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22AC4B1D-C0F7-4355-9927-E1E6C20E8CAB}"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Invoice!$A$1:$K$114</definedName>
    <definedName name="_xlnm.Print_Area" localSheetId="2">'Shipping Invoice'!$A$1:$L$108</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2" i="6" l="1"/>
  <c r="A1003" i="6"/>
  <c r="A1004" i="6"/>
  <c r="A1005" i="6"/>
  <c r="A1001" i="6"/>
  <c r="J104" i="2"/>
  <c r="K106" i="7" l="1"/>
  <c r="E93" i="6"/>
  <c r="E77" i="6"/>
  <c r="E61" i="6"/>
  <c r="E45" i="6"/>
  <c r="E29" i="6"/>
  <c r="K14" i="7"/>
  <c r="K17" i="7"/>
  <c r="K10" i="7"/>
  <c r="I103" i="7"/>
  <c r="I102" i="7"/>
  <c r="I101" i="7"/>
  <c r="I100" i="7"/>
  <c r="I99" i="7"/>
  <c r="I98" i="7"/>
  <c r="I97" i="7"/>
  <c r="I94" i="7"/>
  <c r="I93" i="7"/>
  <c r="B92" i="7"/>
  <c r="I91" i="7"/>
  <c r="I90" i="7"/>
  <c r="I89" i="7"/>
  <c r="I88" i="7"/>
  <c r="I87" i="7"/>
  <c r="I86" i="7"/>
  <c r="I85" i="7"/>
  <c r="I84" i="7"/>
  <c r="I83" i="7"/>
  <c r="I80" i="7"/>
  <c r="I79" i="7"/>
  <c r="I78" i="7"/>
  <c r="I77" i="7"/>
  <c r="I76" i="7"/>
  <c r="I75" i="7"/>
  <c r="I74" i="7"/>
  <c r="I73" i="7"/>
  <c r="I72" i="7"/>
  <c r="I71" i="7"/>
  <c r="I70" i="7"/>
  <c r="I69" i="7"/>
  <c r="I68" i="7"/>
  <c r="I67" i="7"/>
  <c r="I64" i="7"/>
  <c r="I63" i="7"/>
  <c r="I62" i="7"/>
  <c r="I61" i="7"/>
  <c r="I60" i="7"/>
  <c r="I59" i="7"/>
  <c r="I58" i="7"/>
  <c r="I57" i="7"/>
  <c r="I56" i="7"/>
  <c r="I55" i="7"/>
  <c r="I54" i="7"/>
  <c r="I53" i="7"/>
  <c r="I50" i="7"/>
  <c r="I49" i="7"/>
  <c r="I48" i="7"/>
  <c r="I47" i="7"/>
  <c r="I46" i="7"/>
  <c r="I45" i="7"/>
  <c r="I44" i="7"/>
  <c r="I43" i="7"/>
  <c r="I42" i="7"/>
  <c r="I41" i="7"/>
  <c r="I40" i="7"/>
  <c r="I39" i="7"/>
  <c r="I38" i="7"/>
  <c r="I36" i="7"/>
  <c r="I35" i="7"/>
  <c r="I34" i="7"/>
  <c r="I33" i="7"/>
  <c r="I32" i="7"/>
  <c r="I31" i="7"/>
  <c r="I30" i="7"/>
  <c r="I29" i="7"/>
  <c r="I28" i="7"/>
  <c r="I27" i="7"/>
  <c r="I26" i="7"/>
  <c r="I25" i="7"/>
  <c r="I24" i="7"/>
  <c r="I96" i="7"/>
  <c r="N1" i="6"/>
  <c r="E89" i="6" s="1"/>
  <c r="F1002" i="6"/>
  <c r="F1001" i="6"/>
  <c r="D98" i="6"/>
  <c r="B103" i="7" s="1"/>
  <c r="D97" i="6"/>
  <c r="B102" i="7" s="1"/>
  <c r="D96" i="6"/>
  <c r="B101" i="7" s="1"/>
  <c r="D95" i="6"/>
  <c r="B100" i="7" s="1"/>
  <c r="D94" i="6"/>
  <c r="B99" i="7" s="1"/>
  <c r="D93" i="6"/>
  <c r="B98" i="7" s="1"/>
  <c r="D92" i="6"/>
  <c r="B97" i="7" s="1"/>
  <c r="D91" i="6"/>
  <c r="B96" i="7" s="1"/>
  <c r="D90" i="6"/>
  <c r="B95" i="7" s="1"/>
  <c r="D89" i="6"/>
  <c r="B94" i="7" s="1"/>
  <c r="K94" i="7" s="1"/>
  <c r="D88" i="6"/>
  <c r="B93" i="7" s="1"/>
  <c r="D87" i="6"/>
  <c r="D86" i="6"/>
  <c r="B91" i="7" s="1"/>
  <c r="D85" i="6"/>
  <c r="B90" i="7" s="1"/>
  <c r="D84" i="6"/>
  <c r="B89" i="7" s="1"/>
  <c r="D83" i="6"/>
  <c r="B88" i="7" s="1"/>
  <c r="D82" i="6"/>
  <c r="B87" i="7" s="1"/>
  <c r="D81" i="6"/>
  <c r="B86" i="7" s="1"/>
  <c r="D80" i="6"/>
  <c r="B85" i="7" s="1"/>
  <c r="D79" i="6"/>
  <c r="B84" i="7" s="1"/>
  <c r="D78" i="6"/>
  <c r="B83" i="7" s="1"/>
  <c r="D77" i="6"/>
  <c r="B82" i="7" s="1"/>
  <c r="D76" i="6"/>
  <c r="B81" i="7" s="1"/>
  <c r="D75" i="6"/>
  <c r="B80" i="7" s="1"/>
  <c r="D74" i="6"/>
  <c r="B79" i="7" s="1"/>
  <c r="D73" i="6"/>
  <c r="B78" i="7" s="1"/>
  <c r="D72" i="6"/>
  <c r="B77" i="7" s="1"/>
  <c r="K77" i="7" s="1"/>
  <c r="D71" i="6"/>
  <c r="B76" i="7" s="1"/>
  <c r="D70" i="6"/>
  <c r="B75" i="7" s="1"/>
  <c r="D69" i="6"/>
  <c r="B74" i="7" s="1"/>
  <c r="D68" i="6"/>
  <c r="B73" i="7" s="1"/>
  <c r="D67" i="6"/>
  <c r="B72" i="7" s="1"/>
  <c r="K72" i="7" s="1"/>
  <c r="D66" i="6"/>
  <c r="B71" i="7" s="1"/>
  <c r="D65" i="6"/>
  <c r="B70" i="7" s="1"/>
  <c r="D64" i="6"/>
  <c r="B69" i="7" s="1"/>
  <c r="D63" i="6"/>
  <c r="B68" i="7" s="1"/>
  <c r="D62" i="6"/>
  <c r="B67" i="7" s="1"/>
  <c r="D61" i="6"/>
  <c r="B66" i="7" s="1"/>
  <c r="D60" i="6"/>
  <c r="B65" i="7" s="1"/>
  <c r="D59" i="6"/>
  <c r="B64" i="7" s="1"/>
  <c r="D58" i="6"/>
  <c r="B63" i="7" s="1"/>
  <c r="D57" i="6"/>
  <c r="B62" i="7" s="1"/>
  <c r="D56" i="6"/>
  <c r="B61" i="7" s="1"/>
  <c r="D55" i="6"/>
  <c r="B60" i="7" s="1"/>
  <c r="D54" i="6"/>
  <c r="B59" i="7" s="1"/>
  <c r="D53" i="6"/>
  <c r="B58" i="7" s="1"/>
  <c r="D52" i="6"/>
  <c r="B57" i="7" s="1"/>
  <c r="D51" i="6"/>
  <c r="B56" i="7" s="1"/>
  <c r="D50" i="6"/>
  <c r="B55" i="7" s="1"/>
  <c r="D49" i="6"/>
  <c r="B54" i="7" s="1"/>
  <c r="K54" i="7" s="1"/>
  <c r="D48" i="6"/>
  <c r="B53" i="7" s="1"/>
  <c r="D47" i="6"/>
  <c r="B52" i="7" s="1"/>
  <c r="D46" i="6"/>
  <c r="B51" i="7" s="1"/>
  <c r="D45" i="6"/>
  <c r="B50" i="7" s="1"/>
  <c r="D44" i="6"/>
  <c r="B49" i="7" s="1"/>
  <c r="D43" i="6"/>
  <c r="B48" i="7" s="1"/>
  <c r="D42" i="6"/>
  <c r="B47" i="7" s="1"/>
  <c r="D41" i="6"/>
  <c r="B46" i="7" s="1"/>
  <c r="D40" i="6"/>
  <c r="B45" i="7" s="1"/>
  <c r="D39" i="6"/>
  <c r="B44" i="7" s="1"/>
  <c r="D38" i="6"/>
  <c r="B43" i="7" s="1"/>
  <c r="D37" i="6"/>
  <c r="B42" i="7" s="1"/>
  <c r="D36" i="6"/>
  <c r="B41" i="7" s="1"/>
  <c r="D35" i="6"/>
  <c r="B40" i="7" s="1"/>
  <c r="D34" i="6"/>
  <c r="B39" i="7" s="1"/>
  <c r="D33" i="6"/>
  <c r="B38" i="7" s="1"/>
  <c r="D32" i="6"/>
  <c r="B37" i="7" s="1"/>
  <c r="D31" i="6"/>
  <c r="B36" i="7" s="1"/>
  <c r="D30" i="6"/>
  <c r="B35" i="7" s="1"/>
  <c r="K35" i="7" s="1"/>
  <c r="D29" i="6"/>
  <c r="B34" i="7" s="1"/>
  <c r="D28" i="6"/>
  <c r="B33" i="7" s="1"/>
  <c r="D27" i="6"/>
  <c r="B32" i="7" s="1"/>
  <c r="D26" i="6"/>
  <c r="B31" i="7" s="1"/>
  <c r="D25" i="6"/>
  <c r="B30" i="7" s="1"/>
  <c r="D24" i="6"/>
  <c r="B29" i="7" s="1"/>
  <c r="D23" i="6"/>
  <c r="B28" i="7" s="1"/>
  <c r="D22" i="6"/>
  <c r="B27" i="7" s="1"/>
  <c r="D21" i="6"/>
  <c r="B26" i="7" s="1"/>
  <c r="D20" i="6"/>
  <c r="B25" i="7" s="1"/>
  <c r="D19" i="6"/>
  <c r="B24" i="7" s="1"/>
  <c r="D18" i="6"/>
  <c r="B23" i="7" s="1"/>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F1004" i="6"/>
  <c r="K101" i="7" l="1"/>
  <c r="K40" i="7"/>
  <c r="K30" i="7"/>
  <c r="K86" i="7"/>
  <c r="K69" i="7"/>
  <c r="K24" i="7"/>
  <c r="K85" i="7"/>
  <c r="K29" i="7"/>
  <c r="K61" i="7"/>
  <c r="K64" i="7"/>
  <c r="K70" i="7"/>
  <c r="K88" i="7"/>
  <c r="K41" i="7"/>
  <c r="K57" i="7"/>
  <c r="K89" i="7"/>
  <c r="J103" i="2"/>
  <c r="J106" i="2" s="1"/>
  <c r="K99" i="7"/>
  <c r="K102" i="7"/>
  <c r="K73" i="7"/>
  <c r="K56" i="7"/>
  <c r="K45" i="7"/>
  <c r="K93" i="7"/>
  <c r="K46" i="7"/>
  <c r="K62" i="7"/>
  <c r="K47" i="7"/>
  <c r="K79" i="7"/>
  <c r="K80" i="7"/>
  <c r="K33" i="7"/>
  <c r="K49" i="7"/>
  <c r="K31" i="7"/>
  <c r="K32" i="7"/>
  <c r="K50" i="7"/>
  <c r="K78" i="7"/>
  <c r="K84" i="7"/>
  <c r="K48" i="7"/>
  <c r="K96" i="7"/>
  <c r="K53" i="7"/>
  <c r="K97" i="7"/>
  <c r="K34" i="7"/>
  <c r="K98" i="7"/>
  <c r="K67" i="7"/>
  <c r="K83" i="7"/>
  <c r="K68" i="7"/>
  <c r="K100" i="7"/>
  <c r="K38" i="7"/>
  <c r="K39" i="7"/>
  <c r="K55" i="7"/>
  <c r="K71" i="7"/>
  <c r="K87" i="7"/>
  <c r="K103" i="7"/>
  <c r="I92" i="7"/>
  <c r="K92" i="7" s="1"/>
  <c r="K25" i="7"/>
  <c r="K63" i="7"/>
  <c r="K26" i="7"/>
  <c r="K42" i="7"/>
  <c r="K58" i="7"/>
  <c r="K74" i="7"/>
  <c r="K90" i="7"/>
  <c r="K27" i="7"/>
  <c r="K43" i="7"/>
  <c r="K59" i="7"/>
  <c r="K75" i="7"/>
  <c r="K91" i="7"/>
  <c r="K36" i="7"/>
  <c r="I51" i="7"/>
  <c r="K51" i="7" s="1"/>
  <c r="I65" i="7"/>
  <c r="K65" i="7" s="1"/>
  <c r="I81" i="7"/>
  <c r="K81" i="7" s="1"/>
  <c r="I95" i="7"/>
  <c r="K95" i="7" s="1"/>
  <c r="K28" i="7"/>
  <c r="K44" i="7"/>
  <c r="K60" i="7"/>
  <c r="K76" i="7"/>
  <c r="I23" i="7"/>
  <c r="K23" i="7" s="1"/>
  <c r="I37" i="7"/>
  <c r="K37" i="7" s="1"/>
  <c r="I52" i="7"/>
  <c r="K52" i="7" s="1"/>
  <c r="I66" i="7"/>
  <c r="K66" i="7" s="1"/>
  <c r="I82" i="7"/>
  <c r="K82" i="7" s="1"/>
  <c r="E90" i="6"/>
  <c r="E26" i="6"/>
  <c r="E42" i="6"/>
  <c r="E58" i="6"/>
  <c r="E74" i="6"/>
  <c r="E27" i="6"/>
  <c r="E43" i="6"/>
  <c r="E59" i="6"/>
  <c r="E75" i="6"/>
  <c r="E91" i="6"/>
  <c r="E28" i="6"/>
  <c r="E44" i="6"/>
  <c r="E60" i="6"/>
  <c r="E76" i="6"/>
  <c r="E92" i="6"/>
  <c r="E30" i="6"/>
  <c r="E46" i="6"/>
  <c r="E62" i="6"/>
  <c r="E78" i="6"/>
  <c r="E94" i="6"/>
  <c r="E31" i="6"/>
  <c r="E47" i="6"/>
  <c r="E63" i="6"/>
  <c r="E79" i="6"/>
  <c r="E95" i="6"/>
  <c r="E32" i="6"/>
  <c r="E48" i="6"/>
  <c r="E64" i="6"/>
  <c r="E80" i="6"/>
  <c r="E96" i="6"/>
  <c r="E33" i="6"/>
  <c r="E49" i="6"/>
  <c r="E65" i="6"/>
  <c r="E81" i="6"/>
  <c r="E97" i="6"/>
  <c r="E18" i="6"/>
  <c r="E34" i="6"/>
  <c r="E50" i="6"/>
  <c r="E66" i="6"/>
  <c r="E82" i="6"/>
  <c r="E98" i="6"/>
  <c r="E19" i="6"/>
  <c r="E35" i="6"/>
  <c r="E51" i="6"/>
  <c r="E67" i="6"/>
  <c r="E83" i="6"/>
  <c r="E36" i="6"/>
  <c r="E84" i="6"/>
  <c r="E20" i="6"/>
  <c r="E52" i="6"/>
  <c r="E68" i="6"/>
  <c r="E21" i="6"/>
  <c r="E37" i="6"/>
  <c r="E53" i="6"/>
  <c r="E69" i="6"/>
  <c r="E85" i="6"/>
  <c r="E22" i="6"/>
  <c r="E38" i="6"/>
  <c r="E54" i="6"/>
  <c r="E70" i="6"/>
  <c r="E86" i="6"/>
  <c r="E23" i="6"/>
  <c r="E39" i="6"/>
  <c r="E55" i="6"/>
  <c r="E71" i="6"/>
  <c r="E87" i="6"/>
  <c r="E24" i="6"/>
  <c r="E40" i="6"/>
  <c r="E56" i="6"/>
  <c r="E72" i="6"/>
  <c r="E88" i="6"/>
  <c r="E25" i="6"/>
  <c r="E41" i="6"/>
  <c r="E57" i="6"/>
  <c r="E73" i="6"/>
  <c r="M11" i="6"/>
  <c r="I110" i="2" s="1"/>
  <c r="A1007" i="6" s="1"/>
  <c r="K104" i="7" l="1"/>
  <c r="K107"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09" i="2" s="1"/>
  <c r="A1006" i="6" s="1"/>
  <c r="I114" i="2" l="1"/>
  <c r="I113"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112" i="2" l="1"/>
  <c r="I111" i="2"/>
  <c r="H1013" i="6"/>
  <c r="H1010" i="6"/>
  <c r="H1009" i="6"/>
  <c r="H1012" i="6" l="1"/>
  <c r="H1011" i="6" s="1"/>
</calcChain>
</file>

<file path=xl/sharedStrings.xml><?xml version="1.0" encoding="utf-8"?>
<sst xmlns="http://schemas.openxmlformats.org/spreadsheetml/2006/main" count="3016" uniqueCount="839">
  <si>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</si>
  <si>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</si>
  <si>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</si>
  <si>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</si>
  <si>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</si>
  <si>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</si>
  <si>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</si>
  <si>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</si>
  <si>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</si>
  <si>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</si>
  <si>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</si>
  <si>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</si>
  <si>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</si>
  <si>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</si>
  <si>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</si>
  <si>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</si>
  <si>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</si>
  <si>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</si>
  <si>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</si>
  <si>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</si>
  <si>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</si>
  <si>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</si>
  <si>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</si>
  <si>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</si>
  <si>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</si>
  <si>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</si>
  <si>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</si>
  <si>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</si>
  <si>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</si>
  <si>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</si>
  <si>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</si>
  <si>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</si>
  <si>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</si>
  <si>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</si>
  <si>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</si>
  <si>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</si>
  <si>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</si>
  <si>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</si>
  <si>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</si>
  <si>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</si>
  <si>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</si>
  <si>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</si>
  <si>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</si>
  <si>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</si>
  <si>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</si>
  <si>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</si>
  <si>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</si>
  <si>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</si>
  <si>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</si>
  <si>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</si>
  <si>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</si>
  <si>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</si>
  <si>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</si>
  <si>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</si>
  <si>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</si>
  <si>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</si>
  <si>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</si>
  <si>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</si>
  <si>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</si>
  <si>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</si>
  <si>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</si>
  <si>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</si>
  <si>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</si>
  <si>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</si>
  <si>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</si>
  <si>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</si>
  <si>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</si>
  <si>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</si>
  <si>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</si>
  <si>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</si>
  <si>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</si>
  <si>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</si>
  <si>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</si>
  <si>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</si>
  <si>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</si>
  <si>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</si>
  <si>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</si>
  <si>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</si>
  <si>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</si>
  <si>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</si>
  <si>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</si>
  <si>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</si>
  <si>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</si>
  <si>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</si>
  <si>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</si>
  <si>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</si>
  <si>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</si>
  <si>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</si>
  <si>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</si>
  <si>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</si>
  <si>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</si>
  <si>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</si>
  <si>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</si>
  <si>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</si>
  <si>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</si>
  <si>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</si>
  <si>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</si>
  <si>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</si>
  <si>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</si>
  <si>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</si>
  <si>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</si>
  <si>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</si>
  <si>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</si>
  <si>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</si>
  <si>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</si>
  <si>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</si>
  <si>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</si>
  <si>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</si>
  <si>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</si>
  <si>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</si>
  <si>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</si>
  <si>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</si>
  <si>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</si>
  <si>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</si>
  <si>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</si>
  <si>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</si>
  <si>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</si>
  <si>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</si>
  <si>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</si>
  <si>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</si>
  <si>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</si>
  <si>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</si>
  <si>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</si>
  <si>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</si>
  <si>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</si>
  <si>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</si>
  <si>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</si>
  <si>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</si>
  <si>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</si>
  <si>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</si>
  <si>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</si>
  <si>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</si>
  <si>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</si>
  <si>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</si>
  <si>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</si>
  <si>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</si>
  <si>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</si>
  <si>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</si>
  <si>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</si>
  <si>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</si>
  <si>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</si>
  <si>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</si>
  <si>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</si>
  <si>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</si>
  <si>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</si>
  <si>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</si>
  <si>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</si>
  <si>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</si>
  <si>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</si>
  <si>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</si>
  <si>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</si>
  <si>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</si>
  <si>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</si>
  <si>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</si>
  <si>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</si>
  <si>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</si>
  <si>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</si>
  <si>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</si>
  <si>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</si>
  <si>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</si>
  <si>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</si>
  <si>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</si>
  <si>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</si>
  <si>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</si>
  <si>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</si>
  <si>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</si>
  <si>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</si>
  <si>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</si>
  <si>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</si>
  <si>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</si>
  <si>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</si>
  <si>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</si>
  <si>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</si>
  <si>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</si>
  <si>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</si>
  <si>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</si>
  <si>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</si>
  <si>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</si>
  <si>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</si>
  <si>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</si>
  <si>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</si>
  <si>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</si>
  <si>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</si>
  <si>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</si>
  <si>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</si>
  <si>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</si>
  <si>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</si>
  <si>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</si>
  <si>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</si>
  <si>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</si>
  <si>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</si>
  <si>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</si>
  <si>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</si>
  <si>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</si>
  <si>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</si>
  <si>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</si>
  <si>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</si>
  <si>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</si>
  <si>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</si>
  <si>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</si>
  <si>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</si>
  <si>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</si>
  <si>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</si>
  <si>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</si>
  <si>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</si>
  <si>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</si>
  <si>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</si>
  <si>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</si>
  <si>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</si>
  <si>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</si>
  <si>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</si>
  <si>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</si>
  <si>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</si>
  <si>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</si>
  <si>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</si>
  <si>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</si>
  <si>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</si>
  <si>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</si>
  <si>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</si>
  <si>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</si>
  <si>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</si>
  <si>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</si>
  <si>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</si>
  <si>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</si>
  <si>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</si>
  <si>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</si>
  <si>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</si>
  <si>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</si>
  <si>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</si>
  <si>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</si>
  <si>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</si>
  <si>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</si>
  <si>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</si>
  <si>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</si>
  <si>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</si>
  <si>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</si>
  <si>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</si>
  <si>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</si>
  <si>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</si>
  <si>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</si>
  <si>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</si>
  <si>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</si>
  <si>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</si>
  <si>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</si>
  <si>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</si>
  <si>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</si>
  <si>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</si>
  <si>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</si>
  <si>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</si>
  <si>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</si>
  <si>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</si>
  <si>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</si>
  <si>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</si>
  <si>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</si>
  <si>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</si>
  <si>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</si>
  <si>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</si>
  <si>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</si>
  <si>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</si>
  <si>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</si>
  <si>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</si>
  <si>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</si>
  <si>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</si>
  <si>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</si>
  <si>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</si>
  <si>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</si>
  <si>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</si>
  <si>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</si>
  <si>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</si>
  <si>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</si>
  <si>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</si>
  <si>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</si>
  <si>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</si>
  <si>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</si>
  <si>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</si>
  <si>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</si>
  <si>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</si>
  <si>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</si>
  <si>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</si>
  <si>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</si>
  <si>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</si>
  <si>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</si>
  <si>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</si>
  <si>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</si>
  <si>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</si>
  <si>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</si>
  <si>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</si>
  <si>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</si>
  <si>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</si>
  <si>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</si>
  <si>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</si>
  <si>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</si>
  <si>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</si>
  <si>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</si>
  <si>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</si>
  <si>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</si>
  <si>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</si>
  <si>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</si>
  <si>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</si>
  <si>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</si>
  <si>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</si>
  <si>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</si>
  <si>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</si>
  <si>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</si>
  <si>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</si>
  <si>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</si>
  <si>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</si>
  <si>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</si>
  <si>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</si>
  <si>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</si>
  <si>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</si>
  <si>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</si>
  <si>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</si>
  <si>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</si>
  <si>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</si>
  <si>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</si>
  <si>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</si>
  <si>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</si>
  <si>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</si>
  <si>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</si>
  <si>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</si>
  <si>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</si>
  <si>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</si>
  <si>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</si>
  <si>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</si>
  <si>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</si>
  <si>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</si>
  <si>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</si>
  <si>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</si>
  <si>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</si>
  <si>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</si>
  <si>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</si>
  <si>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</si>
  <si>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</si>
  <si>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</si>
  <si>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</si>
  <si>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</si>
  <si>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</si>
  <si>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</si>
  <si>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</si>
  <si>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</si>
  <si>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</si>
  <si>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</si>
  <si>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</si>
  <si>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</si>
  <si>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</si>
  <si>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</si>
  <si>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</si>
  <si>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</si>
  <si>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</si>
  <si>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</si>
  <si>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</si>
  <si>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</si>
  <si>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</si>
  <si>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</si>
  <si>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</si>
  <si>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</si>
  <si>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</si>
  <si>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</si>
  <si>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</si>
  <si>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</si>
  <si>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</si>
  <si>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</si>
  <si>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</si>
  <si>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</si>
  <si>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</si>
  <si>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</si>
  <si>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</si>
  <si>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</si>
  <si>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</si>
  <si>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</si>
  <si>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</si>
  <si>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</si>
  <si>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</si>
  <si>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</si>
  <si>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</si>
  <si>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</si>
  <si>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</si>
  <si>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</si>
  <si>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</si>
  <si>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</si>
  <si>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</si>
  <si>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</si>
  <si>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</si>
  <si>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</si>
  <si>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</si>
  <si>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</si>
  <si>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</si>
  <si>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</si>
  <si>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</si>
  <si>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</si>
  <si>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</si>
  <si>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</si>
  <si>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</si>
  <si>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</si>
  <si>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</si>
  <si>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</si>
  <si>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</si>
  <si>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</si>
  <si>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</si>
  <si>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</si>
  <si>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</si>
  <si>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</si>
  <si>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</si>
  <si>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</si>
  <si>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</si>
  <si>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</si>
  <si>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</si>
  <si>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</si>
  <si>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</si>
  <si>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</si>
  <si>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</si>
  <si>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</si>
  <si>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</si>
  <si>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</si>
  <si>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</si>
  <si>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</si>
  <si>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</si>
  <si>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</si>
  <si>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</si>
  <si>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</si>
  <si>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</si>
  <si>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</si>
  <si>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</si>
  <si>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</si>
  <si>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</si>
  <si>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</si>
  <si>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</si>
  <si>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</si>
  <si>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</si>
  <si>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</si>
  <si>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</si>
  <si>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</si>
  <si>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</si>
  <si>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</si>
  <si>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</si>
  <si>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</si>
  <si>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</si>
  <si>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</si>
  <si>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</si>
  <si>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</si>
  <si>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</si>
  <si>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</si>
  <si>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</si>
  <si>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</si>
  <si>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</si>
  <si>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</si>
  <si>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</si>
  <si>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</si>
  <si>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</si>
  <si>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</si>
  <si>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</si>
  <si>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</si>
  <si>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</si>
  <si>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</si>
  <si>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</si>
  <si>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</si>
  <si>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</si>
  <si>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</si>
  <si>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</si>
  <si>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</si>
  <si>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</si>
  <si>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</si>
  <si>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</si>
  <si>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</si>
  <si>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</si>
  <si>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</si>
  <si>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</si>
  <si>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</si>
  <si>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</si>
  <si>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</si>
  <si>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</si>
  <si>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</si>
  <si>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</si>
  <si>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</si>
  <si>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</si>
  <si>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</si>
  <si>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</si>
  <si>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</si>
  <si>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</si>
  <si>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</si>
  <si>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</si>
  <si>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</si>
  <si>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</si>
  <si>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</si>
  <si>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</si>
  <si>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</si>
  <si>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</si>
  <si>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</si>
  <si>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</si>
  <si>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</si>
  <si>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</si>
  <si>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</si>
  <si>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</si>
  <si>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</si>
  <si>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</si>
  <si>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</si>
  <si>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</si>
  <si>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</si>
  <si>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</si>
  <si>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</si>
  <si>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</si>
  <si>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</si>
  <si>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</si>
  <si>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</si>
  <si>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</si>
  <si>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</si>
  <si>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</si>
  <si>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</si>
  <si>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</si>
  <si>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</si>
  <si>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</si>
  <si>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</si>
  <si>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</si>
  <si>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</si>
  <si>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</si>
  <si>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</si>
  <si>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</si>
  <si>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</si>
  <si>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</si>
  <si>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</si>
  <si>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</si>
  <si>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</si>
  <si>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</si>
  <si>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</si>
  <si>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</si>
  <si>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</si>
  <si>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</si>
  <si>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</si>
  <si>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</si>
  <si>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</si>
  <si>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</si>
  <si>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</si>
  <si>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</si>
  <si>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</si>
  <si>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</si>
  <si>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</si>
  <si>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</si>
  <si>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</si>
  <si>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</si>
  <si>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</si>
  <si>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</si>
  <si>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</si>
  <si>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</si>
  <si>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</si>
  <si>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</si>
  <si>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</si>
  <si>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</si>
  <si>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</si>
  <si>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</si>
  <si>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</si>
  <si>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</si>
  <si>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</si>
  <si>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</si>
  <si>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</si>
  <si>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</si>
  <si>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</si>
  <si>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</si>
  <si>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</si>
  <si>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</si>
  <si>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</si>
  <si>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</si>
  <si>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</si>
  <si>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</si>
  <si>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</si>
  <si>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</si>
  <si>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</si>
  <si>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</si>
  <si>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</si>
  <si>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</si>
  <si>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</si>
  <si>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</si>
  <si>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</si>
  <si>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</si>
  <si>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</si>
  <si>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</si>
  <si>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</si>
  <si>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</si>
  <si>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</si>
  <si>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</si>
  <si>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</si>
  <si>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</si>
  <si>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</si>
  <si>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</si>
  <si>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</si>
  <si>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</si>
  <si>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</si>
  <si>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</si>
  <si>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</si>
  <si>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</si>
  <si>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</si>
  <si>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</si>
  <si>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</si>
  <si>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</si>
  <si>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</si>
  <si>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</si>
  <si>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</si>
  <si>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</si>
  <si>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</si>
  <si>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</si>
  <si>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</si>
  <si>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</si>
  <si>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</si>
  <si>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</si>
  <si>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</si>
  <si>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</si>
  <si>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</si>
  <si>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</si>
  <si>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</si>
  <si>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</si>
  <si>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</si>
  <si>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</si>
  <si>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</si>
  <si>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</si>
  <si>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</si>
  <si>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</si>
  <si>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</si>
  <si>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</si>
  <si>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</si>
  <si>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</si>
  <si>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</si>
  <si>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</si>
  <si>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</si>
  <si>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</si>
  <si>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</si>
  <si>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</si>
  <si>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</si>
  <si>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</si>
  <si>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</si>
  <si>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</si>
  <si>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</si>
  <si>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</si>
  <si>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</si>
  <si>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</si>
  <si>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</si>
  <si>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</si>
  <si>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</si>
  <si>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</si>
  <si>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</si>
  <si>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</si>
  <si>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</si>
  <si>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</si>
  <si>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</si>
  <si>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</si>
  <si>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</si>
  <si>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</si>
  <si>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</si>
  <si>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</si>
  <si>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</si>
  <si>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</si>
  <si>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</si>
  <si>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</si>
  <si>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</si>
  <si>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</si>
  <si>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</si>
  <si>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</si>
  <si>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</si>
  <si>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</si>
  <si>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</si>
  <si>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</si>
  <si>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</si>
  <si>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</si>
  <si>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</si>
  <si>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</si>
  <si>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</si>
  <si>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</si>
  <si>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</si>
  <si>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</si>
  <si>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</si>
  <si>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</si>
  <si>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</si>
  <si>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</si>
  <si>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</si>
  <si>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</si>
  <si>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</si>
  <si>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</si>
  <si>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</si>
  <si>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</si>
  <si>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</si>
  <si>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</si>
  <si>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</si>
  <si>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</si>
  <si>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</si>
  <si>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</si>
  <si>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</si>
  <si>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</si>
  <si>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</si>
  <si>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</si>
  <si>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</si>
  <si>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</si>
  <si>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</si>
  <si>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</si>
  <si>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</si>
  <si>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</si>
  <si>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</si>
  <si>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</si>
  <si>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</si>
  <si>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</si>
  <si>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</si>
  <si>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</si>
  <si>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</si>
  <si>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</si>
  <si>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</si>
  <si>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</si>
  <si>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</si>
  <si>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</si>
  <si>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</si>
  <si>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</si>
  <si>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</si>
  <si>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</si>
  <si>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BLK03A</t>
  </si>
  <si>
    <t>Bulk body jewelry: 100 pcs. assortment of surgical steel labrets,16g (1.2mm) with 3mm ball</t>
  </si>
  <si>
    <t>INFERNUS TATTOO</t>
  </si>
  <si>
    <t>Agustín David García González</t>
  </si>
  <si>
    <t>AVENIDA LA SALLE NUMERO 34 LOCAL 2</t>
  </si>
  <si>
    <t>38005 SANTA CRUZ DE TENERIFE</t>
  </si>
  <si>
    <t>Spain</t>
  </si>
  <si>
    <t>Tel: +34 670357315 (Mobile) // +34 922087854</t>
  </si>
  <si>
    <t>Email: infernustattoo@hotmail.com</t>
  </si>
  <si>
    <t>ABNSA</t>
  </si>
  <si>
    <t>ALBEVB</t>
  </si>
  <si>
    <t>Flexible acrylic labret, 16g (1.2mm) with 3mm UV ball</t>
  </si>
  <si>
    <t>BBNPT5C</t>
  </si>
  <si>
    <t>Anodized surgical steel nipple barbell, 14g (1.6mm) with two 5mm multi jewel balls</t>
  </si>
  <si>
    <t>BBTB4</t>
  </si>
  <si>
    <t>Anodized surgical steel nipple barbell, 14g (1.6mm) with two 4mm balls</t>
  </si>
  <si>
    <t>BLBM25</t>
  </si>
  <si>
    <t>BLK159</t>
  </si>
  <si>
    <t>Size: 5mm</t>
  </si>
  <si>
    <t>Bulk body jewelry: 50 pcs. assortment of high polished surgical steel fake plug without rubber O-Ring</t>
  </si>
  <si>
    <t>BNETB</t>
  </si>
  <si>
    <t>Premium PVD plated surgical steel eyebrow banana, 16g (1.2mm) with two 3mm balls</t>
  </si>
  <si>
    <t>BNUVAB</t>
  </si>
  <si>
    <t>BRBNGW1</t>
  </si>
  <si>
    <t>CBETB</t>
  </si>
  <si>
    <t>Premium PVD plated surgical steel circular barbell, 16g (1.2mm) with two 3mm balls</t>
  </si>
  <si>
    <t>CBTB4</t>
  </si>
  <si>
    <t>Anodized surgical steel circular barbell, 14g (1.6mm) with two 4mm balls</t>
  </si>
  <si>
    <t>DIND7</t>
  </si>
  <si>
    <t>NEECBX</t>
  </si>
  <si>
    <t>Gauge: 1.6mm</t>
  </si>
  <si>
    <t>EO gas sterilized, curved 316L steel ASTM F-138 needles, single use, 1mm (18g) to 1.6mm (14g) / 50 pcs per box</t>
  </si>
  <si>
    <t>High polished surgical steel hinged segment ring, 16g (1.2mm)</t>
  </si>
  <si>
    <t>SEGH16E</t>
  </si>
  <si>
    <t>High polished surgical steel hinged segment ring, 16g (1.2mm) with 3 small crystals</t>
  </si>
  <si>
    <t>SEGHT14</t>
  </si>
  <si>
    <t>PVD plated surgical steel hinged segment ring, 14g (1.6mm)</t>
  </si>
  <si>
    <t>PVD plated surgical steel hinged segment ring, 16g (1.2mm)</t>
  </si>
  <si>
    <t>SEL20</t>
  </si>
  <si>
    <t>High polished annealed 316L steel seamless hoop ring, 20g (0.8mm)</t>
  </si>
  <si>
    <t>PVD plated annealed 316L steel seamless hoop ring, 20g (0.8mm)</t>
  </si>
  <si>
    <t>SGSH4</t>
  </si>
  <si>
    <t>316L steel hinged segment ring, 1.2mm (16g) with multi balls design and inner diameter from 8mm to 12mm</t>
  </si>
  <si>
    <t>SGTSH14</t>
  </si>
  <si>
    <t>Color: High Polish 8mm</t>
  </si>
  <si>
    <t>PVD plated 316L steel hinged segment ring, 1.2mm (16g) pear shape design</t>
  </si>
  <si>
    <t>Color: Gold 8mm</t>
  </si>
  <si>
    <t>SNPC</t>
  </si>
  <si>
    <t>Round spiked nipple shield with surgical steel barbell, 14g (1.6mm) with two 5mm cones</t>
  </si>
  <si>
    <t>UBBEB</t>
  </si>
  <si>
    <t>Titanium G23 eyebrow barbell, 16g (1.2mm) with two 3mm balls</t>
  </si>
  <si>
    <t>UBLK18</t>
  </si>
  <si>
    <t>Bulk body jewelry: 25 pcs. of Titanium G23 eyebrow banana, 16g (1.2mm) with 3mm balls</t>
  </si>
  <si>
    <t>UBLK20B</t>
  </si>
  <si>
    <t>Bulk body jewelry: 24 pcs. of Titanium G23 belly banana, 14g (1.6mm) with an 8mm bezel set jewel ball and an upper 5mm plain titanium ball</t>
  </si>
  <si>
    <t>UBLK22</t>
  </si>
  <si>
    <t>Bulk body jewelry: 25 pcs. of Titanium G23 circular barbell, 16g (1.2mm) with 3mm balls</t>
  </si>
  <si>
    <t>UBNB4</t>
  </si>
  <si>
    <t>High polished titanium G23 banana, 1.6mm (14g) with two 4mm balls</t>
  </si>
  <si>
    <t>UNSC</t>
  </si>
  <si>
    <t>High polished titanium G23 nose screw, 1mm (18g) with 2.5mm bezel set color round crystal</t>
  </si>
  <si>
    <t>XBAL3</t>
  </si>
  <si>
    <t>Pack of 10 pcs. of 3mm high polished surgical steel balls with 1.2mm threading (16g)</t>
  </si>
  <si>
    <t>XCKBAL6</t>
  </si>
  <si>
    <t>Pack of 10 pcs. of 6mm acrylic checker balls with threading 1.6mm (14g)</t>
  </si>
  <si>
    <t>Color: Green</t>
  </si>
  <si>
    <t>XCN3XS</t>
  </si>
  <si>
    <t>Pack of 10 pcs. of 3mm surgical steel balls with 0.8mm threading (20g)</t>
  </si>
  <si>
    <t>XGLB3</t>
  </si>
  <si>
    <t>Pack of 10 pcs. of 3mm acrylic glow in the dark balls with threading 1.2mm (16g)</t>
  </si>
  <si>
    <t>XGLB6</t>
  </si>
  <si>
    <t>Pack of 10 pcs. of 6mm acrylic glow in the dark balls with 1.6mm (14g) threading</t>
  </si>
  <si>
    <t>XGTB6</t>
  </si>
  <si>
    <t>Pack of 10 pcs. of 6mm acrylic glitter balls - threading 1.6mm (14g)</t>
  </si>
  <si>
    <t>Color: Pink</t>
  </si>
  <si>
    <t>Color: Yellow</t>
  </si>
  <si>
    <t>XJB3</t>
  </si>
  <si>
    <t>Pack of 10 pcs. of 3mm high polished surgical steel balls with bezel set crystal and with 1.2mm (16g) threading</t>
  </si>
  <si>
    <t>BLK159C</t>
  </si>
  <si>
    <t>NEECBX14</t>
  </si>
  <si>
    <t>SGSH4A</t>
  </si>
  <si>
    <t>SGSH14A</t>
  </si>
  <si>
    <t>SGTSH14A</t>
  </si>
  <si>
    <t>SNPC12</t>
  </si>
  <si>
    <t>UBBEB16S3</t>
  </si>
  <si>
    <t>One Thousand Six Hundred Forty and 41 cents EUR</t>
  </si>
  <si>
    <t>Flexible acrylic belly banana, 14g (1.6mm) with 5 &amp; 8mm solid colored acrylic balls - length 3/8'' (10mm)</t>
  </si>
  <si>
    <t>Display with 24 pcs. of surgical steel internally thready labret, 16g (1.2mm) with 2.5mm flat jewel tops in assorted colors - length 5/16'' (8mm)</t>
  </si>
  <si>
    <t>Surgical steel belly banana, 14g (1.6mm) with 5 &amp; 8mm AB coated acrylic balls - length 3/8'' (10mm)</t>
  </si>
  <si>
    <t>Display with 24 pcs. organic belly bananas with 316L post, 14g (1.6mm) with 5 &amp; 8mm assorted wood balls - length 3/8'' (10mm)</t>
  </si>
  <si>
    <t>Black acrylic display with 18 pcs. of 316l steel industrial barbells, 14g (1.6mm) with heart beat ,loop and twister posts and 5mm steel balls - length 1 3/8'' to 1 1/2'' (35mm to 38mm)</t>
  </si>
  <si>
    <t>Exchange Rate EUR-THB</t>
  </si>
  <si>
    <t>Leo</t>
  </si>
  <si>
    <t>VAT: 43794513Y</t>
  </si>
  <si>
    <t>247-249 Tano Road, Bavornives</t>
  </si>
  <si>
    <t>Free Shipping to Spain via DHL due to order over 350USD:</t>
  </si>
  <si>
    <t>Discount (5% for Orders over 1400 USD):</t>
  </si>
  <si>
    <t>Free Shipping to Spain via DHL due to order over 100 EUR:</t>
  </si>
  <si>
    <t>One Hundred Forty Three and 51 cents EUR</t>
  </si>
  <si>
    <t>Colored annealed 316L steel seamless hoop ring, 20g (0.8mm)</t>
  </si>
  <si>
    <t>Colored 316L steel hinged segment ring, 1.2mm (16g) pear shape design</t>
  </si>
  <si>
    <t>annealed 316L steel seamless hoop ring, 20g (0.8mm)</t>
  </si>
  <si>
    <t>eyebrow barbell, 16g (1.2mm) with two 3mm balls</t>
  </si>
  <si>
    <t>Bulk body jewelry: 25 pcs. of eyebrow banana, 16g (1.2mm) with 3mm balls</t>
  </si>
  <si>
    <t>Bulk body jewelry: 24 pcs. of belly banana, 14g (1.6mm) with an 8mm bezel set jewel ball and an upper 5mm plain titanium ball</t>
  </si>
  <si>
    <t>Bulk body jewelry: 25 pcs. of circular barbell, 16g (1.2mm) with 3mm balls</t>
  </si>
  <si>
    <t>banana, 1.6mm (14g) with two 4mm balls</t>
  </si>
  <si>
    <t>nose screw, 1mm (18g) with 2.5mm bezel set color round crystal</t>
  </si>
  <si>
    <t>Colored 316L steel nipple barbell, 14g (1.6mm) with two forward facing 5mm prong set round Cubic Zirconia stones (prong sets made from gold plated brass)</t>
  </si>
  <si>
    <t>Colored steel nipple barbell, 14g (1.6mm) with two 5mm multi jewel balls</t>
  </si>
  <si>
    <t>Colored steel nipple barbell, 14g (1.6mm) with two 4mm balls</t>
  </si>
  <si>
    <t>Display with 24 pcs. of steel internally thready labret, 16g (1.2mm) with 2.5mm flat jewel tops in assorted colors - length 5/16'' (8mm)</t>
  </si>
  <si>
    <t>Bulk body jewelry: 100 pcs. assortment of steel labrets,16g (1.2mm) with 3mm ball</t>
  </si>
  <si>
    <t>Bulk body jewelry: 50 pcs. assortment of  steel fake plug without rubber O-Ring</t>
  </si>
  <si>
    <t>Colored steel eyebrow banana, 16g (1.2mm) with two 3mm balls</t>
  </si>
  <si>
    <t>steel belly banana, 14g (1.6mm) with 5 &amp; 8mm AB coated acrylic balls - length 3/8'' (10mm)</t>
  </si>
  <si>
    <t>Colored steel circular barbell, 16g (1.2mm) with two 3mm balls</t>
  </si>
  <si>
    <t>Colored steel circular barbell, 14g (1.6mm) with two 4mm balls</t>
  </si>
  <si>
    <t>steel labret, 16g (1.2mm) with a 3mm ball</t>
  </si>
  <si>
    <t>steel hinged segment ring, 14g (1.6mm)</t>
  </si>
  <si>
    <t>steel hinged segment ring, 16g (1.2mm) with 3 small crystals</t>
  </si>
  <si>
    <t>Colored steel hinged segment ring, 14g (1.6mm)</t>
  </si>
  <si>
    <t>Colored steel hinged segment ring, 16g (1.2mm)</t>
  </si>
  <si>
    <t>Round spiked nipple shield with steel barbell, 14g (1.6mm) with two 5mm cones</t>
  </si>
  <si>
    <t>Pack of 10 pcs. of 3mm  steel balls with 1.2mm threading (16g)</t>
  </si>
  <si>
    <t>Pack of 10 pcs. of 3mm steel balls with 0.8mm threading (20g)</t>
  </si>
  <si>
    <t>Pack of 10 pcs. of 3mm  steel balls with bezel set crystal and with 1.2mm (16g) threading</t>
  </si>
  <si>
    <t>Belly banana, Steel circular barbell and other items as invoice attached</t>
  </si>
  <si>
    <t>AVENIDA LA SALLE NUMERO 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</si>
</sst>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30"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cellStyleXfs>
  <cellXfs count="146">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0" fontId="18" fillId="3" borderId="17" xfId="0" applyFont="1" applyFill="1" applyBorder="1" applyAlignment="1">
      <alignment horizontal="center"/>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13" xfId="2" applyFont="1" applyFill="1" applyBorder="1"/>
    <xf numFmtId="0" fontId="18" fillId="2" borderId="20" xfId="2" applyFont="1" applyFill="1" applyBorder="1"/>
    <xf numFmtId="0" fontId="18" fillId="3" borderId="19" xfId="0" applyFont="1" applyFill="1" applyBorder="1" applyAlignment="1">
      <alignment horizontal="center"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44">
    <cellStyle name="Comma 2" xfId="7" xr:uid="{A684B6CA-7B0B-4A7A-83A9-04DE172EB7F4}"/>
    <cellStyle name="Comma 2 2" xfId="4430" xr:uid="{80B0971F-6B53-4B93-9B0E-1B07D25FAB0D}"/>
    <cellStyle name="Comma 2 2 2" xfId="4755" xr:uid="{0B24C651-CC45-4377-8D65-814B84311754}"/>
    <cellStyle name="Comma 2 2 2 2" xfId="5326" xr:uid="{B6F63D09-F5DE-4A54-8FAA-8ED540A56D13}"/>
    <cellStyle name="Comma 2 2 3" xfId="4591" xr:uid="{3473EA99-032F-48A3-B3C5-54CBCA2AD44F}"/>
    <cellStyle name="Comma 3" xfId="4318" xr:uid="{E5750D5A-8FDE-493E-A0E7-B2070728C9A8}"/>
    <cellStyle name="Comma 3 2" xfId="4432" xr:uid="{9CDA03FF-4182-42DC-8169-690797870484}"/>
    <cellStyle name="Comma 3 2 2" xfId="4756" xr:uid="{6B3EAB52-71BF-44A0-BC41-8FD53AFD92E8}"/>
    <cellStyle name="Comma 3 2 2 2" xfId="5327" xr:uid="{9FAB4FBD-08AB-4F58-ACC9-71C43A7B9F10}"/>
    <cellStyle name="Comma 3 2 3" xfId="5325" xr:uid="{6505A7AE-0F6D-4B5D-B3C9-48F7075B381B}"/>
    <cellStyle name="Currency 10" xfId="8" xr:uid="{C26C54F0-B54E-42E9-A07D-B9AC210C5089}"/>
    <cellStyle name="Currency 10 2" xfId="9" xr:uid="{D4FDC989-9A63-41DF-956F-FFF2173AD188}"/>
    <cellStyle name="Currency 10 2 2" xfId="203" xr:uid="{88CF0366-DC7D-43F3-9318-3480543E3880}"/>
    <cellStyle name="Currency 10 2 2 2" xfId="4616" xr:uid="{EFA2F764-761B-47F6-B85B-A9CEFD82CF73}"/>
    <cellStyle name="Currency 10 2 3" xfId="4511" xr:uid="{7F5F4885-8B32-4763-80EC-CF7C20975C52}"/>
    <cellStyle name="Currency 10 3" xfId="10" xr:uid="{2ED6EC39-EEC7-49D3-A02F-673C26855BD7}"/>
    <cellStyle name="Currency 10 3 2" xfId="204" xr:uid="{FCC37978-D8A9-4C6C-B5AC-5C8FCDF03BF6}"/>
    <cellStyle name="Currency 10 3 2 2" xfId="4617" xr:uid="{D8DD0766-B8ED-4159-83D1-1EB0A5A853A9}"/>
    <cellStyle name="Currency 10 3 3" xfId="4512" xr:uid="{44AFFA28-501C-4F1C-86BB-30EE9FD920BE}"/>
    <cellStyle name="Currency 10 4" xfId="205" xr:uid="{56D526F5-3FF5-4BB4-8E0A-B49A4C3B8E65}"/>
    <cellStyle name="Currency 10 4 2" xfId="4618" xr:uid="{743C1CD3-5372-4A9E-8373-277203E099CC}"/>
    <cellStyle name="Currency 10 5" xfId="4437" xr:uid="{8E45DD5C-4C86-4363-9A05-601E1853035C}"/>
    <cellStyle name="Currency 10 6" xfId="4510" xr:uid="{793D5826-6172-410D-8DBA-47D989111339}"/>
    <cellStyle name="Currency 11" xfId="11" xr:uid="{0AFC6F2A-5C35-44B4-AE9E-53D04AE65294}"/>
    <cellStyle name="Currency 11 2" xfId="12" xr:uid="{D20EEBDB-3FEE-4BA9-B555-6AE38ABCD6E1}"/>
    <cellStyle name="Currency 11 2 2" xfId="206" xr:uid="{9F8CA9E2-DC1C-4BE9-B4B9-9EE1C8CEBC3A}"/>
    <cellStyle name="Currency 11 2 2 2" xfId="4619" xr:uid="{268C7CA9-AEDF-43CE-890A-38A3F2342A9F}"/>
    <cellStyle name="Currency 11 2 3" xfId="4514" xr:uid="{D433B86A-2637-4F1F-9C71-9E83500883F7}"/>
    <cellStyle name="Currency 11 3" xfId="13" xr:uid="{9DCC9B20-790D-4643-A22D-AD8EC98BEDDC}"/>
    <cellStyle name="Currency 11 3 2" xfId="207" xr:uid="{4BDC7B5E-D38E-4596-9024-3099AE751DA9}"/>
    <cellStyle name="Currency 11 3 2 2" xfId="4620" xr:uid="{DBC844C4-3921-48A8-BD31-416524FCE15A}"/>
    <cellStyle name="Currency 11 3 3" xfId="4515" xr:uid="{77FF17F5-2FE0-415D-B783-16B81861EF38}"/>
    <cellStyle name="Currency 11 4" xfId="208" xr:uid="{255D865B-5FA9-4A20-9B24-E696257A97F5}"/>
    <cellStyle name="Currency 11 4 2" xfId="4621" xr:uid="{B41F77CD-A79D-47CA-938D-7B2F964F7CBC}"/>
    <cellStyle name="Currency 11 5" xfId="4319" xr:uid="{3D022109-515E-442A-8F3A-74136147ECD3}"/>
    <cellStyle name="Currency 11 5 2" xfId="4438" xr:uid="{8C8ECA17-C5AA-4674-AC3B-A5EE4B17F6E5}"/>
    <cellStyle name="Currency 11 5 3" xfId="4720" xr:uid="{CAF3CB41-F4A4-49F4-96E9-919299C40799}"/>
    <cellStyle name="Currency 11 5 3 2" xfId="5315" xr:uid="{16019B50-EAD1-4A4D-97A1-0AC264F09D80}"/>
    <cellStyle name="Currency 11 5 3 3" xfId="4757" xr:uid="{2B010BAA-5013-424B-AC72-137B20D3857D}"/>
    <cellStyle name="Currency 11 5 4" xfId="4697" xr:uid="{C09442EB-A0F9-4CB0-9A20-9B6F9B07E60C}"/>
    <cellStyle name="Currency 11 6" xfId="4513" xr:uid="{31FFCE1A-5E51-4DAA-91F6-FDE35864610C}"/>
    <cellStyle name="Currency 12" xfId="14" xr:uid="{D5930D8A-26AB-48F6-88B9-7FF969ED0A75}"/>
    <cellStyle name="Currency 12 2" xfId="15" xr:uid="{2A643A4F-85F9-46F9-A3DE-A2D017135CBE}"/>
    <cellStyle name="Currency 12 2 2" xfId="209" xr:uid="{DD90CC16-E6E0-442B-AC18-029BF3A45611}"/>
    <cellStyle name="Currency 12 2 2 2" xfId="4622" xr:uid="{C3806966-475F-44FA-99C8-9F547AD3662E}"/>
    <cellStyle name="Currency 12 2 3" xfId="4517" xr:uid="{01965C35-FF6C-4323-9029-D58A540F54C2}"/>
    <cellStyle name="Currency 12 3" xfId="210" xr:uid="{C41614CB-3DC9-44D7-8798-13AA0CC6369A}"/>
    <cellStyle name="Currency 12 3 2" xfId="4623" xr:uid="{B96B025A-92FF-4FEB-A2BD-476ED3353B07}"/>
    <cellStyle name="Currency 12 4" xfId="4516" xr:uid="{18F555D7-36B9-48A1-B7AD-99035E449FE2}"/>
    <cellStyle name="Currency 13" xfId="16" xr:uid="{9252484D-A7EB-487D-A2B3-DBEA91831AB5}"/>
    <cellStyle name="Currency 13 2" xfId="4321" xr:uid="{674E865B-D06A-4632-BFF9-A0F0CE311497}"/>
    <cellStyle name="Currency 13 3" xfId="4322" xr:uid="{F53B9FF8-F58A-4F30-9BB1-9F0CE8057508}"/>
    <cellStyle name="Currency 13 3 2" xfId="4759" xr:uid="{A63793EA-2053-4FCB-A4E0-8C341439B0B3}"/>
    <cellStyle name="Currency 13 4" xfId="4320" xr:uid="{5B5806FC-D0E6-443C-BC9D-7D0085119EF7}"/>
    <cellStyle name="Currency 13 5" xfId="4758" xr:uid="{505EF6A0-6D41-40F6-8125-0C48D0D69B47}"/>
    <cellStyle name="Currency 14" xfId="17" xr:uid="{E2BD6C8E-14BD-4A2E-B488-40C095A4EC98}"/>
    <cellStyle name="Currency 14 2" xfId="211" xr:uid="{3A6DE2B6-0A03-46F4-B5E3-38AEB3E0754F}"/>
    <cellStyle name="Currency 14 2 2" xfId="4624" xr:uid="{A71B29FF-53EE-4C19-9C0F-0BA3E053A0DE}"/>
    <cellStyle name="Currency 14 3" xfId="4518" xr:uid="{F9303F48-AAC2-4472-A990-28A706F00822}"/>
    <cellStyle name="Currency 15" xfId="4414" xr:uid="{9115D661-C788-4E2A-9F92-1A017C0F1087}"/>
    <cellStyle name="Currency 17" xfId="4323" xr:uid="{9421AFDB-55CF-46ED-B3DD-1CC288CFEC34}"/>
    <cellStyle name="Currency 2" xfId="18" xr:uid="{1327F428-1973-47FC-8808-6F7A238512FA}"/>
    <cellStyle name="Currency 2 2" xfId="19" xr:uid="{E7E58AF6-D670-4475-BDA0-8676785B5C96}"/>
    <cellStyle name="Currency 2 2 2" xfId="20" xr:uid="{4049511B-FCFE-4898-9D22-DA8CC0597423}"/>
    <cellStyle name="Currency 2 2 2 2" xfId="21" xr:uid="{134786CD-8561-4597-B88D-2BFFADE8A4A5}"/>
    <cellStyle name="Currency 2 2 2 2 2" xfId="4760" xr:uid="{75464B4E-6515-4F6D-B916-E58D8CAADCC9}"/>
    <cellStyle name="Currency 2 2 2 3" xfId="22" xr:uid="{73180FEB-8205-43D0-84E0-46F4A94383B8}"/>
    <cellStyle name="Currency 2 2 2 3 2" xfId="212" xr:uid="{E2568D47-B4C3-476A-95EA-2020C9BB0E9A}"/>
    <cellStyle name="Currency 2 2 2 3 2 2" xfId="4625" xr:uid="{4944DDFD-7AE8-4E43-958E-3E6C56D9F155}"/>
    <cellStyle name="Currency 2 2 2 3 3" xfId="4521" xr:uid="{45FAA2D0-638D-4F65-830D-2402AF4F2969}"/>
    <cellStyle name="Currency 2 2 2 4" xfId="213" xr:uid="{B99E54C7-7863-4233-B678-D5D73EFF64DC}"/>
    <cellStyle name="Currency 2 2 2 4 2" xfId="4626" xr:uid="{76F29BB4-B65B-4BC9-AF54-682C46B504A7}"/>
    <cellStyle name="Currency 2 2 2 5" xfId="4520" xr:uid="{97354656-A81D-4F20-8487-C46E301B8D06}"/>
    <cellStyle name="Currency 2 2 3" xfId="214" xr:uid="{18E1B452-772F-4CD0-B690-1FEA0634A59D}"/>
    <cellStyle name="Currency 2 2 3 2" xfId="4627" xr:uid="{2A1CBD93-5B53-4B8C-95ED-2C2480C5AC15}"/>
    <cellStyle name="Currency 2 2 4" xfId="4519" xr:uid="{D7E0F117-0E2D-4677-8150-A9EC629CE639}"/>
    <cellStyle name="Currency 2 3" xfId="23" xr:uid="{AB7338DC-B848-445C-ABCB-C3A543F76F8A}"/>
    <cellStyle name="Currency 2 3 2" xfId="215" xr:uid="{615DB28B-7060-4CD6-A989-7B099321EA61}"/>
    <cellStyle name="Currency 2 3 2 2" xfId="4628" xr:uid="{627549E8-8FD4-425A-8873-67AC1270BE5D}"/>
    <cellStyle name="Currency 2 3 3" xfId="4522" xr:uid="{DE848D50-D995-4631-A364-7583DEA5938F}"/>
    <cellStyle name="Currency 2 4" xfId="216" xr:uid="{4E108715-23DA-4A77-8F8D-471990EB4A47}"/>
    <cellStyle name="Currency 2 4 2" xfId="217" xr:uid="{4DC9843D-D7F6-487C-8263-704C4A26AE7F}"/>
    <cellStyle name="Currency 2 5" xfId="218" xr:uid="{ADB7D075-44D9-449E-95D6-B0B3BCED0ACF}"/>
    <cellStyle name="Currency 2 5 2" xfId="219" xr:uid="{BD8C3784-C256-41E4-A8CC-BF248E5D9D44}"/>
    <cellStyle name="Currency 2 6" xfId="220" xr:uid="{BB415AFF-7D4C-498B-A3E6-1108193E3712}"/>
    <cellStyle name="Currency 3" xfId="24" xr:uid="{79C7399B-C5A1-4103-AE74-DB86432A525A}"/>
    <cellStyle name="Currency 3 2" xfId="25" xr:uid="{45BE259A-9DE2-476B-B8ED-0F9AA2BDCADB}"/>
    <cellStyle name="Currency 3 2 2" xfId="221" xr:uid="{D5CF5B5E-49FC-4640-A74C-F813D39503F8}"/>
    <cellStyle name="Currency 3 2 2 2" xfId="4629" xr:uid="{A1FDEEDF-F776-44BB-8653-A043E9C7523C}"/>
    <cellStyle name="Currency 3 2 3" xfId="4524" xr:uid="{B0CA6BE4-8CAF-4D1C-8380-5DBD4BD62E6E}"/>
    <cellStyle name="Currency 3 3" xfId="26" xr:uid="{E2BA0023-5ECF-4756-BB5E-FD3F15D8BA5F}"/>
    <cellStyle name="Currency 3 3 2" xfId="222" xr:uid="{31DF5C01-C87F-4950-91EB-22D3FEC260E1}"/>
    <cellStyle name="Currency 3 3 2 2" xfId="4630" xr:uid="{0B8C75F8-2458-42F0-AE25-8BF4923E10B8}"/>
    <cellStyle name="Currency 3 3 3" xfId="4525" xr:uid="{B3C1F09A-55C6-4E7F-A7C1-E5CB74090488}"/>
    <cellStyle name="Currency 3 4" xfId="27" xr:uid="{2D37A45C-1D21-4218-BB4B-A002D63EF04E}"/>
    <cellStyle name="Currency 3 4 2" xfId="223" xr:uid="{D3203632-3475-4C0A-BDEF-CBE3FF8DA8F9}"/>
    <cellStyle name="Currency 3 4 2 2" xfId="4631" xr:uid="{D4FDD5E4-4B4A-4679-972C-5695A915B9BC}"/>
    <cellStyle name="Currency 3 4 3" xfId="4526" xr:uid="{7F77DB0C-418C-4ACE-AB58-28DC190D4C61}"/>
    <cellStyle name="Currency 3 5" xfId="224" xr:uid="{CFC12D89-DF57-4C3A-B2E0-F176314DFFAD}"/>
    <cellStyle name="Currency 3 5 2" xfId="4632" xr:uid="{A9A3329D-4E4F-4065-9624-BA2562F427B0}"/>
    <cellStyle name="Currency 3 6" xfId="4523" xr:uid="{AE7F3634-075C-4867-AB21-96074DD514A3}"/>
    <cellStyle name="Currency 4" xfId="28" xr:uid="{7ED0CB97-65F0-472C-81AF-BEDDD94D172C}"/>
    <cellStyle name="Currency 4 2" xfId="29" xr:uid="{6C338AD1-0EE7-439B-87D8-3CE466887177}"/>
    <cellStyle name="Currency 4 2 2" xfId="225" xr:uid="{DA148BC3-518B-4CA7-905F-A648F478AF91}"/>
    <cellStyle name="Currency 4 2 2 2" xfId="4633" xr:uid="{2877D79A-24F2-4456-89C6-639EAA4A72BD}"/>
    <cellStyle name="Currency 4 2 3" xfId="4528" xr:uid="{A2BD5C37-A2BC-47B3-A61C-59FEE3E9A86B}"/>
    <cellStyle name="Currency 4 3" xfId="30" xr:uid="{B559F997-DB64-493C-AD09-D9C86879F3CD}"/>
    <cellStyle name="Currency 4 3 2" xfId="226" xr:uid="{3D2837D9-2AB6-4A80-BA3E-F58AAB23494C}"/>
    <cellStyle name="Currency 4 3 2 2" xfId="4634" xr:uid="{C3F12803-C39C-423A-9655-EA9D6421987E}"/>
    <cellStyle name="Currency 4 3 3" xfId="4529" xr:uid="{D9297460-9FF0-4789-944D-C785F330E4FE}"/>
    <cellStyle name="Currency 4 4" xfId="227" xr:uid="{A6F5E08B-CB65-4DDC-9C34-8F044E8D4F1C}"/>
    <cellStyle name="Currency 4 4 2" xfId="4635" xr:uid="{2DC2201E-19C8-4D06-9BEC-D1767C55EDE9}"/>
    <cellStyle name="Currency 4 5" xfId="4324" xr:uid="{4FBC90FF-6316-4DB5-9ACF-38F676A25D82}"/>
    <cellStyle name="Currency 4 5 2" xfId="4439" xr:uid="{B0E05D10-D115-4181-BD41-872F9013CD95}"/>
    <cellStyle name="Currency 4 5 3" xfId="4721" xr:uid="{BEB418CC-375F-4B96-8E25-62CCC068CA13}"/>
    <cellStyle name="Currency 4 5 3 2" xfId="5316" xr:uid="{15531BC7-FCA2-443F-AF05-F4951B4A1012}"/>
    <cellStyle name="Currency 4 5 3 3" xfId="4761" xr:uid="{FCE9954E-C508-4DEB-B32B-285629B1E2B3}"/>
    <cellStyle name="Currency 4 5 4" xfId="4698" xr:uid="{6B45F28C-B788-4704-89F5-8BF8D1B48068}"/>
    <cellStyle name="Currency 4 6" xfId="4527" xr:uid="{54BDF886-F988-4268-9AFF-B6E14509E85C}"/>
    <cellStyle name="Currency 5" xfId="31" xr:uid="{4FF4994F-FBE0-44C2-8642-9A7ABE3B89B7}"/>
    <cellStyle name="Currency 5 2" xfId="32" xr:uid="{F0FDFCD6-907E-4ACC-920D-CF5A79978C02}"/>
    <cellStyle name="Currency 5 2 2" xfId="228" xr:uid="{8FDF6F8D-CB8B-4A5F-91E6-5B898C7B6F91}"/>
    <cellStyle name="Currency 5 2 2 2" xfId="4636" xr:uid="{300E9392-6CAD-4078-AAF0-2853CDBD266A}"/>
    <cellStyle name="Currency 5 2 3" xfId="4530" xr:uid="{0843DB4B-C06E-4CCA-BE3B-E362BEF46F04}"/>
    <cellStyle name="Currency 5 3" xfId="4325" xr:uid="{572E880B-AFD7-4FD0-8944-7A89454EF553}"/>
    <cellStyle name="Currency 5 3 2" xfId="4440" xr:uid="{10D88CBA-D260-44AB-A9F4-1DAE8A3FFCBC}"/>
    <cellStyle name="Currency 5 3 2 2" xfId="5306" xr:uid="{C22F4D79-CCBE-43A0-928B-FAD56E44B995}"/>
    <cellStyle name="Currency 5 3 2 3" xfId="4763" xr:uid="{06E323EE-BA18-4215-833E-4ED778E51040}"/>
    <cellStyle name="Currency 5 4" xfId="4762" xr:uid="{43E97F25-2F04-46F5-B97F-8EDF945F5D02}"/>
    <cellStyle name="Currency 6" xfId="33" xr:uid="{E08D9877-6FE5-4CA5-A294-BC06F21FBB7C}"/>
    <cellStyle name="Currency 6 2" xfId="229" xr:uid="{67E1AECF-5563-48F5-ACA8-DCC9BFA6D37A}"/>
    <cellStyle name="Currency 6 2 2" xfId="4637" xr:uid="{56D6F183-CA2A-4E69-A417-E71F01231705}"/>
    <cellStyle name="Currency 6 3" xfId="4326" xr:uid="{D66A2F70-21AB-4E50-A8A9-A36F023F6359}"/>
    <cellStyle name="Currency 6 3 2" xfId="4441" xr:uid="{537AE3F6-9675-4BD1-ABCC-80D11BF767A8}"/>
    <cellStyle name="Currency 6 3 3" xfId="4722" xr:uid="{A96B811E-3AA9-4A96-B164-E0F01F5B20D2}"/>
    <cellStyle name="Currency 6 3 3 2" xfId="5317" xr:uid="{733C8E37-1780-4345-AF06-293D7E60A882}"/>
    <cellStyle name="Currency 6 3 3 3" xfId="4764" xr:uid="{34F548C5-19E5-4673-829D-94D1052D903A}"/>
    <cellStyle name="Currency 6 3 4" xfId="4699" xr:uid="{9A84AA35-48BD-4588-870D-977A2185E71A}"/>
    <cellStyle name="Currency 6 4" xfId="4531" xr:uid="{0AE87477-9B25-4C89-85F4-4799D1F90336}"/>
    <cellStyle name="Currency 7" xfId="34" xr:uid="{96F0F28E-7482-4A5E-85DC-29CC69437A82}"/>
    <cellStyle name="Currency 7 2" xfId="35" xr:uid="{E16F9342-5F18-411D-83A4-CD01ECFBDD28}"/>
    <cellStyle name="Currency 7 2 2" xfId="250" xr:uid="{93B38B21-387C-4128-B8A3-4C66277ECEB4}"/>
    <cellStyle name="Currency 7 2 2 2" xfId="4638" xr:uid="{2A0CFF48-A0DC-4359-9928-94F890DD8F8C}"/>
    <cellStyle name="Currency 7 2 3" xfId="4533" xr:uid="{55112076-D148-4AF7-9255-1B409C64AA0E}"/>
    <cellStyle name="Currency 7 3" xfId="230" xr:uid="{2D960CBF-1BE5-4C64-AA0E-2E792CF2EC7C}"/>
    <cellStyle name="Currency 7 3 2" xfId="4639" xr:uid="{06B4FC18-977E-42B9-A3AA-0A72403A5E3E}"/>
    <cellStyle name="Currency 7 4" xfId="4442" xr:uid="{69CE12A0-B798-4C51-A389-260C8D2C440A}"/>
    <cellStyle name="Currency 7 5" xfId="4532" xr:uid="{022EC4AA-5DAD-4143-9F85-47041FD00FA3}"/>
    <cellStyle name="Currency 8" xfId="36" xr:uid="{744ED520-2EEB-4E49-AE2A-E093ACE144C9}"/>
    <cellStyle name="Currency 8 2" xfId="37" xr:uid="{B713FE16-C72A-4680-BF2F-7719838E48DE}"/>
    <cellStyle name="Currency 8 2 2" xfId="231" xr:uid="{30A50CBD-3A6E-4711-A435-302526DB4A73}"/>
    <cellStyle name="Currency 8 2 2 2" xfId="4640" xr:uid="{2B78A068-666B-4628-87A0-825DF6077FFB}"/>
    <cellStyle name="Currency 8 2 3" xfId="4535" xr:uid="{D6604B6F-CD7C-4468-ADAD-5220407D80C8}"/>
    <cellStyle name="Currency 8 3" xfId="38" xr:uid="{593A93D9-39FC-453D-ADD2-550B5227BB59}"/>
    <cellStyle name="Currency 8 3 2" xfId="232" xr:uid="{0E8BCC8C-51DD-433A-B30B-16F4605A8FD0}"/>
    <cellStyle name="Currency 8 3 2 2" xfId="4641" xr:uid="{A00006D6-7081-442B-8472-51FED74B6208}"/>
    <cellStyle name="Currency 8 3 3" xfId="4536" xr:uid="{FEAA5E5D-C474-419C-BBF4-D99B398CD1AA}"/>
    <cellStyle name="Currency 8 4" xfId="39" xr:uid="{70C68275-6B9C-4718-9CAD-E1049338A308}"/>
    <cellStyle name="Currency 8 4 2" xfId="233" xr:uid="{7EB70B73-636A-47F8-82FF-2179C9F47EF8}"/>
    <cellStyle name="Currency 8 4 2 2" xfId="4642" xr:uid="{A41DD6C9-0A97-4FCA-86CA-3A423EF36FEC}"/>
    <cellStyle name="Currency 8 4 3" xfId="4537" xr:uid="{2722E4B1-2F8C-46AC-9BB3-9623AE8FD32C}"/>
    <cellStyle name="Currency 8 5" xfId="234" xr:uid="{A5A26632-E90F-4725-90AC-2F3C5EF825E3}"/>
    <cellStyle name="Currency 8 5 2" xfId="4643" xr:uid="{C60DCBCE-0859-4A8A-9C9B-B9288052E4F9}"/>
    <cellStyle name="Currency 8 6" xfId="4443" xr:uid="{DEAB89F2-123C-45D0-832B-7159775EFE38}"/>
    <cellStyle name="Currency 8 7" xfId="4534" xr:uid="{F9A98238-6BC7-4AE9-A56D-69D03B569A83}"/>
    <cellStyle name="Currency 9" xfId="40" xr:uid="{F81A6F3A-1702-4FD9-A3A2-520D2151324A}"/>
    <cellStyle name="Currency 9 2" xfId="41" xr:uid="{5BFAA3A5-39E4-4E5C-AC2D-40AA6A9D5C11}"/>
    <cellStyle name="Currency 9 2 2" xfId="235" xr:uid="{57B3B72E-3A69-4773-A12A-8DDE3DAC2091}"/>
    <cellStyle name="Currency 9 2 2 2" xfId="4644" xr:uid="{68B6C7C7-B6EC-480B-8CFE-D61ACCB896C3}"/>
    <cellStyle name="Currency 9 2 3" xfId="4539" xr:uid="{5A78A022-3080-42A8-A925-087FE0C8A224}"/>
    <cellStyle name="Currency 9 3" xfId="42" xr:uid="{69CA6DCF-6B9E-4004-8BCF-F89722934860}"/>
    <cellStyle name="Currency 9 3 2" xfId="236" xr:uid="{B496FAC0-6909-4279-8C25-CD11EF4A78D2}"/>
    <cellStyle name="Currency 9 3 2 2" xfId="4645" xr:uid="{C3A1CD18-7C96-47FB-B882-E67551F71216}"/>
    <cellStyle name="Currency 9 3 3" xfId="4540" xr:uid="{98D48474-EF2B-4EBA-B44B-7846E35F495F}"/>
    <cellStyle name="Currency 9 4" xfId="237" xr:uid="{0075A72C-E5F7-4333-A693-0C2EF0139309}"/>
    <cellStyle name="Currency 9 4 2" xfId="4646" xr:uid="{56BB6CD7-941D-4C14-9F2B-A0185FF3EFFC}"/>
    <cellStyle name="Currency 9 5" xfId="4327" xr:uid="{20CE385B-FF7E-49BB-BE67-715CEEDE9F8E}"/>
    <cellStyle name="Currency 9 5 2" xfId="4444" xr:uid="{DAE2FA34-F791-4DB0-89AF-9F3904D5C2A6}"/>
    <cellStyle name="Currency 9 5 3" xfId="4723" xr:uid="{10AC439C-A516-4DEE-B4CA-D4FE214243BB}"/>
    <cellStyle name="Currency 9 5 4" xfId="4700" xr:uid="{2DB7B4E6-B05E-49E3-BACB-DC9AE8ACED15}"/>
    <cellStyle name="Currency 9 6" xfId="4538" xr:uid="{CAD5B950-30AE-4EB4-8633-064B8C148880}"/>
    <cellStyle name="Hyperlink 2" xfId="6" xr:uid="{6CFFD761-E1C4-4FFC-9C82-FDD569F38491}"/>
    <cellStyle name="Hyperlink 3" xfId="202" xr:uid="{3D589F3B-D88F-41C4-A91E-2EE2B0D08932}"/>
    <cellStyle name="Hyperlink 3 2" xfId="4415" xr:uid="{53B268EF-BCC6-46D4-875C-A5D371FFED81}"/>
    <cellStyle name="Hyperlink 3 3" xfId="4328" xr:uid="{8BE08F72-6F58-44CB-B7F3-3E73FDBA6536}"/>
    <cellStyle name="Hyperlink 4" xfId="4329" xr:uid="{974E90FA-2CB0-461A-9C12-4A165FB1BE8B}"/>
    <cellStyle name="Normal" xfId="0" builtinId="0"/>
    <cellStyle name="Normal 10" xfId="43" xr:uid="{2FC215A0-6BF0-4897-AC29-013E8C5E03ED}"/>
    <cellStyle name="Normal 10 10" xfId="903" xr:uid="{46E4091E-B397-4C44-8833-04EC600E8FF4}"/>
    <cellStyle name="Normal 10 10 2" xfId="2508" xr:uid="{FE9B8F31-1627-4ED7-AFA4-9F45FC887410}"/>
    <cellStyle name="Normal 10 10 2 2" xfId="4331" xr:uid="{532CBB68-2E00-45A3-B71E-CB52AA9090CF}"/>
    <cellStyle name="Normal 10 10 2 3" xfId="4675" xr:uid="{C8E6C99F-0D6D-4B6F-90E2-9284E21CE7D9}"/>
    <cellStyle name="Normal 10 10 3" xfId="2509" xr:uid="{31FE9FC8-C84F-4BF0-B7CD-BDAD3CB65BEB}"/>
    <cellStyle name="Normal 10 10 4" xfId="2510" xr:uid="{614E7F4C-F1A4-4ACF-BFDA-5B42547D4253}"/>
    <cellStyle name="Normal 10 11" xfId="2511" xr:uid="{091EEC5D-5FDC-40F0-9D2E-8F87F4B0B47B}"/>
    <cellStyle name="Normal 10 11 2" xfId="2512" xr:uid="{141E9C2E-93D9-48AD-85E5-4737D7CD1ED2}"/>
    <cellStyle name="Normal 10 11 3" xfId="2513" xr:uid="{1FCCAD00-4BE9-441F-90B6-C387135B1B48}"/>
    <cellStyle name="Normal 10 11 4" xfId="2514" xr:uid="{3C6225C4-9C6C-4C9E-B9FF-DFADC893E00A}"/>
    <cellStyle name="Normal 10 12" xfId="2515" xr:uid="{D51A78A9-9E68-4CE6-B28A-5C780558FB9C}"/>
    <cellStyle name="Normal 10 12 2" xfId="2516" xr:uid="{C43F468E-A22A-4946-B29A-454AE00073E4}"/>
    <cellStyle name="Normal 10 13" xfId="2517" xr:uid="{A9323860-2712-4C98-8DFB-C8CE9A012A5B}"/>
    <cellStyle name="Normal 10 14" xfId="2518" xr:uid="{1037E433-F961-4D74-8842-969F77FCBC0F}"/>
    <cellStyle name="Normal 10 15" xfId="2519" xr:uid="{5143B728-2A4D-4C54-B845-1A07F0EA85A6}"/>
    <cellStyle name="Normal 10 2" xfId="44" xr:uid="{EAF7EC4C-2889-4789-8060-6794FDE2013F}"/>
    <cellStyle name="Normal 10 2 10" xfId="2520" xr:uid="{DDDAB38B-3473-4D8A-9FE6-E7A7C0F38210}"/>
    <cellStyle name="Normal 10 2 11" xfId="2521" xr:uid="{20E363A5-3A0B-40B2-AEBF-7844B6CEA025}"/>
    <cellStyle name="Normal 10 2 2" xfId="45" xr:uid="{7C59D82F-2196-470E-BB1F-56A698F8C54F}"/>
    <cellStyle name="Normal 10 2 2 2" xfId="46" xr:uid="{822AD341-93A0-4127-9224-86E43B5A5B82}"/>
    <cellStyle name="Normal 10 2 2 2 2" xfId="238" xr:uid="{00C7F7E9-AB5F-4CB0-8A9B-F91B4D3473C3}"/>
    <cellStyle name="Normal 10 2 2 2 2 2" xfId="454" xr:uid="{2736AF63-4D88-4444-9277-AD2A718F6414}"/>
    <cellStyle name="Normal 10 2 2 2 2 2 2" xfId="455" xr:uid="{ACD0A88E-4919-49CD-9130-B9683A52841D}"/>
    <cellStyle name="Normal 10 2 2 2 2 2 2 2" xfId="904" xr:uid="{DFC56556-561B-47E0-ABAB-AA9D1147D9BB}"/>
    <cellStyle name="Normal 10 2 2 2 2 2 2 2 2" xfId="905" xr:uid="{3D8EAA5A-17C1-4DED-A498-86E8DCD41A0A}"/>
    <cellStyle name="Normal 10 2 2 2 2 2 2 3" xfId="906" xr:uid="{EFF02D6A-AEBD-44B3-BA9A-4AE2834D026D}"/>
    <cellStyle name="Normal 10 2 2 2 2 2 3" xfId="907" xr:uid="{8747C327-F4A8-4A07-A3E6-29DA2F357883}"/>
    <cellStyle name="Normal 10 2 2 2 2 2 3 2" xfId="908" xr:uid="{9F9C418A-298E-40AC-94DA-5B3B4B634BB1}"/>
    <cellStyle name="Normal 10 2 2 2 2 2 4" xfId="909" xr:uid="{72FD77AC-D3E9-4024-9D55-09DAFF1D2FA1}"/>
    <cellStyle name="Normal 10 2 2 2 2 3" xfId="456" xr:uid="{8030CD80-7DC2-43B5-9051-D112CE2F7044}"/>
    <cellStyle name="Normal 10 2 2 2 2 3 2" xfId="910" xr:uid="{CF463735-B2DD-452B-B2D5-0EDC63DEC3AD}"/>
    <cellStyle name="Normal 10 2 2 2 2 3 2 2" xfId="911" xr:uid="{B02C3C66-E19F-44BF-B5CA-E65B715A47D7}"/>
    <cellStyle name="Normal 10 2 2 2 2 3 3" xfId="912" xr:uid="{B2A59D4E-C6C6-414C-8F4C-CC68437D3B89}"/>
    <cellStyle name="Normal 10 2 2 2 2 3 4" xfId="2522" xr:uid="{EBB6434C-4C0E-48AB-B427-1C2C549BF0B4}"/>
    <cellStyle name="Normal 10 2 2 2 2 4" xfId="913" xr:uid="{27C4AE69-DA99-4C43-8F19-B1DC14A48343}"/>
    <cellStyle name="Normal 10 2 2 2 2 4 2" xfId="914" xr:uid="{9DC9B059-08BC-4FF1-AC43-B1821C24C646}"/>
    <cellStyle name="Normal 10 2 2 2 2 5" xfId="915" xr:uid="{2690E9B6-0BE1-4474-9105-B58893660D0C}"/>
    <cellStyle name="Normal 10 2 2 2 2 6" xfId="2523" xr:uid="{561EE20A-553C-43B4-8F30-1A77732EEC70}"/>
    <cellStyle name="Normal 10 2 2 2 3" xfId="239" xr:uid="{661F7FD5-104D-4F95-809F-159257407387}"/>
    <cellStyle name="Normal 10 2 2 2 3 2" xfId="457" xr:uid="{C3773897-2E9C-4B37-BD20-6E5C66CE21F4}"/>
    <cellStyle name="Normal 10 2 2 2 3 2 2" xfId="458" xr:uid="{2477D80E-9A4E-40F8-8013-55214F7B933D}"/>
    <cellStyle name="Normal 10 2 2 2 3 2 2 2" xfId="916" xr:uid="{9706ED77-FE05-4D9F-BF9D-B268A6FD4E7D}"/>
    <cellStyle name="Normal 10 2 2 2 3 2 2 2 2" xfId="917" xr:uid="{29D1C359-2074-4517-84EB-984121BC6469}"/>
    <cellStyle name="Normal 10 2 2 2 3 2 2 3" xfId="918" xr:uid="{3CCE5344-8FB3-408E-96AD-06F459B594A6}"/>
    <cellStyle name="Normal 10 2 2 2 3 2 3" xfId="919" xr:uid="{552E5A02-52F7-44E6-A529-7BB01C5A0980}"/>
    <cellStyle name="Normal 10 2 2 2 3 2 3 2" xfId="920" xr:uid="{367B5A1B-8D95-4C84-9DF9-F8172E9390D9}"/>
    <cellStyle name="Normal 10 2 2 2 3 2 4" xfId="921" xr:uid="{3D9DDD0A-FED5-4587-821A-9A282C2E2111}"/>
    <cellStyle name="Normal 10 2 2 2 3 3" xfId="459" xr:uid="{2B58F1C3-A8B1-4754-89A7-6DF99FC6781C}"/>
    <cellStyle name="Normal 10 2 2 2 3 3 2" xfId="922" xr:uid="{48DCCD82-4DB8-4236-BDBB-65C902827216}"/>
    <cellStyle name="Normal 10 2 2 2 3 3 2 2" xfId="923" xr:uid="{34738AF5-241D-421D-A892-AE0BF2C851AC}"/>
    <cellStyle name="Normal 10 2 2 2 3 3 3" xfId="924" xr:uid="{64A0BF48-AA89-46B1-9EA6-A62C4E52962B}"/>
    <cellStyle name="Normal 10 2 2 2 3 4" xfId="925" xr:uid="{A98803EA-EEE9-4BC4-A8C4-7887D50A2F2C}"/>
    <cellStyle name="Normal 10 2 2 2 3 4 2" xfId="926" xr:uid="{87D7D7B2-17FD-43D7-AB2E-96CBB68EFFAE}"/>
    <cellStyle name="Normal 10 2 2 2 3 5" xfId="927" xr:uid="{6719E7B1-EF02-4407-90E6-1633D848E530}"/>
    <cellStyle name="Normal 10 2 2 2 4" xfId="460" xr:uid="{8AEDFFE5-1BF6-42DC-B79A-87266198E697}"/>
    <cellStyle name="Normal 10 2 2 2 4 2" xfId="461" xr:uid="{AE30CBE4-D087-4AAB-A203-4A1C2AE07182}"/>
    <cellStyle name="Normal 10 2 2 2 4 2 2" xfId="928" xr:uid="{665F66E3-0B30-4215-8B3D-9C6161C76B23}"/>
    <cellStyle name="Normal 10 2 2 2 4 2 2 2" xfId="929" xr:uid="{34425CE2-576A-49DF-B590-285F449F182D}"/>
    <cellStyle name="Normal 10 2 2 2 4 2 3" xfId="930" xr:uid="{E7155E5A-ABFA-4772-9E6D-98B5FDAADAEC}"/>
    <cellStyle name="Normal 10 2 2 2 4 3" xfId="931" xr:uid="{2ABAE2A2-2EB6-4DE7-8DBB-F388007F2C07}"/>
    <cellStyle name="Normal 10 2 2 2 4 3 2" xfId="932" xr:uid="{AE332239-4A0B-45A9-BBEE-B65CD65BFB05}"/>
    <cellStyle name="Normal 10 2 2 2 4 4" xfId="933" xr:uid="{8C6AA155-DE47-4483-81A7-E34893C80CAA}"/>
    <cellStyle name="Normal 10 2 2 2 5" xfId="462" xr:uid="{97773773-ECFC-409A-BB2F-972A9881CA49}"/>
    <cellStyle name="Normal 10 2 2 2 5 2" xfId="934" xr:uid="{2E906DF9-C725-41B6-8B4B-DD51E2318B8B}"/>
    <cellStyle name="Normal 10 2 2 2 5 2 2" xfId="935" xr:uid="{1F60DD11-C616-44F2-B80B-23B2B53EA927}"/>
    <cellStyle name="Normal 10 2 2 2 5 3" xfId="936" xr:uid="{0928A837-C31B-49B1-A7EE-DEDF22203E66}"/>
    <cellStyle name="Normal 10 2 2 2 5 4" xfId="2524" xr:uid="{FBAEB1B8-E6BC-420E-83B3-285A830D629D}"/>
    <cellStyle name="Normal 10 2 2 2 6" xfId="937" xr:uid="{FA43F56A-F05B-4A94-89AA-D44BA6E68CE7}"/>
    <cellStyle name="Normal 10 2 2 2 6 2" xfId="938" xr:uid="{BDFD4A5F-43D8-4E72-B13E-6E75AD958E9A}"/>
    <cellStyle name="Normal 10 2 2 2 7" xfId="939" xr:uid="{D96E4534-5F3B-4DB2-A396-39D54ECCD72D}"/>
    <cellStyle name="Normal 10 2 2 2 8" xfId="2525" xr:uid="{4C5132B0-2E95-419D-A7F7-1C9C66FF14A0}"/>
    <cellStyle name="Normal 10 2 2 3" xfId="240" xr:uid="{801D8C5E-C246-4E12-AB17-FC7D795E2D21}"/>
    <cellStyle name="Normal 10 2 2 3 2" xfId="463" xr:uid="{201B5D78-F708-4421-9BC9-10D3E6FF1B7D}"/>
    <cellStyle name="Normal 10 2 2 3 2 2" xfId="464" xr:uid="{8CFFD89C-1A2D-4896-A287-8A1817A16E83}"/>
    <cellStyle name="Normal 10 2 2 3 2 2 2" xfId="940" xr:uid="{081A5FAB-353A-48FC-827A-A78D8AD9755A}"/>
    <cellStyle name="Normal 10 2 2 3 2 2 2 2" xfId="941" xr:uid="{9FED0EDB-B8CC-4763-8A53-C7CC38C7FAD1}"/>
    <cellStyle name="Normal 10 2 2 3 2 2 3" xfId="942" xr:uid="{25957DA6-F5FD-4E0A-89EF-810502824840}"/>
    <cellStyle name="Normal 10 2 2 3 2 3" xfId="943" xr:uid="{DA850C99-7E1F-479A-88E0-45D7E158725A}"/>
    <cellStyle name="Normal 10 2 2 3 2 3 2" xfId="944" xr:uid="{198C984E-863F-4A68-8894-04E704E7DF39}"/>
    <cellStyle name="Normal 10 2 2 3 2 4" xfId="945" xr:uid="{715BA373-FDED-4C61-BAD9-E8329903950D}"/>
    <cellStyle name="Normal 10 2 2 3 3" xfId="465" xr:uid="{F2B9DADC-A850-4C75-ACBB-5E8AEBB88956}"/>
    <cellStyle name="Normal 10 2 2 3 3 2" xfId="946" xr:uid="{0FD29086-5A71-4A44-8152-4F49C8D03F2B}"/>
    <cellStyle name="Normal 10 2 2 3 3 2 2" xfId="947" xr:uid="{CE7996F1-8A01-4F17-9DB1-60B7413E0C11}"/>
    <cellStyle name="Normal 10 2 2 3 3 3" xfId="948" xr:uid="{4810B60C-4062-4F31-A757-1257682F9956}"/>
    <cellStyle name="Normal 10 2 2 3 3 4" xfId="2526" xr:uid="{8AE4643A-6D96-42A2-9E19-A9A78E1C8285}"/>
    <cellStyle name="Normal 10 2 2 3 4" xfId="949" xr:uid="{AE3FFB03-CE8B-4272-A368-9F873E0D6702}"/>
    <cellStyle name="Normal 10 2 2 3 4 2" xfId="950" xr:uid="{955BB706-85A7-4BB4-8C12-66C5B4F19E47}"/>
    <cellStyle name="Normal 10 2 2 3 5" xfId="951" xr:uid="{A822691C-D0DA-4555-9704-CEC7EAADDEDB}"/>
    <cellStyle name="Normal 10 2 2 3 6" xfId="2527" xr:uid="{0555169F-BEBC-47F0-AD53-06ED3B62C812}"/>
    <cellStyle name="Normal 10 2 2 4" xfId="241" xr:uid="{0AA34B43-0EC4-48C3-AA4C-6E084919DA51}"/>
    <cellStyle name="Normal 10 2 2 4 2" xfId="466" xr:uid="{CE4B1688-EA52-4518-A41A-38ABE0692A96}"/>
    <cellStyle name="Normal 10 2 2 4 2 2" xfId="467" xr:uid="{707D7D03-FEE9-49CB-87AD-5D088B90BB91}"/>
    <cellStyle name="Normal 10 2 2 4 2 2 2" xfId="952" xr:uid="{4CFA2BF0-E260-4BAD-A0D9-595517E4B922}"/>
    <cellStyle name="Normal 10 2 2 4 2 2 2 2" xfId="953" xr:uid="{884DE137-63CB-406D-9E19-19EF7B9A991E}"/>
    <cellStyle name="Normal 10 2 2 4 2 2 3" xfId="954" xr:uid="{E9504C4E-108D-4721-B05A-B1D6B91A635A}"/>
    <cellStyle name="Normal 10 2 2 4 2 3" xfId="955" xr:uid="{009D3A9D-89E9-46E9-B381-4368144B4DBD}"/>
    <cellStyle name="Normal 10 2 2 4 2 3 2" xfId="956" xr:uid="{562F0337-6B72-42B5-A2DC-C5728648AB32}"/>
    <cellStyle name="Normal 10 2 2 4 2 4" xfId="957" xr:uid="{57F8E7DE-02D6-4433-8D66-2F864A1F8043}"/>
    <cellStyle name="Normal 10 2 2 4 3" xfId="468" xr:uid="{7E277174-D518-470C-B396-B80CF92305A7}"/>
    <cellStyle name="Normal 10 2 2 4 3 2" xfId="958" xr:uid="{42145BA7-4FA9-417A-BEE0-7BF021C75C88}"/>
    <cellStyle name="Normal 10 2 2 4 3 2 2" xfId="959" xr:uid="{DC7320FE-1F9B-44CE-B119-963187291FED}"/>
    <cellStyle name="Normal 10 2 2 4 3 3" xfId="960" xr:uid="{5CB29FAB-3DB4-4A47-828F-A803886A9619}"/>
    <cellStyle name="Normal 10 2 2 4 4" xfId="961" xr:uid="{F6CCD70A-6E72-433B-8CD3-E647ECEEFB6A}"/>
    <cellStyle name="Normal 10 2 2 4 4 2" xfId="962" xr:uid="{13C68C2D-72E0-450C-9CF4-EBE7E77D929D}"/>
    <cellStyle name="Normal 10 2 2 4 5" xfId="963" xr:uid="{9A575534-620C-4D48-86E9-51FEAEB14D4F}"/>
    <cellStyle name="Normal 10 2 2 5" xfId="242" xr:uid="{571D152B-F5AA-41D9-80E9-3780A897311F}"/>
    <cellStyle name="Normal 10 2 2 5 2" xfId="469" xr:uid="{0C8F20F6-24EE-42DC-8695-E862E80484EF}"/>
    <cellStyle name="Normal 10 2 2 5 2 2" xfId="964" xr:uid="{79B51146-E562-4F7D-99FB-3F9CD9616101}"/>
    <cellStyle name="Normal 10 2 2 5 2 2 2" xfId="965" xr:uid="{CC2297C9-899E-4E36-BA8F-1BC5459DEB30}"/>
    <cellStyle name="Normal 10 2 2 5 2 3" xfId="966" xr:uid="{242F75EA-68B5-4693-ACF1-5AD7A06D2504}"/>
    <cellStyle name="Normal 10 2 2 5 3" xfId="967" xr:uid="{0EA890E0-4344-4869-B9AF-7D30E8484232}"/>
    <cellStyle name="Normal 10 2 2 5 3 2" xfId="968" xr:uid="{57A30A2D-4C22-4484-9F8A-7F1D1ADF3A80}"/>
    <cellStyle name="Normal 10 2 2 5 4" xfId="969" xr:uid="{81C1E077-E25C-42BF-8AFA-D16045E46163}"/>
    <cellStyle name="Normal 10 2 2 6" xfId="470" xr:uid="{77A3EE32-A160-49D5-B0BF-6156FEA8CF6E}"/>
    <cellStyle name="Normal 10 2 2 6 2" xfId="970" xr:uid="{9E32F1E2-2917-4F15-8421-FFD718B15D20}"/>
    <cellStyle name="Normal 10 2 2 6 2 2" xfId="971" xr:uid="{6F5AC6A9-129A-4F33-B4E9-2BD7D7A12CD7}"/>
    <cellStyle name="Normal 10 2 2 6 2 3" xfId="4333" xr:uid="{DE452743-833B-4AF6-82BA-3B9220CFE92C}"/>
    <cellStyle name="Normal 10 2 2 6 3" xfId="972" xr:uid="{F4FCDEF3-C5DD-4C5B-BB1E-F6740D56DAB2}"/>
    <cellStyle name="Normal 10 2 2 6 4" xfId="2528" xr:uid="{B28381B4-C118-4CFD-BB32-BCCF9E862032}"/>
    <cellStyle name="Normal 10 2 2 6 4 2" xfId="4564" xr:uid="{087CFFC5-4925-4574-A42E-543089C41DB8}"/>
    <cellStyle name="Normal 10 2 2 6 4 3" xfId="4676" xr:uid="{DEBAFF7B-ADF7-4E13-9BFD-63DA5FEB0A64}"/>
    <cellStyle name="Normal 10 2 2 6 4 4" xfId="4602" xr:uid="{8FCF76F7-2F9B-4011-9F6C-8F9C81EFB104}"/>
    <cellStyle name="Normal 10 2 2 7" xfId="973" xr:uid="{1D8AC350-1792-49AE-9CED-B7412ABD56F8}"/>
    <cellStyle name="Normal 10 2 2 7 2" xfId="974" xr:uid="{F39DBA3F-55F5-4F5E-855E-3458447689CE}"/>
    <cellStyle name="Normal 10 2 2 8" xfId="975" xr:uid="{956A7CC7-34A4-4CFC-A1D4-9088BBCC13A7}"/>
    <cellStyle name="Normal 10 2 2 9" xfId="2529" xr:uid="{000A9349-0B66-4E9D-A8A4-C7D2F8515052}"/>
    <cellStyle name="Normal 10 2 3" xfId="47" xr:uid="{6C700E55-6C3F-4EDD-999F-8466563B35F6}"/>
    <cellStyle name="Normal 10 2 3 2" xfId="48" xr:uid="{D971EC84-0B29-4061-B3C5-7CA412B3C6DA}"/>
    <cellStyle name="Normal 10 2 3 2 2" xfId="471" xr:uid="{9756CB46-698F-478E-9B30-7F7B8348F085}"/>
    <cellStyle name="Normal 10 2 3 2 2 2" xfId="472" xr:uid="{C022BC9B-D5B4-4BD1-B39F-23ADDCEAEAA7}"/>
    <cellStyle name="Normal 10 2 3 2 2 2 2" xfId="976" xr:uid="{2B73DBA0-F616-4C93-BE2B-E2110B9C5434}"/>
    <cellStyle name="Normal 10 2 3 2 2 2 2 2" xfId="977" xr:uid="{FC7F2C6A-E902-4CF3-BC0F-58E2E29201CE}"/>
    <cellStyle name="Normal 10 2 3 2 2 2 3" xfId="978" xr:uid="{63DD4492-D867-4FB9-ADD7-19208E6D2EBF}"/>
    <cellStyle name="Normal 10 2 3 2 2 3" xfId="979" xr:uid="{87F214D2-B017-40C0-AA01-75DC9ABAA4E8}"/>
    <cellStyle name="Normal 10 2 3 2 2 3 2" xfId="980" xr:uid="{C5A0886D-B55B-437E-BC54-47B0011FC001}"/>
    <cellStyle name="Normal 10 2 3 2 2 4" xfId="981" xr:uid="{741F2689-4E9F-44AB-B15B-AE0DA7B41B34}"/>
    <cellStyle name="Normal 10 2 3 2 3" xfId="473" xr:uid="{D62AEE32-0911-43A2-AE34-D552E1B45874}"/>
    <cellStyle name="Normal 10 2 3 2 3 2" xfId="982" xr:uid="{574B3F06-2A15-4715-8805-46900DADF529}"/>
    <cellStyle name="Normal 10 2 3 2 3 2 2" xfId="983" xr:uid="{3677116E-C486-4CF8-9E70-82BDBA16F39A}"/>
    <cellStyle name="Normal 10 2 3 2 3 3" xfId="984" xr:uid="{FE00B171-8FE1-43EA-8136-515282CC8F7D}"/>
    <cellStyle name="Normal 10 2 3 2 3 4" xfId="2530" xr:uid="{15E4D79A-512E-4561-BB1D-5C22FF82FAF9}"/>
    <cellStyle name="Normal 10 2 3 2 4" xfId="985" xr:uid="{CB402D72-E633-4265-893A-619132B5BC69}"/>
    <cellStyle name="Normal 10 2 3 2 4 2" xfId="986" xr:uid="{DCABFA96-6F0B-4E55-B35F-5D3C90F22CE1}"/>
    <cellStyle name="Normal 10 2 3 2 5" xfId="987" xr:uid="{7B92FFCA-4D97-44E1-AD52-86E7D3C1F60B}"/>
    <cellStyle name="Normal 10 2 3 2 6" xfId="2531" xr:uid="{416022F9-A78F-43A2-BD3B-1B1454DB2C5A}"/>
    <cellStyle name="Normal 10 2 3 3" xfId="243" xr:uid="{A26D255F-B779-470F-9FAA-7F34212F78EC}"/>
    <cellStyle name="Normal 10 2 3 3 2" xfId="474" xr:uid="{E2C9EE8A-E674-4FD0-8EA5-13BB8C6209A4}"/>
    <cellStyle name="Normal 10 2 3 3 2 2" xfId="475" xr:uid="{21F86345-9E46-4DF5-86F0-EA84E20548BA}"/>
    <cellStyle name="Normal 10 2 3 3 2 2 2" xfId="988" xr:uid="{C0D95981-C036-4455-A991-99DDC3BB968A}"/>
    <cellStyle name="Normal 10 2 3 3 2 2 2 2" xfId="989" xr:uid="{1B3FBB4E-E6D8-4AAC-BF19-782040D85889}"/>
    <cellStyle name="Normal 10 2 3 3 2 2 3" xfId="990" xr:uid="{260E21D5-28DC-474B-9912-50B83B761A2C}"/>
    <cellStyle name="Normal 10 2 3 3 2 3" xfId="991" xr:uid="{74F0882F-E5D9-45CA-AB0E-A9E09DCF5D0A}"/>
    <cellStyle name="Normal 10 2 3 3 2 3 2" xfId="992" xr:uid="{5B02F9A2-A019-436D-A782-539076CE28BE}"/>
    <cellStyle name="Normal 10 2 3 3 2 4" xfId="993" xr:uid="{0BC552A0-3BC6-464B-9F72-7BB2A8D9E80C}"/>
    <cellStyle name="Normal 10 2 3 3 3" xfId="476" xr:uid="{17AB59FA-5424-47D6-B088-A9B22E074C5E}"/>
    <cellStyle name="Normal 10 2 3 3 3 2" xfId="994" xr:uid="{EAAB3B69-DE05-44A8-90C7-31CA443BB5DB}"/>
    <cellStyle name="Normal 10 2 3 3 3 2 2" xfId="995" xr:uid="{9F5F9A84-8916-4970-B1C8-F066FCAF6079}"/>
    <cellStyle name="Normal 10 2 3 3 3 3" xfId="996" xr:uid="{F6A098F4-FA53-42B2-82C6-B125F088CF12}"/>
    <cellStyle name="Normal 10 2 3 3 4" xfId="997" xr:uid="{1987097C-8495-45C0-8B2F-28A96515A353}"/>
    <cellStyle name="Normal 10 2 3 3 4 2" xfId="998" xr:uid="{224CB4AA-CB92-456B-86B1-95131638EA1F}"/>
    <cellStyle name="Normal 10 2 3 3 5" xfId="999" xr:uid="{F6240426-383E-4023-BA90-17A4DD7E3074}"/>
    <cellStyle name="Normal 10 2 3 4" xfId="244" xr:uid="{A1F7D483-B096-4288-829B-CBED794680FF}"/>
    <cellStyle name="Normal 10 2 3 4 2" xfId="477" xr:uid="{1D442261-E314-4485-B703-BCAC668BF4DB}"/>
    <cellStyle name="Normal 10 2 3 4 2 2" xfId="1000" xr:uid="{F016DDDB-02CD-44F8-BED4-EBB206808EC1}"/>
    <cellStyle name="Normal 10 2 3 4 2 2 2" xfId="1001" xr:uid="{9ECBDA06-58A5-453B-81D8-EEB104BFD1D4}"/>
    <cellStyle name="Normal 10 2 3 4 2 3" xfId="1002" xr:uid="{861411C9-CE44-4EC1-988C-57DA2EC3B8D2}"/>
    <cellStyle name="Normal 10 2 3 4 3" xfId="1003" xr:uid="{659A3505-FBED-4A63-B868-D1BDB1B4A13B}"/>
    <cellStyle name="Normal 10 2 3 4 3 2" xfId="1004" xr:uid="{13514E76-F1C7-4FFD-AD3C-85E6EF7CC3B5}"/>
    <cellStyle name="Normal 10 2 3 4 4" xfId="1005" xr:uid="{BA44B312-74B8-4901-8E25-1BFDD610197B}"/>
    <cellStyle name="Normal 10 2 3 5" xfId="478" xr:uid="{1C34B641-3298-495C-933C-9D7390CA9BC6}"/>
    <cellStyle name="Normal 10 2 3 5 2" xfId="1006" xr:uid="{79DE5994-19F6-4898-856F-D7515E606CCC}"/>
    <cellStyle name="Normal 10 2 3 5 2 2" xfId="1007" xr:uid="{C5083D94-2678-44A8-AB35-32D780740C28}"/>
    <cellStyle name="Normal 10 2 3 5 2 3" xfId="4334" xr:uid="{32C5841A-1F91-46F4-8323-E04F9483F3BF}"/>
    <cellStyle name="Normal 10 2 3 5 3" xfId="1008" xr:uid="{6992F38C-6145-45AB-AB90-51B91060A68E}"/>
    <cellStyle name="Normal 10 2 3 5 4" xfId="2532" xr:uid="{D6BC7C3B-A09D-4DA4-AFA2-BD673E97692D}"/>
    <cellStyle name="Normal 10 2 3 5 4 2" xfId="4565" xr:uid="{0011945D-EBFA-4ED4-8B35-386619135361}"/>
    <cellStyle name="Normal 10 2 3 5 4 3" xfId="4677" xr:uid="{D60310D4-2CAB-470B-A3C5-6B75FFA1E6DE}"/>
    <cellStyle name="Normal 10 2 3 5 4 4" xfId="4603" xr:uid="{569725DC-1329-4F35-A82C-3733AA380307}"/>
    <cellStyle name="Normal 10 2 3 6" xfId="1009" xr:uid="{1D8E134F-B56B-4F47-B817-C706C2E04607}"/>
    <cellStyle name="Normal 10 2 3 6 2" xfId="1010" xr:uid="{2DE62E3C-FDFC-4050-9AD5-A5887BC6A7F9}"/>
    <cellStyle name="Normal 10 2 3 7" xfId="1011" xr:uid="{A7D8B4FF-26D4-4A30-9EA3-98E379A4812F}"/>
    <cellStyle name="Normal 10 2 3 8" xfId="2533" xr:uid="{0B1D6A42-2C2A-4905-B7CB-CDDBCE5D2EDE}"/>
    <cellStyle name="Normal 10 2 4" xfId="49" xr:uid="{ABF022D8-986A-44AC-83B3-620666D1B1A4}"/>
    <cellStyle name="Normal 10 2 4 2" xfId="429" xr:uid="{834CF58B-715F-465C-BBFB-99943164FA2E}"/>
    <cellStyle name="Normal 10 2 4 2 2" xfId="479" xr:uid="{A3E0AC72-0131-4259-97D1-AE8408D00145}"/>
    <cellStyle name="Normal 10 2 4 2 2 2" xfId="1012" xr:uid="{9B4EFC5E-3985-4823-B06A-701A0E6D26C4}"/>
    <cellStyle name="Normal 10 2 4 2 2 2 2" xfId="1013" xr:uid="{2671081A-F2D0-4614-953B-EF32A86090F0}"/>
    <cellStyle name="Normal 10 2 4 2 2 3" xfId="1014" xr:uid="{2CFB52AE-1971-4182-9E46-405F1FF2D3D5}"/>
    <cellStyle name="Normal 10 2 4 2 2 4" xfId="2534" xr:uid="{56503770-C999-469E-BC06-6AA6E3AD6F2C}"/>
    <cellStyle name="Normal 10 2 4 2 3" xfId="1015" xr:uid="{E1426960-8511-475D-BFB5-DB443065B3FF}"/>
    <cellStyle name="Normal 10 2 4 2 3 2" xfId="1016" xr:uid="{F1BE8709-E5CE-41BD-80A5-993B4D981071}"/>
    <cellStyle name="Normal 10 2 4 2 4" xfId="1017" xr:uid="{142A02E1-61B2-4625-A217-E940FD2C8D71}"/>
    <cellStyle name="Normal 10 2 4 2 5" xfId="2535" xr:uid="{5E9BF75C-03C9-4CC8-8759-C15B7C5EC8E3}"/>
    <cellStyle name="Normal 10 2 4 3" xfId="480" xr:uid="{2AD2DBE4-E121-4D87-A853-37E0A5290C0E}"/>
    <cellStyle name="Normal 10 2 4 3 2" xfId="1018" xr:uid="{C0873AA6-2A6E-4F7F-81FD-1887FF5D8285}"/>
    <cellStyle name="Normal 10 2 4 3 2 2" xfId="1019" xr:uid="{42CBA07F-8CF5-4ED9-90B2-9BC3CAE83C70}"/>
    <cellStyle name="Normal 10 2 4 3 3" xfId="1020" xr:uid="{E520C8BB-DE5A-4F0C-99CE-89FFC73172EC}"/>
    <cellStyle name="Normal 10 2 4 3 4" xfId="2536" xr:uid="{AA81C2CB-3409-4686-8AE2-4AD7575AB103}"/>
    <cellStyle name="Normal 10 2 4 4" xfId="1021" xr:uid="{E724ABB9-647C-4B2F-8189-4992AE0DC1D9}"/>
    <cellStyle name="Normal 10 2 4 4 2" xfId="1022" xr:uid="{6A3B6962-59C4-4505-9D0B-CAD7CEA7CC4D}"/>
    <cellStyle name="Normal 10 2 4 4 3" xfId="2537" xr:uid="{E1F48D5A-B8AA-4638-8770-430BA227003D}"/>
    <cellStyle name="Normal 10 2 4 4 4" xfId="2538" xr:uid="{DFE3E742-2313-4546-9552-63016E4134E0}"/>
    <cellStyle name="Normal 10 2 4 5" xfId="1023" xr:uid="{72F61ECB-F619-4644-9B2C-3059068E36E4}"/>
    <cellStyle name="Normal 10 2 4 6" xfId="2539" xr:uid="{37360954-228A-4061-B3B7-6C9ADFABE547}"/>
    <cellStyle name="Normal 10 2 4 7" xfId="2540" xr:uid="{3F697116-6E86-45B5-982F-DB8F8A52F818}"/>
    <cellStyle name="Normal 10 2 5" xfId="245" xr:uid="{A1A5813F-007A-4F2A-ABCE-E58B189E5EF5}"/>
    <cellStyle name="Normal 10 2 5 2" xfId="481" xr:uid="{7089BD8A-386F-48AC-B275-ABD2A19A986A}"/>
    <cellStyle name="Normal 10 2 5 2 2" xfId="482" xr:uid="{0A690796-3082-4171-8B65-E90E57A95E96}"/>
    <cellStyle name="Normal 10 2 5 2 2 2" xfId="1024" xr:uid="{FCAD8442-2170-465C-BBE1-90D85FE6776A}"/>
    <cellStyle name="Normal 10 2 5 2 2 2 2" xfId="1025" xr:uid="{93A58155-A2A7-4EE0-B27D-45D94FE23E8E}"/>
    <cellStyle name="Normal 10 2 5 2 2 3" xfId="1026" xr:uid="{C350D228-1317-4076-A320-2A4756AF5440}"/>
    <cellStyle name="Normal 10 2 5 2 3" xfId="1027" xr:uid="{0C55EED9-680E-442D-82C7-4B9A1D960465}"/>
    <cellStyle name="Normal 10 2 5 2 3 2" xfId="1028" xr:uid="{A4CC224A-A796-4086-B12F-EC0F0BEA5E27}"/>
    <cellStyle name="Normal 10 2 5 2 4" xfId="1029" xr:uid="{CC07BCE0-1402-486D-BD83-2A69BAFB4C04}"/>
    <cellStyle name="Normal 10 2 5 3" xfId="483" xr:uid="{F9DB82DA-50DB-45BD-B033-E2CBFC46D4EC}"/>
    <cellStyle name="Normal 10 2 5 3 2" xfId="1030" xr:uid="{593D59F9-DC8F-4CAD-A59D-5649D26F1B34}"/>
    <cellStyle name="Normal 10 2 5 3 2 2" xfId="1031" xr:uid="{884E6741-DB2F-49C2-8EC7-2754DFC37ECD}"/>
    <cellStyle name="Normal 10 2 5 3 3" xfId="1032" xr:uid="{CD3DB685-D917-4368-BFB9-8C048FF03F32}"/>
    <cellStyle name="Normal 10 2 5 3 4" xfId="2541" xr:uid="{8025158A-21BB-4074-AF20-81CEBA69E154}"/>
    <cellStyle name="Normal 10 2 5 4" xfId="1033" xr:uid="{589AA9E0-0DAF-47AF-8726-DE4C2FB443D6}"/>
    <cellStyle name="Normal 10 2 5 4 2" xfId="1034" xr:uid="{B0525415-A5B9-4B83-ABD5-7985BE501FFD}"/>
    <cellStyle name="Normal 10 2 5 5" xfId="1035" xr:uid="{4F1FBD58-689D-405D-BF75-6593FB152EF8}"/>
    <cellStyle name="Normal 10 2 5 6" xfId="2542" xr:uid="{E21222F4-BDA1-4CB1-AB19-E47CB2868BED}"/>
    <cellStyle name="Normal 10 2 6" xfId="246" xr:uid="{65D39C2F-C526-4DF4-92F3-9FDBF465FDAD}"/>
    <cellStyle name="Normal 10 2 6 2" xfId="484" xr:uid="{93104199-B850-42CE-A7C8-84AD0F6B9B4E}"/>
    <cellStyle name="Normal 10 2 6 2 2" xfId="1036" xr:uid="{B29060B3-879A-457B-AA8B-8C44E8BB995B}"/>
    <cellStyle name="Normal 10 2 6 2 2 2" xfId="1037" xr:uid="{F25FEF5B-E6E1-47A5-8763-5BC8557B6B7B}"/>
    <cellStyle name="Normal 10 2 6 2 3" xfId="1038" xr:uid="{87625CBC-F506-4246-84DF-A7E7C424EE3F}"/>
    <cellStyle name="Normal 10 2 6 2 4" xfId="2543" xr:uid="{F8C1BEFF-4D9D-4AF1-A823-F37244CDF647}"/>
    <cellStyle name="Normal 10 2 6 3" xfId="1039" xr:uid="{DD488D68-96DF-4DF9-A527-34DC7BC44E32}"/>
    <cellStyle name="Normal 10 2 6 3 2" xfId="1040" xr:uid="{1D46B625-9D0D-4528-919E-7B52FC69E425}"/>
    <cellStyle name="Normal 10 2 6 4" xfId="1041" xr:uid="{06CB31ED-B266-4D6F-BB31-C0A4825DE874}"/>
    <cellStyle name="Normal 10 2 6 5" xfId="2544" xr:uid="{3EF1E1CD-8A77-454B-93A1-A510C1B90533}"/>
    <cellStyle name="Normal 10 2 7" xfId="485" xr:uid="{7B7E88E6-B379-4A4A-92DC-0CD10BC45BF6}"/>
    <cellStyle name="Normal 10 2 7 2" xfId="1042" xr:uid="{778E5E88-3E7B-4DBC-9ECA-66928EB8A0CD}"/>
    <cellStyle name="Normal 10 2 7 2 2" xfId="1043" xr:uid="{E51196CE-3DF1-4725-A1FD-1DC056C0AC05}"/>
    <cellStyle name="Normal 10 2 7 2 3" xfId="4332" xr:uid="{6E3DAD2D-66BC-4609-B762-8AAC12891DC8}"/>
    <cellStyle name="Normal 10 2 7 3" xfId="1044" xr:uid="{89816D62-A444-40EB-9C6B-C690ECB5F41C}"/>
    <cellStyle name="Normal 10 2 7 4" xfId="2545" xr:uid="{584FA082-E5E2-4BB3-BEF8-AB6105EAB3DD}"/>
    <cellStyle name="Normal 10 2 7 4 2" xfId="4563" xr:uid="{056FE1A6-9203-4AEF-9F4F-D1D58A1443F2}"/>
    <cellStyle name="Normal 10 2 7 4 3" xfId="4678" xr:uid="{6F96C180-A0EB-41DB-9498-AE7D1F60E5E8}"/>
    <cellStyle name="Normal 10 2 7 4 4" xfId="4601" xr:uid="{C040B440-9906-4F6E-A96F-4AF6794550EF}"/>
    <cellStyle name="Normal 10 2 8" xfId="1045" xr:uid="{1C108728-8FED-4705-B7F0-F7A87F2B0FE2}"/>
    <cellStyle name="Normal 10 2 8 2" xfId="1046" xr:uid="{0730DA62-34BA-4048-B130-0E03C63684A1}"/>
    <cellStyle name="Normal 10 2 8 3" xfId="2546" xr:uid="{2177B76A-22D4-4EAF-9E73-2AA1F82EB747}"/>
    <cellStyle name="Normal 10 2 8 4" xfId="2547" xr:uid="{FAF80F86-14FF-4F6F-8ACE-F0096C297459}"/>
    <cellStyle name="Normal 10 2 9" xfId="1047" xr:uid="{E691AAB7-2C23-4B67-89DF-79A823A0F36E}"/>
    <cellStyle name="Normal 10 3" xfId="50" xr:uid="{9971800D-7701-470F-A861-95D46EB2E401}"/>
    <cellStyle name="Normal 10 3 10" xfId="2548" xr:uid="{F1F13ACA-5426-4716-B17F-4EE17805F1A6}"/>
    <cellStyle name="Normal 10 3 11" xfId="2549" xr:uid="{B5CCB329-E5E1-4726-8848-B29B2A643667}"/>
    <cellStyle name="Normal 10 3 2" xfId="51" xr:uid="{AB0A801C-62B5-41C3-BCE9-854772DA14D7}"/>
    <cellStyle name="Normal 10 3 2 2" xfId="52" xr:uid="{725A7484-3EAF-48C6-8B54-81DAB992EE3C}"/>
    <cellStyle name="Normal 10 3 2 2 2" xfId="247" xr:uid="{77C8EBA2-1B54-40DC-BA07-74E3A63804B6}"/>
    <cellStyle name="Normal 10 3 2 2 2 2" xfId="486" xr:uid="{43C416D2-808E-459E-ACB9-C7AC7E7DD9D0}"/>
    <cellStyle name="Normal 10 3 2 2 2 2 2" xfId="1048" xr:uid="{1555235B-57EF-48C0-876F-483F53F7835D}"/>
    <cellStyle name="Normal 10 3 2 2 2 2 2 2" xfId="1049" xr:uid="{C45FD678-D9E9-4553-BB4A-253F8C92E58E}"/>
    <cellStyle name="Normal 10 3 2 2 2 2 3" xfId="1050" xr:uid="{24698052-FB4A-4437-8911-0CF6CB39A13A}"/>
    <cellStyle name="Normal 10 3 2 2 2 2 4" xfId="2550" xr:uid="{11AFF49A-A2AC-4DCF-B171-1BB942DE2976}"/>
    <cellStyle name="Normal 10 3 2 2 2 3" xfId="1051" xr:uid="{88F31B32-1B6A-4468-97DE-E498304204CC}"/>
    <cellStyle name="Normal 10 3 2 2 2 3 2" xfId="1052" xr:uid="{194A5678-368E-42DF-A0F1-9D8B44EFF7B0}"/>
    <cellStyle name="Normal 10 3 2 2 2 3 3" xfId="2551" xr:uid="{03087A38-38E4-4B93-BF7D-D39BDA153538}"/>
    <cellStyle name="Normal 10 3 2 2 2 3 4" xfId="2552" xr:uid="{AE61F399-4453-4A8C-BBC7-909C204A571A}"/>
    <cellStyle name="Normal 10 3 2 2 2 4" xfId="1053" xr:uid="{3A6E94E6-9332-49D5-AEC1-4C888FC93E43}"/>
    <cellStyle name="Normal 10 3 2 2 2 5" xfId="2553" xr:uid="{C295FC0F-2DE4-4F03-B2CA-7320E43DEB45}"/>
    <cellStyle name="Normal 10 3 2 2 2 6" xfId="2554" xr:uid="{EB27B350-EA01-438B-A8E8-A4D86C0BFE74}"/>
    <cellStyle name="Normal 10 3 2 2 3" xfId="487" xr:uid="{3D9ECCDF-9791-42CF-957F-A13259153B2D}"/>
    <cellStyle name="Normal 10 3 2 2 3 2" xfId="1054" xr:uid="{A390AFE0-640C-490F-AF13-201B90C34F38}"/>
    <cellStyle name="Normal 10 3 2 2 3 2 2" xfId="1055" xr:uid="{64CEA8D4-A980-4E56-813E-5D351881368A}"/>
    <cellStyle name="Normal 10 3 2 2 3 2 3" xfId="2555" xr:uid="{E6756C84-C59B-4202-85BA-9F56B52EFE08}"/>
    <cellStyle name="Normal 10 3 2 2 3 2 4" xfId="2556" xr:uid="{2FC815BF-6196-42EB-9819-3813DE0DE9BA}"/>
    <cellStyle name="Normal 10 3 2 2 3 3" xfId="1056" xr:uid="{6EE276B1-64A8-475B-BCB0-D0F6375D7F66}"/>
    <cellStyle name="Normal 10 3 2 2 3 4" xfId="2557" xr:uid="{8B2FA6EF-0BF7-42E1-B31A-5210793D3555}"/>
    <cellStyle name="Normal 10 3 2 2 3 5" xfId="2558" xr:uid="{CB085406-8293-4655-83E9-B62635C07E2B}"/>
    <cellStyle name="Normal 10 3 2 2 4" xfId="1057" xr:uid="{D869A163-A81E-4744-8A8F-B84F315E7270}"/>
    <cellStyle name="Normal 10 3 2 2 4 2" xfId="1058" xr:uid="{B5FD3B69-4436-45A3-B395-3F8EB3B8CF03}"/>
    <cellStyle name="Normal 10 3 2 2 4 3" xfId="2559" xr:uid="{D4CB17CA-B779-41A7-BE6C-6319FDBC409C}"/>
    <cellStyle name="Normal 10 3 2 2 4 4" xfId="2560" xr:uid="{0CD73F25-5853-4708-842D-2BC259BF5BC6}"/>
    <cellStyle name="Normal 10 3 2 2 5" xfId="1059" xr:uid="{AF85138A-7BAC-48D3-8C8E-8264E1A8F98E}"/>
    <cellStyle name="Normal 10 3 2 2 5 2" xfId="2561" xr:uid="{6BCE0B8C-4191-44F0-920B-1F227008FFCD}"/>
    <cellStyle name="Normal 10 3 2 2 5 3" xfId="2562" xr:uid="{D830212B-CC70-4CAA-AFD1-E699EDC53FEC}"/>
    <cellStyle name="Normal 10 3 2 2 5 4" xfId="2563" xr:uid="{1E68CB28-5011-4C7D-AEDB-72BABD4B38B3}"/>
    <cellStyle name="Normal 10 3 2 2 6" xfId="2564" xr:uid="{C66AC8BF-1B8C-43BB-8502-0CC1B9D311EB}"/>
    <cellStyle name="Normal 10 3 2 2 7" xfId="2565" xr:uid="{6FE1D6AA-8E0E-42F0-A53E-568BF7A19961}"/>
    <cellStyle name="Normal 10 3 2 2 8" xfId="2566" xr:uid="{2DB820EF-A66A-45AB-82F4-58E9EED9E5AF}"/>
    <cellStyle name="Normal 10 3 2 3" xfId="248" xr:uid="{97B72B41-E7BB-4BB2-AE96-374F6C517204}"/>
    <cellStyle name="Normal 10 3 2 3 2" xfId="488" xr:uid="{A3FF00D6-8B30-49A5-BFA8-8F2E1D0775DE}"/>
    <cellStyle name="Normal 10 3 2 3 2 2" xfId="489" xr:uid="{B09A39EF-0161-4A23-B16A-2B9D199F1E64}"/>
    <cellStyle name="Normal 10 3 2 3 2 2 2" xfId="1060" xr:uid="{384BBC30-09EE-4AE5-9856-133B61FF296B}"/>
    <cellStyle name="Normal 10 3 2 3 2 2 2 2" xfId="1061" xr:uid="{7941389B-5F74-476A-95ED-E3F401C76127}"/>
    <cellStyle name="Normal 10 3 2 3 2 2 3" xfId="1062" xr:uid="{3CBEC576-9CD0-4194-ADEF-D7AE8B71198D}"/>
    <cellStyle name="Normal 10 3 2 3 2 3" xfId="1063" xr:uid="{5B4EF919-07C4-4EDA-9336-BDCBC34AB52F}"/>
    <cellStyle name="Normal 10 3 2 3 2 3 2" xfId="1064" xr:uid="{512B9E44-32EF-4EE6-AFCF-C2BF2B1DBB34}"/>
    <cellStyle name="Normal 10 3 2 3 2 4" xfId="1065" xr:uid="{046C56FD-DE7C-4A9E-B3D9-B0BFC0F553F5}"/>
    <cellStyle name="Normal 10 3 2 3 3" xfId="490" xr:uid="{57F913AE-BCAF-4969-BAF6-4DB005CEFB9D}"/>
    <cellStyle name="Normal 10 3 2 3 3 2" xfId="1066" xr:uid="{A3E0F191-13DD-4E2A-BD77-E2F6EA3C1A7A}"/>
    <cellStyle name="Normal 10 3 2 3 3 2 2" xfId="1067" xr:uid="{A5672165-6F77-4EA1-995F-900DC7F3771F}"/>
    <cellStyle name="Normal 10 3 2 3 3 3" xfId="1068" xr:uid="{41ABAE8A-47F3-454A-A4DD-7D6AEF070D9E}"/>
    <cellStyle name="Normal 10 3 2 3 3 4" xfId="2567" xr:uid="{3C0ADD27-B541-4072-A740-2E3F2401E2B8}"/>
    <cellStyle name="Normal 10 3 2 3 4" xfId="1069" xr:uid="{D72ED2EE-D7D5-4054-B011-32CFFC119F6E}"/>
    <cellStyle name="Normal 10 3 2 3 4 2" xfId="1070" xr:uid="{BA6F36EC-FC65-448F-9E7F-20664945FE2A}"/>
    <cellStyle name="Normal 10 3 2 3 5" xfId="1071" xr:uid="{07C1708B-DE90-476C-AE27-9B2AC70C9D08}"/>
    <cellStyle name="Normal 10 3 2 3 6" xfId="2568" xr:uid="{CF369710-EC3F-4563-B616-DB72C35C9CBA}"/>
    <cellStyle name="Normal 10 3 2 4" xfId="249" xr:uid="{93CA9316-8E4C-4B86-BD29-BEEFB820008C}"/>
    <cellStyle name="Normal 10 3 2 4 2" xfId="491" xr:uid="{AC3E4A25-06C3-44D9-AA3D-F89DC97A6E91}"/>
    <cellStyle name="Normal 10 3 2 4 2 2" xfId="1072" xr:uid="{6413AD1D-5CE2-49F1-8611-AC97B040A8DC}"/>
    <cellStyle name="Normal 10 3 2 4 2 2 2" xfId="1073" xr:uid="{6C5C922C-5976-4353-B8D3-64A628690AB0}"/>
    <cellStyle name="Normal 10 3 2 4 2 3" xfId="1074" xr:uid="{01BEBAE5-1931-42C5-B85E-5C936074413C}"/>
    <cellStyle name="Normal 10 3 2 4 2 4" xfId="2569" xr:uid="{76D4DF8D-2A26-40DF-A261-94097DE252CD}"/>
    <cellStyle name="Normal 10 3 2 4 3" xfId="1075" xr:uid="{E5D63215-85D9-43C6-BF77-8E6C0555CE1C}"/>
    <cellStyle name="Normal 10 3 2 4 3 2" xfId="1076" xr:uid="{2AB00069-AA13-456F-8F2D-5FDE64F0E949}"/>
    <cellStyle name="Normal 10 3 2 4 4" xfId="1077" xr:uid="{87E3F0F1-B7ED-4302-AAD4-B5A994E249B9}"/>
    <cellStyle name="Normal 10 3 2 4 5" xfId="2570" xr:uid="{5CB11BB1-0917-4E3F-B8D2-4EDF528FD744}"/>
    <cellStyle name="Normal 10 3 2 5" xfId="251" xr:uid="{8A314C68-E6C0-4497-B824-DE804992F7A2}"/>
    <cellStyle name="Normal 10 3 2 5 2" xfId="1078" xr:uid="{44D59552-F991-43BB-886C-FB5AEE438231}"/>
    <cellStyle name="Normal 10 3 2 5 2 2" xfId="1079" xr:uid="{E194EEA1-5937-4BA9-916E-02319298E552}"/>
    <cellStyle name="Normal 10 3 2 5 3" xfId="1080" xr:uid="{B1A47E10-4B01-4FD0-AA97-9E864D0D7C3D}"/>
    <cellStyle name="Normal 10 3 2 5 4" xfId="2571" xr:uid="{0A5A615B-B596-49D9-9859-B3A40E8E709C}"/>
    <cellStyle name="Normal 10 3 2 6" xfId="1081" xr:uid="{E84EF4C8-383B-4190-A0A2-4CA1F6E616D8}"/>
    <cellStyle name="Normal 10 3 2 6 2" xfId="1082" xr:uid="{51B5727A-57D9-4A5C-A07C-C908E937813F}"/>
    <cellStyle name="Normal 10 3 2 6 3" xfId="2572" xr:uid="{6FE5CD23-0B7F-42BA-B242-A916AE8AF518}"/>
    <cellStyle name="Normal 10 3 2 6 4" xfId="2573" xr:uid="{7F6CF25A-504F-4CFE-9BBC-D01654713D03}"/>
    <cellStyle name="Normal 10 3 2 7" xfId="1083" xr:uid="{F521639F-101F-4143-A08F-43AAAAA4E5EC}"/>
    <cellStyle name="Normal 10 3 2 8" xfId="2574" xr:uid="{0B666C20-49B8-48EC-98D7-CB953E86F555}"/>
    <cellStyle name="Normal 10 3 2 9" xfId="2575" xr:uid="{80761CE8-CF45-4859-8B6C-544DFEE014A8}"/>
    <cellStyle name="Normal 10 3 3" xfId="53" xr:uid="{22941F98-E503-4240-8415-1F62724A8037}"/>
    <cellStyle name="Normal 10 3 3 2" xfId="54" xr:uid="{C5810671-30A5-4CE6-B178-25D0238CCDA2}"/>
    <cellStyle name="Normal 10 3 3 2 2" xfId="492" xr:uid="{B04F646C-6F16-4A79-9590-5615A8B22705}"/>
    <cellStyle name="Normal 10 3 3 2 2 2" xfId="1084" xr:uid="{FD02B628-15BF-43C4-8944-4AB6BB16EA8D}"/>
    <cellStyle name="Normal 10 3 3 2 2 2 2" xfId="1085" xr:uid="{30484AD5-437B-4D6D-9F6E-E9F2408AF986}"/>
    <cellStyle name="Normal 10 3 3 2 2 2 2 2" xfId="4445" xr:uid="{F71586C6-1DF4-430D-95E7-0686AC1CC8C0}"/>
    <cellStyle name="Normal 10 3 3 2 2 2 3" xfId="4446" xr:uid="{B5F76B0D-7758-4E97-86CD-AB02059526A7}"/>
    <cellStyle name="Normal 10 3 3 2 2 3" xfId="1086" xr:uid="{410CCF6C-1FC7-499B-8FB1-C28452805EB1}"/>
    <cellStyle name="Normal 10 3 3 2 2 3 2" xfId="4447" xr:uid="{B76A7571-3DAE-4926-9A6D-9677B3A29139}"/>
    <cellStyle name="Normal 10 3 3 2 2 4" xfId="2576" xr:uid="{3EB58A1C-EBEB-46B9-A868-F37B5D69B352}"/>
    <cellStyle name="Normal 10 3 3 2 3" xfId="1087" xr:uid="{5CA9F124-100A-4D9F-A5E8-2A85685308FB}"/>
    <cellStyle name="Normal 10 3 3 2 3 2" xfId="1088" xr:uid="{323A9210-EDE1-41C7-829F-4D81E60AE929}"/>
    <cellStyle name="Normal 10 3 3 2 3 2 2" xfId="4448" xr:uid="{1E71218A-8164-4B08-9127-70C6D2DD7D76}"/>
    <cellStyle name="Normal 10 3 3 2 3 3" xfId="2577" xr:uid="{EE870012-3F31-49C8-B27D-5A42AF941B1D}"/>
    <cellStyle name="Normal 10 3 3 2 3 4" xfId="2578" xr:uid="{505A85C9-AA60-4E61-A1C0-0C348F1C3CFA}"/>
    <cellStyle name="Normal 10 3 3 2 4" xfId="1089" xr:uid="{2B6397AA-6981-4BD3-892B-3F01BE2087FF}"/>
    <cellStyle name="Normal 10 3 3 2 4 2" xfId="4449" xr:uid="{B31F792E-2DD0-44A9-9F03-BA49894B53CF}"/>
    <cellStyle name="Normal 10 3 3 2 5" xfId="2579" xr:uid="{C95B65FE-850A-45E0-8423-C51E79643CC2}"/>
    <cellStyle name="Normal 10 3 3 2 6" xfId="2580" xr:uid="{46BE9503-C657-46E4-8A31-5F1EE6F30E80}"/>
    <cellStyle name="Normal 10 3 3 3" xfId="252" xr:uid="{CB4D5E2C-B6C3-4824-A022-5A7FCF4331A9}"/>
    <cellStyle name="Normal 10 3 3 3 2" xfId="1090" xr:uid="{3230CA77-BFE5-40B5-BD45-81C2BFDF5E55}"/>
    <cellStyle name="Normal 10 3 3 3 2 2" xfId="1091" xr:uid="{EC5AE62D-DE6C-41B0-A8FD-85B1C7C97A2E}"/>
    <cellStyle name="Normal 10 3 3 3 2 2 2" xfId="4450" xr:uid="{41B8921D-3120-4CD7-8684-EBB951A24719}"/>
    <cellStyle name="Normal 10 3 3 3 2 3" xfId="2581" xr:uid="{09560FF0-4777-4FBA-9772-F1CC3A091FFE}"/>
    <cellStyle name="Normal 10 3 3 3 2 4" xfId="2582" xr:uid="{2D33A622-8F00-4486-90E2-563A1BD75D55}"/>
    <cellStyle name="Normal 10 3 3 3 3" xfId="1092" xr:uid="{EC8648DD-9C03-48AA-9CE6-1524F074D5A2}"/>
    <cellStyle name="Normal 10 3 3 3 3 2" xfId="4451" xr:uid="{2D39A6D8-114E-456B-B59F-B2D3B07C9CDA}"/>
    <cellStyle name="Normal 10 3 3 3 4" xfId="2583" xr:uid="{0A39FE60-CB26-4AAA-9419-F16B2D1FA071}"/>
    <cellStyle name="Normal 10 3 3 3 5" xfId="2584" xr:uid="{EF55B2CF-65CE-4492-956D-7E2336216797}"/>
    <cellStyle name="Normal 10 3 3 4" xfId="1093" xr:uid="{DA225AC7-DAC0-4950-85E6-113EC2E0F8D1}"/>
    <cellStyle name="Normal 10 3 3 4 2" xfId="1094" xr:uid="{CD99E092-E4C4-45B5-8DF4-6ED8BAD7571B}"/>
    <cellStyle name="Normal 10 3 3 4 2 2" xfId="4452" xr:uid="{8FE18C93-73A5-4FAF-B2BF-D82B3152E340}"/>
    <cellStyle name="Normal 10 3 3 4 3" xfId="2585" xr:uid="{BEE5458F-18DB-4612-A224-BA8A6B7C2CE7}"/>
    <cellStyle name="Normal 10 3 3 4 4" xfId="2586" xr:uid="{7C7D458F-3996-4D2E-9876-A67DE02D675B}"/>
    <cellStyle name="Normal 10 3 3 5" xfId="1095" xr:uid="{4A37C0AB-A9C2-4A74-B896-8C0898A4D912}"/>
    <cellStyle name="Normal 10 3 3 5 2" xfId="2587" xr:uid="{0ABCA781-3703-41B1-8380-BC3BCA761A10}"/>
    <cellStyle name="Normal 10 3 3 5 3" xfId="2588" xr:uid="{DB271A66-9AFA-4DA2-A2F7-E918B2E59126}"/>
    <cellStyle name="Normal 10 3 3 5 4" xfId="2589" xr:uid="{947541F7-DEFF-4093-86F4-B7F8D4B8C237}"/>
    <cellStyle name="Normal 10 3 3 6" xfId="2590" xr:uid="{F13EB796-D383-4250-BDDC-E68E32D8C754}"/>
    <cellStyle name="Normal 10 3 3 7" xfId="2591" xr:uid="{D8DBAF13-D12B-4A2B-BFB6-4C0C512D3E2F}"/>
    <cellStyle name="Normal 10 3 3 8" xfId="2592" xr:uid="{F73C04F8-DE2D-42E8-83C5-EA6548B9ED35}"/>
    <cellStyle name="Normal 10 3 4" xfId="55" xr:uid="{CCF8495E-B772-4F8A-A64F-6CC82EE2E796}"/>
    <cellStyle name="Normal 10 3 4 2" xfId="493" xr:uid="{79257468-B7F4-4B43-8001-57B9FD4DEFB5}"/>
    <cellStyle name="Normal 10 3 4 2 2" xfId="494" xr:uid="{42EDA26F-47C0-4D09-89EC-B5813771A480}"/>
    <cellStyle name="Normal 10 3 4 2 2 2" xfId="1096" xr:uid="{18894E7B-C5DE-4604-BA58-07AC61143F81}"/>
    <cellStyle name="Normal 10 3 4 2 2 2 2" xfId="1097" xr:uid="{4D843345-F275-492C-8128-DBCD988A8B81}"/>
    <cellStyle name="Normal 10 3 4 2 2 3" xfId="1098" xr:uid="{D0E79D50-9729-4C22-9E3A-1A4B878C09CC}"/>
    <cellStyle name="Normal 10 3 4 2 2 4" xfId="2593" xr:uid="{968EBD91-AB44-4F6D-99BE-752964A60533}"/>
    <cellStyle name="Normal 10 3 4 2 3" xfId="1099" xr:uid="{EDEB93D1-BDD3-443B-B75B-AE685D4B641F}"/>
    <cellStyle name="Normal 10 3 4 2 3 2" xfId="1100" xr:uid="{0BD4C989-83B8-49B9-85B4-1F97F37BA4DA}"/>
    <cellStyle name="Normal 10 3 4 2 4" xfId="1101" xr:uid="{9E8ED921-0242-48BD-8CCA-4F4D381A1638}"/>
    <cellStyle name="Normal 10 3 4 2 5" xfId="2594" xr:uid="{3DDFD431-E9D7-419D-9235-38E63172D6A3}"/>
    <cellStyle name="Normal 10 3 4 3" xfId="495" xr:uid="{64D0A0F9-25E2-4D1A-B206-3EAEA4A00B10}"/>
    <cellStyle name="Normal 10 3 4 3 2" xfId="1102" xr:uid="{78742D10-7DE5-40C8-81B9-2BE1C77398E5}"/>
    <cellStyle name="Normal 10 3 4 3 2 2" xfId="1103" xr:uid="{54B7BA3F-C455-4858-92DB-6428894D61BF}"/>
    <cellStyle name="Normal 10 3 4 3 3" xfId="1104" xr:uid="{5EA32831-61CD-40D6-BF57-F19658FA6AB8}"/>
    <cellStyle name="Normal 10 3 4 3 4" xfId="2595" xr:uid="{4E4C4DE0-FE30-4F91-BAA9-D05F5CAFB8EE}"/>
    <cellStyle name="Normal 10 3 4 4" xfId="1105" xr:uid="{6F42B821-D970-4096-B998-A67B6CE4099C}"/>
    <cellStyle name="Normal 10 3 4 4 2" xfId="1106" xr:uid="{E8877F19-23E6-407F-9D7B-DB5985C19540}"/>
    <cellStyle name="Normal 10 3 4 4 3" xfId="2596" xr:uid="{09AFAE0A-0BE2-406B-B0BD-B804789344CE}"/>
    <cellStyle name="Normal 10 3 4 4 4" xfId="2597" xr:uid="{C3531DB5-CB18-49CF-9855-52A20C0AF474}"/>
    <cellStyle name="Normal 10 3 4 5" xfId="1107" xr:uid="{D38C8965-4B00-42BB-AE91-79C9DD5BC308}"/>
    <cellStyle name="Normal 10 3 4 6" xfId="2598" xr:uid="{212E5409-F443-473E-8602-2FA3C6F37F26}"/>
    <cellStyle name="Normal 10 3 4 7" xfId="2599" xr:uid="{2BFC8B9E-FA17-4B05-868D-6A38423B2232}"/>
    <cellStyle name="Normal 10 3 5" xfId="253" xr:uid="{6B05EFEB-8690-4C9B-BFA9-9F88F654AA6B}"/>
    <cellStyle name="Normal 10 3 5 2" xfId="496" xr:uid="{C381EF7E-DBF2-44AB-9814-A438DA43A442}"/>
    <cellStyle name="Normal 10 3 5 2 2" xfId="1108" xr:uid="{21868AA4-74D5-4B56-9B6D-4AEFC6625D16}"/>
    <cellStyle name="Normal 10 3 5 2 2 2" xfId="1109" xr:uid="{223528A0-3E99-4F17-8C0B-4157769AD532}"/>
    <cellStyle name="Normal 10 3 5 2 3" xfId="1110" xr:uid="{25C6D07A-AFCF-4F18-8A58-F7C6F8AF3276}"/>
    <cellStyle name="Normal 10 3 5 2 4" xfId="2600" xr:uid="{9B5C1475-A942-4DAC-BEA0-1AD3041C9A89}"/>
    <cellStyle name="Normal 10 3 5 3" xfId="1111" xr:uid="{2FAAA0EB-365D-4392-A561-46CDABF30A22}"/>
    <cellStyle name="Normal 10 3 5 3 2" xfId="1112" xr:uid="{32AD3BF2-CCED-422F-BFF7-3E4635910C2F}"/>
    <cellStyle name="Normal 10 3 5 3 3" xfId="2601" xr:uid="{860CA1DC-27AF-48C8-A13B-894AF421033A}"/>
    <cellStyle name="Normal 10 3 5 3 4" xfId="2602" xr:uid="{51D6DE2D-9BDD-473A-A09B-22D6F0840EAA}"/>
    <cellStyle name="Normal 10 3 5 4" xfId="1113" xr:uid="{31F802B5-2427-4337-ACF9-E9890FF9D527}"/>
    <cellStyle name="Normal 10 3 5 5" xfId="2603" xr:uid="{4B85E954-3638-4E0B-9EE6-C03BE50B40BF}"/>
    <cellStyle name="Normal 10 3 5 6" xfId="2604" xr:uid="{921120C0-A741-482B-BA49-282CDC0268E9}"/>
    <cellStyle name="Normal 10 3 6" xfId="254" xr:uid="{CB42E974-66BC-491B-B897-579FFBEDC50B}"/>
    <cellStyle name="Normal 10 3 6 2" xfId="1114" xr:uid="{765EC773-2DDC-4E17-9C20-FE63F9013292}"/>
    <cellStyle name="Normal 10 3 6 2 2" xfId="1115" xr:uid="{C2844AB4-C5B0-422B-A6F0-8D199B85E8DD}"/>
    <cellStyle name="Normal 10 3 6 2 3" xfId="2605" xr:uid="{67C7E862-D9C5-4312-B9CD-31AA3499748B}"/>
    <cellStyle name="Normal 10 3 6 2 4" xfId="2606" xr:uid="{794F53BC-DAFA-49FB-AF6C-A6953F7EEC04}"/>
    <cellStyle name="Normal 10 3 6 3" xfId="1116" xr:uid="{E33BC566-834E-4C5C-8857-36E0879CE2A5}"/>
    <cellStyle name="Normal 10 3 6 4" xfId="2607" xr:uid="{00F8F771-3AD0-4548-B0E0-E64B5A1A002C}"/>
    <cellStyle name="Normal 10 3 6 5" xfId="2608" xr:uid="{AF16CDC4-0434-4151-A6D1-3E2145FAA2FE}"/>
    <cellStyle name="Normal 10 3 7" xfId="1117" xr:uid="{7BFD67C7-C869-4FA5-8407-38C9AFB780D5}"/>
    <cellStyle name="Normal 10 3 7 2" xfId="1118" xr:uid="{70BC7AC5-E77B-4621-AFA6-67FF32CAF233}"/>
    <cellStyle name="Normal 10 3 7 3" xfId="2609" xr:uid="{D555161D-B70E-47C4-9BFE-F580C0E1FB28}"/>
    <cellStyle name="Normal 10 3 7 4" xfId="2610" xr:uid="{EB7C4656-4F2A-4628-93F7-4C59A5270794}"/>
    <cellStyle name="Normal 10 3 8" xfId="1119" xr:uid="{F0213774-7ED6-49BA-801B-AFAD12728D7A}"/>
    <cellStyle name="Normal 10 3 8 2" xfId="2611" xr:uid="{BCEA2666-1888-4F67-A548-DD345D1820B3}"/>
    <cellStyle name="Normal 10 3 8 3" xfId="2612" xr:uid="{B269884D-9BA1-436C-9A75-7AE03D7CC943}"/>
    <cellStyle name="Normal 10 3 8 4" xfId="2613" xr:uid="{3C3FFE88-32F3-402D-9AA0-4A78C809E2E8}"/>
    <cellStyle name="Normal 10 3 9" xfId="2614" xr:uid="{E57B5B03-BBEB-49A1-B91C-7DA9B0F3C697}"/>
    <cellStyle name="Normal 10 4" xfId="56" xr:uid="{BD4099E6-FA22-4D4D-A6A4-669DE61F8D8D}"/>
    <cellStyle name="Normal 10 4 10" xfId="2615" xr:uid="{1732CA62-7358-4B21-AEEE-F18F2F306FA9}"/>
    <cellStyle name="Normal 10 4 11" xfId="2616" xr:uid="{AAE5C38E-A9E6-409F-BDF0-F4DA584B62A9}"/>
    <cellStyle name="Normal 10 4 2" xfId="57" xr:uid="{98F04863-78C5-4556-9BE6-B268C15CFA16}"/>
    <cellStyle name="Normal 10 4 2 2" xfId="255" xr:uid="{4E0AC264-66E5-4339-BEA2-439B500EE6B7}"/>
    <cellStyle name="Normal 10 4 2 2 2" xfId="497" xr:uid="{63E6FDB7-9132-49CD-8DA1-71D0208FC7A0}"/>
    <cellStyle name="Normal 10 4 2 2 2 2" xfId="498" xr:uid="{7BCF0943-1B96-4C18-945F-3E891D726084}"/>
    <cellStyle name="Normal 10 4 2 2 2 2 2" xfId="1120" xr:uid="{91232696-BE8F-43C5-8DD2-55A896AAB177}"/>
    <cellStyle name="Normal 10 4 2 2 2 2 3" xfId="2617" xr:uid="{ABC8DFB0-8750-4DB0-A3A3-E30ECECF48A2}"/>
    <cellStyle name="Normal 10 4 2 2 2 2 4" xfId="2618" xr:uid="{5C2CB7F0-096C-4CFF-86BA-40BB45A26088}"/>
    <cellStyle name="Normal 10 4 2 2 2 3" xfId="1121" xr:uid="{1FCEED67-CFA4-4642-BD0C-EC7E653B1877}"/>
    <cellStyle name="Normal 10 4 2 2 2 3 2" xfId="2619" xr:uid="{05991E0C-7FCD-4735-8807-D5E9B703C7A4}"/>
    <cellStyle name="Normal 10 4 2 2 2 3 3" xfId="2620" xr:uid="{682BEBE3-2B9D-4594-A819-2495B7EF3E48}"/>
    <cellStyle name="Normal 10 4 2 2 2 3 4" xfId="2621" xr:uid="{6534A860-8309-4545-AEC3-22658F96A2EA}"/>
    <cellStyle name="Normal 10 4 2 2 2 4" xfId="2622" xr:uid="{09CE172B-9F87-4368-BD7D-B0C7158B7F55}"/>
    <cellStyle name="Normal 10 4 2 2 2 5" xfId="2623" xr:uid="{69A83342-65C5-4FBE-AE6F-C95B204309B2}"/>
    <cellStyle name="Normal 10 4 2 2 2 6" xfId="2624" xr:uid="{8BD25E60-0E4E-4E53-B831-41A99E27D1FE}"/>
    <cellStyle name="Normal 10 4 2 2 3" xfId="499" xr:uid="{E36317B7-E800-408E-B637-B30CB5789E73}"/>
    <cellStyle name="Normal 10 4 2 2 3 2" xfId="1122" xr:uid="{3951C7A0-73D0-4F5B-A275-0CCEF894DAAD}"/>
    <cellStyle name="Normal 10 4 2 2 3 2 2" xfId="2625" xr:uid="{7AE77F35-D523-4FE2-96D3-F67DF5B3FEEC}"/>
    <cellStyle name="Normal 10 4 2 2 3 2 3" xfId="2626" xr:uid="{AB04F61B-65A4-4AA5-A78D-FFA76954DFD7}"/>
    <cellStyle name="Normal 10 4 2 2 3 2 4" xfId="2627" xr:uid="{7363A931-F306-41D3-BBEF-2C770CAC2156}"/>
    <cellStyle name="Normal 10 4 2 2 3 3" xfId="2628" xr:uid="{C420EBF0-1081-4AE6-BC72-D96029BBB673}"/>
    <cellStyle name="Normal 10 4 2 2 3 4" xfId="2629" xr:uid="{AB1A92B5-1A08-43ED-886F-47B9495DA49A}"/>
    <cellStyle name="Normal 10 4 2 2 3 5" xfId="2630" xr:uid="{7B02FE14-F67E-4E74-B659-587D42BF922B}"/>
    <cellStyle name="Normal 10 4 2 2 4" xfId="1123" xr:uid="{BA054EE6-C18B-439A-9B25-099DE1807117}"/>
    <cellStyle name="Normal 10 4 2 2 4 2" xfId="2631" xr:uid="{D767C945-9B1A-42CB-B549-B2A8D8E7B312}"/>
    <cellStyle name="Normal 10 4 2 2 4 3" xfId="2632" xr:uid="{A90B6724-379F-4BDD-8997-9056CC6C220C}"/>
    <cellStyle name="Normal 10 4 2 2 4 4" xfId="2633" xr:uid="{8642093F-C4B7-4B8F-A0EE-01D68C49286A}"/>
    <cellStyle name="Normal 10 4 2 2 5" xfId="2634" xr:uid="{C86E1A76-1B28-4FCD-80B8-A58CE778AC79}"/>
    <cellStyle name="Normal 10 4 2 2 5 2" xfId="2635" xr:uid="{EA88EA25-DB97-44CD-896B-C1F75BFC391F}"/>
    <cellStyle name="Normal 10 4 2 2 5 3" xfId="2636" xr:uid="{F6E0CB0D-71E0-4D80-899C-463F80A81A03}"/>
    <cellStyle name="Normal 10 4 2 2 5 4" xfId="2637" xr:uid="{1D3854EB-7193-407E-ABF6-6C97EC90CAC5}"/>
    <cellStyle name="Normal 10 4 2 2 6" xfId="2638" xr:uid="{43E18E0B-CF25-43E1-919E-9D2D3D9CC1BD}"/>
    <cellStyle name="Normal 10 4 2 2 7" xfId="2639" xr:uid="{43EEFAE4-5321-40F3-8C82-57754C1839FE}"/>
    <cellStyle name="Normal 10 4 2 2 8" xfId="2640" xr:uid="{6FBAF418-B30B-4788-9146-A8FEC7D5FC20}"/>
    <cellStyle name="Normal 10 4 2 3" xfId="500" xr:uid="{3D41C6CA-E4E4-460B-BFF6-381856B42601}"/>
    <cellStyle name="Normal 10 4 2 3 2" xfId="501" xr:uid="{4466E03D-CAE6-44E6-8CA2-7A232C9EB2D9}"/>
    <cellStyle name="Normal 10 4 2 3 2 2" xfId="502" xr:uid="{DCB2C851-C998-4F98-9289-F6DB2EBE2C08}"/>
    <cellStyle name="Normal 10 4 2 3 2 3" xfId="2641" xr:uid="{E1A0F8BA-31E5-4D77-8D00-E33FAB9D3B69}"/>
    <cellStyle name="Normal 10 4 2 3 2 4" xfId="2642" xr:uid="{72E4383F-BD85-4C3D-8B4B-2E6C9ED723E0}"/>
    <cellStyle name="Normal 10 4 2 3 3" xfId="503" xr:uid="{D7DE747D-4738-4DAC-A76E-3C042D381177}"/>
    <cellStyle name="Normal 10 4 2 3 3 2" xfId="2643" xr:uid="{2BB65153-7095-43D1-A402-B17E430A1FBC}"/>
    <cellStyle name="Normal 10 4 2 3 3 3" xfId="2644" xr:uid="{18CC1B01-7418-464C-9577-D2B9AAEFD2A1}"/>
    <cellStyle name="Normal 10 4 2 3 3 4" xfId="2645" xr:uid="{95DC3EFE-0F04-48E2-98F2-FFA6471AD837}"/>
    <cellStyle name="Normal 10 4 2 3 4" xfId="2646" xr:uid="{CCF1E413-0BAE-44D8-B708-E3F6C3491526}"/>
    <cellStyle name="Normal 10 4 2 3 5" xfId="2647" xr:uid="{08D57F2A-0676-4A3B-882B-7D78C47A34BB}"/>
    <cellStyle name="Normal 10 4 2 3 6" xfId="2648" xr:uid="{04CC6C2C-82DA-482B-954C-A05AF731CFBC}"/>
    <cellStyle name="Normal 10 4 2 4" xfId="504" xr:uid="{B6B15CAE-35FB-403C-A990-B0196D4F6999}"/>
    <cellStyle name="Normal 10 4 2 4 2" xfId="505" xr:uid="{68E842F1-D85B-4B51-9EF4-C63C344ED319}"/>
    <cellStyle name="Normal 10 4 2 4 2 2" xfId="2649" xr:uid="{23FDA811-644A-4F71-8AFA-54B468CF7BB8}"/>
    <cellStyle name="Normal 10 4 2 4 2 3" xfId="2650" xr:uid="{CED60843-D4CA-42EE-A1AA-E2A70509B3DB}"/>
    <cellStyle name="Normal 10 4 2 4 2 4" xfId="2651" xr:uid="{B8C5E3B2-A41F-4D8C-B3B0-BD27924C5181}"/>
    <cellStyle name="Normal 10 4 2 4 3" xfId="2652" xr:uid="{E9688C66-30A3-4A9B-A5F1-31BE1350606B}"/>
    <cellStyle name="Normal 10 4 2 4 4" xfId="2653" xr:uid="{C8C0863B-9F51-4D59-9639-673E79938B80}"/>
    <cellStyle name="Normal 10 4 2 4 5" xfId="2654" xr:uid="{53672BE6-8C5F-40FD-A10F-CF9570B86404}"/>
    <cellStyle name="Normal 10 4 2 5" xfId="506" xr:uid="{F3E8A01B-67E0-4F89-98AB-FF6EEE654CA6}"/>
    <cellStyle name="Normal 10 4 2 5 2" xfId="2655" xr:uid="{0100C32C-D012-4BB4-9761-88F11432FE2F}"/>
    <cellStyle name="Normal 10 4 2 5 3" xfId="2656" xr:uid="{65BFFC75-B484-4164-9031-B9AEBEB5E2A3}"/>
    <cellStyle name="Normal 10 4 2 5 4" xfId="2657" xr:uid="{230277A9-2822-4E7D-A43E-809039524ED6}"/>
    <cellStyle name="Normal 10 4 2 6" xfId="2658" xr:uid="{647A8D74-DF59-41BB-A0EE-F967E434BD96}"/>
    <cellStyle name="Normal 10 4 2 6 2" xfId="2659" xr:uid="{89E3C156-9CCD-4550-9C2A-AD12EED63EF3}"/>
    <cellStyle name="Normal 10 4 2 6 3" xfId="2660" xr:uid="{85FA91C2-1F14-4D61-9E8E-BD0690E93C8E}"/>
    <cellStyle name="Normal 10 4 2 6 4" xfId="2661" xr:uid="{281A71C0-6997-444C-8F83-7F50359F0BD4}"/>
    <cellStyle name="Normal 10 4 2 7" xfId="2662" xr:uid="{050E4362-091F-4220-A4F8-4BD2A5A2B784}"/>
    <cellStyle name="Normal 10 4 2 8" xfId="2663" xr:uid="{0470F3C8-2E7C-4DC5-A1BE-3D74A9845222}"/>
    <cellStyle name="Normal 10 4 2 9" xfId="2664" xr:uid="{AE921F39-0F40-42F4-85EC-1C78CE862FC9}"/>
    <cellStyle name="Normal 10 4 3" xfId="256" xr:uid="{605B74F5-1015-4716-AB80-503F076D17FD}"/>
    <cellStyle name="Normal 10 4 3 2" xfId="507" xr:uid="{B774397A-0D34-4493-A480-A04A0EC21558}"/>
    <cellStyle name="Normal 10 4 3 2 2" xfId="508" xr:uid="{874C70F0-F363-4257-9F82-1348B7F8D716}"/>
    <cellStyle name="Normal 10 4 3 2 2 2" xfId="1124" xr:uid="{D01F016F-CA85-4D39-9D39-E20DD03DBA80}"/>
    <cellStyle name="Normal 10 4 3 2 2 2 2" xfId="1125" xr:uid="{7EC0E460-3BCF-465C-A600-9AB632A012E3}"/>
    <cellStyle name="Normal 10 4 3 2 2 3" xfId="1126" xr:uid="{59D53AAC-23BF-463D-B731-5486264E6844}"/>
    <cellStyle name="Normal 10 4 3 2 2 4" xfId="2665" xr:uid="{D6FAF985-B38E-4AD5-905C-E809040E1506}"/>
    <cellStyle name="Normal 10 4 3 2 3" xfId="1127" xr:uid="{308F0572-7B06-4B34-ABBC-BCE47C4B9AEE}"/>
    <cellStyle name="Normal 10 4 3 2 3 2" xfId="1128" xr:uid="{CC25C552-B370-4513-854A-CACFD9D17A71}"/>
    <cellStyle name="Normal 10 4 3 2 3 3" xfId="2666" xr:uid="{7E1FA285-21CC-42DA-A48A-A3C5C02712E0}"/>
    <cellStyle name="Normal 10 4 3 2 3 4" xfId="2667" xr:uid="{766AD6ED-BFCE-4F92-AD72-B7AFFC25DF61}"/>
    <cellStyle name="Normal 10 4 3 2 4" xfId="1129" xr:uid="{A40EA1D6-17D4-48CA-82F8-A1E5A7831CE1}"/>
    <cellStyle name="Normal 10 4 3 2 5" xfId="2668" xr:uid="{289D0637-BCC6-4F02-B577-8A5C86A2F10B}"/>
    <cellStyle name="Normal 10 4 3 2 6" xfId="2669" xr:uid="{95D418A1-9306-4FE0-A4D6-F987B1EEAE08}"/>
    <cellStyle name="Normal 10 4 3 3" xfId="509" xr:uid="{38D7F16A-EB86-4621-B145-A47B5A0BDBCD}"/>
    <cellStyle name="Normal 10 4 3 3 2" xfId="1130" xr:uid="{08EB8FEE-9ECB-4989-8402-86E7BF497C5B}"/>
    <cellStyle name="Normal 10 4 3 3 2 2" xfId="1131" xr:uid="{0DB12C8B-524B-4500-BBD3-12DBD1388FC1}"/>
    <cellStyle name="Normal 10 4 3 3 2 3" xfId="2670" xr:uid="{F7E0D2E7-0816-4432-BD2C-B2E948E7B34A}"/>
    <cellStyle name="Normal 10 4 3 3 2 4" xfId="2671" xr:uid="{004033A4-E5E7-4079-BC08-A84D229E9652}"/>
    <cellStyle name="Normal 10 4 3 3 3" xfId="1132" xr:uid="{7226C712-1F2A-4F27-8B80-96FCD5C27986}"/>
    <cellStyle name="Normal 10 4 3 3 4" xfId="2672" xr:uid="{3B28635A-C1D4-46D6-BA40-3DD2AB2E048C}"/>
    <cellStyle name="Normal 10 4 3 3 5" xfId="2673" xr:uid="{38CD5BC3-7F89-449E-8EAA-222A8C0A32A2}"/>
    <cellStyle name="Normal 10 4 3 4" xfId="1133" xr:uid="{37C239CF-4066-4BAB-A31C-53B78574BE3B}"/>
    <cellStyle name="Normal 10 4 3 4 2" xfId="1134" xr:uid="{B65BFC98-7F1C-4E19-944F-DEC4482CCCC0}"/>
    <cellStyle name="Normal 10 4 3 4 3" xfId="2674" xr:uid="{121A5471-7E07-4F79-B356-AB95581982D0}"/>
    <cellStyle name="Normal 10 4 3 4 4" xfId="2675" xr:uid="{9B826F72-1F4E-426C-89F3-978B049F17D2}"/>
    <cellStyle name="Normal 10 4 3 5" xfId="1135" xr:uid="{45995746-C608-461A-A8A0-5BF9D76AFFB7}"/>
    <cellStyle name="Normal 10 4 3 5 2" xfId="2676" xr:uid="{A1B51E1F-1D44-45A9-9900-E8FD713C45A4}"/>
    <cellStyle name="Normal 10 4 3 5 3" xfId="2677" xr:uid="{591F5AAB-3227-4542-B47E-F0BD60A395CB}"/>
    <cellStyle name="Normal 10 4 3 5 4" xfId="2678" xr:uid="{432A3651-648A-48F5-BA9C-EFE305B8004B}"/>
    <cellStyle name="Normal 10 4 3 6" xfId="2679" xr:uid="{F120EA5D-08D1-4C3B-A0BF-55A381033723}"/>
    <cellStyle name="Normal 10 4 3 7" xfId="2680" xr:uid="{60562B75-A1BF-4D25-A7AF-06213BF110B8}"/>
    <cellStyle name="Normal 10 4 3 8" xfId="2681" xr:uid="{024FE958-77C6-447E-9C8A-E703F862906D}"/>
    <cellStyle name="Normal 10 4 4" xfId="257" xr:uid="{0CF7BDB2-8506-4527-848A-2BE5E58AD475}"/>
    <cellStyle name="Normal 10 4 4 2" xfId="510" xr:uid="{A2CA84C4-3036-43E1-A1C0-CD6D2A60B6F4}"/>
    <cellStyle name="Normal 10 4 4 2 2" xfId="511" xr:uid="{9473F162-8931-4CEB-8462-AAC84F4A5151}"/>
    <cellStyle name="Normal 10 4 4 2 2 2" xfId="1136" xr:uid="{0CEB57E7-B8E0-4ABA-AE85-EDBAF4F6A88A}"/>
    <cellStyle name="Normal 10 4 4 2 2 3" xfId="2682" xr:uid="{1B7AAB47-61EF-4D14-BE03-4B8DDF8DB4F1}"/>
    <cellStyle name="Normal 10 4 4 2 2 4" xfId="2683" xr:uid="{316367E3-49E8-4F5C-89AE-EB6A92338211}"/>
    <cellStyle name="Normal 10 4 4 2 3" xfId="1137" xr:uid="{09EF1C48-99CA-48AD-B3FE-AB01C2BA3F36}"/>
    <cellStyle name="Normal 10 4 4 2 4" xfId="2684" xr:uid="{B1DAE2D8-943D-4B98-8880-482BA6686F9E}"/>
    <cellStyle name="Normal 10 4 4 2 5" xfId="2685" xr:uid="{7402C7A1-A0CA-4F09-A908-31DF719F5C91}"/>
    <cellStyle name="Normal 10 4 4 3" xfId="512" xr:uid="{DF890985-A1C0-4FE8-BD9C-44BF5D7E5C3C}"/>
    <cellStyle name="Normal 10 4 4 3 2" xfId="1138" xr:uid="{4006706B-DCC8-47D4-B44B-D14F0EDA7705}"/>
    <cellStyle name="Normal 10 4 4 3 3" xfId="2686" xr:uid="{8B42C72D-5962-4D69-95B4-857C93E72BAF}"/>
    <cellStyle name="Normal 10 4 4 3 4" xfId="2687" xr:uid="{09D0D5DA-8E79-4447-92E2-D0FE7CE2F135}"/>
    <cellStyle name="Normal 10 4 4 4" xfId="1139" xr:uid="{1407AA61-DD4B-4026-A348-70F154C90EB0}"/>
    <cellStyle name="Normal 10 4 4 4 2" xfId="2688" xr:uid="{811725A4-C69E-478E-98CA-ABF105E5ED72}"/>
    <cellStyle name="Normal 10 4 4 4 3" xfId="2689" xr:uid="{3643AAF7-1258-42EE-9219-8B1007272463}"/>
    <cellStyle name="Normal 10 4 4 4 4" xfId="2690" xr:uid="{CCB0050A-843B-4576-A0D3-FDF3053B2A6A}"/>
    <cellStyle name="Normal 10 4 4 5" xfId="2691" xr:uid="{7708EC38-D7E1-40FD-A4B7-4C9AE3869583}"/>
    <cellStyle name="Normal 10 4 4 6" xfId="2692" xr:uid="{A5859A7E-94BD-4848-9F77-492C51366EE3}"/>
    <cellStyle name="Normal 10 4 4 7" xfId="2693" xr:uid="{C67018AF-E34E-4283-B55F-F523021F85F1}"/>
    <cellStyle name="Normal 10 4 5" xfId="258" xr:uid="{586914D2-01A4-40C3-9444-D22313B947A6}"/>
    <cellStyle name="Normal 10 4 5 2" xfId="513" xr:uid="{9257AE4D-DE25-4515-8CDC-D7D6B4F0AC61}"/>
    <cellStyle name="Normal 10 4 5 2 2" xfId="1140" xr:uid="{B0A528AB-BA71-46C3-9D97-62D36DAE5C7F}"/>
    <cellStyle name="Normal 10 4 5 2 3" xfId="2694" xr:uid="{AB97EF18-E13B-4F51-BB60-6865F11828BA}"/>
    <cellStyle name="Normal 10 4 5 2 4" xfId="2695" xr:uid="{3EA5B1FE-D97F-4058-9340-7A09FD36B188}"/>
    <cellStyle name="Normal 10 4 5 3" xfId="1141" xr:uid="{7C311846-D3A4-41CD-8167-06C966DFFAF1}"/>
    <cellStyle name="Normal 10 4 5 3 2" xfId="2696" xr:uid="{7FACEE3C-0528-45F6-BC4D-3656C0922C7E}"/>
    <cellStyle name="Normal 10 4 5 3 3" xfId="2697" xr:uid="{74D1296B-7D3B-4881-ACC7-54A3C01A70A8}"/>
    <cellStyle name="Normal 10 4 5 3 4" xfId="2698" xr:uid="{DF7F3A40-2E79-4AB7-9944-AF4D80DCF95D}"/>
    <cellStyle name="Normal 10 4 5 4" xfId="2699" xr:uid="{73124054-915B-4FA8-876B-8813967EC21A}"/>
    <cellStyle name="Normal 10 4 5 5" xfId="2700" xr:uid="{C3D52E8B-E33E-43EB-B1BA-AE089216A363}"/>
    <cellStyle name="Normal 10 4 5 6" xfId="2701" xr:uid="{4DF576E3-181E-47C1-8DC9-85C81802F7A5}"/>
    <cellStyle name="Normal 10 4 6" xfId="514" xr:uid="{18B7E0F7-2238-4DEB-84CF-9AFE6AD3B660}"/>
    <cellStyle name="Normal 10 4 6 2" xfId="1142" xr:uid="{3D6BF8A5-D87D-44D2-BAAE-BF19C51A9678}"/>
    <cellStyle name="Normal 10 4 6 2 2" xfId="2702" xr:uid="{92B89B68-86DC-47E7-BF0A-7929845C83E0}"/>
    <cellStyle name="Normal 10 4 6 2 3" xfId="2703" xr:uid="{5CAD0D57-F0C3-4008-BB12-2A82B4340170}"/>
    <cellStyle name="Normal 10 4 6 2 4" xfId="2704" xr:uid="{352B33B6-3097-4CE6-88FA-9754083F83F5}"/>
    <cellStyle name="Normal 10 4 6 3" xfId="2705" xr:uid="{9D48925E-BF6B-49AA-A8E1-311C8DB64C48}"/>
    <cellStyle name="Normal 10 4 6 4" xfId="2706" xr:uid="{F9B3F8D9-3407-4D56-A3EF-6D7E5DDCEE38}"/>
    <cellStyle name="Normal 10 4 6 5" xfId="2707" xr:uid="{A551BB0D-7790-40F5-B4C3-C7AE956BDB59}"/>
    <cellStyle name="Normal 10 4 7" xfId="1143" xr:uid="{D988F0E6-05AB-4A71-8CA8-0A96B7D0AA62}"/>
    <cellStyle name="Normal 10 4 7 2" xfId="2708" xr:uid="{EE9C40D8-265B-4C63-A9B2-7E34D3FA140C}"/>
    <cellStyle name="Normal 10 4 7 3" xfId="2709" xr:uid="{7C3EA559-A2FA-47EB-8C98-34AA89D8863C}"/>
    <cellStyle name="Normal 10 4 7 4" xfId="2710" xr:uid="{BEB43B87-8FB4-4C7E-AF23-96D34D640358}"/>
    <cellStyle name="Normal 10 4 8" xfId="2711" xr:uid="{741BE07D-3B19-4F03-B570-FBF7430EAAFE}"/>
    <cellStyle name="Normal 10 4 8 2" xfId="2712" xr:uid="{4E05CBCC-0497-4B98-8F56-7546A9E4093C}"/>
    <cellStyle name="Normal 10 4 8 3" xfId="2713" xr:uid="{9A353C50-8FAA-49DC-BD38-A0F9E1D64F45}"/>
    <cellStyle name="Normal 10 4 8 4" xfId="2714" xr:uid="{FDF878E4-9AE2-4456-A937-5E4C0E1AA528}"/>
    <cellStyle name="Normal 10 4 9" xfId="2715" xr:uid="{A0BAB797-504C-4E9F-9D51-A91F267BDB19}"/>
    <cellStyle name="Normal 10 5" xfId="58" xr:uid="{B041A683-91B0-405B-8AD5-AFD99505BC1A}"/>
    <cellStyle name="Normal 10 5 2" xfId="59" xr:uid="{670E85DE-58F9-4A04-A74C-9FEDA479C4E3}"/>
    <cellStyle name="Normal 10 5 2 2" xfId="259" xr:uid="{A7FEA7DE-623F-44B9-B657-2F30521DA2BB}"/>
    <cellStyle name="Normal 10 5 2 2 2" xfId="515" xr:uid="{3E8F26AB-5585-40B5-9681-40BE905C4589}"/>
    <cellStyle name="Normal 10 5 2 2 2 2" xfId="1144" xr:uid="{1DA5310D-7860-4AA1-8A3F-5AE29D19D822}"/>
    <cellStyle name="Normal 10 5 2 2 2 3" xfId="2716" xr:uid="{88EEBA8B-06A3-4DEB-B967-CEB369DA2D8F}"/>
    <cellStyle name="Normal 10 5 2 2 2 4" xfId="2717" xr:uid="{E2446416-7C80-4B7F-8E2D-28E683D4E780}"/>
    <cellStyle name="Normal 10 5 2 2 3" xfId="1145" xr:uid="{434611FE-771D-43CE-96BD-0FBFD2E1440E}"/>
    <cellStyle name="Normal 10 5 2 2 3 2" xfId="2718" xr:uid="{7D5EC452-BD32-4366-8A04-D8C38ACC6748}"/>
    <cellStyle name="Normal 10 5 2 2 3 3" xfId="2719" xr:uid="{BF5B6C4D-9445-47A3-8613-67A30811A80A}"/>
    <cellStyle name="Normal 10 5 2 2 3 4" xfId="2720" xr:uid="{B2390412-C8E4-4E47-93A2-5B9D10A5A26D}"/>
    <cellStyle name="Normal 10 5 2 2 4" xfId="2721" xr:uid="{F227605D-33B9-4C5C-A363-A6DBE8CFC8CB}"/>
    <cellStyle name="Normal 10 5 2 2 5" xfId="2722" xr:uid="{7E1ED087-50C1-4751-8192-442A0D2A8F95}"/>
    <cellStyle name="Normal 10 5 2 2 6" xfId="2723" xr:uid="{3F33E9B6-EBFA-4C0D-90E1-49F70C3DE421}"/>
    <cellStyle name="Normal 10 5 2 3" xfId="516" xr:uid="{1824FC55-BA50-47E5-8763-720CD4DC685A}"/>
    <cellStyle name="Normal 10 5 2 3 2" xfId="1146" xr:uid="{8D062D2E-068F-4CC5-B068-73A0E5A66E7A}"/>
    <cellStyle name="Normal 10 5 2 3 2 2" xfId="2724" xr:uid="{06AB8F99-5251-4794-B067-B04B87CEF1AF}"/>
    <cellStyle name="Normal 10 5 2 3 2 3" xfId="2725" xr:uid="{E100CA60-84A4-4C6E-A25F-B134068180C0}"/>
    <cellStyle name="Normal 10 5 2 3 2 4" xfId="2726" xr:uid="{FC625316-DF01-46F2-B065-983A64292076}"/>
    <cellStyle name="Normal 10 5 2 3 3" xfId="2727" xr:uid="{8A76E443-4DD9-4C3F-B84C-066D04F8182A}"/>
    <cellStyle name="Normal 10 5 2 3 4" xfId="2728" xr:uid="{86B18FC5-7EFF-4F1A-827F-1F4C53A1D17E}"/>
    <cellStyle name="Normal 10 5 2 3 5" xfId="2729" xr:uid="{848AC896-CE96-4A5E-A377-EE8954A0482C}"/>
    <cellStyle name="Normal 10 5 2 4" xfId="1147" xr:uid="{6CC5F443-2D92-4BF5-BD2F-1C04B17354FE}"/>
    <cellStyle name="Normal 10 5 2 4 2" xfId="2730" xr:uid="{9619E25E-B7BC-4A00-A53B-240B6213B954}"/>
    <cellStyle name="Normal 10 5 2 4 3" xfId="2731" xr:uid="{DEA09FAB-6C97-49FA-A649-A5050647299D}"/>
    <cellStyle name="Normal 10 5 2 4 4" xfId="2732" xr:uid="{2A3C8020-5A1F-4566-8281-CF44EE06E15D}"/>
    <cellStyle name="Normal 10 5 2 5" xfId="2733" xr:uid="{E1347C9F-34EE-4458-9E7C-4BB0005B92A5}"/>
    <cellStyle name="Normal 10 5 2 5 2" xfId="2734" xr:uid="{9B7101AF-7084-4127-9626-6C858A4618A9}"/>
    <cellStyle name="Normal 10 5 2 5 3" xfId="2735" xr:uid="{025AB549-1425-45E4-BD83-8EBE00E6266D}"/>
    <cellStyle name="Normal 10 5 2 5 4" xfId="2736" xr:uid="{F8DAF68D-95FD-427E-BCC8-00CD8CC09D3E}"/>
    <cellStyle name="Normal 10 5 2 6" xfId="2737" xr:uid="{46457E3D-9A03-48E0-AD0E-7B1F1AAFF1BD}"/>
    <cellStyle name="Normal 10 5 2 7" xfId="2738" xr:uid="{D396B73C-0CEF-4A3F-9F61-6C51B929D440}"/>
    <cellStyle name="Normal 10 5 2 8" xfId="2739" xr:uid="{21A5919A-7883-40A2-AB62-93B8583FD7E2}"/>
    <cellStyle name="Normal 10 5 3" xfId="260" xr:uid="{259BB324-752E-43CF-9275-5B0D357E08A3}"/>
    <cellStyle name="Normal 10 5 3 2" xfId="517" xr:uid="{9065C143-EACB-423B-8B8D-2491DA7C03AE}"/>
    <cellStyle name="Normal 10 5 3 2 2" xfId="518" xr:uid="{45ECA027-CAFF-495B-BA17-3726738C409B}"/>
    <cellStyle name="Normal 10 5 3 2 3" xfId="2740" xr:uid="{A86FFCC7-4D96-41CF-8F41-75ED55E9636D}"/>
    <cellStyle name="Normal 10 5 3 2 4" xfId="2741" xr:uid="{74B16678-748C-4FDE-B330-0BA7D8232079}"/>
    <cellStyle name="Normal 10 5 3 3" xfId="519" xr:uid="{B83F7D79-A51A-4E93-A360-4460120DBFA1}"/>
    <cellStyle name="Normal 10 5 3 3 2" xfId="2742" xr:uid="{2851A0CF-24AF-43D3-BF95-0D27931242AE}"/>
    <cellStyle name="Normal 10 5 3 3 3" xfId="2743" xr:uid="{99BE2F77-F884-42E6-884E-7794A828180B}"/>
    <cellStyle name="Normal 10 5 3 3 4" xfId="2744" xr:uid="{28048968-B6DD-45C2-AC8B-23CE216F8C3C}"/>
    <cellStyle name="Normal 10 5 3 4" xfId="2745" xr:uid="{C9DE2064-B31F-4CCA-8D33-15EEF2E93EE6}"/>
    <cellStyle name="Normal 10 5 3 5" xfId="2746" xr:uid="{8E69E9B7-EB39-422A-BA3C-038853276F1A}"/>
    <cellStyle name="Normal 10 5 3 6" xfId="2747" xr:uid="{340B01A7-52B1-49D8-B399-F9F45972C589}"/>
    <cellStyle name="Normal 10 5 4" xfId="261" xr:uid="{0A86B606-1FF8-4EBC-A6B0-1DCD1C42857D}"/>
    <cellStyle name="Normal 10 5 4 2" xfId="520" xr:uid="{8BFA5AE9-F839-46D3-8C2D-C8805E35F1A2}"/>
    <cellStyle name="Normal 10 5 4 2 2" xfId="2748" xr:uid="{A1EEF7D5-7011-42B5-B8B2-64CB2C6A7ED5}"/>
    <cellStyle name="Normal 10 5 4 2 3" xfId="2749" xr:uid="{D96B5CB6-5EC7-4FCF-B5C6-B78C854B94F9}"/>
    <cellStyle name="Normal 10 5 4 2 4" xfId="2750" xr:uid="{3E632D1F-74CA-4074-A7B8-CA6FBCD8A189}"/>
    <cellStyle name="Normal 10 5 4 3" xfId="2751" xr:uid="{2A9BCCB8-FFC7-4251-AB06-57AB31A0E34A}"/>
    <cellStyle name="Normal 10 5 4 4" xfId="2752" xr:uid="{F38C9FBD-05DB-4EEF-93AF-5C73CEDAB319}"/>
    <cellStyle name="Normal 10 5 4 5" xfId="2753" xr:uid="{6B67D42B-5490-45F3-86C9-961AC40D7686}"/>
    <cellStyle name="Normal 10 5 5" xfId="521" xr:uid="{F6DF323D-5D60-4777-B279-B4A67A825EDF}"/>
    <cellStyle name="Normal 10 5 5 2" xfId="2754" xr:uid="{1C1A817F-7BA3-4624-B0BF-0B5D9164E520}"/>
    <cellStyle name="Normal 10 5 5 3" xfId="2755" xr:uid="{511E665B-F7BB-4332-8A5B-4B88D441A271}"/>
    <cellStyle name="Normal 10 5 5 4" xfId="2756" xr:uid="{7A30BC71-9628-456A-B99C-54F28DBDA3A8}"/>
    <cellStyle name="Normal 10 5 6" xfId="2757" xr:uid="{69D3B705-FCEE-42A3-B4C2-8A43CBB4936F}"/>
    <cellStyle name="Normal 10 5 6 2" xfId="2758" xr:uid="{1158079A-E9C2-43F8-A0C8-40D37D1C2D40}"/>
    <cellStyle name="Normal 10 5 6 3" xfId="2759" xr:uid="{80C21B88-BA7D-445D-B64E-9FE08529277D}"/>
    <cellStyle name="Normal 10 5 6 4" xfId="2760" xr:uid="{B518BB18-048F-44C2-BEB6-724761C8BCB0}"/>
    <cellStyle name="Normal 10 5 7" xfId="2761" xr:uid="{1B352383-FB1B-413D-AC09-82EB66A57DE1}"/>
    <cellStyle name="Normal 10 5 8" xfId="2762" xr:uid="{F8549ADD-DD1C-46C4-8731-5B88EA7C9084}"/>
    <cellStyle name="Normal 10 5 9" xfId="2763" xr:uid="{E4E07D20-A2C7-47FF-AF29-BB3221285BA5}"/>
    <cellStyle name="Normal 10 6" xfId="60" xr:uid="{78C98096-6B94-4D7A-B19C-0C7C19057D60}"/>
    <cellStyle name="Normal 10 6 2" xfId="262" xr:uid="{9A871520-9744-4C90-872F-26AA1206E9F9}"/>
    <cellStyle name="Normal 10 6 2 2" xfId="522" xr:uid="{6266A38B-C73B-40E2-8474-4649B56004BC}"/>
    <cellStyle name="Normal 10 6 2 2 2" xfId="1148" xr:uid="{DB486EC5-B58B-4257-8B1A-0E6ABEBC5F20}"/>
    <cellStyle name="Normal 10 6 2 2 2 2" xfId="1149" xr:uid="{93F47996-1546-417C-8B7A-E7000707F187}"/>
    <cellStyle name="Normal 10 6 2 2 3" xfId="1150" xr:uid="{E5248191-ED6D-4956-9BEB-9B1EF09F89A6}"/>
    <cellStyle name="Normal 10 6 2 2 4" xfId="2764" xr:uid="{B08F5B6F-054F-4C13-B138-6EE7C098AAD6}"/>
    <cellStyle name="Normal 10 6 2 3" xfId="1151" xr:uid="{EE1BCEF2-9122-4679-B711-EA1B3CD0A030}"/>
    <cellStyle name="Normal 10 6 2 3 2" xfId="1152" xr:uid="{7CF2EB0C-9674-4E40-A80C-423DAB295084}"/>
    <cellStyle name="Normal 10 6 2 3 3" xfId="2765" xr:uid="{990C8770-7A23-4F8D-A648-E81E6C5C278A}"/>
    <cellStyle name="Normal 10 6 2 3 4" xfId="2766" xr:uid="{1EA4D4D0-DE95-45DA-B5EB-B2507AED335C}"/>
    <cellStyle name="Normal 10 6 2 4" xfId="1153" xr:uid="{1C32034A-00A5-47EF-9F22-8DC7FD6F768F}"/>
    <cellStyle name="Normal 10 6 2 5" xfId="2767" xr:uid="{09C68D83-37F9-4BFB-865A-342FE9962ED5}"/>
    <cellStyle name="Normal 10 6 2 6" xfId="2768" xr:uid="{AF2EC7E8-356E-4C89-9F95-9BF0BB35C7FA}"/>
    <cellStyle name="Normal 10 6 3" xfId="523" xr:uid="{50152B31-192E-4A0C-9432-D13BC6061B41}"/>
    <cellStyle name="Normal 10 6 3 2" xfId="1154" xr:uid="{9FA748A9-BCFF-49BB-89D7-E24E39AAAC37}"/>
    <cellStyle name="Normal 10 6 3 2 2" xfId="1155" xr:uid="{3DB56079-4CE7-4450-AFFF-703F4580281D}"/>
    <cellStyle name="Normal 10 6 3 2 3" xfId="2769" xr:uid="{725FD386-9301-4C75-97E5-CEE44725493B}"/>
    <cellStyle name="Normal 10 6 3 2 4" xfId="2770" xr:uid="{A1505ABE-544A-49C0-9219-9D2764384F24}"/>
    <cellStyle name="Normal 10 6 3 3" xfId="1156" xr:uid="{533A91A9-DFB2-4C80-972F-B30B685970F3}"/>
    <cellStyle name="Normal 10 6 3 4" xfId="2771" xr:uid="{15157503-1CDC-4330-AE0E-CB91F8D58EDD}"/>
    <cellStyle name="Normal 10 6 3 5" xfId="2772" xr:uid="{B44418FD-61CD-429E-B4FD-3F9ABD876BD5}"/>
    <cellStyle name="Normal 10 6 4" xfId="1157" xr:uid="{5B5EB4AB-3AFF-40FE-AE5C-1B9CEFCC01CF}"/>
    <cellStyle name="Normal 10 6 4 2" xfId="1158" xr:uid="{1AC246FD-6D83-43A9-8899-26FF17655AC5}"/>
    <cellStyle name="Normal 10 6 4 3" xfId="2773" xr:uid="{84099F77-4C3E-47C4-83F4-67EC5A8AF06C}"/>
    <cellStyle name="Normal 10 6 4 4" xfId="2774" xr:uid="{9BDC3345-1BA3-46EA-8BD0-439F61EAC591}"/>
    <cellStyle name="Normal 10 6 5" xfId="1159" xr:uid="{B9D1E424-7EB7-4160-AEAD-BA284729FD7C}"/>
    <cellStyle name="Normal 10 6 5 2" xfId="2775" xr:uid="{76B13EF6-084A-4908-9562-9B4C87B5733B}"/>
    <cellStyle name="Normal 10 6 5 3" xfId="2776" xr:uid="{B90AA4B2-24B8-4CC5-A467-D69134E7BCC3}"/>
    <cellStyle name="Normal 10 6 5 4" xfId="2777" xr:uid="{173DB4DD-9A82-4085-9629-598E20E4F69D}"/>
    <cellStyle name="Normal 10 6 6" xfId="2778" xr:uid="{D0113291-C0A6-4C0C-ABF4-5EC3B60313ED}"/>
    <cellStyle name="Normal 10 6 7" xfId="2779" xr:uid="{CB4DD966-5786-40F9-88D4-810F7034D4BD}"/>
    <cellStyle name="Normal 10 6 8" xfId="2780" xr:uid="{795204E5-D4E8-40A6-99D7-000BF48DF527}"/>
    <cellStyle name="Normal 10 7" xfId="263" xr:uid="{F86B8E71-51EA-4FB0-BD14-75C8057DA175}"/>
    <cellStyle name="Normal 10 7 2" xfId="524" xr:uid="{D8024408-F7CE-4EEE-B72E-F3CA52113E95}"/>
    <cellStyle name="Normal 10 7 2 2" xfId="525" xr:uid="{52AB8E97-CC1A-4A39-8EA1-3BB624479EA3}"/>
    <cellStyle name="Normal 10 7 2 2 2" xfId="1160" xr:uid="{FF485377-E302-46B0-B0D5-434FDA795FF4}"/>
    <cellStyle name="Normal 10 7 2 2 3" xfId="2781" xr:uid="{2FE1D429-9538-4E34-9624-54A9A42E0459}"/>
    <cellStyle name="Normal 10 7 2 2 4" xfId="2782" xr:uid="{C9784C99-7F35-462D-B4E3-FA4141552519}"/>
    <cellStyle name="Normal 10 7 2 3" xfId="1161" xr:uid="{040B4774-D10F-45A3-98CB-41801CE00A91}"/>
    <cellStyle name="Normal 10 7 2 4" xfId="2783" xr:uid="{ACFCEFBF-9BC3-4D07-B011-BFB58FA9B479}"/>
    <cellStyle name="Normal 10 7 2 5" xfId="2784" xr:uid="{3CFBA089-ECA5-4BD7-A8BA-74A3A5A3664B}"/>
    <cellStyle name="Normal 10 7 3" xfId="526" xr:uid="{830A69C7-AD81-4EE0-93CA-B0C7ACB8BE2C}"/>
    <cellStyle name="Normal 10 7 3 2" xfId="1162" xr:uid="{C1F4493D-1DA8-443D-8A78-359B46333E77}"/>
    <cellStyle name="Normal 10 7 3 3" xfId="2785" xr:uid="{6CF08A5F-F844-4504-89B3-2294069C02D2}"/>
    <cellStyle name="Normal 10 7 3 4" xfId="2786" xr:uid="{B8F84ABD-EBC9-4720-9083-30B1DCC38404}"/>
    <cellStyle name="Normal 10 7 4" xfId="1163" xr:uid="{216263E0-753F-4179-9A06-E59CFD026077}"/>
    <cellStyle name="Normal 10 7 4 2" xfId="2787" xr:uid="{FC66CAF7-2C53-413C-9499-71EC62063313}"/>
    <cellStyle name="Normal 10 7 4 3" xfId="2788" xr:uid="{F99B5C25-B9FD-4369-AB43-C49486DD6512}"/>
    <cellStyle name="Normal 10 7 4 4" xfId="2789" xr:uid="{E06AE56E-3954-4923-B531-C0439AE9A37D}"/>
    <cellStyle name="Normal 10 7 5" xfId="2790" xr:uid="{C00D2846-D24D-4A68-A021-A096A15BC0B7}"/>
    <cellStyle name="Normal 10 7 6" xfId="2791" xr:uid="{706F1B3F-8B96-403A-9D60-60D9C321FDA7}"/>
    <cellStyle name="Normal 10 7 7" xfId="2792" xr:uid="{FF801C9C-A2D1-4078-ABE9-756F5FE9F4B1}"/>
    <cellStyle name="Normal 10 8" xfId="264" xr:uid="{D3A32875-6CAE-467E-9EE5-07B90A214756}"/>
    <cellStyle name="Normal 10 8 2" xfId="527" xr:uid="{B3F6597E-9E9B-4081-ABC3-DEDD6EDE0AD3}"/>
    <cellStyle name="Normal 10 8 2 2" xfId="1164" xr:uid="{A8015727-7031-42E7-949A-DA48361EB8B4}"/>
    <cellStyle name="Normal 10 8 2 3" xfId="2793" xr:uid="{32902DB8-68A0-4D44-A827-5C2AA2372D79}"/>
    <cellStyle name="Normal 10 8 2 4" xfId="2794" xr:uid="{4A367F9E-4761-4937-97C6-E72703EFAC81}"/>
    <cellStyle name="Normal 10 8 3" xfId="1165" xr:uid="{EADE6F73-B410-480D-87C6-2F1FECF83004}"/>
    <cellStyle name="Normal 10 8 3 2" xfId="2795" xr:uid="{F1B5DB95-82C1-4EE6-8BC2-4534A02673CA}"/>
    <cellStyle name="Normal 10 8 3 3" xfId="2796" xr:uid="{9A9936E1-2885-476F-BCE5-95D12417F1E5}"/>
    <cellStyle name="Normal 10 8 3 4" xfId="2797" xr:uid="{AAED8D77-3859-4BD3-83C1-11506D2051F3}"/>
    <cellStyle name="Normal 10 8 4" xfId="2798" xr:uid="{046EA81A-5300-4752-9F06-6DD233FED957}"/>
    <cellStyle name="Normal 10 8 5" xfId="2799" xr:uid="{B8554D15-370D-4228-BCA9-5E3A85B9D1D4}"/>
    <cellStyle name="Normal 10 8 6" xfId="2800" xr:uid="{37753114-E7E7-4BB8-9AAB-BDD4B4FA4D4D}"/>
    <cellStyle name="Normal 10 9" xfId="265" xr:uid="{DF175B43-F571-41B3-BCF5-DAE7B427BBCA}"/>
    <cellStyle name="Normal 10 9 2" xfId="1166" xr:uid="{17FF30B2-B583-4F5D-9584-AF59154B0AD5}"/>
    <cellStyle name="Normal 10 9 2 2" xfId="2801" xr:uid="{35F0275C-E897-4F99-902D-9A6D0520CCCB}"/>
    <cellStyle name="Normal 10 9 2 2 2" xfId="4330" xr:uid="{9EF3DB24-B44F-4607-9CBB-9E27D74ED665}"/>
    <cellStyle name="Normal 10 9 2 2 3" xfId="4679" xr:uid="{48C7A0D5-E421-459B-AE74-EF2286B28C4A}"/>
    <cellStyle name="Normal 10 9 2 3" xfId="2802" xr:uid="{4F43AF8A-AF32-4E36-9E90-FFBB5186BB95}"/>
    <cellStyle name="Normal 10 9 2 4" xfId="2803" xr:uid="{51520300-D677-4DC8-82F0-B8B74E488763}"/>
    <cellStyle name="Normal 10 9 3" xfId="2804" xr:uid="{86AC118A-6941-4FDA-92D4-544250E1B233}"/>
    <cellStyle name="Normal 10 9 3 2" xfId="5339" xr:uid="{1131668A-4A97-4BAC-B71E-5A6090043897}"/>
    <cellStyle name="Normal 10 9 4" xfId="2805" xr:uid="{2493392F-C4CC-4A10-B1D2-3F085E042C48}"/>
    <cellStyle name="Normal 10 9 4 2" xfId="4562" xr:uid="{BA49ADF6-4F4E-4379-B1E4-F5A8BFB52B73}"/>
    <cellStyle name="Normal 10 9 4 3" xfId="4680" xr:uid="{9ABD7B2C-C70F-436C-9CCB-626E32BCECF9}"/>
    <cellStyle name="Normal 10 9 4 4" xfId="4600" xr:uid="{FA71AFBB-138F-417A-9D57-CB2FDE38E3B5}"/>
    <cellStyle name="Normal 10 9 5" xfId="2806" xr:uid="{8676EFE7-A699-47F9-9083-15B576E6F5DE}"/>
    <cellStyle name="Normal 11" xfId="61" xr:uid="{399750DD-44D1-4F81-988C-42A36A1A616D}"/>
    <cellStyle name="Normal 11 2" xfId="266" xr:uid="{D4D44C52-A5BC-4347-8C8A-99CF7104922D}"/>
    <cellStyle name="Normal 11 2 2" xfId="4647" xr:uid="{52183188-3951-4540-B14C-955B4411E3FB}"/>
    <cellStyle name="Normal 11 3" xfId="4335" xr:uid="{08D3FBE5-F93F-4E2E-A7B2-AB5E33D306C9}"/>
    <cellStyle name="Normal 11 3 2" xfId="4541" xr:uid="{4C682F60-82C4-441E-8F2F-8B60D7BD02B3}"/>
    <cellStyle name="Normal 11 3 3" xfId="4724" xr:uid="{3326B67F-2FD9-4621-8BA0-2AF9EFA87E3F}"/>
    <cellStyle name="Normal 11 3 4" xfId="4701" xr:uid="{F2DE103B-429F-4379-931F-BB9D09D36A29}"/>
    <cellStyle name="Normal 12" xfId="62" xr:uid="{9D810A2B-F3D8-47C8-AFC7-20939FFEB6F5}"/>
    <cellStyle name="Normal 12 2" xfId="267" xr:uid="{AC7EE5A4-55E0-481E-81B6-35B5E1BC6A1F}"/>
    <cellStyle name="Normal 12 2 2" xfId="4648" xr:uid="{473F5166-6CC7-4477-B40E-7DE4BA836991}"/>
    <cellStyle name="Normal 12 3" xfId="4542" xr:uid="{8865C5A0-CBCD-4992-BCA3-2F56FF692F50}"/>
    <cellStyle name="Normal 13" xfId="63" xr:uid="{E36A2CCC-6D35-44B0-A199-1FB584D6E95C}"/>
    <cellStyle name="Normal 13 2" xfId="64" xr:uid="{F0F7D6A1-DCAD-47D8-B4CE-64322935F5F2}"/>
    <cellStyle name="Normal 13 2 2" xfId="268" xr:uid="{3103F56A-38E6-4C98-8705-F1F8E74F9480}"/>
    <cellStyle name="Normal 13 2 2 2" xfId="4649" xr:uid="{DEC42448-6877-4D57-BEFB-9DE4E4BACD31}"/>
    <cellStyle name="Normal 13 2 3" xfId="4337" xr:uid="{F54E8750-E868-4ECE-81C7-450ECC113B3E}"/>
    <cellStyle name="Normal 13 2 3 2" xfId="4543" xr:uid="{706AA4AD-21B4-4120-BBC1-E3F2881741FC}"/>
    <cellStyle name="Normal 13 2 3 3" xfId="4725" xr:uid="{F4D832F8-4C50-4DA8-8893-0E3D7D45B023}"/>
    <cellStyle name="Normal 13 2 3 4" xfId="4702" xr:uid="{ED9072E3-AD93-4AA6-8340-B37993A4A067}"/>
    <cellStyle name="Normal 13 3" xfId="269" xr:uid="{26612A4D-AEF5-4D4B-9229-336C31003F44}"/>
    <cellStyle name="Normal 13 3 2" xfId="4421" xr:uid="{78AC096E-F4A9-405A-A196-53CB71AB098E}"/>
    <cellStyle name="Normal 13 3 3" xfId="4338" xr:uid="{76CA10B6-3AC4-44DE-983F-E4AEEFE11B97}"/>
    <cellStyle name="Normal 13 3 4" xfId="4566" xr:uid="{E59FEB43-ECDF-4765-B45F-A7835B224F6F}"/>
    <cellStyle name="Normal 13 3 5" xfId="4726" xr:uid="{18E6EF03-50E8-42C4-A8BB-391950C400F2}"/>
    <cellStyle name="Normal 13 4" xfId="4339" xr:uid="{FBE1DC0D-DE40-4736-AF99-38A3921951D9}"/>
    <cellStyle name="Normal 13 5" xfId="4336" xr:uid="{F5CA5661-87A9-4812-9EC6-37B2A5CD5F4B}"/>
    <cellStyle name="Normal 14" xfId="65" xr:uid="{C4D7FBC1-7635-43EF-A5DF-139CA871F8A7}"/>
    <cellStyle name="Normal 14 18" xfId="4341" xr:uid="{3C048C1E-ED0A-4B4D-8389-07DD777D45AB}"/>
    <cellStyle name="Normal 14 2" xfId="270" xr:uid="{B65FC5E5-34E0-4E52-B945-EAD378FEA1A0}"/>
    <cellStyle name="Normal 14 2 2" xfId="430" xr:uid="{77652660-629B-4C36-88F8-7038CD6B5641}"/>
    <cellStyle name="Normal 14 2 2 2" xfId="431" xr:uid="{22020DF4-89F4-49F1-922A-F380131F7691}"/>
    <cellStyle name="Normal 14 2 3" xfId="432" xr:uid="{557BAD45-34D9-4323-ACCB-FDBFF72F5871}"/>
    <cellStyle name="Normal 14 3" xfId="433" xr:uid="{B73B5CBB-27A1-46EE-8D1A-8E9F605B0A67}"/>
    <cellStyle name="Normal 14 3 2" xfId="4650" xr:uid="{63639134-8905-4DE9-9A59-0B81C75385CD}"/>
    <cellStyle name="Normal 14 4" xfId="4340" xr:uid="{C6CA7DED-B10F-4A76-9216-70AEB11EA717}"/>
    <cellStyle name="Normal 14 4 2" xfId="4544" xr:uid="{1F637FD9-2A6A-4E73-B625-F915DC5BBF73}"/>
    <cellStyle name="Normal 14 4 3" xfId="4727" xr:uid="{A5724DBA-2E4A-4352-A2C6-016FF46BC630}"/>
    <cellStyle name="Normal 14 4 4" xfId="4703" xr:uid="{F438890A-64E2-44AB-83D9-B6366E3AD1E0}"/>
    <cellStyle name="Normal 15" xfId="66" xr:uid="{32E95757-DA21-4DA3-B6C9-E334CBBAB5C9}"/>
    <cellStyle name="Normal 15 2" xfId="67" xr:uid="{FEAA2464-CF93-46C7-BDB9-19A0D0DCC735}"/>
    <cellStyle name="Normal 15 2 2" xfId="271" xr:uid="{EDFA5640-CB3D-4936-B9CF-3810689BBB30}"/>
    <cellStyle name="Normal 15 2 2 2" xfId="4453" xr:uid="{D21A9E28-2518-4FC4-908D-A96B72571F1B}"/>
    <cellStyle name="Normal 15 2 3" xfId="4546" xr:uid="{63BF60C9-C8DB-46FE-958F-A2DFBC0F83ED}"/>
    <cellStyle name="Normal 15 3" xfId="272" xr:uid="{52828BA0-D6D7-4666-8855-9B00BCB016A1}"/>
    <cellStyle name="Normal 15 3 2" xfId="4422" xr:uid="{77940D3E-F5B2-489A-9C32-0179E4E14FFE}"/>
    <cellStyle name="Normal 15 3 3" xfId="4343" xr:uid="{A40DFC27-D539-4846-B60C-125A51F4D320}"/>
    <cellStyle name="Normal 15 3 4" xfId="4567" xr:uid="{B89163E4-166F-45D3-9BFC-160B8C70D1C5}"/>
    <cellStyle name="Normal 15 3 5" xfId="4729" xr:uid="{2B465A89-7919-4D99-AC4E-B895CE361DE3}"/>
    <cellStyle name="Normal 15 4" xfId="4342" xr:uid="{D1C5908B-96C0-441A-8C40-D65BE872E26A}"/>
    <cellStyle name="Normal 15 4 2" xfId="4545" xr:uid="{FAB5CD0C-3356-4750-82DB-F33DE275FC00}"/>
    <cellStyle name="Normal 15 4 3" xfId="4728" xr:uid="{93B6C38E-6B80-4652-9F9B-17EB0182B3AF}"/>
    <cellStyle name="Normal 15 4 4" xfId="4704" xr:uid="{DB3D8295-E786-4CF5-BFF8-951CBC149B09}"/>
    <cellStyle name="Normal 16" xfId="68" xr:uid="{DAE80983-F36D-4C39-BBCF-9770F6A353B4}"/>
    <cellStyle name="Normal 16 2" xfId="273" xr:uid="{521FD571-23B1-46D8-B6FA-26686694D7D8}"/>
    <cellStyle name="Normal 16 2 2" xfId="4423" xr:uid="{1A391C6E-915E-49A4-B3B3-A4AB733589C2}"/>
    <cellStyle name="Normal 16 2 3" xfId="4344" xr:uid="{2DB51B57-2C66-4DF2-870A-65C18DA89527}"/>
    <cellStyle name="Normal 16 2 4" xfId="4568" xr:uid="{B1941611-9C09-4672-8B50-262913F1A845}"/>
    <cellStyle name="Normal 16 2 5" xfId="4730" xr:uid="{6D6E5DBA-75B8-4081-9FA4-46CCD9721613}"/>
    <cellStyle name="Normal 16 3" xfId="274" xr:uid="{62AD1CBD-DB08-4EB6-AEDA-DEF3A2FBB440}"/>
    <cellStyle name="Normal 17" xfId="69" xr:uid="{0DF86FAE-0A0B-4933-B5D4-53A5FC82071F}"/>
    <cellStyle name="Normal 17 2" xfId="275" xr:uid="{A5BD312D-F625-43C9-8FFA-058607E4A7C4}"/>
    <cellStyle name="Normal 17 2 2" xfId="4424" xr:uid="{CC0EAD4D-71CA-4B66-B224-0591EEF153C9}"/>
    <cellStyle name="Normal 17 2 3" xfId="4346" xr:uid="{D755D089-1927-4D90-B5D5-8B13C1857D4D}"/>
    <cellStyle name="Normal 17 2 4" xfId="4569" xr:uid="{9AB2F33A-9FE1-46A1-9663-59C5D8067F4A}"/>
    <cellStyle name="Normal 17 2 5" xfId="4731" xr:uid="{242DC2C0-1C4A-48A7-8189-8BA24D0179E4}"/>
    <cellStyle name="Normal 17 3" xfId="4347" xr:uid="{B2BDDE22-36C0-4F0B-9B3D-59D311A17565}"/>
    <cellStyle name="Normal 17 4" xfId="4345" xr:uid="{055572A1-B5DD-4896-93B0-98154DBA03C5}"/>
    <cellStyle name="Normal 18" xfId="70" xr:uid="{2478E422-B41C-4E29-AE30-2E9F4655ED76}"/>
    <cellStyle name="Normal 18 2" xfId="276" xr:uid="{46B728C9-6ECA-4934-9EAD-8B5F46179CDB}"/>
    <cellStyle name="Normal 18 2 2" xfId="4454" xr:uid="{6ADF336C-3364-4117-8B67-B5C7C236726E}"/>
    <cellStyle name="Normal 18 3" xfId="4348" xr:uid="{1679BF2A-7345-40D8-9918-178F508D61C3}"/>
    <cellStyle name="Normal 18 3 2" xfId="4547" xr:uid="{3BE26412-105C-408E-AB6B-392CBCB6D9D0}"/>
    <cellStyle name="Normal 18 3 3" xfId="4732" xr:uid="{843B1C64-EAA0-41A5-8D0B-3E2D828BC5DC}"/>
    <cellStyle name="Normal 18 3 4" xfId="4705" xr:uid="{0DE71065-113D-4092-ADE8-20CDB16D89D9}"/>
    <cellStyle name="Normal 19" xfId="71" xr:uid="{B072A07B-FD9F-4765-9CFA-75D36CA4177C}"/>
    <cellStyle name="Normal 19 2" xfId="72" xr:uid="{02A1CBAF-339C-4242-A3ED-624341F815A3}"/>
    <cellStyle name="Normal 19 2 2" xfId="277" xr:uid="{22D3C855-8821-4DCF-9F43-B9ADBC43335F}"/>
    <cellStyle name="Normal 19 2 2 2" xfId="4651" xr:uid="{E9A91E55-4792-4262-BA51-5D8D5E6F2E1E}"/>
    <cellStyle name="Normal 19 2 3" xfId="4549" xr:uid="{30F6DB9A-A01D-4034-BA3B-89517CD26B5F}"/>
    <cellStyle name="Normal 19 3" xfId="278" xr:uid="{9AD9F783-AE8C-4191-89FE-7A241BDBCBDF}"/>
    <cellStyle name="Normal 19 3 2" xfId="4652" xr:uid="{71400DF7-3DDF-47BB-8A63-103EB11CBF49}"/>
    <cellStyle name="Normal 19 4" xfId="4548" xr:uid="{368F7C20-EA2D-425B-835D-C055C2C6365C}"/>
    <cellStyle name="Normal 2" xfId="3" xr:uid="{0035700C-F3A5-4A6F-B63A-5CE25669DEE2}"/>
    <cellStyle name="Normal 2 2" xfId="73" xr:uid="{097A315F-2C14-4465-A56C-5EAACB1C654B}"/>
    <cellStyle name="Normal 2 2 2" xfId="74" xr:uid="{FBBD5F1D-7432-4FB6-A792-C9F4E6FBC529}"/>
    <cellStyle name="Normal 2 2 2 2" xfId="279" xr:uid="{3425AA4B-D82B-4272-8BA3-2DD931408032}"/>
    <cellStyle name="Normal 2 2 2 2 2" xfId="4655" xr:uid="{978DC47A-5655-4F39-B44F-7FC828564A74}"/>
    <cellStyle name="Normal 2 2 2 3" xfId="4551" xr:uid="{FEE37743-E3D6-494F-B21B-33FBD41216CF}"/>
    <cellStyle name="Normal 2 2 3" xfId="280" xr:uid="{D7584D67-149B-492A-BEB9-B4671F22D6E8}"/>
    <cellStyle name="Normal 2 2 3 2" xfId="4455" xr:uid="{C7F82EBC-EAAA-42D3-A6F2-6F4B340E3F24}"/>
    <cellStyle name="Normal 2 2 3 2 2" xfId="4585" xr:uid="{715B6A9D-54CA-4FCC-91B3-2931D7464586}"/>
    <cellStyle name="Normal 2 2 3 2 2 2" xfId="4656" xr:uid="{9909EC7E-3B82-4F98-BAF5-DF8CCBCE5C30}"/>
    <cellStyle name="Normal 2 2 3 2 3" xfId="4750" xr:uid="{F9D13006-76E2-4055-A1E5-31BA43CA98F2}"/>
    <cellStyle name="Normal 2 2 3 2 4" xfId="5305" xr:uid="{1D4ADBD8-7788-45EB-8AD6-A0E70D2322BC}"/>
    <cellStyle name="Normal 2 2 3 3" xfId="4435" xr:uid="{624827B0-2237-40DF-8B1A-00E261775823}"/>
    <cellStyle name="Normal 2 2 3 4" xfId="4706" xr:uid="{11F21928-4D85-4300-B891-62CA314B9F73}"/>
    <cellStyle name="Normal 2 2 3 5" xfId="4695" xr:uid="{13CBF011-9CE0-42BD-A17D-0C02428EB22F}"/>
    <cellStyle name="Normal 2 2 4" xfId="4349" xr:uid="{BEE72EE7-EF59-429E-A0B9-C154A1B3C25F}"/>
    <cellStyle name="Normal 2 2 4 2" xfId="4550" xr:uid="{7928BB04-4504-450E-94A1-B8AB0AF1ACAF}"/>
    <cellStyle name="Normal 2 2 4 3" xfId="4733" xr:uid="{A8FBA000-EF22-49D3-8D6E-82130DF995B6}"/>
    <cellStyle name="Normal 2 2 4 4" xfId="4707" xr:uid="{416CF51F-0BCA-434E-9812-3A022A497120}"/>
    <cellStyle name="Normal 2 2 5" xfId="4654" xr:uid="{70F49164-A68B-44AD-8981-CC8FA1949533}"/>
    <cellStyle name="Normal 2 2 6" xfId="4753" xr:uid="{6CFD33CE-831A-4E60-B40A-A05611305C21}"/>
    <cellStyle name="Normal 2 3" xfId="75" xr:uid="{F6B3A0CC-3CA6-4E70-9E21-C4B055B54F2B}"/>
    <cellStyle name="Normal 2 3 2" xfId="76" xr:uid="{70C5180A-2754-49CE-A37A-8862CBB3685B}"/>
    <cellStyle name="Normal 2 3 2 2" xfId="281" xr:uid="{70665856-E9DA-40F2-9170-42A70252B908}"/>
    <cellStyle name="Normal 2 3 2 2 2" xfId="4657" xr:uid="{04232727-3D56-4EBB-9EDD-9E2921CC36F0}"/>
    <cellStyle name="Normal 2 3 2 3" xfId="4351" xr:uid="{A686A0AC-E189-4951-B127-193FA0276B2B}"/>
    <cellStyle name="Normal 2 3 2 3 2" xfId="4553" xr:uid="{34146919-34C1-4563-B73F-5A81362049A3}"/>
    <cellStyle name="Normal 2 3 2 3 3" xfId="4735" xr:uid="{47113E0C-55A7-4AC9-9039-8D3E285F3F68}"/>
    <cellStyle name="Normal 2 3 2 3 4" xfId="4708" xr:uid="{9F8EF7B8-AE26-47A3-BFA5-D7B81E54F33A}"/>
    <cellStyle name="Normal 2 3 3" xfId="77" xr:uid="{47702479-F657-488F-8F3D-0A98C7DFDC2E}"/>
    <cellStyle name="Normal 2 3 4" xfId="78" xr:uid="{BBDE7B07-AD82-42C0-85D4-64C6265B7EA7}"/>
    <cellStyle name="Normal 2 3 5" xfId="185" xr:uid="{C1A54C95-4F87-4632-8DC7-CF0DECB3E2A2}"/>
    <cellStyle name="Normal 2 3 5 2" xfId="4658" xr:uid="{89AF81C1-3C3E-442C-8AD2-31C040DABA1D}"/>
    <cellStyle name="Normal 2 3 6" xfId="4350" xr:uid="{D22462F5-8B3C-4E23-8C1D-8C94D1296986}"/>
    <cellStyle name="Normal 2 3 6 2" xfId="4552" xr:uid="{A477316E-0E7A-4B6F-B89D-B0AA3FED1F81}"/>
    <cellStyle name="Normal 2 3 6 3" xfId="4734" xr:uid="{B4FADDDC-FFE0-47A8-BC69-76C27D2DB3F5}"/>
    <cellStyle name="Normal 2 3 6 4" xfId="4709" xr:uid="{A9CDE499-1032-4A7C-AA5B-87A7748D9815}"/>
    <cellStyle name="Normal 2 3 7" xfId="5318" xr:uid="{BC1C3A0A-7D51-48BB-A2AF-69902FFF6293}"/>
    <cellStyle name="Normal 2 4" xfId="79" xr:uid="{0CC64D23-B559-402E-9B58-71D44E42C4B6}"/>
    <cellStyle name="Normal 2 4 2" xfId="80" xr:uid="{F7D5DEF8-0C76-4460-BD43-0AD626C81CCC}"/>
    <cellStyle name="Normal 2 4 3" xfId="282" xr:uid="{0E49CFAF-AB69-415F-8743-A199E8AEF750}"/>
    <cellStyle name="Normal 2 4 3 2" xfId="4659" xr:uid="{CC35CBAC-CC42-491F-A3C0-B569E592B33D}"/>
    <cellStyle name="Normal 2 4 3 3" xfId="4673" xr:uid="{88D9CE73-318F-457E-B9A9-35427AEE79A6}"/>
    <cellStyle name="Normal 2 4 4" xfId="4554" xr:uid="{E13671F6-542D-4AB7-BDE9-27675B24D0D9}"/>
    <cellStyle name="Normal 2 4 5" xfId="4754" xr:uid="{66330172-AE24-4CBB-9F3B-4334E0A58AFB}"/>
    <cellStyle name="Normal 2 4 6" xfId="4752" xr:uid="{B3E3DE7B-47F5-4E42-9F24-ABC42ED54CAF}"/>
    <cellStyle name="Normal 2 5" xfId="184" xr:uid="{6D7A1104-B145-4AFB-BF6B-FC06FF285F3B}"/>
    <cellStyle name="Normal 2 5 2" xfId="284" xr:uid="{2C630A00-857D-47BE-A72C-7F2AB4514F73}"/>
    <cellStyle name="Normal 2 5 2 2" xfId="2505" xr:uid="{4693871F-206C-48BE-8BF8-29FFF7C3644E}"/>
    <cellStyle name="Normal 2 5 3" xfId="283" xr:uid="{3FF5A8C1-5E8B-40B5-B145-F150F046B636}"/>
    <cellStyle name="Normal 2 5 3 2" xfId="4586" xr:uid="{EB7A92B8-B11B-4214-B446-D61C4270C260}"/>
    <cellStyle name="Normal 2 5 3 3" xfId="4746" xr:uid="{4585C5C6-ED52-4927-A76B-16D99D0BE384}"/>
    <cellStyle name="Normal 2 5 3 4" xfId="5302" xr:uid="{EBBF7541-BE00-4D97-89F5-C08484711C8D}"/>
    <cellStyle name="Normal 2 5 4" xfId="4660" xr:uid="{11E3D1DF-9DA9-4C7C-ADA2-73AB8747864E}"/>
    <cellStyle name="Normal 2 5 5" xfId="4615" xr:uid="{9B4DB0CF-7CD5-4A69-85C3-875137290F2E}"/>
    <cellStyle name="Normal 2 5 6" xfId="4614" xr:uid="{970A40AC-A046-4FB7-8EEF-0FE682430C13}"/>
    <cellStyle name="Normal 2 5 7" xfId="4749" xr:uid="{B9C12F74-E6B1-43E6-9650-581C8782A7B7}"/>
    <cellStyle name="Normal 2 5 8" xfId="4719" xr:uid="{487A0463-7D21-4BC6-87AB-EE363FAD9277}"/>
    <cellStyle name="Normal 2 6" xfId="285" xr:uid="{691CF403-A717-43F7-A2F8-08B63FB56263}"/>
    <cellStyle name="Normal 2 6 2" xfId="286" xr:uid="{C2268A7C-D4AB-4B8E-8D0E-CB7C6B4DCE74}"/>
    <cellStyle name="Normal 2 6 3" xfId="452" xr:uid="{A8AC4D0B-8BB1-4381-AA3C-838DDD6F1AB8}"/>
    <cellStyle name="Normal 2 6 3 2" xfId="5335" xr:uid="{B87270B2-E343-4DB5-A6F9-68DBCDBFA94B}"/>
    <cellStyle name="Normal 2 6 4" xfId="4661" xr:uid="{0016843E-DCD6-4776-88B9-85FBD5121095}"/>
    <cellStyle name="Normal 2 6 5" xfId="4612" xr:uid="{7FAD91D0-7634-4C74-B213-19F16F6BEF6E}"/>
    <cellStyle name="Normal 2 6 5 2" xfId="4710" xr:uid="{A33CD657-6D51-4A31-92FE-E7E21E3C6DAB}"/>
    <cellStyle name="Normal 2 6 6" xfId="4598" xr:uid="{F6B133D3-495A-4CAA-BAD1-DDB557C77D2E}"/>
    <cellStyle name="Normal 2 6 7" xfId="5322" xr:uid="{1BCD4008-6EC3-4C5F-BA31-C72D23FC86E2}"/>
    <cellStyle name="Normal 2 6 8" xfId="5331" xr:uid="{5FE441F3-7008-4AAB-8E0D-329E5038953F}"/>
    <cellStyle name="Normal 2 7" xfId="287" xr:uid="{1D88FD9E-BAAC-4B6D-8965-7034A6EB8AE7}"/>
    <cellStyle name="Normal 2 7 2" xfId="4456" xr:uid="{E102ADCB-BF76-4242-A80C-5991417D819C}"/>
    <cellStyle name="Normal 2 7 3" xfId="4662" xr:uid="{89E5304C-BE4F-4526-8E97-A1BD65836969}"/>
    <cellStyle name="Normal 2 7 4" xfId="5303" xr:uid="{386037D7-CB3E-45F0-B633-D749DA88BDCE}"/>
    <cellStyle name="Normal 2 8" xfId="4508" xr:uid="{CC30E8DB-4E68-4B7C-81BC-A72D461292F7}"/>
    <cellStyle name="Normal 2 9" xfId="4653" xr:uid="{AB7808EF-DA86-4F41-AD6A-F40C5F8ABDAB}"/>
    <cellStyle name="Normal 20" xfId="434" xr:uid="{5896ADA3-A9FA-4471-ACA3-58500A69528F}"/>
    <cellStyle name="Normal 20 2" xfId="435" xr:uid="{C8C49234-E695-4D2C-8340-6B761693EBFC}"/>
    <cellStyle name="Normal 20 2 2" xfId="436" xr:uid="{26551441-674E-47D1-A731-BE9CF95751FE}"/>
    <cellStyle name="Normal 20 2 2 2" xfId="4425" xr:uid="{C5D692FF-D05A-493F-B84E-1E76756935DF}"/>
    <cellStyle name="Normal 20 2 2 3" xfId="4417" xr:uid="{A42A4943-7D3C-4EB1-B791-4EF4E3B94A77}"/>
    <cellStyle name="Normal 20 2 2 4" xfId="4582" xr:uid="{BCD93BFE-EF80-4BC7-B3E0-C78D396D33E3}"/>
    <cellStyle name="Normal 20 2 2 5" xfId="4744" xr:uid="{8E26EF70-FD0B-4405-9CB5-A8DE2917D22C}"/>
    <cellStyle name="Normal 20 2 3" xfId="4420" xr:uid="{4549080C-49B6-4386-9874-10D0D498FC6E}"/>
    <cellStyle name="Normal 20 2 4" xfId="4416" xr:uid="{FFE8F69D-72B3-4A08-A1E5-7981AFDB1065}"/>
    <cellStyle name="Normal 20 2 5" xfId="4581" xr:uid="{63F13C49-9853-4E0B-8FB5-FEE392FD9037}"/>
    <cellStyle name="Normal 20 2 6" xfId="4743" xr:uid="{808A4A18-2130-4E3B-AC7F-CF6D29D001EB}"/>
    <cellStyle name="Normal 20 3" xfId="1167" xr:uid="{995899F8-1AA4-416E-A18A-6852438DA219}"/>
    <cellStyle name="Normal 20 3 2" xfId="4457" xr:uid="{C97E0067-CAB2-4980-90D2-E0B01450BCD1}"/>
    <cellStyle name="Normal 20 4" xfId="4352" xr:uid="{EC836786-8D9F-4BDE-895C-5CED7C630214}"/>
    <cellStyle name="Normal 20 4 2" xfId="4555" xr:uid="{F732DB6C-92A7-4418-9DAF-A84F02DBD2A0}"/>
    <cellStyle name="Normal 20 4 3" xfId="4736" xr:uid="{66737EC3-9DCE-48A8-86E9-8F4C3B026E34}"/>
    <cellStyle name="Normal 20 4 4" xfId="4711" xr:uid="{D246D215-DABD-4E84-9491-F4F1EA52B073}"/>
    <cellStyle name="Normal 20 5" xfId="4433" xr:uid="{2AFE3753-912C-47AC-8961-55DAFF2C395B}"/>
    <cellStyle name="Normal 20 5 2" xfId="5328" xr:uid="{78E22C5E-3D01-44F4-AE9C-6F56FA3BC877}"/>
    <cellStyle name="Normal 20 6" xfId="4587" xr:uid="{90789A05-7B78-4243-B6DA-E9BFC4DCA923}"/>
    <cellStyle name="Normal 20 7" xfId="4696" xr:uid="{573976DB-9A98-486A-B632-94BB1E4EAF64}"/>
    <cellStyle name="Normal 20 8" xfId="4717" xr:uid="{C38BA672-D4D9-493F-A069-26596C97525F}"/>
    <cellStyle name="Normal 20 9" xfId="4716" xr:uid="{63D32E63-C885-410C-8C5B-D1A1A86C665A}"/>
    <cellStyle name="Normal 21" xfId="437" xr:uid="{D6442F13-5A38-4207-A3B3-06FB767B0360}"/>
    <cellStyle name="Normal 21 2" xfId="438" xr:uid="{F8686DF5-3CCA-488F-B3B9-80B8F18C0155}"/>
    <cellStyle name="Normal 21 2 2" xfId="439" xr:uid="{8873E447-50EE-47A0-AF9A-C2E63C0CE7A2}"/>
    <cellStyle name="Normal 21 3" xfId="4353" xr:uid="{784E087D-1C5F-443F-ABD4-8D7DF66AB522}"/>
    <cellStyle name="Normal 21 3 2" xfId="4459" xr:uid="{8D64DB00-A401-4D1B-A929-A3CCA9294455}"/>
    <cellStyle name="Normal 21 3 3" xfId="4458" xr:uid="{4CB91456-9B40-4AA8-95CD-E33164CB874C}"/>
    <cellStyle name="Normal 21 4" xfId="4570" xr:uid="{B9AF026D-06D7-4668-9A1A-492B714F1989}"/>
    <cellStyle name="Normal 21 5" xfId="4737" xr:uid="{1318FD2E-0A5A-43F2-876D-E2CBFB044DCC}"/>
    <cellStyle name="Normal 22" xfId="440" xr:uid="{5EADD04B-FA07-472A-88E8-E0CE69E4C486}"/>
    <cellStyle name="Normal 22 2" xfId="441" xr:uid="{9CD71614-7DF8-4CF2-8A04-7BC005E90D87}"/>
    <cellStyle name="Normal 22 3" xfId="4310" xr:uid="{85219893-0B0D-4BDE-8404-D3BA10E4F827}"/>
    <cellStyle name="Normal 22 3 2" xfId="4354" xr:uid="{C7E4A946-70DC-4061-9BE4-BA1AF95880D4}"/>
    <cellStyle name="Normal 22 3 2 2" xfId="4461" xr:uid="{35654FE6-EFFF-40E8-94C5-CC893A325188}"/>
    <cellStyle name="Normal 22 3 3" xfId="4460" xr:uid="{2CCAF65D-B556-4944-81E9-A1896673CA17}"/>
    <cellStyle name="Normal 22 3 4" xfId="4691" xr:uid="{7D8DE4BC-E437-424C-9E09-71EF875F561D}"/>
    <cellStyle name="Normal 22 4" xfId="4313" xr:uid="{2602AA06-CAE3-49F6-B572-9B287DAC9AD0}"/>
    <cellStyle name="Normal 22 4 2" xfId="4431" xr:uid="{9323C523-BB27-4F45-9971-8F4E8986BFF0}"/>
    <cellStyle name="Normal 22 4 3" xfId="4571" xr:uid="{BBA64456-D00E-4981-B2BD-8A23B7881C81}"/>
    <cellStyle name="Normal 22 4 3 2" xfId="4590" xr:uid="{81261A29-70E9-418A-BF1F-C9CC9B0FDF9E}"/>
    <cellStyle name="Normal 22 4 3 3" xfId="4748" xr:uid="{FA91101C-85E1-48AE-B99E-606DB33960C0}"/>
    <cellStyle name="Normal 22 4 3 4" xfId="5338" xr:uid="{60D200D9-65CF-425C-B0FB-DBBEC93B623C}"/>
    <cellStyle name="Normal 22 4 3 5" xfId="5334" xr:uid="{16CD2B7D-6841-4256-B6D2-D7D7060D410E}"/>
    <cellStyle name="Normal 22 4 4" xfId="4692" xr:uid="{9DF02888-7057-4244-96BE-56307B924A00}"/>
    <cellStyle name="Normal 22 4 5" xfId="4604" xr:uid="{1EDB969F-EF49-4FD1-988B-EC25E7A1B0B9}"/>
    <cellStyle name="Normal 22 4 6" xfId="4595" xr:uid="{51269D66-D679-45C0-9EC2-22D564EB5434}"/>
    <cellStyle name="Normal 22 4 7" xfId="4594" xr:uid="{864B8783-5334-4278-99DC-B7FE19A995F6}"/>
    <cellStyle name="Normal 22 4 8" xfId="4593" xr:uid="{1AF6819B-BC6F-4D9D-9D67-B397935C0730}"/>
    <cellStyle name="Normal 22 4 9" xfId="4592" xr:uid="{5051CDA9-EAD4-495F-8743-DF1350072625}"/>
    <cellStyle name="Normal 22 5" xfId="4738" xr:uid="{D1834002-ECD1-4408-8BAD-03D8694A9AD9}"/>
    <cellStyle name="Normal 23" xfId="442" xr:uid="{AA844307-9B1B-483D-B824-C00253C0E350}"/>
    <cellStyle name="Normal 23 2" xfId="2500" xr:uid="{1394E3C1-01AD-47EE-BC9F-8748905D3B3D}"/>
    <cellStyle name="Normal 23 2 2" xfId="4356" xr:uid="{4262598C-999C-4324-BA6A-D2FE612F22BC}"/>
    <cellStyle name="Normal 23 2 2 2" xfId="4751" xr:uid="{780412EE-7B3E-46E9-9A50-40F0FA01C1D7}"/>
    <cellStyle name="Normal 23 2 2 3" xfId="4693" xr:uid="{8BC5115D-B1E1-473E-8508-A5D03C763BD1}"/>
    <cellStyle name="Normal 23 2 2 4" xfId="4663" xr:uid="{91CF37E0-7340-4608-B351-EB2A94D76B10}"/>
    <cellStyle name="Normal 23 2 3" xfId="4605" xr:uid="{9424ED56-D20E-4535-899B-72E23CE84EE3}"/>
    <cellStyle name="Normal 23 2 4" xfId="4712" xr:uid="{715B9EDC-9B09-4D9A-9483-4A1823FDC77C}"/>
    <cellStyle name="Normal 23 3" xfId="4426" xr:uid="{B027C946-231A-42A8-AF50-408F27F0FD66}"/>
    <cellStyle name="Normal 23 4" xfId="4355" xr:uid="{8982B4B5-2743-450D-BCA9-779FEAEBA39C}"/>
    <cellStyle name="Normal 23 5" xfId="4572" xr:uid="{D601FF7E-E498-4571-A3D0-770C7CF61822}"/>
    <cellStyle name="Normal 23 6" xfId="4739" xr:uid="{3C693043-F737-4AAF-99AB-2549A844E7F2}"/>
    <cellStyle name="Normal 24" xfId="443" xr:uid="{C9E0C11C-8C45-41EA-8653-85490AB46837}"/>
    <cellStyle name="Normal 24 2" xfId="444" xr:uid="{228F07AD-C4E5-4DB8-8B15-34572A2B4211}"/>
    <cellStyle name="Normal 24 2 2" xfId="4428" xr:uid="{FA60D81A-3D76-49CD-A057-00B83F0FADF8}"/>
    <cellStyle name="Normal 24 2 3" xfId="4358" xr:uid="{9F4566BF-07E1-4F01-8FE7-5EEA3D29E307}"/>
    <cellStyle name="Normal 24 2 4" xfId="4574" xr:uid="{B790E837-EC3D-4DBE-BCED-BF302C059CA1}"/>
    <cellStyle name="Normal 24 2 5" xfId="4741" xr:uid="{1B355DD8-1368-4A1C-9689-D25E2D4B1AAC}"/>
    <cellStyle name="Normal 24 3" xfId="4427" xr:uid="{AA1171FB-D8CD-4853-85D5-59E650266C3F}"/>
    <cellStyle name="Normal 24 4" xfId="4357" xr:uid="{7656DB20-CF99-46CA-937F-0C468AF56226}"/>
    <cellStyle name="Normal 24 5" xfId="4573" xr:uid="{93A3A5F4-CF76-496B-989B-79C2021BE225}"/>
    <cellStyle name="Normal 24 6" xfId="4740" xr:uid="{574078B4-6F9C-4D94-9BD4-462280982E89}"/>
    <cellStyle name="Normal 25" xfId="451" xr:uid="{55EED90E-D460-4246-94A2-D0A0AE7C2245}"/>
    <cellStyle name="Normal 25 2" xfId="4360" xr:uid="{60727BA0-B90C-4A83-A3E8-5306FDBDEE19}"/>
    <cellStyle name="Normal 25 2 2" xfId="5337" xr:uid="{BF0E5B51-D5F0-464F-AC26-CA887295F8AE}"/>
    <cellStyle name="Normal 25 3" xfId="4429" xr:uid="{AA1091EE-A3EE-4722-87C9-2CC7844E9D1A}"/>
    <cellStyle name="Normal 25 4" xfId="4359" xr:uid="{FC243886-1966-4178-84A0-92F946077429}"/>
    <cellStyle name="Normal 25 5" xfId="4575" xr:uid="{525199E7-A211-4CF0-9B76-977BAB70815E}"/>
    <cellStyle name="Normal 26" xfId="2498" xr:uid="{645ED558-B381-464C-A23B-009B47686D28}"/>
    <cellStyle name="Normal 26 2" xfId="2499" xr:uid="{A0C80C69-3FCA-4071-8B27-B0E730E1EB44}"/>
    <cellStyle name="Normal 26 2 2" xfId="4362" xr:uid="{9D5DCAB6-FB78-49F4-8798-FF9179278FBE}"/>
    <cellStyle name="Normal 26 3" xfId="4361" xr:uid="{BA1AF35B-2572-4653-B0B9-87D7F1460971}"/>
    <cellStyle name="Normal 26 3 2" xfId="4436" xr:uid="{165141A3-4975-4DE5-A882-1D0B12529A6B}"/>
    <cellStyle name="Normal 27" xfId="2507" xr:uid="{FF23D5D0-988A-40C3-AD25-99678CFEAD9F}"/>
    <cellStyle name="Normal 27 2" xfId="4364" xr:uid="{D60597B6-AD03-40F5-BBA6-3871137C0D70}"/>
    <cellStyle name="Normal 27 3" xfId="4363" xr:uid="{FC198BF6-A612-4D0F-A612-862E4BB9338B}"/>
    <cellStyle name="Normal 27 4" xfId="4599" xr:uid="{A7BCFE50-377A-4278-9170-27ACBBD773CF}"/>
    <cellStyle name="Normal 27 5" xfId="5320" xr:uid="{536E8819-7C16-4E0E-81F4-7DEA0E7F1380}"/>
    <cellStyle name="Normal 27 6" xfId="4589" xr:uid="{D581FEEC-28F3-40F4-AC3E-DE80D5B53304}"/>
    <cellStyle name="Normal 27 7" xfId="5332" xr:uid="{B85879E1-C784-49B5-ABF2-F3EF9154EF02}"/>
    <cellStyle name="Normal 28" xfId="4365" xr:uid="{37623CA2-8FE8-4E36-A79C-39860C13909D}"/>
    <cellStyle name="Normal 28 2" xfId="4366" xr:uid="{7EAE6295-46CD-459A-9830-F1F69C7B875C}"/>
    <cellStyle name="Normal 28 3" xfId="4367" xr:uid="{998BCD17-5DE9-4284-8628-E247E5DDCA69}"/>
    <cellStyle name="Normal 29" xfId="4368" xr:uid="{2896F10C-2F30-404F-9D75-6984A5B54314}"/>
    <cellStyle name="Normal 29 2" xfId="4369" xr:uid="{F2AA5959-21F4-4517-8920-FDE001C14AFB}"/>
    <cellStyle name="Normal 3" xfId="2" xr:uid="{665067A7-73F8-4B7E-BFD2-7BB3B9468366}"/>
    <cellStyle name="Normal 3 2" xfId="81" xr:uid="{300F0170-2124-4616-9FC8-EE2D3F632C5D}"/>
    <cellStyle name="Normal 3 2 2" xfId="82" xr:uid="{2308EBF8-3921-42BF-AB87-9CAAD09FCB3C}"/>
    <cellStyle name="Normal 3 2 2 2" xfId="288" xr:uid="{E910DDB8-662E-40C0-80F4-874E61A5A07B}"/>
    <cellStyle name="Normal 3 2 2 2 2" xfId="4665" xr:uid="{FCAB3D66-01C2-46C8-8095-3EAD512BB804}"/>
    <cellStyle name="Normal 3 2 2 3" xfId="4556" xr:uid="{F366D5D7-1D35-45A9-9115-D50929E33E78}"/>
    <cellStyle name="Normal 3 2 3" xfId="83" xr:uid="{31072849-B765-4894-A81F-5B4DC3268DA4}"/>
    <cellStyle name="Normal 3 2 4" xfId="289" xr:uid="{396A23CE-3EA5-4901-89F2-E2438154B060}"/>
    <cellStyle name="Normal 3 2 4 2" xfId="4666" xr:uid="{7F3773DE-C9D4-45AE-AF81-AF6F741814A2}"/>
    <cellStyle name="Normal 3 2 5" xfId="2506" xr:uid="{B3770373-F230-4BA9-AAA4-7B419FC44A36}"/>
    <cellStyle name="Normal 3 2 5 2" xfId="4509" xr:uid="{B4C6840B-536D-4619-8FF3-667C5D204677}"/>
    <cellStyle name="Normal 3 2 5 3" xfId="5304" xr:uid="{90A49AFD-B4E5-4034-B8D7-C4F28BF630FF}"/>
    <cellStyle name="Normal 3 3" xfId="84" xr:uid="{49460CC6-C2E1-46D0-ADAE-E12D0266411D}"/>
    <cellStyle name="Normal 3 3 2" xfId="290" xr:uid="{99F3D544-8BC7-491C-B6F2-07C1A9C96DFB}"/>
    <cellStyle name="Normal 3 3 2 2" xfId="4667" xr:uid="{CB253007-4145-4E7C-A3CA-05F2C6AF933E}"/>
    <cellStyle name="Normal 3 3 3" xfId="4557" xr:uid="{4FE90F37-898C-4BBE-AAFD-CF82E9F102EE}"/>
    <cellStyle name="Normal 3 4" xfId="85" xr:uid="{80C5BC2A-26A5-4991-82E7-8CF9D49066BE}"/>
    <cellStyle name="Normal 3 4 2" xfId="2502" xr:uid="{28B8EFC0-4D0A-4E0A-A1A3-C6228F7D8346}"/>
    <cellStyle name="Normal 3 4 2 2" xfId="4668" xr:uid="{877F9A35-8412-4EAB-8408-F3A951B5D032}"/>
    <cellStyle name="Normal 3 4 3" xfId="5341" xr:uid="{8ACEEF55-45DF-4FBF-A30E-21B3DCDC2A2B}"/>
    <cellStyle name="Normal 3 5" xfId="2501" xr:uid="{3F6458A5-F83F-4598-9E73-CEC43C7A353F}"/>
    <cellStyle name="Normal 3 5 2" xfId="4669" xr:uid="{A1DB1630-677E-45A7-95C2-D9322DF85341}"/>
    <cellStyle name="Normal 3 5 3" xfId="4745" xr:uid="{57C16CE5-F924-45CF-B7D1-AE5A96FA14C5}"/>
    <cellStyle name="Normal 3 5 4" xfId="4713" xr:uid="{015020C7-5462-4178-BDD9-9E5E30B99A09}"/>
    <cellStyle name="Normal 3 6" xfId="4664" xr:uid="{6F6FD507-9FC7-4457-93CF-7AF689040F60}"/>
    <cellStyle name="Normal 3 6 2" xfId="5336" xr:uid="{AD6D5828-769A-4184-B153-3F6AB7EAED2B}"/>
    <cellStyle name="Normal 3 6 2 2" xfId="5333" xr:uid="{8EF76614-B48E-4BC9-8AC3-5A4999AD5A4C}"/>
    <cellStyle name="Normal 30" xfId="4370" xr:uid="{A4664450-FCD8-4C24-9D05-956516115CD0}"/>
    <cellStyle name="Normal 30 2" xfId="4371" xr:uid="{AABA0E0A-E528-41C0-B958-F332905344D3}"/>
    <cellStyle name="Normal 31" xfId="4372" xr:uid="{A85C1761-138D-4A1A-8CB7-245492A22EC5}"/>
    <cellStyle name="Normal 31 2" xfId="4373" xr:uid="{7297A79B-CF21-4721-BD0E-A8F2911BADC7}"/>
    <cellStyle name="Normal 32" xfId="4374" xr:uid="{C9C29B6A-64DB-4D57-B1C5-AC99709F69C7}"/>
    <cellStyle name="Normal 33" xfId="4375" xr:uid="{CC836055-722E-4779-BF59-FF26666BA99E}"/>
    <cellStyle name="Normal 33 2" xfId="4376" xr:uid="{601215F1-6F46-4C8A-AA67-F895FE345B72}"/>
    <cellStyle name="Normal 34" xfId="4377" xr:uid="{8E660DCA-C1AE-4F2B-A890-6120011DE49C}"/>
    <cellStyle name="Normal 34 2" xfId="4378" xr:uid="{E10BDCDB-A49A-4C29-8B45-E9E6FA569FF0}"/>
    <cellStyle name="Normal 35" xfId="4379" xr:uid="{271B9FC5-A334-44EA-B5C6-F4B2BA621524}"/>
    <cellStyle name="Normal 35 2" xfId="4380" xr:uid="{E542614C-1420-4258-8C19-DD3E51E606C3}"/>
    <cellStyle name="Normal 36" xfId="4381" xr:uid="{0F15F529-7456-4560-8B81-8FB8342CE2AA}"/>
    <cellStyle name="Normal 36 2" xfId="4382" xr:uid="{DA538639-B339-4009-893D-3A64F36FCF7E}"/>
    <cellStyle name="Normal 37" xfId="4383" xr:uid="{F9D1EAEF-C6D8-460B-B52B-D4C911095CF0}"/>
    <cellStyle name="Normal 37 2" xfId="4384" xr:uid="{1A3B364C-0BDC-4CAD-80C3-FECC0F15F329}"/>
    <cellStyle name="Normal 38" xfId="4385" xr:uid="{B08698F7-37CF-470C-A455-8E9603E0F02A}"/>
    <cellStyle name="Normal 38 2" xfId="4386" xr:uid="{D4658AB0-5F09-40DB-A252-A628D385D446}"/>
    <cellStyle name="Normal 39" xfId="4387" xr:uid="{47C79C66-B995-4A8E-948B-BB79ABB29373}"/>
    <cellStyle name="Normal 39 2" xfId="4388" xr:uid="{E455D02B-57EC-4D35-BE84-DCFAE732BF82}"/>
    <cellStyle name="Normal 39 2 2" xfId="4389" xr:uid="{3927959A-9F24-4C5C-AAFE-6B6775F4E252}"/>
    <cellStyle name="Normal 39 3" xfId="4390" xr:uid="{F49A4FDC-F2DC-4361-843A-EB5130CC38F5}"/>
    <cellStyle name="Normal 4" xfId="86" xr:uid="{7C9F25FC-5A97-4BF3-BB98-2378A22EE7FF}"/>
    <cellStyle name="Normal 4 2" xfId="87" xr:uid="{3061EB0F-FB05-4B0F-9DFA-ECD8D7B21B7C}"/>
    <cellStyle name="Normal 4 2 2" xfId="88" xr:uid="{522CE9C8-4ACC-4D2C-A944-2BAEB56C5683}"/>
    <cellStyle name="Normal 4 2 2 2" xfId="445" xr:uid="{3A3749D7-F5D0-4CF5-9566-1F97B855A2AC}"/>
    <cellStyle name="Normal 4 2 2 3" xfId="2807" xr:uid="{C9BA2995-44B5-480E-9680-1E4AED3FDDEA}"/>
    <cellStyle name="Normal 4 2 2 4" xfId="2808" xr:uid="{C137934F-DAC5-4490-BE88-2AAD008E0E04}"/>
    <cellStyle name="Normal 4 2 2 4 2" xfId="2809" xr:uid="{2602F134-C3C0-44D0-A678-1F57F0FD3C04}"/>
    <cellStyle name="Normal 4 2 2 4 3" xfId="2810" xr:uid="{C15C5029-47F0-4E3C-90EC-EEDD042B22AC}"/>
    <cellStyle name="Normal 4 2 2 4 3 2" xfId="2811" xr:uid="{44E33DAB-A345-40C0-B7D0-F4ACE050EF24}"/>
    <cellStyle name="Normal 4 2 2 4 3 3" xfId="4312" xr:uid="{575441E8-4123-4DE5-BF2E-9DD69A0900A6}"/>
    <cellStyle name="Normal 4 2 3" xfId="2493" xr:uid="{D09C4A98-F1F2-4FD7-B999-B7C0EFCE331E}"/>
    <cellStyle name="Normal 4 2 3 2" xfId="2504" xr:uid="{B760D602-1963-444C-9C66-FD1205009164}"/>
    <cellStyle name="Normal 4 2 3 2 2" xfId="4462" xr:uid="{82D06BE2-BB23-4F0B-8CCB-A5FBCE8BC31D}"/>
    <cellStyle name="Normal 4 2 3 3" xfId="4463" xr:uid="{7773777B-271F-4AC4-A4B4-B4A2B48C476D}"/>
    <cellStyle name="Normal 4 2 3 3 2" xfId="4464" xr:uid="{E390970B-1CA1-41CE-A27D-7BFC003F3405}"/>
    <cellStyle name="Normal 4 2 3 4" xfId="4465" xr:uid="{92A48E93-5552-4E6F-85E7-F7191E23C6D6}"/>
    <cellStyle name="Normal 4 2 3 5" xfId="4466" xr:uid="{376D5D51-FDA7-49EF-B744-1DBB3ED92512}"/>
    <cellStyle name="Normal 4 2 4" xfId="2494" xr:uid="{1F7274F6-76DD-4F23-B2F3-99A18C25DD61}"/>
    <cellStyle name="Normal 4 2 4 2" xfId="4392" xr:uid="{48449FE5-1AFA-4C1B-A47B-CC86F3B510B8}"/>
    <cellStyle name="Normal 4 2 4 2 2" xfId="4467" xr:uid="{A6F6896F-3CED-4839-944B-50EDAE000671}"/>
    <cellStyle name="Normal 4 2 4 2 3" xfId="4694" xr:uid="{984FB31E-A326-44C7-B6A8-47DE919EA046}"/>
    <cellStyle name="Normal 4 2 4 2 4" xfId="4613" xr:uid="{F587E069-CB2E-457D-BB5B-FDA6CF4E28A8}"/>
    <cellStyle name="Normal 4 2 4 3" xfId="4576" xr:uid="{51AE619D-B73B-4D1A-945E-984AB6D11BD0}"/>
    <cellStyle name="Normal 4 2 4 4" xfId="4714" xr:uid="{2776EEA9-1A60-43FC-9F3B-2C12701C895B}"/>
    <cellStyle name="Normal 4 2 5" xfId="1168" xr:uid="{5A64B646-6005-4E20-A2D9-2042CD0A3546}"/>
    <cellStyle name="Normal 4 2 6" xfId="4558" xr:uid="{D185FA69-45A4-4F96-A6ED-B6ACC084A2DF}"/>
    <cellStyle name="Normal 4 3" xfId="528" xr:uid="{1476523F-62C9-4350-B060-3F6B332D69A2}"/>
    <cellStyle name="Normal 4 3 2" xfId="1170" xr:uid="{1D7096A9-7E3B-45A4-BFCD-3173BE765F22}"/>
    <cellStyle name="Normal 4 3 2 2" xfId="1171" xr:uid="{71A98997-4DE2-4E64-B9D4-C52A4E4EABD7}"/>
    <cellStyle name="Normal 4 3 2 3" xfId="1172" xr:uid="{02C1AB5C-4BFF-4D83-9601-261F6602EBB2}"/>
    <cellStyle name="Normal 4 3 3" xfId="1169" xr:uid="{7D719B98-4AFC-4910-B9D7-5A6C849AD1C4}"/>
    <cellStyle name="Normal 4 3 3 2" xfId="4434" xr:uid="{4E107CDA-BAC9-4CB2-B641-7C1DB198ABD4}"/>
    <cellStyle name="Normal 4 3 4" xfId="2812" xr:uid="{13BFFFE6-6D33-4D5A-973F-D895ACB08961}"/>
    <cellStyle name="Normal 4 3 5" xfId="2813" xr:uid="{E447A7E6-5371-44B2-8750-470748E090D6}"/>
    <cellStyle name="Normal 4 3 5 2" xfId="2814" xr:uid="{7DD229DF-70C8-49E4-AA27-BD5E4FF5D463}"/>
    <cellStyle name="Normal 4 3 5 3" xfId="2815" xr:uid="{B16AA3C3-38DE-4962-ABEA-66C408C886A8}"/>
    <cellStyle name="Normal 4 3 5 3 2" xfId="2816" xr:uid="{B05BEEC3-0F77-4640-BA01-F0AB54998EB4}"/>
    <cellStyle name="Normal 4 3 5 3 3" xfId="4311" xr:uid="{2ABDC4B0-44B1-4EDF-88E9-2851196631EC}"/>
    <cellStyle name="Normal 4 3 6" xfId="4314" xr:uid="{E6D91D2D-5A5C-45DA-8ABF-99830DE50A83}"/>
    <cellStyle name="Normal 4 4" xfId="453" xr:uid="{CA93A441-C181-4B62-BF52-3325B2AF94A3}"/>
    <cellStyle name="Normal 4 4 2" xfId="2495" xr:uid="{A8313BC6-3BD2-4A25-ABB3-23C79A0D36CC}"/>
    <cellStyle name="Normal 4 4 3" xfId="2503" xr:uid="{3C2A42A2-7DE2-401C-9FE8-F08E93FED0AA}"/>
    <cellStyle name="Normal 4 4 3 2" xfId="4317" xr:uid="{710575E8-19AC-4EB7-BE1C-DBA62CFA1014}"/>
    <cellStyle name="Normal 4 4 3 3" xfId="4316" xr:uid="{B1F65445-FE45-4CB0-A59E-282C9FA8198E}"/>
    <cellStyle name="Normal 4 4 4" xfId="4747" xr:uid="{E2C8F41C-DF3E-4A5B-ADF6-7474DA758D88}"/>
    <cellStyle name="Normal 4 5" xfId="2496" xr:uid="{368AA2CE-2AF2-4295-A4D6-7C9FA87A2EFC}"/>
    <cellStyle name="Normal 4 5 2" xfId="4391" xr:uid="{E5044848-5C1B-430A-8C3D-3BE41412B571}"/>
    <cellStyle name="Normal 4 6" xfId="2497" xr:uid="{6B049264-32EC-4BD6-982E-9D855C18B7C8}"/>
    <cellStyle name="Normal 4 7" xfId="900" xr:uid="{2836DC86-678F-4D15-BD2F-E32CEFCDC031}"/>
    <cellStyle name="Normal 40" xfId="4393" xr:uid="{7E56698A-73E5-42E1-9FC5-33AC715EB3DA}"/>
    <cellStyle name="Normal 40 2" xfId="4394" xr:uid="{B2D40E5B-DD0F-4519-98A4-9882B8E50CB9}"/>
    <cellStyle name="Normal 40 2 2" xfId="4395" xr:uid="{B52959E6-8A2F-4B59-939B-356CD8131BF0}"/>
    <cellStyle name="Normal 40 3" xfId="4396" xr:uid="{3723EBB0-F2E3-4D98-8DDA-95F6F9C12280}"/>
    <cellStyle name="Normal 41" xfId="4397" xr:uid="{99BD74AB-CB38-4E80-859D-FB9A189C9A2C}"/>
    <cellStyle name="Normal 41 2" xfId="4398" xr:uid="{B3F7CA5D-2DC5-48C1-AF62-1EBD99A72F70}"/>
    <cellStyle name="Normal 42" xfId="4399" xr:uid="{D2FC5BC5-54D4-441A-A84A-F4934C38E442}"/>
    <cellStyle name="Normal 42 2" xfId="4400" xr:uid="{763BFBF5-4879-4BEB-8BB1-E18F68406DC4}"/>
    <cellStyle name="Normal 43" xfId="4401" xr:uid="{E24DAF00-EB4B-4DF8-8D49-23A4C6482684}"/>
    <cellStyle name="Normal 43 2" xfId="4402" xr:uid="{51E2C656-6BF0-4DBD-8774-A0FC057C4F90}"/>
    <cellStyle name="Normal 44" xfId="4412" xr:uid="{0B2A2429-0BC0-49FB-B661-8E4CB389A122}"/>
    <cellStyle name="Normal 44 2" xfId="4413" xr:uid="{A0014FC6-C54E-46A9-ABF8-F88F01DC7C69}"/>
    <cellStyle name="Normal 45" xfId="4674" xr:uid="{0C3A56ED-0361-44DD-8F75-CEF420ACBDA3}"/>
    <cellStyle name="Normal 45 2" xfId="5324" xr:uid="{68385EAA-1242-4B77-9DBA-33C889848A1A}"/>
    <cellStyle name="Normal 45 3" xfId="5323" xr:uid="{46F5EAE7-24B3-4599-A806-B93F58022A94}"/>
    <cellStyle name="Normal 5" xfId="89" xr:uid="{22607992-EB68-4AC2-9C4D-8FDE9646F7E8}"/>
    <cellStyle name="Normal 5 10" xfId="291" xr:uid="{0CB3B770-40E8-45A5-AD40-300EACC19E0C}"/>
    <cellStyle name="Normal 5 10 2" xfId="529" xr:uid="{7D42869C-E6D1-437A-B222-99886BD70DA2}"/>
    <cellStyle name="Normal 5 10 2 2" xfId="1173" xr:uid="{FF7128EC-3635-43C7-B31E-C53ECF4D96C2}"/>
    <cellStyle name="Normal 5 10 2 3" xfId="2817" xr:uid="{AADC534C-C9BC-4837-9667-BAC02277CF94}"/>
    <cellStyle name="Normal 5 10 2 4" xfId="2818" xr:uid="{A5D68E45-1D12-41D8-A954-2CC828AD52F9}"/>
    <cellStyle name="Normal 5 10 3" xfId="1174" xr:uid="{9BBA9F20-7D48-4EA1-80DB-89D118C0E2F5}"/>
    <cellStyle name="Normal 5 10 3 2" xfId="2819" xr:uid="{1506D9D0-CA81-415F-8F7C-D87445C01A2A}"/>
    <cellStyle name="Normal 5 10 3 3" xfId="2820" xr:uid="{3FFB4775-E664-49ED-9DD2-E6F481877748}"/>
    <cellStyle name="Normal 5 10 3 4" xfId="2821" xr:uid="{4210023C-F1DA-4AB8-A390-03AFD9713BDE}"/>
    <cellStyle name="Normal 5 10 4" xfId="2822" xr:uid="{29C122D4-3D63-4ABE-AB6E-14F9E45A9CA8}"/>
    <cellStyle name="Normal 5 10 5" xfId="2823" xr:uid="{F57A2FCE-33A7-4C96-A45A-3410455D1E8B}"/>
    <cellStyle name="Normal 5 10 6" xfId="2824" xr:uid="{2EF0C53C-6718-4543-99AB-7587D4460655}"/>
    <cellStyle name="Normal 5 11" xfId="292" xr:uid="{FD8BD305-DD27-419D-B703-FEDFE0B39471}"/>
    <cellStyle name="Normal 5 11 2" xfId="1175" xr:uid="{27BB8851-A753-4383-A3B5-3D6C9095E3FE}"/>
    <cellStyle name="Normal 5 11 2 2" xfId="2825" xr:uid="{96D9F45E-B15E-4452-AB98-FC06F474C97A}"/>
    <cellStyle name="Normal 5 11 2 2 2" xfId="4403" xr:uid="{EB85826C-5995-4940-85F2-ADE7D455FF46}"/>
    <cellStyle name="Normal 5 11 2 2 3" xfId="4681" xr:uid="{D2452C9E-EB82-4D32-8006-E22F5F2AA1FA}"/>
    <cellStyle name="Normal 5 11 2 3" xfId="2826" xr:uid="{AF901760-5C8F-4CA3-BF26-E77B26A4E88D}"/>
    <cellStyle name="Normal 5 11 2 4" xfId="2827" xr:uid="{5F6E7A01-18E4-414B-A5CF-DDB1FBE95354}"/>
    <cellStyle name="Normal 5 11 3" xfId="2828" xr:uid="{DE4BB5AA-1790-42D6-8325-F2E7A8812E52}"/>
    <cellStyle name="Normal 5 11 3 2" xfId="5340" xr:uid="{75EB9E98-95E3-41E5-83EC-3DE7437C4F0A}"/>
    <cellStyle name="Normal 5 11 4" xfId="2829" xr:uid="{9D5B4813-F049-4FC4-B387-441E415107E0}"/>
    <cellStyle name="Normal 5 11 4 2" xfId="4577" xr:uid="{7AE7DE0E-1AEA-4DB2-AA4E-B1DB26142C81}"/>
    <cellStyle name="Normal 5 11 4 3" xfId="4682" xr:uid="{431F7A56-3432-409B-AB61-AF7DC48383EC}"/>
    <cellStyle name="Normal 5 11 4 4" xfId="4606" xr:uid="{7CE7FF09-8766-4C6A-9ECC-6803BBDF4028}"/>
    <cellStyle name="Normal 5 11 5" xfId="2830" xr:uid="{BA3C6E56-BA3A-4755-9B81-FCD0A836C1B1}"/>
    <cellStyle name="Normal 5 12" xfId="1176" xr:uid="{91703690-4F99-4095-867A-794309BE4CD1}"/>
    <cellStyle name="Normal 5 12 2" xfId="2831" xr:uid="{E796083D-76C1-4752-81FC-725B3031A3E9}"/>
    <cellStyle name="Normal 5 12 3" xfId="2832" xr:uid="{752E7809-3D23-4BE8-94D2-EDB5FD3CA237}"/>
    <cellStyle name="Normal 5 12 4" xfId="2833" xr:uid="{54764283-DA26-4124-8851-B4BDE7CA300C}"/>
    <cellStyle name="Normal 5 13" xfId="901" xr:uid="{BBAB0A7D-DE2C-43FE-AFA3-3A85CA255748}"/>
    <cellStyle name="Normal 5 13 2" xfId="2834" xr:uid="{524AE43F-E192-401C-BAC5-603268B8C8C0}"/>
    <cellStyle name="Normal 5 13 3" xfId="2835" xr:uid="{47B2FCCC-1442-48D5-B471-840DBD766201}"/>
    <cellStyle name="Normal 5 13 4" xfId="2836" xr:uid="{21351197-C9F6-46F7-BC77-86E1EF0DDCC0}"/>
    <cellStyle name="Normal 5 14" xfId="2837" xr:uid="{0E47F6D7-3D0E-4DC1-9F4B-2F6BEF44205E}"/>
    <cellStyle name="Normal 5 14 2" xfId="2838" xr:uid="{94F042FD-6F32-48A6-8D9C-5BD06830A319}"/>
    <cellStyle name="Normal 5 15" xfId="2839" xr:uid="{712698CB-4634-458D-8897-08B7FFC0C97C}"/>
    <cellStyle name="Normal 5 16" xfId="2840" xr:uid="{0F0D84B1-AE60-4182-B070-4D2F6B93AD91}"/>
    <cellStyle name="Normal 5 17" xfId="2841" xr:uid="{74E15FA0-5DD0-4BD6-A4E2-05F3D604A9AC}"/>
    <cellStyle name="Normal 5 2" xfId="90" xr:uid="{BB941C1F-0842-4809-9834-E3C3B79E49DC}"/>
    <cellStyle name="Normal 5 2 2" xfId="187" xr:uid="{B579172F-620F-417C-9007-896743C88762}"/>
    <cellStyle name="Normal 5 2 2 2" xfId="188" xr:uid="{B6173D71-D05B-45BC-A204-1809286B58BA}"/>
    <cellStyle name="Normal 5 2 2 2 2" xfId="189" xr:uid="{A8E50DC7-54FC-46B9-9D74-91BAE800CCBA}"/>
    <cellStyle name="Normal 5 2 2 2 2 2" xfId="190" xr:uid="{5116B116-0FC3-4F04-A881-7444C43C4349}"/>
    <cellStyle name="Normal 5 2 2 2 3" xfId="191" xr:uid="{CBCBD87B-4624-43EF-A4BC-C9610D6DCB73}"/>
    <cellStyle name="Normal 5 2 2 2 4" xfId="4670" xr:uid="{01FC8ACE-5D5D-4960-8CC8-369933EB9666}"/>
    <cellStyle name="Normal 5 2 2 2 5" xfId="5300" xr:uid="{467E6FEF-B9AE-4204-993B-B7D6343B6635}"/>
    <cellStyle name="Normal 5 2 2 3" xfId="192" xr:uid="{AF4333E6-F90D-417D-8E98-954926AA5309}"/>
    <cellStyle name="Normal 5 2 2 3 2" xfId="193" xr:uid="{998E4DB7-3A16-4B67-9A06-9945F3133A92}"/>
    <cellStyle name="Normal 5 2 2 4" xfId="194" xr:uid="{08D0C329-2703-471D-B0D9-AF10135DD7FA}"/>
    <cellStyle name="Normal 5 2 2 5" xfId="293" xr:uid="{BD9B9C1F-EFCD-425E-88AE-CC68129D7F17}"/>
    <cellStyle name="Normal 5 2 2 6" xfId="4596" xr:uid="{20F6E4A8-4B71-46BE-B058-4AC0A144C896}"/>
    <cellStyle name="Normal 5 2 2 7" xfId="5329" xr:uid="{FD388289-AA54-4FF6-957F-1D6A9EB5C62F}"/>
    <cellStyle name="Normal 5 2 3" xfId="195" xr:uid="{C9997A75-BD11-4CB0-AAFE-FDC6BC5126C9}"/>
    <cellStyle name="Normal 5 2 3 2" xfId="196" xr:uid="{29E9E941-51B6-4EC5-9CF8-F8623B5A181A}"/>
    <cellStyle name="Normal 5 2 3 2 2" xfId="197" xr:uid="{130F8CAF-B1B6-4559-884B-D187A278360C}"/>
    <cellStyle name="Normal 5 2 3 2 3" xfId="4559" xr:uid="{24990D63-AD56-4C78-ABFB-E4F0DD44922C}"/>
    <cellStyle name="Normal 5 2 3 2 4" xfId="5301" xr:uid="{38EDA0CC-5FD7-4E3A-BB3A-FD3CD67B8AE3}"/>
    <cellStyle name="Normal 5 2 3 3" xfId="198" xr:uid="{F6171148-C1ED-4A09-9DAE-DFB65461C275}"/>
    <cellStyle name="Normal 5 2 3 3 2" xfId="4742" xr:uid="{60B40088-D34B-4845-8203-7BA968C6124A}"/>
    <cellStyle name="Normal 5 2 3 4" xfId="4404" xr:uid="{74EECC7B-21C1-4F47-88D2-72D84041D6DF}"/>
    <cellStyle name="Normal 5 2 3 4 2" xfId="4715" xr:uid="{B53145A5-50E5-48E6-9B2C-8D87C960AA38}"/>
    <cellStyle name="Normal 5 2 3 5" xfId="4597" xr:uid="{9FD6552D-43AC-4389-ACF4-A522D0C53E0F}"/>
    <cellStyle name="Normal 5 2 3 6" xfId="5321" xr:uid="{F5418EAC-3F95-46A6-A223-E6C41244CFD4}"/>
    <cellStyle name="Normal 5 2 3 7" xfId="5330" xr:uid="{F6A56CF9-04D3-4526-90A6-AF5D6E0D487F}"/>
    <cellStyle name="Normal 5 2 4" xfId="199" xr:uid="{051C57E0-6F95-4D34-A39D-EE4819E6C92A}"/>
    <cellStyle name="Normal 5 2 4 2" xfId="200" xr:uid="{9B359506-5D31-4BAA-824E-0A748D67AAB9}"/>
    <cellStyle name="Normal 5 2 5" xfId="201" xr:uid="{E5686FD8-7C36-4FC9-BCA6-71403D569AFA}"/>
    <cellStyle name="Normal 5 2 6" xfId="186" xr:uid="{979A4F2A-1B31-4062-87A9-B9031773A41E}"/>
    <cellStyle name="Normal 5 3" xfId="91" xr:uid="{8922512C-E97E-4879-82C3-641D32F0D4D6}"/>
    <cellStyle name="Normal 5 3 2" xfId="4406" xr:uid="{A28E27FD-2810-4797-B155-F49FEAA14B8F}"/>
    <cellStyle name="Normal 5 3 3" xfId="4405" xr:uid="{E675C0A7-BA79-4FBB-BC87-DD05E265810A}"/>
    <cellStyle name="Normal 5 4" xfId="92" xr:uid="{CDEE58D5-CCF1-4D56-B3C4-99CFA8B4A702}"/>
    <cellStyle name="Normal 5 4 10" xfId="2842" xr:uid="{9703F243-93B1-42D2-B43F-C76CF6CF87B3}"/>
    <cellStyle name="Normal 5 4 11" xfId="2843" xr:uid="{DCC5474C-04ED-4FA7-92A2-E888F33118C8}"/>
    <cellStyle name="Normal 5 4 2" xfId="93" xr:uid="{677174D0-6A45-414D-BDA9-3EBE6CB9E25A}"/>
    <cellStyle name="Normal 5 4 2 2" xfId="94" xr:uid="{36961ADF-DEA2-4EAC-B021-932431F48698}"/>
    <cellStyle name="Normal 5 4 2 2 2" xfId="294" xr:uid="{4ED5C6B6-379A-47D4-BDCF-1AAE099E4116}"/>
    <cellStyle name="Normal 5 4 2 2 2 2" xfId="530" xr:uid="{6D33F0D0-7FAD-4C3D-BF14-55EC803AD22C}"/>
    <cellStyle name="Normal 5 4 2 2 2 2 2" xfId="531" xr:uid="{AC257BBF-8D4A-4D64-B61A-75F83CDC3EF6}"/>
    <cellStyle name="Normal 5 4 2 2 2 2 2 2" xfId="1177" xr:uid="{B4B95B4C-9F6B-42B1-B428-633BA6E447FA}"/>
    <cellStyle name="Normal 5 4 2 2 2 2 2 2 2" xfId="1178" xr:uid="{B1FF945F-E25E-409A-96BA-D9152AA559D0}"/>
    <cellStyle name="Normal 5 4 2 2 2 2 2 3" xfId="1179" xr:uid="{153D7D43-4DAA-4951-9E03-15BF0D60140F}"/>
    <cellStyle name="Normal 5 4 2 2 2 2 3" xfId="1180" xr:uid="{DBCC0D01-C0FF-4E72-838F-EAF0A0F383DF}"/>
    <cellStyle name="Normal 5 4 2 2 2 2 3 2" xfId="1181" xr:uid="{594718D9-8AF1-4A6B-B5C6-C61F9E17F364}"/>
    <cellStyle name="Normal 5 4 2 2 2 2 4" xfId="1182" xr:uid="{C01B1433-4B90-4797-B6C8-2538508E7135}"/>
    <cellStyle name="Normal 5 4 2 2 2 3" xfId="532" xr:uid="{46872D6A-48AD-454D-84D9-46F7BC73F59F}"/>
    <cellStyle name="Normal 5 4 2 2 2 3 2" xfId="1183" xr:uid="{BFAF9E4F-A18C-4469-98B3-ABE0AE47AF23}"/>
    <cellStyle name="Normal 5 4 2 2 2 3 2 2" xfId="1184" xr:uid="{C3DBE01B-D404-4A7B-B2A3-51A97D361D9A}"/>
    <cellStyle name="Normal 5 4 2 2 2 3 3" xfId="1185" xr:uid="{F495363E-8698-4575-AFF5-E4C586A4F72E}"/>
    <cellStyle name="Normal 5 4 2 2 2 3 4" xfId="2844" xr:uid="{C4B12C2A-DF8A-4C5B-BEB9-4ADF13F22634}"/>
    <cellStyle name="Normal 5 4 2 2 2 4" xfId="1186" xr:uid="{487AFE00-C395-427B-B4D1-54A0C8B4CFBD}"/>
    <cellStyle name="Normal 5 4 2 2 2 4 2" xfId="1187" xr:uid="{249CA1C6-58B0-4A97-83E6-6AA5AA82DE93}"/>
    <cellStyle name="Normal 5 4 2 2 2 5" xfId="1188" xr:uid="{81999628-C002-487F-8D1A-239A379752CA}"/>
    <cellStyle name="Normal 5 4 2 2 2 6" xfId="2845" xr:uid="{080CB2C4-6BC4-4208-8412-CB86E156F02D}"/>
    <cellStyle name="Normal 5 4 2 2 3" xfId="295" xr:uid="{824028D7-B018-4CD7-B13B-4564DE5AA267}"/>
    <cellStyle name="Normal 5 4 2 2 3 2" xfId="533" xr:uid="{8B0F9110-6FE1-4C22-A0E3-DAE7C9BBD9BB}"/>
    <cellStyle name="Normal 5 4 2 2 3 2 2" xfId="534" xr:uid="{69A0D109-344E-478C-9659-B02A4B637539}"/>
    <cellStyle name="Normal 5 4 2 2 3 2 2 2" xfId="1189" xr:uid="{F9A9815F-5BB7-4985-A439-AAFAD1E2EBA6}"/>
    <cellStyle name="Normal 5 4 2 2 3 2 2 2 2" xfId="1190" xr:uid="{74C35D2D-6A5C-434E-B09C-515080A9918B}"/>
    <cellStyle name="Normal 5 4 2 2 3 2 2 3" xfId="1191" xr:uid="{1D9D91D0-3A16-4AB3-ACC0-2155FD78BD3B}"/>
    <cellStyle name="Normal 5 4 2 2 3 2 3" xfId="1192" xr:uid="{07549424-CACE-4E88-8D04-AEB85111DCF4}"/>
    <cellStyle name="Normal 5 4 2 2 3 2 3 2" xfId="1193" xr:uid="{44449FC6-14CC-402B-A69D-60B4B8DE4381}"/>
    <cellStyle name="Normal 5 4 2 2 3 2 4" xfId="1194" xr:uid="{28D1D34A-85D3-453D-B9B6-9CEB1041F10A}"/>
    <cellStyle name="Normal 5 4 2 2 3 3" xfId="535" xr:uid="{F4F364E5-0242-46FD-BA19-FCA87295ADB0}"/>
    <cellStyle name="Normal 5 4 2 2 3 3 2" xfId="1195" xr:uid="{57C0A8BF-203C-4425-B9C1-A5DA309BBB3C}"/>
    <cellStyle name="Normal 5 4 2 2 3 3 2 2" xfId="1196" xr:uid="{55E29AC0-CBFC-4E69-8474-54A4AD087B39}"/>
    <cellStyle name="Normal 5 4 2 2 3 3 3" xfId="1197" xr:uid="{94E067CA-E18F-405D-A849-4766C891DC36}"/>
    <cellStyle name="Normal 5 4 2 2 3 4" xfId="1198" xr:uid="{DA49F12C-F29D-4791-807F-5CF2C5DBF446}"/>
    <cellStyle name="Normal 5 4 2 2 3 4 2" xfId="1199" xr:uid="{F5282C25-FDAB-42A2-B0D4-BB34CB78CA73}"/>
    <cellStyle name="Normal 5 4 2 2 3 5" xfId="1200" xr:uid="{97923E25-219F-4B86-A242-77407EF81956}"/>
    <cellStyle name="Normal 5 4 2 2 4" xfId="536" xr:uid="{D62452E9-94E8-4788-8A9A-5BC304A3CAA6}"/>
    <cellStyle name="Normal 5 4 2 2 4 2" xfId="537" xr:uid="{8FFD8CDA-30B4-4A25-8404-5CD84896915F}"/>
    <cellStyle name="Normal 5 4 2 2 4 2 2" xfId="1201" xr:uid="{A0F77CB4-DC6B-416A-863F-6B6949A77F78}"/>
    <cellStyle name="Normal 5 4 2 2 4 2 2 2" xfId="1202" xr:uid="{B4992020-7A0C-47D0-A3D6-54134480F62C}"/>
    <cellStyle name="Normal 5 4 2 2 4 2 3" xfId="1203" xr:uid="{D2F9EEDE-8EE7-4E47-A4B7-8C1E8788EA47}"/>
    <cellStyle name="Normal 5 4 2 2 4 3" xfId="1204" xr:uid="{3ED7C5C3-93BF-4223-A882-6434C10E5BBA}"/>
    <cellStyle name="Normal 5 4 2 2 4 3 2" xfId="1205" xr:uid="{D98CD194-85B5-40CB-8F66-80475B03F7B5}"/>
    <cellStyle name="Normal 5 4 2 2 4 4" xfId="1206" xr:uid="{A901DB33-752E-460F-BEE6-79618D7F593A}"/>
    <cellStyle name="Normal 5 4 2 2 5" xfId="538" xr:uid="{4BC7C70D-8752-49AE-86D2-09AA216C1933}"/>
    <cellStyle name="Normal 5 4 2 2 5 2" xfId="1207" xr:uid="{95EDD1E2-A1CD-4072-ABCE-C2FD9AB770C7}"/>
    <cellStyle name="Normal 5 4 2 2 5 2 2" xfId="1208" xr:uid="{87F2C309-BCF2-4222-A1DB-058522ED54A2}"/>
    <cellStyle name="Normal 5 4 2 2 5 3" xfId="1209" xr:uid="{8F7C5BE4-0A6D-4300-B83E-F5C98B2E5223}"/>
    <cellStyle name="Normal 5 4 2 2 5 4" xfId="2846" xr:uid="{7A0FF2AA-135D-4EBB-BDAF-FD76D1E4484F}"/>
    <cellStyle name="Normal 5 4 2 2 6" xfId="1210" xr:uid="{D6127445-476D-460F-9267-3F5A4AF5B2A5}"/>
    <cellStyle name="Normal 5 4 2 2 6 2" xfId="1211" xr:uid="{193F96EC-BB62-4825-97D7-C4862494EEA4}"/>
    <cellStyle name="Normal 5 4 2 2 7" xfId="1212" xr:uid="{F86A9890-6E0F-4ADD-B9C3-D38CBF7D5DAC}"/>
    <cellStyle name="Normal 5 4 2 2 8" xfId="2847" xr:uid="{E941062B-25F7-4EC0-BE20-093BE0E082CD}"/>
    <cellStyle name="Normal 5 4 2 3" xfId="296" xr:uid="{D2AF9D8D-8F8B-4FA2-AE90-AD7BBA9448BC}"/>
    <cellStyle name="Normal 5 4 2 3 2" xfId="539" xr:uid="{7FF51C74-A66A-4DB7-A636-5DDF01903269}"/>
    <cellStyle name="Normal 5 4 2 3 2 2" xfId="540" xr:uid="{65AB3FBF-D5E2-48B8-A9E0-5AB98937C7DB}"/>
    <cellStyle name="Normal 5 4 2 3 2 2 2" xfId="1213" xr:uid="{18B32E7D-A4CE-403C-95F7-C9C83AEF02BA}"/>
    <cellStyle name="Normal 5 4 2 3 2 2 2 2" xfId="1214" xr:uid="{B89FC66D-3C91-412C-9DE9-DDC926AC35E0}"/>
    <cellStyle name="Normal 5 4 2 3 2 2 3" xfId="1215" xr:uid="{99992472-7A46-4000-AB0A-FCE1E079B6D8}"/>
    <cellStyle name="Normal 5 4 2 3 2 3" xfId="1216" xr:uid="{6E6CC928-0F0B-4CF3-A456-31B012372F40}"/>
    <cellStyle name="Normal 5 4 2 3 2 3 2" xfId="1217" xr:uid="{AD3E8F97-C295-45B8-A1B4-2583E223FBCA}"/>
    <cellStyle name="Normal 5 4 2 3 2 4" xfId="1218" xr:uid="{99E4C271-A353-4EDA-9595-AD5BE8C4AA4C}"/>
    <cellStyle name="Normal 5 4 2 3 3" xfId="541" xr:uid="{1BD6BB77-30A2-4A7C-B4BB-C47818FB1C99}"/>
    <cellStyle name="Normal 5 4 2 3 3 2" xfId="1219" xr:uid="{72387233-9BAE-4C27-933D-68DA3B761AD1}"/>
    <cellStyle name="Normal 5 4 2 3 3 2 2" xfId="1220" xr:uid="{FAA69974-EE83-4BA0-9735-35DD1D60E5DC}"/>
    <cellStyle name="Normal 5 4 2 3 3 3" xfId="1221" xr:uid="{B514A3BB-915C-40F5-B132-C3F0500E172D}"/>
    <cellStyle name="Normal 5 4 2 3 3 4" xfId="2848" xr:uid="{C4B6612C-42CF-44A3-8B96-669C9D689601}"/>
    <cellStyle name="Normal 5 4 2 3 4" xfId="1222" xr:uid="{AD26C3BD-DAA9-45F4-8ADF-15AA49A0D715}"/>
    <cellStyle name="Normal 5 4 2 3 4 2" xfId="1223" xr:uid="{11E357DB-289D-4079-A4D8-B63B8EAF04CE}"/>
    <cellStyle name="Normal 5 4 2 3 5" xfId="1224" xr:uid="{DBDFBF32-ECCB-404E-B29C-F4E3751E2D09}"/>
    <cellStyle name="Normal 5 4 2 3 6" xfId="2849" xr:uid="{F37B324A-2AD9-4645-A59F-1F491BCFD23E}"/>
    <cellStyle name="Normal 5 4 2 4" xfId="297" xr:uid="{C52D6DBF-1C11-4719-B4D9-8D66F402DF85}"/>
    <cellStyle name="Normal 5 4 2 4 2" xfId="542" xr:uid="{207FD483-65AB-463D-B00B-253B6163E9B7}"/>
    <cellStyle name="Normal 5 4 2 4 2 2" xfId="543" xr:uid="{F180FD09-6EBF-4784-929B-CBDEE00325CB}"/>
    <cellStyle name="Normal 5 4 2 4 2 2 2" xfId="1225" xr:uid="{81897B93-FAEE-44A4-A7F9-84C8DC01FB1C}"/>
    <cellStyle name="Normal 5 4 2 4 2 2 2 2" xfId="1226" xr:uid="{7F115745-1EDB-4830-AA77-7BF586F6AB8B}"/>
    <cellStyle name="Normal 5 4 2 4 2 2 3" xfId="1227" xr:uid="{31F8143C-23C1-47CD-AC81-B7BDACCC9D00}"/>
    <cellStyle name="Normal 5 4 2 4 2 3" xfId="1228" xr:uid="{DA1255F9-8AEA-4E3F-B976-5B32C63D470B}"/>
    <cellStyle name="Normal 5 4 2 4 2 3 2" xfId="1229" xr:uid="{8CC87914-94DB-4A76-8958-D8A9C61AFEAB}"/>
    <cellStyle name="Normal 5 4 2 4 2 4" xfId="1230" xr:uid="{8672C515-D04A-4AB9-9311-87F4BF8ED386}"/>
    <cellStyle name="Normal 5 4 2 4 3" xfId="544" xr:uid="{8094B131-95D3-42F1-90E0-A78C6F9BD5C4}"/>
    <cellStyle name="Normal 5 4 2 4 3 2" xfId="1231" xr:uid="{DEC9CEAF-D1E5-4A3E-8010-3D1F99C0A3CE}"/>
    <cellStyle name="Normal 5 4 2 4 3 2 2" xfId="1232" xr:uid="{E9F57925-6277-4AA0-B0D8-7D01BE46D9DB}"/>
    <cellStyle name="Normal 5 4 2 4 3 3" xfId="1233" xr:uid="{5F013786-2B06-4AA7-9A32-EDD211C8F668}"/>
    <cellStyle name="Normal 5 4 2 4 4" xfId="1234" xr:uid="{10D37DBE-4439-4D2A-AD03-6DC582156A95}"/>
    <cellStyle name="Normal 5 4 2 4 4 2" xfId="1235" xr:uid="{7C3EF134-EB49-407D-B901-BB13F602FE23}"/>
    <cellStyle name="Normal 5 4 2 4 5" xfId="1236" xr:uid="{E68E3399-CD0D-4D5E-967E-B49A3E74AA34}"/>
    <cellStyle name="Normal 5 4 2 5" xfId="298" xr:uid="{CD497267-3AE7-4182-9F6E-8E666AC1986C}"/>
    <cellStyle name="Normal 5 4 2 5 2" xfId="545" xr:uid="{25E04BD3-729F-4665-91CC-B36A74EAAA0B}"/>
    <cellStyle name="Normal 5 4 2 5 2 2" xfId="1237" xr:uid="{97FC4E23-E899-4250-B058-4A9BFBCFA1D2}"/>
    <cellStyle name="Normal 5 4 2 5 2 2 2" xfId="1238" xr:uid="{9137A51D-3DE1-4A85-A3FA-ECF6B0F8B7A4}"/>
    <cellStyle name="Normal 5 4 2 5 2 3" xfId="1239" xr:uid="{AEE07C18-9EE5-4F0D-BD58-5FD52CE7CFAF}"/>
    <cellStyle name="Normal 5 4 2 5 3" xfId="1240" xr:uid="{2C78BC7A-043B-464C-90BE-4C82FC978BA8}"/>
    <cellStyle name="Normal 5 4 2 5 3 2" xfId="1241" xr:uid="{5C133185-2925-4FC6-A428-ED9165F28803}"/>
    <cellStyle name="Normal 5 4 2 5 4" xfId="1242" xr:uid="{B283C952-F413-4995-91C9-67BF13625EA8}"/>
    <cellStyle name="Normal 5 4 2 6" xfId="546" xr:uid="{55CC6312-4CA6-4940-9FFF-231C6B413D49}"/>
    <cellStyle name="Normal 5 4 2 6 2" xfId="1243" xr:uid="{A76B9391-97CE-489C-AAE6-A96CA3CC4748}"/>
    <cellStyle name="Normal 5 4 2 6 2 2" xfId="1244" xr:uid="{4F444B9A-7BE8-49DB-8464-F81EE466028D}"/>
    <cellStyle name="Normal 5 4 2 6 2 3" xfId="4419" xr:uid="{3B205433-D9E3-483F-8773-75524BEF3605}"/>
    <cellStyle name="Normal 5 4 2 6 3" xfId="1245" xr:uid="{9DDC6EEF-934A-4FF8-B4F4-3807EBE1C481}"/>
    <cellStyle name="Normal 5 4 2 6 4" xfId="2850" xr:uid="{461EB4F4-F959-44E1-859C-9475BD4C9779}"/>
    <cellStyle name="Normal 5 4 2 6 4 2" xfId="4584" xr:uid="{21F90A3B-6D1C-480B-9A47-ED130A0E6AFE}"/>
    <cellStyle name="Normal 5 4 2 6 4 3" xfId="4683" xr:uid="{E00039B9-FB7B-4A5F-A031-77EA165D6BD0}"/>
    <cellStyle name="Normal 5 4 2 6 4 4" xfId="4611" xr:uid="{D349AE17-DDF7-4E55-9B65-82C37BB11E3E}"/>
    <cellStyle name="Normal 5 4 2 7" xfId="1246" xr:uid="{0C121DC5-57A8-42CA-8E5B-2A29FEB2195D}"/>
    <cellStyle name="Normal 5 4 2 7 2" xfId="1247" xr:uid="{99FB5966-4A55-49E0-A452-40E08D8F5ED6}"/>
    <cellStyle name="Normal 5 4 2 8" xfId="1248" xr:uid="{0F1C3EAC-77F5-49D1-A11E-7E993F78F8B6}"/>
    <cellStyle name="Normal 5 4 2 9" xfId="2851" xr:uid="{7D28F4CF-5A18-4BEF-90E3-0EBB739C08EE}"/>
    <cellStyle name="Normal 5 4 3" xfId="95" xr:uid="{79550D86-5ECA-45E9-AC09-1D3EB053E6C0}"/>
    <cellStyle name="Normal 5 4 3 2" xfId="96" xr:uid="{A2B0469F-9AAC-4347-8D3E-B3A32FFFEBC4}"/>
    <cellStyle name="Normal 5 4 3 2 2" xfId="547" xr:uid="{791C5F53-EAB9-4EF0-AAC5-546F5BE36515}"/>
    <cellStyle name="Normal 5 4 3 2 2 2" xfId="548" xr:uid="{C6ACCED2-5FB9-4BCD-9523-A7B1047381FE}"/>
    <cellStyle name="Normal 5 4 3 2 2 2 2" xfId="1249" xr:uid="{F1761915-0ED9-471E-B449-828FA0A14CAC}"/>
    <cellStyle name="Normal 5 4 3 2 2 2 2 2" xfId="1250" xr:uid="{FF8817E6-9367-4BDB-BEBC-5362D3E4F6C7}"/>
    <cellStyle name="Normal 5 4 3 2 2 2 3" xfId="1251" xr:uid="{36A4545D-A48C-461D-AFC1-FAAE3CF1919C}"/>
    <cellStyle name="Normal 5 4 3 2 2 3" xfId="1252" xr:uid="{D07E7F1A-82F5-4D24-9F4D-16551F2A067A}"/>
    <cellStyle name="Normal 5 4 3 2 2 3 2" xfId="1253" xr:uid="{9A78F297-8717-43EC-8B02-97F167D17707}"/>
    <cellStyle name="Normal 5 4 3 2 2 4" xfId="1254" xr:uid="{87479852-4273-400F-9185-AF40A6EFC96B}"/>
    <cellStyle name="Normal 5 4 3 2 3" xfId="549" xr:uid="{D030FC43-EBD8-42D5-8C7E-7BD8E6EFA3B2}"/>
    <cellStyle name="Normal 5 4 3 2 3 2" xfId="1255" xr:uid="{BCC7EF95-1301-46EC-9A86-9E6BA6449E48}"/>
    <cellStyle name="Normal 5 4 3 2 3 2 2" xfId="1256" xr:uid="{02617B6A-6675-42B0-AFE7-63A1AF1AE28A}"/>
    <cellStyle name="Normal 5 4 3 2 3 3" xfId="1257" xr:uid="{7363EA7A-AB98-4AAE-96DB-BD58AC460F22}"/>
    <cellStyle name="Normal 5 4 3 2 3 4" xfId="2852" xr:uid="{D5D0ED18-02FF-43E6-99E2-88F7F4B80B65}"/>
    <cellStyle name="Normal 5 4 3 2 4" xfId="1258" xr:uid="{C544C2C3-DCCC-4A8B-90B1-DA4C69CBB067}"/>
    <cellStyle name="Normal 5 4 3 2 4 2" xfId="1259" xr:uid="{C7BC3476-CCD1-4D34-836C-E0C06EFCAF13}"/>
    <cellStyle name="Normal 5 4 3 2 5" xfId="1260" xr:uid="{6BC17FFD-72A1-4B19-BA0A-B86E9012A937}"/>
    <cellStyle name="Normal 5 4 3 2 6" xfId="2853" xr:uid="{D9F0C342-7272-4AC4-90C3-535925254A78}"/>
    <cellStyle name="Normal 5 4 3 3" xfId="299" xr:uid="{A6C6C78D-5B60-4EAF-8CC1-5BAEC4141607}"/>
    <cellStyle name="Normal 5 4 3 3 2" xfId="550" xr:uid="{0C047002-CA9D-48DA-8EF5-0951AD23D825}"/>
    <cellStyle name="Normal 5 4 3 3 2 2" xfId="551" xr:uid="{AEBE786B-32FF-4854-9D3F-34ABC68B1F1E}"/>
    <cellStyle name="Normal 5 4 3 3 2 2 2" xfId="1261" xr:uid="{65E3A972-9B1A-47C5-A087-84C942071CDF}"/>
    <cellStyle name="Normal 5 4 3 3 2 2 2 2" xfId="1262" xr:uid="{F0558D46-A1AA-4FF8-8AE8-1CFCBB38F181}"/>
    <cellStyle name="Normal 5 4 3 3 2 2 3" xfId="1263" xr:uid="{C6080871-B7E9-430F-8067-3047823AD3F6}"/>
    <cellStyle name="Normal 5 4 3 3 2 3" xfId="1264" xr:uid="{7BE946A8-4FFE-41E8-852B-B8DC0E65302C}"/>
    <cellStyle name="Normal 5 4 3 3 2 3 2" xfId="1265" xr:uid="{6692982C-9EA6-4DA1-B24D-3A2D9497EBBD}"/>
    <cellStyle name="Normal 5 4 3 3 2 4" xfId="1266" xr:uid="{FADE3B72-89B4-4D7E-8D35-308453B1D4D9}"/>
    <cellStyle name="Normal 5 4 3 3 3" xfId="552" xr:uid="{A347748A-1165-4BA5-9C85-6E3769E7C200}"/>
    <cellStyle name="Normal 5 4 3 3 3 2" xfId="1267" xr:uid="{5B96D0FE-9361-4ED4-B6F4-41EEBF98F039}"/>
    <cellStyle name="Normal 5 4 3 3 3 2 2" xfId="1268" xr:uid="{60E4D84B-BD21-49EB-B14A-C27809BF160E}"/>
    <cellStyle name="Normal 5 4 3 3 3 3" xfId="1269" xr:uid="{68D1B1FE-B6A9-48A5-AE4E-7EDC2014759D}"/>
    <cellStyle name="Normal 5 4 3 3 4" xfId="1270" xr:uid="{A060427C-85E5-4D12-BCF3-71A441070AC6}"/>
    <cellStyle name="Normal 5 4 3 3 4 2" xfId="1271" xr:uid="{EC3C9C0E-EDA8-4F70-86F6-4A87D9695173}"/>
    <cellStyle name="Normal 5 4 3 3 5" xfId="1272" xr:uid="{1C0A000A-015B-4F52-B37C-7BE7586A16E0}"/>
    <cellStyle name="Normal 5 4 3 4" xfId="300" xr:uid="{5FFA312E-BF77-4D46-8485-7952E9D94ECE}"/>
    <cellStyle name="Normal 5 4 3 4 2" xfId="553" xr:uid="{9B84DE3F-E392-4212-A427-7D98F9C06565}"/>
    <cellStyle name="Normal 5 4 3 4 2 2" xfId="1273" xr:uid="{59AE2C0C-65B7-4A29-B97A-889137774FD3}"/>
    <cellStyle name="Normal 5 4 3 4 2 2 2" xfId="1274" xr:uid="{5C0ED43A-0B04-498F-8EFE-90A4F114CEE4}"/>
    <cellStyle name="Normal 5 4 3 4 2 3" xfId="1275" xr:uid="{6A5B3D75-C085-45A7-99E0-2E03616213A6}"/>
    <cellStyle name="Normal 5 4 3 4 3" xfId="1276" xr:uid="{373C890B-7AA5-494F-9E3C-96BE2DDF723A}"/>
    <cellStyle name="Normal 5 4 3 4 3 2" xfId="1277" xr:uid="{8A9F64AA-0B20-49E0-84BD-1E151D57E652}"/>
    <cellStyle name="Normal 5 4 3 4 4" xfId="1278" xr:uid="{3E757A41-36AA-4D10-8C85-C4C8339A49A6}"/>
    <cellStyle name="Normal 5 4 3 5" xfId="554" xr:uid="{0182BDBA-EFC4-47AE-9C4E-61A1AAD8E21D}"/>
    <cellStyle name="Normal 5 4 3 5 2" xfId="1279" xr:uid="{6E60991E-8FCA-408C-B098-230CA4158F61}"/>
    <cellStyle name="Normal 5 4 3 5 2 2" xfId="1280" xr:uid="{F0910CCF-497B-477F-A0FB-1507B4CECACC}"/>
    <cellStyle name="Normal 5 4 3 5 3" xfId="1281" xr:uid="{E7F5EA14-AA15-4323-8444-9A7DE7CFE903}"/>
    <cellStyle name="Normal 5 4 3 5 4" xfId="2854" xr:uid="{F42F7AD1-3EDA-49A7-814F-0C5BD0B86DF2}"/>
    <cellStyle name="Normal 5 4 3 6" xfId="1282" xr:uid="{4DEA124C-DD25-4059-9257-A9379CFD1745}"/>
    <cellStyle name="Normal 5 4 3 6 2" xfId="1283" xr:uid="{BAC12995-FEC0-45DC-BF63-F255F6F555D5}"/>
    <cellStyle name="Normal 5 4 3 7" xfId="1284" xr:uid="{8D04CCC3-E530-4304-9AE0-ECCD8CFE43FB}"/>
    <cellStyle name="Normal 5 4 3 8" xfId="2855" xr:uid="{51CD8FC3-2C7D-4129-89B0-F6F3D03A7E5D}"/>
    <cellStyle name="Normal 5 4 4" xfId="97" xr:uid="{EE363C45-B26B-4530-AF17-A4C09C4205DB}"/>
    <cellStyle name="Normal 5 4 4 2" xfId="446" xr:uid="{C54CA555-1C7D-4961-85D8-2285E4091522}"/>
    <cellStyle name="Normal 5 4 4 2 2" xfId="555" xr:uid="{6D794B0F-B26F-4025-8601-76433882810A}"/>
    <cellStyle name="Normal 5 4 4 2 2 2" xfId="1285" xr:uid="{301E3A22-266F-4858-9AC0-083E30679B12}"/>
    <cellStyle name="Normal 5 4 4 2 2 2 2" xfId="1286" xr:uid="{04616388-7C96-47CF-B121-5515D8529637}"/>
    <cellStyle name="Normal 5 4 4 2 2 3" xfId="1287" xr:uid="{CE494535-A4A7-4973-B9FA-240593DB6F26}"/>
    <cellStyle name="Normal 5 4 4 2 2 4" xfId="2856" xr:uid="{C24D0590-3AF4-4597-A800-AC10710F0F9E}"/>
    <cellStyle name="Normal 5 4 4 2 3" xfId="1288" xr:uid="{97117967-E173-493B-9920-3F40EC1B89D7}"/>
    <cellStyle name="Normal 5 4 4 2 3 2" xfId="1289" xr:uid="{A267119B-5940-47D7-B0F2-DCB27ABE5003}"/>
    <cellStyle name="Normal 5 4 4 2 4" xfId="1290" xr:uid="{235BB43E-DD3E-4701-8F4B-BBA03AA8F2EE}"/>
    <cellStyle name="Normal 5 4 4 2 5" xfId="2857" xr:uid="{F21F9474-F3F1-45B5-ADFF-E3F9BD8FFC79}"/>
    <cellStyle name="Normal 5 4 4 3" xfId="556" xr:uid="{627C7CD1-1555-4082-B0A2-F460E6A5C5F0}"/>
    <cellStyle name="Normal 5 4 4 3 2" xfId="1291" xr:uid="{50B4EDD6-38FB-4DC0-BE51-F0C68823B5F0}"/>
    <cellStyle name="Normal 5 4 4 3 2 2" xfId="1292" xr:uid="{5E2E642A-D4C2-4A73-BEEC-6F8165126254}"/>
    <cellStyle name="Normal 5 4 4 3 3" xfId="1293" xr:uid="{A3FE4ACC-BE10-467E-8950-94545E6ED524}"/>
    <cellStyle name="Normal 5 4 4 3 4" xfId="2858" xr:uid="{4DEBA653-CCEA-4662-AEBE-EC01CB5A53E7}"/>
    <cellStyle name="Normal 5 4 4 4" xfId="1294" xr:uid="{94A513E1-5B26-4ECF-936F-4C7101935802}"/>
    <cellStyle name="Normal 5 4 4 4 2" xfId="1295" xr:uid="{B368EACC-D57D-4650-BE0F-2827A6694638}"/>
    <cellStyle name="Normal 5 4 4 4 3" xfId="2859" xr:uid="{06A0BF95-16EA-41D2-8B88-2C39D74B0712}"/>
    <cellStyle name="Normal 5 4 4 4 4" xfId="2860" xr:uid="{2C67AFAC-740F-4BB0-BAC8-7B807C09F6E6}"/>
    <cellStyle name="Normal 5 4 4 5" xfId="1296" xr:uid="{D1772A14-57CA-4390-ADD2-514F9D38C645}"/>
    <cellStyle name="Normal 5 4 4 6" xfId="2861" xr:uid="{67F9EF43-0599-41BF-BF85-E25DBDF4BFC3}"/>
    <cellStyle name="Normal 5 4 4 7" xfId="2862" xr:uid="{21EAED76-D66D-4152-A787-FA86C204AB50}"/>
    <cellStyle name="Normal 5 4 5" xfId="301" xr:uid="{B6167EE8-2C2B-43EA-83AD-1AF1BFB517B9}"/>
    <cellStyle name="Normal 5 4 5 2" xfId="557" xr:uid="{D91F2B7C-4654-4F19-BF1C-113C43F7B25F}"/>
    <cellStyle name="Normal 5 4 5 2 2" xfId="558" xr:uid="{FBA82E14-FE5C-4C03-83F5-C9B7A151024C}"/>
    <cellStyle name="Normal 5 4 5 2 2 2" xfId="1297" xr:uid="{8F48AAE2-3FE4-486A-8A3D-1A0151258922}"/>
    <cellStyle name="Normal 5 4 5 2 2 2 2" xfId="1298" xr:uid="{DF018CF8-1EEF-4ECB-9047-3FF310728B87}"/>
    <cellStyle name="Normal 5 4 5 2 2 3" xfId="1299" xr:uid="{1AA675F7-344B-4029-88B7-22DF42034DEC}"/>
    <cellStyle name="Normal 5 4 5 2 3" xfId="1300" xr:uid="{64066001-20DA-49DE-88E1-946BE0ECE719}"/>
    <cellStyle name="Normal 5 4 5 2 3 2" xfId="1301" xr:uid="{6C2431ED-F0E4-4EAF-8E95-A9C18D281692}"/>
    <cellStyle name="Normal 5 4 5 2 4" xfId="1302" xr:uid="{E53CF967-A28C-443A-8253-FAA648DBFF9D}"/>
    <cellStyle name="Normal 5 4 5 3" xfId="559" xr:uid="{FDA9658D-0FAF-43C2-8B80-B1B1A9EAB2C3}"/>
    <cellStyle name="Normal 5 4 5 3 2" xfId="1303" xr:uid="{57BA8CC0-D944-4A79-B984-3D50FD03F633}"/>
    <cellStyle name="Normal 5 4 5 3 2 2" xfId="1304" xr:uid="{218771B9-615C-46D2-84EB-BCF78FBDDE90}"/>
    <cellStyle name="Normal 5 4 5 3 3" xfId="1305" xr:uid="{710BE013-F8F6-4EF5-9C31-04D0743A5DC8}"/>
    <cellStyle name="Normal 5 4 5 3 4" xfId="2863" xr:uid="{847B9880-BDD7-4839-B6EF-B84FEA4F44FD}"/>
    <cellStyle name="Normal 5 4 5 4" xfId="1306" xr:uid="{CE1954E2-C70E-4F90-A1CD-865D0F89F8B1}"/>
    <cellStyle name="Normal 5 4 5 4 2" xfId="1307" xr:uid="{4D1E7A67-5864-4665-9300-F4D1BC0FF73B}"/>
    <cellStyle name="Normal 5 4 5 5" xfId="1308" xr:uid="{6AA4DCFB-1F1F-40AE-A2A2-2569341E4170}"/>
    <cellStyle name="Normal 5 4 5 6" xfId="2864" xr:uid="{4B5376DE-62F2-4BFD-A2B7-659E49BC38C4}"/>
    <cellStyle name="Normal 5 4 6" xfId="302" xr:uid="{4BA49C5E-9DC1-40E5-AB97-56C229C27BCA}"/>
    <cellStyle name="Normal 5 4 6 2" xfId="560" xr:uid="{DAEB987C-0D2D-4F32-884D-C58E70BD60E9}"/>
    <cellStyle name="Normal 5 4 6 2 2" xfId="1309" xr:uid="{BF8CC818-2961-4161-AF7E-90FD79050408}"/>
    <cellStyle name="Normal 5 4 6 2 2 2" xfId="1310" xr:uid="{74E1A332-318F-4A84-A3A6-1E87F7BC1E36}"/>
    <cellStyle name="Normal 5 4 6 2 3" xfId="1311" xr:uid="{640DED78-7EAE-482D-85CA-0F9E917DE9BD}"/>
    <cellStyle name="Normal 5 4 6 2 4" xfId="2865" xr:uid="{F4609C10-5B56-4B9D-AC53-526FABE8A7FE}"/>
    <cellStyle name="Normal 5 4 6 3" xfId="1312" xr:uid="{D59B545E-3BE2-4ED9-8E3A-E50818BF88DB}"/>
    <cellStyle name="Normal 5 4 6 3 2" xfId="1313" xr:uid="{F29312DB-4D63-44B0-92C6-5827281B9490}"/>
    <cellStyle name="Normal 5 4 6 4" xfId="1314" xr:uid="{3B790BA0-1DFE-49E6-B804-EA8DA9A67701}"/>
    <cellStyle name="Normal 5 4 6 5" xfId="2866" xr:uid="{8B8B532C-A214-42B0-8411-B92B68B62BFC}"/>
    <cellStyle name="Normal 5 4 7" xfId="561" xr:uid="{E5F39251-A85F-4B53-8986-77724D7571A2}"/>
    <cellStyle name="Normal 5 4 7 2" xfId="1315" xr:uid="{5D91D5AA-1355-421D-BAE8-D4E9F9924366}"/>
    <cellStyle name="Normal 5 4 7 2 2" xfId="1316" xr:uid="{84FD105F-4C2B-4C5D-BC67-EFBE67C68AED}"/>
    <cellStyle name="Normal 5 4 7 2 3" xfId="4418" xr:uid="{0D496441-61E5-4B73-B0C1-0DF3D6DDCABE}"/>
    <cellStyle name="Normal 5 4 7 3" xfId="1317" xr:uid="{8EDE9778-5E31-4BAE-B53B-496075D62E37}"/>
    <cellStyle name="Normal 5 4 7 4" xfId="2867" xr:uid="{76E57F0C-D6F2-4A9C-B2BF-72F42DF21E1D}"/>
    <cellStyle name="Normal 5 4 7 4 2" xfId="4583" xr:uid="{766CDE51-3AC6-4528-B342-250EACD1C5DE}"/>
    <cellStyle name="Normal 5 4 7 4 3" xfId="4684" xr:uid="{8774B839-F825-47C4-B160-E182FBA73A7C}"/>
    <cellStyle name="Normal 5 4 7 4 4" xfId="4610" xr:uid="{78D35FB8-4974-42DC-B8C1-6B46451A821B}"/>
    <cellStyle name="Normal 5 4 8" xfId="1318" xr:uid="{F987D035-FB00-4C19-9758-4CF826B52ECC}"/>
    <cellStyle name="Normal 5 4 8 2" xfId="1319" xr:uid="{A8B24C26-C6DA-4CA3-BD6C-A28B7A7FA126}"/>
    <cellStyle name="Normal 5 4 8 3" xfId="2868" xr:uid="{2EC30640-3258-4993-B0BA-B208DD927E49}"/>
    <cellStyle name="Normal 5 4 8 4" xfId="2869" xr:uid="{7636754A-F4E5-4C71-883A-98EDEDA5F836}"/>
    <cellStyle name="Normal 5 4 9" xfId="1320" xr:uid="{E19E9FB9-C053-46BA-AE81-DFF1E13892A3}"/>
    <cellStyle name="Normal 5 5" xfId="98" xr:uid="{17326F88-BD70-40C3-A81C-4AB7A754546C}"/>
    <cellStyle name="Normal 5 5 10" xfId="2870" xr:uid="{202464BA-F8E4-4AF6-8126-F7826507790F}"/>
    <cellStyle name="Normal 5 5 11" xfId="2871" xr:uid="{EEBA3BBF-59FD-4940-B592-42260C68F529}"/>
    <cellStyle name="Normal 5 5 2" xfId="99" xr:uid="{2268CC91-EFBA-41BA-9989-BD9DB08C57DF}"/>
    <cellStyle name="Normal 5 5 2 2" xfId="100" xr:uid="{DA27577E-5FA7-4039-AB0E-FCEE0743581E}"/>
    <cellStyle name="Normal 5 5 2 2 2" xfId="303" xr:uid="{27B2CCD7-70F4-4D4B-8F44-8DB16D98C2B7}"/>
    <cellStyle name="Normal 5 5 2 2 2 2" xfId="562" xr:uid="{A427A7F0-BAC2-41B8-B0EA-F59BA820C894}"/>
    <cellStyle name="Normal 5 5 2 2 2 2 2" xfId="1321" xr:uid="{885A7E15-5674-4A69-9F6A-128BC58A6E68}"/>
    <cellStyle name="Normal 5 5 2 2 2 2 2 2" xfId="1322" xr:uid="{BF8DAADA-B98F-4DD0-9669-AFB0495588C6}"/>
    <cellStyle name="Normal 5 5 2 2 2 2 3" xfId="1323" xr:uid="{C9197CAC-EC0E-4438-8C3C-FE03A3AD53A3}"/>
    <cellStyle name="Normal 5 5 2 2 2 2 4" xfId="2872" xr:uid="{2959F1DB-9933-4B1F-899E-5359DC0EA861}"/>
    <cellStyle name="Normal 5 5 2 2 2 3" xfId="1324" xr:uid="{FC7D548A-CCC3-47CF-A239-3B64DB920324}"/>
    <cellStyle name="Normal 5 5 2 2 2 3 2" xfId="1325" xr:uid="{A5F23A6D-FD65-4F3D-BCE1-C97D1A04F893}"/>
    <cellStyle name="Normal 5 5 2 2 2 3 3" xfId="2873" xr:uid="{EF220C1B-1812-4F9F-BFE1-62359D61ADBF}"/>
    <cellStyle name="Normal 5 5 2 2 2 3 4" xfId="2874" xr:uid="{81ACE421-9220-4BEB-8DCB-DC41A1FE98F6}"/>
    <cellStyle name="Normal 5 5 2 2 2 4" xfId="1326" xr:uid="{BBC4DA23-C32A-48F4-BB99-DA87CC45C25C}"/>
    <cellStyle name="Normal 5 5 2 2 2 5" xfId="2875" xr:uid="{FA8C012E-3115-4AEC-B115-5F5E91046F12}"/>
    <cellStyle name="Normal 5 5 2 2 2 6" xfId="2876" xr:uid="{D52C2D43-201D-4EBA-A137-F2FA011B681F}"/>
    <cellStyle name="Normal 5 5 2 2 3" xfId="563" xr:uid="{39DA8AE4-0E10-4B1D-81E1-11786721647A}"/>
    <cellStyle name="Normal 5 5 2 2 3 2" xfId="1327" xr:uid="{9ED7E0EC-B3DA-4AC3-BCED-99CDC446DE98}"/>
    <cellStyle name="Normal 5 5 2 2 3 2 2" xfId="1328" xr:uid="{47BC490F-C43E-4C8E-B3A3-6574F5E260CB}"/>
    <cellStyle name="Normal 5 5 2 2 3 2 3" xfId="2877" xr:uid="{04E57E11-DFF5-41E8-8A65-BC4295E99C10}"/>
    <cellStyle name="Normal 5 5 2 2 3 2 4" xfId="2878" xr:uid="{F419688E-2D25-4A23-BD7B-3ABB7DEF45B4}"/>
    <cellStyle name="Normal 5 5 2 2 3 3" xfId="1329" xr:uid="{392E2B45-124D-4A25-8B8C-C94A0ADEB07F}"/>
    <cellStyle name="Normal 5 5 2 2 3 4" xfId="2879" xr:uid="{1E1BB64B-2B00-465A-98B3-631A7B0B2089}"/>
    <cellStyle name="Normal 5 5 2 2 3 5" xfId="2880" xr:uid="{EB442009-FD12-4EB7-93AB-41C4C3EE3C38}"/>
    <cellStyle name="Normal 5 5 2 2 4" xfId="1330" xr:uid="{66313FAC-B832-47E9-B0D1-17ED20128DA8}"/>
    <cellStyle name="Normal 5 5 2 2 4 2" xfId="1331" xr:uid="{9DFD9B3C-274D-41DA-8D76-86435C530AB4}"/>
    <cellStyle name="Normal 5 5 2 2 4 3" xfId="2881" xr:uid="{92E999CF-1A48-4BCB-BF36-BC5BC01781C7}"/>
    <cellStyle name="Normal 5 5 2 2 4 4" xfId="2882" xr:uid="{17619913-00F3-4FC9-B2C6-97BA23634803}"/>
    <cellStyle name="Normal 5 5 2 2 5" xfId="1332" xr:uid="{898E6109-B743-4E9B-AD59-312F0AB03668}"/>
    <cellStyle name="Normal 5 5 2 2 5 2" xfId="2883" xr:uid="{A25AC4F8-CCC0-40E5-8CD6-237C164A536E}"/>
    <cellStyle name="Normal 5 5 2 2 5 3" xfId="2884" xr:uid="{06BAF520-43CD-4FFD-9309-9CFB4CF8F188}"/>
    <cellStyle name="Normal 5 5 2 2 5 4" xfId="2885" xr:uid="{8D8343C3-394A-4684-A92B-2AA9907C9AF0}"/>
    <cellStyle name="Normal 5 5 2 2 6" xfId="2886" xr:uid="{B0F19863-2101-40DD-AEA1-87554CC9BA7E}"/>
    <cellStyle name="Normal 5 5 2 2 7" xfId="2887" xr:uid="{C4D60C02-84C5-4EF4-83E4-D03663A1E82D}"/>
    <cellStyle name="Normal 5 5 2 2 8" xfId="2888" xr:uid="{5F6EE7AD-BA0B-4E5B-9DD2-5CF387FD2781}"/>
    <cellStyle name="Normal 5 5 2 3" xfId="304" xr:uid="{3A80955C-F4DA-4040-AB55-A600D1801024}"/>
    <cellStyle name="Normal 5 5 2 3 2" xfId="564" xr:uid="{2560AF60-A736-44BB-9095-E5C2D4EC6E2C}"/>
    <cellStyle name="Normal 5 5 2 3 2 2" xfId="565" xr:uid="{8E99D2A1-64AD-4C6F-833D-03A58EF505B6}"/>
    <cellStyle name="Normal 5 5 2 3 2 2 2" xfId="1333" xr:uid="{08E599D1-BC10-4C69-A8A1-ECC85C7D5A06}"/>
    <cellStyle name="Normal 5 5 2 3 2 2 2 2" xfId="1334" xr:uid="{07704B66-5F74-4070-B1F4-17ED35B0DEBD}"/>
    <cellStyle name="Normal 5 5 2 3 2 2 3" xfId="1335" xr:uid="{A9D68018-A1E1-41BE-A4D0-1DE48B0E0F15}"/>
    <cellStyle name="Normal 5 5 2 3 2 3" xfId="1336" xr:uid="{56687BCF-5063-41E6-9DEA-52084DFF051A}"/>
    <cellStyle name="Normal 5 5 2 3 2 3 2" xfId="1337" xr:uid="{F06C4C3A-BCBA-4583-85C0-EC4FB29DDDF4}"/>
    <cellStyle name="Normal 5 5 2 3 2 4" xfId="1338" xr:uid="{E72BA137-C3AE-43AD-BF04-27E6CEC994AB}"/>
    <cellStyle name="Normal 5 5 2 3 3" xfId="566" xr:uid="{4F9CD195-7658-44A5-97C8-3042461C40B9}"/>
    <cellStyle name="Normal 5 5 2 3 3 2" xfId="1339" xr:uid="{6262EFCB-7FAD-40A3-B0CC-FFF449E872E5}"/>
    <cellStyle name="Normal 5 5 2 3 3 2 2" xfId="1340" xr:uid="{05A5642E-2E56-47B8-A41E-1CE70F1879A9}"/>
    <cellStyle name="Normal 5 5 2 3 3 3" xfId="1341" xr:uid="{343AC0C9-94B3-44AA-ADCD-8119249297C6}"/>
    <cellStyle name="Normal 5 5 2 3 3 4" xfId="2889" xr:uid="{746417ED-23E3-4CF9-AAD8-0138FEAE2119}"/>
    <cellStyle name="Normal 5 5 2 3 4" xfId="1342" xr:uid="{7D2F9E18-6BFB-4A3C-9956-37FFE65DCCD0}"/>
    <cellStyle name="Normal 5 5 2 3 4 2" xfId="1343" xr:uid="{D5F3A77D-3B05-447C-A3A5-B26E840FE481}"/>
    <cellStyle name="Normal 5 5 2 3 5" xfId="1344" xr:uid="{71DB50D3-EDDC-48BA-9719-3C96CEC9B5A1}"/>
    <cellStyle name="Normal 5 5 2 3 6" xfId="2890" xr:uid="{E22156BD-C46D-4572-803C-B66B8D0ABE04}"/>
    <cellStyle name="Normal 5 5 2 4" xfId="305" xr:uid="{975D961A-4EE6-434F-91EF-2191511C80E1}"/>
    <cellStyle name="Normal 5 5 2 4 2" xfId="567" xr:uid="{DFC15FF5-ACD2-4445-9C37-C529E615492A}"/>
    <cellStyle name="Normal 5 5 2 4 2 2" xfId="1345" xr:uid="{160A7380-8B59-47D5-BFC8-8FD0188BDBBB}"/>
    <cellStyle name="Normal 5 5 2 4 2 2 2" xfId="1346" xr:uid="{9197663F-8349-400E-8D8F-0C81CB1FA637}"/>
    <cellStyle name="Normal 5 5 2 4 2 3" xfId="1347" xr:uid="{208467D1-9D74-4007-A600-A7A8368CC784}"/>
    <cellStyle name="Normal 5 5 2 4 2 4" xfId="2891" xr:uid="{7D9692F0-2ECC-4A09-956F-68F0A1DD1545}"/>
    <cellStyle name="Normal 5 5 2 4 3" xfId="1348" xr:uid="{D1B80EAA-592F-454E-9BA6-5E4AE99617DF}"/>
    <cellStyle name="Normal 5 5 2 4 3 2" xfId="1349" xr:uid="{6CBF4AE0-2EF0-44A7-AF38-04E4F4C26F6A}"/>
    <cellStyle name="Normal 5 5 2 4 4" xfId="1350" xr:uid="{DC75E9B6-BB06-4514-8481-BA4B58A01CEA}"/>
    <cellStyle name="Normal 5 5 2 4 5" xfId="2892" xr:uid="{61474A85-5BB1-4041-A3C7-104C1409E26A}"/>
    <cellStyle name="Normal 5 5 2 5" xfId="306" xr:uid="{63BDC75D-CAF4-45F0-864E-F08C18313949}"/>
    <cellStyle name="Normal 5 5 2 5 2" xfId="1351" xr:uid="{C0836706-DBE0-49FA-BE2C-2B5D84262F8E}"/>
    <cellStyle name="Normal 5 5 2 5 2 2" xfId="1352" xr:uid="{6FCAEE1A-8D0F-4E86-98F9-F7897B346538}"/>
    <cellStyle name="Normal 5 5 2 5 3" xfId="1353" xr:uid="{6C7C378E-BF2F-42A6-8FAB-74C7C854339E}"/>
    <cellStyle name="Normal 5 5 2 5 4" xfId="2893" xr:uid="{B24D143F-B86F-4A90-A363-220D3EF96D68}"/>
    <cellStyle name="Normal 5 5 2 6" xfId="1354" xr:uid="{F7E59E7E-B3DB-43D4-9929-68B5CBE3F3A9}"/>
    <cellStyle name="Normal 5 5 2 6 2" xfId="1355" xr:uid="{19CD292A-A6CB-4EA1-8B45-24B16C381612}"/>
    <cellStyle name="Normal 5 5 2 6 3" xfId="2894" xr:uid="{B1249561-011B-4F8A-99CE-4A379006E66D}"/>
    <cellStyle name="Normal 5 5 2 6 4" xfId="2895" xr:uid="{2258F180-59D4-4322-874A-5516DCEC67AE}"/>
    <cellStyle name="Normal 5 5 2 7" xfId="1356" xr:uid="{5F4A1015-B460-47F2-A90F-7BDFB7F28FA8}"/>
    <cellStyle name="Normal 5 5 2 8" xfId="2896" xr:uid="{3658DE90-7594-4EC8-81D1-E048D4FA5A41}"/>
    <cellStyle name="Normal 5 5 2 9" xfId="2897" xr:uid="{BAB263E0-C6DB-45D8-BB97-1F9E9905F06B}"/>
    <cellStyle name="Normal 5 5 3" xfId="101" xr:uid="{DE27855F-C307-4F05-8703-BDEF245C8426}"/>
    <cellStyle name="Normal 5 5 3 2" xfId="102" xr:uid="{87685C2B-C2B3-4648-A628-D8639A580C5F}"/>
    <cellStyle name="Normal 5 5 3 2 2" xfId="568" xr:uid="{78168F90-07AB-403A-8801-3B325F9C3E20}"/>
    <cellStyle name="Normal 5 5 3 2 2 2" xfId="1357" xr:uid="{C442FE43-DA78-4DF9-810E-C7D6B646543D}"/>
    <cellStyle name="Normal 5 5 3 2 2 2 2" xfId="1358" xr:uid="{E98235DA-6962-4BFF-8BE5-84284A1E4D2C}"/>
    <cellStyle name="Normal 5 5 3 2 2 2 2 2" xfId="4468" xr:uid="{A077263C-6DEB-4ABF-A755-D827796F666E}"/>
    <cellStyle name="Normal 5 5 3 2 2 2 3" xfId="4469" xr:uid="{5DD52380-D610-434E-8C76-A3D12A6D1ED2}"/>
    <cellStyle name="Normal 5 5 3 2 2 3" xfId="1359" xr:uid="{F826D7F8-D168-4B94-9288-98079475419F}"/>
    <cellStyle name="Normal 5 5 3 2 2 3 2" xfId="4470" xr:uid="{0EE6D7CB-7CF5-49DF-A98A-99DB75B8D0AA}"/>
    <cellStyle name="Normal 5 5 3 2 2 4" xfId="2898" xr:uid="{95955CE1-2916-4D0D-81C1-3FE05A848023}"/>
    <cellStyle name="Normal 5 5 3 2 3" xfId="1360" xr:uid="{FF3BD550-7879-468D-90F9-ABD5819754BD}"/>
    <cellStyle name="Normal 5 5 3 2 3 2" xfId="1361" xr:uid="{7598386B-0ED0-4A94-B034-F1B4EDC5B0A6}"/>
    <cellStyle name="Normal 5 5 3 2 3 2 2" xfId="4471" xr:uid="{9794C800-86A7-4102-BEF2-A5A3114656C7}"/>
    <cellStyle name="Normal 5 5 3 2 3 3" xfId="2899" xr:uid="{021E2738-4FE4-4B0B-BF7A-2A3D0484E944}"/>
    <cellStyle name="Normal 5 5 3 2 3 4" xfId="2900" xr:uid="{906584F7-C19F-476F-8039-8D4BCE9568BE}"/>
    <cellStyle name="Normal 5 5 3 2 4" xfId="1362" xr:uid="{5B148121-1FE6-4659-8257-CC81196BA9FE}"/>
    <cellStyle name="Normal 5 5 3 2 4 2" xfId="4472" xr:uid="{F0A2D01E-73B3-4643-9808-F93BB63C4FD6}"/>
    <cellStyle name="Normal 5 5 3 2 5" xfId="2901" xr:uid="{8D3A8D62-CF83-4898-B657-2BF7B56678F4}"/>
    <cellStyle name="Normal 5 5 3 2 6" xfId="2902" xr:uid="{9A140A08-85A4-41DE-8CB7-36BF608EE5DF}"/>
    <cellStyle name="Normal 5 5 3 3" xfId="307" xr:uid="{CBC3ED01-5CAC-4042-ACE1-E1BDB9F0F5AD}"/>
    <cellStyle name="Normal 5 5 3 3 2" xfId="1363" xr:uid="{76A8A560-208D-46FD-A845-398080F1A9A9}"/>
    <cellStyle name="Normal 5 5 3 3 2 2" xfId="1364" xr:uid="{5165E86D-4881-4427-9FDF-6BFF80E64CFC}"/>
    <cellStyle name="Normal 5 5 3 3 2 2 2" xfId="4473" xr:uid="{678EC10B-9E04-404B-B037-EB0F94E8973E}"/>
    <cellStyle name="Normal 5 5 3 3 2 3" xfId="2903" xr:uid="{345B2D35-C42D-4E31-93C7-3C19F98526C5}"/>
    <cellStyle name="Normal 5 5 3 3 2 4" xfId="2904" xr:uid="{18DB653B-0077-4B83-9783-A1B2D875D4CD}"/>
    <cellStyle name="Normal 5 5 3 3 3" xfId="1365" xr:uid="{9015B5DF-A148-410B-8482-85ED57920F50}"/>
    <cellStyle name="Normal 5 5 3 3 3 2" xfId="4474" xr:uid="{38B864F4-4727-4596-8E42-172280ECDE5E}"/>
    <cellStyle name="Normal 5 5 3 3 4" xfId="2905" xr:uid="{E6FA1815-74EB-4AB9-BB16-30E4DE8F5F75}"/>
    <cellStyle name="Normal 5 5 3 3 5" xfId="2906" xr:uid="{1464A6A4-DEB4-4191-85F6-2064AA2046D2}"/>
    <cellStyle name="Normal 5 5 3 4" xfId="1366" xr:uid="{EBE45435-87EE-4D68-8246-27C5F81766CE}"/>
    <cellStyle name="Normal 5 5 3 4 2" xfId="1367" xr:uid="{0ACC2BDC-5C52-40AC-B0C3-F2D5C28C7DDA}"/>
    <cellStyle name="Normal 5 5 3 4 2 2" xfId="4475" xr:uid="{78C7C065-6CBB-40E5-9A5D-E0CF7F52885D}"/>
    <cellStyle name="Normal 5 5 3 4 3" xfId="2907" xr:uid="{44DD7738-CD8D-429E-929F-6B07C5AE07C9}"/>
    <cellStyle name="Normal 5 5 3 4 4" xfId="2908" xr:uid="{A5C1C438-819A-4165-9537-D04BE28164C5}"/>
    <cellStyle name="Normal 5 5 3 5" xfId="1368" xr:uid="{6002C281-CD07-4F27-9B16-3986432AA391}"/>
    <cellStyle name="Normal 5 5 3 5 2" xfId="2909" xr:uid="{5E85AA3E-1DAB-426A-BA84-35F338E9AC0F}"/>
    <cellStyle name="Normal 5 5 3 5 3" xfId="2910" xr:uid="{022B2637-0310-44AC-832F-F8543736196C}"/>
    <cellStyle name="Normal 5 5 3 5 4" xfId="2911" xr:uid="{328E997B-4B5D-4B95-9187-1957BEE5CCBC}"/>
    <cellStyle name="Normal 5 5 3 6" xfId="2912" xr:uid="{D71C4AC5-39D9-47F1-BB0C-87D3976D04A1}"/>
    <cellStyle name="Normal 5 5 3 7" xfId="2913" xr:uid="{64128943-6EA8-4983-B494-832BF44F2061}"/>
    <cellStyle name="Normal 5 5 3 8" xfId="2914" xr:uid="{C2C01DA7-C0B9-40CF-AD70-41D2AE616A85}"/>
    <cellStyle name="Normal 5 5 4" xfId="103" xr:uid="{2FEE26A2-06CC-43C6-8812-AB1A0B30CA67}"/>
    <cellStyle name="Normal 5 5 4 2" xfId="569" xr:uid="{07D2FFF3-5080-415E-858E-1757585101D0}"/>
    <cellStyle name="Normal 5 5 4 2 2" xfId="570" xr:uid="{53B5AC80-CF74-41C3-AA2F-F062D7F61D7B}"/>
    <cellStyle name="Normal 5 5 4 2 2 2" xfId="1369" xr:uid="{6C2A69A7-173A-4600-A199-91B72F64B62E}"/>
    <cellStyle name="Normal 5 5 4 2 2 2 2" xfId="1370" xr:uid="{D7F99C64-3E2A-43C2-9605-3DBDFCA4FE04}"/>
    <cellStyle name="Normal 5 5 4 2 2 3" xfId="1371" xr:uid="{699DD0E6-ACC4-410F-8EC0-2A53F8680629}"/>
    <cellStyle name="Normal 5 5 4 2 2 4" xfId="2915" xr:uid="{605276CC-9D8C-425D-9113-57A0AE088FF5}"/>
    <cellStyle name="Normal 5 5 4 2 3" xfId="1372" xr:uid="{95325D02-DA2C-4803-9C37-80842A824048}"/>
    <cellStyle name="Normal 5 5 4 2 3 2" xfId="1373" xr:uid="{E819785B-8244-4047-A163-72EA3C4963A8}"/>
    <cellStyle name="Normal 5 5 4 2 4" xfId="1374" xr:uid="{B235422C-19EF-43EB-A8EC-1E1E1A1C648C}"/>
    <cellStyle name="Normal 5 5 4 2 5" xfId="2916" xr:uid="{9DAF72EB-8022-4DC6-B70C-2C4106325762}"/>
    <cellStyle name="Normal 5 5 4 3" xfId="571" xr:uid="{9349276C-98A2-46D7-989F-D1937AEBE66B}"/>
    <cellStyle name="Normal 5 5 4 3 2" xfId="1375" xr:uid="{1759FDAE-5D88-4A48-939C-C2E405A42284}"/>
    <cellStyle name="Normal 5 5 4 3 2 2" xfId="1376" xr:uid="{59C2FB29-C690-4F95-81A0-1ADEDDB23886}"/>
    <cellStyle name="Normal 5 5 4 3 3" xfId="1377" xr:uid="{19FBBBB0-C408-4B25-81AB-8BC59168593A}"/>
    <cellStyle name="Normal 5 5 4 3 4" xfId="2917" xr:uid="{FED63F51-74AD-4EBD-9480-B4C2FFCBC67E}"/>
    <cellStyle name="Normal 5 5 4 4" xfId="1378" xr:uid="{6BC55AA5-2838-4792-B467-54C449A48D50}"/>
    <cellStyle name="Normal 5 5 4 4 2" xfId="1379" xr:uid="{72BDE0FF-C6CF-45A6-86DB-B36160B4DAF9}"/>
    <cellStyle name="Normal 5 5 4 4 3" xfId="2918" xr:uid="{1964A694-E0F1-4D4D-B87B-A6AFE191304D}"/>
    <cellStyle name="Normal 5 5 4 4 4" xfId="2919" xr:uid="{4564C3E9-A30E-45AA-A963-A0C64C4ABD19}"/>
    <cellStyle name="Normal 5 5 4 5" xfId="1380" xr:uid="{A59BB714-C836-459C-A7BA-AE11B812BCF5}"/>
    <cellStyle name="Normal 5 5 4 6" xfId="2920" xr:uid="{649C3D8A-8ECB-423A-B294-15DE40041662}"/>
    <cellStyle name="Normal 5 5 4 7" xfId="2921" xr:uid="{5080BEAD-1FAD-45D2-9AE5-AD624953B294}"/>
    <cellStyle name="Normal 5 5 5" xfId="308" xr:uid="{E3499172-73C3-40FD-9BBD-D726D51CCC2A}"/>
    <cellStyle name="Normal 5 5 5 2" xfId="572" xr:uid="{D34D44F4-340B-450E-8B57-DF9446E621FD}"/>
    <cellStyle name="Normal 5 5 5 2 2" xfId="1381" xr:uid="{C1A81B1D-3A2F-431B-B979-86F3DDB32BB3}"/>
    <cellStyle name="Normal 5 5 5 2 2 2" xfId="1382" xr:uid="{83BDF498-0EE1-436D-91D2-AEF5D73B662F}"/>
    <cellStyle name="Normal 5 5 5 2 3" xfId="1383" xr:uid="{E3578656-E945-4715-B8F7-63A56E1708B0}"/>
    <cellStyle name="Normal 5 5 5 2 4" xfId="2922" xr:uid="{304D188A-35A6-459D-899A-ABE361FDFD31}"/>
    <cellStyle name="Normal 5 5 5 3" xfId="1384" xr:uid="{4307BFD9-40DA-4924-B856-CF939EA26D4E}"/>
    <cellStyle name="Normal 5 5 5 3 2" xfId="1385" xr:uid="{35E9A20B-77CB-41DE-B0AB-9D17BF01DE2C}"/>
    <cellStyle name="Normal 5 5 5 3 3" xfId="2923" xr:uid="{CE66AAEC-D229-404F-B50F-6AFF4CC291CE}"/>
    <cellStyle name="Normal 5 5 5 3 4" xfId="2924" xr:uid="{1FBB1E18-8CDE-4FA4-8E7F-187C825D2F87}"/>
    <cellStyle name="Normal 5 5 5 4" xfId="1386" xr:uid="{25825081-89D3-491D-B3BB-9918F1752656}"/>
    <cellStyle name="Normal 5 5 5 5" xfId="2925" xr:uid="{7DE89DDA-4221-4079-92B7-D3AED7F4A396}"/>
    <cellStyle name="Normal 5 5 5 6" xfId="2926" xr:uid="{E2DF9FDE-6F8F-4FC0-AA5D-3449EBBF9756}"/>
    <cellStyle name="Normal 5 5 6" xfId="309" xr:uid="{6A335011-3A70-4DCB-B5F0-83D7B7CF2D8D}"/>
    <cellStyle name="Normal 5 5 6 2" xfId="1387" xr:uid="{E7C602F3-2E2F-4BB2-8754-405BFD00F0B0}"/>
    <cellStyle name="Normal 5 5 6 2 2" xfId="1388" xr:uid="{27FE111E-53BE-4DB3-B531-3319C0B5B8DF}"/>
    <cellStyle name="Normal 5 5 6 2 3" xfId="2927" xr:uid="{8D660F55-D74C-4229-9FCF-4A74AF297B8A}"/>
    <cellStyle name="Normal 5 5 6 2 4" xfId="2928" xr:uid="{D532DA26-7E88-4106-A7A4-FEEC02A6F8E4}"/>
    <cellStyle name="Normal 5 5 6 3" xfId="1389" xr:uid="{22513C33-6C97-48A7-A482-BB600370DD58}"/>
    <cellStyle name="Normal 5 5 6 4" xfId="2929" xr:uid="{2E3CEEDC-C5BC-4F05-97BE-0F79014D6FA1}"/>
    <cellStyle name="Normal 5 5 6 5" xfId="2930" xr:uid="{4C322E9E-2492-4767-AC4B-0FD908133689}"/>
    <cellStyle name="Normal 5 5 7" xfId="1390" xr:uid="{654302F2-273F-475F-9C62-2E6E681C9754}"/>
    <cellStyle name="Normal 5 5 7 2" xfId="1391" xr:uid="{E0A6E45C-B15A-433D-9EF3-D86BF6F977EC}"/>
    <cellStyle name="Normal 5 5 7 3" xfId="2931" xr:uid="{302A4952-BD47-4E99-AA0A-2B16C5B96FDC}"/>
    <cellStyle name="Normal 5 5 7 4" xfId="2932" xr:uid="{4B6A5982-2245-46D5-9504-A3D4B905622C}"/>
    <cellStyle name="Normal 5 5 8" xfId="1392" xr:uid="{11042196-2D42-4C5D-BD53-5CB55F5E1ECD}"/>
    <cellStyle name="Normal 5 5 8 2" xfId="2933" xr:uid="{8F990956-54AA-49B3-B2C1-260997A67F52}"/>
    <cellStyle name="Normal 5 5 8 3" xfId="2934" xr:uid="{E5816643-51BE-48C8-AB95-7261CA6196CF}"/>
    <cellStyle name="Normal 5 5 8 4" xfId="2935" xr:uid="{AB8611E6-D6C6-472B-B374-712149E53024}"/>
    <cellStyle name="Normal 5 5 9" xfId="2936" xr:uid="{ED81E59D-62D7-4090-B06B-8F0C4D3C084A}"/>
    <cellStyle name="Normal 5 6" xfId="104" xr:uid="{A6C13CA8-7A25-4C09-BD77-8B6838A72009}"/>
    <cellStyle name="Normal 5 6 10" xfId="2937" xr:uid="{C7B234C0-EBA5-49C0-9068-481763A40855}"/>
    <cellStyle name="Normal 5 6 11" xfId="2938" xr:uid="{6F815EE8-3D35-404A-B69D-1A3F4F074A36}"/>
    <cellStyle name="Normal 5 6 2" xfId="105" xr:uid="{9D325716-9457-42E6-9E48-458047B7433B}"/>
    <cellStyle name="Normal 5 6 2 2" xfId="310" xr:uid="{CADD9BEC-430A-4E0C-9715-1B1F99AFD478}"/>
    <cellStyle name="Normal 5 6 2 2 2" xfId="573" xr:uid="{38176679-8E6E-44B2-9784-BD80CC5F3D2C}"/>
    <cellStyle name="Normal 5 6 2 2 2 2" xfId="574" xr:uid="{D9124E19-EE26-45AF-83BC-3EF447D4525F}"/>
    <cellStyle name="Normal 5 6 2 2 2 2 2" xfId="1393" xr:uid="{B373E51B-DE45-4006-A667-E45F52CF32CA}"/>
    <cellStyle name="Normal 5 6 2 2 2 2 3" xfId="2939" xr:uid="{D8ACAB20-A8A7-4CD4-B8AB-2CF286E5105D}"/>
    <cellStyle name="Normal 5 6 2 2 2 2 4" xfId="2940" xr:uid="{21588507-94D1-4D85-8927-EBE538306F5A}"/>
    <cellStyle name="Normal 5 6 2 2 2 3" xfId="1394" xr:uid="{D4E675C7-D2EF-4B16-95B3-5BBFAEA162D8}"/>
    <cellStyle name="Normal 5 6 2 2 2 3 2" xfId="2941" xr:uid="{B4ABF9F5-24CC-45FE-B000-B2C56715E0EA}"/>
    <cellStyle name="Normal 5 6 2 2 2 3 3" xfId="2942" xr:uid="{8EE612A1-C39B-4170-AF6E-0C5C27A8ADA5}"/>
    <cellStyle name="Normal 5 6 2 2 2 3 4" xfId="2943" xr:uid="{C51A265C-9731-4D38-BF81-3A52A1FEC02B}"/>
    <cellStyle name="Normal 5 6 2 2 2 4" xfId="2944" xr:uid="{C7537217-64EC-4D37-93E6-394C889BF5A9}"/>
    <cellStyle name="Normal 5 6 2 2 2 5" xfId="2945" xr:uid="{B07562AD-627F-491C-AAE0-99768431F5F2}"/>
    <cellStyle name="Normal 5 6 2 2 2 6" xfId="2946" xr:uid="{1A0FED2E-E5F4-4E93-BB1B-93B2731B8A87}"/>
    <cellStyle name="Normal 5 6 2 2 3" xfId="575" xr:uid="{FDD3B6AA-1549-4745-8B83-BAE99657B54F}"/>
    <cellStyle name="Normal 5 6 2 2 3 2" xfId="1395" xr:uid="{3AA616E4-2ED1-46A1-8BA1-DB1CE20AEDFC}"/>
    <cellStyle name="Normal 5 6 2 2 3 2 2" xfId="2947" xr:uid="{33CC7A21-0A80-4293-AB6A-4E687B298E5E}"/>
    <cellStyle name="Normal 5 6 2 2 3 2 3" xfId="2948" xr:uid="{FBBDC520-05F7-469A-A439-B4B80B8FCF8C}"/>
    <cellStyle name="Normal 5 6 2 2 3 2 4" xfId="2949" xr:uid="{C8AC0A2F-2162-401E-B571-22D99B55A1EB}"/>
    <cellStyle name="Normal 5 6 2 2 3 3" xfId="2950" xr:uid="{C2D53FA7-E0B4-4389-A49E-09D8584B6667}"/>
    <cellStyle name="Normal 5 6 2 2 3 4" xfId="2951" xr:uid="{4EF0270C-E7B5-47F5-80EB-46C31E5C069A}"/>
    <cellStyle name="Normal 5 6 2 2 3 5" xfId="2952" xr:uid="{CEDBBE96-4AEA-4203-925F-32549D869617}"/>
    <cellStyle name="Normal 5 6 2 2 4" xfId="1396" xr:uid="{EBA33077-7173-491A-86AD-6643F6A406EC}"/>
    <cellStyle name="Normal 5 6 2 2 4 2" xfId="2953" xr:uid="{10CEAAC8-330E-4F37-98B9-C9F0509ACB0E}"/>
    <cellStyle name="Normal 5 6 2 2 4 3" xfId="2954" xr:uid="{2F5E78DE-DADA-4438-985F-1D7BD3B758D4}"/>
    <cellStyle name="Normal 5 6 2 2 4 4" xfId="2955" xr:uid="{1AF7B142-EBDF-4292-8F3E-5FCE96814FE1}"/>
    <cellStyle name="Normal 5 6 2 2 5" xfId="2956" xr:uid="{96C5B167-F8B5-4DAD-8DCA-886E5A2C9F2B}"/>
    <cellStyle name="Normal 5 6 2 2 5 2" xfId="2957" xr:uid="{6E6305D3-595A-4BA0-99F8-8A18E2F0D29C}"/>
    <cellStyle name="Normal 5 6 2 2 5 3" xfId="2958" xr:uid="{C9E52AEA-FD4B-42CC-B274-6B334699B7E9}"/>
    <cellStyle name="Normal 5 6 2 2 5 4" xfId="2959" xr:uid="{A15EA1F2-65C2-4E8B-9FA6-12019C4523ED}"/>
    <cellStyle name="Normal 5 6 2 2 6" xfId="2960" xr:uid="{DFB947E7-B1D0-4215-9E7D-B2609DCC3B9F}"/>
    <cellStyle name="Normal 5 6 2 2 7" xfId="2961" xr:uid="{97B1E23F-BFCF-4B82-B8C2-B7C3C60706BF}"/>
    <cellStyle name="Normal 5 6 2 2 8" xfId="2962" xr:uid="{F5998970-BAF7-460A-8B4A-9A7C9AC37AC3}"/>
    <cellStyle name="Normal 5 6 2 3" xfId="576" xr:uid="{A4CDDEE9-6711-48B3-ABDE-B175751A4100}"/>
    <cellStyle name="Normal 5 6 2 3 2" xfId="577" xr:uid="{9C235805-04A3-4A50-8383-4E34439E35AC}"/>
    <cellStyle name="Normal 5 6 2 3 2 2" xfId="578" xr:uid="{92BBB34F-3F7A-4098-953D-6C2C1A5E0091}"/>
    <cellStyle name="Normal 5 6 2 3 2 3" xfId="2963" xr:uid="{85E7D940-956B-4BE6-A1BB-C9E2E38F90C5}"/>
    <cellStyle name="Normal 5 6 2 3 2 4" xfId="2964" xr:uid="{7A5C3084-FCAC-47F6-ACB2-D645C1EF86B6}"/>
    <cellStyle name="Normal 5 6 2 3 3" xfId="579" xr:uid="{32B51E8A-C3BE-490B-A149-F901F9262539}"/>
    <cellStyle name="Normal 5 6 2 3 3 2" xfId="2965" xr:uid="{384A3FA4-8FDC-4B89-A170-1CBB22E5A9F1}"/>
    <cellStyle name="Normal 5 6 2 3 3 3" xfId="2966" xr:uid="{B0184EA9-5FD3-4EB6-88B8-841B900BDDD0}"/>
    <cellStyle name="Normal 5 6 2 3 3 4" xfId="2967" xr:uid="{8AEEECB6-C757-4CD3-94E3-7B01E376AD7C}"/>
    <cellStyle name="Normal 5 6 2 3 4" xfId="2968" xr:uid="{A21D4B73-7EA5-455B-B43E-5D406161055A}"/>
    <cellStyle name="Normal 5 6 2 3 5" xfId="2969" xr:uid="{1223E0B4-3C91-426F-949E-2FE921B360AC}"/>
    <cellStyle name="Normal 5 6 2 3 6" xfId="2970" xr:uid="{B0DEF907-33EC-4041-9CC5-8350922D87ED}"/>
    <cellStyle name="Normal 5 6 2 4" xfId="580" xr:uid="{3B510455-8A61-4F11-AEF5-0F6CDEC709BE}"/>
    <cellStyle name="Normal 5 6 2 4 2" xfId="581" xr:uid="{5998C952-71F8-4815-8E5F-BBB2B7AE5699}"/>
    <cellStyle name="Normal 5 6 2 4 2 2" xfId="2971" xr:uid="{E0007E17-F53C-434E-AEBB-4E464339E74C}"/>
    <cellStyle name="Normal 5 6 2 4 2 3" xfId="2972" xr:uid="{78A38A34-817C-4B13-AB3C-8A8C49669AA0}"/>
    <cellStyle name="Normal 5 6 2 4 2 4" xfId="2973" xr:uid="{B2A1CF44-FC35-415B-9AA5-F2537EE0C969}"/>
    <cellStyle name="Normal 5 6 2 4 3" xfId="2974" xr:uid="{31F29F81-5E12-4DFC-972B-2124DE8BC064}"/>
    <cellStyle name="Normal 5 6 2 4 4" xfId="2975" xr:uid="{48385EC2-7AF1-4D7E-858E-6ACE712D05C2}"/>
    <cellStyle name="Normal 5 6 2 4 5" xfId="2976" xr:uid="{D53255B2-711A-4DAA-BC6B-E1058E45DC42}"/>
    <cellStyle name="Normal 5 6 2 5" xfId="582" xr:uid="{9A65CD36-C307-4F11-B2BE-3572BF9B012A}"/>
    <cellStyle name="Normal 5 6 2 5 2" xfId="2977" xr:uid="{B33439D5-F6ED-4A18-9E0A-1AA940ED48E6}"/>
    <cellStyle name="Normal 5 6 2 5 3" xfId="2978" xr:uid="{431F0542-AA1F-415D-9C91-B26EC42E2FF7}"/>
    <cellStyle name="Normal 5 6 2 5 4" xfId="2979" xr:uid="{6C134633-8078-47DC-A018-8248374331AB}"/>
    <cellStyle name="Normal 5 6 2 6" xfId="2980" xr:uid="{D14B4E64-43A2-4BA9-BB19-E67B160EB80B}"/>
    <cellStyle name="Normal 5 6 2 6 2" xfId="2981" xr:uid="{244AC935-7402-4EFA-915B-B08BA95446E9}"/>
    <cellStyle name="Normal 5 6 2 6 3" xfId="2982" xr:uid="{7AD30522-661C-479B-ACA0-9C21B8FD2E7C}"/>
    <cellStyle name="Normal 5 6 2 6 4" xfId="2983" xr:uid="{91AF365D-302F-4BFC-A186-E7CF6F47EF23}"/>
    <cellStyle name="Normal 5 6 2 7" xfId="2984" xr:uid="{42FC594D-10C4-41A2-8DAF-83A4D0881E2F}"/>
    <cellStyle name="Normal 5 6 2 8" xfId="2985" xr:uid="{0B974CFB-82FF-4468-8C79-6344E74E2EAF}"/>
    <cellStyle name="Normal 5 6 2 9" xfId="2986" xr:uid="{A9996269-3FCC-4BDE-813A-B9FDFBCC8877}"/>
    <cellStyle name="Normal 5 6 3" xfId="311" xr:uid="{411B787B-BB78-4C5B-AC6F-D597CA079DB5}"/>
    <cellStyle name="Normal 5 6 3 2" xfId="583" xr:uid="{CEC755D5-151A-49E1-B23E-F95126F98AFB}"/>
    <cellStyle name="Normal 5 6 3 2 2" xfId="584" xr:uid="{3E65BDED-11F2-4A55-A95A-A6DB846825B4}"/>
    <cellStyle name="Normal 5 6 3 2 2 2" xfId="1397" xr:uid="{C2D1D4DE-472B-4BAD-961C-8CD3C01E3B33}"/>
    <cellStyle name="Normal 5 6 3 2 2 2 2" xfId="1398" xr:uid="{0DEB0823-4403-4FC6-954F-6751C92E45A8}"/>
    <cellStyle name="Normal 5 6 3 2 2 3" xfId="1399" xr:uid="{014CD61A-F6FE-42BA-914F-65BE03A1B694}"/>
    <cellStyle name="Normal 5 6 3 2 2 4" xfId="2987" xr:uid="{60E188A3-8B09-4BAC-A392-61B93A8B86CB}"/>
    <cellStyle name="Normal 5 6 3 2 3" xfId="1400" xr:uid="{3EC1E29F-08D1-49D3-A9A9-0B26B196A825}"/>
    <cellStyle name="Normal 5 6 3 2 3 2" xfId="1401" xr:uid="{97D680A3-56A7-464F-AB08-9C902C494D7F}"/>
    <cellStyle name="Normal 5 6 3 2 3 3" xfId="2988" xr:uid="{2E6E689C-D1C8-4A8E-8FFA-666F299A4EFB}"/>
    <cellStyle name="Normal 5 6 3 2 3 4" xfId="2989" xr:uid="{EC2C59D2-6D6B-4007-A527-23BD0CA93C61}"/>
    <cellStyle name="Normal 5 6 3 2 4" xfId="1402" xr:uid="{910CD73E-E960-4F29-808A-E64C9E3672ED}"/>
    <cellStyle name="Normal 5 6 3 2 5" xfId="2990" xr:uid="{86C7A3D8-C8DF-4B57-9119-728ED6AA5952}"/>
    <cellStyle name="Normal 5 6 3 2 6" xfId="2991" xr:uid="{C4284C4B-4AC1-4FE9-9BB3-2A5D957549D1}"/>
    <cellStyle name="Normal 5 6 3 3" xfId="585" xr:uid="{43A718F4-5795-483A-9DA5-263323FBD7AF}"/>
    <cellStyle name="Normal 5 6 3 3 2" xfId="1403" xr:uid="{C57FF579-7F00-488D-BF46-21EC44B00F0B}"/>
    <cellStyle name="Normal 5 6 3 3 2 2" xfId="1404" xr:uid="{4D8BC24F-9D14-47D2-A142-DC1D300277E1}"/>
    <cellStyle name="Normal 5 6 3 3 2 3" xfId="2992" xr:uid="{CB2EB324-909A-4332-8758-3BFDD8F6F4C4}"/>
    <cellStyle name="Normal 5 6 3 3 2 4" xfId="2993" xr:uid="{FFEA369F-15F3-4BC8-9DC2-635133D98768}"/>
    <cellStyle name="Normal 5 6 3 3 3" xfId="1405" xr:uid="{F9AFB5AD-1A7D-4F02-BF56-69616DD23C0B}"/>
    <cellStyle name="Normal 5 6 3 3 4" xfId="2994" xr:uid="{CBD14A3E-9DCF-4E41-9FCA-81B4666481B1}"/>
    <cellStyle name="Normal 5 6 3 3 5" xfId="2995" xr:uid="{1C4AC8C5-4A8A-427E-9E8B-E4B1ABF16333}"/>
    <cellStyle name="Normal 5 6 3 4" xfId="1406" xr:uid="{FFB5DF1A-E1B6-4923-BA73-E24AB13CDC10}"/>
    <cellStyle name="Normal 5 6 3 4 2" xfId="1407" xr:uid="{AC6AB3F3-62D1-4CF4-9BE1-FDF693081C96}"/>
    <cellStyle name="Normal 5 6 3 4 3" xfId="2996" xr:uid="{F1A63723-8EAF-48B7-A1FB-3C2B57E36ADF}"/>
    <cellStyle name="Normal 5 6 3 4 4" xfId="2997" xr:uid="{F75DFA95-0F39-40B0-BC3C-8E2AE96CE895}"/>
    <cellStyle name="Normal 5 6 3 5" xfId="1408" xr:uid="{C2082F35-A6F7-4AEB-94C2-2ECA82A587BE}"/>
    <cellStyle name="Normal 5 6 3 5 2" xfId="2998" xr:uid="{EC3F80D7-1ED2-4C1B-BACD-473A58E5CE93}"/>
    <cellStyle name="Normal 5 6 3 5 3" xfId="2999" xr:uid="{AA6F66FB-F207-4085-9D24-2073FE9E729A}"/>
    <cellStyle name="Normal 5 6 3 5 4" xfId="3000" xr:uid="{118AF48C-DDE4-4AA0-A2B0-F70275020040}"/>
    <cellStyle name="Normal 5 6 3 6" xfId="3001" xr:uid="{9DD09F6F-552D-451D-BA36-4307D135A6DA}"/>
    <cellStyle name="Normal 5 6 3 7" xfId="3002" xr:uid="{0EFA911F-B187-48B7-95EC-4B6B4D7A2A56}"/>
    <cellStyle name="Normal 5 6 3 8" xfId="3003" xr:uid="{2C9FDCAB-EA6E-4AB0-B40B-F05376893344}"/>
    <cellStyle name="Normal 5 6 4" xfId="312" xr:uid="{25569044-2245-4022-97A6-86FA0FF2A0C1}"/>
    <cellStyle name="Normal 5 6 4 2" xfId="586" xr:uid="{E4F26DAE-D544-45AD-A282-03A032AC3E1B}"/>
    <cellStyle name="Normal 5 6 4 2 2" xfId="587" xr:uid="{F2D18C60-5EDC-435F-A76F-C501AC9752F6}"/>
    <cellStyle name="Normal 5 6 4 2 2 2" xfId="1409" xr:uid="{DBF9893B-2DB9-4E76-B83A-EDC164D8F324}"/>
    <cellStyle name="Normal 5 6 4 2 2 3" xfId="3004" xr:uid="{7E60D6A2-9D22-4F47-92EF-39AD299274D2}"/>
    <cellStyle name="Normal 5 6 4 2 2 4" xfId="3005" xr:uid="{25725B65-C8B2-44B8-B555-130F7F63E87E}"/>
    <cellStyle name="Normal 5 6 4 2 3" xfId="1410" xr:uid="{22B4DB15-943D-4781-9A64-23C475D1BB39}"/>
    <cellStyle name="Normal 5 6 4 2 4" xfId="3006" xr:uid="{63A8327B-9F88-4D89-AF38-13E9BD91D083}"/>
    <cellStyle name="Normal 5 6 4 2 5" xfId="3007" xr:uid="{CD30B204-7FFA-4F18-9C1A-C26AF446F230}"/>
    <cellStyle name="Normal 5 6 4 3" xfId="588" xr:uid="{FD750F8D-CCAA-4CAC-894A-8ECF49CB74F3}"/>
    <cellStyle name="Normal 5 6 4 3 2" xfId="1411" xr:uid="{3837AADC-AEA1-419A-9DA4-BF5D6C248AA6}"/>
    <cellStyle name="Normal 5 6 4 3 3" xfId="3008" xr:uid="{BFAF899D-BE15-44F0-9EF0-3F9BB1545CF0}"/>
    <cellStyle name="Normal 5 6 4 3 4" xfId="3009" xr:uid="{208E8353-B32C-48EE-902E-F5C449896A46}"/>
    <cellStyle name="Normal 5 6 4 4" xfId="1412" xr:uid="{E0237669-596C-489A-890C-2A881DE05ECE}"/>
    <cellStyle name="Normal 5 6 4 4 2" xfId="3010" xr:uid="{5F37F3A0-2F3B-47C1-9A6D-071F178A8E97}"/>
    <cellStyle name="Normal 5 6 4 4 3" xfId="3011" xr:uid="{E1AB1F80-AADD-4F2F-A99F-DF23ADFA2C64}"/>
    <cellStyle name="Normal 5 6 4 4 4" xfId="3012" xr:uid="{AD44F4C8-5BE2-4812-BCE5-543ECFC2BFFE}"/>
    <cellStyle name="Normal 5 6 4 5" xfId="3013" xr:uid="{E86B640F-6467-40D3-9710-DC43C3280685}"/>
    <cellStyle name="Normal 5 6 4 6" xfId="3014" xr:uid="{06BC2796-0CA7-4A48-A05A-374836D6D781}"/>
    <cellStyle name="Normal 5 6 4 7" xfId="3015" xr:uid="{B250506E-0E44-4785-B499-3A7E905BAFB1}"/>
    <cellStyle name="Normal 5 6 5" xfId="313" xr:uid="{4EF66665-FAC9-4235-B688-51BE55FBB65B}"/>
    <cellStyle name="Normal 5 6 5 2" xfId="589" xr:uid="{AFB5CD88-CFFA-460A-BB16-E058D4813201}"/>
    <cellStyle name="Normal 5 6 5 2 2" xfId="1413" xr:uid="{C8D5712B-CEF6-4B55-809E-5E693CDFF7D0}"/>
    <cellStyle name="Normal 5 6 5 2 3" xfId="3016" xr:uid="{C5FED4FE-B351-4B9A-8EC5-BDD7AE615A51}"/>
    <cellStyle name="Normal 5 6 5 2 4" xfId="3017" xr:uid="{99B54881-6694-49E8-BAA8-2E22FA32AA65}"/>
    <cellStyle name="Normal 5 6 5 3" xfId="1414" xr:uid="{8B3562F4-5C74-47B0-A2E2-F93ED5EE4170}"/>
    <cellStyle name="Normal 5 6 5 3 2" xfId="3018" xr:uid="{8ADEE921-AC13-45BC-94FD-7DC063DFF39B}"/>
    <cellStyle name="Normal 5 6 5 3 3" xfId="3019" xr:uid="{95C50408-C2BF-4B1D-8B72-EF2DDF8F0050}"/>
    <cellStyle name="Normal 5 6 5 3 4" xfId="3020" xr:uid="{5774F0D1-AA89-4047-B2D7-FE198324DEE9}"/>
    <cellStyle name="Normal 5 6 5 4" xfId="3021" xr:uid="{2C941A87-6D4D-4CA4-9654-8BE75DA3D427}"/>
    <cellStyle name="Normal 5 6 5 5" xfId="3022" xr:uid="{25EB960E-97A7-44C7-B35E-55282B1F2AD6}"/>
    <cellStyle name="Normal 5 6 5 6" xfId="3023" xr:uid="{19D98568-07B4-41E0-8B2B-105E373E9E8F}"/>
    <cellStyle name="Normal 5 6 6" xfId="590" xr:uid="{5EE81084-FB82-4EDA-B46D-953296B0839D}"/>
    <cellStyle name="Normal 5 6 6 2" xfId="1415" xr:uid="{DE3578FE-EC38-4CBE-BC50-5D171B01FEC7}"/>
    <cellStyle name="Normal 5 6 6 2 2" xfId="3024" xr:uid="{69F90CEE-5538-4879-A45E-C11787256274}"/>
    <cellStyle name="Normal 5 6 6 2 3" xfId="3025" xr:uid="{C195BD40-ECF3-4540-BD49-5C3AFC9E22BB}"/>
    <cellStyle name="Normal 5 6 6 2 4" xfId="3026" xr:uid="{553AA6F9-B00C-4603-AD27-60B3A0139C46}"/>
    <cellStyle name="Normal 5 6 6 3" xfId="3027" xr:uid="{FB8FC0AB-2557-416D-A1C4-379D0AA14CF0}"/>
    <cellStyle name="Normal 5 6 6 4" xfId="3028" xr:uid="{6848EB1A-23D2-4C46-B0D0-22A14A71D897}"/>
    <cellStyle name="Normal 5 6 6 5" xfId="3029" xr:uid="{9F653765-E0C4-4BC4-9055-4E7F00151187}"/>
    <cellStyle name="Normal 5 6 7" xfId="1416" xr:uid="{0645170F-D737-4808-A2C3-B85BB85BA342}"/>
    <cellStyle name="Normal 5 6 7 2" xfId="3030" xr:uid="{2D8816E7-73A0-48EE-AC13-08777AF26DB6}"/>
    <cellStyle name="Normal 5 6 7 3" xfId="3031" xr:uid="{8EF0D812-DA84-4B59-83B7-8F88A99AFB07}"/>
    <cellStyle name="Normal 5 6 7 4" xfId="3032" xr:uid="{D421D894-FB8A-4DA7-BB6F-3F36CA71C228}"/>
    <cellStyle name="Normal 5 6 8" xfId="3033" xr:uid="{67D036D3-A588-4D93-A395-91B38E6719B1}"/>
    <cellStyle name="Normal 5 6 8 2" xfId="3034" xr:uid="{AC904F31-F65A-44C9-8801-571450F6C87F}"/>
    <cellStyle name="Normal 5 6 8 3" xfId="3035" xr:uid="{B89C9E2A-63CF-4B58-B0E2-4DC77A041E2B}"/>
    <cellStyle name="Normal 5 6 8 4" xfId="3036" xr:uid="{481631F3-F86E-4972-B04B-12DA6708A6C2}"/>
    <cellStyle name="Normal 5 6 9" xfId="3037" xr:uid="{392ACAC8-42FB-425C-B3E2-013209123D3B}"/>
    <cellStyle name="Normal 5 7" xfId="106" xr:uid="{E245323A-9F55-49EA-88F1-D6D8E69C3B26}"/>
    <cellStyle name="Normal 5 7 2" xfId="107" xr:uid="{3E4A6B05-9418-4846-88FA-C64DE088C7D8}"/>
    <cellStyle name="Normal 5 7 2 2" xfId="314" xr:uid="{A719EF4E-1915-4A9A-98E1-5D3EEE316E10}"/>
    <cellStyle name="Normal 5 7 2 2 2" xfId="591" xr:uid="{D4A911EF-D156-453F-988E-25281A85CB05}"/>
    <cellStyle name="Normal 5 7 2 2 2 2" xfId="1417" xr:uid="{F3875CBA-3462-4179-B5C7-7B0C6EEB0907}"/>
    <cellStyle name="Normal 5 7 2 2 2 3" xfId="3038" xr:uid="{F55913AE-6073-4B65-A5E5-F83CA60B4594}"/>
    <cellStyle name="Normal 5 7 2 2 2 4" xfId="3039" xr:uid="{DFCBB038-F245-41AF-B768-756D5C6F94E1}"/>
    <cellStyle name="Normal 5 7 2 2 3" xfId="1418" xr:uid="{EF634B8E-A6FF-4AD5-A3A9-2D9BE2366AC4}"/>
    <cellStyle name="Normal 5 7 2 2 3 2" xfId="3040" xr:uid="{FC006168-D56D-4A3A-9B70-52857CBB4D36}"/>
    <cellStyle name="Normal 5 7 2 2 3 3" xfId="3041" xr:uid="{3F3C083E-7052-48E3-B423-9CD99B588483}"/>
    <cellStyle name="Normal 5 7 2 2 3 4" xfId="3042" xr:uid="{19909F24-EAC4-4B27-8B36-ECD7BF6027B4}"/>
    <cellStyle name="Normal 5 7 2 2 4" xfId="3043" xr:uid="{5E3162A0-8E57-4EC5-8CF8-5457DC12FD34}"/>
    <cellStyle name="Normal 5 7 2 2 5" xfId="3044" xr:uid="{08025569-843E-4849-BB03-6755E3BBB94E}"/>
    <cellStyle name="Normal 5 7 2 2 6" xfId="3045" xr:uid="{A6FC12C7-79E2-4D22-AE32-D0DD924693B3}"/>
    <cellStyle name="Normal 5 7 2 3" xfId="592" xr:uid="{41C2F6CF-0A96-4B3C-A92E-0FE8713D928A}"/>
    <cellStyle name="Normal 5 7 2 3 2" xfId="1419" xr:uid="{9632D939-1869-4563-8A8A-679F24A5ECF3}"/>
    <cellStyle name="Normal 5 7 2 3 2 2" xfId="3046" xr:uid="{897087C6-B447-462C-9DB9-EE187569F58F}"/>
    <cellStyle name="Normal 5 7 2 3 2 3" xfId="3047" xr:uid="{0FA80EBC-CF9D-4085-A26B-8F6D9452D3FA}"/>
    <cellStyle name="Normal 5 7 2 3 2 4" xfId="3048" xr:uid="{1A161F6E-4D06-4AB1-8667-750B48F343B6}"/>
    <cellStyle name="Normal 5 7 2 3 3" xfId="3049" xr:uid="{D86025DD-E3AA-4DD1-8620-5DF47340DF0E}"/>
    <cellStyle name="Normal 5 7 2 3 4" xfId="3050" xr:uid="{99D9D52B-1546-46B9-B3E8-B35E57194D00}"/>
    <cellStyle name="Normal 5 7 2 3 5" xfId="3051" xr:uid="{AF831EC9-EBD8-44C9-AC0E-190807C8B583}"/>
    <cellStyle name="Normal 5 7 2 4" xfId="1420" xr:uid="{9D5FA4C4-2802-44CE-897B-9D07B0D578EF}"/>
    <cellStyle name="Normal 5 7 2 4 2" xfId="3052" xr:uid="{F4BA1ACD-FB13-4FA4-956D-B27DA5D09CCD}"/>
    <cellStyle name="Normal 5 7 2 4 3" xfId="3053" xr:uid="{394B5917-CB19-4B96-BD14-93326763793B}"/>
    <cellStyle name="Normal 5 7 2 4 4" xfId="3054" xr:uid="{B774FFE7-4E7E-49B4-B389-A53DFA9D6F02}"/>
    <cellStyle name="Normal 5 7 2 5" xfId="3055" xr:uid="{0FC983CD-CDFF-477C-A617-D0C7BF790B3F}"/>
    <cellStyle name="Normal 5 7 2 5 2" xfId="3056" xr:uid="{1229B90F-BC7B-46FB-8EEA-E3CFEE1BC3C5}"/>
    <cellStyle name="Normal 5 7 2 5 3" xfId="3057" xr:uid="{1BE40A18-79E2-4B69-8802-C30549FEA37E}"/>
    <cellStyle name="Normal 5 7 2 5 4" xfId="3058" xr:uid="{8255788B-2D01-4171-85AA-213DE795EA3F}"/>
    <cellStyle name="Normal 5 7 2 6" xfId="3059" xr:uid="{559F6E68-439B-4754-BF99-2A2FDC133FE2}"/>
    <cellStyle name="Normal 5 7 2 7" xfId="3060" xr:uid="{02753372-668D-4F66-9956-531D9BCC883E}"/>
    <cellStyle name="Normal 5 7 2 8" xfId="3061" xr:uid="{DAF44ADB-27FE-4F3C-80B2-B06495837E41}"/>
    <cellStyle name="Normal 5 7 3" xfId="315" xr:uid="{6C5B823A-E389-4470-BA48-C8C1BABF4D50}"/>
    <cellStyle name="Normal 5 7 3 2" xfId="593" xr:uid="{BF5E6A14-10C3-4DAA-92A6-F77D8EEA9E14}"/>
    <cellStyle name="Normal 5 7 3 2 2" xfId="594" xr:uid="{65F79C71-8200-40BD-852D-F498DC0DE6DF}"/>
    <cellStyle name="Normal 5 7 3 2 3" xfId="3062" xr:uid="{A35168EE-8C92-4EEE-8741-516346BF2E42}"/>
    <cellStyle name="Normal 5 7 3 2 4" xfId="3063" xr:uid="{ADD866CA-D1D4-409E-8543-26DA9DD99736}"/>
    <cellStyle name="Normal 5 7 3 3" xfId="595" xr:uid="{77E4B361-DFEA-4FE2-89E9-F93A0629EA61}"/>
    <cellStyle name="Normal 5 7 3 3 2" xfId="3064" xr:uid="{B143C827-48D4-4784-99F1-75896C9D32FB}"/>
    <cellStyle name="Normal 5 7 3 3 3" xfId="3065" xr:uid="{50BA9A0B-75A6-43E2-AA60-3CCD3F76C52F}"/>
    <cellStyle name="Normal 5 7 3 3 4" xfId="3066" xr:uid="{DA2BC777-0B48-4441-9F14-0CC4A1C3CB32}"/>
    <cellStyle name="Normal 5 7 3 4" xfId="3067" xr:uid="{CC9896D1-EAE4-4AF0-924B-9F4576C7FF70}"/>
    <cellStyle name="Normal 5 7 3 5" xfId="3068" xr:uid="{642643E1-6F55-4B04-9B19-52E5BB919BEF}"/>
    <cellStyle name="Normal 5 7 3 6" xfId="3069" xr:uid="{AC0DE3AE-32F5-49C4-B29A-E856F40C335C}"/>
    <cellStyle name="Normal 5 7 4" xfId="316" xr:uid="{04E4D574-4847-4E2B-BCF7-9A207434C5D8}"/>
    <cellStyle name="Normal 5 7 4 2" xfId="596" xr:uid="{BE5EBF31-97C5-419F-95A3-8723F631A24C}"/>
    <cellStyle name="Normal 5 7 4 2 2" xfId="3070" xr:uid="{9459E74D-AD7D-4AD5-AA8D-BD58BC28348F}"/>
    <cellStyle name="Normal 5 7 4 2 3" xfId="3071" xr:uid="{F7CC0148-AE9B-4F78-B2B1-B6268C9F956C}"/>
    <cellStyle name="Normal 5 7 4 2 4" xfId="3072" xr:uid="{2ADB8CA6-5D45-43DA-8B99-2CFEF3B76453}"/>
    <cellStyle name="Normal 5 7 4 3" xfId="3073" xr:uid="{22E28D41-AE0A-489D-B4F2-3C9A872F4C7B}"/>
    <cellStyle name="Normal 5 7 4 4" xfId="3074" xr:uid="{C8FFC8CE-1236-4580-835A-B89FD74A0A7F}"/>
    <cellStyle name="Normal 5 7 4 5" xfId="3075" xr:uid="{2425842D-CAB2-4920-ADE7-2E54EAFB8C05}"/>
    <cellStyle name="Normal 5 7 5" xfId="597" xr:uid="{3DE82042-02D7-4CB2-A94D-54018FCED5FF}"/>
    <cellStyle name="Normal 5 7 5 2" xfId="3076" xr:uid="{68CAE6C7-FF9C-448B-A595-B64416FE7A66}"/>
    <cellStyle name="Normal 5 7 5 3" xfId="3077" xr:uid="{4940DFC3-1E81-412E-AB08-28B3D89D806E}"/>
    <cellStyle name="Normal 5 7 5 4" xfId="3078" xr:uid="{5A3DFD16-405E-4584-9679-874F0F366DEA}"/>
    <cellStyle name="Normal 5 7 6" xfId="3079" xr:uid="{3F1D6316-61AF-436B-9FD4-207992307A96}"/>
    <cellStyle name="Normal 5 7 6 2" xfId="3080" xr:uid="{62A861EE-F427-46C9-9AFD-2601AD074F98}"/>
    <cellStyle name="Normal 5 7 6 3" xfId="3081" xr:uid="{524D21F0-7D80-4EA7-8148-7F36FE3F2558}"/>
    <cellStyle name="Normal 5 7 6 4" xfId="3082" xr:uid="{ABEB4FC5-A9B5-431C-8FF0-7AEBD6C3D775}"/>
    <cellStyle name="Normal 5 7 7" xfId="3083" xr:uid="{6C34DB05-25CE-449C-9753-DD82C4B39565}"/>
    <cellStyle name="Normal 5 7 8" xfId="3084" xr:uid="{DDA5558B-29F1-4F3E-845E-E7FA892FF439}"/>
    <cellStyle name="Normal 5 7 9" xfId="3085" xr:uid="{6DBD0C20-C631-4723-90B2-FD222059FDB0}"/>
    <cellStyle name="Normal 5 8" xfId="108" xr:uid="{30A365E3-7FC0-4E7B-A6C7-42F5A9EB8863}"/>
    <cellStyle name="Normal 5 8 2" xfId="317" xr:uid="{FC16D334-1D39-41B3-8095-CE9495A150B4}"/>
    <cellStyle name="Normal 5 8 2 2" xfId="598" xr:uid="{A8A7807B-BDA9-4DC9-9E2D-F1DCF9259F3A}"/>
    <cellStyle name="Normal 5 8 2 2 2" xfId="1421" xr:uid="{0F175725-ECD0-4A5C-A4AD-0F8C91661E83}"/>
    <cellStyle name="Normal 5 8 2 2 2 2" xfId="1422" xr:uid="{0575525F-51DA-4DBC-A8B0-A074B1F8BC1B}"/>
    <cellStyle name="Normal 5 8 2 2 3" xfId="1423" xr:uid="{3E1241B1-240C-4577-88E0-BB820BF55B25}"/>
    <cellStyle name="Normal 5 8 2 2 4" xfId="3086" xr:uid="{8E59E763-E1C2-4640-BB55-8C1BD2AE201B}"/>
    <cellStyle name="Normal 5 8 2 3" xfId="1424" xr:uid="{2CCB80DD-41A8-4182-B19C-3B724BDC15BA}"/>
    <cellStyle name="Normal 5 8 2 3 2" xfId="1425" xr:uid="{B670AC8E-0BCB-4509-BD4C-FFBBE6C4E7C2}"/>
    <cellStyle name="Normal 5 8 2 3 3" xfId="3087" xr:uid="{31710D19-5F17-4DFE-B795-C936A9658B13}"/>
    <cellStyle name="Normal 5 8 2 3 4" xfId="3088" xr:uid="{E6E5EBE2-978E-4AF3-BE04-A545AF2AD8C8}"/>
    <cellStyle name="Normal 5 8 2 4" xfId="1426" xr:uid="{20DF08F4-03AE-4924-8CC7-CA885BDE7DE8}"/>
    <cellStyle name="Normal 5 8 2 5" xfId="3089" xr:uid="{281C4FAB-0508-4AF0-B3DF-277E89B920C3}"/>
    <cellStyle name="Normal 5 8 2 6" xfId="3090" xr:uid="{7C91A299-17D1-4708-A0DF-2BF370495201}"/>
    <cellStyle name="Normal 5 8 3" xfId="599" xr:uid="{3FE907B4-29F6-48E5-A086-B379BD204A29}"/>
    <cellStyle name="Normal 5 8 3 2" xfId="1427" xr:uid="{2F6AB7C2-E11C-49A4-83EE-37554BB8BFFF}"/>
    <cellStyle name="Normal 5 8 3 2 2" xfId="1428" xr:uid="{17622741-DABF-4255-9373-97BCBBE6AD52}"/>
    <cellStyle name="Normal 5 8 3 2 3" xfId="3091" xr:uid="{28CA09ED-97FA-464F-847A-E8637D82BC29}"/>
    <cellStyle name="Normal 5 8 3 2 4" xfId="3092" xr:uid="{C229A524-B509-4F60-826A-00F2097A55DB}"/>
    <cellStyle name="Normal 5 8 3 3" xfId="1429" xr:uid="{F59EF003-A457-4496-B857-F5CA02BFE46A}"/>
    <cellStyle name="Normal 5 8 3 4" xfId="3093" xr:uid="{ADB4FFD4-0F36-4F18-A8E4-4672D6DD31DD}"/>
    <cellStyle name="Normal 5 8 3 5" xfId="3094" xr:uid="{9EE0EC74-658E-4850-8C1E-44A6FDF49467}"/>
    <cellStyle name="Normal 5 8 4" xfId="1430" xr:uid="{D3753EBF-0C2C-44A1-B194-A9ACB902BE7B}"/>
    <cellStyle name="Normal 5 8 4 2" xfId="1431" xr:uid="{ADA9E18F-35C1-43ED-AC84-D6623D586ED5}"/>
    <cellStyle name="Normal 5 8 4 3" xfId="3095" xr:uid="{9BD04F97-F70B-4366-BD4D-3CD5ACE15F22}"/>
    <cellStyle name="Normal 5 8 4 4" xfId="3096" xr:uid="{414E5BEA-D29A-4AF3-98BA-A53C1F789326}"/>
    <cellStyle name="Normal 5 8 5" xfId="1432" xr:uid="{286062F2-6B99-4867-9F38-32AFF6878E18}"/>
    <cellStyle name="Normal 5 8 5 2" xfId="3097" xr:uid="{307FDEF2-1AD0-47F1-8F2D-F355283B027F}"/>
    <cellStyle name="Normal 5 8 5 3" xfId="3098" xr:uid="{782C40E2-40E6-48D7-B173-FC616A153886}"/>
    <cellStyle name="Normal 5 8 5 4" xfId="3099" xr:uid="{479FFF98-6DC7-41CC-9A64-CAA3448BA3D0}"/>
    <cellStyle name="Normal 5 8 6" xfId="3100" xr:uid="{B6779581-26B9-4955-BD7A-19683DC12B58}"/>
    <cellStyle name="Normal 5 8 7" xfId="3101" xr:uid="{F7CCBD9E-C544-41D1-A901-59954B94A057}"/>
    <cellStyle name="Normal 5 8 8" xfId="3102" xr:uid="{1B2210A2-5FE0-4E7F-9C0C-FA3B418C8722}"/>
    <cellStyle name="Normal 5 9" xfId="318" xr:uid="{E46FB6EF-B501-423B-A598-6AF059A07941}"/>
    <cellStyle name="Normal 5 9 2" xfId="600" xr:uid="{D9302479-B0DC-4E40-B29B-3C6F71559933}"/>
    <cellStyle name="Normal 5 9 2 2" xfId="601" xr:uid="{4C88D953-7ED1-4EE0-8FA7-95F3CC452F75}"/>
    <cellStyle name="Normal 5 9 2 2 2" xfId="1433" xr:uid="{1CD5D507-4DE8-4462-A181-5B473D8D26AD}"/>
    <cellStyle name="Normal 5 9 2 2 3" xfId="3103" xr:uid="{10DA3E63-35B0-4D8C-B9B3-5159692DF5B1}"/>
    <cellStyle name="Normal 5 9 2 2 4" xfId="3104" xr:uid="{D652FA5A-FCBF-407F-BB8C-E875217E7FE5}"/>
    <cellStyle name="Normal 5 9 2 3" xfId="1434" xr:uid="{EAA234DF-48D2-4BCF-849E-78197A390A23}"/>
    <cellStyle name="Normal 5 9 2 4" xfId="3105" xr:uid="{416A5630-1844-4EA4-9B17-56C5A8302133}"/>
    <cellStyle name="Normal 5 9 2 5" xfId="3106" xr:uid="{5D41E2E1-19CA-4956-889F-5B063AFA72E4}"/>
    <cellStyle name="Normal 5 9 3" xfId="602" xr:uid="{B704BCCB-6E7A-4011-B30E-2AE64E80E8DE}"/>
    <cellStyle name="Normal 5 9 3 2" xfId="1435" xr:uid="{EF915928-CD35-467B-9C43-FBD3690418F9}"/>
    <cellStyle name="Normal 5 9 3 3" xfId="3107" xr:uid="{1A15A194-77E6-4F07-BECC-69E5E36728C7}"/>
    <cellStyle name="Normal 5 9 3 4" xfId="3108" xr:uid="{15D19F8D-CEE2-4EAF-9ABF-6BEC9B27326A}"/>
    <cellStyle name="Normal 5 9 4" xfId="1436" xr:uid="{7D335A84-087E-4369-9516-B6EE54300C95}"/>
    <cellStyle name="Normal 5 9 4 2" xfId="3109" xr:uid="{DC60BC47-64E5-4BED-9C4F-ACAF1359C5B1}"/>
    <cellStyle name="Normal 5 9 4 3" xfId="3110" xr:uid="{F50F83B2-A477-4824-80D2-B9E0C725B93E}"/>
    <cellStyle name="Normal 5 9 4 4" xfId="3111" xr:uid="{C3B4A0FC-0AA6-486E-9040-EE2C90198C8E}"/>
    <cellStyle name="Normal 5 9 5" xfId="3112" xr:uid="{D1EBA04A-C640-4670-95B5-F7AE32DA0CEA}"/>
    <cellStyle name="Normal 5 9 6" xfId="3113" xr:uid="{C6688CA8-DC6C-42E9-9968-0590D93099AD}"/>
    <cellStyle name="Normal 5 9 7" xfId="3114" xr:uid="{16654850-9154-489B-9CEE-14B09C5C32A2}"/>
    <cellStyle name="Normal 6" xfId="109" xr:uid="{6047B606-F50D-4AA6-9D26-E22E3089E747}"/>
    <cellStyle name="Normal 6 10" xfId="319" xr:uid="{C95A07B1-2EBB-4ABB-A3B4-8F06E8B24858}"/>
    <cellStyle name="Normal 6 10 2" xfId="1437" xr:uid="{BA0269B0-6DA8-4DA5-8B56-3B7D5FE91322}"/>
    <cellStyle name="Normal 6 10 2 2" xfId="3115" xr:uid="{ECD10445-E629-4905-A193-B2593DA68753}"/>
    <cellStyle name="Normal 6 10 2 2 2" xfId="4588" xr:uid="{B48E9476-A3CF-4CA6-A89D-57AC5E10B5F9}"/>
    <cellStyle name="Normal 6 10 2 3" xfId="3116" xr:uid="{D02252C9-D97C-4D64-B5C2-D653C853F3DE}"/>
    <cellStyle name="Normal 6 10 2 4" xfId="3117" xr:uid="{A809C364-AF93-4D9C-AD9D-493BB18CCCA1}"/>
    <cellStyle name="Normal 6 10 3" xfId="3118" xr:uid="{5876B654-5A0B-4804-BA9D-7DA4C6DC9C23}"/>
    <cellStyle name="Normal 6 10 4" xfId="3119" xr:uid="{B79EB014-DA60-4412-86C0-A08459F4D951}"/>
    <cellStyle name="Normal 6 10 5" xfId="3120" xr:uid="{65CD7707-BDF3-4C18-BDA5-31C7706AA84C}"/>
    <cellStyle name="Normal 6 11" xfId="1438" xr:uid="{9B9B9120-1AC0-4768-ADC8-82E8F1A05373}"/>
    <cellStyle name="Normal 6 11 2" xfId="3121" xr:uid="{70B31F3D-12A8-4DBC-A7D0-43B69F393ADB}"/>
    <cellStyle name="Normal 6 11 3" xfId="3122" xr:uid="{5A151CBB-656F-4CE1-9B01-701A6B6F54A7}"/>
    <cellStyle name="Normal 6 11 4" xfId="3123" xr:uid="{E2F3AA33-37F0-488D-879D-CCC3D455D736}"/>
    <cellStyle name="Normal 6 12" xfId="902" xr:uid="{D927BBD1-43D3-4577-AD30-F472878CC0D3}"/>
    <cellStyle name="Normal 6 12 2" xfId="3124" xr:uid="{D3B868BF-5B58-4664-836A-9A0AEC80F486}"/>
    <cellStyle name="Normal 6 12 3" xfId="3125" xr:uid="{AEE0CBF3-46C4-428E-A502-256D0AB29AC8}"/>
    <cellStyle name="Normal 6 12 4" xfId="3126" xr:uid="{C93CA6D6-3E14-4E96-8CAA-B17B5F4C7C32}"/>
    <cellStyle name="Normal 6 13" xfId="899" xr:uid="{998DF98E-088C-4CE1-A62C-C7C66DF9FA4C}"/>
    <cellStyle name="Normal 6 13 2" xfId="3128" xr:uid="{92675E04-E7AB-4D7C-A50A-9B4DB0126821}"/>
    <cellStyle name="Normal 6 13 3" xfId="4315" xr:uid="{B5EA67AD-EA63-48FC-91B3-E35B641D4DC3}"/>
    <cellStyle name="Normal 6 13 4" xfId="3127" xr:uid="{ECA3A8EF-6758-42C4-B9E4-564882782CB0}"/>
    <cellStyle name="Normal 6 13 5" xfId="5319" xr:uid="{927B256B-56E7-470A-825B-2345F794223A}"/>
    <cellStyle name="Normal 6 14" xfId="3129" xr:uid="{553CFF20-FC6D-4466-ADFA-7438EDAF2A53}"/>
    <cellStyle name="Normal 6 15" xfId="3130" xr:uid="{66696E9D-47D3-42D2-9D84-8B2173371F38}"/>
    <cellStyle name="Normal 6 16" xfId="3131" xr:uid="{A7BD7923-16E9-4266-A5E1-94D521F91CEA}"/>
    <cellStyle name="Normal 6 2" xfId="110" xr:uid="{9A895B2D-0F67-46B8-B42B-64C3CCDCDEA7}"/>
    <cellStyle name="Normal 6 2 2" xfId="320" xr:uid="{F24E20C6-9A1F-4BCA-B839-A8D2FAA03CED}"/>
    <cellStyle name="Normal 6 2 2 2" xfId="4671" xr:uid="{EF778BD6-A430-446C-B429-2CC89C47C211}"/>
    <cellStyle name="Normal 6 2 3" xfId="4560" xr:uid="{AAAF0017-20AF-42A6-9C0C-E4B3F056316B}"/>
    <cellStyle name="Normal 6 3" xfId="111" xr:uid="{7D29750A-8D63-4C4D-8AAB-EA83F02AB185}"/>
    <cellStyle name="Normal 6 3 10" xfId="3132" xr:uid="{2AEE7A45-1BC7-425D-9EFC-5F91B9CB5F6B}"/>
    <cellStyle name="Normal 6 3 11" xfId="3133" xr:uid="{4430D9A3-A7B0-4837-975E-1CC12AE68961}"/>
    <cellStyle name="Normal 6 3 2" xfId="112" xr:uid="{C7B8985E-79BE-4035-BD53-25E6EC4D18E4}"/>
    <cellStyle name="Normal 6 3 2 2" xfId="113" xr:uid="{F92A82E1-CDF5-4BCA-8528-E1F614865B09}"/>
    <cellStyle name="Normal 6 3 2 2 2" xfId="321" xr:uid="{1ECEFEED-C997-4867-A26B-7B85E14B807F}"/>
    <cellStyle name="Normal 6 3 2 2 2 2" xfId="603" xr:uid="{D723E03D-F0D4-4BD6-A0AA-1DF423D9BCA5}"/>
    <cellStyle name="Normal 6 3 2 2 2 2 2" xfId="604" xr:uid="{272C0518-CE00-46BF-9D71-76701F0E267F}"/>
    <cellStyle name="Normal 6 3 2 2 2 2 2 2" xfId="1439" xr:uid="{6C6DCFAC-AD0A-4250-B8DE-D3BD1F66C162}"/>
    <cellStyle name="Normal 6 3 2 2 2 2 2 2 2" xfId="1440" xr:uid="{637643D4-6E06-4559-A56B-4E79FF0F06D1}"/>
    <cellStyle name="Normal 6 3 2 2 2 2 2 3" xfId="1441" xr:uid="{A4775E9B-BAF0-4AAD-B773-7004E8A986FA}"/>
    <cellStyle name="Normal 6 3 2 2 2 2 3" xfId="1442" xr:uid="{7C30632A-7985-45A2-933F-48EEEB96AC86}"/>
    <cellStyle name="Normal 6 3 2 2 2 2 3 2" xfId="1443" xr:uid="{41445F4F-95E6-4083-ABCD-F6A4EDCBEFC0}"/>
    <cellStyle name="Normal 6 3 2 2 2 2 4" xfId="1444" xr:uid="{B1BEE4E4-5DD2-4C88-A548-2631286A0ACC}"/>
    <cellStyle name="Normal 6 3 2 2 2 3" xfId="605" xr:uid="{1A6E8F33-CEAE-485B-9CA8-1377C36F5EA5}"/>
    <cellStyle name="Normal 6 3 2 2 2 3 2" xfId="1445" xr:uid="{9F952DF4-1094-461D-9E9D-E4D94ABF7DDC}"/>
    <cellStyle name="Normal 6 3 2 2 2 3 2 2" xfId="1446" xr:uid="{CEE75C2A-E4F5-43B2-A421-C47C9DC3D6C1}"/>
    <cellStyle name="Normal 6 3 2 2 2 3 3" xfId="1447" xr:uid="{C30CDDE1-1F87-445B-8CFA-78AD64D60F16}"/>
    <cellStyle name="Normal 6 3 2 2 2 3 4" xfId="3134" xr:uid="{38D5C6BB-304B-413A-B42B-BEED62404E96}"/>
    <cellStyle name="Normal 6 3 2 2 2 4" xfId="1448" xr:uid="{B1A1A029-A108-484C-B57E-E7B08FBB5309}"/>
    <cellStyle name="Normal 6 3 2 2 2 4 2" xfId="1449" xr:uid="{C89A9471-E7DF-44CB-8282-471832E5CF75}"/>
    <cellStyle name="Normal 6 3 2 2 2 5" xfId="1450" xr:uid="{9566FEEC-7090-48EA-A013-C9DB91532FBE}"/>
    <cellStyle name="Normal 6 3 2 2 2 6" xfId="3135" xr:uid="{1BCAE931-2619-4A16-8939-E24BA9A79261}"/>
    <cellStyle name="Normal 6 3 2 2 3" xfId="322" xr:uid="{BCE5B69F-A4B8-43A4-8E3B-38CDC391B9BF}"/>
    <cellStyle name="Normal 6 3 2 2 3 2" xfId="606" xr:uid="{2285E302-F184-41DA-80BB-E95D09062D85}"/>
    <cellStyle name="Normal 6 3 2 2 3 2 2" xfId="607" xr:uid="{3CAB1A89-8DD5-4ED3-86B6-88DF14B64770}"/>
    <cellStyle name="Normal 6 3 2 2 3 2 2 2" xfId="1451" xr:uid="{9375CDF0-DD54-475A-936B-AC304EB82D96}"/>
    <cellStyle name="Normal 6 3 2 2 3 2 2 2 2" xfId="1452" xr:uid="{7B416D87-1BB6-4B9B-82B8-588FD3195083}"/>
    <cellStyle name="Normal 6 3 2 2 3 2 2 3" xfId="1453" xr:uid="{8AB5DD46-F3E1-4D2A-A9EE-A76AD60E4711}"/>
    <cellStyle name="Normal 6 3 2 2 3 2 3" xfId="1454" xr:uid="{983DCCA4-BFA9-4CB6-A055-0A1BC8E99008}"/>
    <cellStyle name="Normal 6 3 2 2 3 2 3 2" xfId="1455" xr:uid="{7B7B3A70-10C7-4335-B8AF-783CB3EB110C}"/>
    <cellStyle name="Normal 6 3 2 2 3 2 4" xfId="1456" xr:uid="{DB8C8F21-DFB8-4329-9190-5200534605C2}"/>
    <cellStyle name="Normal 6 3 2 2 3 3" xfId="608" xr:uid="{1D90BF64-6329-47FB-92AE-771E5A747491}"/>
    <cellStyle name="Normal 6 3 2 2 3 3 2" xfId="1457" xr:uid="{904CBABB-5FBB-4B10-8220-E82B23F7D5F9}"/>
    <cellStyle name="Normal 6 3 2 2 3 3 2 2" xfId="1458" xr:uid="{C0E8ADD4-5026-44BB-ACB2-F62BF0139906}"/>
    <cellStyle name="Normal 6 3 2 2 3 3 3" xfId="1459" xr:uid="{2F83139E-4394-4810-975F-E4192635679D}"/>
    <cellStyle name="Normal 6 3 2 2 3 4" xfId="1460" xr:uid="{F79A076D-D62B-40B1-BFF3-083E74907044}"/>
    <cellStyle name="Normal 6 3 2 2 3 4 2" xfId="1461" xr:uid="{5516BE44-1278-452D-9547-3B0CA0FCE714}"/>
    <cellStyle name="Normal 6 3 2 2 3 5" xfId="1462" xr:uid="{19FD9F66-F963-4DB9-9A4B-9D81A99D0125}"/>
    <cellStyle name="Normal 6 3 2 2 4" xfId="609" xr:uid="{DA9EF3EA-5AA7-4BA5-9F30-291AAAA90F28}"/>
    <cellStyle name="Normal 6 3 2 2 4 2" xfId="610" xr:uid="{C984B9C6-B216-46F2-930B-E2D906E851AA}"/>
    <cellStyle name="Normal 6 3 2 2 4 2 2" xfId="1463" xr:uid="{E4DD6624-2D6E-4F1F-BB51-22BAF1A91FBB}"/>
    <cellStyle name="Normal 6 3 2 2 4 2 2 2" xfId="1464" xr:uid="{620B63E9-9D59-4E49-B857-08EF2FEBDA0E}"/>
    <cellStyle name="Normal 6 3 2 2 4 2 3" xfId="1465" xr:uid="{5691A37E-B9CB-45A9-A3D4-F4AAF4550377}"/>
    <cellStyle name="Normal 6 3 2 2 4 3" xfId="1466" xr:uid="{07CE9FAB-02B5-440D-BCF4-7D990F114B99}"/>
    <cellStyle name="Normal 6 3 2 2 4 3 2" xfId="1467" xr:uid="{AFCFF35A-74CF-4409-B31E-E5B8EA3242AA}"/>
    <cellStyle name="Normal 6 3 2 2 4 4" xfId="1468" xr:uid="{5ACDD848-CA42-491E-BD5C-60D506913F4E}"/>
    <cellStyle name="Normal 6 3 2 2 5" xfId="611" xr:uid="{5571F882-DBFB-4FA7-BBBD-D7B6D579111D}"/>
    <cellStyle name="Normal 6 3 2 2 5 2" xfId="1469" xr:uid="{67570AA0-4AC0-46B6-9A70-5B745F6D2CEB}"/>
    <cellStyle name="Normal 6 3 2 2 5 2 2" xfId="1470" xr:uid="{35B76870-ADF5-4AB6-88E0-8DBF1EDDE3F2}"/>
    <cellStyle name="Normal 6 3 2 2 5 3" xfId="1471" xr:uid="{AA36FE13-5982-4590-8C16-22697661862B}"/>
    <cellStyle name="Normal 6 3 2 2 5 4" xfId="3136" xr:uid="{6A726456-75F7-4CE4-B266-7F7101A22A64}"/>
    <cellStyle name="Normal 6 3 2 2 6" xfId="1472" xr:uid="{8F57FBFD-79FC-4A4F-9F44-0A5C49843D87}"/>
    <cellStyle name="Normal 6 3 2 2 6 2" xfId="1473" xr:uid="{7C879221-9120-42F5-A01E-A2056AD62DB6}"/>
    <cellStyle name="Normal 6 3 2 2 7" xfId="1474" xr:uid="{97395F23-912A-4D0D-AFB4-FC7CE5E94BB8}"/>
    <cellStyle name="Normal 6 3 2 2 8" xfId="3137" xr:uid="{B8E08E80-ECA1-4A38-B5EC-7EFC37F3A7AA}"/>
    <cellStyle name="Normal 6 3 2 3" xfId="323" xr:uid="{7E3A81F3-B447-4B1A-8F67-46E15AE07B8B}"/>
    <cellStyle name="Normal 6 3 2 3 2" xfId="612" xr:uid="{E1EA2BA4-DC6F-4401-BFD3-4C80F9906653}"/>
    <cellStyle name="Normal 6 3 2 3 2 2" xfId="613" xr:uid="{FA1ADF8C-0561-4C4D-A791-B423DD45EC66}"/>
    <cellStyle name="Normal 6 3 2 3 2 2 2" xfId="1475" xr:uid="{8192323E-37E0-4525-BFC5-031F34907AD1}"/>
    <cellStyle name="Normal 6 3 2 3 2 2 2 2" xfId="1476" xr:uid="{DAAFFB1B-0D29-428B-BD0E-B8B0C893E3DE}"/>
    <cellStyle name="Normal 6 3 2 3 2 2 3" xfId="1477" xr:uid="{A7C2B023-7708-475E-BD07-0079160B97FC}"/>
    <cellStyle name="Normal 6 3 2 3 2 3" xfId="1478" xr:uid="{4A2203C2-B598-4507-A71C-D8F444201B44}"/>
    <cellStyle name="Normal 6 3 2 3 2 3 2" xfId="1479" xr:uid="{52A9A0F0-1A61-4D17-8458-D486B2A06D4C}"/>
    <cellStyle name="Normal 6 3 2 3 2 4" xfId="1480" xr:uid="{1A4654F7-30A5-413D-9887-6506CE207D7D}"/>
    <cellStyle name="Normal 6 3 2 3 3" xfId="614" xr:uid="{ADFE9205-3408-4B5E-BCFE-350B12DE1303}"/>
    <cellStyle name="Normal 6 3 2 3 3 2" xfId="1481" xr:uid="{6394D4EC-DD90-4F9A-B102-B6ABA8C9EB5C}"/>
    <cellStyle name="Normal 6 3 2 3 3 2 2" xfId="1482" xr:uid="{E1577DBA-CE6A-4DC2-AA5B-DD5228B1DB31}"/>
    <cellStyle name="Normal 6 3 2 3 3 3" xfId="1483" xr:uid="{7190AC04-A220-44D9-9EA0-79632CA5BAEE}"/>
    <cellStyle name="Normal 6 3 2 3 3 4" xfId="3138" xr:uid="{C52D22EB-DCBC-433A-988A-D1DBC72DECD2}"/>
    <cellStyle name="Normal 6 3 2 3 4" xfId="1484" xr:uid="{A03A3193-3CF9-4072-BF4F-B64BD5CFAB96}"/>
    <cellStyle name="Normal 6 3 2 3 4 2" xfId="1485" xr:uid="{35DEE663-2AC1-4763-9D47-6A527955884C}"/>
    <cellStyle name="Normal 6 3 2 3 5" xfId="1486" xr:uid="{251FBC08-79CA-4B58-9415-2ABCA85E17A5}"/>
    <cellStyle name="Normal 6 3 2 3 6" xfId="3139" xr:uid="{2A6CD67C-F0B1-44BF-87CA-882CF6E624F6}"/>
    <cellStyle name="Normal 6 3 2 4" xfId="324" xr:uid="{D105900F-5B79-43BE-849D-5E2627DDC5A8}"/>
    <cellStyle name="Normal 6 3 2 4 2" xfId="615" xr:uid="{CCC44794-7DE7-4D11-83C2-DCBC00EAAFDB}"/>
    <cellStyle name="Normal 6 3 2 4 2 2" xfId="616" xr:uid="{C947FD25-0855-445E-8E6B-F9F1948DC216}"/>
    <cellStyle name="Normal 6 3 2 4 2 2 2" xfId="1487" xr:uid="{86CC8B92-7310-4590-BAEA-4F1CFF946E1B}"/>
    <cellStyle name="Normal 6 3 2 4 2 2 2 2" xfId="1488" xr:uid="{E2E40814-AF2B-41C7-A665-FC286433E97C}"/>
    <cellStyle name="Normal 6 3 2 4 2 2 3" xfId="1489" xr:uid="{04E9E31E-E4D6-46F4-88B9-6E070B688EB3}"/>
    <cellStyle name="Normal 6 3 2 4 2 3" xfId="1490" xr:uid="{E17858C2-3491-44BE-9EF0-44F40A7A37E3}"/>
    <cellStyle name="Normal 6 3 2 4 2 3 2" xfId="1491" xr:uid="{D7156743-AFDB-4AA5-AA60-1453F0ED306C}"/>
    <cellStyle name="Normal 6 3 2 4 2 4" xfId="1492" xr:uid="{514435B8-D882-437D-8D8A-4CB2AC1E82A9}"/>
    <cellStyle name="Normal 6 3 2 4 3" xfId="617" xr:uid="{01C9F25C-6F52-44B1-8A36-3D4286CFDEF6}"/>
    <cellStyle name="Normal 6 3 2 4 3 2" xfId="1493" xr:uid="{D7A68343-7E76-4DF2-B666-CFD327065DA6}"/>
    <cellStyle name="Normal 6 3 2 4 3 2 2" xfId="1494" xr:uid="{1A24D5A4-6B50-40B1-8FCF-5127BD23BFB5}"/>
    <cellStyle name="Normal 6 3 2 4 3 3" xfId="1495" xr:uid="{16520AC2-CF5A-4888-BBF8-4FF8C2DDAC79}"/>
    <cellStyle name="Normal 6 3 2 4 4" xfId="1496" xr:uid="{B67BB013-00AA-4A64-A4D1-B898B686DCA7}"/>
    <cellStyle name="Normal 6 3 2 4 4 2" xfId="1497" xr:uid="{12BC7466-86A4-4218-BB89-854021BA7BD7}"/>
    <cellStyle name="Normal 6 3 2 4 5" xfId="1498" xr:uid="{4FF0E04F-6115-4E96-9F15-0826E0BD71E8}"/>
    <cellStyle name="Normal 6 3 2 5" xfId="325" xr:uid="{4F27B4DE-EF8B-4B37-AB41-09FC6DAC0E26}"/>
    <cellStyle name="Normal 6 3 2 5 2" xfId="618" xr:uid="{DA3599BD-78A7-4789-9546-3C582735E69B}"/>
    <cellStyle name="Normal 6 3 2 5 2 2" xfId="1499" xr:uid="{60836C88-3FC1-4C21-8A89-6F442FEC1176}"/>
    <cellStyle name="Normal 6 3 2 5 2 2 2" xfId="1500" xr:uid="{E19F149B-CDCA-4D1B-B02C-397B45D36A3A}"/>
    <cellStyle name="Normal 6 3 2 5 2 3" xfId="1501" xr:uid="{CF8CF57D-C5F0-4F94-A049-34CE1B456912}"/>
    <cellStyle name="Normal 6 3 2 5 3" xfId="1502" xr:uid="{B5ADAEB4-D604-458D-A3E6-F442DEC1099C}"/>
    <cellStyle name="Normal 6 3 2 5 3 2" xfId="1503" xr:uid="{84183937-D3F7-4B54-9E82-6D9721AE5693}"/>
    <cellStyle name="Normal 6 3 2 5 4" xfId="1504" xr:uid="{7695ED88-E889-4C69-AA51-DF1AC5DF4A00}"/>
    <cellStyle name="Normal 6 3 2 6" xfId="619" xr:uid="{B10B8BF5-7C5C-4656-9308-18EF8FA64402}"/>
    <cellStyle name="Normal 6 3 2 6 2" xfId="1505" xr:uid="{85C98C16-F0CF-4733-9A48-A8B74C0FF440}"/>
    <cellStyle name="Normal 6 3 2 6 2 2" xfId="1506" xr:uid="{2AC776AF-B589-4ED4-B469-6F2EC28FA49F}"/>
    <cellStyle name="Normal 6 3 2 6 3" xfId="1507" xr:uid="{C6C0C362-C345-45DE-B7B9-A87E5EFB4B21}"/>
    <cellStyle name="Normal 6 3 2 6 4" xfId="3140" xr:uid="{46EDB8D4-BF7C-43A4-95BE-15887B6DC403}"/>
    <cellStyle name="Normal 6 3 2 7" xfId="1508" xr:uid="{2FDF16B2-C2DB-42B0-8504-181905510C3D}"/>
    <cellStyle name="Normal 6 3 2 7 2" xfId="1509" xr:uid="{7538EB57-421D-4F0A-9716-1797D324E4BE}"/>
    <cellStyle name="Normal 6 3 2 8" xfId="1510" xr:uid="{F8E2320C-90D0-4D9B-A809-980C02D5B601}"/>
    <cellStyle name="Normal 6 3 2 9" xfId="3141" xr:uid="{442FD4C9-9371-4EAF-95B3-2B2BC5AC6890}"/>
    <cellStyle name="Normal 6 3 3" xfId="114" xr:uid="{C82FF504-BC2F-4A9E-AFA3-8460B297E135}"/>
    <cellStyle name="Normal 6 3 3 2" xfId="115" xr:uid="{FDAC3B76-DDC6-437E-BE37-FA7D38B3B1CF}"/>
    <cellStyle name="Normal 6 3 3 2 2" xfId="620" xr:uid="{88F44819-B03A-4600-B8BF-0756D11B7C5F}"/>
    <cellStyle name="Normal 6 3 3 2 2 2" xfId="621" xr:uid="{40537281-6A2C-4C02-8A18-582DF252A0F2}"/>
    <cellStyle name="Normal 6 3 3 2 2 2 2" xfId="1511" xr:uid="{85856631-1C39-4B93-9557-E43864DAC587}"/>
    <cellStyle name="Normal 6 3 3 2 2 2 2 2" xfId="1512" xr:uid="{A8F5C591-1F74-49DA-82F0-8F3FB105DA41}"/>
    <cellStyle name="Normal 6 3 3 2 2 2 3" xfId="1513" xr:uid="{C5D9B675-97C9-4FD4-81A0-102CBF001F82}"/>
    <cellStyle name="Normal 6 3 3 2 2 3" xfId="1514" xr:uid="{DA3D93BE-A653-4E8F-B09F-40758126ECC5}"/>
    <cellStyle name="Normal 6 3 3 2 2 3 2" xfId="1515" xr:uid="{5F3559E9-7D65-47E7-8F1E-A7088E8E39B6}"/>
    <cellStyle name="Normal 6 3 3 2 2 4" xfId="1516" xr:uid="{89626400-B7C4-473C-99AC-969B435428FD}"/>
    <cellStyle name="Normal 6 3 3 2 3" xfId="622" xr:uid="{7C980A18-B595-47D6-AF38-3CD58BA778FE}"/>
    <cellStyle name="Normal 6 3 3 2 3 2" xfId="1517" xr:uid="{3F5B52B1-3429-4798-ABD0-D006D25F9A53}"/>
    <cellStyle name="Normal 6 3 3 2 3 2 2" xfId="1518" xr:uid="{8430610D-E463-4481-AF74-49C19CAF556A}"/>
    <cellStyle name="Normal 6 3 3 2 3 3" xfId="1519" xr:uid="{65B312A9-C55C-4143-889A-086C23F1DAA9}"/>
    <cellStyle name="Normal 6 3 3 2 3 4" xfId="3142" xr:uid="{6FBDDA1E-B12C-42DA-87F1-9968714F2663}"/>
    <cellStyle name="Normal 6 3 3 2 4" xfId="1520" xr:uid="{28D1A7D0-2389-46BF-B215-EA1E5EFE4EBC}"/>
    <cellStyle name="Normal 6 3 3 2 4 2" xfId="1521" xr:uid="{648048B7-228D-489F-80E6-C868F72B3D40}"/>
    <cellStyle name="Normal 6 3 3 2 5" xfId="1522" xr:uid="{2C074B60-60E8-4421-BA44-A94270655465}"/>
    <cellStyle name="Normal 6 3 3 2 6" xfId="3143" xr:uid="{A7441BA8-5956-4BE1-A7DC-506E6FDE2377}"/>
    <cellStyle name="Normal 6 3 3 3" xfId="326" xr:uid="{90461FDE-97F7-42A6-9B23-D80E5620011B}"/>
    <cellStyle name="Normal 6 3 3 3 2" xfId="623" xr:uid="{E6646C36-B383-4A47-B448-425340EB3D2C}"/>
    <cellStyle name="Normal 6 3 3 3 2 2" xfId="624" xr:uid="{184C7165-86F8-4A1C-BA44-0A90535E72B6}"/>
    <cellStyle name="Normal 6 3 3 3 2 2 2" xfId="1523" xr:uid="{923C6C8D-098A-42B2-93F5-3D843F0383D2}"/>
    <cellStyle name="Normal 6 3 3 3 2 2 2 2" xfId="1524" xr:uid="{33D13472-A3F7-4F8D-A925-3DDC435E92EF}"/>
    <cellStyle name="Normal 6 3 3 3 2 2 3" xfId="1525" xr:uid="{4F51910D-F587-4E64-AAAE-B7E875B15D1F}"/>
    <cellStyle name="Normal 6 3 3 3 2 3" xfId="1526" xr:uid="{AAE4E5B6-772B-487A-A982-2B8F711A279B}"/>
    <cellStyle name="Normal 6 3 3 3 2 3 2" xfId="1527" xr:uid="{F801DAB9-CD4E-407F-ACA3-B947A4D4C154}"/>
    <cellStyle name="Normal 6 3 3 3 2 4" xfId="1528" xr:uid="{769B7B73-B67F-470E-8590-A51721DAD304}"/>
    <cellStyle name="Normal 6 3 3 3 3" xfId="625" xr:uid="{6BE4C3AA-D9C6-42DE-9978-D3A466BC2525}"/>
    <cellStyle name="Normal 6 3 3 3 3 2" xfId="1529" xr:uid="{C93F5A94-3240-40FE-A190-2C8EA9CC020E}"/>
    <cellStyle name="Normal 6 3 3 3 3 2 2" xfId="1530" xr:uid="{28701FF9-49F8-42CF-8B36-2C2C272E8B03}"/>
    <cellStyle name="Normal 6 3 3 3 3 3" xfId="1531" xr:uid="{1FCC334E-4EC2-4AA3-B664-423F7820C487}"/>
    <cellStyle name="Normal 6 3 3 3 4" xfId="1532" xr:uid="{97F7F4B9-ABDC-40DB-B71D-E4E6D3400FCF}"/>
    <cellStyle name="Normal 6 3 3 3 4 2" xfId="1533" xr:uid="{42925161-BF02-4BF5-9A51-2545C7DF700D}"/>
    <cellStyle name="Normal 6 3 3 3 5" xfId="1534" xr:uid="{3916F2EB-C967-42C6-9869-9E2229E8B767}"/>
    <cellStyle name="Normal 6 3 3 4" xfId="327" xr:uid="{CAE73DCE-13B6-4DB4-AA31-C05C397689AE}"/>
    <cellStyle name="Normal 6 3 3 4 2" xfId="626" xr:uid="{E2B8FFE2-99A7-420B-A152-E2D61EE14BCE}"/>
    <cellStyle name="Normal 6 3 3 4 2 2" xfId="1535" xr:uid="{36C5FD89-EC49-46B0-B96D-54C6C9AC03CE}"/>
    <cellStyle name="Normal 6 3 3 4 2 2 2" xfId="1536" xr:uid="{62998036-3210-4F7A-B4BC-61E7011704CB}"/>
    <cellStyle name="Normal 6 3 3 4 2 3" xfId="1537" xr:uid="{67A91E4A-092C-4775-8A8B-73A8534F92A6}"/>
    <cellStyle name="Normal 6 3 3 4 3" xfId="1538" xr:uid="{6F29FBC6-B832-4893-B242-2C8CBABCBCBE}"/>
    <cellStyle name="Normal 6 3 3 4 3 2" xfId="1539" xr:uid="{C6ABF2F8-E075-4FA4-BDAE-146A882B7CF6}"/>
    <cellStyle name="Normal 6 3 3 4 4" xfId="1540" xr:uid="{BB1C76AD-C73F-4924-9F6B-2000CC335E7B}"/>
    <cellStyle name="Normal 6 3 3 5" xfId="627" xr:uid="{F99CE462-99C9-42DD-AD4E-198452793301}"/>
    <cellStyle name="Normal 6 3 3 5 2" xfId="1541" xr:uid="{C53ABB27-6ACE-4B3E-B352-8B78372ABE29}"/>
    <cellStyle name="Normal 6 3 3 5 2 2" xfId="1542" xr:uid="{B36A2F68-902A-4085-899A-4F2E11C02CEE}"/>
    <cellStyle name="Normal 6 3 3 5 3" xfId="1543" xr:uid="{9C9B905B-59FC-4D27-B152-BFEF8FE20C77}"/>
    <cellStyle name="Normal 6 3 3 5 4" xfId="3144" xr:uid="{7B8C093C-CF52-421F-996E-4701C5A61906}"/>
    <cellStyle name="Normal 6 3 3 6" xfId="1544" xr:uid="{4EA92D95-0E03-4F9E-9F9D-4C89ED5DCD24}"/>
    <cellStyle name="Normal 6 3 3 6 2" xfId="1545" xr:uid="{395AB530-C8A7-4543-8233-C846F3134EF6}"/>
    <cellStyle name="Normal 6 3 3 7" xfId="1546" xr:uid="{E5180082-7080-4A9F-9C7D-97B94C3C917F}"/>
    <cellStyle name="Normal 6 3 3 8" xfId="3145" xr:uid="{39CDB6A2-9EE9-4068-8B36-B69A89DC6F66}"/>
    <cellStyle name="Normal 6 3 4" xfId="116" xr:uid="{F19E3F07-9B9F-4694-8C81-CCCA284C1BD7}"/>
    <cellStyle name="Normal 6 3 4 2" xfId="447" xr:uid="{201629EF-E87E-4FA9-AA51-BFF7AF35C95D}"/>
    <cellStyle name="Normal 6 3 4 2 2" xfId="628" xr:uid="{F462254B-DE0E-4F21-B3C6-D4596F46FEE8}"/>
    <cellStyle name="Normal 6 3 4 2 2 2" xfId="1547" xr:uid="{5A828DB6-98D6-4F7E-BA43-0D57F606E3E6}"/>
    <cellStyle name="Normal 6 3 4 2 2 2 2" xfId="1548" xr:uid="{E936991E-1B0F-4AC6-A00F-FEB7B36D909A}"/>
    <cellStyle name="Normal 6 3 4 2 2 3" xfId="1549" xr:uid="{7269BDA2-FA90-4D47-B88D-C14C5BCA2D92}"/>
    <cellStyle name="Normal 6 3 4 2 2 4" xfId="3146" xr:uid="{ADB5CB9F-9874-42D5-B619-C6D26EE4570A}"/>
    <cellStyle name="Normal 6 3 4 2 3" xfId="1550" xr:uid="{D25C8718-C545-4766-AC83-AB53FAE5874D}"/>
    <cellStyle name="Normal 6 3 4 2 3 2" xfId="1551" xr:uid="{D84C3DE9-1655-4F96-B40D-EF450D9CF151}"/>
    <cellStyle name="Normal 6 3 4 2 4" xfId="1552" xr:uid="{096D46CC-FFA0-40EA-9F42-752C1E0875B7}"/>
    <cellStyle name="Normal 6 3 4 2 5" xfId="3147" xr:uid="{733B026A-CE01-455C-A643-A665F5625B5A}"/>
    <cellStyle name="Normal 6 3 4 3" xfId="629" xr:uid="{E2597908-9119-4F1B-ABB7-77DB39ADFAB1}"/>
    <cellStyle name="Normal 6 3 4 3 2" xfId="1553" xr:uid="{26DDAB83-9806-406B-94F6-14BDD27BE5E6}"/>
    <cellStyle name="Normal 6 3 4 3 2 2" xfId="1554" xr:uid="{6D7C3D70-66B3-45C8-95AA-71E4CCEE03CF}"/>
    <cellStyle name="Normal 6 3 4 3 3" xfId="1555" xr:uid="{0F376A8C-BD80-4C70-AD4B-D6420E020F6E}"/>
    <cellStyle name="Normal 6 3 4 3 4" xfId="3148" xr:uid="{6371AD3C-9D13-4CF0-BAFE-3DDB7CA7F90A}"/>
    <cellStyle name="Normal 6 3 4 4" xfId="1556" xr:uid="{E0E2FE67-F0A1-4CBE-AFF6-3289D6D90C59}"/>
    <cellStyle name="Normal 6 3 4 4 2" xfId="1557" xr:uid="{CF7D03E9-FAFD-4E28-B38E-7E83EB69F757}"/>
    <cellStyle name="Normal 6 3 4 4 3" xfId="3149" xr:uid="{1B1D043C-D0D6-478C-99DB-F55E8A2D8EC3}"/>
    <cellStyle name="Normal 6 3 4 4 4" xfId="3150" xr:uid="{E7F2F8B4-B0FE-4861-B1A5-32A1820F4710}"/>
    <cellStyle name="Normal 6 3 4 5" xfId="1558" xr:uid="{CA4143F2-D349-4A86-BAE8-5544085D363C}"/>
    <cellStyle name="Normal 6 3 4 6" xfId="3151" xr:uid="{DF44A4DA-0F06-49B3-BCE2-DC84A5386A69}"/>
    <cellStyle name="Normal 6 3 4 7" xfId="3152" xr:uid="{28C9A7BA-9925-47C5-9E89-CFD976E0C9F7}"/>
    <cellStyle name="Normal 6 3 5" xfId="328" xr:uid="{36D630D5-995C-4971-A1AB-9D3DFF18AB29}"/>
    <cellStyle name="Normal 6 3 5 2" xfId="630" xr:uid="{912920A4-1CE9-4109-9F84-F4D5EBC398FF}"/>
    <cellStyle name="Normal 6 3 5 2 2" xfId="631" xr:uid="{A8EDD597-9869-432C-B2DF-5E4C5E09E5FD}"/>
    <cellStyle name="Normal 6 3 5 2 2 2" xfId="1559" xr:uid="{69B8E786-C37E-4D70-8BBC-2FBEB61BCA31}"/>
    <cellStyle name="Normal 6 3 5 2 2 2 2" xfId="1560" xr:uid="{B7D35D81-5509-4668-AC9B-56812A9EE709}"/>
    <cellStyle name="Normal 6 3 5 2 2 3" xfId="1561" xr:uid="{DB7A61FB-4E80-4978-A2D1-8FAD757C697A}"/>
    <cellStyle name="Normal 6 3 5 2 3" xfId="1562" xr:uid="{85F8FC9C-E43C-4C5E-BE5A-DA4605788529}"/>
    <cellStyle name="Normal 6 3 5 2 3 2" xfId="1563" xr:uid="{57396C29-0249-4D98-9CB0-53AC9EFCA57B}"/>
    <cellStyle name="Normal 6 3 5 2 4" xfId="1564" xr:uid="{AE02477E-088B-4A5D-904A-A266EF32F3A5}"/>
    <cellStyle name="Normal 6 3 5 3" xfId="632" xr:uid="{816C7AAE-AD1B-4DC5-9075-BEE1CBC4835E}"/>
    <cellStyle name="Normal 6 3 5 3 2" xfId="1565" xr:uid="{91582532-ACAB-4BE6-922B-FAF0E4D3DC87}"/>
    <cellStyle name="Normal 6 3 5 3 2 2" xfId="1566" xr:uid="{3A3528EC-B0F4-4658-8287-E5FD80CC1A42}"/>
    <cellStyle name="Normal 6 3 5 3 3" xfId="1567" xr:uid="{149C172D-992C-4045-9712-FF084862300B}"/>
    <cellStyle name="Normal 6 3 5 3 4" xfId="3153" xr:uid="{8F142A9A-B6F0-4C82-8D09-4FDB603D57F6}"/>
    <cellStyle name="Normal 6 3 5 4" xfId="1568" xr:uid="{B0EDF157-D89C-4BFE-9746-11C9F51A5D50}"/>
    <cellStyle name="Normal 6 3 5 4 2" xfId="1569" xr:uid="{7718AF47-A021-4B13-B35A-7FB4D51F43B8}"/>
    <cellStyle name="Normal 6 3 5 5" xfId="1570" xr:uid="{2EC866C6-A5A1-46AF-A2A8-CFE085B1A555}"/>
    <cellStyle name="Normal 6 3 5 6" xfId="3154" xr:uid="{ACCA2BB6-20A7-4BEA-8F7F-0BBAFF54811A}"/>
    <cellStyle name="Normal 6 3 6" xfId="329" xr:uid="{4AA88205-0248-422A-904C-D08107939F46}"/>
    <cellStyle name="Normal 6 3 6 2" xfId="633" xr:uid="{8D31DDF2-B678-4E97-92B3-A65ECE71191B}"/>
    <cellStyle name="Normal 6 3 6 2 2" xfId="1571" xr:uid="{528267B2-32C0-469A-AC41-E2398FFCEAFF}"/>
    <cellStyle name="Normal 6 3 6 2 2 2" xfId="1572" xr:uid="{322F0586-363B-4F8E-B63B-B130F6E6370F}"/>
    <cellStyle name="Normal 6 3 6 2 3" xfId="1573" xr:uid="{F1C95CBC-D9FF-47F9-92F5-3AC241CC8008}"/>
    <cellStyle name="Normal 6 3 6 2 4" xfId="3155" xr:uid="{75659B4B-6E1C-40AD-A5DA-039806857D94}"/>
    <cellStyle name="Normal 6 3 6 3" xfId="1574" xr:uid="{9504D896-0F06-4510-AB59-405776174EA7}"/>
    <cellStyle name="Normal 6 3 6 3 2" xfId="1575" xr:uid="{36F9096E-28E8-49EB-9426-F8E5909129B4}"/>
    <cellStyle name="Normal 6 3 6 4" xfId="1576" xr:uid="{A396575D-A262-4003-9EEC-AE62E3DCBB2B}"/>
    <cellStyle name="Normal 6 3 6 5" xfId="3156" xr:uid="{8BE24382-0173-41B4-BE18-99CADCC9A496}"/>
    <cellStyle name="Normal 6 3 7" xfId="634" xr:uid="{C4A64E2C-5990-4259-9A7D-50437CD92980}"/>
    <cellStyle name="Normal 6 3 7 2" xfId="1577" xr:uid="{B33BA1BF-1A7D-422F-9679-0B1065B9A04F}"/>
    <cellStyle name="Normal 6 3 7 2 2" xfId="1578" xr:uid="{08E983B8-0969-4B54-BC37-71F37ECA8D25}"/>
    <cellStyle name="Normal 6 3 7 3" xfId="1579" xr:uid="{F45ADF45-D8B2-422E-953B-AE93487CBCC3}"/>
    <cellStyle name="Normal 6 3 7 4" xfId="3157" xr:uid="{615C2F67-0232-4F91-AC00-E880E77799CD}"/>
    <cellStyle name="Normal 6 3 8" xfId="1580" xr:uid="{98ABDC52-8FD8-4D68-87C7-B885B2D9BCAE}"/>
    <cellStyle name="Normal 6 3 8 2" xfId="1581" xr:uid="{64F605FC-2706-48D9-8DEC-F50DFEBF8551}"/>
    <cellStyle name="Normal 6 3 8 3" xfId="3158" xr:uid="{17509443-AC18-4BB3-BE22-A9ED63F2B34F}"/>
    <cellStyle name="Normal 6 3 8 4" xfId="3159" xr:uid="{C0861FB3-A70B-4E74-9898-6D88864740BE}"/>
    <cellStyle name="Normal 6 3 9" xfId="1582" xr:uid="{8854C830-A3A1-469E-A47F-1D7CBF969B6D}"/>
    <cellStyle name="Normal 6 3 9 2" xfId="4718" xr:uid="{51B54EF7-304B-46F4-9E72-4A53D7AC6A1F}"/>
    <cellStyle name="Normal 6 4" xfId="117" xr:uid="{D17FCFA3-6CBB-44D7-80CF-174752D3F101}"/>
    <cellStyle name="Normal 6 4 10" xfId="3160" xr:uid="{BC1018C1-ADE0-40A4-A642-3CED04CD9AEE}"/>
    <cellStyle name="Normal 6 4 11" xfId="3161" xr:uid="{72ACF104-7DB2-4D95-B5EF-778543900D24}"/>
    <cellStyle name="Normal 6 4 2" xfId="118" xr:uid="{493DA527-431F-4360-B0F6-1EB89AE864B7}"/>
    <cellStyle name="Normal 6 4 2 2" xfId="119" xr:uid="{4521636A-20FD-4A8F-8977-CDFDED34B80F}"/>
    <cellStyle name="Normal 6 4 2 2 2" xfId="330" xr:uid="{4ED58FF4-172B-41FE-8142-2A9808F6F0E9}"/>
    <cellStyle name="Normal 6 4 2 2 2 2" xfId="635" xr:uid="{34345C74-2BED-4C8C-AA06-EB5D32C7FE29}"/>
    <cellStyle name="Normal 6 4 2 2 2 2 2" xfId="1583" xr:uid="{CF90D9C8-C0A5-418B-9ECF-D20EEFDC3D75}"/>
    <cellStyle name="Normal 6 4 2 2 2 2 2 2" xfId="1584" xr:uid="{0D749F3F-87E7-45BB-A4B7-D20A754FCF53}"/>
    <cellStyle name="Normal 6 4 2 2 2 2 3" xfId="1585" xr:uid="{BCF52F09-90D6-4451-BBA6-AFC0FD1BAA9F}"/>
    <cellStyle name="Normal 6 4 2 2 2 2 4" xfId="3162" xr:uid="{746B940C-470F-4DC3-B65D-36B0A43C3B0E}"/>
    <cellStyle name="Normal 6 4 2 2 2 3" xfId="1586" xr:uid="{10864A97-9E14-4EA8-B258-CD666A19A771}"/>
    <cellStyle name="Normal 6 4 2 2 2 3 2" xfId="1587" xr:uid="{6BA877F5-DB63-49B2-8CF5-CD9C15CCFE9F}"/>
    <cellStyle name="Normal 6 4 2 2 2 3 3" xfId="3163" xr:uid="{B35E6260-2C86-4EB5-A2AD-0CA14574EE9A}"/>
    <cellStyle name="Normal 6 4 2 2 2 3 4" xfId="3164" xr:uid="{6C87D67E-8AAC-4795-93E9-BB44886BF191}"/>
    <cellStyle name="Normal 6 4 2 2 2 4" xfId="1588" xr:uid="{9557F183-C732-43D7-99D6-E9F50FB63865}"/>
    <cellStyle name="Normal 6 4 2 2 2 5" xfId="3165" xr:uid="{3114278C-EE00-4FDA-AA57-80A7E9885E0A}"/>
    <cellStyle name="Normal 6 4 2 2 2 6" xfId="3166" xr:uid="{4B74911C-8073-471A-B652-DDB119D795C7}"/>
    <cellStyle name="Normal 6 4 2 2 3" xfId="636" xr:uid="{00D9FB51-4D2F-4378-BC46-BEC4BF98BF13}"/>
    <cellStyle name="Normal 6 4 2 2 3 2" xfId="1589" xr:uid="{E0409EC9-AD05-4865-BAC4-DFFA88FC0EBA}"/>
    <cellStyle name="Normal 6 4 2 2 3 2 2" xfId="1590" xr:uid="{78BB5FE0-2E76-4D2A-9764-0CABB65EF06E}"/>
    <cellStyle name="Normal 6 4 2 2 3 2 3" xfId="3167" xr:uid="{B91FFF26-4D15-4BD0-8AC7-B37AD3BB6007}"/>
    <cellStyle name="Normal 6 4 2 2 3 2 4" xfId="3168" xr:uid="{20327FB5-0452-41A1-9687-A022BD84ED95}"/>
    <cellStyle name="Normal 6 4 2 2 3 3" xfId="1591" xr:uid="{5DD685C5-D16A-47AD-A89A-FFE951CC61C9}"/>
    <cellStyle name="Normal 6 4 2 2 3 4" xfId="3169" xr:uid="{5A2ECDE4-76BC-479B-B80C-1AE56B44280A}"/>
    <cellStyle name="Normal 6 4 2 2 3 5" xfId="3170" xr:uid="{39B23CC3-C99A-4AEB-8953-7513547701B6}"/>
    <cellStyle name="Normal 6 4 2 2 4" xfId="1592" xr:uid="{E005B865-FF1A-4725-B095-18AF6C27E8E3}"/>
    <cellStyle name="Normal 6 4 2 2 4 2" xfId="1593" xr:uid="{3021184D-26AA-4207-BC5E-CE910DA35A42}"/>
    <cellStyle name="Normal 6 4 2 2 4 3" xfId="3171" xr:uid="{4693A386-740B-4459-AEE3-A93C35A85417}"/>
    <cellStyle name="Normal 6 4 2 2 4 4" xfId="3172" xr:uid="{3808A603-BF6A-4F0E-A71F-669FE7AE6541}"/>
    <cellStyle name="Normal 6 4 2 2 5" xfId="1594" xr:uid="{311E081B-2735-419B-89E0-B2D4AD5C311C}"/>
    <cellStyle name="Normal 6 4 2 2 5 2" xfId="3173" xr:uid="{A67A5F4D-AC87-4B83-BFA7-37F23D20913A}"/>
    <cellStyle name="Normal 6 4 2 2 5 3" xfId="3174" xr:uid="{8BD6557D-6CAE-40A1-89D8-A4E1D5C24F95}"/>
    <cellStyle name="Normal 6 4 2 2 5 4" xfId="3175" xr:uid="{81C217BB-9247-4849-9623-0735307E4421}"/>
    <cellStyle name="Normal 6 4 2 2 6" xfId="3176" xr:uid="{FB37F73C-1F2B-4373-ADAF-4E32E3E94750}"/>
    <cellStyle name="Normal 6 4 2 2 7" xfId="3177" xr:uid="{F26492BE-FF9D-414A-A0DE-D7A6579B794E}"/>
    <cellStyle name="Normal 6 4 2 2 8" xfId="3178" xr:uid="{A8AE1AAE-E578-4AFE-BCB0-111679A7915B}"/>
    <cellStyle name="Normal 6 4 2 3" xfId="331" xr:uid="{CE73758B-FD23-47A6-A86E-BA0A03065840}"/>
    <cellStyle name="Normal 6 4 2 3 2" xfId="637" xr:uid="{C4668703-5F13-481E-8B08-A73AEEE41E99}"/>
    <cellStyle name="Normal 6 4 2 3 2 2" xfId="638" xr:uid="{9216AD07-FC56-43DF-83B8-CE985365E876}"/>
    <cellStyle name="Normal 6 4 2 3 2 2 2" xfId="1595" xr:uid="{536D3C88-390E-4317-9ADE-2D0380699255}"/>
    <cellStyle name="Normal 6 4 2 3 2 2 2 2" xfId="1596" xr:uid="{95672D86-F0B7-4B88-ACB6-5BFFAF4C1E1E}"/>
    <cellStyle name="Normal 6 4 2 3 2 2 3" xfId="1597" xr:uid="{B7437F26-3474-4DB3-AB7C-697AB0BC03F5}"/>
    <cellStyle name="Normal 6 4 2 3 2 3" xfId="1598" xr:uid="{1B6C2795-6D53-4131-B43D-04B8F29E2BFD}"/>
    <cellStyle name="Normal 6 4 2 3 2 3 2" xfId="1599" xr:uid="{116DD6D6-28B6-4345-B9EA-E0786802BC9D}"/>
    <cellStyle name="Normal 6 4 2 3 2 4" xfId="1600" xr:uid="{5F7606FD-CA78-482A-ADB3-19684B012660}"/>
    <cellStyle name="Normal 6 4 2 3 3" xfId="639" xr:uid="{1C35D44B-E778-4C5A-823A-B48027E7C933}"/>
    <cellStyle name="Normal 6 4 2 3 3 2" xfId="1601" xr:uid="{AFDBB186-5267-4DD1-93D9-9FFEDA1FF4D1}"/>
    <cellStyle name="Normal 6 4 2 3 3 2 2" xfId="1602" xr:uid="{A17C94B5-E985-4C3E-A5E8-2CC1EB594613}"/>
    <cellStyle name="Normal 6 4 2 3 3 3" xfId="1603" xr:uid="{1D2739ED-BF48-4C8F-87E8-3A3BD4A9B280}"/>
    <cellStyle name="Normal 6 4 2 3 3 4" xfId="3179" xr:uid="{53BC411D-9BCA-4A03-BB7E-2AE9C6F8F42E}"/>
    <cellStyle name="Normal 6 4 2 3 4" xfId="1604" xr:uid="{0AFA9482-47D8-48F7-B778-205D80DF98AD}"/>
    <cellStyle name="Normal 6 4 2 3 4 2" xfId="1605" xr:uid="{9FB1429A-5819-4E3B-A861-9978944CB062}"/>
    <cellStyle name="Normal 6 4 2 3 5" xfId="1606" xr:uid="{964BA4E9-C018-4103-9267-F52BA762A411}"/>
    <cellStyle name="Normal 6 4 2 3 6" xfId="3180" xr:uid="{6A6A5D30-CDE8-4FFE-B200-FE4D71D1B733}"/>
    <cellStyle name="Normal 6 4 2 4" xfId="332" xr:uid="{F2932E49-1139-4B96-93AC-16A1CD76AC7D}"/>
    <cellStyle name="Normal 6 4 2 4 2" xfId="640" xr:uid="{D1559614-5429-46F5-9A7E-19602BE5A365}"/>
    <cellStyle name="Normal 6 4 2 4 2 2" xfId="1607" xr:uid="{A2EAF206-9C9B-43EB-9FC1-9B6D0EBF4B82}"/>
    <cellStyle name="Normal 6 4 2 4 2 2 2" xfId="1608" xr:uid="{39F0C390-6D02-4BD2-BD95-82D32DF39DE4}"/>
    <cellStyle name="Normal 6 4 2 4 2 3" xfId="1609" xr:uid="{0E29B433-3D3B-4CBB-8B04-B5F13C356000}"/>
    <cellStyle name="Normal 6 4 2 4 2 4" xfId="3181" xr:uid="{8B5F7A7D-20C1-42FC-BA1F-C82DCD17B134}"/>
    <cellStyle name="Normal 6 4 2 4 3" xfId="1610" xr:uid="{144915FD-6A55-499C-B183-1FD0049ABE2F}"/>
    <cellStyle name="Normal 6 4 2 4 3 2" xfId="1611" xr:uid="{F9418028-8494-4BCF-9EE3-6943F62B498A}"/>
    <cellStyle name="Normal 6 4 2 4 4" xfId="1612" xr:uid="{8988E0EF-3CD4-482E-8A3A-9A5E93EAD4FE}"/>
    <cellStyle name="Normal 6 4 2 4 5" xfId="3182" xr:uid="{24EFFE0E-25BD-45A3-98D3-848B7271342A}"/>
    <cellStyle name="Normal 6 4 2 5" xfId="333" xr:uid="{1F2F4E04-A40D-49CA-A256-E14A0E83AB6C}"/>
    <cellStyle name="Normal 6 4 2 5 2" xfId="1613" xr:uid="{5F905945-0194-40A6-9E7A-762393042BED}"/>
    <cellStyle name="Normal 6 4 2 5 2 2" xfId="1614" xr:uid="{BCD8F49E-E403-48B1-923F-58AA04E59568}"/>
    <cellStyle name="Normal 6 4 2 5 3" xfId="1615" xr:uid="{090DD77F-7CF7-4C0F-8A22-D15E86180580}"/>
    <cellStyle name="Normal 6 4 2 5 4" xfId="3183" xr:uid="{D30A1025-879B-458D-82B7-B9DD3F52F74E}"/>
    <cellStyle name="Normal 6 4 2 6" xfId="1616" xr:uid="{CD7248FD-FC76-4094-B983-93E49DFE8054}"/>
    <cellStyle name="Normal 6 4 2 6 2" xfId="1617" xr:uid="{87323430-0611-4F4D-A737-1DA04DF37648}"/>
    <cellStyle name="Normal 6 4 2 6 3" xfId="3184" xr:uid="{D77F5107-871E-4F5A-9FC6-8F6EA9D1F8D1}"/>
    <cellStyle name="Normal 6 4 2 6 4" xfId="3185" xr:uid="{AC541530-2F9C-4355-9059-E50373D5BA3C}"/>
    <cellStyle name="Normal 6 4 2 7" xfId="1618" xr:uid="{392655BF-4981-417C-A777-B5ACF1122C49}"/>
    <cellStyle name="Normal 6 4 2 8" xfId="3186" xr:uid="{37F3A7F6-62A8-4E07-8BA6-4F3827B266A7}"/>
    <cellStyle name="Normal 6 4 2 9" xfId="3187" xr:uid="{0AE62D94-11F2-4292-8A77-6EC79A84DB3D}"/>
    <cellStyle name="Normal 6 4 3" xfId="120" xr:uid="{72F2BAE0-89A4-44FA-BD25-3C22A56C6BAA}"/>
    <cellStyle name="Normal 6 4 3 2" xfId="121" xr:uid="{7174FC45-7EA6-4E5C-9EDE-896C38A54F1B}"/>
    <cellStyle name="Normal 6 4 3 2 2" xfId="641" xr:uid="{FB9E9308-158A-4229-BE49-4325F85B4BD1}"/>
    <cellStyle name="Normal 6 4 3 2 2 2" xfId="1619" xr:uid="{9439A936-FC80-4847-A0B4-9EF34AA5BB41}"/>
    <cellStyle name="Normal 6 4 3 2 2 2 2" xfId="1620" xr:uid="{394816F5-6EAB-4E9F-82E9-A1AA9CFC1A4B}"/>
    <cellStyle name="Normal 6 4 3 2 2 2 2 2" xfId="4476" xr:uid="{357A1214-50E8-41B2-B1A8-D07F5708CDB8}"/>
    <cellStyle name="Normal 6 4 3 2 2 2 3" xfId="4477" xr:uid="{1458AE9E-AC77-4135-8F67-2AB197E77680}"/>
    <cellStyle name="Normal 6 4 3 2 2 3" xfId="1621" xr:uid="{30850998-98B4-4CFB-B88C-847BD26AC763}"/>
    <cellStyle name="Normal 6 4 3 2 2 3 2" xfId="4478" xr:uid="{AF6DDE6E-22E5-4119-BC58-1263FB5FDC3C}"/>
    <cellStyle name="Normal 6 4 3 2 2 4" xfId="3188" xr:uid="{7D966D17-E8AF-4536-B248-7DA6571D0BAC}"/>
    <cellStyle name="Normal 6 4 3 2 3" xfId="1622" xr:uid="{8B381917-B8D4-4BD2-94D5-0F93910553A3}"/>
    <cellStyle name="Normal 6 4 3 2 3 2" xfId="1623" xr:uid="{72EF4E26-2518-4FFF-825C-FE9B0E133158}"/>
    <cellStyle name="Normal 6 4 3 2 3 2 2" xfId="4479" xr:uid="{74CB9A5E-F44F-437E-99DD-A4A07396E64A}"/>
    <cellStyle name="Normal 6 4 3 2 3 3" xfId="3189" xr:uid="{E40A6935-5337-4624-99D5-E8D4D607FFA7}"/>
    <cellStyle name="Normal 6 4 3 2 3 4" xfId="3190" xr:uid="{1E820148-116F-4AFD-BB85-430AC8EB5708}"/>
    <cellStyle name="Normal 6 4 3 2 4" xfId="1624" xr:uid="{6A29D63A-56A9-44C8-B7A9-630E612B972C}"/>
    <cellStyle name="Normal 6 4 3 2 4 2" xfId="4480" xr:uid="{8BFA953A-72C1-4687-B05A-89F3AA91FAA3}"/>
    <cellStyle name="Normal 6 4 3 2 5" xfId="3191" xr:uid="{F15A23EC-8D1F-4F0A-B3A5-6C392E5D8809}"/>
    <cellStyle name="Normal 6 4 3 2 6" xfId="3192" xr:uid="{3329909C-7810-45BD-B3E7-6B9DD18CAA24}"/>
    <cellStyle name="Normal 6 4 3 3" xfId="334" xr:uid="{9C9A90F8-08C3-456B-AE9C-B4DF282153AB}"/>
    <cellStyle name="Normal 6 4 3 3 2" xfId="1625" xr:uid="{40CA914C-B8DF-4DF4-A586-2561F1F70B55}"/>
    <cellStyle name="Normal 6 4 3 3 2 2" xfId="1626" xr:uid="{65152C58-0ACE-489C-B17D-E46C1EEA4FC1}"/>
    <cellStyle name="Normal 6 4 3 3 2 2 2" xfId="4481" xr:uid="{B834AFB3-C85B-4D1C-9065-0E7C1E033016}"/>
    <cellStyle name="Normal 6 4 3 3 2 3" xfId="3193" xr:uid="{6E1868A8-6406-4E1C-BF82-F28F5B192ECE}"/>
    <cellStyle name="Normal 6 4 3 3 2 4" xfId="3194" xr:uid="{C8066931-33ED-4F26-BF6B-188439D19C88}"/>
    <cellStyle name="Normal 6 4 3 3 3" xfId="1627" xr:uid="{A5959FDC-A301-4B63-978B-EBFD12249AF2}"/>
    <cellStyle name="Normal 6 4 3 3 3 2" xfId="4482" xr:uid="{ED82E9A7-E7F6-43E9-83E9-28E71B499036}"/>
    <cellStyle name="Normal 6 4 3 3 4" xfId="3195" xr:uid="{5B6D422B-C5A1-480A-B46B-9E3002752B9F}"/>
    <cellStyle name="Normal 6 4 3 3 5" xfId="3196" xr:uid="{6D95723A-FB65-4B4D-9FE8-89CB0B701725}"/>
    <cellStyle name="Normal 6 4 3 4" xfId="1628" xr:uid="{930FA9C2-4A1A-4998-A103-B67FA4CAB091}"/>
    <cellStyle name="Normal 6 4 3 4 2" xfId="1629" xr:uid="{FE216147-7863-4BC0-95DF-63C506850F53}"/>
    <cellStyle name="Normal 6 4 3 4 2 2" xfId="4483" xr:uid="{9AE93D35-CC81-4457-A5B3-97A621A1C042}"/>
    <cellStyle name="Normal 6 4 3 4 3" xfId="3197" xr:uid="{4F4E3FA9-C68E-43A8-9FFC-D1B926FC6BBF}"/>
    <cellStyle name="Normal 6 4 3 4 4" xfId="3198" xr:uid="{2E382E60-72D8-45B1-B7A2-3BBD132FCFF9}"/>
    <cellStyle name="Normal 6 4 3 5" xfId="1630" xr:uid="{38B0B500-887E-4A7A-91E2-A631E33B3BBC}"/>
    <cellStyle name="Normal 6 4 3 5 2" xfId="3199" xr:uid="{BF73F5D8-4459-48FE-94F7-7AC6DBB3FF95}"/>
    <cellStyle name="Normal 6 4 3 5 3" xfId="3200" xr:uid="{C5BE8108-C65A-40F4-9E60-1BB4EFBD07DF}"/>
    <cellStyle name="Normal 6 4 3 5 4" xfId="3201" xr:uid="{71EDE43E-4356-43AC-B66F-C53B1CCEA116}"/>
    <cellStyle name="Normal 6 4 3 6" xfId="3202" xr:uid="{8A5E7691-F5EF-4A38-8DD4-1012BA9CD306}"/>
    <cellStyle name="Normal 6 4 3 7" xfId="3203" xr:uid="{056CD464-1A25-4B30-BF78-53AB007367A1}"/>
    <cellStyle name="Normal 6 4 3 8" xfId="3204" xr:uid="{1D5A3A5A-1714-4E9E-97D9-9015F7C49346}"/>
    <cellStyle name="Normal 6 4 4" xfId="122" xr:uid="{58CF1E0E-0F60-4B17-B6AE-176D6A4CCABC}"/>
    <cellStyle name="Normal 6 4 4 2" xfId="642" xr:uid="{8F637BF6-C543-432C-A7FC-0DD425F9B315}"/>
    <cellStyle name="Normal 6 4 4 2 2" xfId="643" xr:uid="{8E3D72FA-11A7-410A-A1EF-1D6A1F81C314}"/>
    <cellStyle name="Normal 6 4 4 2 2 2" xfId="1631" xr:uid="{C73CB283-BFE2-46B8-BD46-54E5B815AD4E}"/>
    <cellStyle name="Normal 6 4 4 2 2 2 2" xfId="1632" xr:uid="{8600F20D-E546-4234-A455-4D855C11E6DB}"/>
    <cellStyle name="Normal 6 4 4 2 2 3" xfId="1633" xr:uid="{38903911-55E8-4ED0-BA73-064063BC7F89}"/>
    <cellStyle name="Normal 6 4 4 2 2 4" xfId="3205" xr:uid="{18553881-0512-42FE-8A8E-7709B5207BE0}"/>
    <cellStyle name="Normal 6 4 4 2 3" xfId="1634" xr:uid="{E1815E7A-5CB9-4358-866F-263B8CA3557D}"/>
    <cellStyle name="Normal 6 4 4 2 3 2" xfId="1635" xr:uid="{183E6D65-DCA5-4282-8E5B-726C3BD441B4}"/>
    <cellStyle name="Normal 6 4 4 2 4" xfId="1636" xr:uid="{9B8973EB-BCFD-481C-826B-39C917512389}"/>
    <cellStyle name="Normal 6 4 4 2 5" xfId="3206" xr:uid="{FB4E97D1-1D5B-472E-8B7B-CC33558E1930}"/>
    <cellStyle name="Normal 6 4 4 3" xfId="644" xr:uid="{0C728BE2-6DBD-4D8D-895F-7DCDC68E2E25}"/>
    <cellStyle name="Normal 6 4 4 3 2" xfId="1637" xr:uid="{33322F77-ACCC-41F9-A3E8-9431E43FE601}"/>
    <cellStyle name="Normal 6 4 4 3 2 2" xfId="1638" xr:uid="{CA7E29AA-966C-498E-A66D-77265ECFB35B}"/>
    <cellStyle name="Normal 6 4 4 3 3" xfId="1639" xr:uid="{CF3A4D70-0EB6-4359-8692-73C3DED57145}"/>
    <cellStyle name="Normal 6 4 4 3 4" xfId="3207" xr:uid="{2CC209EC-0CBD-404E-8F8D-8E97DDFD3777}"/>
    <cellStyle name="Normal 6 4 4 4" xfId="1640" xr:uid="{E17B5899-7028-4ABB-8B28-18890450FF37}"/>
    <cellStyle name="Normal 6 4 4 4 2" xfId="1641" xr:uid="{A0602547-90B2-4DB5-B021-2CE7A741BFFE}"/>
    <cellStyle name="Normal 6 4 4 4 3" xfId="3208" xr:uid="{01EEF5B3-DE86-4CB6-94C1-070733BD6584}"/>
    <cellStyle name="Normal 6 4 4 4 4" xfId="3209" xr:uid="{9EDF9C5C-D534-4047-B953-95217B843DC2}"/>
    <cellStyle name="Normal 6 4 4 5" xfId="1642" xr:uid="{FE03FA46-7CA2-45E0-8F69-5F6547150364}"/>
    <cellStyle name="Normal 6 4 4 6" xfId="3210" xr:uid="{182CA75A-383E-4DB5-B3D9-19331346724A}"/>
    <cellStyle name="Normal 6 4 4 7" xfId="3211" xr:uid="{C9081AF9-4E73-4093-8E34-3FAB3136EFC6}"/>
    <cellStyle name="Normal 6 4 5" xfId="335" xr:uid="{297E3F77-ADCA-448E-9058-51DBE4205DA0}"/>
    <cellStyle name="Normal 6 4 5 2" xfId="645" xr:uid="{78784331-28D3-49D4-9BC4-2388BFA56916}"/>
    <cellStyle name="Normal 6 4 5 2 2" xfId="1643" xr:uid="{21F98CF5-F8FC-4A88-9828-DF3F4B3AD7AA}"/>
    <cellStyle name="Normal 6 4 5 2 2 2" xfId="1644" xr:uid="{A9FF4A14-AA8B-45E5-AAD0-758DBC933483}"/>
    <cellStyle name="Normal 6 4 5 2 3" xfId="1645" xr:uid="{87BE8C7C-3FA5-4C82-94C0-08E1E1A9EA79}"/>
    <cellStyle name="Normal 6 4 5 2 4" xfId="3212" xr:uid="{E30D359F-7F35-4B0F-B3CD-FC7FEF965D19}"/>
    <cellStyle name="Normal 6 4 5 3" xfId="1646" xr:uid="{99F51DE0-9F46-49AF-9923-F0395F396F5F}"/>
    <cellStyle name="Normal 6 4 5 3 2" xfId="1647" xr:uid="{3736DF6B-8778-46DC-BE21-0D227C50C286}"/>
    <cellStyle name="Normal 6 4 5 3 3" xfId="3213" xr:uid="{DC80D9DC-27E6-44DE-8C84-A6BF30E039AA}"/>
    <cellStyle name="Normal 6 4 5 3 4" xfId="3214" xr:uid="{0CAA847E-C184-4119-80CA-29BEC03D888E}"/>
    <cellStyle name="Normal 6 4 5 4" xfId="1648" xr:uid="{60CEB0DC-5DD9-4093-925C-EA944B9F21BD}"/>
    <cellStyle name="Normal 6 4 5 5" xfId="3215" xr:uid="{96052359-76CE-4762-A1C7-625528851484}"/>
    <cellStyle name="Normal 6 4 5 6" xfId="3216" xr:uid="{E3153BFB-A006-425A-B164-D1689945B8BE}"/>
    <cellStyle name="Normal 6 4 6" xfId="336" xr:uid="{1F87CB4F-9FBF-4942-9287-D30198BBF101}"/>
    <cellStyle name="Normal 6 4 6 2" xfId="1649" xr:uid="{5F73E9FC-77E9-4D91-8EF4-2B5D4CEC0821}"/>
    <cellStyle name="Normal 6 4 6 2 2" xfId="1650" xr:uid="{FB6C3AB3-5FFD-4F31-BFDF-1985A4341FA8}"/>
    <cellStyle name="Normal 6 4 6 2 3" xfId="3217" xr:uid="{53F82916-BF88-4CCA-B9AE-6D9F86A5932D}"/>
    <cellStyle name="Normal 6 4 6 2 4" xfId="3218" xr:uid="{F8F5EC8A-1F32-4D6A-B766-126F4A4EAC69}"/>
    <cellStyle name="Normal 6 4 6 3" xfId="1651" xr:uid="{764DAF2F-7C09-44E1-8F34-50EF999F0C03}"/>
    <cellStyle name="Normal 6 4 6 4" xfId="3219" xr:uid="{E86ECA61-FDFB-4349-A2AD-1A5C5DD0AC42}"/>
    <cellStyle name="Normal 6 4 6 5" xfId="3220" xr:uid="{C85179DA-C6B1-4B97-AD3D-D8DFD71B3383}"/>
    <cellStyle name="Normal 6 4 7" xfId="1652" xr:uid="{FCB90F65-2097-4CBD-8EF1-DF86711736D6}"/>
    <cellStyle name="Normal 6 4 7 2" xfId="1653" xr:uid="{3E3C6E3E-E445-4734-8F1E-423B2F01E205}"/>
    <cellStyle name="Normal 6 4 7 3" xfId="3221" xr:uid="{DB804B08-C454-4FF5-8D42-DB325374A408}"/>
    <cellStyle name="Normal 6 4 7 3 2" xfId="4407" xr:uid="{97B5479F-D19B-4DE2-84F8-DE8B37EBF95B}"/>
    <cellStyle name="Normal 6 4 7 3 3" xfId="4685" xr:uid="{E80DF1AF-D091-4544-9D19-9D0374DBABF9}"/>
    <cellStyle name="Normal 6 4 7 4" xfId="3222" xr:uid="{C985878B-B234-45C0-B381-2AF8FB353FB0}"/>
    <cellStyle name="Normal 6 4 8" xfId="1654" xr:uid="{DCD7CCF4-0A2D-462B-B400-0A3EFA5D5BBB}"/>
    <cellStyle name="Normal 6 4 8 2" xfId="3223" xr:uid="{890884E9-5EBE-4768-BEC6-F75B55B987E8}"/>
    <cellStyle name="Normal 6 4 8 3" xfId="3224" xr:uid="{49D7B34B-5AFD-4E6F-8EA4-B37F97992AB5}"/>
    <cellStyle name="Normal 6 4 8 4" xfId="3225" xr:uid="{0F756A1C-21F0-4FB0-B154-969BBCEDBD52}"/>
    <cellStyle name="Normal 6 4 9" xfId="3226" xr:uid="{43AF6D7D-BE77-4991-9291-F31F80C06769}"/>
    <cellStyle name="Normal 6 5" xfId="123" xr:uid="{0D381C66-C5B7-4E1C-BB77-88738470BE9B}"/>
    <cellStyle name="Normal 6 5 10" xfId="3227" xr:uid="{59FF43F2-A841-4E2A-9993-DBE0946B49D7}"/>
    <cellStyle name="Normal 6 5 11" xfId="3228" xr:uid="{E45DDAB9-C1D0-4125-B587-9094BAAD3654}"/>
    <cellStyle name="Normal 6 5 2" xfId="124" xr:uid="{8696616B-65B7-4CE9-9D30-9D0A6E0141B0}"/>
    <cellStyle name="Normal 6 5 2 2" xfId="337" xr:uid="{71EAE0F2-450E-4562-946D-1E9FA9D0FFBC}"/>
    <cellStyle name="Normal 6 5 2 2 2" xfId="646" xr:uid="{323157A3-153B-4217-A411-B7BA6C1CDD5F}"/>
    <cellStyle name="Normal 6 5 2 2 2 2" xfId="647" xr:uid="{645A5932-ED80-4D33-B18B-FB6A8B362B37}"/>
    <cellStyle name="Normal 6 5 2 2 2 2 2" xfId="1655" xr:uid="{A2C731FD-B925-4DC5-8EAC-DAD6F926A7A6}"/>
    <cellStyle name="Normal 6 5 2 2 2 2 3" xfId="3229" xr:uid="{6FC11E25-CFC1-4056-9951-74C15071D595}"/>
    <cellStyle name="Normal 6 5 2 2 2 2 4" xfId="3230" xr:uid="{03DACB14-1A32-4B90-BED7-041B79641AC9}"/>
    <cellStyle name="Normal 6 5 2 2 2 3" xfId="1656" xr:uid="{EF00E2F3-63EF-483B-BDC0-D62376F2DD5C}"/>
    <cellStyle name="Normal 6 5 2 2 2 3 2" xfId="3231" xr:uid="{292386F4-F085-4C19-B241-EF3B6F90063E}"/>
    <cellStyle name="Normal 6 5 2 2 2 3 3" xfId="3232" xr:uid="{5799E095-7960-4657-816C-819213D9E0AC}"/>
    <cellStyle name="Normal 6 5 2 2 2 3 4" xfId="3233" xr:uid="{0DEA7DED-9AE5-4520-9324-DCFF7879DECB}"/>
    <cellStyle name="Normal 6 5 2 2 2 4" xfId="3234" xr:uid="{11E03D9E-5A36-420E-A3EA-78A78376646B}"/>
    <cellStyle name="Normal 6 5 2 2 2 5" xfId="3235" xr:uid="{CA1F73BB-B8D8-4821-9BCD-D46573FC72F5}"/>
    <cellStyle name="Normal 6 5 2 2 2 6" xfId="3236" xr:uid="{8A5D6B64-9E6E-4AE9-94A4-70279C230257}"/>
    <cellStyle name="Normal 6 5 2 2 3" xfId="648" xr:uid="{BC280388-CA02-4352-982F-5B72E9147220}"/>
    <cellStyle name="Normal 6 5 2 2 3 2" xfId="1657" xr:uid="{F7B77827-8061-4CFD-8444-7BEDA77F6BD0}"/>
    <cellStyle name="Normal 6 5 2 2 3 2 2" xfId="3237" xr:uid="{8D224F0B-3C83-458A-B6BD-66EEDDF6E453}"/>
    <cellStyle name="Normal 6 5 2 2 3 2 3" xfId="3238" xr:uid="{1A0147D4-168D-471B-8FBD-5754CAAD142C}"/>
    <cellStyle name="Normal 6 5 2 2 3 2 4" xfId="3239" xr:uid="{AEBC9B62-C5CD-43B3-94C7-3AB7B67A1D00}"/>
    <cellStyle name="Normal 6 5 2 2 3 3" xfId="3240" xr:uid="{7AF185F0-1D5B-4B92-969F-EC7CA95EA8B4}"/>
    <cellStyle name="Normal 6 5 2 2 3 4" xfId="3241" xr:uid="{82A895C0-1918-4915-A5CD-59659A5FC16E}"/>
    <cellStyle name="Normal 6 5 2 2 3 5" xfId="3242" xr:uid="{6A13B322-A8CF-4146-B7FD-55448FF83AE8}"/>
    <cellStyle name="Normal 6 5 2 2 4" xfId="1658" xr:uid="{2595291B-C235-4A10-972B-E8734821977E}"/>
    <cellStyle name="Normal 6 5 2 2 4 2" xfId="3243" xr:uid="{47396F67-D00D-4710-A3DE-552163C3D444}"/>
    <cellStyle name="Normal 6 5 2 2 4 3" xfId="3244" xr:uid="{B3CE862E-8918-4FEF-87C3-57B9B2858C13}"/>
    <cellStyle name="Normal 6 5 2 2 4 4" xfId="3245" xr:uid="{B5FBF011-3B83-48FB-947F-F4C197C27902}"/>
    <cellStyle name="Normal 6 5 2 2 5" xfId="3246" xr:uid="{E97CB955-AF4E-4F4E-B19A-2CDC7668A185}"/>
    <cellStyle name="Normal 6 5 2 2 5 2" xfId="3247" xr:uid="{9AF9D7C6-5384-484D-8E8A-212B8CCDA421}"/>
    <cellStyle name="Normal 6 5 2 2 5 3" xfId="3248" xr:uid="{38D26CFB-86CE-4701-BA19-907517F7A9B7}"/>
    <cellStyle name="Normal 6 5 2 2 5 4" xfId="3249" xr:uid="{390D3DB9-BAFF-4174-8DF7-A47FB40FEF05}"/>
    <cellStyle name="Normal 6 5 2 2 6" xfId="3250" xr:uid="{0F6EDEDE-D86E-460D-B192-5F1B790437BB}"/>
    <cellStyle name="Normal 6 5 2 2 7" xfId="3251" xr:uid="{ABA8282C-4758-4019-8CB0-E158203419CB}"/>
    <cellStyle name="Normal 6 5 2 2 8" xfId="3252" xr:uid="{BBC64422-B1EB-418D-AED9-846C78E7FF1F}"/>
    <cellStyle name="Normal 6 5 2 3" xfId="649" xr:uid="{D6867DEC-C740-4969-82DB-CE21896E0EDE}"/>
    <cellStyle name="Normal 6 5 2 3 2" xfId="650" xr:uid="{E3DB6F5D-7B9D-4005-8BD9-1D3B92ACCBD3}"/>
    <cellStyle name="Normal 6 5 2 3 2 2" xfId="651" xr:uid="{701CDF1E-7EB4-4F04-B8EF-09FB46765A27}"/>
    <cellStyle name="Normal 6 5 2 3 2 3" xfId="3253" xr:uid="{89B506C5-C9F8-49A4-8862-060F27CD6587}"/>
    <cellStyle name="Normal 6 5 2 3 2 4" xfId="3254" xr:uid="{9C92ABC9-5A80-4A6C-8A7C-239F5FDB36AB}"/>
    <cellStyle name="Normal 6 5 2 3 3" xfId="652" xr:uid="{854F14A0-A9D1-4683-96FD-0583C36E1648}"/>
    <cellStyle name="Normal 6 5 2 3 3 2" xfId="3255" xr:uid="{14817586-2F71-4379-9DAD-42F857581682}"/>
    <cellStyle name="Normal 6 5 2 3 3 3" xfId="3256" xr:uid="{7ACA80E6-7E61-4726-ABA3-CB806978E324}"/>
    <cellStyle name="Normal 6 5 2 3 3 4" xfId="3257" xr:uid="{510195DB-C923-441D-B27E-4F6F46611596}"/>
    <cellStyle name="Normal 6 5 2 3 4" xfId="3258" xr:uid="{F030F68F-7945-4C79-A666-61A59B901247}"/>
    <cellStyle name="Normal 6 5 2 3 5" xfId="3259" xr:uid="{5F4F4347-1865-4A0C-A7BF-E18A4873C860}"/>
    <cellStyle name="Normal 6 5 2 3 6" xfId="3260" xr:uid="{1ACD98FB-5EDE-4990-A873-363CE5FAF24B}"/>
    <cellStyle name="Normal 6 5 2 4" xfId="653" xr:uid="{BE3A4DDD-63BE-4E98-BCED-47D2D659F157}"/>
    <cellStyle name="Normal 6 5 2 4 2" xfId="654" xr:uid="{DCCDB68C-4F80-41B3-A0AF-F6911E198679}"/>
    <cellStyle name="Normal 6 5 2 4 2 2" xfId="3261" xr:uid="{FB45D268-9FE5-4051-9543-84A919E78D8F}"/>
    <cellStyle name="Normal 6 5 2 4 2 3" xfId="3262" xr:uid="{216FA523-14A9-4151-8238-0FC7E551F27D}"/>
    <cellStyle name="Normal 6 5 2 4 2 4" xfId="3263" xr:uid="{9DED9912-45BF-4F2B-9578-5DA8F0A9E793}"/>
    <cellStyle name="Normal 6 5 2 4 3" xfId="3264" xr:uid="{30DFFB3E-AD7D-4118-AB51-4C714E2C6059}"/>
    <cellStyle name="Normal 6 5 2 4 4" xfId="3265" xr:uid="{F9013891-E675-4EC9-A3AD-89761CB7A353}"/>
    <cellStyle name="Normal 6 5 2 4 5" xfId="3266" xr:uid="{6EB8DC1C-3321-45B6-8BE8-2C795806DDBC}"/>
    <cellStyle name="Normal 6 5 2 5" xfId="655" xr:uid="{3AB2D1D4-5497-40B0-BC25-683F27A19CA5}"/>
    <cellStyle name="Normal 6 5 2 5 2" xfId="3267" xr:uid="{A96CC5CB-C3B1-468A-A42A-B00B93AF3D67}"/>
    <cellStyle name="Normal 6 5 2 5 3" xfId="3268" xr:uid="{1C8043C0-7E7B-4C71-8580-986E0541D129}"/>
    <cellStyle name="Normal 6 5 2 5 4" xfId="3269" xr:uid="{CDF42B7A-EE9F-45F2-BF6C-FECD02DBD7B0}"/>
    <cellStyle name="Normal 6 5 2 6" xfId="3270" xr:uid="{B98CA0D8-721E-445F-AB15-B92AF9136FAE}"/>
    <cellStyle name="Normal 6 5 2 6 2" xfId="3271" xr:uid="{0CD8D6F3-F7A4-4D3D-A925-B73B17B688DA}"/>
    <cellStyle name="Normal 6 5 2 6 3" xfId="3272" xr:uid="{6956F287-5F3F-403B-92AA-9510F148E675}"/>
    <cellStyle name="Normal 6 5 2 6 4" xfId="3273" xr:uid="{A08B8909-DECF-409F-8892-251F6D0C0E06}"/>
    <cellStyle name="Normal 6 5 2 7" xfId="3274" xr:uid="{C783E0D5-29F7-43BC-A028-A6A01104179D}"/>
    <cellStyle name="Normal 6 5 2 8" xfId="3275" xr:uid="{A665CE1F-BBBB-4C37-87C9-0FD322381578}"/>
    <cellStyle name="Normal 6 5 2 9" xfId="3276" xr:uid="{DCB9D24A-1F6E-492A-A0FB-C3A0D5610173}"/>
    <cellStyle name="Normal 6 5 3" xfId="338" xr:uid="{E3E1C936-172A-45A2-AB6A-948BCBA3C1F3}"/>
    <cellStyle name="Normal 6 5 3 2" xfId="656" xr:uid="{1C04FA3E-CB8F-46F3-B265-641FEAD7C97A}"/>
    <cellStyle name="Normal 6 5 3 2 2" xfId="657" xr:uid="{866425A8-6B09-48A0-86C3-A6D6B662944D}"/>
    <cellStyle name="Normal 6 5 3 2 2 2" xfId="1659" xr:uid="{2B333BA6-009F-4849-B502-B76919D8E503}"/>
    <cellStyle name="Normal 6 5 3 2 2 2 2" xfId="1660" xr:uid="{B13595B8-3FCC-4D92-96A3-2AC588178681}"/>
    <cellStyle name="Normal 6 5 3 2 2 3" xfId="1661" xr:uid="{5C214B6E-266B-4B86-BC9F-1387439300E4}"/>
    <cellStyle name="Normal 6 5 3 2 2 4" xfId="3277" xr:uid="{AD780C4D-D84E-4005-B27A-994EDB58AD6B}"/>
    <cellStyle name="Normal 6 5 3 2 3" xfId="1662" xr:uid="{2309E0FF-2300-433E-93EA-749C04D68356}"/>
    <cellStyle name="Normal 6 5 3 2 3 2" xfId="1663" xr:uid="{B5E3ED02-E42B-43EC-AAF3-1C4D58F08522}"/>
    <cellStyle name="Normal 6 5 3 2 3 3" xfId="3278" xr:uid="{EAFE23FC-1210-4756-BAFD-A135219F6A66}"/>
    <cellStyle name="Normal 6 5 3 2 3 4" xfId="3279" xr:uid="{D26FD5EB-7A74-489F-9C5B-BC7D29550A52}"/>
    <cellStyle name="Normal 6 5 3 2 4" xfId="1664" xr:uid="{242CA178-57B7-488C-8F13-FBDBEE183C39}"/>
    <cellStyle name="Normal 6 5 3 2 5" xfId="3280" xr:uid="{009FD039-02EE-4247-B54A-1D944C913628}"/>
    <cellStyle name="Normal 6 5 3 2 6" xfId="3281" xr:uid="{51F05523-AB33-49FE-B56B-93D6F660606D}"/>
    <cellStyle name="Normal 6 5 3 3" xfId="658" xr:uid="{D9C8EB8B-8D7A-4314-A9AA-806465369D70}"/>
    <cellStyle name="Normal 6 5 3 3 2" xfId="1665" xr:uid="{018F899F-1C51-4B2A-801A-B8C8197D37CB}"/>
    <cellStyle name="Normal 6 5 3 3 2 2" xfId="1666" xr:uid="{8D7EA4F2-6DD4-4D07-A7DD-1CCB3B768664}"/>
    <cellStyle name="Normal 6 5 3 3 2 3" xfId="3282" xr:uid="{C2CA6EAD-8F7D-4359-9488-9186327DBF4A}"/>
    <cellStyle name="Normal 6 5 3 3 2 4" xfId="3283" xr:uid="{E7213B5E-417E-489D-9C7D-9E90C2C54455}"/>
    <cellStyle name="Normal 6 5 3 3 3" xfId="1667" xr:uid="{E1B1FD69-6780-493D-B040-40265B0E9D9A}"/>
    <cellStyle name="Normal 6 5 3 3 4" xfId="3284" xr:uid="{0E599038-531E-4A4C-A967-DB7FA57D5139}"/>
    <cellStyle name="Normal 6 5 3 3 5" xfId="3285" xr:uid="{9811FEBD-84B0-448D-9F02-FF3424FFDB17}"/>
    <cellStyle name="Normal 6 5 3 4" xfId="1668" xr:uid="{F52BB962-D71F-4DBC-9EB6-25E8849C1517}"/>
    <cellStyle name="Normal 6 5 3 4 2" xfId="1669" xr:uid="{3412FF0D-2D13-47A3-9C03-582995DDFAC3}"/>
    <cellStyle name="Normal 6 5 3 4 3" xfId="3286" xr:uid="{3AD293CC-DA64-4279-BB69-55A1A341C356}"/>
    <cellStyle name="Normal 6 5 3 4 4" xfId="3287" xr:uid="{97097B01-908D-4547-B662-D6EBF5ED6578}"/>
    <cellStyle name="Normal 6 5 3 5" xfId="1670" xr:uid="{95EC841E-6F33-4CF3-A273-768D6BD42AA0}"/>
    <cellStyle name="Normal 6 5 3 5 2" xfId="3288" xr:uid="{25AFB4A4-D657-4D68-BC18-6185A517054F}"/>
    <cellStyle name="Normal 6 5 3 5 3" xfId="3289" xr:uid="{1782EC87-F520-4EB4-852B-68B6280DAB05}"/>
    <cellStyle name="Normal 6 5 3 5 4" xfId="3290" xr:uid="{0D90452D-2CBC-4510-80E9-AF585381EF7B}"/>
    <cellStyle name="Normal 6 5 3 6" xfId="3291" xr:uid="{D499D271-C127-4CD5-9D29-DA5AF010C6FC}"/>
    <cellStyle name="Normal 6 5 3 7" xfId="3292" xr:uid="{D1C4B65D-99FA-4D04-96AD-13A42FA40B26}"/>
    <cellStyle name="Normal 6 5 3 8" xfId="3293" xr:uid="{5474170D-EF12-46CF-B819-C2F4959A5197}"/>
    <cellStyle name="Normal 6 5 4" xfId="339" xr:uid="{5DDD9795-CCA8-4030-829E-31D9692EAEBF}"/>
    <cellStyle name="Normal 6 5 4 2" xfId="659" xr:uid="{3438BBED-AB65-476E-A4BC-8D541813F572}"/>
    <cellStyle name="Normal 6 5 4 2 2" xfId="660" xr:uid="{9DF80078-68ED-4223-8A45-F1EA72124483}"/>
    <cellStyle name="Normal 6 5 4 2 2 2" xfId="1671" xr:uid="{3D6FB3FE-337B-4F41-AC9E-2E4E8FA2A45C}"/>
    <cellStyle name="Normal 6 5 4 2 2 3" xfId="3294" xr:uid="{A6659717-18D5-4B35-9EA5-8C62981DE3C1}"/>
    <cellStyle name="Normal 6 5 4 2 2 4" xfId="3295" xr:uid="{A923B16B-3016-48EF-A77A-840A456CE5AF}"/>
    <cellStyle name="Normal 6 5 4 2 3" xfId="1672" xr:uid="{278BABE4-C3EF-4D97-8837-868387247448}"/>
    <cellStyle name="Normal 6 5 4 2 4" xfId="3296" xr:uid="{5F406672-AC78-4F00-8FD2-B237EAEA4993}"/>
    <cellStyle name="Normal 6 5 4 2 5" xfId="3297" xr:uid="{3AB3FC72-339A-4FDA-B916-6A7758DC20F2}"/>
    <cellStyle name="Normal 6 5 4 3" xfId="661" xr:uid="{6C3AE000-33FB-4F98-AB11-ACAD46E76C66}"/>
    <cellStyle name="Normal 6 5 4 3 2" xfId="1673" xr:uid="{80B406B3-3389-4E99-A3F6-8A583C9CC571}"/>
    <cellStyle name="Normal 6 5 4 3 3" xfId="3298" xr:uid="{951F7E29-F045-4796-975F-28B8008D61F5}"/>
    <cellStyle name="Normal 6 5 4 3 4" xfId="3299" xr:uid="{9DDF52F8-B02A-44D1-A1EB-A2FAA8EEF9FB}"/>
    <cellStyle name="Normal 6 5 4 4" xfId="1674" xr:uid="{693101DA-137D-44B5-BB4F-09AB0A8C8B41}"/>
    <cellStyle name="Normal 6 5 4 4 2" xfId="3300" xr:uid="{17A5F515-4CC4-43F3-A9EF-31F350B79B32}"/>
    <cellStyle name="Normal 6 5 4 4 3" xfId="3301" xr:uid="{57A09FF4-1BD8-4A6E-9053-9AF5824701E0}"/>
    <cellStyle name="Normal 6 5 4 4 4" xfId="3302" xr:uid="{2095D090-B95A-4444-B526-1C42C36E57A1}"/>
    <cellStyle name="Normal 6 5 4 5" xfId="3303" xr:uid="{C9184BA0-8E0D-4FD1-9D65-5E5BD316C310}"/>
    <cellStyle name="Normal 6 5 4 6" xfId="3304" xr:uid="{5553679D-44F4-4453-9D1E-E4B1D6160AF3}"/>
    <cellStyle name="Normal 6 5 4 7" xfId="3305" xr:uid="{4E72658E-20D1-462C-8E6D-0D566B5252A7}"/>
    <cellStyle name="Normal 6 5 5" xfId="340" xr:uid="{FD489693-99CB-4EB8-80B2-D37F5651E1F5}"/>
    <cellStyle name="Normal 6 5 5 2" xfId="662" xr:uid="{0A8B35F2-D6E5-4933-87B5-078BFC1D2BE4}"/>
    <cellStyle name="Normal 6 5 5 2 2" xfId="1675" xr:uid="{496A78C4-A16B-433F-85D5-5D6C796BB426}"/>
    <cellStyle name="Normal 6 5 5 2 3" xfId="3306" xr:uid="{052E79FB-004B-428B-BDD8-EF0E36695F51}"/>
    <cellStyle name="Normal 6 5 5 2 4" xfId="3307" xr:uid="{564CD56E-B998-41FA-8641-EDA66EE11286}"/>
    <cellStyle name="Normal 6 5 5 3" xfId="1676" xr:uid="{CB9335FB-3443-4DF0-A84C-5468E47028BF}"/>
    <cellStyle name="Normal 6 5 5 3 2" xfId="3308" xr:uid="{7067316D-2739-452A-9891-D9DC15574A80}"/>
    <cellStyle name="Normal 6 5 5 3 3" xfId="3309" xr:uid="{8DE44B05-A05B-4899-AE24-16BB6C14DA15}"/>
    <cellStyle name="Normal 6 5 5 3 4" xfId="3310" xr:uid="{747BB2D7-5182-40DB-9D0B-0A8A8CCD3F73}"/>
    <cellStyle name="Normal 6 5 5 4" xfId="3311" xr:uid="{3F3B956D-4AE1-49FD-95DB-E551153A1142}"/>
    <cellStyle name="Normal 6 5 5 5" xfId="3312" xr:uid="{34B68589-1BDC-40EB-B46D-C8AFD23C7BDC}"/>
    <cellStyle name="Normal 6 5 5 6" xfId="3313" xr:uid="{5482F139-750D-4E9D-B42F-3CCFC414CFC7}"/>
    <cellStyle name="Normal 6 5 6" xfId="663" xr:uid="{2FA8F820-2146-4201-B7ED-0A60EBA424C7}"/>
    <cellStyle name="Normal 6 5 6 2" xfId="1677" xr:uid="{87B75FBF-50BF-43A8-B3ED-DCA5105536B4}"/>
    <cellStyle name="Normal 6 5 6 2 2" xfId="3314" xr:uid="{F96E7D8E-D116-4A8C-B4CA-3FD9771A96F1}"/>
    <cellStyle name="Normal 6 5 6 2 3" xfId="3315" xr:uid="{0F5FAB02-E942-46AD-A293-B0C479C227CA}"/>
    <cellStyle name="Normal 6 5 6 2 4" xfId="3316" xr:uid="{27A5713F-4F4E-4977-AB74-32CAF1C53F24}"/>
    <cellStyle name="Normal 6 5 6 3" xfId="3317" xr:uid="{ABF51861-5A1D-4748-AB5E-8E35158F0F7A}"/>
    <cellStyle name="Normal 6 5 6 4" xfId="3318" xr:uid="{7D38CD8B-4DD8-4343-B15A-7BDBCBB43EA8}"/>
    <cellStyle name="Normal 6 5 6 5" xfId="3319" xr:uid="{C4C520CD-EE12-4858-A7DB-2AB25F2EF4EE}"/>
    <cellStyle name="Normal 6 5 7" xfId="1678" xr:uid="{97B8C9ED-4191-4E55-9605-DFD41943A28E}"/>
    <cellStyle name="Normal 6 5 7 2" xfId="3320" xr:uid="{558A0A8C-0669-4FD9-BE9C-25F1F7B8FC77}"/>
    <cellStyle name="Normal 6 5 7 3" xfId="3321" xr:uid="{1628FE53-70A6-457A-A3C1-3F6A311B318F}"/>
    <cellStyle name="Normal 6 5 7 4" xfId="3322" xr:uid="{A797B15F-5571-455F-8C9E-ED4697376D1B}"/>
    <cellStyle name="Normal 6 5 8" xfId="3323" xr:uid="{D47779E1-0BBF-4732-A3A2-00404A025EF2}"/>
    <cellStyle name="Normal 6 5 8 2" xfId="3324" xr:uid="{0F9A8D3E-CFCB-4D45-B726-0870D3BCDFCF}"/>
    <cellStyle name="Normal 6 5 8 3" xfId="3325" xr:uid="{3DCD9FF8-6F8E-40AF-9E6E-697F5DD976EB}"/>
    <cellStyle name="Normal 6 5 8 4" xfId="3326" xr:uid="{0FDD5560-2789-48DA-943E-EC63CA839FA8}"/>
    <cellStyle name="Normal 6 5 9" xfId="3327" xr:uid="{63559910-7D7A-4FD4-892D-9B5648A1E25D}"/>
    <cellStyle name="Normal 6 6" xfId="125" xr:uid="{DC90289A-B602-485A-A5D5-2802A5810B07}"/>
    <cellStyle name="Normal 6 6 2" xfId="126" xr:uid="{BDE5E443-B37C-4A87-B77D-AF9B0BB35844}"/>
    <cellStyle name="Normal 6 6 2 2" xfId="341" xr:uid="{23D39A12-0FA0-44F8-A54B-333834F09899}"/>
    <cellStyle name="Normal 6 6 2 2 2" xfId="664" xr:uid="{4085D238-4873-4128-BEBE-98D426C9DB1E}"/>
    <cellStyle name="Normal 6 6 2 2 2 2" xfId="1679" xr:uid="{1609BCF1-EF82-4E8C-ABB4-2B01D71232ED}"/>
    <cellStyle name="Normal 6 6 2 2 2 3" xfId="3328" xr:uid="{8527568F-DE84-4641-BCDF-05BA61723A02}"/>
    <cellStyle name="Normal 6 6 2 2 2 4" xfId="3329" xr:uid="{19D1B35C-5FDE-4491-AEA8-3607458DE546}"/>
    <cellStyle name="Normal 6 6 2 2 3" xfId="1680" xr:uid="{8F24A9D7-3515-4079-BC0F-754B3B2D6636}"/>
    <cellStyle name="Normal 6 6 2 2 3 2" xfId="3330" xr:uid="{6D2AA7F2-2882-42D9-8962-336DB9983328}"/>
    <cellStyle name="Normal 6 6 2 2 3 3" xfId="3331" xr:uid="{CC321276-2025-4562-9DFF-065025881293}"/>
    <cellStyle name="Normal 6 6 2 2 3 4" xfId="3332" xr:uid="{43D4820D-C62C-4F16-AAAA-188C17890696}"/>
    <cellStyle name="Normal 6 6 2 2 4" xfId="3333" xr:uid="{F538F875-86A1-4F24-8239-C8E2601E9EEA}"/>
    <cellStyle name="Normal 6 6 2 2 5" xfId="3334" xr:uid="{86A4ED3E-E802-4092-B2A8-6663BB15BC75}"/>
    <cellStyle name="Normal 6 6 2 2 6" xfId="3335" xr:uid="{7287E35B-B562-4019-A6B3-B1E1AF6D7546}"/>
    <cellStyle name="Normal 6 6 2 3" xfId="665" xr:uid="{BB190A46-0540-4DC2-9D91-70B7545F5B77}"/>
    <cellStyle name="Normal 6 6 2 3 2" xfId="1681" xr:uid="{A2434B45-1A5B-42A9-85B6-821720ED15C9}"/>
    <cellStyle name="Normal 6 6 2 3 2 2" xfId="3336" xr:uid="{059D1D96-0A92-4776-B434-2C2C9E32D99E}"/>
    <cellStyle name="Normal 6 6 2 3 2 3" xfId="3337" xr:uid="{87C7F562-1271-46D0-AD13-50B849F8C28B}"/>
    <cellStyle name="Normal 6 6 2 3 2 4" xfId="3338" xr:uid="{0D8F7872-9A25-461E-B6EA-4D27D007F6DD}"/>
    <cellStyle name="Normal 6 6 2 3 3" xfId="3339" xr:uid="{088C1589-0F8B-4C34-BCB0-7B85C6A1B4CD}"/>
    <cellStyle name="Normal 6 6 2 3 4" xfId="3340" xr:uid="{148D9B4E-85BE-4E8D-B548-003E95A0F42E}"/>
    <cellStyle name="Normal 6 6 2 3 5" xfId="3341" xr:uid="{4FDDBDEF-42FF-4BC3-958A-172009483C7E}"/>
    <cellStyle name="Normal 6 6 2 4" xfId="1682" xr:uid="{88451AC9-C03E-4CFB-BBD0-D90F4C9DCDF8}"/>
    <cellStyle name="Normal 6 6 2 4 2" xfId="3342" xr:uid="{1485448D-2D35-4609-8E55-E62A88019C61}"/>
    <cellStyle name="Normal 6 6 2 4 3" xfId="3343" xr:uid="{74DECF2F-18A2-43EC-8AB2-C8491B4BA24D}"/>
    <cellStyle name="Normal 6 6 2 4 4" xfId="3344" xr:uid="{CEDF15AC-CD27-423F-885D-D8A2EAD18E44}"/>
    <cellStyle name="Normal 6 6 2 5" xfId="3345" xr:uid="{E50FACA4-6332-4AF5-8521-E01BC497E0E1}"/>
    <cellStyle name="Normal 6 6 2 5 2" xfId="3346" xr:uid="{338AF4CC-EB1A-4F0F-A04A-95090A2290FB}"/>
    <cellStyle name="Normal 6 6 2 5 3" xfId="3347" xr:uid="{7DC7B5A4-5C92-4FD7-B277-C30A1BD88D98}"/>
    <cellStyle name="Normal 6 6 2 5 4" xfId="3348" xr:uid="{80A6179D-1E71-4847-BAD1-AC72BCC53834}"/>
    <cellStyle name="Normal 6 6 2 6" xfId="3349" xr:uid="{FFBBB7D9-920C-4A08-AFDD-1DE515F633FD}"/>
    <cellStyle name="Normal 6 6 2 7" xfId="3350" xr:uid="{7BCF254E-CF31-4386-A65D-DCC88E6B4966}"/>
    <cellStyle name="Normal 6 6 2 8" xfId="3351" xr:uid="{E54E437E-A80E-4B7C-AF58-595DBB987E08}"/>
    <cellStyle name="Normal 6 6 3" xfId="342" xr:uid="{C2B2DB7F-9B60-4F25-AF57-EA693C075B67}"/>
    <cellStyle name="Normal 6 6 3 2" xfId="666" xr:uid="{396FA6C9-213E-4B1D-9513-DDBE72AE44E7}"/>
    <cellStyle name="Normal 6 6 3 2 2" xfId="667" xr:uid="{3FD43266-1F94-4C6B-A1B8-0DC0F9A20C40}"/>
    <cellStyle name="Normal 6 6 3 2 3" xfId="3352" xr:uid="{26D7240A-7132-4BFC-B714-4CA7BE56985F}"/>
    <cellStyle name="Normal 6 6 3 2 4" xfId="3353" xr:uid="{7B86F22E-A728-47A7-852B-CD4C8F006161}"/>
    <cellStyle name="Normal 6 6 3 3" xfId="668" xr:uid="{F6CC0FA1-8425-4D58-8AE5-3C512911B566}"/>
    <cellStyle name="Normal 6 6 3 3 2" xfId="3354" xr:uid="{EFEC0CDC-86DF-4E7B-B98D-17366B0E42DA}"/>
    <cellStyle name="Normal 6 6 3 3 3" xfId="3355" xr:uid="{122645CA-B086-4341-BBF6-F3D54866AE42}"/>
    <cellStyle name="Normal 6 6 3 3 4" xfId="3356" xr:uid="{35B5A57F-979B-4412-90D4-4046FA1213AD}"/>
    <cellStyle name="Normal 6 6 3 4" xfId="3357" xr:uid="{DA4FAFFD-9B12-4F62-AFF4-8CE19BDD8F9C}"/>
    <cellStyle name="Normal 6 6 3 5" xfId="3358" xr:uid="{33FE5343-DCCD-4225-9B8B-5304E29D9958}"/>
    <cellStyle name="Normal 6 6 3 6" xfId="3359" xr:uid="{4726510A-8BE5-4F09-9F78-37E4B8282C81}"/>
    <cellStyle name="Normal 6 6 4" xfId="343" xr:uid="{0239AC1A-230B-46AF-9D15-452B5EB0E6D9}"/>
    <cellStyle name="Normal 6 6 4 2" xfId="669" xr:uid="{A47027F7-5325-4DA2-8020-3A5D273AE22E}"/>
    <cellStyle name="Normal 6 6 4 2 2" xfId="3360" xr:uid="{0EF89117-97DD-48AC-9F66-7EDB92CE28A6}"/>
    <cellStyle name="Normal 6 6 4 2 3" xfId="3361" xr:uid="{997AC7AA-2548-4332-85CC-ECE0E06A97AC}"/>
    <cellStyle name="Normal 6 6 4 2 4" xfId="3362" xr:uid="{0A3F59ED-BEC8-435C-8AAF-A8FD209EC4F0}"/>
    <cellStyle name="Normal 6 6 4 3" xfId="3363" xr:uid="{E39F4FB3-2494-49CB-A4D7-15CDFD6829FB}"/>
    <cellStyle name="Normal 6 6 4 4" xfId="3364" xr:uid="{3B2E2BA5-34C2-419F-976B-994CE3342BCE}"/>
    <cellStyle name="Normal 6 6 4 5" xfId="3365" xr:uid="{5954ABDC-C074-4AA8-851B-D97F81CDF35A}"/>
    <cellStyle name="Normal 6 6 5" xfId="670" xr:uid="{9C65EECD-896F-4F60-ADA4-84EFC5CAC77B}"/>
    <cellStyle name="Normal 6 6 5 2" xfId="3366" xr:uid="{6D2B36EB-D41A-422C-84C1-71A8197057B4}"/>
    <cellStyle name="Normal 6 6 5 3" xfId="3367" xr:uid="{5F61595C-5D52-4F96-A968-89D0CAF545E1}"/>
    <cellStyle name="Normal 6 6 5 4" xfId="3368" xr:uid="{2914653E-1356-478A-A8BB-8E6B3D7051F6}"/>
    <cellStyle name="Normal 6 6 6" xfId="3369" xr:uid="{F31A6CCA-4CF3-4420-93F5-764FEC3224F3}"/>
    <cellStyle name="Normal 6 6 6 2" xfId="3370" xr:uid="{D85E0DC5-1B8B-4CE7-983E-6660C73D91B7}"/>
    <cellStyle name="Normal 6 6 6 3" xfId="3371" xr:uid="{FEC8DA26-04AE-4C20-972A-28D695FE40E1}"/>
    <cellStyle name="Normal 6 6 6 4" xfId="3372" xr:uid="{B2CED618-2ADF-4CED-BD68-6974F08F9265}"/>
    <cellStyle name="Normal 6 6 7" xfId="3373" xr:uid="{7F23C636-69CD-447F-8226-1FDC6C244F2E}"/>
    <cellStyle name="Normal 6 6 8" xfId="3374" xr:uid="{B1111377-3A86-42DD-AEA7-28350134D4B4}"/>
    <cellStyle name="Normal 6 6 9" xfId="3375" xr:uid="{569CE43D-371D-4CBB-BC10-0B631E026D24}"/>
    <cellStyle name="Normal 6 7" xfId="127" xr:uid="{1A9BA6FC-16A7-4D3A-BEE0-40A7572F23B3}"/>
    <cellStyle name="Normal 6 7 2" xfId="344" xr:uid="{D5428275-628A-43D3-9B67-40EEA9AF8772}"/>
    <cellStyle name="Normal 6 7 2 2" xfId="671" xr:uid="{1224C5C4-6C66-4F1C-BAA3-5AAA05E5C170}"/>
    <cellStyle name="Normal 6 7 2 2 2" xfId="1683" xr:uid="{16DD4A89-6983-4402-ABFB-4E38A57B6748}"/>
    <cellStyle name="Normal 6 7 2 2 2 2" xfId="1684" xr:uid="{0350E88B-01AB-4C8B-A402-5552BDB49E06}"/>
    <cellStyle name="Normal 6 7 2 2 3" xfId="1685" xr:uid="{FCA434E0-B720-42CE-B559-3AD900E1DC93}"/>
    <cellStyle name="Normal 6 7 2 2 4" xfId="3376" xr:uid="{2C038F22-9918-42F8-85CE-944251A73A60}"/>
    <cellStyle name="Normal 6 7 2 3" xfId="1686" xr:uid="{090E0283-D380-45CF-BF47-4A9CAC7CB77E}"/>
    <cellStyle name="Normal 6 7 2 3 2" xfId="1687" xr:uid="{D05C8D87-91F7-4472-B518-699E47D7E207}"/>
    <cellStyle name="Normal 6 7 2 3 3" xfId="3377" xr:uid="{3665F0C2-DD74-4FDD-A3B8-6FED77A9DD2E}"/>
    <cellStyle name="Normal 6 7 2 3 4" xfId="3378" xr:uid="{2CEB0BD4-1B45-4BDB-B388-CD5EC3A55CFD}"/>
    <cellStyle name="Normal 6 7 2 4" xfId="1688" xr:uid="{30203F04-45BF-4B30-A462-489541E3F77D}"/>
    <cellStyle name="Normal 6 7 2 5" xfId="3379" xr:uid="{AB18BA24-ACF3-47E0-8C3E-A6F59692FD93}"/>
    <cellStyle name="Normal 6 7 2 6" xfId="3380" xr:uid="{B84B4F1B-AEEF-4034-BF0D-AE2117415DDE}"/>
    <cellStyle name="Normal 6 7 3" xfId="672" xr:uid="{757C405F-44A2-44F8-9399-F35B00FC6C07}"/>
    <cellStyle name="Normal 6 7 3 2" xfId="1689" xr:uid="{02CF80F4-4006-4F83-97C2-C7C61BB1CCB2}"/>
    <cellStyle name="Normal 6 7 3 2 2" xfId="1690" xr:uid="{98DD5F95-9709-418E-BB49-C76DD0E96140}"/>
    <cellStyle name="Normal 6 7 3 2 3" xfId="3381" xr:uid="{E45A99DF-2E8D-4A3B-901C-1DDC3D6353D6}"/>
    <cellStyle name="Normal 6 7 3 2 4" xfId="3382" xr:uid="{E56F9DE4-17B9-45C1-81B2-E17700EA2B23}"/>
    <cellStyle name="Normal 6 7 3 3" xfId="1691" xr:uid="{7AC088E5-987A-4863-B286-3F79F736BF7A}"/>
    <cellStyle name="Normal 6 7 3 4" xfId="3383" xr:uid="{90263CEB-6F79-446A-A70D-157E202432EC}"/>
    <cellStyle name="Normal 6 7 3 5" xfId="3384" xr:uid="{D493832E-158F-4861-8CB4-970D61F86F25}"/>
    <cellStyle name="Normal 6 7 4" xfId="1692" xr:uid="{5E6663CD-D0F6-4A2D-A879-75243224FBBF}"/>
    <cellStyle name="Normal 6 7 4 2" xfId="1693" xr:uid="{416790F0-908C-45BF-AA00-05D26E0BC15D}"/>
    <cellStyle name="Normal 6 7 4 3" xfId="3385" xr:uid="{72C90B13-BEDE-4D0C-8320-102071DF15D2}"/>
    <cellStyle name="Normal 6 7 4 4" xfId="3386" xr:uid="{5A95302C-289F-4C55-87EC-7636E3D0CB25}"/>
    <cellStyle name="Normal 6 7 5" xfId="1694" xr:uid="{11A788B1-24C2-4832-8459-683A2B30B4B2}"/>
    <cellStyle name="Normal 6 7 5 2" xfId="3387" xr:uid="{1BF11B3C-4ECE-45FD-A98B-8266DC06FE38}"/>
    <cellStyle name="Normal 6 7 5 3" xfId="3388" xr:uid="{2D4689DB-98EB-4B5E-860B-4B4422CD8FAD}"/>
    <cellStyle name="Normal 6 7 5 4" xfId="3389" xr:uid="{1E347A3A-F0A7-429D-8D17-2C984564DB4C}"/>
    <cellStyle name="Normal 6 7 6" xfId="3390" xr:uid="{B0802705-593C-4C84-9511-C6288BDFB0E3}"/>
    <cellStyle name="Normal 6 7 7" xfId="3391" xr:uid="{71BF67E1-748C-49CB-92B6-AF710BA1C6B2}"/>
    <cellStyle name="Normal 6 7 8" xfId="3392" xr:uid="{BBBE8FB0-A4D2-462A-B72F-EE5F32D02261}"/>
    <cellStyle name="Normal 6 8" xfId="345" xr:uid="{9430DCA9-D87F-4738-BF6E-004A1B186B05}"/>
    <cellStyle name="Normal 6 8 2" xfId="673" xr:uid="{65025B4A-75F2-4AFD-B4F5-F82A1EE6A788}"/>
    <cellStyle name="Normal 6 8 2 2" xfId="674" xr:uid="{D0FB6C05-3E54-4A8F-A895-9585CF4C0D11}"/>
    <cellStyle name="Normal 6 8 2 2 2" xfId="1695" xr:uid="{B65788A1-944E-415E-9F8A-55B7BAABBF4B}"/>
    <cellStyle name="Normal 6 8 2 2 3" xfId="3393" xr:uid="{72452F00-11CE-431A-8FF1-AE1E3B340257}"/>
    <cellStyle name="Normal 6 8 2 2 4" xfId="3394" xr:uid="{439E828B-3E7F-438A-9339-03A7D7361A59}"/>
    <cellStyle name="Normal 6 8 2 3" xfId="1696" xr:uid="{18457A26-F850-4778-A16E-D020E1870A05}"/>
    <cellStyle name="Normal 6 8 2 4" xfId="3395" xr:uid="{2AAE76AA-4257-4330-8863-56799D0D4323}"/>
    <cellStyle name="Normal 6 8 2 5" xfId="3396" xr:uid="{CD9119E1-8E83-4789-B426-77F76E0CB0B2}"/>
    <cellStyle name="Normal 6 8 3" xfId="675" xr:uid="{9D10BEFD-8B1E-4ED7-8F6C-71A59778624F}"/>
    <cellStyle name="Normal 6 8 3 2" xfId="1697" xr:uid="{2DFF3472-5D3A-4C40-8F37-F0C43B14CB67}"/>
    <cellStyle name="Normal 6 8 3 3" xfId="3397" xr:uid="{899D4D4B-36CB-4AC3-BFC1-8073490A9021}"/>
    <cellStyle name="Normal 6 8 3 4" xfId="3398" xr:uid="{DFF18363-719D-4D23-8935-10376CEC091C}"/>
    <cellStyle name="Normal 6 8 4" xfId="1698" xr:uid="{6E817BF3-2204-4995-9728-7EE20DC22177}"/>
    <cellStyle name="Normal 6 8 4 2" xfId="3399" xr:uid="{5661D056-3EAD-4333-B389-59A58C5F6ED8}"/>
    <cellStyle name="Normal 6 8 4 3" xfId="3400" xr:uid="{D23A25D9-7342-4160-8CD3-334AA2021740}"/>
    <cellStyle name="Normal 6 8 4 4" xfId="3401" xr:uid="{6A803579-D9EB-4703-ACD5-B7A6F8D8FC08}"/>
    <cellStyle name="Normal 6 8 5" xfId="3402" xr:uid="{932BD801-20C5-47B3-B571-9905C26161D0}"/>
    <cellStyle name="Normal 6 8 6" xfId="3403" xr:uid="{24011C68-81A2-4105-AAD5-5F0F45288B46}"/>
    <cellStyle name="Normal 6 8 7" xfId="3404" xr:uid="{259DF491-56D3-428D-9234-D84909EEF597}"/>
    <cellStyle name="Normal 6 9" xfId="346" xr:uid="{18CDE558-96A8-45CE-A0C0-483AF8B8143C}"/>
    <cellStyle name="Normal 6 9 2" xfId="676" xr:uid="{1E7529D9-086B-4433-A7F5-98F19EA92F9A}"/>
    <cellStyle name="Normal 6 9 2 2" xfId="1699" xr:uid="{751F5D66-BB82-4738-AFA3-C01694FEF59A}"/>
    <cellStyle name="Normal 6 9 2 3" xfId="3405" xr:uid="{8597C572-7EAE-4795-A7AD-B8B70E183148}"/>
    <cellStyle name="Normal 6 9 2 4" xfId="3406" xr:uid="{AEA27C90-5A33-418B-9743-CB658179F3A1}"/>
    <cellStyle name="Normal 6 9 3" xfId="1700" xr:uid="{7E6C398B-65B4-4FFC-B03F-36B5B49387A9}"/>
    <cellStyle name="Normal 6 9 3 2" xfId="3407" xr:uid="{9D497AD7-B161-4D7E-9220-9DAEF5B95273}"/>
    <cellStyle name="Normal 6 9 3 3" xfId="3408" xr:uid="{2F46FFE1-0F1B-4B03-9BBA-D2A7E1BAFF1A}"/>
    <cellStyle name="Normal 6 9 3 4" xfId="3409" xr:uid="{A413FAFF-6608-4C80-A9F0-D61323EED0A9}"/>
    <cellStyle name="Normal 6 9 4" xfId="3410" xr:uid="{A4F58DB6-D95C-44E9-8185-7640640EB350}"/>
    <cellStyle name="Normal 6 9 5" xfId="3411" xr:uid="{67AF38D2-61F2-499E-839F-F28E030DF371}"/>
    <cellStyle name="Normal 6 9 6" xfId="3412" xr:uid="{492D3218-D12B-4787-8EE2-071E26058DF0}"/>
    <cellStyle name="Normal 7" xfId="128" xr:uid="{3FB819EB-F0FF-49EF-A7BB-20268630B855}"/>
    <cellStyle name="Normal 7 10" xfId="1701" xr:uid="{B3BA875D-2A88-4F60-A11D-98B8B928BD97}"/>
    <cellStyle name="Normal 7 10 2" xfId="3413" xr:uid="{4305A085-753F-4674-968C-521A8975499F}"/>
    <cellStyle name="Normal 7 10 3" xfId="3414" xr:uid="{0C9BEC6D-539A-4127-99B2-FC819E3383DE}"/>
    <cellStyle name="Normal 7 10 4" xfId="3415" xr:uid="{86FA12A0-C1F5-4499-8059-C1CA5BCD64E6}"/>
    <cellStyle name="Normal 7 11" xfId="3416" xr:uid="{BE65CCEB-52DA-4271-A912-54F064A3F2E1}"/>
    <cellStyle name="Normal 7 11 2" xfId="3417" xr:uid="{48FAE3C8-0E01-4CDE-BFEF-6379766ECB49}"/>
    <cellStyle name="Normal 7 11 3" xfId="3418" xr:uid="{C7B6AB2D-9889-4EAC-9DA2-C1DEDAF2453A}"/>
    <cellStyle name="Normal 7 11 4" xfId="3419" xr:uid="{1D24F01F-0E73-4A25-9BAE-913DEE2E557E}"/>
    <cellStyle name="Normal 7 12" xfId="3420" xr:uid="{02BFA294-BE59-44CF-8D69-82779CF096F6}"/>
    <cellStyle name="Normal 7 12 2" xfId="3421" xr:uid="{C8F76306-A7A3-4222-BA05-8E311823DE92}"/>
    <cellStyle name="Normal 7 13" xfId="3422" xr:uid="{01A01701-0FEB-4887-9C71-F6E7EC8301B3}"/>
    <cellStyle name="Normal 7 14" xfId="3423" xr:uid="{79DC7DA6-4FB4-4E77-A356-CB5C296D4E25}"/>
    <cellStyle name="Normal 7 15" xfId="3424" xr:uid="{D859AFAF-C69C-43BF-88F6-FFDE94B71DED}"/>
    <cellStyle name="Normal 7 2" xfId="129" xr:uid="{90FD827D-FE35-4ABB-B9A0-0AEC49CA91F6}"/>
    <cellStyle name="Normal 7 2 10" xfId="3425" xr:uid="{3B181232-CBA9-44D5-A8AA-E487EECE3E14}"/>
    <cellStyle name="Normal 7 2 11" xfId="3426" xr:uid="{7AFB5E4F-88B1-4757-B908-3DA92C7C6918}"/>
    <cellStyle name="Normal 7 2 2" xfId="130" xr:uid="{4411ADD8-7D4B-4257-8500-5CCA359123A8}"/>
    <cellStyle name="Normal 7 2 2 2" xfId="131" xr:uid="{342B690A-2D38-4475-8376-39216BCFD1F9}"/>
    <cellStyle name="Normal 7 2 2 2 2" xfId="347" xr:uid="{85EA4525-F056-41F0-85E7-5B85A5090EE0}"/>
    <cellStyle name="Normal 7 2 2 2 2 2" xfId="677" xr:uid="{0DCD0C5B-C7D5-4747-80E3-2E3E41F023A9}"/>
    <cellStyle name="Normal 7 2 2 2 2 2 2" xfId="678" xr:uid="{A449FB69-4EEA-47C1-822D-7E5ED4991EE9}"/>
    <cellStyle name="Normal 7 2 2 2 2 2 2 2" xfId="1702" xr:uid="{D6E50968-DF02-4F2A-9BDD-A141EFAD538E}"/>
    <cellStyle name="Normal 7 2 2 2 2 2 2 2 2" xfId="1703" xr:uid="{B77ADAF9-02A9-4FD7-AF82-AF9DBEA063DD}"/>
    <cellStyle name="Normal 7 2 2 2 2 2 2 3" xfId="1704" xr:uid="{12D2645F-CD69-460B-911D-54C730434C22}"/>
    <cellStyle name="Normal 7 2 2 2 2 2 3" xfId="1705" xr:uid="{C7BD792D-DDB4-4D8D-9024-3FA717C9A6EF}"/>
    <cellStyle name="Normal 7 2 2 2 2 2 3 2" xfId="1706" xr:uid="{C2F60932-DA12-499F-859B-756B77349078}"/>
    <cellStyle name="Normal 7 2 2 2 2 2 4" xfId="1707" xr:uid="{2427E807-10F9-4233-A8C6-C5A6B2E916EE}"/>
    <cellStyle name="Normal 7 2 2 2 2 3" xfId="679" xr:uid="{D81F8F48-BA07-4D25-A348-42D4AB48C873}"/>
    <cellStyle name="Normal 7 2 2 2 2 3 2" xfId="1708" xr:uid="{6104C2FC-68B2-4863-B5C8-A38EBF3246E4}"/>
    <cellStyle name="Normal 7 2 2 2 2 3 2 2" xfId="1709" xr:uid="{2DCAB139-832D-42D0-AA23-0AEC60E421B9}"/>
    <cellStyle name="Normal 7 2 2 2 2 3 3" xfId="1710" xr:uid="{4B958BB3-6C73-4089-BC56-0904E62655AD}"/>
    <cellStyle name="Normal 7 2 2 2 2 3 4" xfId="3427" xr:uid="{78B58E2C-85C0-4F13-8294-C0972BC55BC3}"/>
    <cellStyle name="Normal 7 2 2 2 2 4" xfId="1711" xr:uid="{87335831-7F77-4BE0-970D-25675A48C690}"/>
    <cellStyle name="Normal 7 2 2 2 2 4 2" xfId="1712" xr:uid="{69DF6387-E90B-409B-996B-549E157F0923}"/>
    <cellStyle name="Normal 7 2 2 2 2 5" xfId="1713" xr:uid="{9048F0A3-D0F8-4303-A258-9302A20CE4DF}"/>
    <cellStyle name="Normal 7 2 2 2 2 6" xfId="3428" xr:uid="{3B66A4E2-F496-4772-BC9F-717B115E564B}"/>
    <cellStyle name="Normal 7 2 2 2 3" xfId="348" xr:uid="{48EF642B-8097-4114-BF18-0BD53606A202}"/>
    <cellStyle name="Normal 7 2 2 2 3 2" xfId="680" xr:uid="{932F8CC0-EC58-4931-AA4B-2C7A29D38481}"/>
    <cellStyle name="Normal 7 2 2 2 3 2 2" xfId="681" xr:uid="{21AF965F-108D-475E-ABA2-959011CD1BAB}"/>
    <cellStyle name="Normal 7 2 2 2 3 2 2 2" xfId="1714" xr:uid="{A583657B-E70F-4021-B1A6-044C88831C4C}"/>
    <cellStyle name="Normal 7 2 2 2 3 2 2 2 2" xfId="1715" xr:uid="{2E6797D3-B429-4EE7-90A7-8A8788309060}"/>
    <cellStyle name="Normal 7 2 2 2 3 2 2 3" xfId="1716" xr:uid="{E56D0205-9FC7-4882-8E6C-9994FF0CB6E7}"/>
    <cellStyle name="Normal 7 2 2 2 3 2 3" xfId="1717" xr:uid="{77A61B38-4A8C-4823-88E7-F8C729EC9365}"/>
    <cellStyle name="Normal 7 2 2 2 3 2 3 2" xfId="1718" xr:uid="{6EF9836B-D4BD-46BA-9108-60F18AAC6272}"/>
    <cellStyle name="Normal 7 2 2 2 3 2 4" xfId="1719" xr:uid="{67F8B0F2-211F-458A-A4B3-EAE7AC7B4BB1}"/>
    <cellStyle name="Normal 7 2 2 2 3 3" xfId="682" xr:uid="{B1E06CA4-498A-4D78-995C-9BDB8ECCD7C6}"/>
    <cellStyle name="Normal 7 2 2 2 3 3 2" xfId="1720" xr:uid="{CC47586E-BCA9-4822-B326-F0B5CD07E14D}"/>
    <cellStyle name="Normal 7 2 2 2 3 3 2 2" xfId="1721" xr:uid="{009B64EB-488A-40FA-A213-64718ED0080F}"/>
    <cellStyle name="Normal 7 2 2 2 3 3 3" xfId="1722" xr:uid="{64B2193F-0FFA-4F2C-A069-216D2C5B0EE9}"/>
    <cellStyle name="Normal 7 2 2 2 3 4" xfId="1723" xr:uid="{E611F70C-EB9B-4F7E-AB11-9AAEB0C40E15}"/>
    <cellStyle name="Normal 7 2 2 2 3 4 2" xfId="1724" xr:uid="{7170391A-C11C-44E4-925E-42F954458481}"/>
    <cellStyle name="Normal 7 2 2 2 3 5" xfId="1725" xr:uid="{7818D792-443E-42B6-AA8F-D46EA58DFE8E}"/>
    <cellStyle name="Normal 7 2 2 2 4" xfId="683" xr:uid="{1D42971C-EDE6-4B51-9F95-CE4359B6E7DC}"/>
    <cellStyle name="Normal 7 2 2 2 4 2" xfId="684" xr:uid="{196463A2-F504-42AD-B371-FE993CAA4227}"/>
    <cellStyle name="Normal 7 2 2 2 4 2 2" xfId="1726" xr:uid="{F405C216-CF9F-41E3-BBC4-58C7A576C2C4}"/>
    <cellStyle name="Normal 7 2 2 2 4 2 2 2" xfId="1727" xr:uid="{DBC29CBD-EAC7-41BE-BD71-DB121A9ECCED}"/>
    <cellStyle name="Normal 7 2 2 2 4 2 3" xfId="1728" xr:uid="{6CB09312-4093-4F09-BB0A-30FD482D4C19}"/>
    <cellStyle name="Normal 7 2 2 2 4 3" xfId="1729" xr:uid="{324BCCC4-8730-4C57-8385-8C2F802A0551}"/>
    <cellStyle name="Normal 7 2 2 2 4 3 2" xfId="1730" xr:uid="{F0AE659B-A39A-48CD-85B8-778881063230}"/>
    <cellStyle name="Normal 7 2 2 2 4 4" xfId="1731" xr:uid="{C4C255BD-219B-4DEC-BB10-EEEE09299282}"/>
    <cellStyle name="Normal 7 2 2 2 5" xfId="685" xr:uid="{E7F90593-E95A-491D-9549-0FDB72818D35}"/>
    <cellStyle name="Normal 7 2 2 2 5 2" xfId="1732" xr:uid="{C13FB295-42DE-46F0-9BC9-1121356813DE}"/>
    <cellStyle name="Normal 7 2 2 2 5 2 2" xfId="1733" xr:uid="{FED94E53-0E6D-4918-B7A3-F08416B5D8F9}"/>
    <cellStyle name="Normal 7 2 2 2 5 3" xfId="1734" xr:uid="{3E54C8E0-658B-4817-960F-C664F141B4AE}"/>
    <cellStyle name="Normal 7 2 2 2 5 4" xfId="3429" xr:uid="{45034F81-05A1-4D97-BCC9-72C15DAA591B}"/>
    <cellStyle name="Normal 7 2 2 2 6" xfId="1735" xr:uid="{0C748AAD-A11C-4A7A-9F48-7A71C7EC3160}"/>
    <cellStyle name="Normal 7 2 2 2 6 2" xfId="1736" xr:uid="{A88184EF-6AD1-499B-8074-10EEDEF9F8C0}"/>
    <cellStyle name="Normal 7 2 2 2 7" xfId="1737" xr:uid="{03461B1E-8702-4913-B705-E253CC6B3648}"/>
    <cellStyle name="Normal 7 2 2 2 8" xfId="3430" xr:uid="{4A4035BA-5922-4E88-885D-279D0E5FE86B}"/>
    <cellStyle name="Normal 7 2 2 3" xfId="349" xr:uid="{E6C7F65F-0947-4257-BE4C-9F22262CC1ED}"/>
    <cellStyle name="Normal 7 2 2 3 2" xfId="686" xr:uid="{C170C66D-F6D2-4E9F-AC9D-E27231556D40}"/>
    <cellStyle name="Normal 7 2 2 3 2 2" xfId="687" xr:uid="{6B6D44A7-DD07-40EF-9D90-8CCDF0F1CC2B}"/>
    <cellStyle name="Normal 7 2 2 3 2 2 2" xfId="1738" xr:uid="{99939F1F-2E8F-4742-8537-B34D28F9F20A}"/>
    <cellStyle name="Normal 7 2 2 3 2 2 2 2" xfId="1739" xr:uid="{B19FCBEA-E02F-47CE-A5FD-2D5A6C89D9FD}"/>
    <cellStyle name="Normal 7 2 2 3 2 2 3" xfId="1740" xr:uid="{7670B5DD-702A-43AC-B773-215C7B63D505}"/>
    <cellStyle name="Normal 7 2 2 3 2 3" xfId="1741" xr:uid="{B3C59C88-7E94-45E5-BA80-6F020341EA9F}"/>
    <cellStyle name="Normal 7 2 2 3 2 3 2" xfId="1742" xr:uid="{EB4F8C3E-3CB5-44AF-BCC8-335E8073C81B}"/>
    <cellStyle name="Normal 7 2 2 3 2 4" xfId="1743" xr:uid="{79ED05FD-10DE-4035-A576-DD74E5A2F8AC}"/>
    <cellStyle name="Normal 7 2 2 3 3" xfId="688" xr:uid="{46A7D018-B23F-4CCD-9E92-0125A8967765}"/>
    <cellStyle name="Normal 7 2 2 3 3 2" xfId="1744" xr:uid="{1F962E0D-F25F-47B4-9909-E4BA56E4BD2C}"/>
    <cellStyle name="Normal 7 2 2 3 3 2 2" xfId="1745" xr:uid="{3DEC35E2-CD67-4F93-8558-1848CE29E41C}"/>
    <cellStyle name="Normal 7 2 2 3 3 3" xfId="1746" xr:uid="{EBE83FF1-B203-41FA-9D16-EDF7951CFD39}"/>
    <cellStyle name="Normal 7 2 2 3 3 4" xfId="3431" xr:uid="{F6EA8880-0971-4DA8-8D97-C1B5F23E0ADF}"/>
    <cellStyle name="Normal 7 2 2 3 4" xfId="1747" xr:uid="{FBEFF720-C0F9-4A94-9591-FB4D3F711344}"/>
    <cellStyle name="Normal 7 2 2 3 4 2" xfId="1748" xr:uid="{5C2B3BA0-182C-4824-8ABA-7BD280DDBED0}"/>
    <cellStyle name="Normal 7 2 2 3 5" xfId="1749" xr:uid="{F58EE1C8-93CE-45AE-827E-C8F4BD99A96C}"/>
    <cellStyle name="Normal 7 2 2 3 6" xfId="3432" xr:uid="{5EC970F3-3692-44E2-BD6E-77087C417718}"/>
    <cellStyle name="Normal 7 2 2 4" xfId="350" xr:uid="{50F2D9B2-734E-4E48-80DF-3DB5A56EB840}"/>
    <cellStyle name="Normal 7 2 2 4 2" xfId="689" xr:uid="{7350A68B-1328-4818-9296-7AACB372CD02}"/>
    <cellStyle name="Normal 7 2 2 4 2 2" xfId="690" xr:uid="{ABF18C3C-8272-4A6C-AB77-37CDA3EDA247}"/>
    <cellStyle name="Normal 7 2 2 4 2 2 2" xfId="1750" xr:uid="{7D98E104-2159-4B78-A907-9882B8CCCF44}"/>
    <cellStyle name="Normal 7 2 2 4 2 2 2 2" xfId="1751" xr:uid="{28DF8B87-0871-46D7-B84E-9F6AE8FA53E8}"/>
    <cellStyle name="Normal 7 2 2 4 2 2 3" xfId="1752" xr:uid="{FB4329FA-1111-428B-BF21-DFD67F2EA4BF}"/>
    <cellStyle name="Normal 7 2 2 4 2 3" xfId="1753" xr:uid="{64FDCF32-2456-469A-90AE-339B66EF6228}"/>
    <cellStyle name="Normal 7 2 2 4 2 3 2" xfId="1754" xr:uid="{E1CC9134-1987-4232-B2D9-AB87B74C13CB}"/>
    <cellStyle name="Normal 7 2 2 4 2 4" xfId="1755" xr:uid="{086F8B8D-AD59-48E8-8697-B1D37689D814}"/>
    <cellStyle name="Normal 7 2 2 4 3" xfId="691" xr:uid="{3C1B6C3D-FAE2-4B31-9254-3F7B3165FC31}"/>
    <cellStyle name="Normal 7 2 2 4 3 2" xfId="1756" xr:uid="{CCD99443-CBF7-47B9-8892-DC73E34D910A}"/>
    <cellStyle name="Normal 7 2 2 4 3 2 2" xfId="1757" xr:uid="{D6F67088-814A-46FB-907D-AB4091415889}"/>
    <cellStyle name="Normal 7 2 2 4 3 3" xfId="1758" xr:uid="{F91D20EA-AED7-4600-A6D3-9CFAFC656C95}"/>
    <cellStyle name="Normal 7 2 2 4 4" xfId="1759" xr:uid="{6312ED42-59C1-49AC-8291-3DF1048524EC}"/>
    <cellStyle name="Normal 7 2 2 4 4 2" xfId="1760" xr:uid="{4CA90B88-B50B-42C6-896A-C100EA7AD36A}"/>
    <cellStyle name="Normal 7 2 2 4 5" xfId="1761" xr:uid="{A3D46827-8615-4C1D-86A3-FF9718D0DC84}"/>
    <cellStyle name="Normal 7 2 2 5" xfId="351" xr:uid="{747ED1FC-92DF-4EF8-A788-048E0AEC9775}"/>
    <cellStyle name="Normal 7 2 2 5 2" xfId="692" xr:uid="{981CC546-487C-47EC-AC47-78F1FA6B41E6}"/>
    <cellStyle name="Normal 7 2 2 5 2 2" xfId="1762" xr:uid="{743053A1-1BD0-4B22-8372-ADE815168999}"/>
    <cellStyle name="Normal 7 2 2 5 2 2 2" xfId="1763" xr:uid="{6BDB1D0A-CD09-4019-A22C-0DA39DC0238A}"/>
    <cellStyle name="Normal 7 2 2 5 2 3" xfId="1764" xr:uid="{3FE95595-84E6-4F77-994E-F0F3765EE923}"/>
    <cellStyle name="Normal 7 2 2 5 3" xfId="1765" xr:uid="{BD2DBCB5-2147-4DFE-A96D-45C72F5AAE97}"/>
    <cellStyle name="Normal 7 2 2 5 3 2" xfId="1766" xr:uid="{B238F490-47C7-49A7-A48A-E813B05C3EC4}"/>
    <cellStyle name="Normal 7 2 2 5 4" xfId="1767" xr:uid="{C24E756C-5748-4613-8F82-AF1BA5869152}"/>
    <cellStyle name="Normal 7 2 2 6" xfId="693" xr:uid="{7B410637-0626-4BC9-8DF9-32B05D4E031D}"/>
    <cellStyle name="Normal 7 2 2 6 2" xfId="1768" xr:uid="{59326ADC-9F40-4804-A3D9-EF725BBA33B2}"/>
    <cellStyle name="Normal 7 2 2 6 2 2" xfId="1769" xr:uid="{1CFCFE1F-4327-4DA9-8D15-C552DEBF0717}"/>
    <cellStyle name="Normal 7 2 2 6 3" xfId="1770" xr:uid="{DBEB68D0-E5B8-47D3-A51D-DC45AF192E05}"/>
    <cellStyle name="Normal 7 2 2 6 4" xfId="3433" xr:uid="{13004208-2C89-4288-9691-DF1BD150607E}"/>
    <cellStyle name="Normal 7 2 2 7" xfId="1771" xr:uid="{0B7AA19B-7ABE-43B0-9D0E-0789CBFBA01D}"/>
    <cellStyle name="Normal 7 2 2 7 2" xfId="1772" xr:uid="{3A93CF5F-6ED3-4C01-B438-3BFD69E9C922}"/>
    <cellStyle name="Normal 7 2 2 8" xfId="1773" xr:uid="{183FEE39-0AE8-4106-8626-15A166C94630}"/>
    <cellStyle name="Normal 7 2 2 9" xfId="3434" xr:uid="{4EB94A5D-AC22-4B19-8130-FB023265639D}"/>
    <cellStyle name="Normal 7 2 3" xfId="132" xr:uid="{A3744E50-3EED-4B72-AFBB-F6D30A61797F}"/>
    <cellStyle name="Normal 7 2 3 2" xfId="133" xr:uid="{8F0DA075-BC87-4A89-87FF-4199ECCECB3D}"/>
    <cellStyle name="Normal 7 2 3 2 2" xfId="694" xr:uid="{F656B42A-5080-4488-ACD0-5F7347287A77}"/>
    <cellStyle name="Normal 7 2 3 2 2 2" xfId="695" xr:uid="{8C5BC1D9-4D77-4E87-8A44-5FFAD84BAA8C}"/>
    <cellStyle name="Normal 7 2 3 2 2 2 2" xfId="1774" xr:uid="{977A9B28-385E-4E15-BFF8-921B1F14CD98}"/>
    <cellStyle name="Normal 7 2 3 2 2 2 2 2" xfId="1775" xr:uid="{F2D04ADF-C86E-48EC-8B5B-4F3FA13F5D2C}"/>
    <cellStyle name="Normal 7 2 3 2 2 2 3" xfId="1776" xr:uid="{3550D5AD-2F8D-4D81-A480-49D8A529E0CA}"/>
    <cellStyle name="Normal 7 2 3 2 2 3" xfId="1777" xr:uid="{AEFCE47D-275A-4E7F-8A02-4A151123216F}"/>
    <cellStyle name="Normal 7 2 3 2 2 3 2" xfId="1778" xr:uid="{2D8B8F8F-176A-47EB-AD2D-54FCB9236269}"/>
    <cellStyle name="Normal 7 2 3 2 2 4" xfId="1779" xr:uid="{8A41EF47-499D-41BD-8856-C0A29FC77824}"/>
    <cellStyle name="Normal 7 2 3 2 3" xfId="696" xr:uid="{48C39D1F-550B-437D-821C-A3983EFEB175}"/>
    <cellStyle name="Normal 7 2 3 2 3 2" xfId="1780" xr:uid="{023BCBC0-28AE-40C4-AA16-95E5BBDAACB0}"/>
    <cellStyle name="Normal 7 2 3 2 3 2 2" xfId="1781" xr:uid="{D0440FAB-4F4C-477E-A3A4-646DA7CD6F08}"/>
    <cellStyle name="Normal 7 2 3 2 3 3" xfId="1782" xr:uid="{D3B7208E-ACEC-416E-8BF2-806B93184440}"/>
    <cellStyle name="Normal 7 2 3 2 3 4" xfId="3435" xr:uid="{63EBF507-1FDB-44FA-8FEC-A9141A21737C}"/>
    <cellStyle name="Normal 7 2 3 2 4" xfId="1783" xr:uid="{ECF318E2-54A8-4FD1-AA2F-D395555E23E2}"/>
    <cellStyle name="Normal 7 2 3 2 4 2" xfId="1784" xr:uid="{688B04D0-6D1F-4F1A-B260-1ED77EBA553C}"/>
    <cellStyle name="Normal 7 2 3 2 5" xfId="1785" xr:uid="{7CF6E842-023C-4782-A4F4-8D754CAFAC16}"/>
    <cellStyle name="Normal 7 2 3 2 6" xfId="3436" xr:uid="{57103F9F-7902-42E0-AED3-1F07EF8AA565}"/>
    <cellStyle name="Normal 7 2 3 3" xfId="352" xr:uid="{AF11B981-6A37-43C3-9637-8D2157F2C8E5}"/>
    <cellStyle name="Normal 7 2 3 3 2" xfId="697" xr:uid="{AD2BC15A-1AC8-41B5-B20D-210C48146925}"/>
    <cellStyle name="Normal 7 2 3 3 2 2" xfId="698" xr:uid="{F592C743-2D64-4627-8EC3-B8E203D54F58}"/>
    <cellStyle name="Normal 7 2 3 3 2 2 2" xfId="1786" xr:uid="{3F1FB3CE-5F1B-43AD-8D96-4FCB22DF66A4}"/>
    <cellStyle name="Normal 7 2 3 3 2 2 2 2" xfId="1787" xr:uid="{D3F77DFB-5649-426D-A951-4C6E09CEF320}"/>
    <cellStyle name="Normal 7 2 3 3 2 2 3" xfId="1788" xr:uid="{2BDFE69E-E90C-46F3-9F73-347DDB604458}"/>
    <cellStyle name="Normal 7 2 3 3 2 3" xfId="1789" xr:uid="{204103FF-817C-4378-94D0-2FE95D53FA0B}"/>
    <cellStyle name="Normal 7 2 3 3 2 3 2" xfId="1790" xr:uid="{045A013B-8012-4774-84DD-E3EDAFA463DD}"/>
    <cellStyle name="Normal 7 2 3 3 2 4" xfId="1791" xr:uid="{C4BA495E-857B-473F-8C87-66C865683380}"/>
    <cellStyle name="Normal 7 2 3 3 3" xfId="699" xr:uid="{931A2B67-C743-43D1-BBE6-7132901313A5}"/>
    <cellStyle name="Normal 7 2 3 3 3 2" xfId="1792" xr:uid="{7BDE2D6E-D9FB-494F-A2EA-6A5B0524EA2E}"/>
    <cellStyle name="Normal 7 2 3 3 3 2 2" xfId="1793" xr:uid="{5E19523E-3B27-4C08-845C-B421A1C4A181}"/>
    <cellStyle name="Normal 7 2 3 3 3 3" xfId="1794" xr:uid="{2CE63D09-596F-4E45-A264-9C8D4CEF58C5}"/>
    <cellStyle name="Normal 7 2 3 3 4" xfId="1795" xr:uid="{E3E49618-84E4-4C82-B2BD-AC7746104A3C}"/>
    <cellStyle name="Normal 7 2 3 3 4 2" xfId="1796" xr:uid="{34F46976-49E7-44F2-9F0D-2951A0E3C9C6}"/>
    <cellStyle name="Normal 7 2 3 3 5" xfId="1797" xr:uid="{05A793D3-2E24-407E-A2C8-2B8FBD650B98}"/>
    <cellStyle name="Normal 7 2 3 4" xfId="353" xr:uid="{69ACF592-DA45-4F17-A085-273BE391BDCB}"/>
    <cellStyle name="Normal 7 2 3 4 2" xfId="700" xr:uid="{A9044F5D-379E-446E-974C-EA1878002E60}"/>
    <cellStyle name="Normal 7 2 3 4 2 2" xfId="1798" xr:uid="{369F61EA-4207-4818-9D7F-9B9065F9F606}"/>
    <cellStyle name="Normal 7 2 3 4 2 2 2" xfId="1799" xr:uid="{E6C2AFA6-AD31-4CE9-9EAA-BB2528A527B5}"/>
    <cellStyle name="Normal 7 2 3 4 2 3" xfId="1800" xr:uid="{F73647CC-CA77-4A24-88A5-07E19B950404}"/>
    <cellStyle name="Normal 7 2 3 4 3" xfId="1801" xr:uid="{112FF67F-89EE-4AFD-ACD4-8EEAEE721F90}"/>
    <cellStyle name="Normal 7 2 3 4 3 2" xfId="1802" xr:uid="{1B11E5B5-9DA3-4077-B7B9-3DD1418FC941}"/>
    <cellStyle name="Normal 7 2 3 4 4" xfId="1803" xr:uid="{F8843029-67FF-468F-8801-466113601EBA}"/>
    <cellStyle name="Normal 7 2 3 5" xfId="701" xr:uid="{2661D72E-FCF5-43C4-A3F6-5060995EAEB2}"/>
    <cellStyle name="Normal 7 2 3 5 2" xfId="1804" xr:uid="{3733AB37-CF0E-46CF-AF34-7E400BE3BAE4}"/>
    <cellStyle name="Normal 7 2 3 5 2 2" xfId="1805" xr:uid="{05CACA6A-11AB-4DD9-8056-4125EEC902FF}"/>
    <cellStyle name="Normal 7 2 3 5 3" xfId="1806" xr:uid="{8350FDC4-62ED-4F92-9588-5B8D568F9A71}"/>
    <cellStyle name="Normal 7 2 3 5 4" xfId="3437" xr:uid="{2982EB53-8EEB-4E5C-BD65-1FFE9CCCB2E8}"/>
    <cellStyle name="Normal 7 2 3 6" xfId="1807" xr:uid="{2A243963-848A-4A2A-BB67-6808771E01F2}"/>
    <cellStyle name="Normal 7 2 3 6 2" xfId="1808" xr:uid="{85D4FE4D-25E3-48EF-8F21-B8C4C35E4A3E}"/>
    <cellStyle name="Normal 7 2 3 7" xfId="1809" xr:uid="{52CE7634-B9A4-42A0-A4BD-FF134F4D3631}"/>
    <cellStyle name="Normal 7 2 3 8" xfId="3438" xr:uid="{6FB3954C-91FC-4FAA-B0DD-603A20A3A87B}"/>
    <cellStyle name="Normal 7 2 4" xfId="134" xr:uid="{F77572CF-5AB7-4923-A0F3-9CBC474743F9}"/>
    <cellStyle name="Normal 7 2 4 2" xfId="448" xr:uid="{1EA4D372-6314-4B7F-A5E2-6A7CE7329755}"/>
    <cellStyle name="Normal 7 2 4 2 2" xfId="702" xr:uid="{3938D973-58F0-4169-AE8E-438AE33FE2F6}"/>
    <cellStyle name="Normal 7 2 4 2 2 2" xfId="1810" xr:uid="{0F28436C-56FD-48B5-8CB1-EC30456A6952}"/>
    <cellStyle name="Normal 7 2 4 2 2 2 2" xfId="1811" xr:uid="{4738B952-2B14-4F2E-9E68-1038DBCA6D82}"/>
    <cellStyle name="Normal 7 2 4 2 2 3" xfId="1812" xr:uid="{59A0CFFA-2B38-4895-96A1-03EFC0D084AD}"/>
    <cellStyle name="Normal 7 2 4 2 2 4" xfId="3439" xr:uid="{29FB673C-8CF3-4EF7-8CAD-A12F74E16CC0}"/>
    <cellStyle name="Normal 7 2 4 2 3" xfId="1813" xr:uid="{74856458-D77D-48B6-9CA3-2088D76B9334}"/>
    <cellStyle name="Normal 7 2 4 2 3 2" xfId="1814" xr:uid="{A6F5FF67-707A-4658-A264-CDD9095FE3DC}"/>
    <cellStyle name="Normal 7 2 4 2 4" xfId="1815" xr:uid="{1A487B25-E7C5-4F41-BAE0-6E787BE2637C}"/>
    <cellStyle name="Normal 7 2 4 2 5" xfId="3440" xr:uid="{904F4317-E1DD-4A5A-BC99-465118C46DD7}"/>
    <cellStyle name="Normal 7 2 4 3" xfId="703" xr:uid="{0FB9E07E-B20E-4513-B333-6825294DBC72}"/>
    <cellStyle name="Normal 7 2 4 3 2" xfId="1816" xr:uid="{EE126E3F-F392-4051-A216-8838270CD07A}"/>
    <cellStyle name="Normal 7 2 4 3 2 2" xfId="1817" xr:uid="{3F27F4CF-1EF7-458E-BE2A-62911316809E}"/>
    <cellStyle name="Normal 7 2 4 3 3" xfId="1818" xr:uid="{15B68D77-9F2B-42E2-B2A5-BFC6F11FA7DF}"/>
    <cellStyle name="Normal 7 2 4 3 4" xfId="3441" xr:uid="{F4A0F808-E107-4D79-B962-9BA64B812782}"/>
    <cellStyle name="Normal 7 2 4 4" xfId="1819" xr:uid="{F5D563B6-6233-4668-A7DE-56DFE61E89DE}"/>
    <cellStyle name="Normal 7 2 4 4 2" xfId="1820" xr:uid="{47234DDC-C9AA-4B5A-BF1B-DA14508FB1BE}"/>
    <cellStyle name="Normal 7 2 4 4 3" xfId="3442" xr:uid="{8A497A9D-CE04-45CF-904D-537983B749E9}"/>
    <cellStyle name="Normal 7 2 4 4 4" xfId="3443" xr:uid="{270C1992-31DD-465A-AE47-92A297B30690}"/>
    <cellStyle name="Normal 7 2 4 5" xfId="1821" xr:uid="{97123CC2-8716-4101-BC75-292910E92FB0}"/>
    <cellStyle name="Normal 7 2 4 6" xfId="3444" xr:uid="{D368FDC6-B909-40AF-8282-31CE5759C844}"/>
    <cellStyle name="Normal 7 2 4 7" xfId="3445" xr:uid="{178382C6-5541-4D8F-A127-EC1DB574F0DF}"/>
    <cellStyle name="Normal 7 2 5" xfId="354" xr:uid="{5F0F6E8D-CF04-41C5-895C-304720B2BC09}"/>
    <cellStyle name="Normal 7 2 5 2" xfId="704" xr:uid="{3B382017-BCEC-482B-A4DB-FB21935AD4EA}"/>
    <cellStyle name="Normal 7 2 5 2 2" xfId="705" xr:uid="{9CB8C08A-8BA0-43F8-9F6C-B26C736617B7}"/>
    <cellStyle name="Normal 7 2 5 2 2 2" xfId="1822" xr:uid="{27E8F2A7-4BD5-49F0-B1D1-BDB83E38E2A0}"/>
    <cellStyle name="Normal 7 2 5 2 2 2 2" xfId="1823" xr:uid="{86E5A57A-098C-4278-ADC4-4B1C70A9E229}"/>
    <cellStyle name="Normal 7 2 5 2 2 3" xfId="1824" xr:uid="{16931266-CFC3-44D0-9F0B-4E8DF6D7A971}"/>
    <cellStyle name="Normal 7 2 5 2 3" xfId="1825" xr:uid="{3BCFE5E2-FD1D-431B-B85B-620DB3AB8E82}"/>
    <cellStyle name="Normal 7 2 5 2 3 2" xfId="1826" xr:uid="{65F6805F-E14D-4BE8-9267-68FCDDF3F6E9}"/>
    <cellStyle name="Normal 7 2 5 2 4" xfId="1827" xr:uid="{67BD559B-52CB-4991-95A9-4D8E0881BC37}"/>
    <cellStyle name="Normal 7 2 5 3" xfId="706" xr:uid="{05535236-DCAA-4970-8922-D333953B106C}"/>
    <cellStyle name="Normal 7 2 5 3 2" xfId="1828" xr:uid="{12C8669A-F2E7-4B5E-B442-DD86D0500B4E}"/>
    <cellStyle name="Normal 7 2 5 3 2 2" xfId="1829" xr:uid="{DB984B06-B39D-4618-8EF8-3151303CD612}"/>
    <cellStyle name="Normal 7 2 5 3 3" xfId="1830" xr:uid="{ED97C64F-40B3-4093-A699-52126F468564}"/>
    <cellStyle name="Normal 7 2 5 3 4" xfId="3446" xr:uid="{A7CB02DA-47E4-485C-99D0-B05AD298CA2F}"/>
    <cellStyle name="Normal 7 2 5 4" xfId="1831" xr:uid="{CDD9BE6A-6126-494F-831A-E80F8364E786}"/>
    <cellStyle name="Normal 7 2 5 4 2" xfId="1832" xr:uid="{CBF0F936-8FB0-4538-88C0-85737581FD74}"/>
    <cellStyle name="Normal 7 2 5 5" xfId="1833" xr:uid="{7F9350D9-4C1D-47B4-82DF-D7DF8B1D3CCF}"/>
    <cellStyle name="Normal 7 2 5 6" xfId="3447" xr:uid="{99297BA3-8A31-4B95-A5A4-FAC15B35E8EC}"/>
    <cellStyle name="Normal 7 2 6" xfId="355" xr:uid="{24BCEFFB-EB61-4C0E-A568-E4D38253012E}"/>
    <cellStyle name="Normal 7 2 6 2" xfId="707" xr:uid="{8915E97C-1130-4E95-91E0-AC66C8C455BC}"/>
    <cellStyle name="Normal 7 2 6 2 2" xfId="1834" xr:uid="{7C9D9718-0665-4B16-8AB1-A83E78AC3C92}"/>
    <cellStyle name="Normal 7 2 6 2 2 2" xfId="1835" xr:uid="{19129C42-F03E-4A05-BE64-895C512AF787}"/>
    <cellStyle name="Normal 7 2 6 2 3" xfId="1836" xr:uid="{40E202DB-52C4-44D2-A65F-5FEB0178144E}"/>
    <cellStyle name="Normal 7 2 6 2 4" xfId="3448" xr:uid="{39084EF6-4718-457B-8B00-8E67DF58CF84}"/>
    <cellStyle name="Normal 7 2 6 3" xfId="1837" xr:uid="{FF59C406-9CB8-4A01-91D0-63243951566D}"/>
    <cellStyle name="Normal 7 2 6 3 2" xfId="1838" xr:uid="{FD37B8B0-DD25-4FEA-BFD1-3CA03CF1FAAF}"/>
    <cellStyle name="Normal 7 2 6 4" xfId="1839" xr:uid="{EE76FB6F-F296-40B1-B952-F6921777C214}"/>
    <cellStyle name="Normal 7 2 6 5" xfId="3449" xr:uid="{390DB40A-3779-4F78-9050-57112C369C51}"/>
    <cellStyle name="Normal 7 2 7" xfId="708" xr:uid="{1B70F1ED-890C-4660-B38A-B1209A95355F}"/>
    <cellStyle name="Normal 7 2 7 2" xfId="1840" xr:uid="{82583B9F-5720-4427-9672-EA0BC7410076}"/>
    <cellStyle name="Normal 7 2 7 2 2" xfId="1841" xr:uid="{30E60D7A-1DEF-488B-8F7C-A53D53FB706B}"/>
    <cellStyle name="Normal 7 2 7 2 3" xfId="4409" xr:uid="{0E6D189C-3C40-44C5-9C0D-0CDF07BBC291}"/>
    <cellStyle name="Normal 7 2 7 3" xfId="1842" xr:uid="{2A3104E1-CF4C-4BB2-AB28-C2FC970E9AEA}"/>
    <cellStyle name="Normal 7 2 7 4" xfId="3450" xr:uid="{C844E1CB-A69F-4680-A4BA-32A9A121DCCC}"/>
    <cellStyle name="Normal 7 2 7 4 2" xfId="4579" xr:uid="{F585484F-599D-4807-8395-8028B00C1E0F}"/>
    <cellStyle name="Normal 7 2 7 4 3" xfId="4686" xr:uid="{322773C2-D2D9-47DF-854E-3B9932B68F84}"/>
    <cellStyle name="Normal 7 2 7 4 4" xfId="4608" xr:uid="{86930256-6ED4-443F-8FD4-1C6C78497B0B}"/>
    <cellStyle name="Normal 7 2 8" xfId="1843" xr:uid="{C8D5ADFC-60B3-45C1-841B-371FED298579}"/>
    <cellStyle name="Normal 7 2 8 2" xfId="1844" xr:uid="{9360186F-7050-41B0-88B0-9B4B38BB35E6}"/>
    <cellStyle name="Normal 7 2 8 3" xfId="3451" xr:uid="{0DE614E5-FEC3-4193-A608-CBD6A354BB30}"/>
    <cellStyle name="Normal 7 2 8 4" xfId="3452" xr:uid="{B1B8FE7B-E18A-413C-91A0-3BFC6E63E8E3}"/>
    <cellStyle name="Normal 7 2 9" xfId="1845" xr:uid="{B20099EF-7083-46CB-A2E9-83EA63DDA8E6}"/>
    <cellStyle name="Normal 7 3" xfId="135" xr:uid="{EE5416C3-A41D-4BB1-8B7F-FA6A2B8DE0FF}"/>
    <cellStyle name="Normal 7 3 10" xfId="3453" xr:uid="{1EA7917B-7909-4486-A9D4-495F44DF6132}"/>
    <cellStyle name="Normal 7 3 11" xfId="3454" xr:uid="{F2FA1FF5-7E49-4B75-A8C4-A0F25B6FD0B9}"/>
    <cellStyle name="Normal 7 3 2" xfId="136" xr:uid="{A3F5CC05-A5E0-4297-B62F-7EADE619E225}"/>
    <cellStyle name="Normal 7 3 2 2" xfId="137" xr:uid="{B29C5A39-2478-4649-9BC3-AFC5875D61AA}"/>
    <cellStyle name="Normal 7 3 2 2 2" xfId="356" xr:uid="{F4A33E66-CA66-4309-916C-44E18B5A0AD6}"/>
    <cellStyle name="Normal 7 3 2 2 2 2" xfId="709" xr:uid="{CB6BA86F-3542-46D2-90DA-7472FE27D127}"/>
    <cellStyle name="Normal 7 3 2 2 2 2 2" xfId="1846" xr:uid="{7FE96090-085F-422E-97CB-EE6037246D7C}"/>
    <cellStyle name="Normal 7 3 2 2 2 2 2 2" xfId="1847" xr:uid="{52C39BCC-0AA8-4B56-8C45-9C0B8A69510B}"/>
    <cellStyle name="Normal 7 3 2 2 2 2 3" xfId="1848" xr:uid="{63FC7F63-8970-4AC3-B40F-4C0DC42E7868}"/>
    <cellStyle name="Normal 7 3 2 2 2 2 4" xfId="3455" xr:uid="{163A38FF-FA66-41DC-A30D-BCD623E6FE9C}"/>
    <cellStyle name="Normal 7 3 2 2 2 3" xfId="1849" xr:uid="{E80DA9FF-81CC-4443-AE54-B6F7B5DC02D3}"/>
    <cellStyle name="Normal 7 3 2 2 2 3 2" xfId="1850" xr:uid="{90579372-F8A2-482E-990E-BA748AB2D63C}"/>
    <cellStyle name="Normal 7 3 2 2 2 3 3" xfId="3456" xr:uid="{6436F3AC-525A-427D-9F3E-86DCF12BEA3F}"/>
    <cellStyle name="Normal 7 3 2 2 2 3 4" xfId="3457" xr:uid="{3B99D4E3-3141-4C8B-9EE5-5E684E3D9C97}"/>
    <cellStyle name="Normal 7 3 2 2 2 4" xfId="1851" xr:uid="{6F86A428-248F-4F7D-9214-E03A5F408D90}"/>
    <cellStyle name="Normal 7 3 2 2 2 5" xfId="3458" xr:uid="{38D76D50-CBD3-4D8A-A6D7-1DFBBD9749BF}"/>
    <cellStyle name="Normal 7 3 2 2 2 6" xfId="3459" xr:uid="{F523CCA2-C7C0-4C40-9F9E-86C31D318A68}"/>
    <cellStyle name="Normal 7 3 2 2 3" xfId="710" xr:uid="{F3D63F9B-53F1-42BB-B213-3E65894FC8E4}"/>
    <cellStyle name="Normal 7 3 2 2 3 2" xfId="1852" xr:uid="{47575848-0FE6-4D1B-A270-44082C0B678D}"/>
    <cellStyle name="Normal 7 3 2 2 3 2 2" xfId="1853" xr:uid="{DE4AF135-955C-4AAF-BD54-908F5A1BF545}"/>
    <cellStyle name="Normal 7 3 2 2 3 2 3" xfId="3460" xr:uid="{7EC8EF7E-F190-4CF5-8279-452DDEAE7C48}"/>
    <cellStyle name="Normal 7 3 2 2 3 2 4" xfId="3461" xr:uid="{B048C9F4-7ED6-4E3B-BC18-9D7093CE419E}"/>
    <cellStyle name="Normal 7 3 2 2 3 3" xfId="1854" xr:uid="{554118A7-7187-421A-9ECB-89FB253D406E}"/>
    <cellStyle name="Normal 7 3 2 2 3 4" xfId="3462" xr:uid="{83DC1743-8680-4352-8E3F-FE4C6C6784BC}"/>
    <cellStyle name="Normal 7 3 2 2 3 5" xfId="3463" xr:uid="{8E337D34-59E0-4804-B15D-6EAC1DD7180D}"/>
    <cellStyle name="Normal 7 3 2 2 4" xfId="1855" xr:uid="{F65BD489-6483-4368-9F76-24AAE60C34B4}"/>
    <cellStyle name="Normal 7 3 2 2 4 2" xfId="1856" xr:uid="{ECAF3DE8-0CA7-413E-AF26-17D875810395}"/>
    <cellStyle name="Normal 7 3 2 2 4 3" xfId="3464" xr:uid="{4D9EA66A-3462-456B-9FB7-6FFE7635F17A}"/>
    <cellStyle name="Normal 7 3 2 2 4 4" xfId="3465" xr:uid="{E17FFDCA-C359-419B-8A41-105E00BF0105}"/>
    <cellStyle name="Normal 7 3 2 2 5" xfId="1857" xr:uid="{2621C49D-322A-4470-AF17-A21878E29725}"/>
    <cellStyle name="Normal 7 3 2 2 5 2" xfId="3466" xr:uid="{430581F1-2F81-431A-9D42-EA4F4812FF09}"/>
    <cellStyle name="Normal 7 3 2 2 5 3" xfId="3467" xr:uid="{07D8B1A7-833C-46EC-9ECD-01306C32483E}"/>
    <cellStyle name="Normal 7 3 2 2 5 4" xfId="3468" xr:uid="{C46E9188-534C-41AF-9B22-1DD5AE138B34}"/>
    <cellStyle name="Normal 7 3 2 2 6" xfId="3469" xr:uid="{EFE3D96F-3029-43F3-BD20-4888EAD64782}"/>
    <cellStyle name="Normal 7 3 2 2 7" xfId="3470" xr:uid="{8B9AB4EB-D088-49D6-89A3-9D7560C65854}"/>
    <cellStyle name="Normal 7 3 2 2 8" xfId="3471" xr:uid="{76DB7C56-9A43-4206-9141-47FBA9EA5108}"/>
    <cellStyle name="Normal 7 3 2 3" xfId="357" xr:uid="{2E956094-ACCA-4863-BDBC-AA0293C14792}"/>
    <cellStyle name="Normal 7 3 2 3 2" xfId="711" xr:uid="{A58C049C-FAF9-4F83-A3F1-0FCC7D061C47}"/>
    <cellStyle name="Normal 7 3 2 3 2 2" xfId="712" xr:uid="{E3D0C288-35B7-4E49-A766-EDF1EF72C98F}"/>
    <cellStyle name="Normal 7 3 2 3 2 2 2" xfId="1858" xr:uid="{E5293920-525E-4AC7-B54C-19ABE7D38D7E}"/>
    <cellStyle name="Normal 7 3 2 3 2 2 2 2" xfId="1859" xr:uid="{A7CBE27A-160C-4321-A6E1-6F19C137C654}"/>
    <cellStyle name="Normal 7 3 2 3 2 2 3" xfId="1860" xr:uid="{DB203ED9-5853-4FAB-9520-28EF7450BD8E}"/>
    <cellStyle name="Normal 7 3 2 3 2 3" xfId="1861" xr:uid="{90BD853A-E638-49C1-8F08-D321BD400BA7}"/>
    <cellStyle name="Normal 7 3 2 3 2 3 2" xfId="1862" xr:uid="{ADBC0527-2F95-47B0-B6D4-B999321EEFA0}"/>
    <cellStyle name="Normal 7 3 2 3 2 4" xfId="1863" xr:uid="{6BD74EBD-3301-4EAC-8AE3-8CE652201F4D}"/>
    <cellStyle name="Normal 7 3 2 3 3" xfId="713" xr:uid="{FAA7AA73-5FBE-406E-A4E1-08F85341DDB3}"/>
    <cellStyle name="Normal 7 3 2 3 3 2" xfId="1864" xr:uid="{B3976F87-B85C-4172-AC70-B6409ABD40D2}"/>
    <cellStyle name="Normal 7 3 2 3 3 2 2" xfId="1865" xr:uid="{F3234C9D-1D04-4515-999D-8C4D891B084D}"/>
    <cellStyle name="Normal 7 3 2 3 3 3" xfId="1866" xr:uid="{710A6B7F-DACA-4703-B3BF-E5EF6B5F3282}"/>
    <cellStyle name="Normal 7 3 2 3 3 4" xfId="3472" xr:uid="{7095C6D7-5FF7-4EF1-B598-5E3C36A36430}"/>
    <cellStyle name="Normal 7 3 2 3 4" xfId="1867" xr:uid="{708CA6C0-FBB5-4BC7-B5C9-CE35F3BFD3E8}"/>
    <cellStyle name="Normal 7 3 2 3 4 2" xfId="1868" xr:uid="{1B4547BC-8215-4CB9-AAF9-48429CB83C67}"/>
    <cellStyle name="Normal 7 3 2 3 5" xfId="1869" xr:uid="{48A11C60-A1DE-4A8A-BFE4-FDD2AA3BB658}"/>
    <cellStyle name="Normal 7 3 2 3 6" xfId="3473" xr:uid="{D5AEFB3A-DD42-41CD-B66A-82A510AA9BE2}"/>
    <cellStyle name="Normal 7 3 2 4" xfId="358" xr:uid="{8EA86987-23BE-46B2-A2CE-8D83E53C29C0}"/>
    <cellStyle name="Normal 7 3 2 4 2" xfId="714" xr:uid="{07F4D15B-5A32-4F4D-9A6B-B866961D3215}"/>
    <cellStyle name="Normal 7 3 2 4 2 2" xfId="1870" xr:uid="{9337D22A-B537-4419-B570-AF40999D58FF}"/>
    <cellStyle name="Normal 7 3 2 4 2 2 2" xfId="1871" xr:uid="{1E4D3B21-1875-4DCE-A0A9-49F6317E98BD}"/>
    <cellStyle name="Normal 7 3 2 4 2 3" xfId="1872" xr:uid="{682E08F1-8A87-44FC-93BB-CB6F9054494B}"/>
    <cellStyle name="Normal 7 3 2 4 2 4" xfId="3474" xr:uid="{682E98F6-24E7-4F5C-B574-9085D9D8C21A}"/>
    <cellStyle name="Normal 7 3 2 4 3" xfId="1873" xr:uid="{F25103A3-434B-443A-9FB1-868A77C79230}"/>
    <cellStyle name="Normal 7 3 2 4 3 2" xfId="1874" xr:uid="{0F799499-2D31-4965-A5AF-F75C4551FFD5}"/>
    <cellStyle name="Normal 7 3 2 4 4" xfId="1875" xr:uid="{AC9517B1-2474-41A8-9F63-F07A2A665117}"/>
    <cellStyle name="Normal 7 3 2 4 5" xfId="3475" xr:uid="{0DF96333-B9B3-48A2-9DD8-03AA817B75D5}"/>
    <cellStyle name="Normal 7 3 2 5" xfId="359" xr:uid="{C8647B9B-5627-470C-9F3F-3188E481AD5B}"/>
    <cellStyle name="Normal 7 3 2 5 2" xfId="1876" xr:uid="{8B3C30FE-29C0-4B7F-B801-817B3DDA3E5F}"/>
    <cellStyle name="Normal 7 3 2 5 2 2" xfId="1877" xr:uid="{1346AE76-0CD5-48BB-9A51-3AA564E9D337}"/>
    <cellStyle name="Normal 7 3 2 5 3" xfId="1878" xr:uid="{589B89C2-7EAC-4F57-A1FD-C96DC2299500}"/>
    <cellStyle name="Normal 7 3 2 5 4" xfId="3476" xr:uid="{6BE9414B-8062-488E-84A8-CF6F64CAE1C1}"/>
    <cellStyle name="Normal 7 3 2 6" xfId="1879" xr:uid="{3E6C23E6-B8CE-4307-B0FE-F47461A610AC}"/>
    <cellStyle name="Normal 7 3 2 6 2" xfId="1880" xr:uid="{6DB5AEC2-42F5-4614-90AE-D2FFFF9BB631}"/>
    <cellStyle name="Normal 7 3 2 6 3" xfId="3477" xr:uid="{0C754CD2-C343-4E0D-B669-5AE4D829A18A}"/>
    <cellStyle name="Normal 7 3 2 6 4" xfId="3478" xr:uid="{DECA70DA-A36B-4C5F-B616-F3FFA14EBA6F}"/>
    <cellStyle name="Normal 7 3 2 7" xfId="1881" xr:uid="{C2AD5341-67DB-4B7C-8459-6813661D5A25}"/>
    <cellStyle name="Normal 7 3 2 8" xfId="3479" xr:uid="{4303822B-1DCA-4CA3-9424-5472BF9D93F2}"/>
    <cellStyle name="Normal 7 3 2 9" xfId="3480" xr:uid="{058A0F83-40CA-472F-82FA-72C2C2DAF9D7}"/>
    <cellStyle name="Normal 7 3 3" xfId="138" xr:uid="{90A6AAA6-5C94-4351-A532-FB62C7098E4D}"/>
    <cellStyle name="Normal 7 3 3 2" xfId="139" xr:uid="{68F6A98C-892A-403D-BE97-42268FD5C209}"/>
    <cellStyle name="Normal 7 3 3 2 2" xfId="715" xr:uid="{6E3A2DDB-E7CF-4949-A335-1213519BB72F}"/>
    <cellStyle name="Normal 7 3 3 2 2 2" xfId="1882" xr:uid="{DBA792B2-AF81-4D6D-921D-3A5D872FFAC7}"/>
    <cellStyle name="Normal 7 3 3 2 2 2 2" xfId="1883" xr:uid="{1386F56B-E9A8-4E2C-9328-DE98DADB0B01}"/>
    <cellStyle name="Normal 7 3 3 2 2 2 2 2" xfId="4484" xr:uid="{B0DE2C6A-97A3-47AC-B322-27379C1B45D3}"/>
    <cellStyle name="Normal 7 3 3 2 2 2 3" xfId="4485" xr:uid="{ED45FB67-126E-499E-8C76-10CDA4C186DF}"/>
    <cellStyle name="Normal 7 3 3 2 2 3" xfId="1884" xr:uid="{5F317D98-4D6C-4AC1-BDC7-E7C279E02514}"/>
    <cellStyle name="Normal 7 3 3 2 2 3 2" xfId="4486" xr:uid="{EB41F912-3373-45C0-A0D0-CA2B9CB6DA85}"/>
    <cellStyle name="Normal 7 3 3 2 2 4" xfId="3481" xr:uid="{A1DCF84D-14F1-4C95-9699-21FF3E48711A}"/>
    <cellStyle name="Normal 7 3 3 2 3" xfId="1885" xr:uid="{588A2694-BA7A-41E7-A302-2405A00AF90B}"/>
    <cellStyle name="Normal 7 3 3 2 3 2" xfId="1886" xr:uid="{C4453C83-2411-4992-BFA3-6806AE28F6A0}"/>
    <cellStyle name="Normal 7 3 3 2 3 2 2" xfId="4487" xr:uid="{90D6B957-C8D3-44C3-AB50-7AF3B97EFA78}"/>
    <cellStyle name="Normal 7 3 3 2 3 3" xfId="3482" xr:uid="{E55EBB82-812E-41BE-AF85-6C8B10700098}"/>
    <cellStyle name="Normal 7 3 3 2 3 4" xfId="3483" xr:uid="{EF81BAFD-88A0-45DB-B955-122528FAE66D}"/>
    <cellStyle name="Normal 7 3 3 2 4" xfId="1887" xr:uid="{E90072C2-6723-4191-AF61-89510527AF51}"/>
    <cellStyle name="Normal 7 3 3 2 4 2" xfId="4488" xr:uid="{4DDCD858-13D9-4871-8F96-689D6FDC70BB}"/>
    <cellStyle name="Normal 7 3 3 2 5" xfId="3484" xr:uid="{1EE606E1-6451-4F63-96A3-FF496E0DE487}"/>
    <cellStyle name="Normal 7 3 3 2 6" xfId="3485" xr:uid="{C0AFD912-F64A-496E-B285-C652CE3EF64C}"/>
    <cellStyle name="Normal 7 3 3 3" xfId="360" xr:uid="{8AD55126-D9CB-4248-934B-48B8535B20FC}"/>
    <cellStyle name="Normal 7 3 3 3 2" xfId="1888" xr:uid="{DBE7C92A-5984-478A-99F7-C8E54959ADC4}"/>
    <cellStyle name="Normal 7 3 3 3 2 2" xfId="1889" xr:uid="{90D5CD5E-05E6-45DF-919D-6A3996F2A88B}"/>
    <cellStyle name="Normal 7 3 3 3 2 2 2" xfId="4489" xr:uid="{3AE3E294-780E-48E6-8DD0-057F62B08B53}"/>
    <cellStyle name="Normal 7 3 3 3 2 3" xfId="3486" xr:uid="{EEEECA12-9B23-47A7-91C6-88E8CC6377C9}"/>
    <cellStyle name="Normal 7 3 3 3 2 4" xfId="3487" xr:uid="{B70F5CF5-F8D1-447B-89E0-01DF50C7A953}"/>
    <cellStyle name="Normal 7 3 3 3 3" xfId="1890" xr:uid="{16E5E21B-8F32-4D68-94A4-5DF7F7D98C5B}"/>
    <cellStyle name="Normal 7 3 3 3 3 2" xfId="4490" xr:uid="{B8630BB9-B73C-4FDB-909B-675677D2B0B2}"/>
    <cellStyle name="Normal 7 3 3 3 4" xfId="3488" xr:uid="{E04C1A08-BE19-4BBE-9BA9-07A805F680A1}"/>
    <cellStyle name="Normal 7 3 3 3 5" xfId="3489" xr:uid="{1BFD4948-7001-46C0-8392-AC1EAA77EF63}"/>
    <cellStyle name="Normal 7 3 3 4" xfId="1891" xr:uid="{90AD1D2A-136B-483A-AB7A-9A31FE46380D}"/>
    <cellStyle name="Normal 7 3 3 4 2" xfId="1892" xr:uid="{AF6036D4-6D99-46AC-9DD0-E190C17A85AC}"/>
    <cellStyle name="Normal 7 3 3 4 2 2" xfId="4491" xr:uid="{82C8BAF3-163C-4C3F-BF73-5F377C3B6994}"/>
    <cellStyle name="Normal 7 3 3 4 3" xfId="3490" xr:uid="{CA1D1082-FBDB-4DC5-B0DF-29AB962CC8E9}"/>
    <cellStyle name="Normal 7 3 3 4 4" xfId="3491" xr:uid="{5362F1D7-6818-4DAD-98B2-4FD69F0E166F}"/>
    <cellStyle name="Normal 7 3 3 5" xfId="1893" xr:uid="{81BD478A-1C99-4170-8559-67740B427B27}"/>
    <cellStyle name="Normal 7 3 3 5 2" xfId="3492" xr:uid="{FA880366-C915-499A-B920-17DE9B1D25DD}"/>
    <cellStyle name="Normal 7 3 3 5 3" xfId="3493" xr:uid="{6A95CD57-76B4-4E5E-B635-E9BDE252DD72}"/>
    <cellStyle name="Normal 7 3 3 5 4" xfId="3494" xr:uid="{8DF1CC3D-3DE8-43B5-B7C1-C04610190213}"/>
    <cellStyle name="Normal 7 3 3 6" xfId="3495" xr:uid="{4311244F-1613-4E9A-B9AE-A2F56FF3177F}"/>
    <cellStyle name="Normal 7 3 3 7" xfId="3496" xr:uid="{A2610A11-3BEA-46F0-B4F4-2E442584D377}"/>
    <cellStyle name="Normal 7 3 3 8" xfId="3497" xr:uid="{E8755AC1-932C-492F-9AE1-F8CE0BBBB091}"/>
    <cellStyle name="Normal 7 3 4" xfId="140" xr:uid="{512A8C27-E660-4ABA-B060-B4FD5B36C7D3}"/>
    <cellStyle name="Normal 7 3 4 2" xfId="716" xr:uid="{8B4C875A-B40B-4354-8064-09B2411260B2}"/>
    <cellStyle name="Normal 7 3 4 2 2" xfId="717" xr:uid="{B2440E18-D184-4F51-8A01-0DFBFAB195A8}"/>
    <cellStyle name="Normal 7 3 4 2 2 2" xfId="1894" xr:uid="{A799645C-DB56-454D-8E7E-E6A82CE587C5}"/>
    <cellStyle name="Normal 7 3 4 2 2 2 2" xfId="1895" xr:uid="{945C7695-26E7-4A44-AC22-C1673D1C6D96}"/>
    <cellStyle name="Normal 7 3 4 2 2 3" xfId="1896" xr:uid="{D3050638-F224-4A55-BB87-6C24D3C6ECC9}"/>
    <cellStyle name="Normal 7 3 4 2 2 4" xfId="3498" xr:uid="{4420B136-B2B9-4F9A-8C44-5E88A45445B1}"/>
    <cellStyle name="Normal 7 3 4 2 3" xfId="1897" xr:uid="{F3645312-0358-4436-918B-E0AF9EB93DC9}"/>
    <cellStyle name="Normal 7 3 4 2 3 2" xfId="1898" xr:uid="{2DE9D95A-AE40-4380-BFC9-58E0FA87F117}"/>
    <cellStyle name="Normal 7 3 4 2 4" xfId="1899" xr:uid="{6A9B0C87-7D5F-4ED1-9025-E6EAB467EC7D}"/>
    <cellStyle name="Normal 7 3 4 2 5" xfId="3499" xr:uid="{79CB7326-A817-42AB-A8E6-625F0F7589B0}"/>
    <cellStyle name="Normal 7 3 4 3" xfId="718" xr:uid="{E0DAEE0E-3FB0-4858-BEBB-58BEAF1D093B}"/>
    <cellStyle name="Normal 7 3 4 3 2" xfId="1900" xr:uid="{4788D6BF-015D-4096-972A-D7F893077646}"/>
    <cellStyle name="Normal 7 3 4 3 2 2" xfId="1901" xr:uid="{B2DF8590-A4CF-425D-9BD1-03501262EA06}"/>
    <cellStyle name="Normal 7 3 4 3 3" xfId="1902" xr:uid="{7F3388D7-B21C-4A87-9104-3F8899F77C21}"/>
    <cellStyle name="Normal 7 3 4 3 4" xfId="3500" xr:uid="{9342323F-7CCF-4C5A-B436-3122FCBF59EC}"/>
    <cellStyle name="Normal 7 3 4 4" xfId="1903" xr:uid="{54878DD1-A808-47F4-9FCF-44AA43C44E5A}"/>
    <cellStyle name="Normal 7 3 4 4 2" xfId="1904" xr:uid="{3A5F4F63-E341-48C8-A2D4-33EC3565588B}"/>
    <cellStyle name="Normal 7 3 4 4 3" xfId="3501" xr:uid="{EE46A1D9-816C-48A9-810B-989279C0F932}"/>
    <cellStyle name="Normal 7 3 4 4 4" xfId="3502" xr:uid="{41750CAD-0390-42AC-9831-821EF3D96508}"/>
    <cellStyle name="Normal 7 3 4 5" xfId="1905" xr:uid="{214A34BC-727B-45B4-A068-241CEB3F491F}"/>
    <cellStyle name="Normal 7 3 4 6" xfId="3503" xr:uid="{84FCBE28-0484-4757-8B9E-D13467DD902B}"/>
    <cellStyle name="Normal 7 3 4 7" xfId="3504" xr:uid="{0B48021B-AD92-42E2-AF77-F5857D430CF4}"/>
    <cellStyle name="Normal 7 3 5" xfId="361" xr:uid="{8CB69BEE-4261-4588-A60C-0536F7AB633A}"/>
    <cellStyle name="Normal 7 3 5 2" xfId="719" xr:uid="{C787BF2F-B460-476B-AEFB-495C27B6204B}"/>
    <cellStyle name="Normal 7 3 5 2 2" xfId="1906" xr:uid="{24E07EC8-26C3-487F-A882-ECD90E70EAD7}"/>
    <cellStyle name="Normal 7 3 5 2 2 2" xfId="1907" xr:uid="{F0026571-E14A-4AA1-BFC8-AB9B7C2DD7E5}"/>
    <cellStyle name="Normal 7 3 5 2 3" xfId="1908" xr:uid="{0DC71A2D-F925-4999-AD32-D861870CC52B}"/>
    <cellStyle name="Normal 7 3 5 2 4" xfId="3505" xr:uid="{14818884-A706-4DF5-BFA5-9B0971E1C0CE}"/>
    <cellStyle name="Normal 7 3 5 3" xfId="1909" xr:uid="{BF45D120-6E8E-4422-BCE5-F6E739B42D2A}"/>
    <cellStyle name="Normal 7 3 5 3 2" xfId="1910" xr:uid="{F02577FB-15E0-4F30-9CCC-9DAEDA733210}"/>
    <cellStyle name="Normal 7 3 5 3 3" xfId="3506" xr:uid="{72034DB6-93CF-4E19-9740-DC7198D865BC}"/>
    <cellStyle name="Normal 7 3 5 3 4" xfId="3507" xr:uid="{803899B2-AAC2-4D40-AC03-27DBFFF0D9FE}"/>
    <cellStyle name="Normal 7 3 5 4" xfId="1911" xr:uid="{6D89461F-CB69-4184-A6EA-060691BA3802}"/>
    <cellStyle name="Normal 7 3 5 5" xfId="3508" xr:uid="{501FD8F6-FD8D-4C10-AF02-A00E84E2D5E6}"/>
    <cellStyle name="Normal 7 3 5 6" xfId="3509" xr:uid="{786BCADF-F3E3-4C76-B086-A77AD1A92939}"/>
    <cellStyle name="Normal 7 3 6" xfId="362" xr:uid="{466D3617-5DE7-4215-96C2-890B3A91F000}"/>
    <cellStyle name="Normal 7 3 6 2" xfId="1912" xr:uid="{54E22E79-9878-4391-BF6C-FBAC536A5559}"/>
    <cellStyle name="Normal 7 3 6 2 2" xfId="1913" xr:uid="{23374A7A-734B-42DD-B2DC-F9F71A50B909}"/>
    <cellStyle name="Normal 7 3 6 2 3" xfId="3510" xr:uid="{9DB2088E-4A8C-48E1-AA77-D07C4F3113F0}"/>
    <cellStyle name="Normal 7 3 6 2 4" xfId="3511" xr:uid="{74297225-6452-4108-ACF1-8453C23E381A}"/>
    <cellStyle name="Normal 7 3 6 3" xfId="1914" xr:uid="{A0970C86-0F5A-46AA-B68B-3B341F29C215}"/>
    <cellStyle name="Normal 7 3 6 4" xfId="3512" xr:uid="{50267DD5-E6A3-4351-AB71-CB26CFB97EC4}"/>
    <cellStyle name="Normal 7 3 6 5" xfId="3513" xr:uid="{E8D4F884-C56A-4E79-9F2E-9889CAB0506D}"/>
    <cellStyle name="Normal 7 3 7" xfId="1915" xr:uid="{9E719B5B-D06E-4990-93D3-54F714708BF2}"/>
    <cellStyle name="Normal 7 3 7 2" xfId="1916" xr:uid="{AC6F1B0F-6940-436C-ACAF-58E8737DE525}"/>
    <cellStyle name="Normal 7 3 7 3" xfId="3514" xr:uid="{BEEF65A3-BD2B-4FF5-AA63-FF21E7892DCC}"/>
    <cellStyle name="Normal 7 3 7 4" xfId="3515" xr:uid="{1BC0228B-AEDE-4F94-B847-0763252C113F}"/>
    <cellStyle name="Normal 7 3 8" xfId="1917" xr:uid="{3288E836-BFDB-424F-AEB6-BA883C10B3E2}"/>
    <cellStyle name="Normal 7 3 8 2" xfId="3516" xr:uid="{60C837A6-62C7-406F-AEE8-BD79BD148910}"/>
    <cellStyle name="Normal 7 3 8 3" xfId="3517" xr:uid="{7F9C645F-8276-4862-A194-3E39F4C6ECC8}"/>
    <cellStyle name="Normal 7 3 8 4" xfId="3518" xr:uid="{FBD5584C-0CEB-47DC-9ACF-32B6086FDF5D}"/>
    <cellStyle name="Normal 7 3 9" xfId="3519" xr:uid="{F9F5FEB7-AD7D-4DA3-8BF8-A8136FB3B4FA}"/>
    <cellStyle name="Normal 7 4" xfId="141" xr:uid="{13AFE47D-4292-463D-8C4E-FB3A8F2F5378}"/>
    <cellStyle name="Normal 7 4 10" xfId="3520" xr:uid="{B5ADC532-BDA5-4301-B2CF-100530F742F7}"/>
    <cellStyle name="Normal 7 4 11" xfId="3521" xr:uid="{79034F13-E27F-4023-AE60-CF666C15C946}"/>
    <cellStyle name="Normal 7 4 2" xfId="142" xr:uid="{E2BAB9A8-884B-408E-8421-5781D33110C4}"/>
    <cellStyle name="Normal 7 4 2 2" xfId="363" xr:uid="{AC0B5C74-8426-4E4C-8C5B-813BAE9796B2}"/>
    <cellStyle name="Normal 7 4 2 2 2" xfId="720" xr:uid="{2C93ECF8-7D0A-44C9-AE33-5550F3066901}"/>
    <cellStyle name="Normal 7 4 2 2 2 2" xfId="721" xr:uid="{702B005B-86CD-4430-B403-EB1B93D992D3}"/>
    <cellStyle name="Normal 7 4 2 2 2 2 2" xfId="1918" xr:uid="{5123AD2D-3B24-42DB-B769-E115298E26E5}"/>
    <cellStyle name="Normal 7 4 2 2 2 2 3" xfId="3522" xr:uid="{CB1F2DA3-F94F-4A27-9ADB-813A56CCF9AE}"/>
    <cellStyle name="Normal 7 4 2 2 2 2 4" xfId="3523" xr:uid="{83E47D96-EC04-47C7-B8D5-B85A1066F798}"/>
    <cellStyle name="Normal 7 4 2 2 2 3" xfId="1919" xr:uid="{96165B80-2B34-4911-8F92-89B385A4AA32}"/>
    <cellStyle name="Normal 7 4 2 2 2 3 2" xfId="3524" xr:uid="{42AB6F75-22FC-4C25-96B7-E0D24136F0E3}"/>
    <cellStyle name="Normal 7 4 2 2 2 3 3" xfId="3525" xr:uid="{38B40754-2C68-45CE-856D-99B93408B528}"/>
    <cellStyle name="Normal 7 4 2 2 2 3 4" xfId="3526" xr:uid="{B60C2EFD-5FE1-42CD-AE21-8CDED68A4D39}"/>
    <cellStyle name="Normal 7 4 2 2 2 4" xfId="3527" xr:uid="{6DB359F4-18B2-46F1-A3CB-EB07EDF447EE}"/>
    <cellStyle name="Normal 7 4 2 2 2 5" xfId="3528" xr:uid="{27BD8747-4AD8-4A07-9F76-B06EFDFE723E}"/>
    <cellStyle name="Normal 7 4 2 2 2 6" xfId="3529" xr:uid="{52449D72-464C-407C-A0F8-F1BF7C681431}"/>
    <cellStyle name="Normal 7 4 2 2 3" xfId="722" xr:uid="{3771D240-0735-488C-83C4-FFF70F8C3CA7}"/>
    <cellStyle name="Normal 7 4 2 2 3 2" xfId="1920" xr:uid="{23FDE1CF-E943-4D57-9A5B-85C6E10CA159}"/>
    <cellStyle name="Normal 7 4 2 2 3 2 2" xfId="3530" xr:uid="{95E9EC03-4E90-45CF-A069-A33E5BF8B3CD}"/>
    <cellStyle name="Normal 7 4 2 2 3 2 3" xfId="3531" xr:uid="{C95FCB58-3E8B-408B-90EB-6E612487D032}"/>
    <cellStyle name="Normal 7 4 2 2 3 2 4" xfId="3532" xr:uid="{27B9E86C-E4A7-4D3D-B70C-2025C62C1731}"/>
    <cellStyle name="Normal 7 4 2 2 3 3" xfId="3533" xr:uid="{2DF68E0C-9111-4B6E-AE26-3E804C787F8B}"/>
    <cellStyle name="Normal 7 4 2 2 3 4" xfId="3534" xr:uid="{86D4E090-4EB4-47A4-9B86-FD26586B3066}"/>
    <cellStyle name="Normal 7 4 2 2 3 5" xfId="3535" xr:uid="{13AFF73A-A2AA-4B40-AB4B-0F35B01122AB}"/>
    <cellStyle name="Normal 7 4 2 2 4" xfId="1921" xr:uid="{FD449E57-F58C-4AD0-A9F0-C9B325B50D3D}"/>
    <cellStyle name="Normal 7 4 2 2 4 2" xfId="3536" xr:uid="{25882434-8E3F-468E-BFAF-E2AB752C8683}"/>
    <cellStyle name="Normal 7 4 2 2 4 3" xfId="3537" xr:uid="{A2636041-AA12-4360-81C9-D855677FCAC1}"/>
    <cellStyle name="Normal 7 4 2 2 4 4" xfId="3538" xr:uid="{0DDE67EA-C9B2-4129-9716-D68F0C4EDACD}"/>
    <cellStyle name="Normal 7 4 2 2 5" xfId="3539" xr:uid="{EED434BA-9D56-4A30-B8FD-8B13187DA330}"/>
    <cellStyle name="Normal 7 4 2 2 5 2" xfId="3540" xr:uid="{B456DF93-95AB-4DE5-97B0-2381FAD3C943}"/>
    <cellStyle name="Normal 7 4 2 2 5 3" xfId="3541" xr:uid="{718BB17B-B9C2-492B-85AD-6B62E1923D17}"/>
    <cellStyle name="Normal 7 4 2 2 5 4" xfId="3542" xr:uid="{69C4CAD6-FA15-4524-83B0-DE69AB6530EA}"/>
    <cellStyle name="Normal 7 4 2 2 6" xfId="3543" xr:uid="{4FDAEC36-321E-46DA-A4AB-E523CFAC450B}"/>
    <cellStyle name="Normal 7 4 2 2 7" xfId="3544" xr:uid="{F44235C7-3CD7-460C-AD62-14450828FFC7}"/>
    <cellStyle name="Normal 7 4 2 2 8" xfId="3545" xr:uid="{71480373-961E-4525-B0DF-987E7AFEA1F4}"/>
    <cellStyle name="Normal 7 4 2 3" xfId="723" xr:uid="{D6B33EC2-62F6-4D0A-A11E-4CB48DF2C54F}"/>
    <cellStyle name="Normal 7 4 2 3 2" xfId="724" xr:uid="{DF9FDC29-7582-4CB0-9819-2C4E28612B84}"/>
    <cellStyle name="Normal 7 4 2 3 2 2" xfId="725" xr:uid="{BF0EF897-BC10-43C3-883C-6FC6F467147E}"/>
    <cellStyle name="Normal 7 4 2 3 2 3" xfId="3546" xr:uid="{556799CA-D256-4321-A327-5EDEACA6951A}"/>
    <cellStyle name="Normal 7 4 2 3 2 4" xfId="3547" xr:uid="{36E0F51C-BCA7-478C-AC84-D55E21AC0ADC}"/>
    <cellStyle name="Normal 7 4 2 3 3" xfId="726" xr:uid="{8B749023-1BCC-477D-9A1F-25D481ECF3E3}"/>
    <cellStyle name="Normal 7 4 2 3 3 2" xfId="3548" xr:uid="{CB2A6D4D-59A0-4D76-864F-0449814E206D}"/>
    <cellStyle name="Normal 7 4 2 3 3 3" xfId="3549" xr:uid="{69173B87-8332-40BD-968A-CF4377CB79BD}"/>
    <cellStyle name="Normal 7 4 2 3 3 4" xfId="3550" xr:uid="{A3D77DFD-AB8F-4ED4-BA71-BFEDDB48C6CB}"/>
    <cellStyle name="Normal 7 4 2 3 4" xfId="3551" xr:uid="{7DF2B4DE-FB30-46AC-8326-6BFC1F5041FD}"/>
    <cellStyle name="Normal 7 4 2 3 5" xfId="3552" xr:uid="{DB261FCA-D5D7-4B9B-B7DC-9D1AFE6CE2F3}"/>
    <cellStyle name="Normal 7 4 2 3 6" xfId="3553" xr:uid="{360E9B86-4DC3-45B6-84B9-3018BF34FB8D}"/>
    <cellStyle name="Normal 7 4 2 4" xfId="727" xr:uid="{7A7FF924-3CD9-46D5-8291-695247C64002}"/>
    <cellStyle name="Normal 7 4 2 4 2" xfId="728" xr:uid="{816EB486-5350-4AC7-AE8B-A2E5A8CAD438}"/>
    <cellStyle name="Normal 7 4 2 4 2 2" xfId="3554" xr:uid="{A04F46B3-47AD-4921-AD4F-60F6089A5E7A}"/>
    <cellStyle name="Normal 7 4 2 4 2 3" xfId="3555" xr:uid="{BC2E63FF-EA7D-4430-A30E-265E05551762}"/>
    <cellStyle name="Normal 7 4 2 4 2 4" xfId="3556" xr:uid="{36987ED8-60B6-49A7-8CDD-D25C48FF79D9}"/>
    <cellStyle name="Normal 7 4 2 4 3" xfId="3557" xr:uid="{11D1DE67-868B-4BBA-A57B-7DC489F37858}"/>
    <cellStyle name="Normal 7 4 2 4 4" xfId="3558" xr:uid="{F72B3EE7-D0EB-46B9-9E98-D795884AE07A}"/>
    <cellStyle name="Normal 7 4 2 4 5" xfId="3559" xr:uid="{7B5B87A0-51A2-4C3B-BF7B-774C2A4D88FC}"/>
    <cellStyle name="Normal 7 4 2 5" xfId="729" xr:uid="{E6B2BEA1-2951-49CE-92F6-9F8532F648DF}"/>
    <cellStyle name="Normal 7 4 2 5 2" xfId="3560" xr:uid="{8F7AB127-DE78-403E-B45A-C124A4CB6463}"/>
    <cellStyle name="Normal 7 4 2 5 3" xfId="3561" xr:uid="{42BDCCAD-0DCB-4FE1-9C41-7F2BC6C1C80B}"/>
    <cellStyle name="Normal 7 4 2 5 4" xfId="3562" xr:uid="{D0604619-BA83-4010-B049-4AFE174A4822}"/>
    <cellStyle name="Normal 7 4 2 6" xfId="3563" xr:uid="{E0167F09-7009-4B4F-B161-F28E5AF89C82}"/>
    <cellStyle name="Normal 7 4 2 6 2" xfId="3564" xr:uid="{6CF28010-BB4F-48E9-B717-68569ABFCBDB}"/>
    <cellStyle name="Normal 7 4 2 6 3" xfId="3565" xr:uid="{D67B6C2E-55A4-46C6-9724-68AF59FC06DD}"/>
    <cellStyle name="Normal 7 4 2 6 4" xfId="3566" xr:uid="{D2132EEF-E117-4C5C-A5A9-B88BBF28DF22}"/>
    <cellStyle name="Normal 7 4 2 7" xfId="3567" xr:uid="{79DB19EA-4069-4786-BD68-200486C623C9}"/>
    <cellStyle name="Normal 7 4 2 8" xfId="3568" xr:uid="{059C71C7-6A94-4EDB-9622-03A7E8789E5D}"/>
    <cellStyle name="Normal 7 4 2 9" xfId="3569" xr:uid="{54E04736-B3FC-4A8A-A131-F1D2ADE091A1}"/>
    <cellStyle name="Normal 7 4 3" xfId="364" xr:uid="{1CD4E9E1-46DD-47E9-AAEC-3881746BE70A}"/>
    <cellStyle name="Normal 7 4 3 2" xfId="730" xr:uid="{8C93F5A0-B424-4AE3-AC34-81EDF131368E}"/>
    <cellStyle name="Normal 7 4 3 2 2" xfId="731" xr:uid="{6BCA6667-50C7-4F29-AE3F-035FF7BA81B1}"/>
    <cellStyle name="Normal 7 4 3 2 2 2" xfId="1922" xr:uid="{1E49C9ED-09D1-48D4-9304-86C9E3BE52FC}"/>
    <cellStyle name="Normal 7 4 3 2 2 2 2" xfId="1923" xr:uid="{29A08309-B26E-4840-BB87-72B6F043506E}"/>
    <cellStyle name="Normal 7 4 3 2 2 3" xfId="1924" xr:uid="{973359DA-F739-44DB-BEFC-7DEFAC1BD1B4}"/>
    <cellStyle name="Normal 7 4 3 2 2 4" xfId="3570" xr:uid="{D00B0468-2F3A-45D9-9E79-FCDC50FCAD50}"/>
    <cellStyle name="Normal 7 4 3 2 3" xfId="1925" xr:uid="{1D306AAB-20BA-4473-A82F-B134351AB5D2}"/>
    <cellStyle name="Normal 7 4 3 2 3 2" xfId="1926" xr:uid="{C24E765C-9559-421E-980F-60FDB1E7D5A7}"/>
    <cellStyle name="Normal 7 4 3 2 3 3" xfId="3571" xr:uid="{DEDA8527-EF0C-4947-9B53-6E9DBC41E6A1}"/>
    <cellStyle name="Normal 7 4 3 2 3 4" xfId="3572" xr:uid="{3A7BE9E6-A98B-4699-9CBD-9636643418C7}"/>
    <cellStyle name="Normal 7 4 3 2 4" xfId="1927" xr:uid="{5CA21B91-95C3-45CB-834C-7A8366F0BDE2}"/>
    <cellStyle name="Normal 7 4 3 2 5" xfId="3573" xr:uid="{346AC765-3716-4694-974F-A4AE9B89143F}"/>
    <cellStyle name="Normal 7 4 3 2 6" xfId="3574" xr:uid="{59EEB72D-D589-486A-A9D9-0E05578638AB}"/>
    <cellStyle name="Normal 7 4 3 3" xfId="732" xr:uid="{1005E625-21F2-44AA-95E8-FC12BA03E1E9}"/>
    <cellStyle name="Normal 7 4 3 3 2" xfId="1928" xr:uid="{34EC798B-40C1-4A80-AD7E-D1D573B339E1}"/>
    <cellStyle name="Normal 7 4 3 3 2 2" xfId="1929" xr:uid="{7B9C9C10-CBB6-406F-A57E-303693415544}"/>
    <cellStyle name="Normal 7 4 3 3 2 3" xfId="3575" xr:uid="{9AD8EF2A-3B7B-4C45-A9EF-533DB33E67AC}"/>
    <cellStyle name="Normal 7 4 3 3 2 4" xfId="3576" xr:uid="{2030B413-1CC8-440F-98C7-C1EB9F7F8BF4}"/>
    <cellStyle name="Normal 7 4 3 3 3" xfId="1930" xr:uid="{14BE88B0-71A4-4F09-B45F-2A6A36E38D04}"/>
    <cellStyle name="Normal 7 4 3 3 4" xfId="3577" xr:uid="{C7200772-543A-4DB1-8185-85A2C1FF00FE}"/>
    <cellStyle name="Normal 7 4 3 3 5" xfId="3578" xr:uid="{9D02CED1-0BC2-4599-A3C5-56822FAEB692}"/>
    <cellStyle name="Normal 7 4 3 4" xfId="1931" xr:uid="{C2253B54-9D40-461C-BA86-454FA9057857}"/>
    <cellStyle name="Normal 7 4 3 4 2" xfId="1932" xr:uid="{EBBD1AF9-7476-4C8F-8E76-3FF34C1BF6F6}"/>
    <cellStyle name="Normal 7 4 3 4 3" xfId="3579" xr:uid="{E915CCB6-BB8C-4E85-ABA0-B4F8A6E2B3C4}"/>
    <cellStyle name="Normal 7 4 3 4 4" xfId="3580" xr:uid="{970A360E-D060-485A-9B7E-5D93DAFE9D68}"/>
    <cellStyle name="Normal 7 4 3 5" xfId="1933" xr:uid="{A140D410-C8FB-45E2-82CE-6388E77838C9}"/>
    <cellStyle name="Normal 7 4 3 5 2" xfId="3581" xr:uid="{5E827FCE-E25C-49F3-8253-3CB7F4375107}"/>
    <cellStyle name="Normal 7 4 3 5 3" xfId="3582" xr:uid="{7AE9B2F1-737A-4CE4-BEA1-707534C4E8B3}"/>
    <cellStyle name="Normal 7 4 3 5 4" xfId="3583" xr:uid="{3A2CB396-B951-46B9-8507-16DC6FE3257E}"/>
    <cellStyle name="Normal 7 4 3 6" xfId="3584" xr:uid="{153652B5-D755-45F0-9FE7-37A5EBFB5426}"/>
    <cellStyle name="Normal 7 4 3 7" xfId="3585" xr:uid="{46D0483B-8BBD-4CB3-B192-BF45B4685039}"/>
    <cellStyle name="Normal 7 4 3 8" xfId="3586" xr:uid="{AB7864DB-D6D0-4D72-8AF2-DF104680A441}"/>
    <cellStyle name="Normal 7 4 4" xfId="365" xr:uid="{BFD5C462-48C7-409E-A155-6A785C71583D}"/>
    <cellStyle name="Normal 7 4 4 2" xfId="733" xr:uid="{074901F9-4DE2-422B-9945-B82E67B77F3E}"/>
    <cellStyle name="Normal 7 4 4 2 2" xfId="734" xr:uid="{66E32C76-83EE-420D-956D-E2183CE500C9}"/>
    <cellStyle name="Normal 7 4 4 2 2 2" xfId="1934" xr:uid="{70FAF17E-841A-4CE0-88B3-A41792204380}"/>
    <cellStyle name="Normal 7 4 4 2 2 3" xfId="3587" xr:uid="{6B40F3F2-B450-460E-82F3-713E90F6D32B}"/>
    <cellStyle name="Normal 7 4 4 2 2 4" xfId="3588" xr:uid="{07D1AC6C-75A5-4B40-BC5E-6E53310669E4}"/>
    <cellStyle name="Normal 7 4 4 2 3" xfId="1935" xr:uid="{D3A93D1C-379B-47BA-A07C-9CAB65F7BBFC}"/>
    <cellStyle name="Normal 7 4 4 2 4" xfId="3589" xr:uid="{5B574F18-F2FF-4660-90EB-B26FCCF705B9}"/>
    <cellStyle name="Normal 7 4 4 2 5" xfId="3590" xr:uid="{CE8D0D19-1D92-44A1-8B92-6D828630B637}"/>
    <cellStyle name="Normal 7 4 4 3" xfId="735" xr:uid="{FABCD162-B60A-4227-8C41-75F9A3AA25F2}"/>
    <cellStyle name="Normal 7 4 4 3 2" xfId="1936" xr:uid="{D5DD4A31-30C9-4FBC-A663-5ED278D76D4C}"/>
    <cellStyle name="Normal 7 4 4 3 3" xfId="3591" xr:uid="{392DB672-7D93-4653-BCC6-E22D0AD110B1}"/>
    <cellStyle name="Normal 7 4 4 3 4" xfId="3592" xr:uid="{FDF13677-4825-42B0-982C-969263B74293}"/>
    <cellStyle name="Normal 7 4 4 4" xfId="1937" xr:uid="{08E0CB62-4B02-4BE4-97E2-7064197DAF2B}"/>
    <cellStyle name="Normal 7 4 4 4 2" xfId="3593" xr:uid="{205A5E08-1678-4193-9C0F-4A56B783E357}"/>
    <cellStyle name="Normal 7 4 4 4 3" xfId="3594" xr:uid="{08FDAAF8-0390-4BF5-A269-72D307FEC41F}"/>
    <cellStyle name="Normal 7 4 4 4 4" xfId="3595" xr:uid="{2B39F0A9-BCAA-4EA0-BBAD-D9D15A297088}"/>
    <cellStyle name="Normal 7 4 4 5" xfId="3596" xr:uid="{1796086A-47F0-4414-8806-9BAEC2F58CF5}"/>
    <cellStyle name="Normal 7 4 4 6" xfId="3597" xr:uid="{E081E31D-457D-4012-860D-3052CD2402D5}"/>
    <cellStyle name="Normal 7 4 4 7" xfId="3598" xr:uid="{D084B72A-DEDC-40A2-9CFB-0778787BA4DA}"/>
    <cellStyle name="Normal 7 4 5" xfId="366" xr:uid="{29D788FC-8F3E-4EB7-8A49-1DED73140DE8}"/>
    <cellStyle name="Normal 7 4 5 2" xfId="736" xr:uid="{DC2E33B5-D0B0-4C3E-AD64-8C282918E126}"/>
    <cellStyle name="Normal 7 4 5 2 2" xfId="1938" xr:uid="{A4500999-6DD4-4A5A-B792-7D128CA4D539}"/>
    <cellStyle name="Normal 7 4 5 2 3" xfId="3599" xr:uid="{BA8DE9AA-F57E-45C9-AE12-47C271CD0631}"/>
    <cellStyle name="Normal 7 4 5 2 4" xfId="3600" xr:uid="{A650A342-1667-426A-A3AC-FF6D11911D4A}"/>
    <cellStyle name="Normal 7 4 5 3" xfId="1939" xr:uid="{973BF037-536B-4FD4-8478-2AA312FEDF98}"/>
    <cellStyle name="Normal 7 4 5 3 2" xfId="3601" xr:uid="{65A4E77C-CD52-4F7B-AE10-5C77105A8658}"/>
    <cellStyle name="Normal 7 4 5 3 3" xfId="3602" xr:uid="{1328D5E8-D145-4189-B2E6-83B3CE5E0023}"/>
    <cellStyle name="Normal 7 4 5 3 4" xfId="3603" xr:uid="{2C9B5206-16E5-4C7B-8398-263EB4D94E44}"/>
    <cellStyle name="Normal 7 4 5 4" xfId="3604" xr:uid="{8FE3A64C-0C6D-4A8F-A5A7-A6755D0D98E3}"/>
    <cellStyle name="Normal 7 4 5 5" xfId="3605" xr:uid="{D4C2A5B1-C8A4-4043-B3C3-0DF4F547F689}"/>
    <cellStyle name="Normal 7 4 5 6" xfId="3606" xr:uid="{4C362E98-7967-4926-82D4-350FF8F1CBE7}"/>
    <cellStyle name="Normal 7 4 6" xfId="737" xr:uid="{D1DC8C7E-3D41-4E46-9327-FFCB75C1C441}"/>
    <cellStyle name="Normal 7 4 6 2" xfId="1940" xr:uid="{C7D2EE50-5595-4711-A9CF-3136B5AF29C0}"/>
    <cellStyle name="Normal 7 4 6 2 2" xfId="3607" xr:uid="{96A8E99E-3450-4D3F-A478-261AD9067374}"/>
    <cellStyle name="Normal 7 4 6 2 3" xfId="3608" xr:uid="{6DF7CF2C-D4D3-4704-BE25-33C5CDE0B1B4}"/>
    <cellStyle name="Normal 7 4 6 2 4" xfId="3609" xr:uid="{AC6F09FA-7003-4F03-9E04-20E89FA42FB0}"/>
    <cellStyle name="Normal 7 4 6 3" xfId="3610" xr:uid="{62A4EF1D-F281-4430-ABC2-BA24C4B1894F}"/>
    <cellStyle name="Normal 7 4 6 4" xfId="3611" xr:uid="{5E23FD89-AB1C-4FD8-97A3-8E168860DB08}"/>
    <cellStyle name="Normal 7 4 6 5" xfId="3612" xr:uid="{CA1E8726-0BA8-4B36-923C-1BF5E1045E7F}"/>
    <cellStyle name="Normal 7 4 7" xfId="1941" xr:uid="{73A88C95-A385-4E7B-886B-66BB4345125F}"/>
    <cellStyle name="Normal 7 4 7 2" xfId="3613" xr:uid="{05F92723-39C6-4CD8-BA9C-26AC369DEA45}"/>
    <cellStyle name="Normal 7 4 7 3" xfId="3614" xr:uid="{25E4620D-E2DA-41E1-A348-DEB404D34F59}"/>
    <cellStyle name="Normal 7 4 7 4" xfId="3615" xr:uid="{DE7228C7-AB58-42CA-A912-D8E8A9A42F4B}"/>
    <cellStyle name="Normal 7 4 8" xfId="3616" xr:uid="{8F45CE1C-B465-4401-AE36-B36A001E1832}"/>
    <cellStyle name="Normal 7 4 8 2" xfId="3617" xr:uid="{A2C13C4C-43CB-4988-94BD-FD3BCCB3D466}"/>
    <cellStyle name="Normal 7 4 8 3" xfId="3618" xr:uid="{E3A83CA2-303C-466B-9103-8C9FE9B8DA06}"/>
    <cellStyle name="Normal 7 4 8 4" xfId="3619" xr:uid="{991B5C54-4606-40F0-A783-387F3675160D}"/>
    <cellStyle name="Normal 7 4 9" xfId="3620" xr:uid="{A7B3D87E-1BB4-41D1-8E68-AC2937AE3784}"/>
    <cellStyle name="Normal 7 5" xfId="143" xr:uid="{30FD6445-64C8-47CC-9377-5D3B61608C25}"/>
    <cellStyle name="Normal 7 5 2" xfId="144" xr:uid="{0994AC4A-55C6-42AB-A752-7BB06EB18E0D}"/>
    <cellStyle name="Normal 7 5 2 2" xfId="367" xr:uid="{5AE3A5CB-10E6-43F8-BC88-698A204CE35A}"/>
    <cellStyle name="Normal 7 5 2 2 2" xfId="738" xr:uid="{2169E26E-BFF4-4C2F-9022-38530668C187}"/>
    <cellStyle name="Normal 7 5 2 2 2 2" xfId="1942" xr:uid="{4999300D-A467-457F-8E73-D269CC1FD288}"/>
    <cellStyle name="Normal 7 5 2 2 2 3" xfId="3621" xr:uid="{0780F4B7-3C30-4091-A4AE-134B2369CD22}"/>
    <cellStyle name="Normal 7 5 2 2 2 4" xfId="3622" xr:uid="{93B85C2B-63BD-4DCD-9C19-EF96F20B1C11}"/>
    <cellStyle name="Normal 7 5 2 2 3" xfId="1943" xr:uid="{EE1D1BA3-CC53-472A-84AB-0D79665F7F2C}"/>
    <cellStyle name="Normal 7 5 2 2 3 2" xfId="3623" xr:uid="{3BB0D60A-E2C1-407C-808D-646979B8993A}"/>
    <cellStyle name="Normal 7 5 2 2 3 3" xfId="3624" xr:uid="{07443951-88C9-4290-BE7C-78120D28D67A}"/>
    <cellStyle name="Normal 7 5 2 2 3 4" xfId="3625" xr:uid="{F4F7D926-FAE3-4D08-9054-8B3782CAEE07}"/>
    <cellStyle name="Normal 7 5 2 2 4" xfId="3626" xr:uid="{0CE660B5-28ED-40CD-91F9-77D26AC5995C}"/>
    <cellStyle name="Normal 7 5 2 2 5" xfId="3627" xr:uid="{7D7C35D2-0541-45EA-AEB2-AB043DBB0343}"/>
    <cellStyle name="Normal 7 5 2 2 6" xfId="3628" xr:uid="{E17C63E9-885C-4DC2-87B0-1C1E2B526545}"/>
    <cellStyle name="Normal 7 5 2 3" xfId="739" xr:uid="{2FAA807A-E5B9-49FA-BEE5-7D679AAFF904}"/>
    <cellStyle name="Normal 7 5 2 3 2" xfId="1944" xr:uid="{EFF82CF4-8374-469E-A6D7-E53484F0381F}"/>
    <cellStyle name="Normal 7 5 2 3 2 2" xfId="3629" xr:uid="{3AF4C40E-6E32-434B-BDF2-CC91346FA45F}"/>
    <cellStyle name="Normal 7 5 2 3 2 3" xfId="3630" xr:uid="{506D4FF1-3B00-4AD5-8031-AE6572361A90}"/>
    <cellStyle name="Normal 7 5 2 3 2 4" xfId="3631" xr:uid="{AA07DDF5-7616-4399-AAA1-CAB1AA898811}"/>
    <cellStyle name="Normal 7 5 2 3 3" xfId="3632" xr:uid="{94E8F8FC-B628-4CAA-8B1C-A5CDB1009F9C}"/>
    <cellStyle name="Normal 7 5 2 3 4" xfId="3633" xr:uid="{E098F44E-0B41-4519-9C8B-30F24FA70E6C}"/>
    <cellStyle name="Normal 7 5 2 3 5" xfId="3634" xr:uid="{C132EF7A-C27D-4462-A6C8-BF71FBB616A0}"/>
    <cellStyle name="Normal 7 5 2 4" xfId="1945" xr:uid="{94AA07FD-6EFD-4557-88A1-4065BEC0D75A}"/>
    <cellStyle name="Normal 7 5 2 4 2" xfId="3635" xr:uid="{3D9F1762-C41A-4B45-B1A5-3E809993588E}"/>
    <cellStyle name="Normal 7 5 2 4 3" xfId="3636" xr:uid="{64BC9EA6-41B2-4117-9DFC-243237F87F1B}"/>
    <cellStyle name="Normal 7 5 2 4 4" xfId="3637" xr:uid="{C42639D4-93CE-478D-9D46-A6CE5129BB93}"/>
    <cellStyle name="Normal 7 5 2 5" xfId="3638" xr:uid="{2B13443B-A7AB-4040-8D4E-C1D610E151EF}"/>
    <cellStyle name="Normal 7 5 2 5 2" xfId="3639" xr:uid="{6FB8DC78-2000-4AC5-BC55-43EF5BA71369}"/>
    <cellStyle name="Normal 7 5 2 5 3" xfId="3640" xr:uid="{ECE9A8BE-6316-4005-A4A1-4498D9A67971}"/>
    <cellStyle name="Normal 7 5 2 5 4" xfId="3641" xr:uid="{C4FFF242-E762-47FA-9624-64D39C53EADA}"/>
    <cellStyle name="Normal 7 5 2 6" xfId="3642" xr:uid="{58F57B9E-798F-45C1-A99E-A4A4436C04B1}"/>
    <cellStyle name="Normal 7 5 2 7" xfId="3643" xr:uid="{B5FC7082-CAEA-4721-839C-796E62796C35}"/>
    <cellStyle name="Normal 7 5 2 8" xfId="3644" xr:uid="{1DF31956-B8C4-4F10-B923-2FD41872ED57}"/>
    <cellStyle name="Normal 7 5 3" xfId="368" xr:uid="{93022F6F-9B5F-41F2-83D4-855CF71E7388}"/>
    <cellStyle name="Normal 7 5 3 2" xfId="740" xr:uid="{3C68F778-050C-43B4-823D-F6E24F1D045D}"/>
    <cellStyle name="Normal 7 5 3 2 2" xfId="741" xr:uid="{36252849-CFEE-4BE4-A47E-914C3F9F6146}"/>
    <cellStyle name="Normal 7 5 3 2 3" xfId="3645" xr:uid="{59E40E99-3CA8-45F4-8552-87913AEF1567}"/>
    <cellStyle name="Normal 7 5 3 2 4" xfId="3646" xr:uid="{391294A0-9230-4CFE-9CB8-98C81B214919}"/>
    <cellStyle name="Normal 7 5 3 3" xfId="742" xr:uid="{FFB622E1-B8F6-4444-AFA5-C8118B28BB64}"/>
    <cellStyle name="Normal 7 5 3 3 2" xfId="3647" xr:uid="{BFF72CE5-6BAA-4D56-87F5-2534925A9FAB}"/>
    <cellStyle name="Normal 7 5 3 3 3" xfId="3648" xr:uid="{BCAA7C83-989F-497B-8072-CC8743A32937}"/>
    <cellStyle name="Normal 7 5 3 3 4" xfId="3649" xr:uid="{4073AF01-6DBF-40E2-AD55-129B3AFF8559}"/>
    <cellStyle name="Normal 7 5 3 4" xfId="3650" xr:uid="{F9BC1FCF-030D-4414-A905-B0AC0D1AF501}"/>
    <cellStyle name="Normal 7 5 3 5" xfId="3651" xr:uid="{87FF2FD5-1A5D-447F-AE22-580238FBEF26}"/>
    <cellStyle name="Normal 7 5 3 6" xfId="3652" xr:uid="{7FB87F5C-F40A-4483-A784-C6C2D34DB845}"/>
    <cellStyle name="Normal 7 5 4" xfId="369" xr:uid="{6D85BD6A-D474-4884-8BE0-086850FB04DC}"/>
    <cellStyle name="Normal 7 5 4 2" xfId="743" xr:uid="{12780694-4F53-4110-BD17-88A588092DE5}"/>
    <cellStyle name="Normal 7 5 4 2 2" xfId="3653" xr:uid="{C29746CB-3DAD-47B0-AB97-4593C0BA46FB}"/>
    <cellStyle name="Normal 7 5 4 2 3" xfId="3654" xr:uid="{FD0D2DF5-15C3-433A-9E03-A30ED7E0DC24}"/>
    <cellStyle name="Normal 7 5 4 2 4" xfId="3655" xr:uid="{D86F6931-A24B-46D9-8214-B58A85B15285}"/>
    <cellStyle name="Normal 7 5 4 3" xfId="3656" xr:uid="{7BD1B4D2-9ACB-4FD7-9415-23DA7EC97FE2}"/>
    <cellStyle name="Normal 7 5 4 4" xfId="3657" xr:uid="{76A6A514-94E2-48C4-967B-E416A762E087}"/>
    <cellStyle name="Normal 7 5 4 5" xfId="3658" xr:uid="{B353A9C9-0DE5-4FFC-8378-841343E977A2}"/>
    <cellStyle name="Normal 7 5 5" xfId="744" xr:uid="{8B7A4DA0-972E-4F15-8357-556B12968020}"/>
    <cellStyle name="Normal 7 5 5 2" xfId="3659" xr:uid="{C0D04D91-C5C7-4088-9CF9-591402D8F2C0}"/>
    <cellStyle name="Normal 7 5 5 3" xfId="3660" xr:uid="{653CD4BC-7BAF-4984-B210-5E427C8547C1}"/>
    <cellStyle name="Normal 7 5 5 4" xfId="3661" xr:uid="{B757F327-9FBE-40C0-988B-651681375C4B}"/>
    <cellStyle name="Normal 7 5 6" xfId="3662" xr:uid="{BB224F40-068E-4C74-B52B-A5AF799BDFC1}"/>
    <cellStyle name="Normal 7 5 6 2" xfId="3663" xr:uid="{53CEFB7C-6DE8-4FEC-9182-2A32EB0A43D0}"/>
    <cellStyle name="Normal 7 5 6 3" xfId="3664" xr:uid="{5260AC75-B8E2-41F7-B976-6ACB18DE8EB0}"/>
    <cellStyle name="Normal 7 5 6 4" xfId="3665" xr:uid="{C1323074-7BD0-440C-9A6A-BCDCCAD55D1F}"/>
    <cellStyle name="Normal 7 5 7" xfId="3666" xr:uid="{01F4FB82-996D-467A-922C-5E3E2619CBF5}"/>
    <cellStyle name="Normal 7 5 8" xfId="3667" xr:uid="{1885439E-0238-4A34-882E-4E4680E8D123}"/>
    <cellStyle name="Normal 7 5 9" xfId="3668" xr:uid="{F07B59DF-C53F-49EA-A108-2BA7DA79F296}"/>
    <cellStyle name="Normal 7 6" xfId="145" xr:uid="{9D8618B6-F01F-4B76-85B6-A994F1C03834}"/>
    <cellStyle name="Normal 7 6 2" xfId="370" xr:uid="{0A436177-6BDA-4907-9F62-BA190AF278AA}"/>
    <cellStyle name="Normal 7 6 2 2" xfId="745" xr:uid="{46654ECA-E576-41EE-BD48-02F777512950}"/>
    <cellStyle name="Normal 7 6 2 2 2" xfId="1946" xr:uid="{C41D3729-BE2F-4B78-8A1E-C6A8C4D57636}"/>
    <cellStyle name="Normal 7 6 2 2 2 2" xfId="1947" xr:uid="{40526243-933E-41FF-906D-E539153A95A3}"/>
    <cellStyle name="Normal 7 6 2 2 3" xfId="1948" xr:uid="{23B2DEA0-74B4-4009-A855-938D5FE12DE1}"/>
    <cellStyle name="Normal 7 6 2 2 4" xfId="3669" xr:uid="{5D1589DD-4620-4231-9769-0F64AD1A9887}"/>
    <cellStyle name="Normal 7 6 2 3" xfId="1949" xr:uid="{374F58AA-7ACD-409B-B7B9-DF0B8729434C}"/>
    <cellStyle name="Normal 7 6 2 3 2" xfId="1950" xr:uid="{1C48935E-86E0-4DD5-9D9F-F906BE66F35B}"/>
    <cellStyle name="Normal 7 6 2 3 3" xfId="3670" xr:uid="{5C02DCCB-BAEB-43A9-94EE-87AAFD6417BD}"/>
    <cellStyle name="Normal 7 6 2 3 4" xfId="3671" xr:uid="{43FFEB11-454A-4DCC-A463-EF2010B3B263}"/>
    <cellStyle name="Normal 7 6 2 4" xfId="1951" xr:uid="{5C751111-C7BD-41EE-8EF7-6668BA5B2DC9}"/>
    <cellStyle name="Normal 7 6 2 5" xfId="3672" xr:uid="{AC2C2B7E-D795-4EFD-8140-BD76226EB47C}"/>
    <cellStyle name="Normal 7 6 2 6" xfId="3673" xr:uid="{89A80FE0-5152-47D1-99EC-5724854FA57A}"/>
    <cellStyle name="Normal 7 6 3" xfId="746" xr:uid="{17BE0D04-858B-487E-971D-BA830971B0CC}"/>
    <cellStyle name="Normal 7 6 3 2" xfId="1952" xr:uid="{5548FF9B-E911-448B-ABA5-2214212B8670}"/>
    <cellStyle name="Normal 7 6 3 2 2" xfId="1953" xr:uid="{7930E3D1-40AB-47C3-9959-4678F1A56E0A}"/>
    <cellStyle name="Normal 7 6 3 2 3" xfId="3674" xr:uid="{D42B28EC-2F9D-4AA4-B217-2BECFF537CE8}"/>
    <cellStyle name="Normal 7 6 3 2 4" xfId="3675" xr:uid="{EC8ADD0E-F56A-49EB-8301-74F788F4309D}"/>
    <cellStyle name="Normal 7 6 3 3" xfId="1954" xr:uid="{E545F916-E5D9-4A67-8CAE-B770F37E14D8}"/>
    <cellStyle name="Normal 7 6 3 4" xfId="3676" xr:uid="{8515CDF4-F6C1-4C92-A159-40AA25C3C51A}"/>
    <cellStyle name="Normal 7 6 3 5" xfId="3677" xr:uid="{42AB8541-C41B-4E7F-B21C-E6AC08883FCE}"/>
    <cellStyle name="Normal 7 6 4" xfId="1955" xr:uid="{7B7098E3-B6B9-4C3D-BAE4-3364117C6D0D}"/>
    <cellStyle name="Normal 7 6 4 2" xfId="1956" xr:uid="{E418F92C-35F0-4D25-BAB2-295B0A409E56}"/>
    <cellStyle name="Normal 7 6 4 3" xfId="3678" xr:uid="{EB620ED1-980F-49C3-811C-C37ABEBCCD43}"/>
    <cellStyle name="Normal 7 6 4 4" xfId="3679" xr:uid="{8FB17BB6-17A9-42C3-9830-D54E64B9F036}"/>
    <cellStyle name="Normal 7 6 5" xfId="1957" xr:uid="{030FBE61-0F71-403C-B52F-01969E1E9FBC}"/>
    <cellStyle name="Normal 7 6 5 2" xfId="3680" xr:uid="{FAD41278-DAB5-48C8-8573-262EEB72B475}"/>
    <cellStyle name="Normal 7 6 5 3" xfId="3681" xr:uid="{304A2E3A-7968-474F-BACD-5EA5729F7551}"/>
    <cellStyle name="Normal 7 6 5 4" xfId="3682" xr:uid="{EF4D451C-B874-4646-A95C-EBFB4EB54F83}"/>
    <cellStyle name="Normal 7 6 6" xfId="3683" xr:uid="{66A3D6DD-FCCA-4E27-8162-29D81E4B2341}"/>
    <cellStyle name="Normal 7 6 7" xfId="3684" xr:uid="{57984D10-FC29-478F-AFB4-1B3D6EC6CF56}"/>
    <cellStyle name="Normal 7 6 8" xfId="3685" xr:uid="{777DBBEC-AA8E-42AE-A90D-D47BCC830756}"/>
    <cellStyle name="Normal 7 7" xfId="371" xr:uid="{4DAA0AF0-7CF1-4D1E-8A7C-14E005823E20}"/>
    <cellStyle name="Normal 7 7 2" xfId="747" xr:uid="{2F8FAA69-B477-442D-8827-8F37501DBA99}"/>
    <cellStyle name="Normal 7 7 2 2" xfId="748" xr:uid="{13968969-8247-4C66-AEB8-847623C194B4}"/>
    <cellStyle name="Normal 7 7 2 2 2" xfId="1958" xr:uid="{D74B3EF9-7DB2-4147-9552-F7E84C266E63}"/>
    <cellStyle name="Normal 7 7 2 2 3" xfId="3686" xr:uid="{D2EA119F-859B-47A5-8048-1CF8134034EA}"/>
    <cellStyle name="Normal 7 7 2 2 4" xfId="3687" xr:uid="{11CAD90E-2E22-40F0-A2B4-E3EB30A834E7}"/>
    <cellStyle name="Normal 7 7 2 3" xfId="1959" xr:uid="{4A5FC0F0-18EB-45D0-BD13-7F842764CB65}"/>
    <cellStyle name="Normal 7 7 2 4" xfId="3688" xr:uid="{8A0C1A1C-BE42-4E86-990A-37A0673DB54F}"/>
    <cellStyle name="Normal 7 7 2 5" xfId="3689" xr:uid="{3BC9DEF7-E488-4193-853B-552A5F49AB83}"/>
    <cellStyle name="Normal 7 7 3" xfId="749" xr:uid="{14FED2F4-B974-4DF5-8A2E-8F062E5C2918}"/>
    <cellStyle name="Normal 7 7 3 2" xfId="1960" xr:uid="{461C41CC-79B6-425D-98A7-29624397584B}"/>
    <cellStyle name="Normal 7 7 3 3" xfId="3690" xr:uid="{86B137AD-893E-4617-B7A6-594747A4B37E}"/>
    <cellStyle name="Normal 7 7 3 4" xfId="3691" xr:uid="{E75E5158-9E4A-4067-AE99-7D42D48B1EAA}"/>
    <cellStyle name="Normal 7 7 4" xfId="1961" xr:uid="{318A25D5-E96D-4895-BA7E-4ABF326E3615}"/>
    <cellStyle name="Normal 7 7 4 2" xfId="3692" xr:uid="{38F57009-CDEE-4C20-BEFE-DA5D82712393}"/>
    <cellStyle name="Normal 7 7 4 3" xfId="3693" xr:uid="{05428B33-E8D4-40E9-A0A1-7092303B3F1A}"/>
    <cellStyle name="Normal 7 7 4 4" xfId="3694" xr:uid="{37C33AFF-AA1A-482B-8032-59ABCF9AC980}"/>
    <cellStyle name="Normal 7 7 5" xfId="3695" xr:uid="{60368644-D9CF-4800-9EE7-B7B1497D7100}"/>
    <cellStyle name="Normal 7 7 6" xfId="3696" xr:uid="{4C8314CF-F390-4401-AD88-887C033BE4E5}"/>
    <cellStyle name="Normal 7 7 7" xfId="3697" xr:uid="{2A92B71B-65DF-459A-94C4-6A5FF374705C}"/>
    <cellStyle name="Normal 7 8" xfId="372" xr:uid="{362BB58D-3B6E-4B87-B8FB-3755156F50B6}"/>
    <cellStyle name="Normal 7 8 2" xfId="750" xr:uid="{9CDCFBAD-A301-4573-8D8D-1DA6E90EC9A1}"/>
    <cellStyle name="Normal 7 8 2 2" xfId="1962" xr:uid="{397EDEC6-45CD-41BD-AF94-1F07902CCAF6}"/>
    <cellStyle name="Normal 7 8 2 3" xfId="3698" xr:uid="{1371B839-1CC9-43C5-A20F-1A80EFC7A882}"/>
    <cellStyle name="Normal 7 8 2 4" xfId="3699" xr:uid="{0DB0C37B-783D-4577-A1FA-2F0FF1BF569B}"/>
    <cellStyle name="Normal 7 8 3" xfId="1963" xr:uid="{DB3F0B79-C164-493D-BBD2-7C94395CA0CD}"/>
    <cellStyle name="Normal 7 8 3 2" xfId="3700" xr:uid="{CD5F512A-9575-452E-9745-F6E4BAE6B516}"/>
    <cellStyle name="Normal 7 8 3 3" xfId="3701" xr:uid="{C18E4A06-96A3-4B24-B88F-C334956D3058}"/>
    <cellStyle name="Normal 7 8 3 4" xfId="3702" xr:uid="{BD6C7E1D-9EF0-4498-9E5E-7AB62115CC27}"/>
    <cellStyle name="Normal 7 8 4" xfId="3703" xr:uid="{435001F6-E91A-44CC-B85A-2C44F8E56E9F}"/>
    <cellStyle name="Normal 7 8 5" xfId="3704" xr:uid="{1D907DEC-FD75-4F4C-9F7F-5E8FB7F85BF8}"/>
    <cellStyle name="Normal 7 8 6" xfId="3705" xr:uid="{13F45E67-ADE2-4F93-B9DC-C5AC4627493E}"/>
    <cellStyle name="Normal 7 9" xfId="373" xr:uid="{E0A15EDC-54CD-42FB-B9F2-2781A9E1C79D}"/>
    <cellStyle name="Normal 7 9 2" xfId="1964" xr:uid="{2E5E4B7F-0BD9-4776-B4AE-48F4DC696346}"/>
    <cellStyle name="Normal 7 9 2 2" xfId="3706" xr:uid="{78304623-3CE6-4109-8DC9-DD88B3AF9790}"/>
    <cellStyle name="Normal 7 9 2 2 2" xfId="4408" xr:uid="{E6225854-D104-4E11-83C4-732AF0D910A3}"/>
    <cellStyle name="Normal 7 9 2 2 3" xfId="4687" xr:uid="{0976B502-4BB9-4EB8-8445-C3C6605664B1}"/>
    <cellStyle name="Normal 7 9 2 3" xfId="3707" xr:uid="{D12B08CD-CF54-4EEC-9E79-7E64DF71B116}"/>
    <cellStyle name="Normal 7 9 2 4" xfId="3708" xr:uid="{128B8726-CDBE-42C8-A83C-80FB99896440}"/>
    <cellStyle name="Normal 7 9 3" xfId="3709" xr:uid="{7A1B08D4-A51F-43AD-874D-246CECB7735A}"/>
    <cellStyle name="Normal 7 9 3 2" xfId="5342" xr:uid="{CA7F1086-1FB8-4A8C-A37F-55D189A910EF}"/>
    <cellStyle name="Normal 7 9 4" xfId="3710" xr:uid="{3267CC81-35D8-4727-8C40-CF17C087ECFE}"/>
    <cellStyle name="Normal 7 9 4 2" xfId="4578" xr:uid="{D380DCF9-21FD-43AE-BB07-EA71702C4C6C}"/>
    <cellStyle name="Normal 7 9 4 3" xfId="4688" xr:uid="{A04B2F97-E742-444D-ABAC-A5F8D3D94C2D}"/>
    <cellStyle name="Normal 7 9 4 4" xfId="4607" xr:uid="{3D326381-BC30-4AE4-8F8C-BF28691B0F69}"/>
    <cellStyle name="Normal 7 9 5" xfId="3711" xr:uid="{1F0DA3EE-A06B-4B7A-9BB5-DF3C6FFA11D9}"/>
    <cellStyle name="Normal 8" xfId="146" xr:uid="{4D351BDF-B588-4B79-8666-BA9A2A4754D8}"/>
    <cellStyle name="Normal 8 10" xfId="1965" xr:uid="{A8A089C8-D26C-4AB7-ABC2-C14BFC308BBA}"/>
    <cellStyle name="Normal 8 10 2" xfId="3712" xr:uid="{EB5D7464-0D75-4423-9A33-7AD8486A7B95}"/>
    <cellStyle name="Normal 8 10 3" xfId="3713" xr:uid="{1CC92E54-8F3C-461D-830C-BD61B7C92B48}"/>
    <cellStyle name="Normal 8 10 4" xfId="3714" xr:uid="{004C2AF7-1EF1-48D9-9183-08BF8C90E515}"/>
    <cellStyle name="Normal 8 11" xfId="3715" xr:uid="{F1B016E9-FB3B-467B-A4EB-95848909E9E8}"/>
    <cellStyle name="Normal 8 11 2" xfId="3716" xr:uid="{651BE141-3FD9-4F8D-840C-9DC6B0FE39F3}"/>
    <cellStyle name="Normal 8 11 3" xfId="3717" xr:uid="{CEFC0652-D8B2-4632-8303-DE71C83D585B}"/>
    <cellStyle name="Normal 8 11 4" xfId="3718" xr:uid="{DFA4F688-6E7D-47E9-8975-44406BAD1F13}"/>
    <cellStyle name="Normal 8 12" xfId="3719" xr:uid="{39F94317-5ED4-48BF-8041-170B2AB816FF}"/>
    <cellStyle name="Normal 8 12 2" xfId="3720" xr:uid="{C3D04E87-320C-4296-985D-93535D7FCE5C}"/>
    <cellStyle name="Normal 8 13" xfId="3721" xr:uid="{54F736D3-C9BC-449B-A147-3C2CC76C8C90}"/>
    <cellStyle name="Normal 8 14" xfId="3722" xr:uid="{22B23CE7-57EF-4ECB-B29A-A944AB23BB26}"/>
    <cellStyle name="Normal 8 15" xfId="3723" xr:uid="{7EE82245-F558-4B3E-957B-B0EA4AF6526C}"/>
    <cellStyle name="Normal 8 2" xfId="147" xr:uid="{9723D1F0-0134-412A-AF2C-317C523E8820}"/>
    <cellStyle name="Normal 8 2 10" xfId="3724" xr:uid="{056C110E-FE54-4CB2-897F-128F289448A3}"/>
    <cellStyle name="Normal 8 2 11" xfId="3725" xr:uid="{96880BF2-8836-4409-8C7D-14F85DF38413}"/>
    <cellStyle name="Normal 8 2 2" xfId="148" xr:uid="{C81921B4-2752-4A67-9F9B-10BE208C699C}"/>
    <cellStyle name="Normal 8 2 2 2" xfId="149" xr:uid="{281F1C79-C3CE-44CD-A52C-A58590BF70F1}"/>
    <cellStyle name="Normal 8 2 2 2 2" xfId="374" xr:uid="{007A34A0-F914-406B-9AB1-389ABD0F7F2B}"/>
    <cellStyle name="Normal 8 2 2 2 2 2" xfId="751" xr:uid="{B30FC375-8063-4FA9-BB9B-5EB9EF98D839}"/>
    <cellStyle name="Normal 8 2 2 2 2 2 2" xfId="752" xr:uid="{4493B519-3ED2-4A31-927C-3D71F6A35913}"/>
    <cellStyle name="Normal 8 2 2 2 2 2 2 2" xfId="1966" xr:uid="{49B98B4F-7F8A-44BD-95E7-BF0B1080193F}"/>
    <cellStyle name="Normal 8 2 2 2 2 2 2 2 2" xfId="1967" xr:uid="{E4666DD0-73B3-4CE1-8E23-0389C4912EB8}"/>
    <cellStyle name="Normal 8 2 2 2 2 2 2 3" xfId="1968" xr:uid="{5E5180E9-1965-4AE6-8A42-BDE6D6411DC3}"/>
    <cellStyle name="Normal 8 2 2 2 2 2 3" xfId="1969" xr:uid="{53F262B0-27B7-4DA6-8A77-7AC91F5FF9F8}"/>
    <cellStyle name="Normal 8 2 2 2 2 2 3 2" xfId="1970" xr:uid="{D12FDCF3-4005-4CF7-8D27-B78FA07A3CD7}"/>
    <cellStyle name="Normal 8 2 2 2 2 2 4" xfId="1971" xr:uid="{347BC52E-44FF-4DB9-8B31-3F86B13F9347}"/>
    <cellStyle name="Normal 8 2 2 2 2 3" xfId="753" xr:uid="{2A42C342-A931-444D-80E0-B248C59A6147}"/>
    <cellStyle name="Normal 8 2 2 2 2 3 2" xfId="1972" xr:uid="{26134F3B-CB11-46BC-BF8A-7861AC531A2C}"/>
    <cellStyle name="Normal 8 2 2 2 2 3 2 2" xfId="1973" xr:uid="{76F0E5F1-8B18-4322-9B93-20D981A51413}"/>
    <cellStyle name="Normal 8 2 2 2 2 3 3" xfId="1974" xr:uid="{E66DC463-21C4-49D9-ADF5-030B8479CB34}"/>
    <cellStyle name="Normal 8 2 2 2 2 3 4" xfId="3726" xr:uid="{8E82200C-197D-42E4-8B10-2F8744FF4BCF}"/>
    <cellStyle name="Normal 8 2 2 2 2 4" xfId="1975" xr:uid="{1E1CDFEB-E6BB-4532-A09F-6575CACDB103}"/>
    <cellStyle name="Normal 8 2 2 2 2 4 2" xfId="1976" xr:uid="{B694C091-A2C7-4736-AF3B-253910C51CE2}"/>
    <cellStyle name="Normal 8 2 2 2 2 5" xfId="1977" xr:uid="{50979583-7144-48C8-B3C4-10EA8BC2FE86}"/>
    <cellStyle name="Normal 8 2 2 2 2 6" xfId="3727" xr:uid="{47EE5362-0436-490B-9564-E3295A1530F2}"/>
    <cellStyle name="Normal 8 2 2 2 3" xfId="375" xr:uid="{AFE1CAB2-2522-4EAA-BDC3-BE7D87BB390C}"/>
    <cellStyle name="Normal 8 2 2 2 3 2" xfId="754" xr:uid="{BB57CD00-AE4A-4963-85ED-C9E790E50B20}"/>
    <cellStyle name="Normal 8 2 2 2 3 2 2" xfId="755" xr:uid="{8D0E2702-2798-43D4-8E19-A941DDC40E23}"/>
    <cellStyle name="Normal 8 2 2 2 3 2 2 2" xfId="1978" xr:uid="{C9687810-02A3-4017-8795-BDEB19C3CBEF}"/>
    <cellStyle name="Normal 8 2 2 2 3 2 2 2 2" xfId="1979" xr:uid="{F617B8E6-E713-48E3-8B10-0DD3800EF6F6}"/>
    <cellStyle name="Normal 8 2 2 2 3 2 2 3" xfId="1980" xr:uid="{67F1EB83-C108-454D-9C23-E453FFA25DC0}"/>
    <cellStyle name="Normal 8 2 2 2 3 2 3" xfId="1981" xr:uid="{8A5EEDED-E2BF-4F14-9811-C84FB295B103}"/>
    <cellStyle name="Normal 8 2 2 2 3 2 3 2" xfId="1982" xr:uid="{D3883934-4399-4848-89E8-8ACA6940C088}"/>
    <cellStyle name="Normal 8 2 2 2 3 2 4" xfId="1983" xr:uid="{762D8C08-2409-47C5-A600-518BBDB5FFA5}"/>
    <cellStyle name="Normal 8 2 2 2 3 3" xfId="756" xr:uid="{34A525A9-91FC-42D3-A998-05F2FA9C1879}"/>
    <cellStyle name="Normal 8 2 2 2 3 3 2" xfId="1984" xr:uid="{E8D54C68-2AC5-4498-B34F-67667A5B7BB7}"/>
    <cellStyle name="Normal 8 2 2 2 3 3 2 2" xfId="1985" xr:uid="{8225B7A1-80AE-4C7E-8DD5-1E081BEE62CA}"/>
    <cellStyle name="Normal 8 2 2 2 3 3 3" xfId="1986" xr:uid="{1427F0FA-4E94-470D-9B6B-3E898E06C543}"/>
    <cellStyle name="Normal 8 2 2 2 3 4" xfId="1987" xr:uid="{EAE14D87-F004-444D-882B-AF99511B868C}"/>
    <cellStyle name="Normal 8 2 2 2 3 4 2" xfId="1988" xr:uid="{C7BD74E3-4194-42BA-A46D-AAB96E8ACF29}"/>
    <cellStyle name="Normal 8 2 2 2 3 5" xfId="1989" xr:uid="{F2A997CF-4CE0-42C3-BCA3-2E03E001E85D}"/>
    <cellStyle name="Normal 8 2 2 2 4" xfId="757" xr:uid="{E7BF303B-EB3A-457D-9396-A385C18B3B6F}"/>
    <cellStyle name="Normal 8 2 2 2 4 2" xfId="758" xr:uid="{2F3738F1-B08D-400A-B18C-EF28A8924AA6}"/>
    <cellStyle name="Normal 8 2 2 2 4 2 2" xfId="1990" xr:uid="{646F84B7-9344-44DE-A15A-AA7B3A4E4739}"/>
    <cellStyle name="Normal 8 2 2 2 4 2 2 2" xfId="1991" xr:uid="{A8E55654-EDAC-433A-84C5-6EFF8FB36E33}"/>
    <cellStyle name="Normal 8 2 2 2 4 2 3" xfId="1992" xr:uid="{3EDFABDF-AF8E-4B5B-BB5C-F66C7E896C64}"/>
    <cellStyle name="Normal 8 2 2 2 4 3" xfId="1993" xr:uid="{F2B5C665-E86A-4474-B5A9-A5647A5729DA}"/>
    <cellStyle name="Normal 8 2 2 2 4 3 2" xfId="1994" xr:uid="{8D8DD9A4-3F3B-4A51-A038-545732E2EFB8}"/>
    <cellStyle name="Normal 8 2 2 2 4 4" xfId="1995" xr:uid="{383E0DED-F6B8-4A3E-BB3F-93B7B0AED342}"/>
    <cellStyle name="Normal 8 2 2 2 5" xfId="759" xr:uid="{AC2A578D-B514-47C0-9487-962A48717A0B}"/>
    <cellStyle name="Normal 8 2 2 2 5 2" xfId="1996" xr:uid="{2B0E9C28-DC25-44D5-8073-845A53CE4D4B}"/>
    <cellStyle name="Normal 8 2 2 2 5 2 2" xfId="1997" xr:uid="{C8ECB713-492C-46B6-8FAB-002E1DE8D4EE}"/>
    <cellStyle name="Normal 8 2 2 2 5 3" xfId="1998" xr:uid="{44ADE749-1543-4980-907A-46BA26A37F2C}"/>
    <cellStyle name="Normal 8 2 2 2 5 4" xfId="3728" xr:uid="{663BEBCA-9C33-4D1A-AB3F-E63AF989B311}"/>
    <cellStyle name="Normal 8 2 2 2 6" xfId="1999" xr:uid="{1748B0D2-E885-4DB6-8E39-19E70E7840F3}"/>
    <cellStyle name="Normal 8 2 2 2 6 2" xfId="2000" xr:uid="{4A87F78C-9CC4-4AF1-8755-A0A2E7888EA1}"/>
    <cellStyle name="Normal 8 2 2 2 7" xfId="2001" xr:uid="{3C865B0A-594E-4C75-B1F9-F1E1F7065E4B}"/>
    <cellStyle name="Normal 8 2 2 2 8" xfId="3729" xr:uid="{A221E8DA-0CCB-4FED-B616-AA5D0AB2D1E1}"/>
    <cellStyle name="Normal 8 2 2 3" xfId="376" xr:uid="{CBCB155B-D7A4-4FEA-BA99-CE44087A5108}"/>
    <cellStyle name="Normal 8 2 2 3 2" xfId="760" xr:uid="{9CD4DCC6-991F-4518-9B1D-2E099E6FBF77}"/>
    <cellStyle name="Normal 8 2 2 3 2 2" xfId="761" xr:uid="{DB52E473-375B-44C8-A47E-9F8C6280F11D}"/>
    <cellStyle name="Normal 8 2 2 3 2 2 2" xfId="2002" xr:uid="{3DD36270-E788-49D2-9BCD-ED103BE21485}"/>
    <cellStyle name="Normal 8 2 2 3 2 2 2 2" xfId="2003" xr:uid="{D36E19B5-4EAE-4F42-8B63-EF47D8166E3F}"/>
    <cellStyle name="Normal 8 2 2 3 2 2 3" xfId="2004" xr:uid="{5C6D3071-F067-4B9F-8529-E0FC95B4C4E9}"/>
    <cellStyle name="Normal 8 2 2 3 2 3" xfId="2005" xr:uid="{FBCCC36A-077B-47F6-A6DA-90F8E6D71B38}"/>
    <cellStyle name="Normal 8 2 2 3 2 3 2" xfId="2006" xr:uid="{646C9987-397A-4067-846A-8A9B3769F9D2}"/>
    <cellStyle name="Normal 8 2 2 3 2 4" xfId="2007" xr:uid="{4B490F90-059A-4BAA-9215-E0C196EFD747}"/>
    <cellStyle name="Normal 8 2 2 3 3" xfId="762" xr:uid="{BEA1EA4B-CC09-4EF5-9B4C-4FBEB6784126}"/>
    <cellStyle name="Normal 8 2 2 3 3 2" xfId="2008" xr:uid="{6623326B-DC8D-4A47-85FB-0EBD85A854F1}"/>
    <cellStyle name="Normal 8 2 2 3 3 2 2" xfId="2009" xr:uid="{AD818597-DA6D-4B89-A5EC-A9C630C6159B}"/>
    <cellStyle name="Normal 8 2 2 3 3 3" xfId="2010" xr:uid="{8A95535F-FD04-45E5-B4B0-7AFBAF1D7AF9}"/>
    <cellStyle name="Normal 8 2 2 3 3 4" xfId="3730" xr:uid="{BECF8E26-019C-4DE1-B41A-76DF19D22BC7}"/>
    <cellStyle name="Normal 8 2 2 3 4" xfId="2011" xr:uid="{0A0FDB74-3813-4193-86EF-DDCE0FC16E61}"/>
    <cellStyle name="Normal 8 2 2 3 4 2" xfId="2012" xr:uid="{0B3E2DB9-4C87-438B-A87D-A6DD939A583A}"/>
    <cellStyle name="Normal 8 2 2 3 5" xfId="2013" xr:uid="{5460FD2F-7FEB-40B1-ACFD-4806631AB53B}"/>
    <cellStyle name="Normal 8 2 2 3 6" xfId="3731" xr:uid="{5BAEF412-E170-47ED-9C97-A90B857ADDEE}"/>
    <cellStyle name="Normal 8 2 2 4" xfId="377" xr:uid="{C5D16BE4-ED32-4FE7-9AA4-DEC590B440C1}"/>
    <cellStyle name="Normal 8 2 2 4 2" xfId="763" xr:uid="{CAFB1AD3-FC9F-41FD-B5E9-07B4A603E63F}"/>
    <cellStyle name="Normal 8 2 2 4 2 2" xfId="764" xr:uid="{E66BEF8E-EF3C-4C6A-B691-F1ED3EA7F7F5}"/>
    <cellStyle name="Normal 8 2 2 4 2 2 2" xfId="2014" xr:uid="{6B6EEE08-D639-46D4-AF3A-A07A0C8D1F64}"/>
    <cellStyle name="Normal 8 2 2 4 2 2 2 2" xfId="2015" xr:uid="{6B38FC21-DBFA-48F8-98AF-793C632C1E4E}"/>
    <cellStyle name="Normal 8 2 2 4 2 2 3" xfId="2016" xr:uid="{DB7169D4-DC0A-4BFD-B631-74E4CDF2C23F}"/>
    <cellStyle name="Normal 8 2 2 4 2 3" xfId="2017" xr:uid="{F0AD215A-7AD9-4575-964E-1A5AB6CF6316}"/>
    <cellStyle name="Normal 8 2 2 4 2 3 2" xfId="2018" xr:uid="{930E969E-A72D-4B97-8215-F1BD61A9FF5F}"/>
    <cellStyle name="Normal 8 2 2 4 2 4" xfId="2019" xr:uid="{2136994C-7174-42CC-B609-7A8CE8B1DA5D}"/>
    <cellStyle name="Normal 8 2 2 4 3" xfId="765" xr:uid="{F3E5ACAB-B913-4161-8815-9106C56EFF35}"/>
    <cellStyle name="Normal 8 2 2 4 3 2" xfId="2020" xr:uid="{9F946F92-83CE-472D-99FE-CA51EBB5C517}"/>
    <cellStyle name="Normal 8 2 2 4 3 2 2" xfId="2021" xr:uid="{2C76F489-B1D8-4F40-A30E-A010402B78EC}"/>
    <cellStyle name="Normal 8 2 2 4 3 3" xfId="2022" xr:uid="{9017948B-4700-4A71-9275-79DD2CD0EADE}"/>
    <cellStyle name="Normal 8 2 2 4 4" xfId="2023" xr:uid="{457B2901-F836-4806-AD59-9336869631BE}"/>
    <cellStyle name="Normal 8 2 2 4 4 2" xfId="2024" xr:uid="{8449DB56-CFF3-4AA0-9702-B6A8F8953490}"/>
    <cellStyle name="Normal 8 2 2 4 5" xfId="2025" xr:uid="{86B7309F-C32A-4C6A-8E70-E29D29435AFB}"/>
    <cellStyle name="Normal 8 2 2 5" xfId="378" xr:uid="{64F602A0-125F-4837-BD38-0CE6A8D81283}"/>
    <cellStyle name="Normal 8 2 2 5 2" xfId="766" xr:uid="{B2FB489D-8163-4858-A176-F14A6A0F8382}"/>
    <cellStyle name="Normal 8 2 2 5 2 2" xfId="2026" xr:uid="{35533ECA-2427-4D2F-8AD8-0D9367125CB1}"/>
    <cellStyle name="Normal 8 2 2 5 2 2 2" xfId="2027" xr:uid="{BA2975B1-5BBF-43E5-B07C-A7A6D51134EB}"/>
    <cellStyle name="Normal 8 2 2 5 2 3" xfId="2028" xr:uid="{076E42E4-52F1-4807-9F2E-ADC152042CC8}"/>
    <cellStyle name="Normal 8 2 2 5 3" xfId="2029" xr:uid="{D6052A1E-6F01-4F57-AAF9-654338783AED}"/>
    <cellStyle name="Normal 8 2 2 5 3 2" xfId="2030" xr:uid="{09718E84-FB8D-4602-AAA6-B961863B9420}"/>
    <cellStyle name="Normal 8 2 2 5 4" xfId="2031" xr:uid="{9306A049-0995-4825-A680-1A12FD506997}"/>
    <cellStyle name="Normal 8 2 2 6" xfId="767" xr:uid="{3807DD27-5890-478F-A76A-97584673431A}"/>
    <cellStyle name="Normal 8 2 2 6 2" xfId="2032" xr:uid="{F141CABD-B914-4DE3-91DE-BDE2C0A234E8}"/>
    <cellStyle name="Normal 8 2 2 6 2 2" xfId="2033" xr:uid="{39980B25-085D-4FB2-9C73-96D0535D2BF1}"/>
    <cellStyle name="Normal 8 2 2 6 3" xfId="2034" xr:uid="{B5DC410D-E21A-4195-9AC7-70DF0D6F39BE}"/>
    <cellStyle name="Normal 8 2 2 6 4" xfId="3732" xr:uid="{63341C8C-19D5-4456-8DE0-A66A853148E4}"/>
    <cellStyle name="Normal 8 2 2 7" xfId="2035" xr:uid="{AE6172AA-E8BA-493F-ADB5-88ACEA4C6EB0}"/>
    <cellStyle name="Normal 8 2 2 7 2" xfId="2036" xr:uid="{00F3A288-9F6D-4158-A8A2-5DB5260A0B86}"/>
    <cellStyle name="Normal 8 2 2 8" xfId="2037" xr:uid="{E555EBA7-43D0-4BE1-81C0-658D0CC33FF9}"/>
    <cellStyle name="Normal 8 2 2 9" xfId="3733" xr:uid="{64C8F7E4-E882-4B56-992F-81B63253E13E}"/>
    <cellStyle name="Normal 8 2 3" xfId="150" xr:uid="{C7BC1B06-78CC-4089-86B4-62CD157DDD8A}"/>
    <cellStyle name="Normal 8 2 3 2" xfId="151" xr:uid="{31F9A1D9-0193-4567-9C9A-35F99388AAFE}"/>
    <cellStyle name="Normal 8 2 3 2 2" xfId="768" xr:uid="{95C813F9-D095-448F-9D08-F3E0BBB570B4}"/>
    <cellStyle name="Normal 8 2 3 2 2 2" xfId="769" xr:uid="{6522F648-D114-4C18-B338-38931A7055E3}"/>
    <cellStyle name="Normal 8 2 3 2 2 2 2" xfId="2038" xr:uid="{FFCF5D5A-F620-4359-A935-96656F45EB12}"/>
    <cellStyle name="Normal 8 2 3 2 2 2 2 2" xfId="2039" xr:uid="{B335BD96-5C08-4168-9298-5E9C8CB3A961}"/>
    <cellStyle name="Normal 8 2 3 2 2 2 3" xfId="2040" xr:uid="{250AA4B5-79EA-45A8-A40B-5F69F4A14F73}"/>
    <cellStyle name="Normal 8 2 3 2 2 3" xfId="2041" xr:uid="{969C1233-3959-4200-ADA4-B36AB8566C57}"/>
    <cellStyle name="Normal 8 2 3 2 2 3 2" xfId="2042" xr:uid="{39EE1372-03BC-4A65-A0C3-260193814DBC}"/>
    <cellStyle name="Normal 8 2 3 2 2 4" xfId="2043" xr:uid="{9249AADD-2FE6-41A4-B2EC-2370ECDC9950}"/>
    <cellStyle name="Normal 8 2 3 2 3" xfId="770" xr:uid="{F447AD12-3331-4DE7-BDC3-B1A6E607FBF2}"/>
    <cellStyle name="Normal 8 2 3 2 3 2" xfId="2044" xr:uid="{5C5AC5CF-0E58-486B-B181-A8DD1685460B}"/>
    <cellStyle name="Normal 8 2 3 2 3 2 2" xfId="2045" xr:uid="{19262963-CFDA-496F-9787-BDF4C1261EE7}"/>
    <cellStyle name="Normal 8 2 3 2 3 3" xfId="2046" xr:uid="{C71F05CE-EE27-42C4-A677-7BC79D65B0FC}"/>
    <cellStyle name="Normal 8 2 3 2 3 4" xfId="3734" xr:uid="{CCE894C4-6764-46DE-80B8-37716448A894}"/>
    <cellStyle name="Normal 8 2 3 2 4" xfId="2047" xr:uid="{D920A2ED-B24B-4C66-9C8C-D50B84D9FD62}"/>
    <cellStyle name="Normal 8 2 3 2 4 2" xfId="2048" xr:uid="{FFAD88E8-DE02-4580-938F-462DD97AC26E}"/>
    <cellStyle name="Normal 8 2 3 2 5" xfId="2049" xr:uid="{4941D67C-82AF-4A08-8323-E361FCE33E62}"/>
    <cellStyle name="Normal 8 2 3 2 6" xfId="3735" xr:uid="{B5950CEF-CDCD-483F-AE21-A8BBD63576D3}"/>
    <cellStyle name="Normal 8 2 3 3" xfId="379" xr:uid="{5CA493BA-66B6-4774-8BCB-59EB2280C1F9}"/>
    <cellStyle name="Normal 8 2 3 3 2" xfId="771" xr:uid="{E8B0542E-1726-4110-865D-96823D3C11E6}"/>
    <cellStyle name="Normal 8 2 3 3 2 2" xfId="772" xr:uid="{1EBEB58C-4336-428A-8C1B-422EBCADE9A4}"/>
    <cellStyle name="Normal 8 2 3 3 2 2 2" xfId="2050" xr:uid="{06638FCB-0D34-43FE-BCF7-DDC34B0CAD6D}"/>
    <cellStyle name="Normal 8 2 3 3 2 2 2 2" xfId="2051" xr:uid="{5AA07DE2-A5D1-42DE-A072-88B30373A7AB}"/>
    <cellStyle name="Normal 8 2 3 3 2 2 3" xfId="2052" xr:uid="{F1479D2D-58A2-4803-AE7C-DAE3223055E8}"/>
    <cellStyle name="Normal 8 2 3 3 2 3" xfId="2053" xr:uid="{4CCF1E40-7E1A-40AB-9494-838759043B23}"/>
    <cellStyle name="Normal 8 2 3 3 2 3 2" xfId="2054" xr:uid="{521C629C-64C5-4643-802F-4681F54D8783}"/>
    <cellStyle name="Normal 8 2 3 3 2 4" xfId="2055" xr:uid="{C8F5E61C-F3ED-4431-8E08-F587FB41BDF5}"/>
    <cellStyle name="Normal 8 2 3 3 3" xfId="773" xr:uid="{AA33D358-4BFD-458D-A67E-28F6A9785F68}"/>
    <cellStyle name="Normal 8 2 3 3 3 2" xfId="2056" xr:uid="{7ED8021B-B250-47BC-8B05-BE5127EFD782}"/>
    <cellStyle name="Normal 8 2 3 3 3 2 2" xfId="2057" xr:uid="{033806D6-D70B-430A-9677-B5A4D4E52358}"/>
    <cellStyle name="Normal 8 2 3 3 3 3" xfId="2058" xr:uid="{B27AF35F-79D6-44A3-A5C7-FFDE1CAB6429}"/>
    <cellStyle name="Normal 8 2 3 3 4" xfId="2059" xr:uid="{8438602E-DEB8-4DBB-A752-F05084367387}"/>
    <cellStyle name="Normal 8 2 3 3 4 2" xfId="2060" xr:uid="{7452066A-4C84-471C-9A2D-35C93332F2B9}"/>
    <cellStyle name="Normal 8 2 3 3 5" xfId="2061" xr:uid="{F371768C-14F8-4208-BCAD-00742C881122}"/>
    <cellStyle name="Normal 8 2 3 4" xfId="380" xr:uid="{08958B86-FE0E-45F3-9631-A4147183C4E7}"/>
    <cellStyle name="Normal 8 2 3 4 2" xfId="774" xr:uid="{A9B4C766-85E6-4A9C-8D82-BDE6B09C04BB}"/>
    <cellStyle name="Normal 8 2 3 4 2 2" xfId="2062" xr:uid="{EF6B68D9-E787-4376-9A75-5E16DD549247}"/>
    <cellStyle name="Normal 8 2 3 4 2 2 2" xfId="2063" xr:uid="{CD75E332-5707-41BA-9DC8-6B36B2925A36}"/>
    <cellStyle name="Normal 8 2 3 4 2 3" xfId="2064" xr:uid="{CCB45DB7-8909-4842-A2FE-BF7CD53861D1}"/>
    <cellStyle name="Normal 8 2 3 4 3" xfId="2065" xr:uid="{BBFC0D4D-622C-4089-B692-2D1653A5C553}"/>
    <cellStyle name="Normal 8 2 3 4 3 2" xfId="2066" xr:uid="{ABB0DEF3-350D-49FE-88C5-315AA4F6DF3E}"/>
    <cellStyle name="Normal 8 2 3 4 4" xfId="2067" xr:uid="{0F493451-59AC-40A9-926A-F7BABF37C5F7}"/>
    <cellStyle name="Normal 8 2 3 5" xfId="775" xr:uid="{3ADA4AF4-42E3-4807-A3D1-58AF2F0F9BC8}"/>
    <cellStyle name="Normal 8 2 3 5 2" xfId="2068" xr:uid="{940D9481-D3BD-4A5B-910A-59C0A5903A0D}"/>
    <cellStyle name="Normal 8 2 3 5 2 2" xfId="2069" xr:uid="{6622B70B-8AE9-4780-83D9-ED6AE92FB473}"/>
    <cellStyle name="Normal 8 2 3 5 3" xfId="2070" xr:uid="{52D9D0B7-6456-487C-A60E-00855D19731B}"/>
    <cellStyle name="Normal 8 2 3 5 4" xfId="3736" xr:uid="{EC2B693C-95F0-42B5-8066-2B992091B793}"/>
    <cellStyle name="Normal 8 2 3 6" xfId="2071" xr:uid="{B065D73F-2F08-421E-8E75-1A7ACA191A1F}"/>
    <cellStyle name="Normal 8 2 3 6 2" xfId="2072" xr:uid="{B1EFA6A8-126D-4EC4-A6BE-8EF024F34312}"/>
    <cellStyle name="Normal 8 2 3 7" xfId="2073" xr:uid="{DA589E5B-CCF6-4C61-AF00-E028971A76C2}"/>
    <cellStyle name="Normal 8 2 3 8" xfId="3737" xr:uid="{304B5743-AD59-4BB3-9291-C76F0646A4A7}"/>
    <cellStyle name="Normal 8 2 4" xfId="152" xr:uid="{C319F195-A181-4DC9-997E-90B5E8BB248B}"/>
    <cellStyle name="Normal 8 2 4 2" xfId="449" xr:uid="{9F0637DD-872B-4686-9E81-DA2400CAF7EE}"/>
    <cellStyle name="Normal 8 2 4 2 2" xfId="776" xr:uid="{F67A50E2-83F1-45BC-80B3-118679E11D93}"/>
    <cellStyle name="Normal 8 2 4 2 2 2" xfId="2074" xr:uid="{1A9FD342-E21A-4435-ABF2-4F759319E57D}"/>
    <cellStyle name="Normal 8 2 4 2 2 2 2" xfId="2075" xr:uid="{9725484A-BEBB-4925-992C-E692A4F6E0FF}"/>
    <cellStyle name="Normal 8 2 4 2 2 3" xfId="2076" xr:uid="{CABADE80-0FF9-4226-8644-A55CFB54A5AB}"/>
    <cellStyle name="Normal 8 2 4 2 2 4" xfId="3738" xr:uid="{31B1943E-3E8D-4C47-B276-3FBA8012321E}"/>
    <cellStyle name="Normal 8 2 4 2 3" xfId="2077" xr:uid="{05D7D7CD-3E8A-4ED2-ACDB-1A95AC320525}"/>
    <cellStyle name="Normal 8 2 4 2 3 2" xfId="2078" xr:uid="{B221C48C-62D7-4128-AD64-4BCA2B1FDF48}"/>
    <cellStyle name="Normal 8 2 4 2 4" xfId="2079" xr:uid="{B8277B62-2CD4-4EE3-B730-A26ED30EF256}"/>
    <cellStyle name="Normal 8 2 4 2 5" xfId="3739" xr:uid="{BC174E42-83EA-4BC2-851E-501695284E23}"/>
    <cellStyle name="Normal 8 2 4 3" xfId="777" xr:uid="{9E08B766-B436-4B18-902E-CD48CDDEB3D5}"/>
    <cellStyle name="Normal 8 2 4 3 2" xfId="2080" xr:uid="{C0F25DA1-9554-45E3-8D23-6BAEBA3CF21E}"/>
    <cellStyle name="Normal 8 2 4 3 2 2" xfId="2081" xr:uid="{4218E0AF-A222-46E3-809A-F7334E3EB61B}"/>
    <cellStyle name="Normal 8 2 4 3 3" xfId="2082" xr:uid="{4EE54613-0686-4676-BBE3-AB318751C897}"/>
    <cellStyle name="Normal 8 2 4 3 4" xfId="3740" xr:uid="{8473D7B3-EFA6-482E-A833-0F35113F2BFB}"/>
    <cellStyle name="Normal 8 2 4 4" xfId="2083" xr:uid="{AF0C5BE4-956B-4F27-93DD-65107C22A55F}"/>
    <cellStyle name="Normal 8 2 4 4 2" xfId="2084" xr:uid="{C0310EA2-6957-4EFB-B29F-897A47EB65AC}"/>
    <cellStyle name="Normal 8 2 4 4 3" xfId="3741" xr:uid="{84904719-8BAD-4CC7-B81E-DEFE85A0A1A4}"/>
    <cellStyle name="Normal 8 2 4 4 4" xfId="3742" xr:uid="{AC397E2A-7AF7-4BC7-BF10-3D495E621A6A}"/>
    <cellStyle name="Normal 8 2 4 5" xfId="2085" xr:uid="{A941BD39-63F6-46C8-AAC9-34F573993706}"/>
    <cellStyle name="Normal 8 2 4 6" xfId="3743" xr:uid="{6284E6CD-5818-4550-8101-A3368BD5D323}"/>
    <cellStyle name="Normal 8 2 4 7" xfId="3744" xr:uid="{01226E6D-180B-49DE-9BDD-75C6ECC5335B}"/>
    <cellStyle name="Normal 8 2 5" xfId="381" xr:uid="{FC1F775C-72A9-4B41-9726-3C594FC57930}"/>
    <cellStyle name="Normal 8 2 5 2" xfId="778" xr:uid="{6EB186A0-2CE5-429B-B86A-E335F9644CEF}"/>
    <cellStyle name="Normal 8 2 5 2 2" xfId="779" xr:uid="{7B370E3F-F6C5-417C-B884-5F0B8EA4C390}"/>
    <cellStyle name="Normal 8 2 5 2 2 2" xfId="2086" xr:uid="{14FFEDF2-254F-4E2B-A9F2-47A336913BC5}"/>
    <cellStyle name="Normal 8 2 5 2 2 2 2" xfId="2087" xr:uid="{B8683F29-F457-43AA-BCA5-A9F74B46976F}"/>
    <cellStyle name="Normal 8 2 5 2 2 3" xfId="2088" xr:uid="{CFE05883-8038-4E2B-AA75-0954172587CA}"/>
    <cellStyle name="Normal 8 2 5 2 3" xfId="2089" xr:uid="{7FFD6C0D-515E-4969-ABA6-F23639149823}"/>
    <cellStyle name="Normal 8 2 5 2 3 2" xfId="2090" xr:uid="{087ED2B6-D039-4F2C-8386-268FA8ACA957}"/>
    <cellStyle name="Normal 8 2 5 2 4" xfId="2091" xr:uid="{10A31720-0568-45FB-BA3B-E57DEBBDCCD0}"/>
    <cellStyle name="Normal 8 2 5 3" xfId="780" xr:uid="{096AFB09-487F-4A7D-A6E1-EC41D550F76E}"/>
    <cellStyle name="Normal 8 2 5 3 2" xfId="2092" xr:uid="{8F8679D1-8555-4155-85CD-6C7F86A9FCA0}"/>
    <cellStyle name="Normal 8 2 5 3 2 2" xfId="2093" xr:uid="{248B54D9-576B-4190-BE80-0F3C0902A9DF}"/>
    <cellStyle name="Normal 8 2 5 3 3" xfId="2094" xr:uid="{019DCBAF-B89C-4002-A476-D435BB033AB6}"/>
    <cellStyle name="Normal 8 2 5 3 4" xfId="3745" xr:uid="{2C6466E8-C357-4F99-8C15-B786ED413C9C}"/>
    <cellStyle name="Normal 8 2 5 4" xfId="2095" xr:uid="{ACE0A8DF-0655-4623-AB64-A8F9643FE088}"/>
    <cellStyle name="Normal 8 2 5 4 2" xfId="2096" xr:uid="{246DFE0F-2FBF-4AEE-948A-E683F08EBDDE}"/>
    <cellStyle name="Normal 8 2 5 5" xfId="2097" xr:uid="{DCAAAD83-0DC1-408D-8C40-D38DEA2DC303}"/>
    <cellStyle name="Normal 8 2 5 6" xfId="3746" xr:uid="{7D149C48-5C6A-44BC-9F59-3596ED1E8D22}"/>
    <cellStyle name="Normal 8 2 6" xfId="382" xr:uid="{591FE511-E7E1-4F7D-B78C-CE6AEB592075}"/>
    <cellStyle name="Normal 8 2 6 2" xfId="781" xr:uid="{899F3E10-11D2-43D8-BDA8-8BE52D09E19A}"/>
    <cellStyle name="Normal 8 2 6 2 2" xfId="2098" xr:uid="{F5DB4D6A-455A-4EBE-A2F8-88E79E4ED842}"/>
    <cellStyle name="Normal 8 2 6 2 2 2" xfId="2099" xr:uid="{45A08765-403A-4CFC-AE12-0A8BFD414DE7}"/>
    <cellStyle name="Normal 8 2 6 2 3" xfId="2100" xr:uid="{7E685DBB-625B-4EB7-A39F-8748C2EDF7E0}"/>
    <cellStyle name="Normal 8 2 6 2 4" xfId="3747" xr:uid="{2E22D0D4-A149-4DD6-BCA8-91D1731CFB58}"/>
    <cellStyle name="Normal 8 2 6 3" xfId="2101" xr:uid="{739FA1EA-F662-4D1E-A6DD-7C82E531C200}"/>
    <cellStyle name="Normal 8 2 6 3 2" xfId="2102" xr:uid="{6664CA36-8781-4ADD-8910-ECB9C5FEA6FD}"/>
    <cellStyle name="Normal 8 2 6 4" xfId="2103" xr:uid="{52931C1E-7223-4BAE-A32A-403CEC0F7653}"/>
    <cellStyle name="Normal 8 2 6 5" xfId="3748" xr:uid="{E8C4BB57-2E03-4E5C-B1F6-91ED0AB461CE}"/>
    <cellStyle name="Normal 8 2 7" xfId="782" xr:uid="{CC7945B6-65B3-4D0E-AEF3-CF9EB5D56D4C}"/>
    <cellStyle name="Normal 8 2 7 2" xfId="2104" xr:uid="{AD823C30-A1E4-4874-93E1-FA7CE9049E43}"/>
    <cellStyle name="Normal 8 2 7 2 2" xfId="2105" xr:uid="{3B8180CA-C114-49CE-B959-870227137C11}"/>
    <cellStyle name="Normal 8 2 7 3" xfId="2106" xr:uid="{181B03FF-60B7-401B-9955-6FA37E223DCC}"/>
    <cellStyle name="Normal 8 2 7 4" xfId="3749" xr:uid="{24906CA5-169F-4B0E-BFFE-07E7820BA619}"/>
    <cellStyle name="Normal 8 2 8" xfId="2107" xr:uid="{4F82B95F-1765-4E91-B9BD-D2791383A175}"/>
    <cellStyle name="Normal 8 2 8 2" xfId="2108" xr:uid="{9745E6A8-E260-44A5-A56B-ED7033049B3F}"/>
    <cellStyle name="Normal 8 2 8 3" xfId="3750" xr:uid="{C9BC05AD-9F13-4D8D-A923-D27A1C0E09E5}"/>
    <cellStyle name="Normal 8 2 8 4" xfId="3751" xr:uid="{1A5C92B4-5915-4903-BF1A-71DAAAB6FC91}"/>
    <cellStyle name="Normal 8 2 9" xfId="2109" xr:uid="{B8CDD72A-29C2-4CA8-9494-09AD4E08A05C}"/>
    <cellStyle name="Normal 8 3" xfId="153" xr:uid="{5A174B68-795B-493F-97E0-43C22DC54E8C}"/>
    <cellStyle name="Normal 8 3 10" xfId="3752" xr:uid="{C4B2B817-5C10-4BD2-9F6F-16E730F0F7EA}"/>
    <cellStyle name="Normal 8 3 11" xfId="3753" xr:uid="{31E22D93-41F3-4486-B3FA-58EB9C44BF06}"/>
    <cellStyle name="Normal 8 3 2" xfId="154" xr:uid="{CDC99426-3220-42F7-AD1E-753F6E95E64F}"/>
    <cellStyle name="Normal 8 3 2 2" xfId="155" xr:uid="{90A1ADA5-221F-43FC-AD5A-B9B3836514F8}"/>
    <cellStyle name="Normal 8 3 2 2 2" xfId="383" xr:uid="{51145148-7F0C-475C-9E43-47848718D936}"/>
    <cellStyle name="Normal 8 3 2 2 2 2" xfId="783" xr:uid="{CC4C6B8A-F541-45A7-9EA7-CCDDEE779E50}"/>
    <cellStyle name="Normal 8 3 2 2 2 2 2" xfId="2110" xr:uid="{32771C2E-451E-4300-9B24-825D5E6E7748}"/>
    <cellStyle name="Normal 8 3 2 2 2 2 2 2" xfId="2111" xr:uid="{2518EBB5-9812-4D67-962F-DB9AB3BBD074}"/>
    <cellStyle name="Normal 8 3 2 2 2 2 3" xfId="2112" xr:uid="{3852A885-137A-495B-A238-544796F9C5F3}"/>
    <cellStyle name="Normal 8 3 2 2 2 2 4" xfId="3754" xr:uid="{451CE957-C5DC-497C-9989-CDAFBC5CCE8D}"/>
    <cellStyle name="Normal 8 3 2 2 2 3" xfId="2113" xr:uid="{B0D80D4C-4AFE-40C1-B382-A9053E7BD326}"/>
    <cellStyle name="Normal 8 3 2 2 2 3 2" xfId="2114" xr:uid="{5DBFDECA-F717-49AB-9067-AA7F49DD56B2}"/>
    <cellStyle name="Normal 8 3 2 2 2 3 3" xfId="3755" xr:uid="{580A2476-E3BD-409B-AB83-7262D6C555ED}"/>
    <cellStyle name="Normal 8 3 2 2 2 3 4" xfId="3756" xr:uid="{9C3143CC-E3AC-4636-A797-41886F1BA11C}"/>
    <cellStyle name="Normal 8 3 2 2 2 4" xfId="2115" xr:uid="{9DF0CC71-31C0-4B08-9BEB-C1D6E1D7864E}"/>
    <cellStyle name="Normal 8 3 2 2 2 5" xfId="3757" xr:uid="{F93F2DD7-2CE9-4857-8D27-35AC3C7DA3DA}"/>
    <cellStyle name="Normal 8 3 2 2 2 6" xfId="3758" xr:uid="{6F4AB5FB-8D7F-405A-B8BF-ECEBEE41CB18}"/>
    <cellStyle name="Normal 8 3 2 2 3" xfId="784" xr:uid="{78676FE2-AC80-4FEC-B3CE-2EECC8A2600D}"/>
    <cellStyle name="Normal 8 3 2 2 3 2" xfId="2116" xr:uid="{50851FC4-48EA-4A77-8478-9EE8E0F268B5}"/>
    <cellStyle name="Normal 8 3 2 2 3 2 2" xfId="2117" xr:uid="{016E8201-D7C9-4EE2-8EAE-FC62E8B4A76A}"/>
    <cellStyle name="Normal 8 3 2 2 3 2 3" xfId="3759" xr:uid="{AB49BF27-FF6D-48A4-A216-47B89421FD4D}"/>
    <cellStyle name="Normal 8 3 2 2 3 2 4" xfId="3760" xr:uid="{D40B13EE-0360-4431-B5D0-2D9E3ECE8668}"/>
    <cellStyle name="Normal 8 3 2 2 3 3" xfId="2118" xr:uid="{B48E65AD-81A3-43C2-B652-6A0D9EB4273F}"/>
    <cellStyle name="Normal 8 3 2 2 3 4" xfId="3761" xr:uid="{72448DCB-9400-4251-9BA9-B50F36EC62CC}"/>
    <cellStyle name="Normal 8 3 2 2 3 5" xfId="3762" xr:uid="{D4086F28-34AF-4128-B01C-0D8CC5539376}"/>
    <cellStyle name="Normal 8 3 2 2 4" xfId="2119" xr:uid="{A3932B3F-21D8-4303-8C0A-C7C235834B49}"/>
    <cellStyle name="Normal 8 3 2 2 4 2" xfId="2120" xr:uid="{5F3A625F-C516-4105-AF72-AC21032EA6CC}"/>
    <cellStyle name="Normal 8 3 2 2 4 3" xfId="3763" xr:uid="{5D00C04B-0A9B-4FD8-AFC3-9057F4E87A4A}"/>
    <cellStyle name="Normal 8 3 2 2 4 4" xfId="3764" xr:uid="{A5163502-52E9-426F-BF61-C6B733809253}"/>
    <cellStyle name="Normal 8 3 2 2 5" xfId="2121" xr:uid="{89C3C0AB-8ED7-4D6C-81E2-D4BA4D142B7C}"/>
    <cellStyle name="Normal 8 3 2 2 5 2" xfId="3765" xr:uid="{2BCE25BD-303F-496A-9FDF-C677B925DA50}"/>
    <cellStyle name="Normal 8 3 2 2 5 3" xfId="3766" xr:uid="{3F15CD99-617B-4E95-B3DF-2955905F9964}"/>
    <cellStyle name="Normal 8 3 2 2 5 4" xfId="3767" xr:uid="{8C508D09-30C9-4916-B78B-376DC10A5B73}"/>
    <cellStyle name="Normal 8 3 2 2 6" xfId="3768" xr:uid="{D93C4AD9-5BAF-4CE4-82D4-A467BF1CB023}"/>
    <cellStyle name="Normal 8 3 2 2 7" xfId="3769" xr:uid="{D88EBA6A-6856-489E-90B8-D18C8022CEFC}"/>
    <cellStyle name="Normal 8 3 2 2 8" xfId="3770" xr:uid="{2D48082F-45F4-4554-8D06-1500F36E959F}"/>
    <cellStyle name="Normal 8 3 2 3" xfId="384" xr:uid="{F49FE1C2-55B2-435E-ADC6-A2C4AAC01F1A}"/>
    <cellStyle name="Normal 8 3 2 3 2" xfId="785" xr:uid="{F3D1F598-79E0-4851-AB14-714AB6DF71C0}"/>
    <cellStyle name="Normal 8 3 2 3 2 2" xfId="786" xr:uid="{769EA414-450C-4F2C-ACDE-6B89A182EF43}"/>
    <cellStyle name="Normal 8 3 2 3 2 2 2" xfId="2122" xr:uid="{48D04463-FF65-44AF-BB05-7FC876EFDAAB}"/>
    <cellStyle name="Normal 8 3 2 3 2 2 2 2" xfId="2123" xr:uid="{1A5BE1D5-10BC-4C4F-B695-0670B72104D9}"/>
    <cellStyle name="Normal 8 3 2 3 2 2 3" xfId="2124" xr:uid="{73C587FE-0310-433E-BA58-662423EE1401}"/>
    <cellStyle name="Normal 8 3 2 3 2 3" xfId="2125" xr:uid="{89A7379B-9CCE-4471-B819-C22CC1F30A81}"/>
    <cellStyle name="Normal 8 3 2 3 2 3 2" xfId="2126" xr:uid="{A6670208-6A87-420A-A6B0-FF315E323E39}"/>
    <cellStyle name="Normal 8 3 2 3 2 4" xfId="2127" xr:uid="{112156B7-4ECF-4780-ACE8-950FCCAACAEC}"/>
    <cellStyle name="Normal 8 3 2 3 3" xfId="787" xr:uid="{FADE4634-E9F6-48C0-99B8-1B6BD6052811}"/>
    <cellStyle name="Normal 8 3 2 3 3 2" xfId="2128" xr:uid="{5B929A2A-FB4C-4ACA-A4F6-ED78C87D3BDC}"/>
    <cellStyle name="Normal 8 3 2 3 3 2 2" xfId="2129" xr:uid="{8AB17D3E-1573-482C-9DCE-DDA7679FD7DF}"/>
    <cellStyle name="Normal 8 3 2 3 3 3" xfId="2130" xr:uid="{F1BBA99D-BC31-4D47-990E-31FD0A877BE3}"/>
    <cellStyle name="Normal 8 3 2 3 3 4" xfId="3771" xr:uid="{95D36AF9-8807-4DA3-9A1C-CFF29A154CAE}"/>
    <cellStyle name="Normal 8 3 2 3 4" xfId="2131" xr:uid="{7B7E8959-735E-4C18-BD85-140F1C8709B5}"/>
    <cellStyle name="Normal 8 3 2 3 4 2" xfId="2132" xr:uid="{B979C2D0-C773-4644-852E-440577F50EBA}"/>
    <cellStyle name="Normal 8 3 2 3 5" xfId="2133" xr:uid="{502F8310-7BAE-422A-BD16-02A118765F58}"/>
    <cellStyle name="Normal 8 3 2 3 6" xfId="3772" xr:uid="{2C482342-B8B5-4B4B-B544-97DA9F413144}"/>
    <cellStyle name="Normal 8 3 2 4" xfId="385" xr:uid="{7CE3890C-303B-4812-B0D9-845BD1ACB077}"/>
    <cellStyle name="Normal 8 3 2 4 2" xfId="788" xr:uid="{86D75055-218A-4245-8AF0-18BC9975C8E0}"/>
    <cellStyle name="Normal 8 3 2 4 2 2" xfId="2134" xr:uid="{D63B5FC5-6971-4A06-8C39-9EE25ACF7A34}"/>
    <cellStyle name="Normal 8 3 2 4 2 2 2" xfId="2135" xr:uid="{9C823BE7-A195-4EA8-BD07-8B8C5B86B73F}"/>
    <cellStyle name="Normal 8 3 2 4 2 3" xfId="2136" xr:uid="{4D4CED3F-D90F-4D09-B5E7-FA8CD92477D5}"/>
    <cellStyle name="Normal 8 3 2 4 2 4" xfId="3773" xr:uid="{B4418D5B-D9DD-4353-B4B1-E91C28969F78}"/>
    <cellStyle name="Normal 8 3 2 4 3" xfId="2137" xr:uid="{C0B6FDE4-6742-4F7D-B78D-1903F3F9EAD7}"/>
    <cellStyle name="Normal 8 3 2 4 3 2" xfId="2138" xr:uid="{266D9DFC-8C66-4F5A-ADEC-F670A7A2C06A}"/>
    <cellStyle name="Normal 8 3 2 4 4" xfId="2139" xr:uid="{3B8E679D-5667-4785-B142-A3ED47A0E04D}"/>
    <cellStyle name="Normal 8 3 2 4 5" xfId="3774" xr:uid="{98A8BC70-9331-4838-B9CC-1013B4447309}"/>
    <cellStyle name="Normal 8 3 2 5" xfId="386" xr:uid="{5126BFD3-9ABE-4139-9F0C-B63DB171443E}"/>
    <cellStyle name="Normal 8 3 2 5 2" xfId="2140" xr:uid="{E3AF36F8-DCBA-4AF6-A1EA-EA275BCCF4F5}"/>
    <cellStyle name="Normal 8 3 2 5 2 2" xfId="2141" xr:uid="{578F2426-8FE3-4ABC-A2A8-07D78D423BB7}"/>
    <cellStyle name="Normal 8 3 2 5 3" xfId="2142" xr:uid="{7730DE50-EAD8-493B-BF55-30D3CA04DD32}"/>
    <cellStyle name="Normal 8 3 2 5 4" xfId="3775" xr:uid="{8DEAABF0-0C83-4C89-B079-408C72F27B0C}"/>
    <cellStyle name="Normal 8 3 2 6" xfId="2143" xr:uid="{330C591B-FFEF-4155-9D3D-44F18DB7E3C6}"/>
    <cellStyle name="Normal 8 3 2 6 2" xfId="2144" xr:uid="{A40BB7E8-D042-408C-9D86-368FF602C5BD}"/>
    <cellStyle name="Normal 8 3 2 6 3" xfId="3776" xr:uid="{B67FDF72-3FE1-4FC4-8231-86987ACB9C8E}"/>
    <cellStyle name="Normal 8 3 2 6 4" xfId="3777" xr:uid="{151CE111-12FB-4B96-8EEB-85A0186B6E56}"/>
    <cellStyle name="Normal 8 3 2 7" xfId="2145" xr:uid="{26DEAE79-5442-4CFA-B823-311908F1FDA8}"/>
    <cellStyle name="Normal 8 3 2 8" xfId="3778" xr:uid="{5F6DB75C-20D9-416A-862C-952E705A77B5}"/>
    <cellStyle name="Normal 8 3 2 9" xfId="3779" xr:uid="{640CB549-C9FD-454B-9AF7-8DA1A44C974A}"/>
    <cellStyle name="Normal 8 3 3" xfId="156" xr:uid="{3C5373E4-CF94-4AC2-8896-FE368F763B47}"/>
    <cellStyle name="Normal 8 3 3 2" xfId="157" xr:uid="{B766CCCB-4A2F-44DD-A82C-76C85AAB68DD}"/>
    <cellStyle name="Normal 8 3 3 2 2" xfId="789" xr:uid="{CDC7B8E4-5A9C-413F-A1EC-0D7762BECC49}"/>
    <cellStyle name="Normal 8 3 3 2 2 2" xfId="2146" xr:uid="{F2973545-E8D4-48FB-BBC9-A6ED3E6FCFC2}"/>
    <cellStyle name="Normal 8 3 3 2 2 2 2" xfId="2147" xr:uid="{823D1F7F-E22B-442F-A12B-D82A80B29710}"/>
    <cellStyle name="Normal 8 3 3 2 2 2 2 2" xfId="4492" xr:uid="{6E936B02-2349-473F-AA67-EDFCB0B97AE7}"/>
    <cellStyle name="Normal 8 3 3 2 2 2 3" xfId="4493" xr:uid="{D63510DA-57EF-40C8-96F1-ABD3D45FF833}"/>
    <cellStyle name="Normal 8 3 3 2 2 3" xfId="2148" xr:uid="{DBD779A3-574E-491E-A202-BAAEFFDD9C2A}"/>
    <cellStyle name="Normal 8 3 3 2 2 3 2" xfId="4494" xr:uid="{CBFB5982-63AD-4132-97DE-0D52EC7F0574}"/>
    <cellStyle name="Normal 8 3 3 2 2 4" xfId="3780" xr:uid="{07EEC8B8-2151-4A76-BEF0-6D6154AFF088}"/>
    <cellStyle name="Normal 8 3 3 2 3" xfId="2149" xr:uid="{819EFDB9-AEE8-4851-9623-3732B101B7DF}"/>
    <cellStyle name="Normal 8 3 3 2 3 2" xfId="2150" xr:uid="{40AEF0A3-64A5-48A4-AD3B-3A044FF24DAA}"/>
    <cellStyle name="Normal 8 3 3 2 3 2 2" xfId="4495" xr:uid="{47AB40FC-2FBC-42F1-B1FD-787A797C51BA}"/>
    <cellStyle name="Normal 8 3 3 2 3 3" xfId="3781" xr:uid="{F03A8A8C-D27E-453D-83BB-6E98BEAE9440}"/>
    <cellStyle name="Normal 8 3 3 2 3 4" xfId="3782" xr:uid="{720A554C-4F74-452F-94D5-D7124F87A0CF}"/>
    <cellStyle name="Normal 8 3 3 2 4" xfId="2151" xr:uid="{7306FA13-033C-4273-B800-0E945C1D9A0E}"/>
    <cellStyle name="Normal 8 3 3 2 4 2" xfId="4496" xr:uid="{3CB82FC1-4A6F-415A-8BA7-BBF1035485C1}"/>
    <cellStyle name="Normal 8 3 3 2 5" xfId="3783" xr:uid="{01687DEB-A5C4-43B1-815E-E240F3F1E2F8}"/>
    <cellStyle name="Normal 8 3 3 2 6" xfId="3784" xr:uid="{8C443599-4ECA-4C89-96EC-F966CE273BD4}"/>
    <cellStyle name="Normal 8 3 3 3" xfId="387" xr:uid="{FE2DB134-446D-496F-9869-EC888969F3C7}"/>
    <cellStyle name="Normal 8 3 3 3 2" xfId="2152" xr:uid="{418B3297-2666-4A40-ACF6-930689541E65}"/>
    <cellStyle name="Normal 8 3 3 3 2 2" xfId="2153" xr:uid="{B0F43EE5-F000-4F5C-86C9-FB2FD685FF72}"/>
    <cellStyle name="Normal 8 3 3 3 2 2 2" xfId="4497" xr:uid="{0B3F6669-4119-48D6-BF9F-CE0C075D6124}"/>
    <cellStyle name="Normal 8 3 3 3 2 3" xfId="3785" xr:uid="{FFCC68ED-3C00-4DFE-B4FA-CED2850E0407}"/>
    <cellStyle name="Normal 8 3 3 3 2 4" xfId="3786" xr:uid="{3F699D6B-6AB8-4DDB-9DBB-11F2CAE57A9B}"/>
    <cellStyle name="Normal 8 3 3 3 3" xfId="2154" xr:uid="{0576B0F4-3A9C-46EB-BEF5-63EE30166E21}"/>
    <cellStyle name="Normal 8 3 3 3 3 2" xfId="4498" xr:uid="{F0D6BECC-5104-41B8-9F0A-CDE9D59373D5}"/>
    <cellStyle name="Normal 8 3 3 3 4" xfId="3787" xr:uid="{D0A91F54-CEB6-44AA-9155-1C73C6FBCA2B}"/>
    <cellStyle name="Normal 8 3 3 3 5" xfId="3788" xr:uid="{39E36024-B79B-435C-86EF-6A1DF755A684}"/>
    <cellStyle name="Normal 8 3 3 4" xfId="2155" xr:uid="{00FE0147-D945-4584-B6EF-09040688EE23}"/>
    <cellStyle name="Normal 8 3 3 4 2" xfId="2156" xr:uid="{643C006D-8011-4DF1-92C8-E7E346172D87}"/>
    <cellStyle name="Normal 8 3 3 4 2 2" xfId="4499" xr:uid="{440F8744-0F9D-4D70-8497-A15968DF75AB}"/>
    <cellStyle name="Normal 8 3 3 4 3" xfId="3789" xr:uid="{6EA5D978-66DF-4A46-A678-6DFA0EA31289}"/>
    <cellStyle name="Normal 8 3 3 4 4" xfId="3790" xr:uid="{0E3D9A80-789F-4C78-9258-9C437FE92AF5}"/>
    <cellStyle name="Normal 8 3 3 5" xfId="2157" xr:uid="{9064D914-6936-460C-BA97-14C9EEFAFE5C}"/>
    <cellStyle name="Normal 8 3 3 5 2" xfId="3791" xr:uid="{9F6B2FC0-CBD5-4B49-A0C5-6B5224907915}"/>
    <cellStyle name="Normal 8 3 3 5 3" xfId="3792" xr:uid="{FE65AB39-F151-486A-9B56-0567D2C20A0D}"/>
    <cellStyle name="Normal 8 3 3 5 4" xfId="3793" xr:uid="{88C661D0-405E-47A8-9F16-20412B5EF8D2}"/>
    <cellStyle name="Normal 8 3 3 6" xfId="3794" xr:uid="{F7165759-A05A-4419-9CFA-4EE4050E18D2}"/>
    <cellStyle name="Normal 8 3 3 7" xfId="3795" xr:uid="{8448FF84-F55A-41DF-810B-6CBA0ABD79B3}"/>
    <cellStyle name="Normal 8 3 3 8" xfId="3796" xr:uid="{2B24073E-DE71-4158-95D1-BF6C31FCC589}"/>
    <cellStyle name="Normal 8 3 4" xfId="158" xr:uid="{0E699B27-335E-44EF-AB1E-4172BDE110CC}"/>
    <cellStyle name="Normal 8 3 4 2" xfId="790" xr:uid="{5FFF495A-9293-4304-97F8-87BB4DF1EC5A}"/>
    <cellStyle name="Normal 8 3 4 2 2" xfId="791" xr:uid="{A2E47806-C938-4796-A391-41DAA518B448}"/>
    <cellStyle name="Normal 8 3 4 2 2 2" xfId="2158" xr:uid="{D1E3ADA0-BA24-48CB-9A14-17B2543127D3}"/>
    <cellStyle name="Normal 8 3 4 2 2 2 2" xfId="2159" xr:uid="{40994EDC-AA04-4D39-9986-155B9226BAC9}"/>
    <cellStyle name="Normal 8 3 4 2 2 3" xfId="2160" xr:uid="{D003C67C-FC68-4B2D-833C-90D383113D2F}"/>
    <cellStyle name="Normal 8 3 4 2 2 4" xfId="3797" xr:uid="{D262D0A4-44BF-4873-A475-5331FB5F54CC}"/>
    <cellStyle name="Normal 8 3 4 2 3" xfId="2161" xr:uid="{51D55BED-489E-46F9-A7F9-48F6731FBA64}"/>
    <cellStyle name="Normal 8 3 4 2 3 2" xfId="2162" xr:uid="{5EC80271-CF31-400B-A4B0-058928441FE3}"/>
    <cellStyle name="Normal 8 3 4 2 4" xfId="2163" xr:uid="{53F834EE-F29B-4BD2-ADB2-7A38804897F2}"/>
    <cellStyle name="Normal 8 3 4 2 5" xfId="3798" xr:uid="{0E0920E5-38A5-4DFC-879D-3DBB73882133}"/>
    <cellStyle name="Normal 8 3 4 3" xfId="792" xr:uid="{9288535E-1892-42E2-BF9B-09FAF5EAE0B3}"/>
    <cellStyle name="Normal 8 3 4 3 2" xfId="2164" xr:uid="{B6BE99C5-1D90-4814-B15E-5ABBFD0DADD3}"/>
    <cellStyle name="Normal 8 3 4 3 2 2" xfId="2165" xr:uid="{E8672A43-239C-41ED-A52E-62052114AA08}"/>
    <cellStyle name="Normal 8 3 4 3 3" xfId="2166" xr:uid="{3B645D2C-9903-4269-B899-EAD64EB1D114}"/>
    <cellStyle name="Normal 8 3 4 3 4" xfId="3799" xr:uid="{A8656CEC-16EE-487A-9664-AF1F5A98394F}"/>
    <cellStyle name="Normal 8 3 4 4" xfId="2167" xr:uid="{8B5B937A-6441-4CB2-B805-7D609BB3BC9F}"/>
    <cellStyle name="Normal 8 3 4 4 2" xfId="2168" xr:uid="{FED0D762-A0C6-44EB-93AA-9CB5609C9E3C}"/>
    <cellStyle name="Normal 8 3 4 4 3" xfId="3800" xr:uid="{0F55FFA0-349A-47B4-A8A0-BC4459E0ECC8}"/>
    <cellStyle name="Normal 8 3 4 4 4" xfId="3801" xr:uid="{57BA3290-61F5-42B1-9A88-0C22408DC5BC}"/>
    <cellStyle name="Normal 8 3 4 5" xfId="2169" xr:uid="{9519CB96-600C-47D5-9183-1019AE063DA8}"/>
    <cellStyle name="Normal 8 3 4 6" xfId="3802" xr:uid="{552302B2-6672-4351-956D-476A6FEE6003}"/>
    <cellStyle name="Normal 8 3 4 7" xfId="3803" xr:uid="{798473E1-B998-4BB7-9D17-C6D5F76A5434}"/>
    <cellStyle name="Normal 8 3 5" xfId="388" xr:uid="{B9F72714-F22E-4CCE-B23D-5FE5733F41C6}"/>
    <cellStyle name="Normal 8 3 5 2" xfId="793" xr:uid="{2FC2C815-1AA0-4FF1-8168-993B325C6080}"/>
    <cellStyle name="Normal 8 3 5 2 2" xfId="2170" xr:uid="{453E17DD-73E1-40BB-BC36-2029D2CF387D}"/>
    <cellStyle name="Normal 8 3 5 2 2 2" xfId="2171" xr:uid="{04CC9803-D53F-44A8-AC20-96AA6C7265A4}"/>
    <cellStyle name="Normal 8 3 5 2 3" xfId="2172" xr:uid="{9D183930-F5AA-4335-A3A2-02B77D29B9E9}"/>
    <cellStyle name="Normal 8 3 5 2 4" xfId="3804" xr:uid="{B9D2E80D-62B6-4199-AF8E-D862AC915700}"/>
    <cellStyle name="Normal 8 3 5 3" xfId="2173" xr:uid="{02260F09-EDDD-4D62-9887-CF35438DEFF7}"/>
    <cellStyle name="Normal 8 3 5 3 2" xfId="2174" xr:uid="{D435A6EC-3C91-4D00-B689-CA1778F1949D}"/>
    <cellStyle name="Normal 8 3 5 3 3" xfId="3805" xr:uid="{AEE0F5D5-5818-4E95-99D4-795333B31C54}"/>
    <cellStyle name="Normal 8 3 5 3 4" xfId="3806" xr:uid="{03D23A08-D237-4753-BEF5-5645F10CA3EE}"/>
    <cellStyle name="Normal 8 3 5 4" xfId="2175" xr:uid="{C13BCDFF-EE76-4837-8B43-3967BC71A2F8}"/>
    <cellStyle name="Normal 8 3 5 5" xfId="3807" xr:uid="{51BF5496-D411-4891-BA67-696F1554C6C7}"/>
    <cellStyle name="Normal 8 3 5 6" xfId="3808" xr:uid="{0FD24459-6461-4F40-AF6D-5CFF0FEFF4FF}"/>
    <cellStyle name="Normal 8 3 6" xfId="389" xr:uid="{DD5639C0-5959-4E66-9E25-EF71E146B25F}"/>
    <cellStyle name="Normal 8 3 6 2" xfId="2176" xr:uid="{0D4CD599-D096-43F6-B2FE-F37A4F8FCB81}"/>
    <cellStyle name="Normal 8 3 6 2 2" xfId="2177" xr:uid="{90A7A9E0-186E-4D6F-81B4-BA1571A730EA}"/>
    <cellStyle name="Normal 8 3 6 2 3" xfId="3809" xr:uid="{4177EDA3-AB29-41E9-8DD0-51579C16F4B4}"/>
    <cellStyle name="Normal 8 3 6 2 4" xfId="3810" xr:uid="{0096822C-FF71-4635-B730-A61C7EEC0E34}"/>
    <cellStyle name="Normal 8 3 6 3" xfId="2178" xr:uid="{E6810C7B-35B9-4725-8B1B-282C31D7C6E0}"/>
    <cellStyle name="Normal 8 3 6 4" xfId="3811" xr:uid="{F64AB8A5-6A34-4339-B3DA-F36B23DC2749}"/>
    <cellStyle name="Normal 8 3 6 5" xfId="3812" xr:uid="{2E4A9357-E185-4E18-A1FE-E156AEC8B245}"/>
    <cellStyle name="Normal 8 3 7" xfId="2179" xr:uid="{7377243C-2BC2-4938-B02D-59BD43256271}"/>
    <cellStyle name="Normal 8 3 7 2" xfId="2180" xr:uid="{146B4697-9898-4129-8307-B2D70CF64583}"/>
    <cellStyle name="Normal 8 3 7 3" xfId="3813" xr:uid="{4868A2F7-585E-4747-A0AF-3E20F30DC864}"/>
    <cellStyle name="Normal 8 3 7 4" xfId="3814" xr:uid="{6FDAECBD-003B-4729-8447-27A0A804DCDB}"/>
    <cellStyle name="Normal 8 3 8" xfId="2181" xr:uid="{25476728-C804-4DAE-8FE7-B2669438ADAF}"/>
    <cellStyle name="Normal 8 3 8 2" xfId="3815" xr:uid="{5B2E10A0-6649-43DE-BCBB-96F126C3793B}"/>
    <cellStyle name="Normal 8 3 8 3" xfId="3816" xr:uid="{E39FE40A-8B1D-42F9-9DE4-D0066735F0A0}"/>
    <cellStyle name="Normal 8 3 8 4" xfId="3817" xr:uid="{8FBF270B-2960-40CB-9D67-617D722B5896}"/>
    <cellStyle name="Normal 8 3 9" xfId="3818" xr:uid="{0F2AD547-C87D-404E-9FDB-CBDFD3FCCDB2}"/>
    <cellStyle name="Normal 8 4" xfId="159" xr:uid="{F0B82620-8392-4009-8D4E-0233989FEE62}"/>
    <cellStyle name="Normal 8 4 10" xfId="3819" xr:uid="{9A6FBDBA-3AD0-4E41-8DE7-C001976CC802}"/>
    <cellStyle name="Normal 8 4 11" xfId="3820" xr:uid="{EDDA0603-83C6-4EBC-9989-65250828CCFD}"/>
    <cellStyle name="Normal 8 4 2" xfId="160" xr:uid="{2FF7228F-B8FE-41A3-B370-CEB79F73ECC4}"/>
    <cellStyle name="Normal 8 4 2 2" xfId="390" xr:uid="{95F5C671-2D54-4709-972C-A48587CDBCC7}"/>
    <cellStyle name="Normal 8 4 2 2 2" xfId="794" xr:uid="{1069F42C-F81A-44CD-9A49-B8AB67475A69}"/>
    <cellStyle name="Normal 8 4 2 2 2 2" xfId="795" xr:uid="{25F401E8-11C1-4A53-959C-6F175ADB5CD2}"/>
    <cellStyle name="Normal 8 4 2 2 2 2 2" xfId="2182" xr:uid="{923933E3-B6A5-48F2-A482-F2E4D69DC6BC}"/>
    <cellStyle name="Normal 8 4 2 2 2 2 3" xfId="3821" xr:uid="{A73ACFC7-7693-4401-8767-2EFBB4F2B635}"/>
    <cellStyle name="Normal 8 4 2 2 2 2 4" xfId="3822" xr:uid="{4CAF30C1-29DA-42AA-8717-C42B3D2CC0E3}"/>
    <cellStyle name="Normal 8 4 2 2 2 3" xfId="2183" xr:uid="{7932A514-BA8F-453E-B057-A6A5EAA625F2}"/>
    <cellStyle name="Normal 8 4 2 2 2 3 2" xfId="3823" xr:uid="{3F9A2061-4A1F-476A-BCCA-99527E89E86B}"/>
    <cellStyle name="Normal 8 4 2 2 2 3 3" xfId="3824" xr:uid="{03FCDCE4-E207-49B0-BCB7-4DECD083EC18}"/>
    <cellStyle name="Normal 8 4 2 2 2 3 4" xfId="3825" xr:uid="{8FA7A3D1-1915-41BD-95A0-FBD1D75DDC5F}"/>
    <cellStyle name="Normal 8 4 2 2 2 4" xfId="3826" xr:uid="{B277AEE8-4DAB-49A9-A61E-B715884D1ADE}"/>
    <cellStyle name="Normal 8 4 2 2 2 5" xfId="3827" xr:uid="{9A5ED431-04BE-4E1A-8CF8-9D13C7FB88B2}"/>
    <cellStyle name="Normal 8 4 2 2 2 6" xfId="3828" xr:uid="{6C44164E-3D92-4B3D-A60B-2D35E74C757E}"/>
    <cellStyle name="Normal 8 4 2 2 3" xfId="796" xr:uid="{33FA9B8D-34FA-4DE3-86F5-CAEE267982A4}"/>
    <cellStyle name="Normal 8 4 2 2 3 2" xfId="2184" xr:uid="{E16CCE80-E040-45A4-8A7E-086AE8A25CF8}"/>
    <cellStyle name="Normal 8 4 2 2 3 2 2" xfId="3829" xr:uid="{BB1F4AC3-3C98-44BD-B278-55A882F4A720}"/>
    <cellStyle name="Normal 8 4 2 2 3 2 3" xfId="3830" xr:uid="{0479F233-7709-426F-9012-3D3A8D5B8190}"/>
    <cellStyle name="Normal 8 4 2 2 3 2 4" xfId="3831" xr:uid="{ECDD36A8-25A8-4FC1-A62D-D78181B2FF99}"/>
    <cellStyle name="Normal 8 4 2 2 3 3" xfId="3832" xr:uid="{3E08AF26-96D8-485C-B664-875E716D3FD7}"/>
    <cellStyle name="Normal 8 4 2 2 3 4" xfId="3833" xr:uid="{6059E2E6-1DFF-43D5-887D-EA77D2D24897}"/>
    <cellStyle name="Normal 8 4 2 2 3 5" xfId="3834" xr:uid="{02B126BE-E034-4CFB-B0D2-997163030E99}"/>
    <cellStyle name="Normal 8 4 2 2 4" xfId="2185" xr:uid="{785DCB6F-2D4A-4067-8100-89BA533D2EA8}"/>
    <cellStyle name="Normal 8 4 2 2 4 2" xfId="3835" xr:uid="{C2F42020-4345-4285-9A71-2F56F7F219AB}"/>
    <cellStyle name="Normal 8 4 2 2 4 3" xfId="3836" xr:uid="{169EE8A1-95C8-4059-A59B-0A1BC9A17EE1}"/>
    <cellStyle name="Normal 8 4 2 2 4 4" xfId="3837" xr:uid="{4BB3F79B-4D24-40D4-9BF4-72966DF4F8D6}"/>
    <cellStyle name="Normal 8 4 2 2 5" xfId="3838" xr:uid="{72CE5B6D-23D5-4700-9DA7-CD5CC797DAF1}"/>
    <cellStyle name="Normal 8 4 2 2 5 2" xfId="3839" xr:uid="{159BE5E0-B6DC-44C5-919D-C1A4962CAFF0}"/>
    <cellStyle name="Normal 8 4 2 2 5 3" xfId="3840" xr:uid="{8000A254-0871-42FF-863B-5CEA3C51B44B}"/>
    <cellStyle name="Normal 8 4 2 2 5 4" xfId="3841" xr:uid="{ABA7F354-5722-419D-885F-285DE9DDF1DE}"/>
    <cellStyle name="Normal 8 4 2 2 6" xfId="3842" xr:uid="{8ED76B5D-3BB9-4730-9FBE-7AC6AA59DEE5}"/>
    <cellStyle name="Normal 8 4 2 2 7" xfId="3843" xr:uid="{7031FAD9-590A-4E1E-B58E-CEB76D4B2C6A}"/>
    <cellStyle name="Normal 8 4 2 2 8" xfId="3844" xr:uid="{14BB8EAE-1811-42D8-87F4-2999030342A4}"/>
    <cellStyle name="Normal 8 4 2 3" xfId="797" xr:uid="{C65B1AFA-8AFB-4484-A9E0-028D34995387}"/>
    <cellStyle name="Normal 8 4 2 3 2" xfId="798" xr:uid="{6FD919CF-3F75-47F8-8DEF-15FBBBBD06F8}"/>
    <cellStyle name="Normal 8 4 2 3 2 2" xfId="799" xr:uid="{94A0616B-A100-423B-8881-7DBF634C9FC0}"/>
    <cellStyle name="Normal 8 4 2 3 2 3" xfId="3845" xr:uid="{6329506F-9665-4873-A156-66D69D083AA0}"/>
    <cellStyle name="Normal 8 4 2 3 2 4" xfId="3846" xr:uid="{0A4273F4-F676-44C0-BC23-B690C74D4221}"/>
    <cellStyle name="Normal 8 4 2 3 3" xfId="800" xr:uid="{B07DFAD0-16BE-4ED5-8555-3A8C7853D92E}"/>
    <cellStyle name="Normal 8 4 2 3 3 2" xfId="3847" xr:uid="{5BE8C69E-DA5D-41BA-9B71-C88EFBB2FC66}"/>
    <cellStyle name="Normal 8 4 2 3 3 3" xfId="3848" xr:uid="{EF347370-C871-499C-B623-1B054C08188C}"/>
    <cellStyle name="Normal 8 4 2 3 3 4" xfId="3849" xr:uid="{6A9F7034-60BB-4DB9-9892-AF1D07B82D85}"/>
    <cellStyle name="Normal 8 4 2 3 4" xfId="3850" xr:uid="{E1AAB097-9ED8-44EB-8932-2329FE668F44}"/>
    <cellStyle name="Normal 8 4 2 3 5" xfId="3851" xr:uid="{CA3782A5-738A-4BC8-A308-59BF13314A4A}"/>
    <cellStyle name="Normal 8 4 2 3 6" xfId="3852" xr:uid="{1A4CA5EA-44B4-419B-B8B1-A59D0FA89473}"/>
    <cellStyle name="Normal 8 4 2 4" xfId="801" xr:uid="{EFEC23E3-28B2-4DBF-9098-5675F97270E1}"/>
    <cellStyle name="Normal 8 4 2 4 2" xfId="802" xr:uid="{9D8854EC-1A8C-4017-BDC3-338738BE69F1}"/>
    <cellStyle name="Normal 8 4 2 4 2 2" xfId="3853" xr:uid="{D57142BC-4C81-46D7-8576-60CABDC112D8}"/>
    <cellStyle name="Normal 8 4 2 4 2 3" xfId="3854" xr:uid="{69EAA0E7-842A-4E8B-AF4B-6741A0BFB4D1}"/>
    <cellStyle name="Normal 8 4 2 4 2 4" xfId="3855" xr:uid="{9D47033A-24C9-49A8-94BC-01EA55E20F49}"/>
    <cellStyle name="Normal 8 4 2 4 3" xfId="3856" xr:uid="{8A39BEE8-B009-4C26-8CC3-CDAEFC170573}"/>
    <cellStyle name="Normal 8 4 2 4 4" xfId="3857" xr:uid="{FCC644C1-1C9F-4DA5-8CA2-6A726D224D9F}"/>
    <cellStyle name="Normal 8 4 2 4 5" xfId="3858" xr:uid="{897A560C-2FF1-4FA2-974D-007D715F5529}"/>
    <cellStyle name="Normal 8 4 2 5" xfId="803" xr:uid="{1634D437-B738-4BF4-BF2A-DCCAB50F06A7}"/>
    <cellStyle name="Normal 8 4 2 5 2" xfId="3859" xr:uid="{D2417ACC-6D2F-4FDD-8564-AC5A977B40E0}"/>
    <cellStyle name="Normal 8 4 2 5 3" xfId="3860" xr:uid="{CCB3F9F0-03AF-4677-A4FA-7477A692102C}"/>
    <cellStyle name="Normal 8 4 2 5 4" xfId="3861" xr:uid="{3D74D8F5-F5FC-4015-8BEF-2E4BCD42AB37}"/>
    <cellStyle name="Normal 8 4 2 6" xfId="3862" xr:uid="{44BBD212-0863-41F2-A769-21DE79AE27D8}"/>
    <cellStyle name="Normal 8 4 2 6 2" xfId="3863" xr:uid="{0F19A82E-194F-4912-B768-0A05AB9E39F0}"/>
    <cellStyle name="Normal 8 4 2 6 3" xfId="3864" xr:uid="{2EF8BAF9-79A3-4AE6-A5A3-0031D2E06BF7}"/>
    <cellStyle name="Normal 8 4 2 6 4" xfId="3865" xr:uid="{762DAC5E-AC0B-479E-A1E4-6951137116EE}"/>
    <cellStyle name="Normal 8 4 2 7" xfId="3866" xr:uid="{2908627A-C5C0-4110-9B7C-139071481D87}"/>
    <cellStyle name="Normal 8 4 2 8" xfId="3867" xr:uid="{9234D3B3-D59B-4AE7-9C29-90605B3451AE}"/>
    <cellStyle name="Normal 8 4 2 9" xfId="3868" xr:uid="{DA13A7EE-ACAD-4150-8C17-BA31A2519731}"/>
    <cellStyle name="Normal 8 4 3" xfId="391" xr:uid="{D1B92834-347B-48E7-85CA-858B713F432F}"/>
    <cellStyle name="Normal 8 4 3 2" xfId="804" xr:uid="{282CAE41-3014-435F-9061-DD9DA5C7F2EB}"/>
    <cellStyle name="Normal 8 4 3 2 2" xfId="805" xr:uid="{47B5FFFA-A975-45B2-BD6A-1235D85A0906}"/>
    <cellStyle name="Normal 8 4 3 2 2 2" xfId="2186" xr:uid="{7C848A29-5EB1-4D2E-AB24-9EF3EB5C07BE}"/>
    <cellStyle name="Normal 8 4 3 2 2 2 2" xfId="2187" xr:uid="{74EF6BF3-0647-437D-B6BE-3C698F6BE7DD}"/>
    <cellStyle name="Normal 8 4 3 2 2 3" xfId="2188" xr:uid="{A0D9FAE5-DAE6-4DE8-907D-3DA92F05034E}"/>
    <cellStyle name="Normal 8 4 3 2 2 4" xfId="3869" xr:uid="{DE6BAF95-5742-47C3-B96D-DBE2249512E5}"/>
    <cellStyle name="Normal 8 4 3 2 3" xfId="2189" xr:uid="{6E14188E-1618-48E0-836F-4A315871134D}"/>
    <cellStyle name="Normal 8 4 3 2 3 2" xfId="2190" xr:uid="{AB86EE45-25F7-4AE8-9B74-1945F3FF216A}"/>
    <cellStyle name="Normal 8 4 3 2 3 3" xfId="3870" xr:uid="{C055BD5D-4995-46C1-8B13-41CD1BC55266}"/>
    <cellStyle name="Normal 8 4 3 2 3 4" xfId="3871" xr:uid="{25EA6BEE-3FA5-4193-A2FE-DFB1641D2A72}"/>
    <cellStyle name="Normal 8 4 3 2 4" xfId="2191" xr:uid="{0259CC3B-EA80-4A65-9F31-EFD8C6C7A02B}"/>
    <cellStyle name="Normal 8 4 3 2 5" xfId="3872" xr:uid="{CBBAAE05-1804-479A-A9D4-6FD358217F6C}"/>
    <cellStyle name="Normal 8 4 3 2 6" xfId="3873" xr:uid="{128626A7-D68E-404E-BD09-19BAB35ACE8B}"/>
    <cellStyle name="Normal 8 4 3 3" xfId="806" xr:uid="{FFA8161C-F8F7-4115-8EEB-547E962B6E15}"/>
    <cellStyle name="Normal 8 4 3 3 2" xfId="2192" xr:uid="{9690A566-AE1C-458A-9950-56E406948D7F}"/>
    <cellStyle name="Normal 8 4 3 3 2 2" xfId="2193" xr:uid="{FAB76525-825A-4825-B60C-102EB1077AE2}"/>
    <cellStyle name="Normal 8 4 3 3 2 3" xfId="3874" xr:uid="{848C538F-59DE-4C9B-9F21-B0551F468121}"/>
    <cellStyle name="Normal 8 4 3 3 2 4" xfId="3875" xr:uid="{F78911E5-7EE1-40B5-AE1E-05F9F591871E}"/>
    <cellStyle name="Normal 8 4 3 3 3" xfId="2194" xr:uid="{90075BF9-4FC7-4486-995E-44A595DCF5F8}"/>
    <cellStyle name="Normal 8 4 3 3 4" xfId="3876" xr:uid="{86C79536-1574-4C32-86C5-A51294CE2A62}"/>
    <cellStyle name="Normal 8 4 3 3 5" xfId="3877" xr:uid="{A0505949-1393-441D-B133-AEE7D1DA97C1}"/>
    <cellStyle name="Normal 8 4 3 4" xfId="2195" xr:uid="{0622A4A6-9BE9-4023-97C5-E62C95168FCC}"/>
    <cellStyle name="Normal 8 4 3 4 2" xfId="2196" xr:uid="{442361A9-605A-4B50-B558-309FFF041741}"/>
    <cellStyle name="Normal 8 4 3 4 3" xfId="3878" xr:uid="{AA6F2A2A-D44F-4D1D-96AE-E9B681F0E1A2}"/>
    <cellStyle name="Normal 8 4 3 4 4" xfId="3879" xr:uid="{DE506FA1-5939-481C-B2A0-761F83CDE0C6}"/>
    <cellStyle name="Normal 8 4 3 5" xfId="2197" xr:uid="{E047748E-F8EA-418B-BCEE-1463D4BF5AF2}"/>
    <cellStyle name="Normal 8 4 3 5 2" xfId="3880" xr:uid="{FCA9E92D-D0EC-42D8-9432-E5A681B83FEF}"/>
    <cellStyle name="Normal 8 4 3 5 3" xfId="3881" xr:uid="{FF30CD4C-882D-445E-BAA9-9C1A14B84C8F}"/>
    <cellStyle name="Normal 8 4 3 5 4" xfId="3882" xr:uid="{D3A37678-B7AE-419C-A6AE-654AE53E99E3}"/>
    <cellStyle name="Normal 8 4 3 6" xfId="3883" xr:uid="{A2142BD6-20CC-415A-8AE3-75BF7572FFD6}"/>
    <cellStyle name="Normal 8 4 3 7" xfId="3884" xr:uid="{D16EC57A-9424-48B4-8194-956E36EDD61F}"/>
    <cellStyle name="Normal 8 4 3 8" xfId="3885" xr:uid="{E82A12F1-0BD5-4140-BF23-F573D78C916E}"/>
    <cellStyle name="Normal 8 4 4" xfId="392" xr:uid="{A323F47D-FF93-4CE4-ADD5-4BDF0380421B}"/>
    <cellStyle name="Normal 8 4 4 2" xfId="807" xr:uid="{0DECF631-4868-4832-B6F2-662C8A8D85AF}"/>
    <cellStyle name="Normal 8 4 4 2 2" xfId="808" xr:uid="{04B02DED-0F8A-4A51-BE50-A55D92A7EEDE}"/>
    <cellStyle name="Normal 8 4 4 2 2 2" xfId="2198" xr:uid="{7C0EDA7D-658E-4A92-8B16-706B73DB07B9}"/>
    <cellStyle name="Normal 8 4 4 2 2 3" xfId="3886" xr:uid="{43887B1D-7ACD-467C-9F09-55206F51BC95}"/>
    <cellStyle name="Normal 8 4 4 2 2 4" xfId="3887" xr:uid="{11F114DF-7421-418C-BF3D-00F28288F592}"/>
    <cellStyle name="Normal 8 4 4 2 3" xfId="2199" xr:uid="{08F903DE-CB34-4A4F-87B8-5B580AC5940E}"/>
    <cellStyle name="Normal 8 4 4 2 4" xfId="3888" xr:uid="{2076AAB2-927E-4476-B53E-56E4F8BD85B2}"/>
    <cellStyle name="Normal 8 4 4 2 5" xfId="3889" xr:uid="{FD8D8554-ECC3-4A15-B857-B7B8A02239C5}"/>
    <cellStyle name="Normal 8 4 4 3" xfId="809" xr:uid="{876ECC36-7EEB-416B-A65B-BAE171D91CC6}"/>
    <cellStyle name="Normal 8 4 4 3 2" xfId="2200" xr:uid="{CBDA212C-2FE8-41EB-9684-155577998BD3}"/>
    <cellStyle name="Normal 8 4 4 3 3" xfId="3890" xr:uid="{4FD053F7-136E-44EC-9DD9-1081079A51A8}"/>
    <cellStyle name="Normal 8 4 4 3 4" xfId="3891" xr:uid="{E07D0654-49D2-4D88-B883-EA0D14A8671A}"/>
    <cellStyle name="Normal 8 4 4 4" xfId="2201" xr:uid="{E4E18BF7-E9E9-4880-B2B8-5429FCD12FB8}"/>
    <cellStyle name="Normal 8 4 4 4 2" xfId="3892" xr:uid="{4772B3BD-6B62-4714-BFEC-288C970ADDF7}"/>
    <cellStyle name="Normal 8 4 4 4 3" xfId="3893" xr:uid="{DB3D428B-1744-4C38-BFF8-C86D9F410DA4}"/>
    <cellStyle name="Normal 8 4 4 4 4" xfId="3894" xr:uid="{A29AACBE-2C3A-4C73-ABBF-7047ABE16A37}"/>
    <cellStyle name="Normal 8 4 4 5" xfId="3895" xr:uid="{607C431E-1CA1-4154-99CF-778EB3BF7174}"/>
    <cellStyle name="Normal 8 4 4 6" xfId="3896" xr:uid="{8265769B-372A-40EB-B015-873EEBF87314}"/>
    <cellStyle name="Normal 8 4 4 7" xfId="3897" xr:uid="{EEB06456-7009-4BB6-B101-885D130615C4}"/>
    <cellStyle name="Normal 8 4 5" xfId="393" xr:uid="{1E946264-542B-4046-8EE2-23C0A40CD2CA}"/>
    <cellStyle name="Normal 8 4 5 2" xfId="810" xr:uid="{2A742FA1-F07B-400D-81BB-56C107DFB4F0}"/>
    <cellStyle name="Normal 8 4 5 2 2" xfId="2202" xr:uid="{48FF8D76-C60D-43CB-925F-FC40F08F1585}"/>
    <cellStyle name="Normal 8 4 5 2 3" xfId="3898" xr:uid="{7E8C3D8D-2E65-4FEC-B267-5CD83FDCE5AD}"/>
    <cellStyle name="Normal 8 4 5 2 4" xfId="3899" xr:uid="{CA3FAEEF-44BC-4A01-830E-67D9F4D57B7A}"/>
    <cellStyle name="Normal 8 4 5 3" xfId="2203" xr:uid="{E90B4215-5899-4C85-9441-9169B96D0F5C}"/>
    <cellStyle name="Normal 8 4 5 3 2" xfId="3900" xr:uid="{61E08BBE-1885-4149-A209-F55BACC9C283}"/>
    <cellStyle name="Normal 8 4 5 3 3" xfId="3901" xr:uid="{58F4173C-057C-4F3F-AB9D-0610BF53DE1C}"/>
    <cellStyle name="Normal 8 4 5 3 4" xfId="3902" xr:uid="{DEE021A3-D625-42A2-8AEC-62F555A47F62}"/>
    <cellStyle name="Normal 8 4 5 4" xfId="3903" xr:uid="{E1F3E973-F5B2-4038-A7F1-EA61865A11A9}"/>
    <cellStyle name="Normal 8 4 5 5" xfId="3904" xr:uid="{38236F13-CCAB-4868-A16B-8CE86484C0A2}"/>
    <cellStyle name="Normal 8 4 5 6" xfId="3905" xr:uid="{72613BBA-98D6-4D19-8F74-DFD99E18146E}"/>
    <cellStyle name="Normal 8 4 6" xfId="811" xr:uid="{DE0BAA89-CE0B-432B-90CB-8B08E020A8A4}"/>
    <cellStyle name="Normal 8 4 6 2" xfId="2204" xr:uid="{913F7BFE-8BD1-4C08-9CFB-4293A19F80C5}"/>
    <cellStyle name="Normal 8 4 6 2 2" xfId="3906" xr:uid="{F5B2981A-B8F2-4328-A323-3D62845776EF}"/>
    <cellStyle name="Normal 8 4 6 2 3" xfId="3907" xr:uid="{F068DCCD-DD8E-4C6E-AE8E-22AC8255BA36}"/>
    <cellStyle name="Normal 8 4 6 2 4" xfId="3908" xr:uid="{EFD87B61-12E1-4AB3-B29A-B5E150711481}"/>
    <cellStyle name="Normal 8 4 6 3" xfId="3909" xr:uid="{6A53A19F-6403-45BF-838B-DC32C37C4E60}"/>
    <cellStyle name="Normal 8 4 6 4" xfId="3910" xr:uid="{5FAC1AA9-C866-4C34-BAE2-5B6A911BFB36}"/>
    <cellStyle name="Normal 8 4 6 5" xfId="3911" xr:uid="{DFC54568-E354-420B-B3DC-6A98ADE6D3B3}"/>
    <cellStyle name="Normal 8 4 7" xfId="2205" xr:uid="{032A7C51-1047-4B95-AB59-C209B95CD62C}"/>
    <cellStyle name="Normal 8 4 7 2" xfId="3912" xr:uid="{D64D2E8B-CBA1-485E-A301-6402F286B346}"/>
    <cellStyle name="Normal 8 4 7 3" xfId="3913" xr:uid="{F06D8001-74A3-49E2-A6A8-66DEC17E849B}"/>
    <cellStyle name="Normal 8 4 7 4" xfId="3914" xr:uid="{328BF27D-F9D6-45F5-88CC-6C6A35E4AD2F}"/>
    <cellStyle name="Normal 8 4 8" xfId="3915" xr:uid="{E4DEC207-5741-4A9A-8B92-08288F1F7C47}"/>
    <cellStyle name="Normal 8 4 8 2" xfId="3916" xr:uid="{EAEE603D-47FD-49F2-8B8C-38EE37F536A9}"/>
    <cellStyle name="Normal 8 4 8 3" xfId="3917" xr:uid="{A7049F80-C726-4EDB-A826-4BF97322E85F}"/>
    <cellStyle name="Normal 8 4 8 4" xfId="3918" xr:uid="{4ACEF9E5-B513-4D47-A089-B650667BCAF1}"/>
    <cellStyle name="Normal 8 4 9" xfId="3919" xr:uid="{3AAD1EC1-97E4-4F52-952A-8F9D840CBE91}"/>
    <cellStyle name="Normal 8 5" xfId="161" xr:uid="{E2C368C8-A2B2-446D-900A-4956B9278A1F}"/>
    <cellStyle name="Normal 8 5 2" xfId="162" xr:uid="{604969FF-DCE3-4142-A39F-98EECD917E03}"/>
    <cellStyle name="Normal 8 5 2 2" xfId="394" xr:uid="{E5EC884D-2286-4DB3-91AC-1AA060B727CE}"/>
    <cellStyle name="Normal 8 5 2 2 2" xfId="812" xr:uid="{9FADF593-3466-4099-8A17-4A6037FFF93B}"/>
    <cellStyle name="Normal 8 5 2 2 2 2" xfId="2206" xr:uid="{A5367E80-541D-492D-8FBD-9FEA74707236}"/>
    <cellStyle name="Normal 8 5 2 2 2 3" xfId="3920" xr:uid="{21C6E9A2-FD89-481B-BBB2-577E9042E358}"/>
    <cellStyle name="Normal 8 5 2 2 2 4" xfId="3921" xr:uid="{E715D7B8-C1FD-4CE9-A38D-1581D27952DF}"/>
    <cellStyle name="Normal 8 5 2 2 3" xfId="2207" xr:uid="{D6BA3E3E-A508-47CA-B2C9-BDB425DE1364}"/>
    <cellStyle name="Normal 8 5 2 2 3 2" xfId="3922" xr:uid="{2C63DC10-55C6-4C0F-89E9-24D6BED7AEA3}"/>
    <cellStyle name="Normal 8 5 2 2 3 3" xfId="3923" xr:uid="{8EBA358E-BE24-4EED-A8E3-E56C678810E6}"/>
    <cellStyle name="Normal 8 5 2 2 3 4" xfId="3924" xr:uid="{896E2388-0DAD-4022-BF96-97510A2255B2}"/>
    <cellStyle name="Normal 8 5 2 2 4" xfId="3925" xr:uid="{8A069AE5-9975-4EF4-8A68-3559B4F2DEE8}"/>
    <cellStyle name="Normal 8 5 2 2 5" xfId="3926" xr:uid="{2441EEDC-C8A3-4846-B7C6-055A370A7D70}"/>
    <cellStyle name="Normal 8 5 2 2 6" xfId="3927" xr:uid="{865FC45E-41FD-46EA-8DF1-1582489CA251}"/>
    <cellStyle name="Normal 8 5 2 3" xfId="813" xr:uid="{2E394099-CE66-4F74-9046-8D6C14125707}"/>
    <cellStyle name="Normal 8 5 2 3 2" xfId="2208" xr:uid="{EC7CE2ED-49BB-4B49-8BF2-D46209D797F3}"/>
    <cellStyle name="Normal 8 5 2 3 2 2" xfId="3928" xr:uid="{D690C805-EADF-4450-9831-3391BF1F8BED}"/>
    <cellStyle name="Normal 8 5 2 3 2 3" xfId="3929" xr:uid="{13735B74-75F6-4D5F-A31F-96427CD5654F}"/>
    <cellStyle name="Normal 8 5 2 3 2 4" xfId="3930" xr:uid="{3D3E09E9-2C5B-4186-96E8-F90BBBBF911E}"/>
    <cellStyle name="Normal 8 5 2 3 3" xfId="3931" xr:uid="{B177D555-9823-4336-852F-38E5D880043D}"/>
    <cellStyle name="Normal 8 5 2 3 4" xfId="3932" xr:uid="{4387D8AC-103A-446C-A199-A5EBA09C30DE}"/>
    <cellStyle name="Normal 8 5 2 3 5" xfId="3933" xr:uid="{58C5401A-3140-4F96-B3AF-F08B68032388}"/>
    <cellStyle name="Normal 8 5 2 4" xfId="2209" xr:uid="{F8ABB6D8-BB94-47C5-8CA7-C9246D9CDC34}"/>
    <cellStyle name="Normal 8 5 2 4 2" xfId="3934" xr:uid="{BD5A8A0A-BCED-4113-A13A-720B95EC68D9}"/>
    <cellStyle name="Normal 8 5 2 4 3" xfId="3935" xr:uid="{0845B52C-4427-40D0-88AC-85278B89D478}"/>
    <cellStyle name="Normal 8 5 2 4 4" xfId="3936" xr:uid="{AD929B54-9E8B-4708-966D-4556D21E8C77}"/>
    <cellStyle name="Normal 8 5 2 5" xfId="3937" xr:uid="{F168481B-DED3-432C-82C2-049EE724DB8E}"/>
    <cellStyle name="Normal 8 5 2 5 2" xfId="3938" xr:uid="{8B1E177B-5A35-4D07-AEEF-AF2A7871A5FA}"/>
    <cellStyle name="Normal 8 5 2 5 3" xfId="3939" xr:uid="{B44BBF41-D150-4020-96C8-6C9592C51425}"/>
    <cellStyle name="Normal 8 5 2 5 4" xfId="3940" xr:uid="{12B7A6E5-FB9A-4DF8-9266-5819BE9A2928}"/>
    <cellStyle name="Normal 8 5 2 6" xfId="3941" xr:uid="{C669614A-1537-425F-929B-A2AE9708BCC3}"/>
    <cellStyle name="Normal 8 5 2 7" xfId="3942" xr:uid="{89054DFF-CCC2-4206-8FC8-5AB30FD8D6FE}"/>
    <cellStyle name="Normal 8 5 2 8" xfId="3943" xr:uid="{0E08F397-0FE2-49E5-816A-126BEE757381}"/>
    <cellStyle name="Normal 8 5 3" xfId="395" xr:uid="{46904C8F-ABB1-4CB5-8AEC-6F0B70AA4A3D}"/>
    <cellStyle name="Normal 8 5 3 2" xfId="814" xr:uid="{696B30FF-D269-4D47-A111-B27F83AAE9D3}"/>
    <cellStyle name="Normal 8 5 3 2 2" xfId="815" xr:uid="{522BB226-AA40-49C1-AC4F-C7A890EE6310}"/>
    <cellStyle name="Normal 8 5 3 2 3" xfId="3944" xr:uid="{4049BFAF-8B98-4F8A-91BE-E6FAA0592ACE}"/>
    <cellStyle name="Normal 8 5 3 2 4" xfId="3945" xr:uid="{7EC50D0C-A146-4DEE-8F6D-F4544C02DC02}"/>
    <cellStyle name="Normal 8 5 3 3" xfId="816" xr:uid="{DB8F6A01-AD71-4E9C-83DD-E32CB7E6E142}"/>
    <cellStyle name="Normal 8 5 3 3 2" xfId="3946" xr:uid="{EDDF61B3-4A02-4C88-8562-1E3699C3467A}"/>
    <cellStyle name="Normal 8 5 3 3 3" xfId="3947" xr:uid="{F0D21923-86CF-4FAA-A392-A0C30185B4C6}"/>
    <cellStyle name="Normal 8 5 3 3 4" xfId="3948" xr:uid="{3581E7B4-3C97-4613-BBA2-476D498BA4D9}"/>
    <cellStyle name="Normal 8 5 3 4" xfId="3949" xr:uid="{D365E35A-84C4-483D-ABA4-D5D493375EB5}"/>
    <cellStyle name="Normal 8 5 3 5" xfId="3950" xr:uid="{B74109EF-4D9A-4906-B299-D2560AE1B448}"/>
    <cellStyle name="Normal 8 5 3 6" xfId="3951" xr:uid="{84EBF54C-0B61-4F89-A88C-E9BF24A14ACD}"/>
    <cellStyle name="Normal 8 5 4" xfId="396" xr:uid="{4EFCC93F-1738-4DB0-9575-A22A99019489}"/>
    <cellStyle name="Normal 8 5 4 2" xfId="817" xr:uid="{EE912830-21BB-4132-A4FA-589782E16596}"/>
    <cellStyle name="Normal 8 5 4 2 2" xfId="3952" xr:uid="{0CDC9B9B-9193-450E-BE8D-905B1E2B9FDA}"/>
    <cellStyle name="Normal 8 5 4 2 3" xfId="3953" xr:uid="{37DBF8F4-4E83-4509-A772-BDF23AF2DD17}"/>
    <cellStyle name="Normal 8 5 4 2 4" xfId="3954" xr:uid="{D174F0AE-5D07-48C2-8F62-E6753B5EB10E}"/>
    <cellStyle name="Normal 8 5 4 3" xfId="3955" xr:uid="{C17002DD-417A-41B1-86FF-0712613411CA}"/>
    <cellStyle name="Normal 8 5 4 4" xfId="3956" xr:uid="{8A9D8128-7BE6-46FF-8986-C6F26F5290A5}"/>
    <cellStyle name="Normal 8 5 4 5" xfId="3957" xr:uid="{1F4FD9E0-CD9F-451F-B3F8-CC0C581C3201}"/>
    <cellStyle name="Normal 8 5 5" xfId="818" xr:uid="{9A53FEB4-0337-4D6C-A317-606ED715B76E}"/>
    <cellStyle name="Normal 8 5 5 2" xfId="3958" xr:uid="{9739C852-8546-4203-BEEE-7110A22C0247}"/>
    <cellStyle name="Normal 8 5 5 3" xfId="3959" xr:uid="{14D595C5-76E5-46CC-ACCE-7084D5D72FF7}"/>
    <cellStyle name="Normal 8 5 5 4" xfId="3960" xr:uid="{9B6ECF70-AD24-446D-8A69-F63B7AFAD242}"/>
    <cellStyle name="Normal 8 5 6" xfId="3961" xr:uid="{D65FF7E6-82AF-4BDD-A2A7-17D944AEA192}"/>
    <cellStyle name="Normal 8 5 6 2" xfId="3962" xr:uid="{64E05E53-21EB-4EB4-B0BE-1F86D2205CA1}"/>
    <cellStyle name="Normal 8 5 6 3" xfId="3963" xr:uid="{D27AF6B8-F61B-4F4E-99F1-FC6C809BDB99}"/>
    <cellStyle name="Normal 8 5 6 4" xfId="3964" xr:uid="{92FA2302-8FC3-4065-A511-83E1266E6B37}"/>
    <cellStyle name="Normal 8 5 7" xfId="3965" xr:uid="{A3497503-BCDF-4F1B-90D3-386D0BDE7310}"/>
    <cellStyle name="Normal 8 5 8" xfId="3966" xr:uid="{8F7E4AA5-D1C1-4275-884C-2E9DEF74E89F}"/>
    <cellStyle name="Normal 8 5 9" xfId="3967" xr:uid="{20311B20-7259-45A7-B061-B16F57FD93F7}"/>
    <cellStyle name="Normal 8 6" xfId="163" xr:uid="{75BEAF7D-94E9-4C90-B108-9639707FA683}"/>
    <cellStyle name="Normal 8 6 2" xfId="397" xr:uid="{450A2061-7357-4478-8C67-89C0261CC7AA}"/>
    <cellStyle name="Normal 8 6 2 2" xfId="819" xr:uid="{91272908-6B1E-493A-9317-C5BD452462C7}"/>
    <cellStyle name="Normal 8 6 2 2 2" xfId="2210" xr:uid="{2511CF9E-1D0C-4713-8721-B61F82012C6C}"/>
    <cellStyle name="Normal 8 6 2 2 2 2" xfId="2211" xr:uid="{3EF724B9-DC2E-41F9-8A9E-98F91B0E9284}"/>
    <cellStyle name="Normal 8 6 2 2 3" xfId="2212" xr:uid="{2FF15CA1-8895-4DC6-BC5A-F986BA6E9F68}"/>
    <cellStyle name="Normal 8 6 2 2 4" xfId="3968" xr:uid="{7F504BBA-40FE-4E9D-9CC7-95A56266D351}"/>
    <cellStyle name="Normal 8 6 2 3" xfId="2213" xr:uid="{AC3D3252-9084-452A-AA6F-822B20397520}"/>
    <cellStyle name="Normal 8 6 2 3 2" xfId="2214" xr:uid="{11E1526F-12CD-41FC-87ED-EBB22858DBF7}"/>
    <cellStyle name="Normal 8 6 2 3 3" xfId="3969" xr:uid="{526B3F88-7F84-497C-B89D-18B2679FA99E}"/>
    <cellStyle name="Normal 8 6 2 3 4" xfId="3970" xr:uid="{E67B16D5-89A9-4229-81EA-69F37B28DDF5}"/>
    <cellStyle name="Normal 8 6 2 4" xfId="2215" xr:uid="{CAE925DA-877F-45ED-BC2A-6FDCED274576}"/>
    <cellStyle name="Normal 8 6 2 5" xfId="3971" xr:uid="{82D71EFD-5DFF-4F80-9BF0-AA4977D1699B}"/>
    <cellStyle name="Normal 8 6 2 6" xfId="3972" xr:uid="{856D2306-44D5-4577-8B1C-472AB7141195}"/>
    <cellStyle name="Normal 8 6 3" xfId="820" xr:uid="{80CFC448-00CA-413C-ABA6-78C5CB4C3EBA}"/>
    <cellStyle name="Normal 8 6 3 2" xfId="2216" xr:uid="{F055E9A1-733A-4535-AF45-FCD7F2593DF1}"/>
    <cellStyle name="Normal 8 6 3 2 2" xfId="2217" xr:uid="{364DB16C-C1E5-4608-B0A2-F99C02D96474}"/>
    <cellStyle name="Normal 8 6 3 2 3" xfId="3973" xr:uid="{3E3F3934-D206-4024-AA79-6CDF44D7F467}"/>
    <cellStyle name="Normal 8 6 3 2 4" xfId="3974" xr:uid="{B0D3A29B-EB90-438D-8805-11A617900051}"/>
    <cellStyle name="Normal 8 6 3 3" xfId="2218" xr:uid="{963F86C1-831F-499B-9B11-780CAA594DE1}"/>
    <cellStyle name="Normal 8 6 3 4" xfId="3975" xr:uid="{19EBE197-5AD3-42F7-A1EB-233613CDF408}"/>
    <cellStyle name="Normal 8 6 3 5" xfId="3976" xr:uid="{C065E145-ECA1-4ABF-B4CD-9BDED7A2AA0B}"/>
    <cellStyle name="Normal 8 6 4" xfId="2219" xr:uid="{5D56A531-24CE-465A-B482-21DF71851DE9}"/>
    <cellStyle name="Normal 8 6 4 2" xfId="2220" xr:uid="{1AE61BB3-B4D7-4DD7-BA7D-AD877047CCBC}"/>
    <cellStyle name="Normal 8 6 4 3" xfId="3977" xr:uid="{99E21789-9EF6-44DE-8F80-C304812A3A77}"/>
    <cellStyle name="Normal 8 6 4 4" xfId="3978" xr:uid="{225EBB53-7A84-44B4-8309-B4147163C698}"/>
    <cellStyle name="Normal 8 6 5" xfId="2221" xr:uid="{E6ECB967-235E-437F-8458-77182490A9BD}"/>
    <cellStyle name="Normal 8 6 5 2" xfId="3979" xr:uid="{20FB70F5-F259-42DC-895F-40A000F2BEC5}"/>
    <cellStyle name="Normal 8 6 5 3" xfId="3980" xr:uid="{A13B7FBB-FBDA-47FB-88C7-BBED7823872A}"/>
    <cellStyle name="Normal 8 6 5 4" xfId="3981" xr:uid="{D648B4DE-93F8-45E5-8DF3-8569446E6037}"/>
    <cellStyle name="Normal 8 6 6" xfId="3982" xr:uid="{1173FD2B-5C98-47DC-9200-EB390705E1D3}"/>
    <cellStyle name="Normal 8 6 7" xfId="3983" xr:uid="{EBD2A6E5-DBD4-45FD-B388-51D5697ADBAE}"/>
    <cellStyle name="Normal 8 6 8" xfId="3984" xr:uid="{7BBE715A-5B88-4095-95AB-7AA90A5FA75A}"/>
    <cellStyle name="Normal 8 7" xfId="398" xr:uid="{B26ECE43-0C22-4A6A-ABE0-ACC418209226}"/>
    <cellStyle name="Normal 8 7 2" xfId="821" xr:uid="{506CB135-AC92-4ABF-B228-2A53D51700ED}"/>
    <cellStyle name="Normal 8 7 2 2" xfId="822" xr:uid="{35DA3CD0-A71D-49E1-B632-907657278E34}"/>
    <cellStyle name="Normal 8 7 2 2 2" xfId="2222" xr:uid="{E8C15B0C-C94C-4355-A519-064A3E27D611}"/>
    <cellStyle name="Normal 8 7 2 2 3" xfId="3985" xr:uid="{1380EC92-C8E8-4B1F-915C-68624E045F1E}"/>
    <cellStyle name="Normal 8 7 2 2 4" xfId="3986" xr:uid="{A553C467-9409-4C8D-82AF-3F73D49AF7E0}"/>
    <cellStyle name="Normal 8 7 2 3" xfId="2223" xr:uid="{CB48DAEF-E42C-4498-86DB-D9FEEBA72CAD}"/>
    <cellStyle name="Normal 8 7 2 4" xfId="3987" xr:uid="{FA1FFC65-7A3E-4DD6-9F30-85D4F6275F1D}"/>
    <cellStyle name="Normal 8 7 2 5" xfId="3988" xr:uid="{29EFB3CB-4038-40E1-814E-367F4E109866}"/>
    <cellStyle name="Normal 8 7 3" xfId="823" xr:uid="{EF799098-20BF-4145-A182-75BFA2FC8BF9}"/>
    <cellStyle name="Normal 8 7 3 2" xfId="2224" xr:uid="{4B600963-5429-4240-B3BE-27C596F20740}"/>
    <cellStyle name="Normal 8 7 3 3" xfId="3989" xr:uid="{2CEFE6D0-2CFB-4ECC-909D-2DEF4EF14FE8}"/>
    <cellStyle name="Normal 8 7 3 4" xfId="3990" xr:uid="{D2E51605-F2AB-407F-B1A6-9B62AED734CF}"/>
    <cellStyle name="Normal 8 7 4" xfId="2225" xr:uid="{9DE01286-F726-4590-943F-6F60F1E5F8D6}"/>
    <cellStyle name="Normal 8 7 4 2" xfId="3991" xr:uid="{94A60978-0024-43B5-9754-1D19B0CCEC43}"/>
    <cellStyle name="Normal 8 7 4 3" xfId="3992" xr:uid="{39D106D4-C5A0-4120-A71B-3CDE94441C36}"/>
    <cellStyle name="Normal 8 7 4 4" xfId="3993" xr:uid="{490370B0-115C-447D-B49E-0A41F4EF2880}"/>
    <cellStyle name="Normal 8 7 5" xfId="3994" xr:uid="{098DAFCE-080F-484E-AF1F-231270E2F60C}"/>
    <cellStyle name="Normal 8 7 6" xfId="3995" xr:uid="{9493D566-B035-401D-824A-C941CC9BC9EE}"/>
    <cellStyle name="Normal 8 7 7" xfId="3996" xr:uid="{D9BC3377-FF23-464D-839C-B08E1FA9BE10}"/>
    <cellStyle name="Normal 8 8" xfId="399" xr:uid="{0591658A-3E1C-4CDB-AFB4-B2A7F8A1556B}"/>
    <cellStyle name="Normal 8 8 2" xfId="824" xr:uid="{36D5204A-E5AB-4ADB-88BB-5B39DB0E9495}"/>
    <cellStyle name="Normal 8 8 2 2" xfId="2226" xr:uid="{1796F2C3-3C4A-4F1B-8689-854699758AB9}"/>
    <cellStyle name="Normal 8 8 2 3" xfId="3997" xr:uid="{04E81CC3-8BDA-460E-80C9-BECE04F7D392}"/>
    <cellStyle name="Normal 8 8 2 4" xfId="3998" xr:uid="{4D91916B-839D-4110-A6C2-95361E05508B}"/>
    <cellStyle name="Normal 8 8 3" xfId="2227" xr:uid="{CFC10E78-806D-4F94-8698-E1FF441BB42A}"/>
    <cellStyle name="Normal 8 8 3 2" xfId="3999" xr:uid="{53B23D0D-81D1-4D6A-A94D-3078DFAFB1DC}"/>
    <cellStyle name="Normal 8 8 3 3" xfId="4000" xr:uid="{7B99E935-017B-42A5-892C-1B3AC3210336}"/>
    <cellStyle name="Normal 8 8 3 4" xfId="4001" xr:uid="{96EE76F6-58B4-4D85-8E45-C1150E57ED90}"/>
    <cellStyle name="Normal 8 8 4" xfId="4002" xr:uid="{587CD727-7153-4026-9F96-9AB133D158E7}"/>
    <cellStyle name="Normal 8 8 5" xfId="4003" xr:uid="{5DE0A910-F59C-4A5E-BEE6-BFA9EF8F40F5}"/>
    <cellStyle name="Normal 8 8 6" xfId="4004" xr:uid="{CAA71B75-108A-4AAC-B13A-66F5B0060C04}"/>
    <cellStyle name="Normal 8 9" xfId="400" xr:uid="{E20E5882-4596-4812-927C-A04E55AA42BE}"/>
    <cellStyle name="Normal 8 9 2" xfId="2228" xr:uid="{F28EE293-FEB1-40E1-910F-B92D510817C8}"/>
    <cellStyle name="Normal 8 9 2 2" xfId="4005" xr:uid="{3ABBA3BE-A274-41DC-9DAB-65ACAA955E81}"/>
    <cellStyle name="Normal 8 9 2 2 2" xfId="4410" xr:uid="{F59D342E-4543-43A6-A9D0-47ED969A7553}"/>
    <cellStyle name="Normal 8 9 2 2 3" xfId="4689" xr:uid="{1C934404-485F-4C19-AF06-FB0774B9C4CA}"/>
    <cellStyle name="Normal 8 9 2 3" xfId="4006" xr:uid="{77506DBD-6031-42F0-9A33-D2FB033DA368}"/>
    <cellStyle name="Normal 8 9 2 4" xfId="4007" xr:uid="{84095D05-B2F4-423F-90C2-5F883572B361}"/>
    <cellStyle name="Normal 8 9 3" xfId="4008" xr:uid="{2443B88A-4A48-4009-94F3-26A7668BB18C}"/>
    <cellStyle name="Normal 8 9 3 2" xfId="5343" xr:uid="{970DA79C-2403-4459-911F-825723DEBCD9}"/>
    <cellStyle name="Normal 8 9 4" xfId="4009" xr:uid="{D4A93336-D69A-493B-AF5D-694F66FE3EE5}"/>
    <cellStyle name="Normal 8 9 4 2" xfId="4580" xr:uid="{95B1E346-7252-4043-B82D-E0042717F762}"/>
    <cellStyle name="Normal 8 9 4 3" xfId="4690" xr:uid="{0BC4A8AE-8B20-4EC9-AED9-3B250C3D29AA}"/>
    <cellStyle name="Normal 8 9 4 4" xfId="4609" xr:uid="{F9F2A37B-5515-480B-A299-06AFEBDD2304}"/>
    <cellStyle name="Normal 8 9 5" xfId="4010" xr:uid="{D45CCAAD-C419-459E-A5A0-BCA6FD534CF1}"/>
    <cellStyle name="Normal 9" xfId="164" xr:uid="{EB87F500-3757-46DF-BD1D-B4C9F33BBC3F}"/>
    <cellStyle name="Normal 9 10" xfId="401" xr:uid="{E339DBCB-FF8C-44B9-B00B-48A93A560634}"/>
    <cellStyle name="Normal 9 10 2" xfId="2229" xr:uid="{E21F28DC-FB7D-4451-B7D9-B5362E42F6E8}"/>
    <cellStyle name="Normal 9 10 2 2" xfId="4011" xr:uid="{A85EE884-ACCB-475E-BD46-58CA9DDFA168}"/>
    <cellStyle name="Normal 9 10 2 3" xfId="4012" xr:uid="{21E3CFBF-C7DA-4459-AD89-D362BEB598AA}"/>
    <cellStyle name="Normal 9 10 2 4" xfId="4013" xr:uid="{9B582D9C-438A-4D24-AFAC-683D761854D6}"/>
    <cellStyle name="Normal 9 10 3" xfId="4014" xr:uid="{AEB636FF-D953-4498-BF90-29B060F514BA}"/>
    <cellStyle name="Normal 9 10 4" xfId="4015" xr:uid="{CFFA48E2-BC17-4988-98A2-009A025E0D5E}"/>
    <cellStyle name="Normal 9 10 5" xfId="4016" xr:uid="{B5966705-9D65-4483-B89B-B407D13F69BD}"/>
    <cellStyle name="Normal 9 11" xfId="2230" xr:uid="{1B7A43F5-696B-495A-85B4-40EAB7127B9B}"/>
    <cellStyle name="Normal 9 11 2" xfId="4017" xr:uid="{1D475EBB-831B-4871-995F-09C69EAF77EA}"/>
    <cellStyle name="Normal 9 11 3" xfId="4018" xr:uid="{7561B4F5-6014-48AA-8C96-91D7B0BEB03D}"/>
    <cellStyle name="Normal 9 11 4" xfId="4019" xr:uid="{ADD10EB1-81C9-4B4F-97CE-896CDDB613B2}"/>
    <cellStyle name="Normal 9 12" xfId="4020" xr:uid="{C6C3BBB9-7E76-4567-94FE-4C35ED0C9419}"/>
    <cellStyle name="Normal 9 12 2" xfId="4021" xr:uid="{0CBC1972-77CC-44F1-8831-C71BCAE200E8}"/>
    <cellStyle name="Normal 9 12 3" xfId="4022" xr:uid="{D16B655C-EC82-4E1D-BA5E-BEABA11A591A}"/>
    <cellStyle name="Normal 9 12 4" xfId="4023" xr:uid="{97FF842D-9220-4733-87F6-CF7419EEC928}"/>
    <cellStyle name="Normal 9 13" xfId="4024" xr:uid="{35A81B8C-442F-4DB4-9617-7F834A129DB2}"/>
    <cellStyle name="Normal 9 13 2" xfId="4025" xr:uid="{56717566-ACB9-4F65-AAA4-0FB5A996DA2A}"/>
    <cellStyle name="Normal 9 14" xfId="4026" xr:uid="{0A27EEC1-84FE-4EF8-BAAE-556C43A73A5F}"/>
    <cellStyle name="Normal 9 15" xfId="4027" xr:uid="{B6308953-0AC7-42E6-8E02-5226B9AB25C8}"/>
    <cellStyle name="Normal 9 16" xfId="4028" xr:uid="{A748FADA-EB52-41F7-806C-285D16B22A10}"/>
    <cellStyle name="Normal 9 2" xfId="165" xr:uid="{ABF57167-731D-4394-A907-E6370C4A654C}"/>
    <cellStyle name="Normal 9 2 2" xfId="402" xr:uid="{758B8511-D6AE-41E9-A03E-84F9C2359EEA}"/>
    <cellStyle name="Normal 9 2 2 2" xfId="4672" xr:uid="{D93F1EC5-C4CC-49D8-AF2F-9E59D4DD0385}"/>
    <cellStyle name="Normal 9 2 3" xfId="4561" xr:uid="{2B3FE2C3-4723-409E-A5CA-4CA2FEF4407C}"/>
    <cellStyle name="Normal 9 3" xfId="166" xr:uid="{73071BF7-1A32-4BF3-ABAF-16B37FB3684B}"/>
    <cellStyle name="Normal 9 3 10" xfId="4029" xr:uid="{94017330-F20B-4F4C-B62D-B7B5AA68C55E}"/>
    <cellStyle name="Normal 9 3 11" xfId="4030" xr:uid="{EDBB858C-033C-450B-AA26-44BC97F2B348}"/>
    <cellStyle name="Normal 9 3 2" xfId="167" xr:uid="{820A83D8-D3E7-4384-9C2E-6EE751DBDF59}"/>
    <cellStyle name="Normal 9 3 2 2" xfId="168" xr:uid="{754ECCA7-7224-4C0F-B861-D8DD7637CDF8}"/>
    <cellStyle name="Normal 9 3 2 2 2" xfId="403" xr:uid="{F25D9DFB-E836-4412-A2A2-5704B20276F5}"/>
    <cellStyle name="Normal 9 3 2 2 2 2" xfId="825" xr:uid="{19C9917B-7CBD-4447-9196-BBDF9CFB1FFE}"/>
    <cellStyle name="Normal 9 3 2 2 2 2 2" xfId="826" xr:uid="{0254EC76-2A56-4887-9D15-30A6D283DD1F}"/>
    <cellStyle name="Normal 9 3 2 2 2 2 2 2" xfId="2231" xr:uid="{E12E2F0C-5689-43E9-AEBA-DDACBF1F61FE}"/>
    <cellStyle name="Normal 9 3 2 2 2 2 2 2 2" xfId="2232" xr:uid="{4D410CCC-6E2C-45F3-B81A-35F679B79788}"/>
    <cellStyle name="Normal 9 3 2 2 2 2 2 3" xfId="2233" xr:uid="{D0435B3C-FAF4-4CE3-82A9-73350E2D5074}"/>
    <cellStyle name="Normal 9 3 2 2 2 2 3" xfId="2234" xr:uid="{1E197930-7A5E-4C81-BA6E-AD0DC4565F8C}"/>
    <cellStyle name="Normal 9 3 2 2 2 2 3 2" xfId="2235" xr:uid="{8489006B-29A5-4D21-9223-C28B1617C167}"/>
    <cellStyle name="Normal 9 3 2 2 2 2 4" xfId="2236" xr:uid="{900FC4C9-DCC0-4BDB-ADB4-4190F162A88F}"/>
    <cellStyle name="Normal 9 3 2 2 2 3" xfId="827" xr:uid="{3C7AF14C-5BE8-44B1-AE95-99D861EA32FE}"/>
    <cellStyle name="Normal 9 3 2 2 2 3 2" xfId="2237" xr:uid="{20FE7072-F219-4BF4-8222-D2306E8D038F}"/>
    <cellStyle name="Normal 9 3 2 2 2 3 2 2" xfId="2238" xr:uid="{416F8C8B-45E2-4CA6-891A-E2FC5652BF9C}"/>
    <cellStyle name="Normal 9 3 2 2 2 3 3" xfId="2239" xr:uid="{27191FF7-23D9-4909-95C3-FF7F0D35891B}"/>
    <cellStyle name="Normal 9 3 2 2 2 3 4" xfId="4031" xr:uid="{08799CFD-F5BB-42DE-9DD0-DBA3D6541F04}"/>
    <cellStyle name="Normal 9 3 2 2 2 4" xfId="2240" xr:uid="{6B15AF3C-2B55-4B4C-9701-555AB0072A70}"/>
    <cellStyle name="Normal 9 3 2 2 2 4 2" xfId="2241" xr:uid="{ED044093-F103-4BFC-9711-898110F6576A}"/>
    <cellStyle name="Normal 9 3 2 2 2 5" xfId="2242" xr:uid="{7150E253-0F36-472C-AA8C-DEFD245C0349}"/>
    <cellStyle name="Normal 9 3 2 2 2 6" xfId="4032" xr:uid="{F6F75639-C24B-4E3C-B041-E278B93149A8}"/>
    <cellStyle name="Normal 9 3 2 2 3" xfId="404" xr:uid="{956BA893-3918-4BA5-B3EE-F5761BE30881}"/>
    <cellStyle name="Normal 9 3 2 2 3 2" xfId="828" xr:uid="{2804A78A-BEB4-46C8-92D0-075FFBBF7E92}"/>
    <cellStyle name="Normal 9 3 2 2 3 2 2" xfId="829" xr:uid="{6CCA5DE3-4464-4515-AAE6-288026BD4A28}"/>
    <cellStyle name="Normal 9 3 2 2 3 2 2 2" xfId="2243" xr:uid="{5F5CF4D6-E937-4099-B451-B5A4AF5A0909}"/>
    <cellStyle name="Normal 9 3 2 2 3 2 2 2 2" xfId="2244" xr:uid="{6EEB4B45-96F2-4F6C-A0CC-7A882EE0C732}"/>
    <cellStyle name="Normal 9 3 2 2 3 2 2 3" xfId="2245" xr:uid="{55778492-6905-4C5D-A57B-88DC75157153}"/>
    <cellStyle name="Normal 9 3 2 2 3 2 3" xfId="2246" xr:uid="{2F1C64A3-AA67-4C17-BB39-C2F15E1CC764}"/>
    <cellStyle name="Normal 9 3 2 2 3 2 3 2" xfId="2247" xr:uid="{024188A3-6A67-4CE3-BFE1-52491647D34E}"/>
    <cellStyle name="Normal 9 3 2 2 3 2 4" xfId="2248" xr:uid="{50E6C473-F3D8-4C97-94B1-36D2C723AD8A}"/>
    <cellStyle name="Normal 9 3 2 2 3 3" xfId="830" xr:uid="{96732743-4F51-432E-92B2-EFAD0BD6960B}"/>
    <cellStyle name="Normal 9 3 2 2 3 3 2" xfId="2249" xr:uid="{1AFBFAAA-BA6B-4CFC-BDA3-AA8425CA5BB6}"/>
    <cellStyle name="Normal 9 3 2 2 3 3 2 2" xfId="2250" xr:uid="{0B19B063-EF95-46CF-8EB4-67EE11FC03B0}"/>
    <cellStyle name="Normal 9 3 2 2 3 3 3" xfId="2251" xr:uid="{D866FCA6-9C1D-497A-9535-F985F3DD9FFE}"/>
    <cellStyle name="Normal 9 3 2 2 3 4" xfId="2252" xr:uid="{4DCC03E7-D777-41C0-9F18-37B872224B6D}"/>
    <cellStyle name="Normal 9 3 2 2 3 4 2" xfId="2253" xr:uid="{FAF514FE-379B-4FE3-934C-C91B2CD01C62}"/>
    <cellStyle name="Normal 9 3 2 2 3 5" xfId="2254" xr:uid="{CCF841A7-85A6-460F-A3B1-3FA273F1AEDF}"/>
    <cellStyle name="Normal 9 3 2 2 4" xfId="831" xr:uid="{B45C33ED-3D56-43F6-A27D-9E6BED38BE9B}"/>
    <cellStyle name="Normal 9 3 2 2 4 2" xfId="832" xr:uid="{DF4A3E93-B66D-440F-92BD-892BBEA9EC00}"/>
    <cellStyle name="Normal 9 3 2 2 4 2 2" xfId="2255" xr:uid="{4B19B1DB-8498-4991-B36D-A57405AAD8BA}"/>
    <cellStyle name="Normal 9 3 2 2 4 2 2 2" xfId="2256" xr:uid="{38051C10-3562-4878-AC60-DD7E418848B6}"/>
    <cellStyle name="Normal 9 3 2 2 4 2 3" xfId="2257" xr:uid="{2CF86B7D-DA05-4410-A366-74A82C3C7448}"/>
    <cellStyle name="Normal 9 3 2 2 4 3" xfId="2258" xr:uid="{953F1098-74B5-4409-A859-189823099100}"/>
    <cellStyle name="Normal 9 3 2 2 4 3 2" xfId="2259" xr:uid="{26D670E6-1411-4049-BA5E-5D8C80D46022}"/>
    <cellStyle name="Normal 9 3 2 2 4 4" xfId="2260" xr:uid="{85E61028-183E-4C77-9E39-12A6AA177576}"/>
    <cellStyle name="Normal 9 3 2 2 5" xfId="833" xr:uid="{CFA673D1-3D1D-4FB3-AC98-DDC1BD5A4D5A}"/>
    <cellStyle name="Normal 9 3 2 2 5 2" xfId="2261" xr:uid="{8C11F768-5465-4EEF-9F45-ADF9394E75DD}"/>
    <cellStyle name="Normal 9 3 2 2 5 2 2" xfId="2262" xr:uid="{EAC71352-24B9-4F7F-B197-834A7CE1114E}"/>
    <cellStyle name="Normal 9 3 2 2 5 3" xfId="2263" xr:uid="{7305C93A-8217-4A9F-915D-19B8300B4490}"/>
    <cellStyle name="Normal 9 3 2 2 5 4" xfId="4033" xr:uid="{123BEC16-829D-4266-8BD9-F772D3D97A8E}"/>
    <cellStyle name="Normal 9 3 2 2 6" xfId="2264" xr:uid="{00B06A8D-6C7D-4EB2-917B-F3B6B9DE9628}"/>
    <cellStyle name="Normal 9 3 2 2 6 2" xfId="2265" xr:uid="{9599EB20-69A9-420B-A6F2-BA1590E522CB}"/>
    <cellStyle name="Normal 9 3 2 2 7" xfId="2266" xr:uid="{0B975C19-849F-48A5-AF52-70A22E875A44}"/>
    <cellStyle name="Normal 9 3 2 2 8" xfId="4034" xr:uid="{99F7BD7B-33AC-4CA4-BB03-0275964F38B9}"/>
    <cellStyle name="Normal 9 3 2 3" xfId="405" xr:uid="{84E27605-BAB3-47D2-88EA-6BFC99B0C21A}"/>
    <cellStyle name="Normal 9 3 2 3 2" xfId="834" xr:uid="{28AB3660-1C54-4373-BA66-BFCB8751AD72}"/>
    <cellStyle name="Normal 9 3 2 3 2 2" xfId="835" xr:uid="{E85C9CC9-DF20-4467-AD7F-F075AE9F818B}"/>
    <cellStyle name="Normal 9 3 2 3 2 2 2" xfId="2267" xr:uid="{2290DF12-2037-4171-A00E-44C735B8D3E9}"/>
    <cellStyle name="Normal 9 3 2 3 2 2 2 2" xfId="2268" xr:uid="{521B01B0-CFF1-41EB-8243-C9A9D2AF7CDF}"/>
    <cellStyle name="Normal 9 3 2 3 2 2 3" xfId="2269" xr:uid="{838E1685-77B5-4367-B654-802E2064A5B0}"/>
    <cellStyle name="Normal 9 3 2 3 2 3" xfId="2270" xr:uid="{1E13B11E-7E72-4BE4-ACA1-DB7CF288B64E}"/>
    <cellStyle name="Normal 9 3 2 3 2 3 2" xfId="2271" xr:uid="{E8A7A176-FA54-4EC1-B4D9-9F18CB4A046B}"/>
    <cellStyle name="Normal 9 3 2 3 2 4" xfId="2272" xr:uid="{97C4A139-0996-4CE2-8B74-B5063378A8EF}"/>
    <cellStyle name="Normal 9 3 2 3 3" xfId="836" xr:uid="{E71687B0-1C9A-4B0D-ABAE-58A2EDB50581}"/>
    <cellStyle name="Normal 9 3 2 3 3 2" xfId="2273" xr:uid="{51B5291F-0D7C-4DD5-87C9-BB186D473FB0}"/>
    <cellStyle name="Normal 9 3 2 3 3 2 2" xfId="2274" xr:uid="{6CB290A1-2537-4D6B-8D5E-0BE69FFA1D8F}"/>
    <cellStyle name="Normal 9 3 2 3 3 3" xfId="2275" xr:uid="{3E7D4EF3-BF89-48C1-B526-CAE1515C1A75}"/>
    <cellStyle name="Normal 9 3 2 3 3 4" xfId="4035" xr:uid="{61A83809-7B17-435F-839D-CF9A43CD1A9D}"/>
    <cellStyle name="Normal 9 3 2 3 4" xfId="2276" xr:uid="{A9641EC7-0BBF-4CBC-BD11-4548096C848F}"/>
    <cellStyle name="Normal 9 3 2 3 4 2" xfId="2277" xr:uid="{65C3687D-DBCD-41E7-AF2E-CBE04F1BA743}"/>
    <cellStyle name="Normal 9 3 2 3 5" xfId="2278" xr:uid="{25235BBD-DC42-4796-BB18-59E1F01BAB49}"/>
    <cellStyle name="Normal 9 3 2 3 6" xfId="4036" xr:uid="{F7183411-4BA6-4F06-ABCA-9285E9459619}"/>
    <cellStyle name="Normal 9 3 2 4" xfId="406" xr:uid="{C2983706-E7A6-4B8A-9F3F-D5BECB500DD8}"/>
    <cellStyle name="Normal 9 3 2 4 2" xfId="837" xr:uid="{FAED41B7-B6A2-444E-9702-E624C160A627}"/>
    <cellStyle name="Normal 9 3 2 4 2 2" xfId="838" xr:uid="{7A86CDA5-EE14-4536-91A9-067E05CF797D}"/>
    <cellStyle name="Normal 9 3 2 4 2 2 2" xfId="2279" xr:uid="{B1B9E780-668E-423F-838B-098EB4961EF1}"/>
    <cellStyle name="Normal 9 3 2 4 2 2 2 2" xfId="2280" xr:uid="{832B082A-382F-425B-A581-C5C53D86998C}"/>
    <cellStyle name="Normal 9 3 2 4 2 2 3" xfId="2281" xr:uid="{DB88596C-95EF-426A-A3FD-093E3D587EBB}"/>
    <cellStyle name="Normal 9 3 2 4 2 3" xfId="2282" xr:uid="{155B6F33-62C3-455C-8152-11AAA07C96E1}"/>
    <cellStyle name="Normal 9 3 2 4 2 3 2" xfId="2283" xr:uid="{C1CB0B0C-8FA4-490E-8676-CE1E6988B5E9}"/>
    <cellStyle name="Normal 9 3 2 4 2 4" xfId="2284" xr:uid="{167A90AF-84AD-4EE3-9A72-5E1AF20B5414}"/>
    <cellStyle name="Normal 9 3 2 4 3" xfId="839" xr:uid="{2BC15D20-5810-4BC3-BF05-FB997D8AF814}"/>
    <cellStyle name="Normal 9 3 2 4 3 2" xfId="2285" xr:uid="{4D04452A-4A68-4A6A-8F2D-AACD693F8BCF}"/>
    <cellStyle name="Normal 9 3 2 4 3 2 2" xfId="2286" xr:uid="{03DE1A6B-B9C7-44F9-BE38-6A909E3517BD}"/>
    <cellStyle name="Normal 9 3 2 4 3 3" xfId="2287" xr:uid="{88C56BDD-9BD2-4D59-90D5-B3AF28575806}"/>
    <cellStyle name="Normal 9 3 2 4 4" xfId="2288" xr:uid="{7D8C25C1-1354-4B55-A3AB-928A4ED04C6C}"/>
    <cellStyle name="Normal 9 3 2 4 4 2" xfId="2289" xr:uid="{54C1BA5E-E3FF-4D38-86BF-8F81DCBD1337}"/>
    <cellStyle name="Normal 9 3 2 4 5" xfId="2290" xr:uid="{4D576236-4913-459E-BD48-3C6AE3695CE3}"/>
    <cellStyle name="Normal 9 3 2 5" xfId="407" xr:uid="{200B8A95-C3C5-4128-9113-74E015302E41}"/>
    <cellStyle name="Normal 9 3 2 5 2" xfId="840" xr:uid="{B823975D-83F0-4EB0-91BE-B78B87E9E354}"/>
    <cellStyle name="Normal 9 3 2 5 2 2" xfId="2291" xr:uid="{495D8CE7-4949-49A8-AC0A-1FAB4CB5222A}"/>
    <cellStyle name="Normal 9 3 2 5 2 2 2" xfId="2292" xr:uid="{D461E87D-9D9F-48AA-981D-181A54E95169}"/>
    <cellStyle name="Normal 9 3 2 5 2 3" xfId="2293" xr:uid="{8F9C11A3-D66D-4111-8378-8F7CBDCE35CD}"/>
    <cellStyle name="Normal 9 3 2 5 3" xfId="2294" xr:uid="{C7D41A50-DF9B-4C20-9A88-23E914CCCE51}"/>
    <cellStyle name="Normal 9 3 2 5 3 2" xfId="2295" xr:uid="{67135DA9-A24D-4A0C-BF2D-F80748130477}"/>
    <cellStyle name="Normal 9 3 2 5 4" xfId="2296" xr:uid="{7876B991-CA4F-4F33-AB92-5E878EECE7B6}"/>
    <cellStyle name="Normal 9 3 2 6" xfId="841" xr:uid="{0B09457C-1D3E-426F-A2DC-952A5059C45F}"/>
    <cellStyle name="Normal 9 3 2 6 2" xfId="2297" xr:uid="{FB9D6DF1-83C7-4D91-91C9-38CF402C750E}"/>
    <cellStyle name="Normal 9 3 2 6 2 2" xfId="2298" xr:uid="{9C270AAC-3E31-4684-B29B-DBF575D12463}"/>
    <cellStyle name="Normal 9 3 2 6 3" xfId="2299" xr:uid="{3A8BB4F4-889B-489B-B833-31267FE28E1D}"/>
    <cellStyle name="Normal 9 3 2 6 4" xfId="4037" xr:uid="{F5664EBD-4ED0-4379-8E1E-7B6C6CE323D1}"/>
    <cellStyle name="Normal 9 3 2 7" xfId="2300" xr:uid="{065A56EF-A5B4-4ADC-87C2-84621FB1688F}"/>
    <cellStyle name="Normal 9 3 2 7 2" xfId="2301" xr:uid="{DC115E6A-15AC-4E73-96E4-1EB252E48D7E}"/>
    <cellStyle name="Normal 9 3 2 8" xfId="2302" xr:uid="{FA8B32A6-0412-4B52-B5FB-DB3EAE0EB9D2}"/>
    <cellStyle name="Normal 9 3 2 9" xfId="4038" xr:uid="{6876FA16-09DF-4A98-958A-DE9D1F93E2EC}"/>
    <cellStyle name="Normal 9 3 3" xfId="169" xr:uid="{26884CBF-C32A-4248-9103-1AEB182EDF21}"/>
    <cellStyle name="Normal 9 3 3 2" xfId="170" xr:uid="{CEEA8065-05BA-414A-822F-9767CB6B6F08}"/>
    <cellStyle name="Normal 9 3 3 2 2" xfId="842" xr:uid="{E88B2CF9-9F53-4906-9280-6273AD5CE673}"/>
    <cellStyle name="Normal 9 3 3 2 2 2" xfId="843" xr:uid="{F050F8F1-9363-45E9-89FD-710805534563}"/>
    <cellStyle name="Normal 9 3 3 2 2 2 2" xfId="2303" xr:uid="{C5099420-22B7-4023-BDAF-C04DE142FFA9}"/>
    <cellStyle name="Normal 9 3 3 2 2 2 2 2" xfId="2304" xr:uid="{08411543-3411-4D13-A61C-28A4AD3136B2}"/>
    <cellStyle name="Normal 9 3 3 2 2 2 3" xfId="2305" xr:uid="{D13AABFE-7F7E-437E-B672-C892CF1EE95A}"/>
    <cellStyle name="Normal 9 3 3 2 2 3" xfId="2306" xr:uid="{3065AD39-BCA5-47AD-891D-6D850174CFBC}"/>
    <cellStyle name="Normal 9 3 3 2 2 3 2" xfId="2307" xr:uid="{3E282C43-BF74-4BC4-B212-628E4C9C659F}"/>
    <cellStyle name="Normal 9 3 3 2 2 4" xfId="2308" xr:uid="{6DDE59EA-48FF-47C1-8F56-5D0C2983ED60}"/>
    <cellStyle name="Normal 9 3 3 2 3" xfId="844" xr:uid="{1CED0600-6B27-4677-AA81-F288A9EE0696}"/>
    <cellStyle name="Normal 9 3 3 2 3 2" xfId="2309" xr:uid="{0FAF9AC6-8405-4239-A6EC-59959D2A65F1}"/>
    <cellStyle name="Normal 9 3 3 2 3 2 2" xfId="2310" xr:uid="{9FA366F1-AA63-4929-92CC-FDE731E73D0A}"/>
    <cellStyle name="Normal 9 3 3 2 3 3" xfId="2311" xr:uid="{A598D72D-64DE-4209-93E3-EF57143EC9D6}"/>
    <cellStyle name="Normal 9 3 3 2 3 4" xfId="4039" xr:uid="{4135B874-1192-4259-84AA-6521D444F936}"/>
    <cellStyle name="Normal 9 3 3 2 4" xfId="2312" xr:uid="{B9FE1F89-B0AB-489E-A81C-7DA90FD4D4E8}"/>
    <cellStyle name="Normal 9 3 3 2 4 2" xfId="2313" xr:uid="{73E41FAF-C1C5-4B64-B7F7-0B8D21AC4314}"/>
    <cellStyle name="Normal 9 3 3 2 5" xfId="2314" xr:uid="{DEA54F26-1FAF-44A3-935A-984518315B5C}"/>
    <cellStyle name="Normal 9 3 3 2 6" xfId="4040" xr:uid="{17CABEAF-C582-4CDA-A3B6-728804C3557F}"/>
    <cellStyle name="Normal 9 3 3 3" xfId="408" xr:uid="{943DC599-23B5-4BB8-87E0-A82BEFDDFA0B}"/>
    <cellStyle name="Normal 9 3 3 3 2" xfId="845" xr:uid="{38E21967-FBC5-4C8C-9770-C623B1CFF058}"/>
    <cellStyle name="Normal 9 3 3 3 2 2" xfId="846" xr:uid="{AD1BC098-828E-4019-8402-647E01FD27E2}"/>
    <cellStyle name="Normal 9 3 3 3 2 2 2" xfId="2315" xr:uid="{AFDF1116-B788-473A-8596-6752075C100C}"/>
    <cellStyle name="Normal 9 3 3 3 2 2 2 2" xfId="2316" xr:uid="{32303FB0-9095-48CA-A1C5-DB556DBC9CE6}"/>
    <cellStyle name="Normal 9 3 3 3 2 2 2 2 2" xfId="4765" xr:uid="{C5DA6D2B-742D-4EC1-BD37-7AAB902F9F58}"/>
    <cellStyle name="Normal 9 3 3 3 2 2 3" xfId="2317" xr:uid="{1376B7D1-EE3F-4ADC-B7DE-69A6175982E4}"/>
    <cellStyle name="Normal 9 3 3 3 2 2 3 2" xfId="4766" xr:uid="{9A513FD4-214B-444D-BDAC-8E374FFBE86E}"/>
    <cellStyle name="Normal 9 3 3 3 2 3" xfId="2318" xr:uid="{56CBC3C3-D7F7-47A7-A7F5-459092402BB7}"/>
    <cellStyle name="Normal 9 3 3 3 2 3 2" xfId="2319" xr:uid="{6BA30C0E-327A-47B7-B295-D24E10423450}"/>
    <cellStyle name="Normal 9 3 3 3 2 3 2 2" xfId="4768" xr:uid="{81C338C3-4F03-48AA-8B2D-78A1042EB905}"/>
    <cellStyle name="Normal 9 3 3 3 2 3 3" xfId="4767" xr:uid="{C7C5AF91-B08B-4887-95CF-BBEAD242B673}"/>
    <cellStyle name="Normal 9 3 3 3 2 4" xfId="2320" xr:uid="{A6D99BD9-F8EA-4409-9DB5-650933D1583B}"/>
    <cellStyle name="Normal 9 3 3 3 2 4 2" xfId="4769" xr:uid="{55573397-F070-490C-939E-142246523371}"/>
    <cellStyle name="Normal 9 3 3 3 3" xfId="847" xr:uid="{A537B0DF-2E42-4E12-A18C-3A1E49381D49}"/>
    <cellStyle name="Normal 9 3 3 3 3 2" xfId="2321" xr:uid="{9158709E-356D-41D8-8A9B-28F7355A7E44}"/>
    <cellStyle name="Normal 9 3 3 3 3 2 2" xfId="2322" xr:uid="{9299FBE6-50AF-4328-A186-542FCC231148}"/>
    <cellStyle name="Normal 9 3 3 3 3 2 2 2" xfId="4772" xr:uid="{63ACA40B-AC1A-46FD-A9E1-A7FCF48FE889}"/>
    <cellStyle name="Normal 9 3 3 3 3 2 3" xfId="4771" xr:uid="{C39FD272-CAF6-4FA1-8D77-3DC05C78141C}"/>
    <cellStyle name="Normal 9 3 3 3 3 3" xfId="2323" xr:uid="{F8366485-D172-424C-834B-53C792210BCE}"/>
    <cellStyle name="Normal 9 3 3 3 3 3 2" xfId="4773" xr:uid="{F4D2206B-272F-4254-A448-5E999CF9866E}"/>
    <cellStyle name="Normal 9 3 3 3 3 4" xfId="4770" xr:uid="{2C5881EA-1484-43C2-9449-50EE99CD13A2}"/>
    <cellStyle name="Normal 9 3 3 3 4" xfId="2324" xr:uid="{48A4F56D-EEB1-475F-852B-4233C78ADA76}"/>
    <cellStyle name="Normal 9 3 3 3 4 2" xfId="2325" xr:uid="{11354817-A4F4-470A-843E-66FF555CF37F}"/>
    <cellStyle name="Normal 9 3 3 3 4 2 2" xfId="4775" xr:uid="{20D6991A-FE16-4744-837B-4957922EB007}"/>
    <cellStyle name="Normal 9 3 3 3 4 3" xfId="4774" xr:uid="{C974D4D3-CAE7-4918-9756-DE0DF6BB1A2D}"/>
    <cellStyle name="Normal 9 3 3 3 5" xfId="2326" xr:uid="{043F8E55-A5CF-4114-ABCD-B4D45F986413}"/>
    <cellStyle name="Normal 9 3 3 3 5 2" xfId="4776" xr:uid="{68983EC3-0586-4319-B09A-4D151598C1AF}"/>
    <cellStyle name="Normal 9 3 3 4" xfId="409" xr:uid="{8A7EB6A6-FBFC-42AF-BE2B-88CDC93CEE54}"/>
    <cellStyle name="Normal 9 3 3 4 2" xfId="848" xr:uid="{5DE2442B-0CB8-4D1A-ACD3-48D2AB6A0AD7}"/>
    <cellStyle name="Normal 9 3 3 4 2 2" xfId="2327" xr:uid="{0045239A-E9A7-4E55-87D3-E473A039CED7}"/>
    <cellStyle name="Normal 9 3 3 4 2 2 2" xfId="2328" xr:uid="{77DBA4AB-98D1-4BDD-9BF1-7D083CA1DE8B}"/>
    <cellStyle name="Normal 9 3 3 4 2 2 2 2" xfId="4780" xr:uid="{5C0D15AC-C234-46AD-97FB-81CCC8ECEAC1}"/>
    <cellStyle name="Normal 9 3 3 4 2 2 3" xfId="4779" xr:uid="{0FB3E345-6292-40BC-815A-5AA7806E6FC6}"/>
    <cellStyle name="Normal 9 3 3 4 2 3" xfId="2329" xr:uid="{FC436FE3-FF26-48FB-9C16-9433403254E2}"/>
    <cellStyle name="Normal 9 3 3 4 2 3 2" xfId="4781" xr:uid="{EF22EDBF-9F00-46E1-BE20-40396AA6B442}"/>
    <cellStyle name="Normal 9 3 3 4 2 4" xfId="4778" xr:uid="{74FA0AAD-4AF1-4AFD-93AB-A6D24DDA76E1}"/>
    <cellStyle name="Normal 9 3 3 4 3" xfId="2330" xr:uid="{B7A555CE-8FDA-4EA8-BAAB-8C32A6E04427}"/>
    <cellStyle name="Normal 9 3 3 4 3 2" xfId="2331" xr:uid="{5356431E-7E52-497A-BF3A-C287E5D9D087}"/>
    <cellStyle name="Normal 9 3 3 4 3 2 2" xfId="4783" xr:uid="{EEF9C886-3047-42C5-8A2D-D58BB2D69652}"/>
    <cellStyle name="Normal 9 3 3 4 3 3" xfId="4782" xr:uid="{8B4026CB-87E9-48F5-A676-3BC6364D8480}"/>
    <cellStyle name="Normal 9 3 3 4 4" xfId="2332" xr:uid="{CC7DF868-DF97-4E1D-9298-1BDF8641CE7E}"/>
    <cellStyle name="Normal 9 3 3 4 4 2" xfId="4784" xr:uid="{2562D757-8737-425E-9FEE-92F9E3712103}"/>
    <cellStyle name="Normal 9 3 3 4 5" xfId="4777" xr:uid="{87CEADEF-4606-4EC1-AC26-F64B33753E35}"/>
    <cellStyle name="Normal 9 3 3 5" xfId="849" xr:uid="{866210E9-00CD-491D-9425-5CC0AC859B0F}"/>
    <cellStyle name="Normal 9 3 3 5 2" xfId="2333" xr:uid="{EA97F296-710A-4C72-BE96-8A36497E8AE2}"/>
    <cellStyle name="Normal 9 3 3 5 2 2" xfId="2334" xr:uid="{BF555377-B782-49EF-92DC-5A30FEC7BE11}"/>
    <cellStyle name="Normal 9 3 3 5 2 2 2" xfId="4787" xr:uid="{261EDEE8-11E7-48DD-8488-B8BACDDD5E8E}"/>
    <cellStyle name="Normal 9 3 3 5 2 3" xfId="4786" xr:uid="{5BDF1AD2-E6F6-4BBF-B1FE-6273BEA86395}"/>
    <cellStyle name="Normal 9 3 3 5 3" xfId="2335" xr:uid="{A1DDD18B-A190-41D8-806C-1DCCA234C2E7}"/>
    <cellStyle name="Normal 9 3 3 5 3 2" xfId="4788" xr:uid="{3C768764-87D9-41BB-B39F-1357A8EAC7AA}"/>
    <cellStyle name="Normal 9 3 3 5 4" xfId="4041" xr:uid="{1F530663-5249-4745-95B2-D46CB1D00329}"/>
    <cellStyle name="Normal 9 3 3 5 4 2" xfId="4789" xr:uid="{CA100427-AB7C-4AF4-9AC2-671363CDD93E}"/>
    <cellStyle name="Normal 9 3 3 5 5" xfId="4785" xr:uid="{E29C96AD-0F73-41EF-A8B6-D8A02DF1C558}"/>
    <cellStyle name="Normal 9 3 3 6" xfId="2336" xr:uid="{DAEBF9E0-968F-48AD-B618-9E940CB8A32A}"/>
    <cellStyle name="Normal 9 3 3 6 2" xfId="2337" xr:uid="{EE7A950F-3CC8-41F8-A7C3-6B879C1DA9D0}"/>
    <cellStyle name="Normal 9 3 3 6 2 2" xfId="4791" xr:uid="{32E961BA-40A7-4FE9-8B97-516070A4F269}"/>
    <cellStyle name="Normal 9 3 3 6 3" xfId="4790" xr:uid="{3CB2B189-1E22-40BF-B236-8F8B31C18C7C}"/>
    <cellStyle name="Normal 9 3 3 7" xfId="2338" xr:uid="{FEEA7E30-86CC-41D8-8E6D-A96B9C4124C0}"/>
    <cellStyle name="Normal 9 3 3 7 2" xfId="4792" xr:uid="{22A03C28-2CA5-4074-B40C-525E0556D37C}"/>
    <cellStyle name="Normal 9 3 3 8" xfId="4042" xr:uid="{845F0753-6EF2-4399-911F-DB9C6ACDDED6}"/>
    <cellStyle name="Normal 9 3 3 8 2" xfId="4793" xr:uid="{E28DCF5C-63BD-4C77-B3F1-260B827D84A4}"/>
    <cellStyle name="Normal 9 3 4" xfId="171" xr:uid="{19DAE636-7DA7-4D90-9627-5495BD739643}"/>
    <cellStyle name="Normal 9 3 4 2" xfId="450" xr:uid="{CAFABE6E-0E91-4944-972B-1E7E8A03AA46}"/>
    <cellStyle name="Normal 9 3 4 2 2" xfId="850" xr:uid="{795471E6-8641-40A6-8A65-FA0864240C35}"/>
    <cellStyle name="Normal 9 3 4 2 2 2" xfId="2339" xr:uid="{FC541802-CE4C-45B9-8B4D-1CDBE7FEE287}"/>
    <cellStyle name="Normal 9 3 4 2 2 2 2" xfId="2340" xr:uid="{3EFD3AC6-7175-4A05-9E40-0BC39199F6BB}"/>
    <cellStyle name="Normal 9 3 4 2 2 2 2 2" xfId="4798" xr:uid="{3266773E-C4E1-45F1-8E4D-1DA535381214}"/>
    <cellStyle name="Normal 9 3 4 2 2 2 3" xfId="4797" xr:uid="{4727C328-5E15-4BA3-81D0-F6FD9B4E7A6F}"/>
    <cellStyle name="Normal 9 3 4 2 2 3" xfId="2341" xr:uid="{EFE7ECC3-B838-4890-AECF-3B2D793E0C19}"/>
    <cellStyle name="Normal 9 3 4 2 2 3 2" xfId="4799" xr:uid="{D784E34E-5E2D-4319-948A-468FAF28ED02}"/>
    <cellStyle name="Normal 9 3 4 2 2 4" xfId="4043" xr:uid="{3CAB450E-2F1D-4BA9-A2A8-DF8751BE60D9}"/>
    <cellStyle name="Normal 9 3 4 2 2 4 2" xfId="4800" xr:uid="{FBC10AA5-D999-4DF4-9407-B7F5F7CC2E70}"/>
    <cellStyle name="Normal 9 3 4 2 2 5" xfId="4796" xr:uid="{7BF405D8-F5E7-4FC2-8537-8D9E549E8D17}"/>
    <cellStyle name="Normal 9 3 4 2 3" xfId="2342" xr:uid="{1EB9CDED-06AF-4D62-8E15-7451FCE2D439}"/>
    <cellStyle name="Normal 9 3 4 2 3 2" xfId="2343" xr:uid="{EE5ED8E5-AB23-4A2F-91D7-B158A835F9E2}"/>
    <cellStyle name="Normal 9 3 4 2 3 2 2" xfId="4802" xr:uid="{04170D1B-60F5-4DDB-9238-F6588DDB03C7}"/>
    <cellStyle name="Normal 9 3 4 2 3 3" xfId="4801" xr:uid="{1A4F0C5D-E4F2-4A16-97A6-C4604E51A46A}"/>
    <cellStyle name="Normal 9 3 4 2 4" xfId="2344" xr:uid="{E04CE83F-D569-4F1C-AD1E-3A61564150B4}"/>
    <cellStyle name="Normal 9 3 4 2 4 2" xfId="4803" xr:uid="{5CD714F9-55A0-4EA6-AA51-7365A97B6B7C}"/>
    <cellStyle name="Normal 9 3 4 2 5" xfId="4044" xr:uid="{9487BE8F-4069-47A5-BF9B-A3BBAEFDA85F}"/>
    <cellStyle name="Normal 9 3 4 2 5 2" xfId="4804" xr:uid="{43BA5CA9-DA39-4777-B061-CC61DD25360F}"/>
    <cellStyle name="Normal 9 3 4 2 6" xfId="4795" xr:uid="{ECE5D01F-616C-406C-B420-9FA1E48AC90C}"/>
    <cellStyle name="Normal 9 3 4 3" xfId="851" xr:uid="{BD12F615-1327-4ECC-B095-33B48DEE45F5}"/>
    <cellStyle name="Normal 9 3 4 3 2" xfId="2345" xr:uid="{6DEAD0EC-F239-4E79-B088-740F4CC15D1E}"/>
    <cellStyle name="Normal 9 3 4 3 2 2" xfId="2346" xr:uid="{0CA9933E-1F3C-4E44-A5E1-0D7BE2537C43}"/>
    <cellStyle name="Normal 9 3 4 3 2 2 2" xfId="4807" xr:uid="{FB6BCD80-AE12-4B16-8048-308FAFA1C47E}"/>
    <cellStyle name="Normal 9 3 4 3 2 3" xfId="4806" xr:uid="{3AD27A4E-B32E-4CE2-9F06-69C813CA0183}"/>
    <cellStyle name="Normal 9 3 4 3 3" xfId="2347" xr:uid="{E2041D23-3E2E-4452-83DF-D43220EB2299}"/>
    <cellStyle name="Normal 9 3 4 3 3 2" xfId="4808" xr:uid="{4577D8CC-CD55-4774-BBBF-581469635F26}"/>
    <cellStyle name="Normal 9 3 4 3 4" xfId="4045" xr:uid="{89868C80-FD57-4998-8B9C-BBE4930E7D5C}"/>
    <cellStyle name="Normal 9 3 4 3 4 2" xfId="4809" xr:uid="{84479536-A132-4B31-9DFC-EA0652BFEAA3}"/>
    <cellStyle name="Normal 9 3 4 3 5" xfId="4805" xr:uid="{38D5648F-C260-40AD-90F1-848E46FF2B10}"/>
    <cellStyle name="Normal 9 3 4 4" xfId="2348" xr:uid="{2A270F21-BE4A-4758-96D3-653AF89C3735}"/>
    <cellStyle name="Normal 9 3 4 4 2" xfId="2349" xr:uid="{2EF10240-3B39-4DD4-BCA5-C7FEEB969DF4}"/>
    <cellStyle name="Normal 9 3 4 4 2 2" xfId="4811" xr:uid="{A9D003CE-FF32-4446-A005-ED8A017772FD}"/>
    <cellStyle name="Normal 9 3 4 4 3" xfId="4046" xr:uid="{E600833C-8D56-4ABB-849F-7A996C24EBEF}"/>
    <cellStyle name="Normal 9 3 4 4 3 2" xfId="4812" xr:uid="{85BDD79B-1EC2-4ED2-8E90-CB643236312F}"/>
    <cellStyle name="Normal 9 3 4 4 4" xfId="4047" xr:uid="{462C5E11-E1DA-4432-BDCB-4B760C1839B4}"/>
    <cellStyle name="Normal 9 3 4 4 4 2" xfId="4813" xr:uid="{E3C69A08-FDE6-49EA-90B9-E97D5C67AD6A}"/>
    <cellStyle name="Normal 9 3 4 4 5" xfId="4810" xr:uid="{65768070-835E-4BF5-A973-925EBA21CC52}"/>
    <cellStyle name="Normal 9 3 4 5" xfId="2350" xr:uid="{46FBDB8B-7A38-4285-8B2B-DA86644ED847}"/>
    <cellStyle name="Normal 9 3 4 5 2" xfId="4814" xr:uid="{1DF07BFA-CD6D-4E03-A6F1-E292561D7542}"/>
    <cellStyle name="Normal 9 3 4 6" xfId="4048" xr:uid="{430F6028-4888-488D-9238-55656C89310F}"/>
    <cellStyle name="Normal 9 3 4 6 2" xfId="4815" xr:uid="{B18312EA-4D28-45E7-BD9B-823698FDC24B}"/>
    <cellStyle name="Normal 9 3 4 7" xfId="4049" xr:uid="{FF615905-54C9-4647-BACD-E608B5FBEEA0}"/>
    <cellStyle name="Normal 9 3 4 7 2" xfId="4816" xr:uid="{9B27988C-DD3C-4BC3-B6AA-053F9A5AC375}"/>
    <cellStyle name="Normal 9 3 4 8" xfId="4794" xr:uid="{FFF747BB-D517-445D-9C0B-8C8310263A4F}"/>
    <cellStyle name="Normal 9 3 5" xfId="410" xr:uid="{182B9971-CFBB-412C-B61B-ABFCF2C3F73A}"/>
    <cellStyle name="Normal 9 3 5 2" xfId="852" xr:uid="{15719401-7B78-410A-933D-5018A14985CA}"/>
    <cellStyle name="Normal 9 3 5 2 2" xfId="853" xr:uid="{40C534FA-E7C5-4D78-992A-ED890141B78C}"/>
    <cellStyle name="Normal 9 3 5 2 2 2" xfId="2351" xr:uid="{D15714FB-DC91-4862-99F7-C51B4EEB2049}"/>
    <cellStyle name="Normal 9 3 5 2 2 2 2" xfId="2352" xr:uid="{4358B9E4-900F-40B2-88EE-20F5104B44BC}"/>
    <cellStyle name="Normal 9 3 5 2 2 2 2 2" xfId="4821" xr:uid="{B769D558-42F9-4C82-B054-2719FA1D45A1}"/>
    <cellStyle name="Normal 9 3 5 2 2 2 3" xfId="4820" xr:uid="{0F2E6621-C02B-4A17-9F2F-E89F887FA5BD}"/>
    <cellStyle name="Normal 9 3 5 2 2 3" xfId="2353" xr:uid="{2DDED137-A97F-4420-AFDF-9424E52B446A}"/>
    <cellStyle name="Normal 9 3 5 2 2 3 2" xfId="4822" xr:uid="{50D4B24E-7E5B-4494-9EA5-89CEF285EA77}"/>
    <cellStyle name="Normal 9 3 5 2 2 4" xfId="4819" xr:uid="{7B56F9D6-F699-4814-8DB9-8BE2E7E6B766}"/>
    <cellStyle name="Normal 9 3 5 2 3" xfId="2354" xr:uid="{78749582-49FB-4C35-92B9-82BE9C2B5B78}"/>
    <cellStyle name="Normal 9 3 5 2 3 2" xfId="2355" xr:uid="{AF652F58-843D-4897-B817-20077E2CF6C1}"/>
    <cellStyle name="Normal 9 3 5 2 3 2 2" xfId="4824" xr:uid="{FE77A951-9F2C-4E40-9654-A52D132DEED8}"/>
    <cellStyle name="Normal 9 3 5 2 3 3" xfId="4823" xr:uid="{78C21866-A267-41D1-8DEE-236C5C2FE2BB}"/>
    <cellStyle name="Normal 9 3 5 2 4" xfId="2356" xr:uid="{7B7E73B2-A579-4445-BB43-BDBC24816361}"/>
    <cellStyle name="Normal 9 3 5 2 4 2" xfId="4825" xr:uid="{39C1EAC8-EC89-4DFA-8B5F-6D9DBA6CF568}"/>
    <cellStyle name="Normal 9 3 5 2 5" xfId="4818" xr:uid="{DC0AC2C6-15F6-46F7-B951-C749DDD22756}"/>
    <cellStyle name="Normal 9 3 5 3" xfId="854" xr:uid="{8E7E16D0-1C95-464C-9794-8EB954875C93}"/>
    <cellStyle name="Normal 9 3 5 3 2" xfId="2357" xr:uid="{C65F5B4B-0B53-423F-A892-6007E07E6022}"/>
    <cellStyle name="Normal 9 3 5 3 2 2" xfId="2358" xr:uid="{354352B9-1BB7-4932-B082-3ED01853A30D}"/>
    <cellStyle name="Normal 9 3 5 3 2 2 2" xfId="4828" xr:uid="{0142BE52-92E9-4639-9FE4-00F75B6603D9}"/>
    <cellStyle name="Normal 9 3 5 3 2 3" xfId="4827" xr:uid="{39F563DD-8DBD-4B26-A802-04B848131EE3}"/>
    <cellStyle name="Normal 9 3 5 3 3" xfId="2359" xr:uid="{9D38BF29-8ABE-49F8-A3FE-5CE768238748}"/>
    <cellStyle name="Normal 9 3 5 3 3 2" xfId="4829" xr:uid="{9BC94C74-1FD6-44E6-9D6C-BAC8605DBC0F}"/>
    <cellStyle name="Normal 9 3 5 3 4" xfId="4050" xr:uid="{0865A2D0-7CE1-4B02-943E-2638BB3BCF94}"/>
    <cellStyle name="Normal 9 3 5 3 4 2" xfId="4830" xr:uid="{5F77B99B-B58F-43DB-8AEE-3D9CBEFE2254}"/>
    <cellStyle name="Normal 9 3 5 3 5" xfId="4826" xr:uid="{03825861-4ED9-4536-8E3E-04B78566520F}"/>
    <cellStyle name="Normal 9 3 5 4" xfId="2360" xr:uid="{1D5AA1BD-7E51-49C0-9511-352688CC7569}"/>
    <cellStyle name="Normal 9 3 5 4 2" xfId="2361" xr:uid="{1E4DC320-F1E8-4830-AAE8-5B26CD92886A}"/>
    <cellStyle name="Normal 9 3 5 4 2 2" xfId="4832" xr:uid="{D4804911-88AF-42B3-B547-70B4A9D48EED}"/>
    <cellStyle name="Normal 9 3 5 4 3" xfId="4831" xr:uid="{BC69816D-C7EC-45FF-A95D-F2E086E8F9A7}"/>
    <cellStyle name="Normal 9 3 5 5" xfId="2362" xr:uid="{FF775A67-4FA9-444F-A554-9D3A5D043438}"/>
    <cellStyle name="Normal 9 3 5 5 2" xfId="4833" xr:uid="{65510476-E658-429C-808A-9B8B9C4F9D67}"/>
    <cellStyle name="Normal 9 3 5 6" xfId="4051" xr:uid="{3BCF02AD-453B-4994-B0CE-0793E67B9762}"/>
    <cellStyle name="Normal 9 3 5 6 2" xfId="4834" xr:uid="{0880708C-9BEA-440E-8678-6BC1A91F6A41}"/>
    <cellStyle name="Normal 9 3 5 7" xfId="4817" xr:uid="{A92DB694-C203-4107-9F24-B90277E5E33D}"/>
    <cellStyle name="Normal 9 3 6" xfId="411" xr:uid="{60F4CC48-AB97-4DCA-AB86-65F299048F0A}"/>
    <cellStyle name="Normal 9 3 6 2" xfId="855" xr:uid="{CDC664F6-F27A-4C7F-AD06-A6C79F525800}"/>
    <cellStyle name="Normal 9 3 6 2 2" xfId="2363" xr:uid="{5041830A-73F4-4106-BE14-7C44CC177833}"/>
    <cellStyle name="Normal 9 3 6 2 2 2" xfId="2364" xr:uid="{1184FE6F-8140-4E5C-B91A-C2854A4A6CA1}"/>
    <cellStyle name="Normal 9 3 6 2 2 2 2" xfId="4838" xr:uid="{1E6EEE6C-0C76-4046-894E-CB0E3922149A}"/>
    <cellStyle name="Normal 9 3 6 2 2 3" xfId="4837" xr:uid="{88DC79A1-3AB6-40F8-8654-23E42611ADCC}"/>
    <cellStyle name="Normal 9 3 6 2 3" xfId="2365" xr:uid="{EC3E0BAC-A642-4E8F-8DFA-B7E32D38E22C}"/>
    <cellStyle name="Normal 9 3 6 2 3 2" xfId="4839" xr:uid="{E4F7C7A6-B8AE-4071-97A2-F44EC062D9CB}"/>
    <cellStyle name="Normal 9 3 6 2 4" xfId="4052" xr:uid="{DB75BD90-59C2-408D-B7DC-0A875EA8F342}"/>
    <cellStyle name="Normal 9 3 6 2 4 2" xfId="4840" xr:uid="{83AF3B1F-1044-453E-9E8B-F4E93E76CD87}"/>
    <cellStyle name="Normal 9 3 6 2 5" xfId="4836" xr:uid="{B1F3315D-5B7D-4FFD-94FC-5A22687FA133}"/>
    <cellStyle name="Normal 9 3 6 3" xfId="2366" xr:uid="{472821B2-9655-4C66-AFE2-C6DDF11E1E83}"/>
    <cellStyle name="Normal 9 3 6 3 2" xfId="2367" xr:uid="{179E216E-9D88-4F4A-A587-F7168417DED4}"/>
    <cellStyle name="Normal 9 3 6 3 2 2" xfId="4842" xr:uid="{3479A6BD-B9BA-4B73-939A-32B435FF2EAF}"/>
    <cellStyle name="Normal 9 3 6 3 3" xfId="4841" xr:uid="{0D4CA9A0-6D88-4F00-8B94-EFF7299800D8}"/>
    <cellStyle name="Normal 9 3 6 4" xfId="2368" xr:uid="{EDEAB73F-DF7F-40CF-A161-CE483A4C6FD5}"/>
    <cellStyle name="Normal 9 3 6 4 2" xfId="4843" xr:uid="{F0A85A74-A5EA-49F7-8ACD-D96FCC9279DE}"/>
    <cellStyle name="Normal 9 3 6 5" xfId="4053" xr:uid="{CB76D3E0-A554-4A88-AC5F-C856B193AC03}"/>
    <cellStyle name="Normal 9 3 6 5 2" xfId="4844" xr:uid="{7E2FED7A-7AA5-49B2-BF71-17B1A2153930}"/>
    <cellStyle name="Normal 9 3 6 6" xfId="4835" xr:uid="{8C681EB7-C48A-43D4-A053-5265E8CE5CEE}"/>
    <cellStyle name="Normal 9 3 7" xfId="856" xr:uid="{8B16EC81-3D4A-4D3B-BC37-C918D11F75BE}"/>
    <cellStyle name="Normal 9 3 7 2" xfId="2369" xr:uid="{679A46CE-42BA-4953-BBED-E1B9EBC5CB4B}"/>
    <cellStyle name="Normal 9 3 7 2 2" xfId="2370" xr:uid="{BA787D7D-65CA-4E57-8A82-E35BFC5E7F70}"/>
    <cellStyle name="Normal 9 3 7 2 2 2" xfId="4847" xr:uid="{AD6E5C32-A892-4EB3-BA5F-531FA455C8B0}"/>
    <cellStyle name="Normal 9 3 7 2 3" xfId="4846" xr:uid="{2BC7BCB4-1357-42A4-85F3-CCE5778D43CC}"/>
    <cellStyle name="Normal 9 3 7 3" xfId="2371" xr:uid="{86812891-0D75-4ECF-926F-D7B90AF4C677}"/>
    <cellStyle name="Normal 9 3 7 3 2" xfId="4848" xr:uid="{6ADC9D93-FBC5-40BB-9D50-745E8AC4E33B}"/>
    <cellStyle name="Normal 9 3 7 4" xfId="4054" xr:uid="{80EEF17B-C398-4549-BB25-440F96EB577A}"/>
    <cellStyle name="Normal 9 3 7 4 2" xfId="4849" xr:uid="{E5865E5A-FDB5-44C0-BF76-A66B84BDD25E}"/>
    <cellStyle name="Normal 9 3 7 5" xfId="4845" xr:uid="{FFA52794-4C96-48EB-97D1-C105AE60C1AD}"/>
    <cellStyle name="Normal 9 3 8" xfId="2372" xr:uid="{BB1FB7D7-7F01-4DC9-99E8-AB908D0668DE}"/>
    <cellStyle name="Normal 9 3 8 2" xfId="2373" xr:uid="{A7FEC1C6-732A-45B0-8531-4F8C033777C7}"/>
    <cellStyle name="Normal 9 3 8 2 2" xfId="4851" xr:uid="{255C2A8E-0C01-40DE-8ED1-F7AE2E378BC7}"/>
    <cellStyle name="Normal 9 3 8 3" xfId="4055" xr:uid="{2325E3EC-519E-488D-B50B-E45CCA188EE1}"/>
    <cellStyle name="Normal 9 3 8 3 2" xfId="4852" xr:uid="{CA871915-5FF2-4791-8B17-B33C3765ACDD}"/>
    <cellStyle name="Normal 9 3 8 4" xfId="4056" xr:uid="{5F14B007-9F54-4F1F-9F9E-3E7C436E2D31}"/>
    <cellStyle name="Normal 9 3 8 4 2" xfId="4853" xr:uid="{2ACD793A-613C-4E89-9E2B-E16A1C1C029D}"/>
    <cellStyle name="Normal 9 3 8 5" xfId="4850" xr:uid="{855AAC0F-1734-4BBD-BFFE-DC2B9D96FB87}"/>
    <cellStyle name="Normal 9 3 9" xfId="2374" xr:uid="{0436C7A8-012C-40CC-BED5-CFB621171633}"/>
    <cellStyle name="Normal 9 3 9 2" xfId="4854" xr:uid="{93530953-9734-497B-9702-1452D3026432}"/>
    <cellStyle name="Normal 9 4" xfId="172" xr:uid="{78AEE0E4-06C5-4067-AFD6-11BCD7307ED8}"/>
    <cellStyle name="Normal 9 4 10" xfId="4057" xr:uid="{ED976F44-C751-46F8-8572-8E1228776D06}"/>
    <cellStyle name="Normal 9 4 10 2" xfId="4856" xr:uid="{CFA59EE8-159D-4BB7-98EB-87C9BBBA0D14}"/>
    <cellStyle name="Normal 9 4 11" xfId="4058" xr:uid="{D58970D8-2DD1-4D25-957A-0F5E297F805D}"/>
    <cellStyle name="Normal 9 4 11 2" xfId="4857" xr:uid="{9A7A774E-8D97-4061-8F3A-68C71DD9FB09}"/>
    <cellStyle name="Normal 9 4 12" xfId="4855" xr:uid="{D9D0727C-FB46-4D2E-9BB0-A037CFDDA85C}"/>
    <cellStyle name="Normal 9 4 2" xfId="173" xr:uid="{FABD4A4D-1902-4518-A20C-A16A40BDBBE3}"/>
    <cellStyle name="Normal 9 4 2 10" xfId="4858" xr:uid="{43055CBD-47C5-4464-B735-ABB241FCE9A1}"/>
    <cellStyle name="Normal 9 4 2 2" xfId="174" xr:uid="{FAE1EA1D-9270-457E-AD86-C0A8211F7BB5}"/>
    <cellStyle name="Normal 9 4 2 2 2" xfId="412" xr:uid="{E1C95758-C2E6-4B6A-9EC5-D349A956D6F6}"/>
    <cellStyle name="Normal 9 4 2 2 2 2" xfId="857" xr:uid="{485C4EBB-C475-46E7-B763-FB8A6EF47277}"/>
    <cellStyle name="Normal 9 4 2 2 2 2 2" xfId="2375" xr:uid="{1896FF30-8C64-44A3-9572-F661C72962E8}"/>
    <cellStyle name="Normal 9 4 2 2 2 2 2 2" xfId="2376" xr:uid="{04A3BA18-DA96-4E9F-A613-C6DDEB6C68CA}"/>
    <cellStyle name="Normal 9 4 2 2 2 2 2 2 2" xfId="4863" xr:uid="{28FB9746-7004-455C-BF59-336D2FDACAFD}"/>
    <cellStyle name="Normal 9 4 2 2 2 2 2 3" xfId="4862" xr:uid="{A9C4B0AF-A94F-482B-883E-BF8703C92C93}"/>
    <cellStyle name="Normal 9 4 2 2 2 2 3" xfId="2377" xr:uid="{67B38B2A-2D6A-4D7A-A2BF-41A1924CABE5}"/>
    <cellStyle name="Normal 9 4 2 2 2 2 3 2" xfId="4864" xr:uid="{DF6FEAA1-AD53-4DA0-8A33-F33CAB9C5EEF}"/>
    <cellStyle name="Normal 9 4 2 2 2 2 4" xfId="4059" xr:uid="{37481084-55CD-4F94-8A59-49F401D08226}"/>
    <cellStyle name="Normal 9 4 2 2 2 2 4 2" xfId="4865" xr:uid="{F861C01A-0A70-4118-B943-0D6916589000}"/>
    <cellStyle name="Normal 9 4 2 2 2 2 5" xfId="4861" xr:uid="{006A7505-043C-4E3C-8C05-068FBBE30B93}"/>
    <cellStyle name="Normal 9 4 2 2 2 3" xfId="2378" xr:uid="{8A855350-D917-4FB2-80D0-2EF8FA621A64}"/>
    <cellStyle name="Normal 9 4 2 2 2 3 2" xfId="2379" xr:uid="{3F700908-140A-4FF0-97F1-4C886AD13669}"/>
    <cellStyle name="Normal 9 4 2 2 2 3 2 2" xfId="4867" xr:uid="{DBA3C940-2756-478B-AB98-E5E753793AB1}"/>
    <cellStyle name="Normal 9 4 2 2 2 3 3" xfId="4060" xr:uid="{520537F9-58CA-401F-85F9-138B9C820BD3}"/>
    <cellStyle name="Normal 9 4 2 2 2 3 3 2" xfId="4868" xr:uid="{BFE94547-A8E3-4564-AAE1-3AA0C164447D}"/>
    <cellStyle name="Normal 9 4 2 2 2 3 4" xfId="4061" xr:uid="{4AFB6E80-3D72-43B8-BF58-BB4344D997F2}"/>
    <cellStyle name="Normal 9 4 2 2 2 3 4 2" xfId="4869" xr:uid="{D7A92EC1-8BB2-46B7-BA43-03A038C12153}"/>
    <cellStyle name="Normal 9 4 2 2 2 3 5" xfId="4866" xr:uid="{B4BC55F4-39CE-4917-B479-69AD3A87649F}"/>
    <cellStyle name="Normal 9 4 2 2 2 4" xfId="2380" xr:uid="{12C91254-D317-49E4-AAE3-CBAFC8E8A128}"/>
    <cellStyle name="Normal 9 4 2 2 2 4 2" xfId="4870" xr:uid="{50C2123E-8F0A-4022-90D8-9D89321CEE5F}"/>
    <cellStyle name="Normal 9 4 2 2 2 5" xfId="4062" xr:uid="{CA208888-0C89-4A15-AA0D-51220C0ECA26}"/>
    <cellStyle name="Normal 9 4 2 2 2 5 2" xfId="4871" xr:uid="{8A16A735-A3ED-4202-B342-48797656918B}"/>
    <cellStyle name="Normal 9 4 2 2 2 6" xfId="4063" xr:uid="{2642B97E-ADE7-4FDF-A896-330F74F16FA2}"/>
    <cellStyle name="Normal 9 4 2 2 2 6 2" xfId="4872" xr:uid="{31DE4D3C-C7CF-449C-8B2A-7C22949F223D}"/>
    <cellStyle name="Normal 9 4 2 2 2 7" xfId="4860" xr:uid="{82F9CBE9-4182-4E09-835E-B604F0D1F48C}"/>
    <cellStyle name="Normal 9 4 2 2 3" xfId="858" xr:uid="{6AF24B72-3A22-43BB-9BA7-28F78D215DB3}"/>
    <cellStyle name="Normal 9 4 2 2 3 2" xfId="2381" xr:uid="{D20559D0-EEF0-4E06-B6E2-56CBD1EE7ECD}"/>
    <cellStyle name="Normal 9 4 2 2 3 2 2" xfId="2382" xr:uid="{472B32FB-72CD-4D6F-B273-3D45FECC7410}"/>
    <cellStyle name="Normal 9 4 2 2 3 2 2 2" xfId="4875" xr:uid="{ACCFE051-EF75-41CB-A420-192991D2E369}"/>
    <cellStyle name="Normal 9 4 2 2 3 2 3" xfId="4064" xr:uid="{A1D840CD-FDFA-485E-BC97-95F30613FB93}"/>
    <cellStyle name="Normal 9 4 2 2 3 2 3 2" xfId="4876" xr:uid="{6CD65AFE-7738-4D83-890A-20D65BAA437D}"/>
    <cellStyle name="Normal 9 4 2 2 3 2 4" xfId="4065" xr:uid="{D96BCF27-1147-4FF9-B1D9-E34FB1ACEE93}"/>
    <cellStyle name="Normal 9 4 2 2 3 2 4 2" xfId="4877" xr:uid="{C56110FE-91FA-43F3-BDAB-848389E43AAB}"/>
    <cellStyle name="Normal 9 4 2 2 3 2 5" xfId="4874" xr:uid="{DEA67562-1157-4CA8-A00F-004146297613}"/>
    <cellStyle name="Normal 9 4 2 2 3 3" xfId="2383" xr:uid="{2BD68765-A564-4255-A9EF-CE8FB181149D}"/>
    <cellStyle name="Normal 9 4 2 2 3 3 2" xfId="4878" xr:uid="{FCD0DA14-D425-458C-A0AD-EF70EB4B2BE0}"/>
    <cellStyle name="Normal 9 4 2 2 3 4" xfId="4066" xr:uid="{4EB5ED84-AB42-4BE6-9C7B-3C2E7492EAFA}"/>
    <cellStyle name="Normal 9 4 2 2 3 4 2" xfId="4879" xr:uid="{F90F18D9-C1C9-4C03-B195-3F08BCFFFE85}"/>
    <cellStyle name="Normal 9 4 2 2 3 5" xfId="4067" xr:uid="{7E612073-07FF-40FC-836D-7DFD3BB35F1C}"/>
    <cellStyle name="Normal 9 4 2 2 3 5 2" xfId="4880" xr:uid="{7DCFFE81-D13A-4B51-A2C4-67008508DED9}"/>
    <cellStyle name="Normal 9 4 2 2 3 6" xfId="4873" xr:uid="{1D9C0C0D-3981-43C3-8A16-556DDDEAA9BC}"/>
    <cellStyle name="Normal 9 4 2 2 4" xfId="2384" xr:uid="{CD8EB39B-1603-4361-ACED-277478391060}"/>
    <cellStyle name="Normal 9 4 2 2 4 2" xfId="2385" xr:uid="{71F2BE63-51CD-477D-A5AB-C8C18522F5A3}"/>
    <cellStyle name="Normal 9 4 2 2 4 2 2" xfId="4882" xr:uid="{51198D00-0783-44EA-863C-A4F78837E8BA}"/>
    <cellStyle name="Normal 9 4 2 2 4 3" xfId="4068" xr:uid="{D7DC9C7F-736B-4288-93C8-5697FE7C5088}"/>
    <cellStyle name="Normal 9 4 2 2 4 3 2" xfId="4883" xr:uid="{402E1488-2C28-4ABA-AE29-BFBEB1B8DEFA}"/>
    <cellStyle name="Normal 9 4 2 2 4 4" xfId="4069" xr:uid="{F514165A-D617-453D-B6F6-5121C4F8B58A}"/>
    <cellStyle name="Normal 9 4 2 2 4 4 2" xfId="4884" xr:uid="{14F55083-503E-4779-8D89-7C96A43E682D}"/>
    <cellStyle name="Normal 9 4 2 2 4 5" xfId="4881" xr:uid="{88F18968-A8A2-405A-9A9A-AA8C831667BD}"/>
    <cellStyle name="Normal 9 4 2 2 5" xfId="2386" xr:uid="{9B86E4BE-CF47-45C1-91F6-41C1EC1D4CCD}"/>
    <cellStyle name="Normal 9 4 2 2 5 2" xfId="4070" xr:uid="{60E2B109-869B-4D6F-82C0-F45DB835C698}"/>
    <cellStyle name="Normal 9 4 2 2 5 2 2" xfId="4886" xr:uid="{9EC5DF20-745E-47E0-B9E5-A78B3D2249DB}"/>
    <cellStyle name="Normal 9 4 2 2 5 3" xfId="4071" xr:uid="{BB48F9BF-0D6F-4636-A699-0D00712E205B}"/>
    <cellStyle name="Normal 9 4 2 2 5 3 2" xfId="4887" xr:uid="{0A6DF6CB-87DE-4993-B649-8A6EF680E42C}"/>
    <cellStyle name="Normal 9 4 2 2 5 4" xfId="4072" xr:uid="{ACD9949F-BFEB-4E3C-A974-77DFD6E37B20}"/>
    <cellStyle name="Normal 9 4 2 2 5 4 2" xfId="4888" xr:uid="{6BDF806B-7CA8-457D-BF24-F6F1B12E1DB8}"/>
    <cellStyle name="Normal 9 4 2 2 5 5" xfId="4885" xr:uid="{23110324-87ED-4010-9ED8-064796A135FD}"/>
    <cellStyle name="Normal 9 4 2 2 6" xfId="4073" xr:uid="{9A37B99E-1D3E-4C78-A698-CF7C439221FA}"/>
    <cellStyle name="Normal 9 4 2 2 6 2" xfId="4889" xr:uid="{B1319B89-AFAD-41A2-8D1A-ED54DB04CAB4}"/>
    <cellStyle name="Normal 9 4 2 2 7" xfId="4074" xr:uid="{1CD55E6C-CC65-4AE2-96C0-C21E8C624BDD}"/>
    <cellStyle name="Normal 9 4 2 2 7 2" xfId="4890" xr:uid="{42CEDA7B-C269-4460-8D45-53094892D976}"/>
    <cellStyle name="Normal 9 4 2 2 8" xfId="4075" xr:uid="{85EC4EB3-F3D0-4EBF-97BD-509568F857DD}"/>
    <cellStyle name="Normal 9 4 2 2 8 2" xfId="4891" xr:uid="{A7E02C42-5820-4360-AD3C-180EE10B4ECC}"/>
    <cellStyle name="Normal 9 4 2 2 9" xfId="4859" xr:uid="{A9E7BC49-6673-4211-85E7-E4367F710284}"/>
    <cellStyle name="Normal 9 4 2 3" xfId="413" xr:uid="{582AE55F-8F2F-41C1-BED1-6CE8A8DC3557}"/>
    <cellStyle name="Normal 9 4 2 3 2" xfId="859" xr:uid="{CB83EA7C-351F-4E9B-A259-D0856C7A33F7}"/>
    <cellStyle name="Normal 9 4 2 3 2 2" xfId="860" xr:uid="{D3D20BBE-B3FA-41B7-8C75-9380044A1CD8}"/>
    <cellStyle name="Normal 9 4 2 3 2 2 2" xfId="2387" xr:uid="{E7989DDA-B40B-4C6C-8EF6-288BD6582501}"/>
    <cellStyle name="Normal 9 4 2 3 2 2 2 2" xfId="2388" xr:uid="{A29A6D7E-4113-4F97-A6FD-DAE8506D6E10}"/>
    <cellStyle name="Normal 9 4 2 3 2 2 2 2 2" xfId="4896" xr:uid="{F40A9E06-63B9-438C-B151-E98D3F1CA52C}"/>
    <cellStyle name="Normal 9 4 2 3 2 2 2 3" xfId="4895" xr:uid="{F3B5529A-8519-4718-82B8-00464712C4FE}"/>
    <cellStyle name="Normal 9 4 2 3 2 2 3" xfId="2389" xr:uid="{8B0B81AA-3F78-4ABC-8632-6A5A4A8BBA7A}"/>
    <cellStyle name="Normal 9 4 2 3 2 2 3 2" xfId="4897" xr:uid="{AB4686A5-9C49-4331-8EAA-A37008F0CB7A}"/>
    <cellStyle name="Normal 9 4 2 3 2 2 4" xfId="4894" xr:uid="{EBB56012-4C0F-42B1-8FC5-0E76D0550F05}"/>
    <cellStyle name="Normal 9 4 2 3 2 3" xfId="2390" xr:uid="{E66804BB-FC86-48A8-8957-C795AD4EF168}"/>
    <cellStyle name="Normal 9 4 2 3 2 3 2" xfId="2391" xr:uid="{627D39AC-B166-49F5-B138-8B0B5606E2DC}"/>
    <cellStyle name="Normal 9 4 2 3 2 3 2 2" xfId="4899" xr:uid="{3CAE7273-A126-4E77-8D3B-0137E9EA2BC6}"/>
    <cellStyle name="Normal 9 4 2 3 2 3 3" xfId="4898" xr:uid="{48C982AC-382E-4EF8-8D81-E41E57EC6256}"/>
    <cellStyle name="Normal 9 4 2 3 2 4" xfId="2392" xr:uid="{170FD94E-BBA3-48D1-BC46-9702663A1461}"/>
    <cellStyle name="Normal 9 4 2 3 2 4 2" xfId="4900" xr:uid="{B12C46CD-DEE5-45BC-8D94-61B726BB5C4A}"/>
    <cellStyle name="Normal 9 4 2 3 2 5" xfId="4893" xr:uid="{21841F6F-CEDD-4F97-9A39-6FFCF0ADEFCA}"/>
    <cellStyle name="Normal 9 4 2 3 3" xfId="861" xr:uid="{B1AAE54C-C966-46AF-8CD3-BEA13328AA98}"/>
    <cellStyle name="Normal 9 4 2 3 3 2" xfId="2393" xr:uid="{C4020812-C50B-4247-9A3B-2C2F8AEA3D0C}"/>
    <cellStyle name="Normal 9 4 2 3 3 2 2" xfId="2394" xr:uid="{F4C305FA-E89B-493E-9524-D7E751AEA7D9}"/>
    <cellStyle name="Normal 9 4 2 3 3 2 2 2" xfId="4903" xr:uid="{BBA8FC66-6C53-4E98-850F-B0F00C278062}"/>
    <cellStyle name="Normal 9 4 2 3 3 2 3" xfId="4902" xr:uid="{7FB2B7CB-D051-4819-A1A2-5DF98299622E}"/>
    <cellStyle name="Normal 9 4 2 3 3 3" xfId="2395" xr:uid="{FD775ED2-14FE-4AD2-813B-BFC05A525447}"/>
    <cellStyle name="Normal 9 4 2 3 3 3 2" xfId="4904" xr:uid="{FF0F7FB3-8B92-4868-B481-4AB3849C4278}"/>
    <cellStyle name="Normal 9 4 2 3 3 4" xfId="4076" xr:uid="{82A0B481-3E2A-4CA0-AF3D-94193B2F6322}"/>
    <cellStyle name="Normal 9 4 2 3 3 4 2" xfId="4905" xr:uid="{F7F02C8C-29DC-44F1-B356-DDC5CEF97111}"/>
    <cellStyle name="Normal 9 4 2 3 3 5" xfId="4901" xr:uid="{8D4BC398-A0B7-4C38-AE7B-EAEAC6FF7E29}"/>
    <cellStyle name="Normal 9 4 2 3 4" xfId="2396" xr:uid="{B7D04B8E-E0AE-4530-8337-CE7198BAF9FE}"/>
    <cellStyle name="Normal 9 4 2 3 4 2" xfId="2397" xr:uid="{E200BF34-E666-431D-B9DA-C3AD36A72855}"/>
    <cellStyle name="Normal 9 4 2 3 4 2 2" xfId="4907" xr:uid="{88274527-C340-4D7E-AB38-69E652ED7018}"/>
    <cellStyle name="Normal 9 4 2 3 4 3" xfId="4906" xr:uid="{6C165B98-115B-48A4-BCB0-6F21479ECE63}"/>
    <cellStyle name="Normal 9 4 2 3 5" xfId="2398" xr:uid="{6E282288-771D-4EC0-976C-2D728358744F}"/>
    <cellStyle name="Normal 9 4 2 3 5 2" xfId="4908" xr:uid="{58609524-910E-413B-BD36-A71D8CCDC8E0}"/>
    <cellStyle name="Normal 9 4 2 3 6" xfId="4077" xr:uid="{7DC988DB-F4E6-49BB-8648-0AA2D09A09FF}"/>
    <cellStyle name="Normal 9 4 2 3 6 2" xfId="4909" xr:uid="{5B9A8C80-983B-4A15-AE68-2A615D34369C}"/>
    <cellStyle name="Normal 9 4 2 3 7" xfId="4892" xr:uid="{9C707642-6478-43AB-95CA-D89281D920B9}"/>
    <cellStyle name="Normal 9 4 2 4" xfId="414" xr:uid="{E75B5298-4859-4728-B829-620EB1211CB5}"/>
    <cellStyle name="Normal 9 4 2 4 2" xfId="862" xr:uid="{38E7297E-F033-4DE9-82D4-9E6B21EF1954}"/>
    <cellStyle name="Normal 9 4 2 4 2 2" xfId="2399" xr:uid="{FAAFEE0A-6268-4738-B6AC-792A5A583F8F}"/>
    <cellStyle name="Normal 9 4 2 4 2 2 2" xfId="2400" xr:uid="{A4E0CF42-E4F4-4A84-967A-18E6CF422FFD}"/>
    <cellStyle name="Normal 9 4 2 4 2 2 2 2" xfId="4913" xr:uid="{C2BF866F-E2B2-4B5C-AEF3-4FECB2F8A23F}"/>
    <cellStyle name="Normal 9 4 2 4 2 2 3" xfId="4912" xr:uid="{E7EB0D9C-E48D-4D1F-A7E9-AB7669A40A6B}"/>
    <cellStyle name="Normal 9 4 2 4 2 3" xfId="2401" xr:uid="{BC8EEA6E-BD1E-4194-B6E7-669B6ECEA955}"/>
    <cellStyle name="Normal 9 4 2 4 2 3 2" xfId="4914" xr:uid="{DC819234-B295-4197-BFB7-E8B10BE143F1}"/>
    <cellStyle name="Normal 9 4 2 4 2 4" xfId="4078" xr:uid="{806F7C6E-D858-414D-BE44-1C0CA848F041}"/>
    <cellStyle name="Normal 9 4 2 4 2 4 2" xfId="4915" xr:uid="{A5C79448-732C-4264-8AF4-DAE1A6128CBD}"/>
    <cellStyle name="Normal 9 4 2 4 2 5" xfId="4911" xr:uid="{2C5B6ED7-7783-4BE8-B7DE-A11FC4D27D8B}"/>
    <cellStyle name="Normal 9 4 2 4 3" xfId="2402" xr:uid="{3E5A8688-0998-4DFE-A03A-0882115B1E8E}"/>
    <cellStyle name="Normal 9 4 2 4 3 2" xfId="2403" xr:uid="{8D018D63-79A3-42A8-9103-5D1CC34114E1}"/>
    <cellStyle name="Normal 9 4 2 4 3 2 2" xfId="4917" xr:uid="{17F7F5A5-261D-41D6-A7BB-DC0E14E1F434}"/>
    <cellStyle name="Normal 9 4 2 4 3 3" xfId="4916" xr:uid="{903457B1-F317-4D92-A495-913E42235EF7}"/>
    <cellStyle name="Normal 9 4 2 4 4" xfId="2404" xr:uid="{2CEC6B92-CB9A-4247-96F8-BDDBA48DEA9F}"/>
    <cellStyle name="Normal 9 4 2 4 4 2" xfId="4918" xr:uid="{118C7959-DE2E-4ADF-B572-ED346A1A17C9}"/>
    <cellStyle name="Normal 9 4 2 4 5" xfId="4079" xr:uid="{D3F4D655-0131-4DF5-A928-6A72ABCD757A}"/>
    <cellStyle name="Normal 9 4 2 4 5 2" xfId="4919" xr:uid="{23810B6C-DA01-44CD-98C1-BF34955FF62C}"/>
    <cellStyle name="Normal 9 4 2 4 6" xfId="4910" xr:uid="{B8CD7E20-7115-4AF2-A88B-28AAEBF4B7A3}"/>
    <cellStyle name="Normal 9 4 2 5" xfId="415" xr:uid="{6E1893E3-3B1D-43B0-9C30-8EBF959E1306}"/>
    <cellStyle name="Normal 9 4 2 5 2" xfId="2405" xr:uid="{1C4D5CF4-4781-4ECA-885E-089A4A8C14D5}"/>
    <cellStyle name="Normal 9 4 2 5 2 2" xfId="2406" xr:uid="{76C8897F-FE57-49F8-87F8-2702F5B55886}"/>
    <cellStyle name="Normal 9 4 2 5 2 2 2" xfId="4922" xr:uid="{56213A5E-9019-4259-A4B5-65A5D9FB83C0}"/>
    <cellStyle name="Normal 9 4 2 5 2 3" xfId="4921" xr:uid="{5184DA8F-E1B5-47A9-A801-B7984204CEC1}"/>
    <cellStyle name="Normal 9 4 2 5 3" xfId="2407" xr:uid="{262C3AD0-5490-47E0-A57B-C14191254969}"/>
    <cellStyle name="Normal 9 4 2 5 3 2" xfId="4923" xr:uid="{6843A4C9-22F3-43F8-B48E-92E42A81F1AB}"/>
    <cellStyle name="Normal 9 4 2 5 4" xfId="4080" xr:uid="{C45E7CC1-3BAF-470C-9719-41F5C0841A8C}"/>
    <cellStyle name="Normal 9 4 2 5 4 2" xfId="4924" xr:uid="{95C8B66E-B690-4E75-8376-9AD61B80D67D}"/>
    <cellStyle name="Normal 9 4 2 5 5" xfId="4920" xr:uid="{61BB688C-CA1A-46C0-A834-540DAB904740}"/>
    <cellStyle name="Normal 9 4 2 6" xfId="2408" xr:uid="{21875A38-9CBE-453C-993F-4A6176452FE2}"/>
    <cellStyle name="Normal 9 4 2 6 2" xfId="2409" xr:uid="{54205C18-E934-476D-B030-E9FC542EFFD1}"/>
    <cellStyle name="Normal 9 4 2 6 2 2" xfId="4926" xr:uid="{D2951869-0A21-4FF0-8D16-391469EE8B12}"/>
    <cellStyle name="Normal 9 4 2 6 3" xfId="4081" xr:uid="{EE24D30E-115A-4387-B291-3931657CB31B}"/>
    <cellStyle name="Normal 9 4 2 6 3 2" xfId="4927" xr:uid="{03802931-DD33-4BC0-8B54-FE1561210137}"/>
    <cellStyle name="Normal 9 4 2 6 4" xfId="4082" xr:uid="{C2CAAF10-83D7-4EED-A5F1-2B8073E7DC8D}"/>
    <cellStyle name="Normal 9 4 2 6 4 2" xfId="4928" xr:uid="{BEA7B394-40D2-4BB2-A065-9F980422BC15}"/>
    <cellStyle name="Normal 9 4 2 6 5" xfId="4925" xr:uid="{D204EAFA-7A38-4882-A23C-74CF490ED597}"/>
    <cellStyle name="Normal 9 4 2 7" xfId="2410" xr:uid="{49A16723-702D-4D71-A1A4-56CC7F08EC24}"/>
    <cellStyle name="Normal 9 4 2 7 2" xfId="4929" xr:uid="{7A8CA5F8-B6C0-488A-AE66-BEC280A07AC2}"/>
    <cellStyle name="Normal 9 4 2 8" xfId="4083" xr:uid="{27363E6A-D2B2-4C5F-9FE8-13D14F01C2A6}"/>
    <cellStyle name="Normal 9 4 2 8 2" xfId="4930" xr:uid="{5D920DF3-B1C8-4C3E-A3A1-7C0D34307336}"/>
    <cellStyle name="Normal 9 4 2 9" xfId="4084" xr:uid="{A9A5888C-9BFE-4166-AFEB-955F40F9B29F}"/>
    <cellStyle name="Normal 9 4 2 9 2" xfId="4931" xr:uid="{75EFD2E4-3D62-4592-88C4-5828D1CC173B}"/>
    <cellStyle name="Normal 9 4 3" xfId="175" xr:uid="{F07DA9ED-B74A-4E29-A757-DE7D5E2BBDD2}"/>
    <cellStyle name="Normal 9 4 3 2" xfId="176" xr:uid="{1AE08BFD-83E8-42DC-A43A-1DC422B43124}"/>
    <cellStyle name="Normal 9 4 3 2 2" xfId="863" xr:uid="{C650D9AA-A674-42E8-83DA-EEDFF31BC2A5}"/>
    <cellStyle name="Normal 9 4 3 2 2 2" xfId="2411" xr:uid="{C9172804-C2A0-4853-A8D5-723E64A33BFA}"/>
    <cellStyle name="Normal 9 4 3 2 2 2 2" xfId="2412" xr:uid="{F800DF5E-11B5-4ED1-B709-17674404F90F}"/>
    <cellStyle name="Normal 9 4 3 2 2 2 2 2" xfId="4500" xr:uid="{3A86211F-40AF-4DF8-9D1F-C52E5CFB8D08}"/>
    <cellStyle name="Normal 9 4 3 2 2 2 2 2 2" xfId="5307" xr:uid="{D41B77E8-3BA4-47E8-89DA-158B0668B2B0}"/>
    <cellStyle name="Normal 9 4 3 2 2 2 2 2 3" xfId="4936" xr:uid="{C5595013-744B-45A3-82B6-0AAB086E8857}"/>
    <cellStyle name="Normal 9 4 3 2 2 2 3" xfId="4501" xr:uid="{6D9EA30D-1718-464C-BA7B-1896E9D0C294}"/>
    <cellStyle name="Normal 9 4 3 2 2 2 3 2" xfId="5308" xr:uid="{5E44E9FC-4D8C-43D5-A2AA-50902B60DA16}"/>
    <cellStyle name="Normal 9 4 3 2 2 2 3 3" xfId="4935" xr:uid="{DAB18B12-E317-4963-B3B2-1B51CA6836BF}"/>
    <cellStyle name="Normal 9 4 3 2 2 3" xfId="2413" xr:uid="{C6F57CFF-BB08-4FBD-BCC2-15BF6662A756}"/>
    <cellStyle name="Normal 9 4 3 2 2 3 2" xfId="4502" xr:uid="{21E1FCD1-A40B-43A1-AE7A-14453A3B8ABD}"/>
    <cellStyle name="Normal 9 4 3 2 2 3 2 2" xfId="5309" xr:uid="{32BC53F9-FD49-4376-A5B6-2BD2706E79DC}"/>
    <cellStyle name="Normal 9 4 3 2 2 3 2 3" xfId="4937" xr:uid="{12C88047-5ABE-4015-A31F-A9BCA3EF806F}"/>
    <cellStyle name="Normal 9 4 3 2 2 4" xfId="4085" xr:uid="{73C19DC0-6D44-46A8-BC7F-6D1F81C18CFD}"/>
    <cellStyle name="Normal 9 4 3 2 2 4 2" xfId="4938" xr:uid="{A64C787C-9329-4E74-AAE4-37C4F37A5B24}"/>
    <cellStyle name="Normal 9 4 3 2 2 5" xfId="4934" xr:uid="{48688560-DDE7-4A32-BC8F-D8D8711692DC}"/>
    <cellStyle name="Normal 9 4 3 2 3" xfId="2414" xr:uid="{952168E0-F353-46AC-B76E-61BE4E16A3CA}"/>
    <cellStyle name="Normal 9 4 3 2 3 2" xfId="2415" xr:uid="{0031C4D9-0373-457B-A788-1C3477ECDCCF}"/>
    <cellStyle name="Normal 9 4 3 2 3 2 2" xfId="4503" xr:uid="{BD361EA3-BBFF-444A-B861-71DA702303DB}"/>
    <cellStyle name="Normal 9 4 3 2 3 2 2 2" xfId="5310" xr:uid="{42E585AD-3FE0-4741-B6F7-3A8B7E430358}"/>
    <cellStyle name="Normal 9 4 3 2 3 2 2 3" xfId="4940" xr:uid="{F43FFF46-2F52-4BDF-B16D-53C885DCF4C6}"/>
    <cellStyle name="Normal 9 4 3 2 3 3" xfId="4086" xr:uid="{E5A0EE1A-36B1-402B-84A3-AB7578541D79}"/>
    <cellStyle name="Normal 9 4 3 2 3 3 2" xfId="4941" xr:uid="{102B8C13-72DF-4E99-94B1-F3125EF0DF7F}"/>
    <cellStyle name="Normal 9 4 3 2 3 4" xfId="4087" xr:uid="{6E6C8ED7-5318-4144-9A6C-631E9918562B}"/>
    <cellStyle name="Normal 9 4 3 2 3 4 2" xfId="4942" xr:uid="{CCDE75F7-D6FB-41C1-8A29-BA979231B454}"/>
    <cellStyle name="Normal 9 4 3 2 3 5" xfId="4939" xr:uid="{710CBE10-0EC6-46A1-9F17-43B86D98090F}"/>
    <cellStyle name="Normal 9 4 3 2 4" xfId="2416" xr:uid="{3D814217-E71C-4734-A32E-72CA884880C7}"/>
    <cellStyle name="Normal 9 4 3 2 4 2" xfId="4504" xr:uid="{BD6BB5E8-3EC9-4863-A14A-2CCBF20D0964}"/>
    <cellStyle name="Normal 9 4 3 2 4 2 2" xfId="5311" xr:uid="{6B633D94-4531-4736-ADE7-4C366997925B}"/>
    <cellStyle name="Normal 9 4 3 2 4 2 3" xfId="4943" xr:uid="{FC3C747C-D478-4E2B-97DE-964B82767FD8}"/>
    <cellStyle name="Normal 9 4 3 2 5" xfId="4088" xr:uid="{1DB7DB78-F63A-47C7-950D-821849F50BC9}"/>
    <cellStyle name="Normal 9 4 3 2 5 2" xfId="4944" xr:uid="{8935FF4B-8084-49F4-8346-556218A708CD}"/>
    <cellStyle name="Normal 9 4 3 2 6" xfId="4089" xr:uid="{CFEADADA-3407-44DF-91DD-B2D12294E9DA}"/>
    <cellStyle name="Normal 9 4 3 2 6 2" xfId="4945" xr:uid="{E119A10D-9905-479F-B66D-642436717901}"/>
    <cellStyle name="Normal 9 4 3 2 7" xfId="4933" xr:uid="{13278304-4BC3-449B-AD36-1404853F15D7}"/>
    <cellStyle name="Normal 9 4 3 3" xfId="416" xr:uid="{76689245-AF07-4CAC-BB61-E9E117D89686}"/>
    <cellStyle name="Normal 9 4 3 3 2" xfId="2417" xr:uid="{97723F23-0D1A-4DF7-8EF3-825FB021F159}"/>
    <cellStyle name="Normal 9 4 3 3 2 2" xfId="2418" xr:uid="{1F7CC60C-054F-4E46-872E-8697F7A6895E}"/>
    <cellStyle name="Normal 9 4 3 3 2 2 2" xfId="4505" xr:uid="{37F952B7-E142-46D3-AE99-EFAC8C64EA98}"/>
    <cellStyle name="Normal 9 4 3 3 2 2 2 2" xfId="5312" xr:uid="{44B6FAEF-FE7C-4B33-A068-2ABC2F2282AD}"/>
    <cellStyle name="Normal 9 4 3 3 2 2 2 3" xfId="4948" xr:uid="{CDDAB5AE-8381-44F2-A6D5-5A8FA29C4332}"/>
    <cellStyle name="Normal 9 4 3 3 2 3" xfId="4090" xr:uid="{B36A38CD-85B6-4DDA-8037-61F32F0F4759}"/>
    <cellStyle name="Normal 9 4 3 3 2 3 2" xfId="4949" xr:uid="{8825417B-50BA-4981-879F-FB7EADE0222B}"/>
    <cellStyle name="Normal 9 4 3 3 2 4" xfId="4091" xr:uid="{21A3369E-BD8C-4EAB-944E-1997D280352B}"/>
    <cellStyle name="Normal 9 4 3 3 2 4 2" xfId="4950" xr:uid="{8FE7717C-CA85-4780-814C-E9F57721DC1D}"/>
    <cellStyle name="Normal 9 4 3 3 2 5" xfId="4947" xr:uid="{4ACC8B27-7824-4920-80DA-814085103612}"/>
    <cellStyle name="Normal 9 4 3 3 3" xfId="2419" xr:uid="{E1897B3B-8ED8-40C5-A16F-FD888E91DCC6}"/>
    <cellStyle name="Normal 9 4 3 3 3 2" xfId="4506" xr:uid="{9C8A9793-A53A-4B9C-A8F6-C280E092418F}"/>
    <cellStyle name="Normal 9 4 3 3 3 2 2" xfId="5313" xr:uid="{61107D72-8877-47A5-893B-42C854A3FFB9}"/>
    <cellStyle name="Normal 9 4 3 3 3 2 3" xfId="4951" xr:uid="{284C2DBD-F5E7-4878-9F9F-B81EAE97AB6E}"/>
    <cellStyle name="Normal 9 4 3 3 4" xfId="4092" xr:uid="{374DEDF1-5C1C-4734-9EF4-D86D03B57E16}"/>
    <cellStyle name="Normal 9 4 3 3 4 2" xfId="4952" xr:uid="{2BB14E5A-79A9-4A2E-8BDA-B6A5AD526CE4}"/>
    <cellStyle name="Normal 9 4 3 3 5" xfId="4093" xr:uid="{2A80A0D9-D54F-484B-9EF5-E005EEAFFCE6}"/>
    <cellStyle name="Normal 9 4 3 3 5 2" xfId="4953" xr:uid="{45D1711C-156B-49CD-AADC-D27F99B7A87A}"/>
    <cellStyle name="Normal 9 4 3 3 6" xfId="4946" xr:uid="{586C5DFA-1337-4D59-979E-131C7F54F748}"/>
    <cellStyle name="Normal 9 4 3 4" xfId="2420" xr:uid="{A6C6298B-5DB5-435F-AF49-25B9A0A1B6D0}"/>
    <cellStyle name="Normal 9 4 3 4 2" xfId="2421" xr:uid="{5F1D81EA-D842-48D2-A163-751DD5DE2D3D}"/>
    <cellStyle name="Normal 9 4 3 4 2 2" xfId="4507" xr:uid="{5384895D-3F55-466D-9A18-C0C4919044A9}"/>
    <cellStyle name="Normal 9 4 3 4 2 2 2" xfId="5314" xr:uid="{9802C264-7989-439E-8F64-6DE0DACEA688}"/>
    <cellStyle name="Normal 9 4 3 4 2 2 3" xfId="4955" xr:uid="{4D0FA81C-699A-4334-83FB-5DF80B5F4EF0}"/>
    <cellStyle name="Normal 9 4 3 4 3" xfId="4094" xr:uid="{28A6596F-4E49-49AD-B3E3-33D50E580017}"/>
    <cellStyle name="Normal 9 4 3 4 3 2" xfId="4956" xr:uid="{EE4499FA-EED9-4C3A-B0E1-91A53834B206}"/>
    <cellStyle name="Normal 9 4 3 4 4" xfId="4095" xr:uid="{AA55464B-EE3B-4E30-8CEC-FBA9BB0388DB}"/>
    <cellStyle name="Normal 9 4 3 4 4 2" xfId="4957" xr:uid="{906FEB5D-EF57-40AA-9FF7-9BDA485C8AA5}"/>
    <cellStyle name="Normal 9 4 3 4 5" xfId="4954" xr:uid="{1F95002E-7B14-481A-8A90-889C50286F86}"/>
    <cellStyle name="Normal 9 4 3 5" xfId="2422" xr:uid="{BAFF1F79-7079-476D-810B-ECC4AAB3D5F8}"/>
    <cellStyle name="Normal 9 4 3 5 2" xfId="4096" xr:uid="{9FA343F0-EA60-464E-B344-45D6E6B9828F}"/>
    <cellStyle name="Normal 9 4 3 5 2 2" xfId="4959" xr:uid="{9F6BCF68-546F-4B67-88E6-E2A5036C7974}"/>
    <cellStyle name="Normal 9 4 3 5 3" xfId="4097" xr:uid="{4EF4CD00-BA1E-4E3E-BF9C-9E94332BB6D0}"/>
    <cellStyle name="Normal 9 4 3 5 3 2" xfId="4960" xr:uid="{ADE13C88-11CB-4D58-9CA2-2D382E3F42D3}"/>
    <cellStyle name="Normal 9 4 3 5 4" xfId="4098" xr:uid="{3C124882-0343-495F-95CB-EF7336875724}"/>
    <cellStyle name="Normal 9 4 3 5 4 2" xfId="4961" xr:uid="{C67EE5FB-C7AF-48B9-BF57-7EDF032EB380}"/>
    <cellStyle name="Normal 9 4 3 5 5" xfId="4958" xr:uid="{5DA8D9BE-6CF5-4EA2-B7E4-E4E737C87607}"/>
    <cellStyle name="Normal 9 4 3 6" xfId="4099" xr:uid="{DD4696F0-9C5A-440B-8605-B219166D3119}"/>
    <cellStyle name="Normal 9 4 3 6 2" xfId="4962" xr:uid="{BDB7D554-864B-4850-8835-684BEB5BA307}"/>
    <cellStyle name="Normal 9 4 3 7" xfId="4100" xr:uid="{07805E61-67DC-404D-A7DE-C1A0B53D2F26}"/>
    <cellStyle name="Normal 9 4 3 7 2" xfId="4963" xr:uid="{E8814552-E1FB-472E-8C1F-B8BED2C509D6}"/>
    <cellStyle name="Normal 9 4 3 8" xfId="4101" xr:uid="{F0D6C380-1636-456D-86DF-5E53D1A21A0C}"/>
    <cellStyle name="Normal 9 4 3 8 2" xfId="4964" xr:uid="{11CECFE8-996A-48AB-B15D-C57510804BC3}"/>
    <cellStyle name="Normal 9 4 3 9" xfId="4932" xr:uid="{C41EDE9B-EEB9-466B-BDD6-9A4BC3D65DF1}"/>
    <cellStyle name="Normal 9 4 4" xfId="177" xr:uid="{8D3CA115-1680-4391-BBBE-E3BA3292C1C7}"/>
    <cellStyle name="Normal 9 4 4 2" xfId="864" xr:uid="{4BC4AC37-E3D5-4E2D-BABC-8C113E4ABC87}"/>
    <cellStyle name="Normal 9 4 4 2 2" xfId="865" xr:uid="{27E345FA-C458-4260-82F5-524C189D8E09}"/>
    <cellStyle name="Normal 9 4 4 2 2 2" xfId="2423" xr:uid="{576082B2-7431-4413-928E-4F2B6ABD96B5}"/>
    <cellStyle name="Normal 9 4 4 2 2 2 2" xfId="2424" xr:uid="{2A864666-BE7E-4428-8562-58C2A42C2E26}"/>
    <cellStyle name="Normal 9 4 4 2 2 2 2 2" xfId="4969" xr:uid="{7140999B-B9F5-4E1E-8075-9FDB1E585AAB}"/>
    <cellStyle name="Normal 9 4 4 2 2 2 3" xfId="4968" xr:uid="{FCDA23E8-88BA-4D9C-B94D-FEEF7ACD3931}"/>
    <cellStyle name="Normal 9 4 4 2 2 3" xfId="2425" xr:uid="{390DC6E5-EE3A-460E-BA33-C115C215D481}"/>
    <cellStyle name="Normal 9 4 4 2 2 3 2" xfId="4970" xr:uid="{D8DB4266-2731-4C06-BB5F-23F855BAECA6}"/>
    <cellStyle name="Normal 9 4 4 2 2 4" xfId="4102" xr:uid="{7592557A-7EDD-49EC-B2B2-02E5AF5570E2}"/>
    <cellStyle name="Normal 9 4 4 2 2 4 2" xfId="4971" xr:uid="{B2A69584-3429-41B9-A353-63CD2904B037}"/>
    <cellStyle name="Normal 9 4 4 2 2 5" xfId="4967" xr:uid="{ADFF6769-B86F-4BCF-8F90-C3BE97DAE664}"/>
    <cellStyle name="Normal 9 4 4 2 3" xfId="2426" xr:uid="{9F45BCA7-028E-4955-A801-95A396D1870E}"/>
    <cellStyle name="Normal 9 4 4 2 3 2" xfId="2427" xr:uid="{6576406A-DE5F-4422-9020-01FE2A5649EE}"/>
    <cellStyle name="Normal 9 4 4 2 3 2 2" xfId="4973" xr:uid="{6B096C4B-FD2C-407E-8B61-E34C7F747129}"/>
    <cellStyle name="Normal 9 4 4 2 3 3" xfId="4972" xr:uid="{1B79B0BB-0E09-4A64-AAC4-2F6000EFAEB2}"/>
    <cellStyle name="Normal 9 4 4 2 4" xfId="2428" xr:uid="{C910063A-C449-4682-9A6B-1A0D319B6B22}"/>
    <cellStyle name="Normal 9 4 4 2 4 2" xfId="4974" xr:uid="{3370E481-43AB-45C7-BDD3-170D38BB359F}"/>
    <cellStyle name="Normal 9 4 4 2 5" xfId="4103" xr:uid="{91A8EFA4-A088-4A3B-AF7D-2D8983F7F6BB}"/>
    <cellStyle name="Normal 9 4 4 2 5 2" xfId="4975" xr:uid="{305FAB74-530E-4F5D-BE5A-F7F04ECBD41B}"/>
    <cellStyle name="Normal 9 4 4 2 6" xfId="4966" xr:uid="{87A19E4D-2D5F-4EF0-8E9F-02B8E5025083}"/>
    <cellStyle name="Normal 9 4 4 3" xfId="866" xr:uid="{BDAC0A59-0DAC-4590-9972-265AF156D211}"/>
    <cellStyle name="Normal 9 4 4 3 2" xfId="2429" xr:uid="{ABB019A7-4D12-4D2A-A9EC-A7720849B5BB}"/>
    <cellStyle name="Normal 9 4 4 3 2 2" xfId="2430" xr:uid="{6383170B-75AB-4845-B849-28105C606789}"/>
    <cellStyle name="Normal 9 4 4 3 2 2 2" xfId="4978" xr:uid="{3CA1CB6C-52A3-4515-B2B4-D16B0A7BB2DF}"/>
    <cellStyle name="Normal 9 4 4 3 2 3" xfId="4977" xr:uid="{D42B6B12-5197-4191-9DE4-695A0188178E}"/>
    <cellStyle name="Normal 9 4 4 3 3" xfId="2431" xr:uid="{E2EEFA07-410D-4C83-A016-D999CBC56035}"/>
    <cellStyle name="Normal 9 4 4 3 3 2" xfId="4979" xr:uid="{7835220F-96F2-425D-AB8A-7E46C47071B8}"/>
    <cellStyle name="Normal 9 4 4 3 4" xfId="4104" xr:uid="{EDFB5B44-6613-4206-9004-70DABC88822A}"/>
    <cellStyle name="Normal 9 4 4 3 4 2" xfId="4980" xr:uid="{7A8EB426-7EE6-4C26-AD69-820FD1F41883}"/>
    <cellStyle name="Normal 9 4 4 3 5" xfId="4976" xr:uid="{7D7EBC35-2B55-4FF3-8272-A93CFE7F1EB1}"/>
    <cellStyle name="Normal 9 4 4 4" xfId="2432" xr:uid="{B996E0C0-5B28-44DB-B1C1-6FA4D6AFCAA1}"/>
    <cellStyle name="Normal 9 4 4 4 2" xfId="2433" xr:uid="{DAFE9EC4-3E7A-4551-9E16-EC6636E5FA1B}"/>
    <cellStyle name="Normal 9 4 4 4 2 2" xfId="4982" xr:uid="{972F5A31-997A-4516-97D7-533CD25E0930}"/>
    <cellStyle name="Normal 9 4 4 4 3" xfId="4105" xr:uid="{F6E79645-9DF4-4740-AEB8-477515C7B89C}"/>
    <cellStyle name="Normal 9 4 4 4 3 2" xfId="4983" xr:uid="{C7AA1297-AE6D-422D-A88D-69FCB51E899F}"/>
    <cellStyle name="Normal 9 4 4 4 4" xfId="4106" xr:uid="{CF8B7755-4F9C-4CA8-8E5F-C4E3C017F314}"/>
    <cellStyle name="Normal 9 4 4 4 4 2" xfId="4984" xr:uid="{72DC127C-8E7D-4648-AA94-3715C96A3335}"/>
    <cellStyle name="Normal 9 4 4 4 5" xfId="4981" xr:uid="{C57938C3-1534-4993-938D-7AF85E04DC05}"/>
    <cellStyle name="Normal 9 4 4 5" xfId="2434" xr:uid="{8FD085EC-8F89-406B-A987-68932FD16A62}"/>
    <cellStyle name="Normal 9 4 4 5 2" xfId="4985" xr:uid="{475E9923-0D5D-4AAD-8CD2-4E75F2F1E3A9}"/>
    <cellStyle name="Normal 9 4 4 6" xfId="4107" xr:uid="{EA17C645-024E-4F82-92CE-567BD569B400}"/>
    <cellStyle name="Normal 9 4 4 6 2" xfId="4986" xr:uid="{C5882BCA-7205-4D67-88DC-567A4743A1FB}"/>
    <cellStyle name="Normal 9 4 4 7" xfId="4108" xr:uid="{A7774139-82F1-480F-B733-DA3E51AC2832}"/>
    <cellStyle name="Normal 9 4 4 7 2" xfId="4987" xr:uid="{EA74CCF2-CDE1-40EB-B6A2-2795C335982D}"/>
    <cellStyle name="Normal 9 4 4 8" xfId="4965" xr:uid="{04798A7F-3AB2-4AFD-9F6B-21342BEFF7DE}"/>
    <cellStyle name="Normal 9 4 5" xfId="417" xr:uid="{9D8B5A19-BBE5-4A54-90E0-26689053BEA7}"/>
    <cellStyle name="Normal 9 4 5 2" xfId="867" xr:uid="{0F75AC16-DC5C-4317-B043-8F8E8A901D9C}"/>
    <cellStyle name="Normal 9 4 5 2 2" xfId="2435" xr:uid="{9B99B453-3754-4C9F-960A-4797DC76665A}"/>
    <cellStyle name="Normal 9 4 5 2 2 2" xfId="2436" xr:uid="{20388C6E-7A2C-4AC3-9304-39B9A680DD5C}"/>
    <cellStyle name="Normal 9 4 5 2 2 2 2" xfId="4991" xr:uid="{D955B080-53CB-42F8-A3D7-DAD092B0D83E}"/>
    <cellStyle name="Normal 9 4 5 2 2 3" xfId="4990" xr:uid="{2A3CBF90-0123-4CA9-BCF2-D18619C5DD8D}"/>
    <cellStyle name="Normal 9 4 5 2 3" xfId="2437" xr:uid="{0BB7F651-93EC-47C9-B656-485C1D7103C3}"/>
    <cellStyle name="Normal 9 4 5 2 3 2" xfId="4992" xr:uid="{0B2B8D73-731D-4971-98E7-D123D713B5EA}"/>
    <cellStyle name="Normal 9 4 5 2 4" xfId="4109" xr:uid="{D3955F76-FCC1-4CE9-8ADE-E3679CE3A9D1}"/>
    <cellStyle name="Normal 9 4 5 2 4 2" xfId="4993" xr:uid="{C705E4DF-D469-40F4-B082-90582AACB650}"/>
    <cellStyle name="Normal 9 4 5 2 5" xfId="4989" xr:uid="{3A32D166-264E-4B17-8B9A-F7345436FB33}"/>
    <cellStyle name="Normal 9 4 5 3" xfId="2438" xr:uid="{5DD5F603-6ABE-4583-9E6F-B45C52328CFC}"/>
    <cellStyle name="Normal 9 4 5 3 2" xfId="2439" xr:uid="{FD358FE4-77A9-4EB8-AF96-F0C862FBE72E}"/>
    <cellStyle name="Normal 9 4 5 3 2 2" xfId="4995" xr:uid="{C594C5B6-759F-41D2-8C80-5AD534F4F357}"/>
    <cellStyle name="Normal 9 4 5 3 3" xfId="4110" xr:uid="{8520E863-CCD7-4B8F-AC81-DE97579B48D0}"/>
    <cellStyle name="Normal 9 4 5 3 3 2" xfId="4996" xr:uid="{364FF6A1-2B37-4131-AED5-4B1DE82EBEC2}"/>
    <cellStyle name="Normal 9 4 5 3 4" xfId="4111" xr:uid="{D6B66DA5-1B87-4C5B-AB97-E6F7EF7A74CF}"/>
    <cellStyle name="Normal 9 4 5 3 4 2" xfId="4997" xr:uid="{5E67507F-6843-48EF-B6E3-3033218CB0CE}"/>
    <cellStyle name="Normal 9 4 5 3 5" xfId="4994" xr:uid="{47759FD1-0316-4C13-A8E1-34FEA3DBEDEA}"/>
    <cellStyle name="Normal 9 4 5 4" xfId="2440" xr:uid="{95D2FF79-3A47-4E14-AC54-50FAC6AD0F34}"/>
    <cellStyle name="Normal 9 4 5 4 2" xfId="4998" xr:uid="{30FA53E0-CA0F-4D49-8CE8-D7BE11DE9231}"/>
    <cellStyle name="Normal 9 4 5 5" xfId="4112" xr:uid="{F7980E41-E260-499D-80E0-32F998CB1809}"/>
    <cellStyle name="Normal 9 4 5 5 2" xfId="4999" xr:uid="{772B177D-78FD-4146-BD5B-7D4DE8CEA53E}"/>
    <cellStyle name="Normal 9 4 5 6" xfId="4113" xr:uid="{57512DB9-AA8B-4424-9BCC-B2E976970CA7}"/>
    <cellStyle name="Normal 9 4 5 6 2" xfId="5000" xr:uid="{D25BC16A-F92D-4EF7-9602-D71042C53A39}"/>
    <cellStyle name="Normal 9 4 5 7" xfId="4988" xr:uid="{CD319413-5BC8-47FA-9BC4-C12BF82818D1}"/>
    <cellStyle name="Normal 9 4 6" xfId="418" xr:uid="{76198CF0-1BBA-4E78-B41A-716803979537}"/>
    <cellStyle name="Normal 9 4 6 2" xfId="2441" xr:uid="{9C9890FE-D007-4A62-B175-D77C9B2659A9}"/>
    <cellStyle name="Normal 9 4 6 2 2" xfId="2442" xr:uid="{74757CFE-D4B2-4291-929B-9F5AD90F040B}"/>
    <cellStyle name="Normal 9 4 6 2 2 2" xfId="5003" xr:uid="{EDAAF225-850B-4E07-B825-432DC7724C9C}"/>
    <cellStyle name="Normal 9 4 6 2 3" xfId="4114" xr:uid="{9DDCD745-CD47-470B-BE8B-E631F47F7475}"/>
    <cellStyle name="Normal 9 4 6 2 3 2" xfId="5004" xr:uid="{9F95EA5A-5CB1-41F3-A0C5-278DAE532033}"/>
    <cellStyle name="Normal 9 4 6 2 4" xfId="4115" xr:uid="{DC474B95-49AE-4CE1-B985-A052719EA86E}"/>
    <cellStyle name="Normal 9 4 6 2 4 2" xfId="5005" xr:uid="{F7AF91C1-6C0C-4C35-839D-41FBBF1688F0}"/>
    <cellStyle name="Normal 9 4 6 2 5" xfId="5002" xr:uid="{A4B275DA-B569-4640-9EA4-448AE6029252}"/>
    <cellStyle name="Normal 9 4 6 3" xfId="2443" xr:uid="{0FD0800B-7644-4E68-8202-428533F80592}"/>
    <cellStyle name="Normal 9 4 6 3 2" xfId="5006" xr:uid="{D3DF8133-64CC-4603-8C0F-532B60B0EAF7}"/>
    <cellStyle name="Normal 9 4 6 4" xfId="4116" xr:uid="{950698E4-0F36-4C46-883C-470657D2938E}"/>
    <cellStyle name="Normal 9 4 6 4 2" xfId="5007" xr:uid="{600E8C84-D4C8-4588-8DA5-436A007A8AEE}"/>
    <cellStyle name="Normal 9 4 6 5" xfId="4117" xr:uid="{B771495B-875D-41CD-8776-23EBEC6B1EB5}"/>
    <cellStyle name="Normal 9 4 6 5 2" xfId="5008" xr:uid="{44013538-A08A-4D9A-A540-17A5C125A4F7}"/>
    <cellStyle name="Normal 9 4 6 6" xfId="5001" xr:uid="{4B4DCF6B-2041-4973-B372-3ECC0A3B53AD}"/>
    <cellStyle name="Normal 9 4 7" xfId="2444" xr:uid="{53B17DF6-551E-43A3-AF65-8CE77FF17B13}"/>
    <cellStyle name="Normal 9 4 7 2" xfId="2445" xr:uid="{535D8409-8CF2-4548-AEC5-8937F7E987EF}"/>
    <cellStyle name="Normal 9 4 7 2 2" xfId="5010" xr:uid="{ECF87376-C0FA-42CF-A354-5930248326AC}"/>
    <cellStyle name="Normal 9 4 7 3" xfId="4118" xr:uid="{635BFB8D-F31F-4B14-94B4-F398088136AD}"/>
    <cellStyle name="Normal 9 4 7 3 2" xfId="5011" xr:uid="{1640A3C3-4C75-42DC-B911-F4B9FA3B4FB8}"/>
    <cellStyle name="Normal 9 4 7 4" xfId="4119" xr:uid="{AA27192E-A9F6-47B4-B72E-0550A43CFB13}"/>
    <cellStyle name="Normal 9 4 7 4 2" xfId="5012" xr:uid="{05461F45-7A12-4390-833D-90927951C887}"/>
    <cellStyle name="Normal 9 4 7 5" xfId="5009" xr:uid="{A4F903E2-BEFA-473C-83F8-4C8438DA990D}"/>
    <cellStyle name="Normal 9 4 8" xfId="2446" xr:uid="{53018C7C-7284-4484-A0C9-A57A86392D61}"/>
    <cellStyle name="Normal 9 4 8 2" xfId="4120" xr:uid="{561F16D8-2F57-41D2-A949-99EE0D4241FB}"/>
    <cellStyle name="Normal 9 4 8 2 2" xfId="5014" xr:uid="{948B1687-C3E5-4A29-916D-261E2A6ACCDE}"/>
    <cellStyle name="Normal 9 4 8 3" xfId="4121" xr:uid="{DE2C71F5-B811-42DF-AE40-5D0B0074A367}"/>
    <cellStyle name="Normal 9 4 8 3 2" xfId="5015" xr:uid="{CAD78539-311E-40D8-BE6F-495AC6842A97}"/>
    <cellStyle name="Normal 9 4 8 4" xfId="4122" xr:uid="{6CA8AA31-190F-4E29-8F8F-14C83AAC8849}"/>
    <cellStyle name="Normal 9 4 8 4 2" xfId="5016" xr:uid="{97883FEB-64D0-47AB-A89A-CEF81D8252B6}"/>
    <cellStyle name="Normal 9 4 8 5" xfId="5013" xr:uid="{0720A8D7-B5C6-445A-B0CC-8A3AA0F15BEA}"/>
    <cellStyle name="Normal 9 4 9" xfId="4123" xr:uid="{28DE9541-E135-4A2E-A77C-E9992615B11C}"/>
    <cellStyle name="Normal 9 4 9 2" xfId="5017" xr:uid="{9F2E8F9C-9B42-4798-9B1F-4A4EDD6ABF3D}"/>
    <cellStyle name="Normal 9 5" xfId="178" xr:uid="{F2E5B850-4377-454A-8C2A-FE2506377CE8}"/>
    <cellStyle name="Normal 9 5 10" xfId="4124" xr:uid="{CAA78F7F-4FD4-45E6-B992-EDEBE1C2C826}"/>
    <cellStyle name="Normal 9 5 10 2" xfId="5019" xr:uid="{3A4B558C-DA62-4555-88F1-D1B86554252A}"/>
    <cellStyle name="Normal 9 5 11" xfId="4125" xr:uid="{AB827B3D-7FC9-4D0B-A456-152D45014B47}"/>
    <cellStyle name="Normal 9 5 11 2" xfId="5020" xr:uid="{24A9CBCC-D8C4-4D78-8536-35F8B30B9B63}"/>
    <cellStyle name="Normal 9 5 12" xfId="5018" xr:uid="{90EF6A03-9517-4851-BA93-5EDF4090BC95}"/>
    <cellStyle name="Normal 9 5 2" xfId="179" xr:uid="{5A34C27A-7531-4F39-9D69-7D3AAB3B7392}"/>
    <cellStyle name="Normal 9 5 2 10" xfId="5021" xr:uid="{241A77CB-339B-4082-A8F5-835679A12448}"/>
    <cellStyle name="Normal 9 5 2 2" xfId="419" xr:uid="{46273E94-F1B8-4EFC-AC2B-84DDC1195F65}"/>
    <cellStyle name="Normal 9 5 2 2 2" xfId="868" xr:uid="{E612CFA6-4E50-423E-B798-F177C2FC99E2}"/>
    <cellStyle name="Normal 9 5 2 2 2 2" xfId="869" xr:uid="{65ED905A-46A9-49C3-8F6F-9E6139E3CBAA}"/>
    <cellStyle name="Normal 9 5 2 2 2 2 2" xfId="2447" xr:uid="{2FD95D9B-B728-4F7A-84DC-43D82864F02D}"/>
    <cellStyle name="Normal 9 5 2 2 2 2 2 2" xfId="5025" xr:uid="{C9A6753C-6733-42C6-A655-9F4F31291C55}"/>
    <cellStyle name="Normal 9 5 2 2 2 2 3" xfId="4126" xr:uid="{ADC7E9F2-9492-4AD9-9D93-320C775CD223}"/>
    <cellStyle name="Normal 9 5 2 2 2 2 3 2" xfId="5026" xr:uid="{F2BA6EDA-5268-4580-8C69-64DEBCF43746}"/>
    <cellStyle name="Normal 9 5 2 2 2 2 4" xfId="4127" xr:uid="{06A63E53-C0C7-4915-9083-1DD268D675FF}"/>
    <cellStyle name="Normal 9 5 2 2 2 2 4 2" xfId="5027" xr:uid="{AD760825-3A06-4393-91AD-2891A508CC53}"/>
    <cellStyle name="Normal 9 5 2 2 2 2 5" xfId="5024" xr:uid="{54C62AD0-4464-4A2B-86F9-0545E736FA5D}"/>
    <cellStyle name="Normal 9 5 2 2 2 3" xfId="2448" xr:uid="{9DF50B85-BB2D-4CB6-A961-315C3087DA77}"/>
    <cellStyle name="Normal 9 5 2 2 2 3 2" xfId="4128" xr:uid="{408B44CA-B6BD-4A19-A78E-3C655C5BE486}"/>
    <cellStyle name="Normal 9 5 2 2 2 3 2 2" xfId="5029" xr:uid="{57A8D5A2-E4D4-4931-96E4-85A9F89738EE}"/>
    <cellStyle name="Normal 9 5 2 2 2 3 3" xfId="4129" xr:uid="{3DA95EBD-5611-4956-8A3E-56CE76A46B6D}"/>
    <cellStyle name="Normal 9 5 2 2 2 3 3 2" xfId="5030" xr:uid="{72B6EB73-38DD-4F9B-9F71-56FACC88288A}"/>
    <cellStyle name="Normal 9 5 2 2 2 3 4" xfId="4130" xr:uid="{1BF37753-5153-4BA3-8E06-CACAFF9230C4}"/>
    <cellStyle name="Normal 9 5 2 2 2 3 4 2" xfId="5031" xr:uid="{7B3B8D08-6320-44FD-A5F9-EBCC90418AFF}"/>
    <cellStyle name="Normal 9 5 2 2 2 3 5" xfId="5028" xr:uid="{D9C5148F-2171-4940-AE3D-C03DC9F9419E}"/>
    <cellStyle name="Normal 9 5 2 2 2 4" xfId="4131" xr:uid="{B3E6611A-82F2-4CE5-8996-6381ADA45D3E}"/>
    <cellStyle name="Normal 9 5 2 2 2 4 2" xfId="5032" xr:uid="{DF9CA5CD-FB46-4B74-BDBD-64FAAA67FF02}"/>
    <cellStyle name="Normal 9 5 2 2 2 5" xfId="4132" xr:uid="{04886A26-3CBC-49DB-A5C2-417633E1E9EB}"/>
    <cellStyle name="Normal 9 5 2 2 2 5 2" xfId="5033" xr:uid="{D443DCFB-EF35-4AF9-8337-99614AAB9028}"/>
    <cellStyle name="Normal 9 5 2 2 2 6" xfId="4133" xr:uid="{F489408D-B538-4195-997C-8A083825AE46}"/>
    <cellStyle name="Normal 9 5 2 2 2 6 2" xfId="5034" xr:uid="{E10C6070-F232-4212-82DF-DF5075644DFE}"/>
    <cellStyle name="Normal 9 5 2 2 2 7" xfId="5023" xr:uid="{04980775-33A1-4A5A-9CA4-A803D4FB97FA}"/>
    <cellStyle name="Normal 9 5 2 2 3" xfId="870" xr:uid="{5F30B6AB-7ECF-44C5-91C3-F167F74E8172}"/>
    <cellStyle name="Normal 9 5 2 2 3 2" xfId="2449" xr:uid="{765B7505-9C56-4C38-8391-F6C2A757D53C}"/>
    <cellStyle name="Normal 9 5 2 2 3 2 2" xfId="4134" xr:uid="{F8009D2C-AB89-4857-B688-CD4D40E9C944}"/>
    <cellStyle name="Normal 9 5 2 2 3 2 2 2" xfId="5037" xr:uid="{6F4DFC8B-40EE-49F8-BF7D-18C92272A8E4}"/>
    <cellStyle name="Normal 9 5 2 2 3 2 3" xfId="4135" xr:uid="{40A0FA54-2AAD-47D5-B54E-7B141882B009}"/>
    <cellStyle name="Normal 9 5 2 2 3 2 3 2" xfId="5038" xr:uid="{0794273E-D0B0-437E-8326-1DC060F1A207}"/>
    <cellStyle name="Normal 9 5 2 2 3 2 4" xfId="4136" xr:uid="{A844F2EF-E484-4276-B823-9C8816E385D2}"/>
    <cellStyle name="Normal 9 5 2 2 3 2 4 2" xfId="5039" xr:uid="{DF45CC4C-0BC1-41F4-BE8D-A5CF394874B9}"/>
    <cellStyle name="Normal 9 5 2 2 3 2 5" xfId="5036" xr:uid="{29B31D33-C6AF-406C-8824-6FA658659059}"/>
    <cellStyle name="Normal 9 5 2 2 3 3" xfId="4137" xr:uid="{47019564-0B88-47F8-82FA-5B1853B4D996}"/>
    <cellStyle name="Normal 9 5 2 2 3 3 2" xfId="5040" xr:uid="{AB0EE382-A044-4B29-9AA5-5844390EA97A}"/>
    <cellStyle name="Normal 9 5 2 2 3 4" xfId="4138" xr:uid="{FBA4E537-643E-4EDB-BD7A-376EA205EBF8}"/>
    <cellStyle name="Normal 9 5 2 2 3 4 2" xfId="5041" xr:uid="{C180CF67-B8CA-4C0C-8B66-0F2D94748523}"/>
    <cellStyle name="Normal 9 5 2 2 3 5" xfId="4139" xr:uid="{02567E06-E5CE-4D05-8838-3CC4915CED0F}"/>
    <cellStyle name="Normal 9 5 2 2 3 5 2" xfId="5042" xr:uid="{CE7F2D19-E057-4717-85A8-6FE3D4EB7135}"/>
    <cellStyle name="Normal 9 5 2 2 3 6" xfId="5035" xr:uid="{5528F587-7225-40C2-9D5B-95A4EDD9B256}"/>
    <cellStyle name="Normal 9 5 2 2 4" xfId="2450" xr:uid="{ADCF38DD-2F27-4D50-A757-F4B3281D0B3C}"/>
    <cellStyle name="Normal 9 5 2 2 4 2" xfId="4140" xr:uid="{8402BB93-62F6-442A-B4C4-318BE16B970D}"/>
    <cellStyle name="Normal 9 5 2 2 4 2 2" xfId="5044" xr:uid="{EA133FB5-0EA7-4183-A765-E0A25C56E691}"/>
    <cellStyle name="Normal 9 5 2 2 4 3" xfId="4141" xr:uid="{72243F78-D06F-43C1-A703-5DF6E589DB00}"/>
    <cellStyle name="Normal 9 5 2 2 4 3 2" xfId="5045" xr:uid="{59DC3897-0817-4A85-8E26-BEB7AE3012F1}"/>
    <cellStyle name="Normal 9 5 2 2 4 4" xfId="4142" xr:uid="{47AEDAB4-AEEA-43AE-802E-7F783F822F89}"/>
    <cellStyle name="Normal 9 5 2 2 4 4 2" xfId="5046" xr:uid="{C3FB867B-7149-4F5C-8241-F9F3E63CB06D}"/>
    <cellStyle name="Normal 9 5 2 2 4 5" xfId="5043" xr:uid="{578CB659-258A-4DBA-8CEC-42CC4C3F6C23}"/>
    <cellStyle name="Normal 9 5 2 2 5" xfId="4143" xr:uid="{C3775D80-EA3A-4EE4-8CCC-00F6731FFF78}"/>
    <cellStyle name="Normal 9 5 2 2 5 2" xfId="4144" xr:uid="{F079C4F0-466B-416C-8450-423DFF9E4DFC}"/>
    <cellStyle name="Normal 9 5 2 2 5 2 2" xfId="5048" xr:uid="{B644FC88-B27C-4D7B-89AB-AFBA2A4AB8B2}"/>
    <cellStyle name="Normal 9 5 2 2 5 3" xfId="4145" xr:uid="{991EEE08-1840-435E-9BA9-74F05732DE76}"/>
    <cellStyle name="Normal 9 5 2 2 5 3 2" xfId="5049" xr:uid="{6D4CE713-F4CD-4109-9480-294E35618989}"/>
    <cellStyle name="Normal 9 5 2 2 5 4" xfId="4146" xr:uid="{AA3C3157-7F14-4127-94FD-7B3EE7C40109}"/>
    <cellStyle name="Normal 9 5 2 2 5 4 2" xfId="5050" xr:uid="{14512E4E-3981-4D8F-9788-D878CB958731}"/>
    <cellStyle name="Normal 9 5 2 2 5 5" xfId="5047" xr:uid="{CBC1281C-EB8E-41CB-9E83-C3C19A3064B7}"/>
    <cellStyle name="Normal 9 5 2 2 6" xfId="4147" xr:uid="{BA3DBA41-A49D-43DB-A3EE-39C3E67D2AE0}"/>
    <cellStyle name="Normal 9 5 2 2 6 2" xfId="5051" xr:uid="{A8AE13CA-3ACB-437E-8DB7-F338850B64C2}"/>
    <cellStyle name="Normal 9 5 2 2 7" xfId="4148" xr:uid="{5E998136-6389-486D-8159-F366CD35C3B9}"/>
    <cellStyle name="Normal 9 5 2 2 7 2" xfId="5052" xr:uid="{AD200686-6ABE-422A-813D-3AB2A0AC27F3}"/>
    <cellStyle name="Normal 9 5 2 2 8" xfId="4149" xr:uid="{8F00984C-28C8-45BB-8ED9-98AE803173D9}"/>
    <cellStyle name="Normal 9 5 2 2 8 2" xfId="5053" xr:uid="{47D1900C-85FB-42E3-9A50-95FAF73BCE2A}"/>
    <cellStyle name="Normal 9 5 2 2 9" xfId="5022" xr:uid="{27872963-C541-4085-A504-6A25DC7EE968}"/>
    <cellStyle name="Normal 9 5 2 3" xfId="871" xr:uid="{933B8AB0-795A-4786-A3BA-45FCE83C0C06}"/>
    <cellStyle name="Normal 9 5 2 3 2" xfId="872" xr:uid="{032D72C5-0713-42FA-A33E-86A229421F97}"/>
    <cellStyle name="Normal 9 5 2 3 2 2" xfId="873" xr:uid="{08D6C8D4-A87E-46A1-AF18-6E44A371A893}"/>
    <cellStyle name="Normal 9 5 2 3 2 2 2" xfId="5056" xr:uid="{A74B37F7-0524-4166-9AF3-9D7BD8C65202}"/>
    <cellStyle name="Normal 9 5 2 3 2 3" xfId="4150" xr:uid="{EA6C1AE9-3338-4578-8563-BA5174D8AEA2}"/>
    <cellStyle name="Normal 9 5 2 3 2 3 2" xfId="5057" xr:uid="{133936CA-1A24-4D88-A480-7EEA5B0EA558}"/>
    <cellStyle name="Normal 9 5 2 3 2 4" xfId="4151" xr:uid="{4D6B4518-21F4-409F-8B7F-565618E08512}"/>
    <cellStyle name="Normal 9 5 2 3 2 4 2" xfId="5058" xr:uid="{29534812-255B-4F6B-AB9F-819F95AEB7B8}"/>
    <cellStyle name="Normal 9 5 2 3 2 5" xfId="5055" xr:uid="{7CC6FAB7-D394-4DC3-9745-C0567FE53692}"/>
    <cellStyle name="Normal 9 5 2 3 3" xfId="874" xr:uid="{C0BC1964-5ECC-4DE3-92F3-B209F72C2455}"/>
    <cellStyle name="Normal 9 5 2 3 3 2" xfId="4152" xr:uid="{BC127639-8B96-45B3-A0E8-89A78DA8ABE0}"/>
    <cellStyle name="Normal 9 5 2 3 3 2 2" xfId="5060" xr:uid="{AA3DFB74-2FAB-46D3-A924-FAB41F2BFBFF}"/>
    <cellStyle name="Normal 9 5 2 3 3 3" xfId="4153" xr:uid="{0999217D-C699-4671-915A-392DCAA2B02D}"/>
    <cellStyle name="Normal 9 5 2 3 3 3 2" xfId="5061" xr:uid="{21196669-A7B7-4502-9E10-AA9B5AEC7E59}"/>
    <cellStyle name="Normal 9 5 2 3 3 4" xfId="4154" xr:uid="{46FE9885-1822-49D5-A69D-91258BE53B69}"/>
    <cellStyle name="Normal 9 5 2 3 3 4 2" xfId="5062" xr:uid="{FFDF856D-CDE7-42A7-BEBF-B3BE92AA76A0}"/>
    <cellStyle name="Normal 9 5 2 3 3 5" xfId="5059" xr:uid="{C60840A2-E095-4314-97ED-04C3DF9DC5CD}"/>
    <cellStyle name="Normal 9 5 2 3 4" xfId="4155" xr:uid="{AF3A8851-B9DB-45E1-A03C-B9FB73DFE94A}"/>
    <cellStyle name="Normal 9 5 2 3 4 2" xfId="5063" xr:uid="{FD73C3F4-AE60-4904-8D37-BC31A3663439}"/>
    <cellStyle name="Normal 9 5 2 3 5" xfId="4156" xr:uid="{CBA8A7F7-1446-4199-8DBB-4270114714B5}"/>
    <cellStyle name="Normal 9 5 2 3 5 2" xfId="5064" xr:uid="{A166295E-876C-4A04-AA4D-C113B3B6D726}"/>
    <cellStyle name="Normal 9 5 2 3 6" xfId="4157" xr:uid="{5BEF859B-2C1D-4E42-A3BB-871BE524A058}"/>
    <cellStyle name="Normal 9 5 2 3 6 2" xfId="5065" xr:uid="{AB8058B4-D8F6-4F4C-9604-E32008AA4014}"/>
    <cellStyle name="Normal 9 5 2 3 7" xfId="5054" xr:uid="{129CE35E-E2F2-4631-BDFA-113461F53675}"/>
    <cellStyle name="Normal 9 5 2 4" xfId="875" xr:uid="{297E0B30-4BD0-4FD8-8177-2583352EB312}"/>
    <cellStyle name="Normal 9 5 2 4 2" xfId="876" xr:uid="{CE2F237E-FE84-4F48-A35F-029234BDDE89}"/>
    <cellStyle name="Normal 9 5 2 4 2 2" xfId="4158" xr:uid="{4A7F8342-F2FA-483B-A4FC-670A783AB2DD}"/>
    <cellStyle name="Normal 9 5 2 4 2 2 2" xfId="5068" xr:uid="{1E065CC1-5EBE-4ABB-8EE5-DCB056A7DCCD}"/>
    <cellStyle name="Normal 9 5 2 4 2 3" xfId="4159" xr:uid="{0364CCF1-9155-4AB3-B195-7D469772ED8C}"/>
    <cellStyle name="Normal 9 5 2 4 2 3 2" xfId="5069" xr:uid="{0329D0C8-4DE7-4AB6-B1CB-6BA59EDB5F07}"/>
    <cellStyle name="Normal 9 5 2 4 2 4" xfId="4160" xr:uid="{9617BEE3-4C63-4F31-AB99-344447A32729}"/>
    <cellStyle name="Normal 9 5 2 4 2 4 2" xfId="5070" xr:uid="{DD1939FD-2BE0-4708-BA19-2A2006497E81}"/>
    <cellStyle name="Normal 9 5 2 4 2 5" xfId="5067" xr:uid="{4C7D7EE1-D65D-472F-8B8B-AD250D956C5F}"/>
    <cellStyle name="Normal 9 5 2 4 3" xfId="4161" xr:uid="{1C1CE367-C049-4B6F-9E95-31E952075D58}"/>
    <cellStyle name="Normal 9 5 2 4 3 2" xfId="5071" xr:uid="{2F560ADA-E236-44EB-A736-70781A84BCF9}"/>
    <cellStyle name="Normal 9 5 2 4 4" xfId="4162" xr:uid="{0AC98DEF-F14C-4B82-BEFF-BB7849816FFE}"/>
    <cellStyle name="Normal 9 5 2 4 4 2" xfId="5072" xr:uid="{5806ACD9-A4D5-4508-9093-2E8D86CE64AA}"/>
    <cellStyle name="Normal 9 5 2 4 5" xfId="4163" xr:uid="{B4F02D63-0315-4113-BEB0-174E9F829242}"/>
    <cellStyle name="Normal 9 5 2 4 5 2" xfId="5073" xr:uid="{70D81F18-3053-40CC-AD0E-D6DCDAEAF700}"/>
    <cellStyle name="Normal 9 5 2 4 6" xfId="5066" xr:uid="{C3F3A2DF-ECA0-47BD-B4AA-5F25FFDB29BA}"/>
    <cellStyle name="Normal 9 5 2 5" xfId="877" xr:uid="{C6BA269A-1DEC-4C2C-827F-D04723C580A0}"/>
    <cellStyle name="Normal 9 5 2 5 2" xfId="4164" xr:uid="{8AFDB5B6-9984-43F6-AD0C-64354D210B23}"/>
    <cellStyle name="Normal 9 5 2 5 2 2" xfId="5075" xr:uid="{555C4408-C2A2-49B1-83D7-43A32FEDE5B4}"/>
    <cellStyle name="Normal 9 5 2 5 3" xfId="4165" xr:uid="{A1515017-C995-4EBF-8529-525E9D74BB76}"/>
    <cellStyle name="Normal 9 5 2 5 3 2" xfId="5076" xr:uid="{B41F2D6A-8FBE-4845-8701-B7D8D4C910E3}"/>
    <cellStyle name="Normal 9 5 2 5 4" xfId="4166" xr:uid="{43B25137-F613-44C5-AA09-068E46630844}"/>
    <cellStyle name="Normal 9 5 2 5 4 2" xfId="5077" xr:uid="{14F28C7E-7918-4C27-8943-AC7DFE610B15}"/>
    <cellStyle name="Normal 9 5 2 5 5" xfId="5074" xr:uid="{4B588820-BAAB-40AB-83EA-A621511DDC1D}"/>
    <cellStyle name="Normal 9 5 2 6" xfId="4167" xr:uid="{AB9ADF64-07BA-49C5-81DB-7443BBCFC41B}"/>
    <cellStyle name="Normal 9 5 2 6 2" xfId="4168" xr:uid="{A50329DC-6F0E-4A7D-B965-0914B2B9A6D1}"/>
    <cellStyle name="Normal 9 5 2 6 2 2" xfId="5079" xr:uid="{D5C981AC-E8FB-40AB-88E4-3191EE58EC40}"/>
    <cellStyle name="Normal 9 5 2 6 3" xfId="4169" xr:uid="{4C350392-C593-4BDF-B1F2-0B3593293DDE}"/>
    <cellStyle name="Normal 9 5 2 6 3 2" xfId="5080" xr:uid="{EF1E9D2D-5F0D-4C94-A36A-2B5164BCB8D5}"/>
    <cellStyle name="Normal 9 5 2 6 4" xfId="4170" xr:uid="{659816E8-4927-437D-9B09-856104A5C18C}"/>
    <cellStyle name="Normal 9 5 2 6 4 2" xfId="5081" xr:uid="{0E1B1D92-7AA3-450F-AFB3-A3283B3392A7}"/>
    <cellStyle name="Normal 9 5 2 6 5" xfId="5078" xr:uid="{DE7C6279-0DF7-4006-97D0-0DE5C9463ECA}"/>
    <cellStyle name="Normal 9 5 2 7" xfId="4171" xr:uid="{DE06BC13-3DC4-4528-B045-EB6297A80099}"/>
    <cellStyle name="Normal 9 5 2 7 2" xfId="5082" xr:uid="{00EA66D0-C3AD-4E82-9F2A-1522CAF96786}"/>
    <cellStyle name="Normal 9 5 2 8" xfId="4172" xr:uid="{F4DC92B6-7707-4D1B-A61C-CB5056924EA1}"/>
    <cellStyle name="Normal 9 5 2 8 2" xfId="5083" xr:uid="{066BFEBF-007F-4994-B717-5792D55A6B05}"/>
    <cellStyle name="Normal 9 5 2 9" xfId="4173" xr:uid="{3EEDE1EE-8F04-4B52-822C-5A735B6DA765}"/>
    <cellStyle name="Normal 9 5 2 9 2" xfId="5084" xr:uid="{B3501103-1C46-4BCA-A2B1-291F72755145}"/>
    <cellStyle name="Normal 9 5 3" xfId="420" xr:uid="{393327B0-37D3-4878-AD40-D19CD902B142}"/>
    <cellStyle name="Normal 9 5 3 2" xfId="878" xr:uid="{6BC6C46D-2F5E-41CD-98D0-C68917C58BE8}"/>
    <cellStyle name="Normal 9 5 3 2 2" xfId="879" xr:uid="{637A3318-45D1-4B06-A21B-99F728FF15A2}"/>
    <cellStyle name="Normal 9 5 3 2 2 2" xfId="2451" xr:uid="{7AD90DCB-2931-40B8-A313-0F96EA7A2370}"/>
    <cellStyle name="Normal 9 5 3 2 2 2 2" xfId="2452" xr:uid="{8DD26A3A-1035-454D-BC7D-9FA11D21591B}"/>
    <cellStyle name="Normal 9 5 3 2 2 2 2 2" xfId="5089" xr:uid="{AC301415-A2A5-4455-B345-90E1AE598720}"/>
    <cellStyle name="Normal 9 5 3 2 2 2 3" xfId="5088" xr:uid="{1B49E3C5-CF21-463A-99A8-3188D0BEFAAD}"/>
    <cellStyle name="Normal 9 5 3 2 2 3" xfId="2453" xr:uid="{32EFD2DB-2AF8-4020-B3C1-6BAC92BE808E}"/>
    <cellStyle name="Normal 9 5 3 2 2 3 2" xfId="5090" xr:uid="{1054A471-7CED-4395-A1A8-9EBE6E57D5F9}"/>
    <cellStyle name="Normal 9 5 3 2 2 4" xfId="4174" xr:uid="{814A815B-235E-4500-A4D4-9E0E076F30C4}"/>
    <cellStyle name="Normal 9 5 3 2 2 4 2" xfId="5091" xr:uid="{C8581BDD-C7C3-4B9B-A880-238F6207A14E}"/>
    <cellStyle name="Normal 9 5 3 2 2 5" xfId="5087" xr:uid="{0F0396ED-33BD-4DAE-A123-E9CF14F4419C}"/>
    <cellStyle name="Normal 9 5 3 2 3" xfId="2454" xr:uid="{52FEB554-F79B-46CA-A4A5-BCB721F53E81}"/>
    <cellStyle name="Normal 9 5 3 2 3 2" xfId="2455" xr:uid="{DC549EA0-790C-48A4-B9AD-04C0587165F1}"/>
    <cellStyle name="Normal 9 5 3 2 3 2 2" xfId="5093" xr:uid="{08C1B37E-1226-4F77-A09C-7724A2FD3264}"/>
    <cellStyle name="Normal 9 5 3 2 3 3" xfId="4175" xr:uid="{A5A65CDD-C4F1-4DD4-82A2-A118E94103BF}"/>
    <cellStyle name="Normal 9 5 3 2 3 3 2" xfId="5094" xr:uid="{E88FE301-50A2-492C-B714-E9BAF883577D}"/>
    <cellStyle name="Normal 9 5 3 2 3 4" xfId="4176" xr:uid="{E8701971-77EC-431D-8D59-9F78AFD42B33}"/>
    <cellStyle name="Normal 9 5 3 2 3 4 2" xfId="5095" xr:uid="{53DBFD43-9521-4AD3-BCA6-174218105588}"/>
    <cellStyle name="Normal 9 5 3 2 3 5" xfId="5092" xr:uid="{310A4631-4225-499A-9480-F999C6FF3437}"/>
    <cellStyle name="Normal 9 5 3 2 4" xfId="2456" xr:uid="{E27ABC62-FEF2-46B6-8D6D-D6F54E2DA960}"/>
    <cellStyle name="Normal 9 5 3 2 4 2" xfId="5096" xr:uid="{94F6A07F-01F0-445E-8EC5-7D277034456E}"/>
    <cellStyle name="Normal 9 5 3 2 5" xfId="4177" xr:uid="{F2E043CC-905F-4640-A48F-5021EBE08EB1}"/>
    <cellStyle name="Normal 9 5 3 2 5 2" xfId="5097" xr:uid="{623D9ED3-B0E6-4F5D-881C-CAA6DFADD529}"/>
    <cellStyle name="Normal 9 5 3 2 6" xfId="4178" xr:uid="{F7652432-E349-4262-BAFD-7658240E9FE7}"/>
    <cellStyle name="Normal 9 5 3 2 6 2" xfId="5098" xr:uid="{7CACAADE-4217-4E39-B5C1-06BD72A5CE5A}"/>
    <cellStyle name="Normal 9 5 3 2 7" xfId="5086" xr:uid="{AAC3342D-DDA2-4CFF-AE87-CEFC97BCDE3F}"/>
    <cellStyle name="Normal 9 5 3 3" xfId="880" xr:uid="{34525A01-F340-412A-B04A-F2023746EB0B}"/>
    <cellStyle name="Normal 9 5 3 3 2" xfId="2457" xr:uid="{280E2E6A-5865-46F3-B36E-2297BC213FC7}"/>
    <cellStyle name="Normal 9 5 3 3 2 2" xfId="2458" xr:uid="{90654AF4-8F81-4321-8921-198FA7958A31}"/>
    <cellStyle name="Normal 9 5 3 3 2 2 2" xfId="5101" xr:uid="{1B9952EC-1B30-4B41-A5A5-6676C1B7C230}"/>
    <cellStyle name="Normal 9 5 3 3 2 3" xfId="4179" xr:uid="{C3942007-E9D2-418C-BDB3-28B992F8EB5B}"/>
    <cellStyle name="Normal 9 5 3 3 2 3 2" xfId="5102" xr:uid="{542FC7C4-0BE5-4BA4-96B6-5AE95B8B72C3}"/>
    <cellStyle name="Normal 9 5 3 3 2 4" xfId="4180" xr:uid="{C15D84D9-505C-4866-ABE7-DC1CCCF6809A}"/>
    <cellStyle name="Normal 9 5 3 3 2 4 2" xfId="5103" xr:uid="{D7354D5A-41B8-49E2-A17F-ACE26150C7C7}"/>
    <cellStyle name="Normal 9 5 3 3 2 5" xfId="5100" xr:uid="{5901EF15-950D-4B4B-8312-7806DCEEDEDA}"/>
    <cellStyle name="Normal 9 5 3 3 3" xfId="2459" xr:uid="{BD29A108-AB9E-4B41-BB17-C684CE5E3F66}"/>
    <cellStyle name="Normal 9 5 3 3 3 2" xfId="5104" xr:uid="{53EE1A31-36E8-4543-BAC7-EE309FEA6E2E}"/>
    <cellStyle name="Normal 9 5 3 3 4" xfId="4181" xr:uid="{F81E83F7-52D9-41C2-8B3A-6F6C5275A8AB}"/>
    <cellStyle name="Normal 9 5 3 3 4 2" xfId="5105" xr:uid="{8E99EB0F-2E82-4F7B-92CF-F43D8630FA8B}"/>
    <cellStyle name="Normal 9 5 3 3 5" xfId="4182" xr:uid="{0DCDA101-B8C3-42EA-BAD5-974EE8C5BDC3}"/>
    <cellStyle name="Normal 9 5 3 3 5 2" xfId="5106" xr:uid="{51857202-7CD3-4E9D-9C4E-C5330065BD1B}"/>
    <cellStyle name="Normal 9 5 3 3 6" xfId="5099" xr:uid="{D9F9C6F3-D88E-43F8-9924-45278119E94F}"/>
    <cellStyle name="Normal 9 5 3 4" xfId="2460" xr:uid="{19FB73F5-3F99-43CF-92EB-28B1C1A01FFE}"/>
    <cellStyle name="Normal 9 5 3 4 2" xfId="2461" xr:uid="{DE25E294-9F94-40F5-991F-881167BD5996}"/>
    <cellStyle name="Normal 9 5 3 4 2 2" xfId="5108" xr:uid="{0D18FFB7-884B-4480-AFC3-80D2D6C344D4}"/>
    <cellStyle name="Normal 9 5 3 4 3" xfId="4183" xr:uid="{18F18653-4202-4E46-8525-3F66DACCAEF7}"/>
    <cellStyle name="Normal 9 5 3 4 3 2" xfId="5109" xr:uid="{B59F5D8F-F479-4A91-962F-AED366F6D7F6}"/>
    <cellStyle name="Normal 9 5 3 4 4" xfId="4184" xr:uid="{C10BB011-89BE-4B37-99DB-E7336BC697B0}"/>
    <cellStyle name="Normal 9 5 3 4 4 2" xfId="5110" xr:uid="{66631D32-ACF5-4F42-9E3F-CFD007A34A75}"/>
    <cellStyle name="Normal 9 5 3 4 5" xfId="5107" xr:uid="{A7819755-2ECE-4C52-9047-078A7A41A89D}"/>
    <cellStyle name="Normal 9 5 3 5" xfId="2462" xr:uid="{C67A725C-EAF2-40E7-BAD1-1E352494F336}"/>
    <cellStyle name="Normal 9 5 3 5 2" xfId="4185" xr:uid="{F41BD4EA-BB93-4D20-8D2D-681AAB1EAD16}"/>
    <cellStyle name="Normal 9 5 3 5 2 2" xfId="5112" xr:uid="{34A9798A-6486-45B9-8C05-BE53F86E5196}"/>
    <cellStyle name="Normal 9 5 3 5 3" xfId="4186" xr:uid="{59B20ABB-C204-4E31-A95D-FBCDFDFED3D9}"/>
    <cellStyle name="Normal 9 5 3 5 3 2" xfId="5113" xr:uid="{FC6BBB43-17DB-4512-870D-15EB5728B1B7}"/>
    <cellStyle name="Normal 9 5 3 5 4" xfId="4187" xr:uid="{35E57718-08F0-4FDE-BCDC-00D6AF7B4892}"/>
    <cellStyle name="Normal 9 5 3 5 4 2" xfId="5114" xr:uid="{EEC7C497-8213-47D7-8B09-D5D5C1AA9217}"/>
    <cellStyle name="Normal 9 5 3 5 5" xfId="5111" xr:uid="{C01DC34E-2B18-43E8-8658-88E195F9F6CA}"/>
    <cellStyle name="Normal 9 5 3 6" xfId="4188" xr:uid="{07FB2745-1131-4B58-BADE-D6AF71DBD9F3}"/>
    <cellStyle name="Normal 9 5 3 6 2" xfId="5115" xr:uid="{D3526271-2A53-4E06-9A44-3C620BC946AE}"/>
    <cellStyle name="Normal 9 5 3 7" xfId="4189" xr:uid="{8723A67C-38DD-489C-9587-108A42AD38B9}"/>
    <cellStyle name="Normal 9 5 3 7 2" xfId="5116" xr:uid="{91191E5F-E8D5-41A4-B2FA-7122B7159A44}"/>
    <cellStyle name="Normal 9 5 3 8" xfId="4190" xr:uid="{45C4FCD9-9994-40EF-A1DC-F0773CEB56B1}"/>
    <cellStyle name="Normal 9 5 3 8 2" xfId="5117" xr:uid="{066529BD-6965-41D1-8E74-A526F6E2E88E}"/>
    <cellStyle name="Normal 9 5 3 9" xfId="5085" xr:uid="{C89FBBBE-178E-45A5-BA88-ABFB3FF39A3A}"/>
    <cellStyle name="Normal 9 5 4" xfId="421" xr:uid="{F33E7D91-08F3-46B1-B10C-BC964C7A29D6}"/>
    <cellStyle name="Normal 9 5 4 2" xfId="881" xr:uid="{A3D54E2B-E22F-4278-83DD-46D38A5DBA9F}"/>
    <cellStyle name="Normal 9 5 4 2 2" xfId="882" xr:uid="{A47137BA-0DF2-4D91-B0CE-933DDF1D08DD}"/>
    <cellStyle name="Normal 9 5 4 2 2 2" xfId="2463" xr:uid="{42ABDF65-F8D6-4818-80BA-F88296724E4E}"/>
    <cellStyle name="Normal 9 5 4 2 2 2 2" xfId="5121" xr:uid="{2C853215-EAA0-42CE-8FC3-DFCC4F7FF6D5}"/>
    <cellStyle name="Normal 9 5 4 2 2 3" xfId="4191" xr:uid="{A6124DE7-F90B-4E2B-A2FB-98470544C703}"/>
    <cellStyle name="Normal 9 5 4 2 2 3 2" xfId="5122" xr:uid="{CE610DA9-5119-4D50-BFFA-1107EE869707}"/>
    <cellStyle name="Normal 9 5 4 2 2 4" xfId="4192" xr:uid="{95F68482-BDC5-42E5-9ED9-D23A7F098DA5}"/>
    <cellStyle name="Normal 9 5 4 2 2 4 2" xfId="5123" xr:uid="{0776142E-F3C0-4AC7-A6E6-AF834F625A1E}"/>
    <cellStyle name="Normal 9 5 4 2 2 5" xfId="5120" xr:uid="{304FDD3F-2275-45E5-AE31-87D5EAAC0D98}"/>
    <cellStyle name="Normal 9 5 4 2 3" xfId="2464" xr:uid="{71243BD6-572F-45A4-A8BA-3663655BB8F7}"/>
    <cellStyle name="Normal 9 5 4 2 3 2" xfId="5124" xr:uid="{DE867455-E730-4458-82A5-285F1547EF8E}"/>
    <cellStyle name="Normal 9 5 4 2 4" xfId="4193" xr:uid="{ABB35442-EA24-494B-90A1-C66D172AB33D}"/>
    <cellStyle name="Normal 9 5 4 2 4 2" xfId="5125" xr:uid="{6D192DE3-6E73-4BA3-8FBC-D905F20C2C4D}"/>
    <cellStyle name="Normal 9 5 4 2 5" xfId="4194" xr:uid="{10D04B16-9DD9-4A02-A8BE-661C07DC4D33}"/>
    <cellStyle name="Normal 9 5 4 2 5 2" xfId="5126" xr:uid="{55FB0C55-CB80-4D39-8436-C3A68F6E6A66}"/>
    <cellStyle name="Normal 9 5 4 2 6" xfId="5119" xr:uid="{810F37EF-9991-4FCA-BDF5-F2CCC854F7BB}"/>
    <cellStyle name="Normal 9 5 4 3" xfId="883" xr:uid="{68633E16-3A2C-4D5A-A456-D70CB1CEA4A7}"/>
    <cellStyle name="Normal 9 5 4 3 2" xfId="2465" xr:uid="{589A0330-B670-4BD2-A506-17D69A2602BA}"/>
    <cellStyle name="Normal 9 5 4 3 2 2" xfId="5128" xr:uid="{A5F6F0F5-76F5-46C4-B848-C83F93E73810}"/>
    <cellStyle name="Normal 9 5 4 3 3" xfId="4195" xr:uid="{696687D6-79D2-4107-9431-3563AEE6148E}"/>
    <cellStyle name="Normal 9 5 4 3 3 2" xfId="5129" xr:uid="{4FC34EDF-3C7F-4BBC-8971-222DB7C734E2}"/>
    <cellStyle name="Normal 9 5 4 3 4" xfId="4196" xr:uid="{590ECCD6-E13B-4C93-B69E-F61246351E2C}"/>
    <cellStyle name="Normal 9 5 4 3 4 2" xfId="5130" xr:uid="{204AA52B-A14A-4FC8-A17E-D69E77C2066D}"/>
    <cellStyle name="Normal 9 5 4 3 5" xfId="5127" xr:uid="{22D1FF27-8600-4796-B7CE-C41C7D4DD940}"/>
    <cellStyle name="Normal 9 5 4 4" xfId="2466" xr:uid="{8D239BF1-53E0-4B2C-9DA8-D774D7F15927}"/>
    <cellStyle name="Normal 9 5 4 4 2" xfId="4197" xr:uid="{5F463C92-D24B-4B1B-B325-582D674FCF57}"/>
    <cellStyle name="Normal 9 5 4 4 2 2" xfId="5132" xr:uid="{75236FF8-D942-4499-B902-B21084414BAA}"/>
    <cellStyle name="Normal 9 5 4 4 3" xfId="4198" xr:uid="{C3445207-49A8-408A-8BCD-633E2A12669E}"/>
    <cellStyle name="Normal 9 5 4 4 3 2" xfId="5133" xr:uid="{E64F3AC5-12C2-4892-AD08-593C3AB55C3A}"/>
    <cellStyle name="Normal 9 5 4 4 4" xfId="4199" xr:uid="{AB6B199C-EE4F-42E4-963D-57651C34B9AE}"/>
    <cellStyle name="Normal 9 5 4 4 4 2" xfId="5134" xr:uid="{39E1450B-CE8F-4173-AA5A-E30FB7DEFC41}"/>
    <cellStyle name="Normal 9 5 4 4 5" xfId="5131" xr:uid="{DBBEBACB-C6A1-4011-BB02-16E5B7CC7A0C}"/>
    <cellStyle name="Normal 9 5 4 5" xfId="4200" xr:uid="{1FA572DE-0CA8-492D-B961-7BE44B0F9FDE}"/>
    <cellStyle name="Normal 9 5 4 5 2" xfId="5135" xr:uid="{974B80B9-74FF-474B-A5A6-B2C72D64DA80}"/>
    <cellStyle name="Normal 9 5 4 6" xfId="4201" xr:uid="{F40EC9AC-C03E-4B39-9825-5428FF1B87A4}"/>
    <cellStyle name="Normal 9 5 4 6 2" xfId="5136" xr:uid="{0E4127DD-3B26-4A7C-9D6E-F6279D420D86}"/>
    <cellStyle name="Normal 9 5 4 7" xfId="4202" xr:uid="{E9695F09-1128-4406-951F-C36CB011F6B9}"/>
    <cellStyle name="Normal 9 5 4 7 2" xfId="5137" xr:uid="{6078B346-F3F4-4B1E-95DF-1E7D5B769E08}"/>
    <cellStyle name="Normal 9 5 4 8" xfId="5118" xr:uid="{DF977563-18C3-4E5B-B94E-36C72FE87601}"/>
    <cellStyle name="Normal 9 5 5" xfId="422" xr:uid="{E7094F99-15DF-41D8-B829-110F104FC38A}"/>
    <cellStyle name="Normal 9 5 5 2" xfId="884" xr:uid="{842DCB05-191E-4516-A0AC-1EA0BD64D56A}"/>
    <cellStyle name="Normal 9 5 5 2 2" xfId="2467" xr:uid="{11A31495-A0A7-4EBB-8D2E-036086F81A4D}"/>
    <cellStyle name="Normal 9 5 5 2 2 2" xfId="5140" xr:uid="{1C2C9859-6C8D-4666-BE9B-C1ECE37BA4F8}"/>
    <cellStyle name="Normal 9 5 5 2 3" xfId="4203" xr:uid="{E15D956C-18B1-4349-851E-615F352C77A8}"/>
    <cellStyle name="Normal 9 5 5 2 3 2" xfId="5141" xr:uid="{62642BE5-A4D5-4446-A8C4-03F856393DA6}"/>
    <cellStyle name="Normal 9 5 5 2 4" xfId="4204" xr:uid="{7FEE5A20-8D33-488C-B77D-3205BA99F2EB}"/>
    <cellStyle name="Normal 9 5 5 2 4 2" xfId="5142" xr:uid="{F8B10C6F-A898-42B2-B040-86AFF3D7C28B}"/>
    <cellStyle name="Normal 9 5 5 2 5" xfId="5139" xr:uid="{CFAAD0FA-F4E7-4A0F-B7C0-636CD0CC010C}"/>
    <cellStyle name="Normal 9 5 5 3" xfId="2468" xr:uid="{125F269A-FE83-471B-B46A-1A44B4FEA4A8}"/>
    <cellStyle name="Normal 9 5 5 3 2" xfId="4205" xr:uid="{47D6FBE3-10AD-41AD-88DA-0962907CC6A6}"/>
    <cellStyle name="Normal 9 5 5 3 2 2" xfId="5144" xr:uid="{85A4D2C4-3401-41E9-B9BD-423DBB0FF748}"/>
    <cellStyle name="Normal 9 5 5 3 3" xfId="4206" xr:uid="{82ED86AD-9721-4163-8FC8-5A75B08AA9E9}"/>
    <cellStyle name="Normal 9 5 5 3 3 2" xfId="5145" xr:uid="{D66419E4-C1AC-494F-81AD-734EEEE50BBA}"/>
    <cellStyle name="Normal 9 5 5 3 4" xfId="4207" xr:uid="{26590E7A-6E17-4C69-A6D2-D918A6C44535}"/>
    <cellStyle name="Normal 9 5 5 3 4 2" xfId="5146" xr:uid="{D754ECA1-F998-4D43-91BC-2DC88DA84BA5}"/>
    <cellStyle name="Normal 9 5 5 3 5" xfId="5143" xr:uid="{CDFB616D-3071-429D-A40C-9BD3223049C4}"/>
    <cellStyle name="Normal 9 5 5 4" xfId="4208" xr:uid="{B35E3334-3601-46C3-AADD-42F442F974F8}"/>
    <cellStyle name="Normal 9 5 5 4 2" xfId="5147" xr:uid="{4EF73D48-478F-4337-A2DA-CC2D970EC491}"/>
    <cellStyle name="Normal 9 5 5 5" xfId="4209" xr:uid="{0317C48E-3D03-4143-A3E6-295BF0B05AC8}"/>
    <cellStyle name="Normal 9 5 5 5 2" xfId="5148" xr:uid="{1698A61B-3664-4D5C-A863-06C02E89F562}"/>
    <cellStyle name="Normal 9 5 5 6" xfId="4210" xr:uid="{2E971D94-D4A2-40B0-A332-DD4B6D0117B7}"/>
    <cellStyle name="Normal 9 5 5 6 2" xfId="5149" xr:uid="{1AA2DE4B-B6B1-45C1-8555-11552EC02116}"/>
    <cellStyle name="Normal 9 5 5 7" xfId="5138" xr:uid="{AEF29AF5-F0B3-499E-8E26-EE1B938A5CD0}"/>
    <cellStyle name="Normal 9 5 6" xfId="885" xr:uid="{971A26B2-AC28-4458-8F04-44CB4C4F0F2C}"/>
    <cellStyle name="Normal 9 5 6 2" xfId="2469" xr:uid="{579094DC-0E03-425B-9727-C22B53CEAAB1}"/>
    <cellStyle name="Normal 9 5 6 2 2" xfId="4211" xr:uid="{99CDEF16-AF3F-4A38-9038-622986FCFA9C}"/>
    <cellStyle name="Normal 9 5 6 2 2 2" xfId="5152" xr:uid="{5E3C801A-0FB0-4425-A4FC-81E5FF839113}"/>
    <cellStyle name="Normal 9 5 6 2 3" xfId="4212" xr:uid="{BD5C3932-6ADB-473E-B088-12920FAD672B}"/>
    <cellStyle name="Normal 9 5 6 2 3 2" xfId="5153" xr:uid="{26E1FE64-4B97-4C66-A1E7-159F437ED538}"/>
    <cellStyle name="Normal 9 5 6 2 4" xfId="4213" xr:uid="{7AC9A4BE-44F4-49EB-880A-DCB58F9CB7F0}"/>
    <cellStyle name="Normal 9 5 6 2 4 2" xfId="5154" xr:uid="{F455DEB1-E303-4763-AB79-0ED73C0E04D3}"/>
    <cellStyle name="Normal 9 5 6 2 5" xfId="5151" xr:uid="{FF310322-0880-4D69-AD8F-8D901B6BECCE}"/>
    <cellStyle name="Normal 9 5 6 3" xfId="4214" xr:uid="{24A73A11-AF16-49A2-9360-726F153B1C56}"/>
    <cellStyle name="Normal 9 5 6 3 2" xfId="5155" xr:uid="{19F6FEBC-79F2-4E76-AA13-5C1405B01903}"/>
    <cellStyle name="Normal 9 5 6 4" xfId="4215" xr:uid="{F50A066E-471D-4614-A4B1-CDF00A00C015}"/>
    <cellStyle name="Normal 9 5 6 4 2" xfId="5156" xr:uid="{A1B151C3-9161-4392-9B02-0CD17886B4F3}"/>
    <cellStyle name="Normal 9 5 6 5" xfId="4216" xr:uid="{5427F262-8B7D-41A5-BB06-11C2886A0EEA}"/>
    <cellStyle name="Normal 9 5 6 5 2" xfId="5157" xr:uid="{626DA7B7-5AFF-45B2-889C-78366C1EDB15}"/>
    <cellStyle name="Normal 9 5 6 6" xfId="5150" xr:uid="{B6C5560C-60E3-4143-BF62-48CB9A4CC030}"/>
    <cellStyle name="Normal 9 5 7" xfId="2470" xr:uid="{D37E81E2-A5C5-4633-AEC1-B88397F65BAF}"/>
    <cellStyle name="Normal 9 5 7 2" xfId="4217" xr:uid="{F46A1CC0-D10A-424C-9D76-8FC9BB542F09}"/>
    <cellStyle name="Normal 9 5 7 2 2" xfId="5159" xr:uid="{96200F81-CF15-4075-9AF3-D3584B1AD6FB}"/>
    <cellStyle name="Normal 9 5 7 3" xfId="4218" xr:uid="{887AD4F9-897F-4CC7-83B3-1B152F36AE6C}"/>
    <cellStyle name="Normal 9 5 7 3 2" xfId="5160" xr:uid="{57488E17-7DB1-473A-9D8B-A07FFC93A9C9}"/>
    <cellStyle name="Normal 9 5 7 4" xfId="4219" xr:uid="{C77C085B-9A9A-4C2A-83A2-CEDB1269B4CB}"/>
    <cellStyle name="Normal 9 5 7 4 2" xfId="5161" xr:uid="{7CA8D872-7B9C-41D1-B2DE-A729289EA780}"/>
    <cellStyle name="Normal 9 5 7 5" xfId="5158" xr:uid="{7A81C896-51FA-4A88-BC0D-899576CB2711}"/>
    <cellStyle name="Normal 9 5 8" xfId="4220" xr:uid="{327768BB-6A12-4F9A-A2C5-D8C26AF930EE}"/>
    <cellStyle name="Normal 9 5 8 2" xfId="4221" xr:uid="{96794EE0-57EB-4455-BFA0-80F9DDC66F76}"/>
    <cellStyle name="Normal 9 5 8 2 2" xfId="5163" xr:uid="{D11DC5A1-51BB-4C59-B780-797BD156CB90}"/>
    <cellStyle name="Normal 9 5 8 3" xfId="4222" xr:uid="{E642F213-FDCA-4402-BCB7-8C75B0DEC5A9}"/>
    <cellStyle name="Normal 9 5 8 3 2" xfId="5164" xr:uid="{3BEA7B89-840B-410E-87EE-948C15E2518A}"/>
    <cellStyle name="Normal 9 5 8 4" xfId="4223" xr:uid="{99B77EBF-4D15-4ECC-A0B3-704D8D103F11}"/>
    <cellStyle name="Normal 9 5 8 4 2" xfId="5165" xr:uid="{6C0EDF6F-DA23-4A0A-BFC8-A14064E026FA}"/>
    <cellStyle name="Normal 9 5 8 5" xfId="5162" xr:uid="{B2C81032-00F8-4967-9E8D-C62B822A7C31}"/>
    <cellStyle name="Normal 9 5 9" xfId="4224" xr:uid="{A304F707-D219-4601-90B2-BE2F514CC2DF}"/>
    <cellStyle name="Normal 9 5 9 2" xfId="5166" xr:uid="{DA95A0F4-C8F0-4E1D-B1A6-566D6D8DDB33}"/>
    <cellStyle name="Normal 9 6" xfId="180" xr:uid="{567D97C9-757E-4FF7-8314-2B1F008F33AC}"/>
    <cellStyle name="Normal 9 6 10" xfId="5167" xr:uid="{B17348BB-DB9E-4182-8AA7-FB8C4522474E}"/>
    <cellStyle name="Normal 9 6 2" xfId="181" xr:uid="{F5D3DA11-80FF-4274-9745-EF1056729A60}"/>
    <cellStyle name="Normal 9 6 2 2" xfId="423" xr:uid="{42BA3DD7-67D6-4751-A23F-1A64959850EB}"/>
    <cellStyle name="Normal 9 6 2 2 2" xfId="886" xr:uid="{1D6006E8-D1B4-40AD-A16E-E20695D621B8}"/>
    <cellStyle name="Normal 9 6 2 2 2 2" xfId="2471" xr:uid="{63E23AC6-0AD8-478F-B862-E08321455DEB}"/>
    <cellStyle name="Normal 9 6 2 2 2 2 2" xfId="5171" xr:uid="{67E385D8-3F72-4F2B-9A31-47EFB637F1E8}"/>
    <cellStyle name="Normal 9 6 2 2 2 3" xfId="4225" xr:uid="{C1CDED3B-430A-463D-A162-4EE60F24E23E}"/>
    <cellStyle name="Normal 9 6 2 2 2 3 2" xfId="5172" xr:uid="{C3988097-6214-4310-9D0A-BDFFD063D769}"/>
    <cellStyle name="Normal 9 6 2 2 2 4" xfId="4226" xr:uid="{37DE6E65-107A-41B9-B19A-D3C6E232AA4B}"/>
    <cellStyle name="Normal 9 6 2 2 2 4 2" xfId="5173" xr:uid="{63249AE1-CEC9-427E-8915-E766AC53307B}"/>
    <cellStyle name="Normal 9 6 2 2 2 5" xfId="5170" xr:uid="{FAA318DE-E314-49B2-868E-99C5F51A16D9}"/>
    <cellStyle name="Normal 9 6 2 2 3" xfId="2472" xr:uid="{DDC72E2B-9298-417A-9ED8-6098CE58D533}"/>
    <cellStyle name="Normal 9 6 2 2 3 2" xfId="4227" xr:uid="{AE859F1B-D652-4C99-8215-EBDCF06C3E76}"/>
    <cellStyle name="Normal 9 6 2 2 3 2 2" xfId="5175" xr:uid="{63106533-8A2A-491A-BCA2-1DEE320F831B}"/>
    <cellStyle name="Normal 9 6 2 2 3 3" xfId="4228" xr:uid="{B3F7FDEE-F3CF-48A7-B581-9D791120F86A}"/>
    <cellStyle name="Normal 9 6 2 2 3 3 2" xfId="5176" xr:uid="{37CDD06F-AEDE-4393-8157-0F7BD5090034}"/>
    <cellStyle name="Normal 9 6 2 2 3 4" xfId="4229" xr:uid="{35709416-2DB6-4544-B51E-1D793F9DF623}"/>
    <cellStyle name="Normal 9 6 2 2 3 4 2" xfId="5177" xr:uid="{AB0B21F8-F526-4BD9-82F2-5BC0FEF804B9}"/>
    <cellStyle name="Normal 9 6 2 2 3 5" xfId="5174" xr:uid="{CF5B6888-EBEB-4229-9526-AE0B98CF8371}"/>
    <cellStyle name="Normal 9 6 2 2 4" xfId="4230" xr:uid="{27DFEF74-9990-4F5E-AEAA-40289414CB2F}"/>
    <cellStyle name="Normal 9 6 2 2 4 2" xfId="5178" xr:uid="{EEF5A57F-4F55-48C5-A0A4-154E10DA20D5}"/>
    <cellStyle name="Normal 9 6 2 2 5" xfId="4231" xr:uid="{DC382EF1-8A64-45A8-94D4-3BB5EAF326C5}"/>
    <cellStyle name="Normal 9 6 2 2 5 2" xfId="5179" xr:uid="{ECDA9A32-FF5B-4E1A-99E0-65411AAA0C34}"/>
    <cellStyle name="Normal 9 6 2 2 6" xfId="4232" xr:uid="{4408A9E2-2853-4F85-ADC8-C8178BD7B561}"/>
    <cellStyle name="Normal 9 6 2 2 6 2" xfId="5180" xr:uid="{6D933644-C3BE-49F8-8B32-6606E5834AE9}"/>
    <cellStyle name="Normal 9 6 2 2 7" xfId="5169" xr:uid="{39EB5A2A-D2CD-4385-AB8F-859FC43142BC}"/>
    <cellStyle name="Normal 9 6 2 3" xfId="887" xr:uid="{E1F94D4C-9CE7-4999-B88A-6FB22C48CEEB}"/>
    <cellStyle name="Normal 9 6 2 3 2" xfId="2473" xr:uid="{3816B885-62C5-4D3B-8BFD-39965007DAC3}"/>
    <cellStyle name="Normal 9 6 2 3 2 2" xfId="4233" xr:uid="{4F9F50A4-95C3-4E41-B004-39AD4DD69BD1}"/>
    <cellStyle name="Normal 9 6 2 3 2 2 2" xfId="5183" xr:uid="{4A8D7226-DCCF-4F4A-B78F-F9DFB5F769EF}"/>
    <cellStyle name="Normal 9 6 2 3 2 3" xfId="4234" xr:uid="{CB35DD86-0F48-4343-800E-CAC3EBA58D2C}"/>
    <cellStyle name="Normal 9 6 2 3 2 3 2" xfId="5184" xr:uid="{9CC724AB-D16D-40A6-9BDB-E46A7B0EB295}"/>
    <cellStyle name="Normal 9 6 2 3 2 4" xfId="4235" xr:uid="{98180155-2709-4F06-827E-B1256994FDA9}"/>
    <cellStyle name="Normal 9 6 2 3 2 4 2" xfId="5185" xr:uid="{9F3837BD-2358-4610-B6C5-4EC54FAE888B}"/>
    <cellStyle name="Normal 9 6 2 3 2 5" xfId="5182" xr:uid="{B87B4D62-036B-4527-A9C5-CF59F373405B}"/>
    <cellStyle name="Normal 9 6 2 3 3" xfId="4236" xr:uid="{C8066939-3621-4658-A7AB-6C874EE817BB}"/>
    <cellStyle name="Normal 9 6 2 3 3 2" xfId="5186" xr:uid="{F8CB9ADA-02D4-471E-B244-F5F2ACF5F423}"/>
    <cellStyle name="Normal 9 6 2 3 4" xfId="4237" xr:uid="{D0DCF4E0-2C6B-4C31-AB22-F997ABDD2891}"/>
    <cellStyle name="Normal 9 6 2 3 4 2" xfId="5187" xr:uid="{DECADD45-DAF2-4968-AB15-5640CF9223A9}"/>
    <cellStyle name="Normal 9 6 2 3 5" xfId="4238" xr:uid="{438DC7A2-D2B4-4097-8F8E-9F165714A2B7}"/>
    <cellStyle name="Normal 9 6 2 3 5 2" xfId="5188" xr:uid="{7CE8257C-905C-484C-BE5A-7D8B99CA0628}"/>
    <cellStyle name="Normal 9 6 2 3 6" xfId="5181" xr:uid="{BA6A3612-FBDE-43D3-99CE-5908A26F63E6}"/>
    <cellStyle name="Normal 9 6 2 4" xfId="2474" xr:uid="{7DF3DF2A-4D15-452E-BCB4-4F85AAA0DAB9}"/>
    <cellStyle name="Normal 9 6 2 4 2" xfId="4239" xr:uid="{148618A0-ACF0-4796-8890-E6BBF7CA632C}"/>
    <cellStyle name="Normal 9 6 2 4 2 2" xfId="5190" xr:uid="{8F9376B1-C784-405B-965D-03950B20CC0C}"/>
    <cellStyle name="Normal 9 6 2 4 3" xfId="4240" xr:uid="{C55B51F2-4EEA-4644-8604-2D5011A9B0A3}"/>
    <cellStyle name="Normal 9 6 2 4 3 2" xfId="5191" xr:uid="{3E1AB7C4-AED6-4ECC-B63C-E5DFD3A24410}"/>
    <cellStyle name="Normal 9 6 2 4 4" xfId="4241" xr:uid="{54C649D5-1EE0-4018-8A59-2B12014C2C73}"/>
    <cellStyle name="Normal 9 6 2 4 4 2" xfId="5192" xr:uid="{74D8BEB3-FDBB-41C5-ADD5-D335EF6FA362}"/>
    <cellStyle name="Normal 9 6 2 4 5" xfId="5189" xr:uid="{E4D024B1-691A-4C9D-BBA2-9CDB2BE7A46C}"/>
    <cellStyle name="Normal 9 6 2 5" xfId="4242" xr:uid="{65D17B76-5AB2-4BEE-AC84-C332549CB4E7}"/>
    <cellStyle name="Normal 9 6 2 5 2" xfId="4243" xr:uid="{05631A3F-4FDA-4B77-AAC3-74FFB63976BE}"/>
    <cellStyle name="Normal 9 6 2 5 2 2" xfId="5194" xr:uid="{F9765764-A20D-4F32-92D1-FD6A7CEE7FBC}"/>
    <cellStyle name="Normal 9 6 2 5 3" xfId="4244" xr:uid="{E34E3354-AE08-48BE-AC5B-9D930CF8FB1E}"/>
    <cellStyle name="Normal 9 6 2 5 3 2" xfId="5195" xr:uid="{CB7F0AFF-C7B8-41CA-BCDF-17057E01315D}"/>
    <cellStyle name="Normal 9 6 2 5 4" xfId="4245" xr:uid="{FA262826-3C1F-4F9F-B35A-5A930A50CC86}"/>
    <cellStyle name="Normal 9 6 2 5 4 2" xfId="5196" xr:uid="{549E0994-EB5F-40F8-B2C0-245055563FC5}"/>
    <cellStyle name="Normal 9 6 2 5 5" xfId="5193" xr:uid="{F8466CD4-DE60-4EB5-BFBE-F8658420D510}"/>
    <cellStyle name="Normal 9 6 2 6" xfId="4246" xr:uid="{C02EE040-09D2-46C3-8A86-5B721B61606E}"/>
    <cellStyle name="Normal 9 6 2 6 2" xfId="5197" xr:uid="{2210832D-B859-414A-AF2A-36E52BBAB33D}"/>
    <cellStyle name="Normal 9 6 2 7" xfId="4247" xr:uid="{8EA57685-FD6E-4AA3-A50D-B1A3C71E9599}"/>
    <cellStyle name="Normal 9 6 2 7 2" xfId="5198" xr:uid="{E0B86B67-1340-49DF-A100-7D3CE35B1A47}"/>
    <cellStyle name="Normal 9 6 2 8" xfId="4248" xr:uid="{4F3F38CB-51DF-4359-AA5B-B3F38EDC01FD}"/>
    <cellStyle name="Normal 9 6 2 8 2" xfId="5199" xr:uid="{4764DEB0-F9B2-427A-85E6-4BDEFB239540}"/>
    <cellStyle name="Normal 9 6 2 9" xfId="5168" xr:uid="{B82EFABB-DC98-475B-A3BA-67CFE8035EEA}"/>
    <cellStyle name="Normal 9 6 3" xfId="424" xr:uid="{A18FD3D7-E445-4EAE-B13C-739E209915CA}"/>
    <cellStyle name="Normal 9 6 3 2" xfId="888" xr:uid="{89B82D48-3129-4AEB-A42E-F49C13E8DFF9}"/>
    <cellStyle name="Normal 9 6 3 2 2" xfId="889" xr:uid="{A607D55F-EE94-4AD4-A289-D42C37B5BF5B}"/>
    <cellStyle name="Normal 9 6 3 2 2 2" xfId="5202" xr:uid="{E9EAE127-2F8B-4F6D-8E95-39FBE25A9253}"/>
    <cellStyle name="Normal 9 6 3 2 3" xfId="4249" xr:uid="{AA21AE4C-625F-4761-A48E-9C14EE4AC295}"/>
    <cellStyle name="Normal 9 6 3 2 3 2" xfId="5203" xr:uid="{3BDED85B-0B40-4235-A905-093FC890C663}"/>
    <cellStyle name="Normal 9 6 3 2 4" xfId="4250" xr:uid="{FAAB51BE-FF34-4C04-9799-A38B896B20B9}"/>
    <cellStyle name="Normal 9 6 3 2 4 2" xfId="5204" xr:uid="{C0356493-D698-4898-ADDB-DED01673D251}"/>
    <cellStyle name="Normal 9 6 3 2 5" xfId="5201" xr:uid="{8CBFC952-B628-4DB7-A7CD-43AA6C1A6163}"/>
    <cellStyle name="Normal 9 6 3 3" xfId="890" xr:uid="{59F962B0-C660-43E6-933A-E776DB388EA2}"/>
    <cellStyle name="Normal 9 6 3 3 2" xfId="4251" xr:uid="{67ABCA99-26A4-4C20-987A-833511E63925}"/>
    <cellStyle name="Normal 9 6 3 3 2 2" xfId="5206" xr:uid="{31C0F6A6-E238-4E43-A09B-0FEE17E9D21E}"/>
    <cellStyle name="Normal 9 6 3 3 3" xfId="4252" xr:uid="{96C73A2D-04A2-485F-8796-126285F33F23}"/>
    <cellStyle name="Normal 9 6 3 3 3 2" xfId="5207" xr:uid="{DDE1326D-9EBB-4BA9-A7AF-51C27AC2C835}"/>
    <cellStyle name="Normal 9 6 3 3 4" xfId="4253" xr:uid="{C0C558BD-CAF7-4216-86E2-2A94C4E96489}"/>
    <cellStyle name="Normal 9 6 3 3 4 2" xfId="5208" xr:uid="{281C95F7-960A-41D0-9E4D-0A9DFA2E27B6}"/>
    <cellStyle name="Normal 9 6 3 3 5" xfId="5205" xr:uid="{F0FE8754-A7AF-4BE2-ACF9-34CABF0C441E}"/>
    <cellStyle name="Normal 9 6 3 4" xfId="4254" xr:uid="{D54A7E07-00D0-4931-8CC0-5FC564B1A6B5}"/>
    <cellStyle name="Normal 9 6 3 4 2" xfId="5209" xr:uid="{F554C544-B609-4013-8ACA-DA84ED91017B}"/>
    <cellStyle name="Normal 9 6 3 5" xfId="4255" xr:uid="{E676AC72-6954-4224-8C42-82270CD5AD64}"/>
    <cellStyle name="Normal 9 6 3 5 2" xfId="5210" xr:uid="{72E947A4-70DC-47C4-98B5-4CC8936040C3}"/>
    <cellStyle name="Normal 9 6 3 6" xfId="4256" xr:uid="{926456D1-7660-4612-B52C-E88DC8BE258B}"/>
    <cellStyle name="Normal 9 6 3 6 2" xfId="5211" xr:uid="{0DC60720-3C61-4CAD-BDD8-3D2A42BB66C5}"/>
    <cellStyle name="Normal 9 6 3 7" xfId="5200" xr:uid="{0DA20BFC-790E-4CAC-B608-47CB783CA8A6}"/>
    <cellStyle name="Normal 9 6 4" xfId="425" xr:uid="{69FFE24A-06D4-40B1-8AF8-3809FEA0BF74}"/>
    <cellStyle name="Normal 9 6 4 2" xfId="891" xr:uid="{307FA40D-94F6-486A-808F-B2F0163993F4}"/>
    <cellStyle name="Normal 9 6 4 2 2" xfId="4257" xr:uid="{9C970AD5-CB26-4DFF-A24F-AD0A77BD6A93}"/>
    <cellStyle name="Normal 9 6 4 2 2 2" xfId="5214" xr:uid="{BBBE62D0-C2CE-4DC3-B43F-EE064555F2EB}"/>
    <cellStyle name="Normal 9 6 4 2 3" xfId="4258" xr:uid="{9D16A992-B129-4CFE-9FE1-DBE4A2A455B0}"/>
    <cellStyle name="Normal 9 6 4 2 3 2" xfId="5215" xr:uid="{846C6C4B-2252-45DE-B161-244A31B42D83}"/>
    <cellStyle name="Normal 9 6 4 2 4" xfId="4259" xr:uid="{3A8BE6F5-CCB6-4585-A9CD-3FD6C2CDF647}"/>
    <cellStyle name="Normal 9 6 4 2 4 2" xfId="5216" xr:uid="{96C5D49F-9A28-4058-A092-074A23E2DA04}"/>
    <cellStyle name="Normal 9 6 4 2 5" xfId="5213" xr:uid="{A318ADFB-43E5-4758-9787-3F86CA6A6467}"/>
    <cellStyle name="Normal 9 6 4 3" xfId="4260" xr:uid="{0F906455-B934-47D3-BACF-EB66E1F439EE}"/>
    <cellStyle name="Normal 9 6 4 3 2" xfId="5217" xr:uid="{55F533B4-2A4B-4709-96C5-38FD5980A1FE}"/>
    <cellStyle name="Normal 9 6 4 4" xfId="4261" xr:uid="{43DA55ED-3BC2-4391-BA2F-3041EDF3C4A7}"/>
    <cellStyle name="Normal 9 6 4 4 2" xfId="5218" xr:uid="{E1973458-349B-4E2C-A30F-865C36F45C90}"/>
    <cellStyle name="Normal 9 6 4 5" xfId="4262" xr:uid="{F3B782A4-95F4-4C5B-83DB-BA19FF4AA88E}"/>
    <cellStyle name="Normal 9 6 4 5 2" xfId="5219" xr:uid="{A6ACEBDB-D200-4508-B93B-06B1CB60A3C4}"/>
    <cellStyle name="Normal 9 6 4 6" xfId="5212" xr:uid="{8E4F8753-6AF6-498C-A27A-A7D0B8E07430}"/>
    <cellStyle name="Normal 9 6 5" xfId="892" xr:uid="{F5A0E8B1-6406-4340-8A8A-959E2A28A725}"/>
    <cellStyle name="Normal 9 6 5 2" xfId="4263" xr:uid="{BA177FC2-4B99-453D-B58E-8C88F5D78358}"/>
    <cellStyle name="Normal 9 6 5 2 2" xfId="5221" xr:uid="{447AEB06-7A85-4499-8889-B39C117087BA}"/>
    <cellStyle name="Normal 9 6 5 3" xfId="4264" xr:uid="{BA9BFA39-FA3A-4B2B-A2E0-E5AF9CCE95EF}"/>
    <cellStyle name="Normal 9 6 5 3 2" xfId="5222" xr:uid="{B413A03E-7A7D-4474-8B1B-B734DD9C000D}"/>
    <cellStyle name="Normal 9 6 5 4" xfId="4265" xr:uid="{48EA3C54-4088-444A-A371-3D8B464996BF}"/>
    <cellStyle name="Normal 9 6 5 4 2" xfId="5223" xr:uid="{53A79AF8-8CF5-40C2-B912-8D17703FFFB5}"/>
    <cellStyle name="Normal 9 6 5 5" xfId="5220" xr:uid="{73EFBDAB-B366-44EB-8ABE-724311C52D1A}"/>
    <cellStyle name="Normal 9 6 6" xfId="4266" xr:uid="{705FFEB4-4637-4C18-AEDE-3F4C03B2C633}"/>
    <cellStyle name="Normal 9 6 6 2" xfId="4267" xr:uid="{24A7D17B-5428-4AC5-8B63-78400890C449}"/>
    <cellStyle name="Normal 9 6 6 2 2" xfId="5225" xr:uid="{4670D46A-CBE7-473A-BDE3-F56F01D67CFE}"/>
    <cellStyle name="Normal 9 6 6 3" xfId="4268" xr:uid="{E14D7B13-4092-41EB-84DE-662029700544}"/>
    <cellStyle name="Normal 9 6 6 3 2" xfId="5226" xr:uid="{64538074-38D1-4136-A03B-F34D22D08D24}"/>
    <cellStyle name="Normal 9 6 6 4" xfId="4269" xr:uid="{94858C01-3B3D-4EDB-98CA-111D474CBC83}"/>
    <cellStyle name="Normal 9 6 6 4 2" xfId="5227" xr:uid="{6BB02D7F-324C-4D84-ABC9-87059A71024D}"/>
    <cellStyle name="Normal 9 6 6 5" xfId="5224" xr:uid="{798FB54F-8D7B-4E9E-8682-E540F3552579}"/>
    <cellStyle name="Normal 9 6 7" xfId="4270" xr:uid="{7A8BB0E6-3F6C-4C22-A7A4-E5C92716B9D2}"/>
    <cellStyle name="Normal 9 6 7 2" xfId="5228" xr:uid="{A10E3849-3012-4C69-9065-C31D771C5FCA}"/>
    <cellStyle name="Normal 9 6 8" xfId="4271" xr:uid="{E797341E-D7C6-42A0-BA7A-B654DAFE4336}"/>
    <cellStyle name="Normal 9 6 8 2" xfId="5229" xr:uid="{43FB8B82-DB18-43AE-AF33-9FEC1D6C6750}"/>
    <cellStyle name="Normal 9 6 9" xfId="4272" xr:uid="{EB1F17A1-3774-4D36-8F78-D33B072ACFD6}"/>
    <cellStyle name="Normal 9 6 9 2" xfId="5230" xr:uid="{A4B76C00-B24B-4F0F-874E-AFEEEC01CF22}"/>
    <cellStyle name="Normal 9 7" xfId="182" xr:uid="{DD906CCF-8252-4364-B958-74D55605FDD0}"/>
    <cellStyle name="Normal 9 7 2" xfId="426" xr:uid="{14881C61-E264-41FE-B6FB-B94B46B6A35A}"/>
    <cellStyle name="Normal 9 7 2 2" xfId="893" xr:uid="{A053149C-087D-4654-B222-29F3225179B1}"/>
    <cellStyle name="Normal 9 7 2 2 2" xfId="2475" xr:uid="{136290A2-8633-44CA-9EFB-1A851FD0E497}"/>
    <cellStyle name="Normal 9 7 2 2 2 2" xfId="2476" xr:uid="{1DEE5169-33EB-44A3-83DF-3244C5450742}"/>
    <cellStyle name="Normal 9 7 2 2 2 2 2" xfId="5235" xr:uid="{03A94AD4-2E9E-4745-8772-43AAF5A0D875}"/>
    <cellStyle name="Normal 9 7 2 2 2 3" xfId="5234" xr:uid="{E7419F34-5ED7-4CDF-93F5-820A4C5A538F}"/>
    <cellStyle name="Normal 9 7 2 2 3" xfId="2477" xr:uid="{C09B0B6D-2EC6-4E81-9AA9-3D415E4267FD}"/>
    <cellStyle name="Normal 9 7 2 2 3 2" xfId="5236" xr:uid="{23AA977A-5A34-4ACA-AF27-29AF6E5828DE}"/>
    <cellStyle name="Normal 9 7 2 2 4" xfId="4273" xr:uid="{83D6920F-3741-42A6-927D-791FEE2BABA1}"/>
    <cellStyle name="Normal 9 7 2 2 4 2" xfId="5237" xr:uid="{22C52176-4D1A-4B0E-8375-7BF7946361D0}"/>
    <cellStyle name="Normal 9 7 2 2 5" xfId="5233" xr:uid="{AEE0CFCE-21EC-4922-BDD9-8D9AC245C9EC}"/>
    <cellStyle name="Normal 9 7 2 3" xfId="2478" xr:uid="{A1C33B87-01BE-4401-A160-2DE1E31A61A8}"/>
    <cellStyle name="Normal 9 7 2 3 2" xfId="2479" xr:uid="{2C9CB561-3417-47BD-A9EC-16EC33A22298}"/>
    <cellStyle name="Normal 9 7 2 3 2 2" xfId="5239" xr:uid="{6578E8C1-0099-4DC3-8511-CD383D3E619A}"/>
    <cellStyle name="Normal 9 7 2 3 3" xfId="4274" xr:uid="{1B0DF412-5899-4959-9ACC-20FB14B426EC}"/>
    <cellStyle name="Normal 9 7 2 3 3 2" xfId="5240" xr:uid="{0AF1B69A-6F0E-4802-859B-22720347577B}"/>
    <cellStyle name="Normal 9 7 2 3 4" xfId="4275" xr:uid="{6586694F-95A0-4150-9CE4-4A9AF0B3A342}"/>
    <cellStyle name="Normal 9 7 2 3 4 2" xfId="5241" xr:uid="{8FC18CA0-3FD9-46F3-BC78-9C68A056AEAE}"/>
    <cellStyle name="Normal 9 7 2 3 5" xfId="5238" xr:uid="{060A56A4-1B3B-4E44-907A-B29053381348}"/>
    <cellStyle name="Normal 9 7 2 4" xfId="2480" xr:uid="{DE724349-4449-48C9-8365-3CF96CE3C1A9}"/>
    <cellStyle name="Normal 9 7 2 4 2" xfId="5242" xr:uid="{97949076-676E-4A42-A2E8-22B786E95184}"/>
    <cellStyle name="Normal 9 7 2 5" xfId="4276" xr:uid="{52BFD039-0E33-4396-82AB-6F85EC1E5032}"/>
    <cellStyle name="Normal 9 7 2 5 2" xfId="5243" xr:uid="{B2584389-347E-41B5-8247-2D0CA87D1E27}"/>
    <cellStyle name="Normal 9 7 2 6" xfId="4277" xr:uid="{60A53273-727D-477F-96BD-1C2AD91F0464}"/>
    <cellStyle name="Normal 9 7 2 6 2" xfId="5244" xr:uid="{C032475C-E7E5-4A68-88A8-03281E71E006}"/>
    <cellStyle name="Normal 9 7 2 7" xfId="5232" xr:uid="{3F5153E4-6572-45F6-B550-D389FBB5FF98}"/>
    <cellStyle name="Normal 9 7 3" xfId="894" xr:uid="{0D7857D3-3F3F-42C8-B346-B6FBBA9D8111}"/>
    <cellStyle name="Normal 9 7 3 2" xfId="2481" xr:uid="{FE5B2E8D-0D4F-4196-B4EC-C97346A42F67}"/>
    <cellStyle name="Normal 9 7 3 2 2" xfId="2482" xr:uid="{FB7D1530-6DBC-4A3C-890D-B9C3D5915504}"/>
    <cellStyle name="Normal 9 7 3 2 2 2" xfId="5247" xr:uid="{8C4FC5A2-7A71-4C48-A269-82A4A4720286}"/>
    <cellStyle name="Normal 9 7 3 2 3" xfId="4278" xr:uid="{94FB4537-3709-4350-AAB5-22C98722ED30}"/>
    <cellStyle name="Normal 9 7 3 2 3 2" xfId="5248" xr:uid="{25D884B8-AA1D-40B1-9484-04888DEC4516}"/>
    <cellStyle name="Normal 9 7 3 2 4" xfId="4279" xr:uid="{D16783D3-6700-4B99-B81D-C67011CB3BE4}"/>
    <cellStyle name="Normal 9 7 3 2 4 2" xfId="5249" xr:uid="{7B316EAB-76F0-40FA-8343-A4B895E5E8E6}"/>
    <cellStyle name="Normal 9 7 3 2 5" xfId="5246" xr:uid="{816645DE-5DEB-41A8-B50F-21FB17C33F4A}"/>
    <cellStyle name="Normal 9 7 3 3" xfId="2483" xr:uid="{F1114623-4247-45D8-A313-94259B2A2164}"/>
    <cellStyle name="Normal 9 7 3 3 2" xfId="5250" xr:uid="{370D6C87-27B8-4E30-8A0E-7A0DB015CA2F}"/>
    <cellStyle name="Normal 9 7 3 4" xfId="4280" xr:uid="{A772574C-2B07-4887-A857-271EE22CFE04}"/>
    <cellStyle name="Normal 9 7 3 4 2" xfId="5251" xr:uid="{78154E8A-4593-4403-8CEF-C4E0FC5EF788}"/>
    <cellStyle name="Normal 9 7 3 5" xfId="4281" xr:uid="{D20D8F49-0D9E-41C8-AF13-B52C923A0072}"/>
    <cellStyle name="Normal 9 7 3 5 2" xfId="5252" xr:uid="{7C0EF1C1-4D9D-4AE6-9E06-E011AC3A0015}"/>
    <cellStyle name="Normal 9 7 3 6" xfId="5245" xr:uid="{08D6D558-BA9C-4867-B0B1-98494347F888}"/>
    <cellStyle name="Normal 9 7 4" xfId="2484" xr:uid="{C89C687F-DD94-47BB-AE9D-325F7EF12DD1}"/>
    <cellStyle name="Normal 9 7 4 2" xfId="2485" xr:uid="{3FDAE18D-3768-4AE1-B431-C979935BE16C}"/>
    <cellStyle name="Normal 9 7 4 2 2" xfId="5254" xr:uid="{8374378A-4C07-43E1-A222-D9248EEA3A62}"/>
    <cellStyle name="Normal 9 7 4 3" xfId="4282" xr:uid="{83085D26-0A03-458F-9677-C5405E03DB5B}"/>
    <cellStyle name="Normal 9 7 4 3 2" xfId="5255" xr:uid="{66A3C644-CA1B-4402-BA08-FD148265AFE0}"/>
    <cellStyle name="Normal 9 7 4 4" xfId="4283" xr:uid="{1ADD2439-DCF6-494D-AA7F-D9DB81E79A16}"/>
    <cellStyle name="Normal 9 7 4 4 2" xfId="5256" xr:uid="{189183C9-A8CF-4E9D-AB0A-D6B5E6146100}"/>
    <cellStyle name="Normal 9 7 4 5" xfId="5253" xr:uid="{697C51C5-D806-43AB-9E02-4F02A9AD5245}"/>
    <cellStyle name="Normal 9 7 5" xfId="2486" xr:uid="{395D506F-1FB0-48C7-B636-001A61BAC596}"/>
    <cellStyle name="Normal 9 7 5 2" xfId="4284" xr:uid="{5A706004-EAA6-4686-A86B-8F044E11F2CD}"/>
    <cellStyle name="Normal 9 7 5 2 2" xfId="5258" xr:uid="{F8705EB0-CB52-419C-BD6F-8E0C7A2BA649}"/>
    <cellStyle name="Normal 9 7 5 3" xfId="4285" xr:uid="{938532DE-0573-4DE1-B1B1-0DD3DE4109D4}"/>
    <cellStyle name="Normal 9 7 5 3 2" xfId="5259" xr:uid="{FD7EFB28-085D-443E-9340-8326024307F4}"/>
    <cellStyle name="Normal 9 7 5 4" xfId="4286" xr:uid="{7AA9A0AF-2EF1-44E5-9AA7-68BE18E5793C}"/>
    <cellStyle name="Normal 9 7 5 4 2" xfId="5260" xr:uid="{53D17DE3-83CD-4492-8D98-A3DFFCDAEE3F}"/>
    <cellStyle name="Normal 9 7 5 5" xfId="5257" xr:uid="{0C670FE6-8142-4EFC-A3EA-725C631B44F7}"/>
    <cellStyle name="Normal 9 7 6" xfId="4287" xr:uid="{8898879E-08AB-4BB0-951C-78BCC269FCD4}"/>
    <cellStyle name="Normal 9 7 6 2" xfId="5261" xr:uid="{28AE30D4-1514-4889-ABDD-BFEA73B5F57F}"/>
    <cellStyle name="Normal 9 7 7" xfId="4288" xr:uid="{E1EB1C47-B93C-4E63-A341-AD00BB426D47}"/>
    <cellStyle name="Normal 9 7 7 2" xfId="5262" xr:uid="{FD5CBE11-8278-4C78-81E4-36B429170F9C}"/>
    <cellStyle name="Normal 9 7 8" xfId="4289" xr:uid="{C9CCD620-A10E-45C4-82DE-420373C6F72F}"/>
    <cellStyle name="Normal 9 7 8 2" xfId="5263" xr:uid="{12C2792D-EA10-41DC-89D1-FD46B7033A37}"/>
    <cellStyle name="Normal 9 7 9" xfId="5231" xr:uid="{8C2F2765-2202-49A5-9B18-B23A77AA5A40}"/>
    <cellStyle name="Normal 9 8" xfId="427" xr:uid="{40B552D0-6A16-4DBA-BE79-404C59D593E6}"/>
    <cellStyle name="Normal 9 8 2" xfId="895" xr:uid="{0CBE05A9-FE52-479D-B288-4899A73AE789}"/>
    <cellStyle name="Normal 9 8 2 2" xfId="896" xr:uid="{8B136AD7-F31A-4131-8632-770CC8074E3B}"/>
    <cellStyle name="Normal 9 8 2 2 2" xfId="2487" xr:uid="{63B15917-A28E-4672-98DD-9C5C1FE0F8E3}"/>
    <cellStyle name="Normal 9 8 2 2 2 2" xfId="5267" xr:uid="{C9D57636-4C09-41DA-BF64-8CD2DC66C822}"/>
    <cellStyle name="Normal 9 8 2 2 3" xfId="4290" xr:uid="{0DA6E8CF-6432-4536-A4EA-1B8AFCC50E13}"/>
    <cellStyle name="Normal 9 8 2 2 3 2" xfId="5268" xr:uid="{D364A9F6-E9D6-4DDF-B628-9F708530A562}"/>
    <cellStyle name="Normal 9 8 2 2 4" xfId="4291" xr:uid="{E0E70F2D-ADA3-4007-ADF9-23674A531BC3}"/>
    <cellStyle name="Normal 9 8 2 2 4 2" xfId="5269" xr:uid="{7B1026AE-E11B-4A09-8B1D-0813A047A512}"/>
    <cellStyle name="Normal 9 8 2 2 5" xfId="5266" xr:uid="{103DE4F5-BC81-408C-B086-84998FB849CE}"/>
    <cellStyle name="Normal 9 8 2 3" xfId="2488" xr:uid="{3CF93245-525A-4F77-A80D-03C3AD1AEFE4}"/>
    <cellStyle name="Normal 9 8 2 3 2" xfId="5270" xr:uid="{34C0D4D3-AD87-40E7-ADA1-2707D07BF6EC}"/>
    <cellStyle name="Normal 9 8 2 4" xfId="4292" xr:uid="{7953DD77-12FA-4B6B-BC56-DE1AB36C0694}"/>
    <cellStyle name="Normal 9 8 2 4 2" xfId="5271" xr:uid="{57188EC2-D2CD-4D3F-A100-64E2DE611E95}"/>
    <cellStyle name="Normal 9 8 2 5" xfId="4293" xr:uid="{A505220B-BBF9-47EA-89CA-98B6B6BF87CE}"/>
    <cellStyle name="Normal 9 8 2 5 2" xfId="5272" xr:uid="{D09F712D-93CD-43E7-91D9-6724D5A87FA8}"/>
    <cellStyle name="Normal 9 8 2 6" xfId="5265" xr:uid="{1DBA8C99-FF94-4B81-B235-50BEB2A383CB}"/>
    <cellStyle name="Normal 9 8 3" xfId="897" xr:uid="{D78A6D73-5D6A-474D-8DC4-FBB22BFB4454}"/>
    <cellStyle name="Normal 9 8 3 2" xfId="2489" xr:uid="{56D82CBA-D2C5-4CC5-9809-627B734A047F}"/>
    <cellStyle name="Normal 9 8 3 2 2" xfId="5274" xr:uid="{60EA0981-A94C-4119-A915-3A14A2349D64}"/>
    <cellStyle name="Normal 9 8 3 3" xfId="4294" xr:uid="{763C44AF-F667-42DD-A203-2309DD259FC7}"/>
    <cellStyle name="Normal 9 8 3 3 2" xfId="5275" xr:uid="{E586DAEA-9197-44E3-97F4-09B645730AE6}"/>
    <cellStyle name="Normal 9 8 3 4" xfId="4295" xr:uid="{9D9A93BB-9360-4C25-95B1-21D96B7D0DB1}"/>
    <cellStyle name="Normal 9 8 3 4 2" xfId="5276" xr:uid="{FC12CD11-2DC7-457A-8480-19FE3C43A291}"/>
    <cellStyle name="Normal 9 8 3 5" xfId="5273" xr:uid="{254284D8-D5F6-4714-AD7B-F1EABF4922E1}"/>
    <cellStyle name="Normal 9 8 4" xfId="2490" xr:uid="{F1ADCA2F-B88F-4F04-9D90-140608D7BF7C}"/>
    <cellStyle name="Normal 9 8 4 2" xfId="4296" xr:uid="{984981A3-55E9-41D1-88D4-AD323A82B543}"/>
    <cellStyle name="Normal 9 8 4 2 2" xfId="5278" xr:uid="{672A2890-0441-44FB-A011-6AFC05E717D4}"/>
    <cellStyle name="Normal 9 8 4 3" xfId="4297" xr:uid="{4F854EE2-668C-415B-A80D-FCB27DCC0B0F}"/>
    <cellStyle name="Normal 9 8 4 3 2" xfId="5279" xr:uid="{F9BE647F-CA5F-4A44-A615-87443664C9E4}"/>
    <cellStyle name="Normal 9 8 4 4" xfId="4298" xr:uid="{F48EB807-49E8-4FB9-8907-E5832A5722AC}"/>
    <cellStyle name="Normal 9 8 4 4 2" xfId="5280" xr:uid="{41BA5DEC-BFD2-4564-B06E-BCAE4B23723B}"/>
    <cellStyle name="Normal 9 8 4 5" xfId="5277" xr:uid="{CDD16230-B023-40D1-B8A4-97493420D425}"/>
    <cellStyle name="Normal 9 8 5" xfId="4299" xr:uid="{31F91C81-05E3-48F4-98DD-6DFC9DDC9408}"/>
    <cellStyle name="Normal 9 8 5 2" xfId="5281" xr:uid="{2D81CAE6-F85A-402D-8708-ECD5142B2C8A}"/>
    <cellStyle name="Normal 9 8 6" xfId="4300" xr:uid="{55FCBCED-621C-4506-96F8-751372843423}"/>
    <cellStyle name="Normal 9 8 6 2" xfId="5282" xr:uid="{A9888CC1-D75A-43BE-8459-B994355ACE4B}"/>
    <cellStyle name="Normal 9 8 7" xfId="4301" xr:uid="{D6950EC7-75D2-4299-B888-6CA8325D5FB1}"/>
    <cellStyle name="Normal 9 8 7 2" xfId="5283" xr:uid="{EBE10386-C770-4187-B3B2-946491DD10B1}"/>
    <cellStyle name="Normal 9 8 8" xfId="5264" xr:uid="{C4143A0C-6266-4BF6-A77E-5C0EAB710B05}"/>
    <cellStyle name="Normal 9 9" xfId="428" xr:uid="{D7223AD2-060B-4E4D-BDD5-4C0F5C062F69}"/>
    <cellStyle name="Normal 9 9 2" xfId="898" xr:uid="{C5D25959-CF55-4B22-B211-981FD4B7E0D5}"/>
    <cellStyle name="Normal 9 9 2 2" xfId="2491" xr:uid="{2F614C8D-F5B0-49B8-870C-FA3C4F988210}"/>
    <cellStyle name="Normal 9 9 2 2 2" xfId="5286" xr:uid="{D66C6A95-DFF2-4526-B928-EB8DAF66E60D}"/>
    <cellStyle name="Normal 9 9 2 3" xfId="4302" xr:uid="{F631B6D8-C8D2-453B-A089-1C1418EA7601}"/>
    <cellStyle name="Normal 9 9 2 3 2" xfId="5287" xr:uid="{791F3526-E70A-4625-B722-C5BBCD827209}"/>
    <cellStyle name="Normal 9 9 2 4" xfId="4303" xr:uid="{5C057CAF-AA23-4F4F-B12C-53B06EE3191C}"/>
    <cellStyle name="Normal 9 9 2 4 2" xfId="5288" xr:uid="{E44FF275-00B0-4DDD-A167-1E32975EDC1E}"/>
    <cellStyle name="Normal 9 9 2 5" xfId="5285" xr:uid="{39235951-063A-4704-A07D-336385E51521}"/>
    <cellStyle name="Normal 9 9 3" xfId="2492" xr:uid="{41B41BC3-5E04-4DAA-B62E-3F4473B4FE47}"/>
    <cellStyle name="Normal 9 9 3 2" xfId="4304" xr:uid="{B782F33D-5EA6-4EC4-BDB9-DC0636F1B406}"/>
    <cellStyle name="Normal 9 9 3 2 2" xfId="5290" xr:uid="{A9DEF8EC-9A2F-48B1-900B-1B6D79BA9A28}"/>
    <cellStyle name="Normal 9 9 3 3" xfId="4305" xr:uid="{E157C18D-63AB-4817-9626-6700B3A1CEE6}"/>
    <cellStyle name="Normal 9 9 3 3 2" xfId="5291" xr:uid="{DAD3A287-1763-46AA-8647-FEF0E17957F2}"/>
    <cellStyle name="Normal 9 9 3 4" xfId="4306" xr:uid="{D093402F-3528-4DBE-9ED9-8F93DA96826D}"/>
    <cellStyle name="Normal 9 9 3 4 2" xfId="5292" xr:uid="{ED46EA05-3246-455F-BA70-D237045A259E}"/>
    <cellStyle name="Normal 9 9 3 5" xfId="5289" xr:uid="{45E9D145-49EC-4C66-84AE-2A2ECBEC5678}"/>
    <cellStyle name="Normal 9 9 4" xfId="4307" xr:uid="{D8F7D7E5-06B2-4242-BCEB-ACB60A6E1F18}"/>
    <cellStyle name="Normal 9 9 4 2" xfId="5293" xr:uid="{CEE70276-7FC5-442A-86BE-2BA4AD2FF5ED}"/>
    <cellStyle name="Normal 9 9 5" xfId="4308" xr:uid="{11091102-F28E-4B90-8229-8FFF68F4A498}"/>
    <cellStyle name="Normal 9 9 5 2" xfId="5294" xr:uid="{A5E3906F-1FC8-47DF-AA15-BC1E5C7BF7FA}"/>
    <cellStyle name="Normal 9 9 6" xfId="4309" xr:uid="{095E13B0-31A7-4DEC-92DA-C89454BD335B}"/>
    <cellStyle name="Normal 9 9 6 2" xfId="5295" xr:uid="{178024EC-2230-4B28-B728-67C0C9EB1EDB}"/>
    <cellStyle name="Normal 9 9 7" xfId="5284" xr:uid="{E1171D0B-B9AB-438B-8570-E0D89690EFE7}"/>
    <cellStyle name="Percent 2" xfId="183" xr:uid="{0079629D-D52B-49D3-81B8-1DF89A8D6A5A}"/>
    <cellStyle name="Percent 2 2" xfId="5296" xr:uid="{594738C0-8AEB-43C8-BC48-53CE63B3AB02}"/>
    <cellStyle name="Гиперссылка 2" xfId="4" xr:uid="{49BAA0F8-B3D3-41B5-87DD-435502328B29}"/>
    <cellStyle name="Гиперссылка 2 2" xfId="5297" xr:uid="{2F50D28C-D688-425F-B9A4-76C80D6174E2}"/>
    <cellStyle name="Обычный 2" xfId="1" xr:uid="{A3CD5D5E-4502-4158-8112-08CDD679ACF5}"/>
    <cellStyle name="Обычный 2 2" xfId="5" xr:uid="{D19F253E-EE9B-4476-9D91-2EE3A6D7A3DC}"/>
    <cellStyle name="Обычный 2 2 2" xfId="5299" xr:uid="{58206034-6523-4608-AE02-30DA47321DB8}"/>
    <cellStyle name="Обычный 2 3" xfId="5298" xr:uid="{E4E4D23F-4283-4A39-B565-12F0B3D288C0}"/>
    <cellStyle name="常规_Sheet1_1" xfId="4411" xr:uid="{CE4C3D0F-A51F-4B56-AFBE-BA0D314173E0}"/>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14"/>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712</v>
      </c>
      <c r="C10" s="120"/>
      <c r="D10" s="120"/>
      <c r="E10" s="120"/>
      <c r="F10" s="115"/>
      <c r="G10" s="116"/>
      <c r="H10" s="116" t="s">
        <v>712</v>
      </c>
      <c r="I10" s="120"/>
      <c r="J10" s="136">
        <v>51522</v>
      </c>
      <c r="K10" s="115"/>
    </row>
    <row r="11" spans="1:11">
      <c r="A11" s="114"/>
      <c r="B11" s="114" t="s">
        <v>713</v>
      </c>
      <c r="C11" s="120"/>
      <c r="D11" s="120"/>
      <c r="E11" s="120"/>
      <c r="F11" s="115"/>
      <c r="G11" s="116"/>
      <c r="H11" s="116" t="s">
        <v>713</v>
      </c>
      <c r="I11" s="120"/>
      <c r="J11" s="137"/>
      <c r="K11" s="115"/>
    </row>
    <row r="12" spans="1:11">
      <c r="A12" s="114"/>
      <c r="B12" s="114" t="s">
        <v>714</v>
      </c>
      <c r="C12" s="120"/>
      <c r="D12" s="120"/>
      <c r="E12" s="120"/>
      <c r="F12" s="115"/>
      <c r="G12" s="116"/>
      <c r="H12" s="116" t="s">
        <v>714</v>
      </c>
      <c r="I12" s="120"/>
      <c r="J12" s="120"/>
      <c r="K12" s="115"/>
    </row>
    <row r="13" spans="1:11">
      <c r="A13" s="114"/>
      <c r="B13" s="114" t="s">
        <v>715</v>
      </c>
      <c r="C13" s="120"/>
      <c r="D13" s="120"/>
      <c r="E13" s="120"/>
      <c r="F13" s="115"/>
      <c r="G13" s="116"/>
      <c r="H13" s="116" t="s">
        <v>715</v>
      </c>
      <c r="I13" s="120"/>
      <c r="J13" s="99" t="s">
        <v>11</v>
      </c>
      <c r="K13" s="115"/>
    </row>
    <row r="14" spans="1:11" ht="15" customHeight="1">
      <c r="A14" s="114"/>
      <c r="B14" s="114" t="s">
        <v>716</v>
      </c>
      <c r="C14" s="120"/>
      <c r="D14" s="120"/>
      <c r="E14" s="120"/>
      <c r="F14" s="115"/>
      <c r="G14" s="116"/>
      <c r="H14" s="116" t="s">
        <v>716</v>
      </c>
      <c r="I14" s="120"/>
      <c r="J14" s="138">
        <v>45191</v>
      </c>
      <c r="K14" s="115"/>
    </row>
    <row r="15" spans="1:11" ht="15" customHeight="1">
      <c r="A15" s="114"/>
      <c r="B15" s="131" t="s">
        <v>803</v>
      </c>
      <c r="C15" s="7"/>
      <c r="D15" s="7"/>
      <c r="E15" s="7"/>
      <c r="F15" s="8"/>
      <c r="G15" s="116"/>
      <c r="H15" s="132" t="s">
        <v>803</v>
      </c>
      <c r="I15" s="120"/>
      <c r="J15" s="139"/>
      <c r="K15" s="115"/>
    </row>
    <row r="16" spans="1:11" ht="15" customHeight="1">
      <c r="A16" s="114"/>
      <c r="B16" s="120"/>
      <c r="C16" s="120"/>
      <c r="D16" s="120"/>
      <c r="E16" s="120"/>
      <c r="F16" s="120"/>
      <c r="G16" s="120"/>
      <c r="H16" s="120"/>
      <c r="I16" s="123" t="s">
        <v>142</v>
      </c>
      <c r="J16" s="130">
        <v>40080</v>
      </c>
      <c r="K16" s="115"/>
    </row>
    <row r="17" spans="1:11">
      <c r="A17" s="114"/>
      <c r="B17" s="120" t="s">
        <v>717</v>
      </c>
      <c r="C17" s="120"/>
      <c r="D17" s="120"/>
      <c r="E17" s="120"/>
      <c r="F17" s="120"/>
      <c r="G17" s="120"/>
      <c r="H17" s="120"/>
      <c r="I17" s="123" t="s">
        <v>143</v>
      </c>
      <c r="J17" s="130" t="s">
        <v>802</v>
      </c>
      <c r="K17" s="115"/>
    </row>
    <row r="18" spans="1:11" ht="18">
      <c r="A18" s="114"/>
      <c r="B18" s="120" t="s">
        <v>718</v>
      </c>
      <c r="C18" s="120"/>
      <c r="D18" s="120"/>
      <c r="E18" s="120"/>
      <c r="F18" s="120"/>
      <c r="G18" s="120"/>
      <c r="H18" s="120"/>
      <c r="I18" s="122" t="s">
        <v>258</v>
      </c>
      <c r="J18" s="104" t="s">
        <v>133</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0" t="s">
        <v>201</v>
      </c>
      <c r="G20" s="141"/>
      <c r="H20" s="100" t="s">
        <v>169</v>
      </c>
      <c r="I20" s="100" t="s">
        <v>202</v>
      </c>
      <c r="J20" s="100" t="s">
        <v>21</v>
      </c>
      <c r="K20" s="115"/>
    </row>
    <row r="21" spans="1:11">
      <c r="A21" s="114"/>
      <c r="B21" s="105"/>
      <c r="C21" s="105"/>
      <c r="D21" s="106"/>
      <c r="E21" s="106"/>
      <c r="F21" s="142"/>
      <c r="G21" s="143"/>
      <c r="H21" s="105" t="s">
        <v>141</v>
      </c>
      <c r="I21" s="105"/>
      <c r="J21" s="105"/>
      <c r="K21" s="115"/>
    </row>
    <row r="22" spans="1:11" ht="24">
      <c r="A22" s="114"/>
      <c r="B22" s="107">
        <v>25</v>
      </c>
      <c r="C22" s="10" t="s">
        <v>719</v>
      </c>
      <c r="D22" s="118" t="s">
        <v>719</v>
      </c>
      <c r="E22" s="118" t="s">
        <v>583</v>
      </c>
      <c r="F22" s="134"/>
      <c r="G22" s="135"/>
      <c r="H22" s="11" t="s">
        <v>796</v>
      </c>
      <c r="I22" s="14">
        <v>0.17</v>
      </c>
      <c r="J22" s="109">
        <f t="shared" ref="J22:J53" si="0">I22*B22</f>
        <v>4.25</v>
      </c>
      <c r="K22" s="115"/>
    </row>
    <row r="23" spans="1:11">
      <c r="A23" s="114"/>
      <c r="B23" s="107">
        <v>20</v>
      </c>
      <c r="C23" s="10" t="s">
        <v>720</v>
      </c>
      <c r="D23" s="118" t="s">
        <v>720</v>
      </c>
      <c r="E23" s="118" t="s">
        <v>25</v>
      </c>
      <c r="F23" s="134" t="s">
        <v>583</v>
      </c>
      <c r="G23" s="135"/>
      <c r="H23" s="11" t="s">
        <v>721</v>
      </c>
      <c r="I23" s="14">
        <v>0.14000000000000001</v>
      </c>
      <c r="J23" s="109">
        <f t="shared" si="0"/>
        <v>2.8000000000000003</v>
      </c>
      <c r="K23" s="115"/>
    </row>
    <row r="24" spans="1:11" ht="36">
      <c r="A24" s="114"/>
      <c r="B24" s="107">
        <v>10</v>
      </c>
      <c r="C24" s="10" t="s">
        <v>451</v>
      </c>
      <c r="D24" s="118" t="s">
        <v>451</v>
      </c>
      <c r="E24" s="118" t="s">
        <v>27</v>
      </c>
      <c r="F24" s="134"/>
      <c r="G24" s="135"/>
      <c r="H24" s="11" t="s">
        <v>453</v>
      </c>
      <c r="I24" s="14">
        <v>3.02</v>
      </c>
      <c r="J24" s="109">
        <f t="shared" si="0"/>
        <v>30.2</v>
      </c>
      <c r="K24" s="115"/>
    </row>
    <row r="25" spans="1:11" ht="24">
      <c r="A25" s="114"/>
      <c r="B25" s="107">
        <v>10</v>
      </c>
      <c r="C25" s="10" t="s">
        <v>722</v>
      </c>
      <c r="D25" s="118" t="s">
        <v>722</v>
      </c>
      <c r="E25" s="118" t="s">
        <v>27</v>
      </c>
      <c r="F25" s="134" t="s">
        <v>272</v>
      </c>
      <c r="G25" s="135"/>
      <c r="H25" s="11" t="s">
        <v>723</v>
      </c>
      <c r="I25" s="14">
        <v>2.4900000000000002</v>
      </c>
      <c r="J25" s="109">
        <f t="shared" si="0"/>
        <v>24.900000000000002</v>
      </c>
      <c r="K25" s="115"/>
    </row>
    <row r="26" spans="1:11" ht="24">
      <c r="A26" s="114"/>
      <c r="B26" s="107">
        <v>10</v>
      </c>
      <c r="C26" s="10" t="s">
        <v>724</v>
      </c>
      <c r="D26" s="118" t="s">
        <v>724</v>
      </c>
      <c r="E26" s="118" t="s">
        <v>27</v>
      </c>
      <c r="F26" s="134" t="s">
        <v>272</v>
      </c>
      <c r="G26" s="135"/>
      <c r="H26" s="11" t="s">
        <v>725</v>
      </c>
      <c r="I26" s="14">
        <v>0.57999999999999996</v>
      </c>
      <c r="J26" s="109">
        <f t="shared" si="0"/>
        <v>5.8</v>
      </c>
      <c r="K26" s="115"/>
    </row>
    <row r="27" spans="1:11" ht="36">
      <c r="A27" s="114"/>
      <c r="B27" s="107">
        <v>1</v>
      </c>
      <c r="C27" s="10" t="s">
        <v>726</v>
      </c>
      <c r="D27" s="118" t="s">
        <v>726</v>
      </c>
      <c r="E27" s="118"/>
      <c r="F27" s="134"/>
      <c r="G27" s="135"/>
      <c r="H27" s="11" t="s">
        <v>797</v>
      </c>
      <c r="I27" s="14">
        <v>16.32</v>
      </c>
      <c r="J27" s="109">
        <f t="shared" si="0"/>
        <v>16.32</v>
      </c>
      <c r="K27" s="115"/>
    </row>
    <row r="28" spans="1:11" ht="24">
      <c r="A28" s="114"/>
      <c r="B28" s="107">
        <v>1</v>
      </c>
      <c r="C28" s="10" t="s">
        <v>710</v>
      </c>
      <c r="D28" s="118" t="s">
        <v>710</v>
      </c>
      <c r="E28" s="118" t="s">
        <v>25</v>
      </c>
      <c r="F28" s="134"/>
      <c r="G28" s="135"/>
      <c r="H28" s="11" t="s">
        <v>711</v>
      </c>
      <c r="I28" s="14">
        <v>15.77</v>
      </c>
      <c r="J28" s="109">
        <f t="shared" si="0"/>
        <v>15.77</v>
      </c>
      <c r="K28" s="115"/>
    </row>
    <row r="29" spans="1:11" ht="24">
      <c r="A29" s="114"/>
      <c r="B29" s="107">
        <v>1</v>
      </c>
      <c r="C29" s="10" t="s">
        <v>727</v>
      </c>
      <c r="D29" s="118" t="s">
        <v>788</v>
      </c>
      <c r="E29" s="118" t="s">
        <v>728</v>
      </c>
      <c r="F29" s="134"/>
      <c r="G29" s="135"/>
      <c r="H29" s="11" t="s">
        <v>729</v>
      </c>
      <c r="I29" s="14">
        <v>17.29</v>
      </c>
      <c r="J29" s="109">
        <f t="shared" si="0"/>
        <v>17.29</v>
      </c>
      <c r="K29" s="115"/>
    </row>
    <row r="30" spans="1:11" ht="24">
      <c r="A30" s="114"/>
      <c r="B30" s="107">
        <v>25</v>
      </c>
      <c r="C30" s="10" t="s">
        <v>730</v>
      </c>
      <c r="D30" s="118" t="s">
        <v>730</v>
      </c>
      <c r="E30" s="118" t="s">
        <v>25</v>
      </c>
      <c r="F30" s="134" t="s">
        <v>272</v>
      </c>
      <c r="G30" s="135"/>
      <c r="H30" s="11" t="s">
        <v>731</v>
      </c>
      <c r="I30" s="14">
        <v>0.57999999999999996</v>
      </c>
      <c r="J30" s="109">
        <f t="shared" si="0"/>
        <v>14.499999999999998</v>
      </c>
      <c r="K30" s="115"/>
    </row>
    <row r="31" spans="1:11" ht="24">
      <c r="A31" s="114"/>
      <c r="B31" s="107">
        <v>25</v>
      </c>
      <c r="C31" s="10" t="s">
        <v>732</v>
      </c>
      <c r="D31" s="118" t="s">
        <v>732</v>
      </c>
      <c r="E31" s="118" t="s">
        <v>583</v>
      </c>
      <c r="F31" s="134"/>
      <c r="G31" s="135"/>
      <c r="H31" s="11" t="s">
        <v>798</v>
      </c>
      <c r="I31" s="14">
        <v>0.33</v>
      </c>
      <c r="J31" s="109">
        <f t="shared" si="0"/>
        <v>8.25</v>
      </c>
      <c r="K31" s="115"/>
    </row>
    <row r="32" spans="1:11" ht="22.5" customHeight="1">
      <c r="A32" s="114"/>
      <c r="B32" s="107">
        <v>1</v>
      </c>
      <c r="C32" s="10" t="s">
        <v>733</v>
      </c>
      <c r="D32" s="118" t="s">
        <v>733</v>
      </c>
      <c r="E32" s="118"/>
      <c r="F32" s="134"/>
      <c r="G32" s="135"/>
      <c r="H32" s="11" t="s">
        <v>799</v>
      </c>
      <c r="I32" s="14">
        <v>42.39</v>
      </c>
      <c r="J32" s="109">
        <f t="shared" si="0"/>
        <v>42.39</v>
      </c>
      <c r="K32" s="115"/>
    </row>
    <row r="33" spans="1:11" ht="24">
      <c r="A33" s="114"/>
      <c r="B33" s="107">
        <v>20</v>
      </c>
      <c r="C33" s="10" t="s">
        <v>734</v>
      </c>
      <c r="D33" s="118" t="s">
        <v>734</v>
      </c>
      <c r="E33" s="118" t="s">
        <v>25</v>
      </c>
      <c r="F33" s="134" t="s">
        <v>673</v>
      </c>
      <c r="G33" s="135"/>
      <c r="H33" s="11" t="s">
        <v>735</v>
      </c>
      <c r="I33" s="14">
        <v>0.57999999999999996</v>
      </c>
      <c r="J33" s="109">
        <f t="shared" si="0"/>
        <v>11.6</v>
      </c>
      <c r="K33" s="115"/>
    </row>
    <row r="34" spans="1:11" ht="24">
      <c r="A34" s="114"/>
      <c r="B34" s="107">
        <v>20</v>
      </c>
      <c r="C34" s="10" t="s">
        <v>734</v>
      </c>
      <c r="D34" s="118" t="s">
        <v>734</v>
      </c>
      <c r="E34" s="118" t="s">
        <v>25</v>
      </c>
      <c r="F34" s="134" t="s">
        <v>271</v>
      </c>
      <c r="G34" s="135"/>
      <c r="H34" s="11" t="s">
        <v>735</v>
      </c>
      <c r="I34" s="14">
        <v>0.57999999999999996</v>
      </c>
      <c r="J34" s="109">
        <f t="shared" si="0"/>
        <v>11.6</v>
      </c>
      <c r="K34" s="115"/>
    </row>
    <row r="35" spans="1:11" ht="24">
      <c r="A35" s="114"/>
      <c r="B35" s="107">
        <v>20</v>
      </c>
      <c r="C35" s="10" t="s">
        <v>734</v>
      </c>
      <c r="D35" s="118" t="s">
        <v>734</v>
      </c>
      <c r="E35" s="118" t="s">
        <v>25</v>
      </c>
      <c r="F35" s="134" t="s">
        <v>484</v>
      </c>
      <c r="G35" s="135"/>
      <c r="H35" s="11" t="s">
        <v>735</v>
      </c>
      <c r="I35" s="14">
        <v>0.57999999999999996</v>
      </c>
      <c r="J35" s="109">
        <f t="shared" si="0"/>
        <v>11.6</v>
      </c>
      <c r="K35" s="115"/>
    </row>
    <row r="36" spans="1:11" ht="24">
      <c r="A36" s="114"/>
      <c r="B36" s="107">
        <v>20</v>
      </c>
      <c r="C36" s="10" t="s">
        <v>736</v>
      </c>
      <c r="D36" s="118" t="s">
        <v>736</v>
      </c>
      <c r="E36" s="118" t="s">
        <v>26</v>
      </c>
      <c r="F36" s="134" t="s">
        <v>273</v>
      </c>
      <c r="G36" s="135"/>
      <c r="H36" s="11" t="s">
        <v>737</v>
      </c>
      <c r="I36" s="14">
        <v>0.63</v>
      </c>
      <c r="J36" s="109">
        <f t="shared" si="0"/>
        <v>12.6</v>
      </c>
      <c r="K36" s="115"/>
    </row>
    <row r="37" spans="1:11" ht="24">
      <c r="A37" s="114"/>
      <c r="B37" s="107">
        <v>20</v>
      </c>
      <c r="C37" s="10" t="s">
        <v>736</v>
      </c>
      <c r="D37" s="118" t="s">
        <v>736</v>
      </c>
      <c r="E37" s="118" t="s">
        <v>26</v>
      </c>
      <c r="F37" s="134" t="s">
        <v>272</v>
      </c>
      <c r="G37" s="135"/>
      <c r="H37" s="11" t="s">
        <v>737</v>
      </c>
      <c r="I37" s="14">
        <v>0.63</v>
      </c>
      <c r="J37" s="109">
        <f t="shared" si="0"/>
        <v>12.6</v>
      </c>
      <c r="K37" s="115"/>
    </row>
    <row r="38" spans="1:11" ht="24">
      <c r="A38" s="114"/>
      <c r="B38" s="107">
        <v>20</v>
      </c>
      <c r="C38" s="10" t="s">
        <v>736</v>
      </c>
      <c r="D38" s="118" t="s">
        <v>736</v>
      </c>
      <c r="E38" s="118" t="s">
        <v>27</v>
      </c>
      <c r="F38" s="134" t="s">
        <v>273</v>
      </c>
      <c r="G38" s="135"/>
      <c r="H38" s="11" t="s">
        <v>737</v>
      </c>
      <c r="I38" s="14">
        <v>0.63</v>
      </c>
      <c r="J38" s="109">
        <f t="shared" si="0"/>
        <v>12.6</v>
      </c>
      <c r="K38" s="115"/>
    </row>
    <row r="39" spans="1:11" ht="24">
      <c r="A39" s="114"/>
      <c r="B39" s="107">
        <v>20</v>
      </c>
      <c r="C39" s="10" t="s">
        <v>736</v>
      </c>
      <c r="D39" s="118" t="s">
        <v>736</v>
      </c>
      <c r="E39" s="118" t="s">
        <v>27</v>
      </c>
      <c r="F39" s="134" t="s">
        <v>272</v>
      </c>
      <c r="G39" s="135"/>
      <c r="H39" s="11" t="s">
        <v>737</v>
      </c>
      <c r="I39" s="14">
        <v>0.63</v>
      </c>
      <c r="J39" s="109">
        <f t="shared" si="0"/>
        <v>12.6</v>
      </c>
      <c r="K39" s="115"/>
    </row>
    <row r="40" spans="1:11" ht="24">
      <c r="A40" s="114"/>
      <c r="B40" s="107">
        <v>10</v>
      </c>
      <c r="C40" s="10" t="s">
        <v>736</v>
      </c>
      <c r="D40" s="118" t="s">
        <v>736</v>
      </c>
      <c r="E40" s="118" t="s">
        <v>28</v>
      </c>
      <c r="F40" s="134" t="s">
        <v>273</v>
      </c>
      <c r="G40" s="135"/>
      <c r="H40" s="11" t="s">
        <v>737</v>
      </c>
      <c r="I40" s="14">
        <v>0.63</v>
      </c>
      <c r="J40" s="109">
        <f t="shared" si="0"/>
        <v>6.3</v>
      </c>
      <c r="K40" s="115"/>
    </row>
    <row r="41" spans="1:11" ht="24">
      <c r="A41" s="114"/>
      <c r="B41" s="107">
        <v>10</v>
      </c>
      <c r="C41" s="10" t="s">
        <v>736</v>
      </c>
      <c r="D41" s="118" t="s">
        <v>736</v>
      </c>
      <c r="E41" s="118" t="s">
        <v>28</v>
      </c>
      <c r="F41" s="134" t="s">
        <v>272</v>
      </c>
      <c r="G41" s="135"/>
      <c r="H41" s="11" t="s">
        <v>737</v>
      </c>
      <c r="I41" s="14">
        <v>0.63</v>
      </c>
      <c r="J41" s="109">
        <f t="shared" si="0"/>
        <v>6.3</v>
      </c>
      <c r="K41" s="115"/>
    </row>
    <row r="42" spans="1:11" ht="36">
      <c r="A42" s="114"/>
      <c r="B42" s="107">
        <v>1</v>
      </c>
      <c r="C42" s="10" t="s">
        <v>738</v>
      </c>
      <c r="D42" s="118" t="s">
        <v>738</v>
      </c>
      <c r="E42" s="118"/>
      <c r="F42" s="134"/>
      <c r="G42" s="135"/>
      <c r="H42" s="11" t="s">
        <v>800</v>
      </c>
      <c r="I42" s="14">
        <v>20.309999999999999</v>
      </c>
      <c r="J42" s="109">
        <f t="shared" si="0"/>
        <v>20.309999999999999</v>
      </c>
      <c r="K42" s="115"/>
    </row>
    <row r="43" spans="1:11">
      <c r="A43" s="114"/>
      <c r="B43" s="107">
        <v>6</v>
      </c>
      <c r="C43" s="10" t="s">
        <v>656</v>
      </c>
      <c r="D43" s="118" t="s">
        <v>656</v>
      </c>
      <c r="E43" s="118" t="s">
        <v>28</v>
      </c>
      <c r="F43" s="134"/>
      <c r="G43" s="135"/>
      <c r="H43" s="11" t="s">
        <v>658</v>
      </c>
      <c r="I43" s="14">
        <v>0.17</v>
      </c>
      <c r="J43" s="109">
        <f t="shared" si="0"/>
        <v>1.02</v>
      </c>
      <c r="K43" s="115"/>
    </row>
    <row r="44" spans="1:11" ht="24">
      <c r="A44" s="114"/>
      <c r="B44" s="107">
        <v>1</v>
      </c>
      <c r="C44" s="10" t="s">
        <v>739</v>
      </c>
      <c r="D44" s="118" t="s">
        <v>789</v>
      </c>
      <c r="E44" s="118" t="s">
        <v>740</v>
      </c>
      <c r="F44" s="134"/>
      <c r="G44" s="135"/>
      <c r="H44" s="11" t="s">
        <v>741</v>
      </c>
      <c r="I44" s="14">
        <v>19.66</v>
      </c>
      <c r="J44" s="109">
        <f t="shared" si="0"/>
        <v>19.66</v>
      </c>
      <c r="K44" s="115"/>
    </row>
    <row r="45" spans="1:11" ht="12" customHeight="1">
      <c r="A45" s="114"/>
      <c r="B45" s="107">
        <v>13</v>
      </c>
      <c r="C45" s="10" t="s">
        <v>649</v>
      </c>
      <c r="D45" s="118" t="s">
        <v>649</v>
      </c>
      <c r="E45" s="118" t="s">
        <v>25</v>
      </c>
      <c r="F45" s="134"/>
      <c r="G45" s="135"/>
      <c r="H45" s="11" t="s">
        <v>652</v>
      </c>
      <c r="I45" s="14">
        <v>1.52</v>
      </c>
      <c r="J45" s="109">
        <f t="shared" si="0"/>
        <v>19.760000000000002</v>
      </c>
      <c r="K45" s="115"/>
    </row>
    <row r="46" spans="1:11" ht="12" customHeight="1">
      <c r="A46" s="114"/>
      <c r="B46" s="107">
        <v>15</v>
      </c>
      <c r="C46" s="10" t="s">
        <v>649</v>
      </c>
      <c r="D46" s="118" t="s">
        <v>649</v>
      </c>
      <c r="E46" s="118" t="s">
        <v>26</v>
      </c>
      <c r="F46" s="134"/>
      <c r="G46" s="135"/>
      <c r="H46" s="11" t="s">
        <v>652</v>
      </c>
      <c r="I46" s="14">
        <v>1.52</v>
      </c>
      <c r="J46" s="109">
        <f t="shared" si="0"/>
        <v>22.8</v>
      </c>
      <c r="K46" s="115"/>
    </row>
    <row r="47" spans="1:11" ht="12" customHeight="1">
      <c r="A47" s="114"/>
      <c r="B47" s="107">
        <v>15</v>
      </c>
      <c r="C47" s="10" t="s">
        <v>649</v>
      </c>
      <c r="D47" s="118" t="s">
        <v>649</v>
      </c>
      <c r="E47" s="118" t="s">
        <v>27</v>
      </c>
      <c r="F47" s="134"/>
      <c r="G47" s="135"/>
      <c r="H47" s="11" t="s">
        <v>652</v>
      </c>
      <c r="I47" s="14">
        <v>1.52</v>
      </c>
      <c r="J47" s="109">
        <f t="shared" si="0"/>
        <v>22.8</v>
      </c>
      <c r="K47" s="115"/>
    </row>
    <row r="48" spans="1:11" ht="12" customHeight="1">
      <c r="A48" s="114"/>
      <c r="B48" s="107">
        <v>20</v>
      </c>
      <c r="C48" s="10" t="s">
        <v>65</v>
      </c>
      <c r="D48" s="118" t="s">
        <v>65</v>
      </c>
      <c r="E48" s="118" t="s">
        <v>23</v>
      </c>
      <c r="F48" s="134"/>
      <c r="G48" s="135"/>
      <c r="H48" s="11" t="s">
        <v>742</v>
      </c>
      <c r="I48" s="14">
        <v>1.57</v>
      </c>
      <c r="J48" s="109">
        <f t="shared" si="0"/>
        <v>31.400000000000002</v>
      </c>
      <c r="K48" s="115"/>
    </row>
    <row r="49" spans="1:11" ht="12" customHeight="1">
      <c r="A49" s="114"/>
      <c r="B49" s="107">
        <v>35</v>
      </c>
      <c r="C49" s="10" t="s">
        <v>65</v>
      </c>
      <c r="D49" s="118" t="s">
        <v>65</v>
      </c>
      <c r="E49" s="118" t="s">
        <v>25</v>
      </c>
      <c r="F49" s="134"/>
      <c r="G49" s="135"/>
      <c r="H49" s="11" t="s">
        <v>742</v>
      </c>
      <c r="I49" s="14">
        <v>1.57</v>
      </c>
      <c r="J49" s="109">
        <f t="shared" si="0"/>
        <v>54.95</v>
      </c>
      <c r="K49" s="115"/>
    </row>
    <row r="50" spans="1:11" ht="12" customHeight="1">
      <c r="A50" s="114"/>
      <c r="B50" s="107">
        <v>35</v>
      </c>
      <c r="C50" s="10" t="s">
        <v>65</v>
      </c>
      <c r="D50" s="118" t="s">
        <v>65</v>
      </c>
      <c r="E50" s="118" t="s">
        <v>26</v>
      </c>
      <c r="F50" s="134"/>
      <c r="G50" s="135"/>
      <c r="H50" s="11" t="s">
        <v>742</v>
      </c>
      <c r="I50" s="14">
        <v>1.57</v>
      </c>
      <c r="J50" s="109">
        <f t="shared" si="0"/>
        <v>54.95</v>
      </c>
      <c r="K50" s="115"/>
    </row>
    <row r="51" spans="1:11" ht="12" customHeight="1">
      <c r="A51" s="114"/>
      <c r="B51" s="107">
        <v>35</v>
      </c>
      <c r="C51" s="10" t="s">
        <v>65</v>
      </c>
      <c r="D51" s="118" t="s">
        <v>65</v>
      </c>
      <c r="E51" s="118" t="s">
        <v>27</v>
      </c>
      <c r="F51" s="134"/>
      <c r="G51" s="135"/>
      <c r="H51" s="11" t="s">
        <v>742</v>
      </c>
      <c r="I51" s="14">
        <v>1.57</v>
      </c>
      <c r="J51" s="109">
        <f t="shared" si="0"/>
        <v>54.95</v>
      </c>
      <c r="K51" s="115"/>
    </row>
    <row r="52" spans="1:11" ht="12" customHeight="1">
      <c r="A52" s="114"/>
      <c r="B52" s="107">
        <v>25</v>
      </c>
      <c r="C52" s="10" t="s">
        <v>65</v>
      </c>
      <c r="D52" s="118" t="s">
        <v>65</v>
      </c>
      <c r="E52" s="118" t="s">
        <v>28</v>
      </c>
      <c r="F52" s="134"/>
      <c r="G52" s="135"/>
      <c r="H52" s="11" t="s">
        <v>742</v>
      </c>
      <c r="I52" s="14">
        <v>1.57</v>
      </c>
      <c r="J52" s="109">
        <f t="shared" si="0"/>
        <v>39.25</v>
      </c>
      <c r="K52" s="115"/>
    </row>
    <row r="53" spans="1:11" ht="24">
      <c r="A53" s="114"/>
      <c r="B53" s="107">
        <v>11</v>
      </c>
      <c r="C53" s="10" t="s">
        <v>743</v>
      </c>
      <c r="D53" s="118" t="s">
        <v>743</v>
      </c>
      <c r="E53" s="118" t="s">
        <v>25</v>
      </c>
      <c r="F53" s="134" t="s">
        <v>212</v>
      </c>
      <c r="G53" s="135"/>
      <c r="H53" s="11" t="s">
        <v>744</v>
      </c>
      <c r="I53" s="14">
        <v>2.4500000000000002</v>
      </c>
      <c r="J53" s="109">
        <f t="shared" si="0"/>
        <v>26.950000000000003</v>
      </c>
      <c r="K53" s="115"/>
    </row>
    <row r="54" spans="1:11" ht="24">
      <c r="A54" s="114"/>
      <c r="B54" s="107">
        <v>12</v>
      </c>
      <c r="C54" s="10" t="s">
        <v>743</v>
      </c>
      <c r="D54" s="118" t="s">
        <v>743</v>
      </c>
      <c r="E54" s="118" t="s">
        <v>25</v>
      </c>
      <c r="F54" s="134" t="s">
        <v>214</v>
      </c>
      <c r="G54" s="135"/>
      <c r="H54" s="11" t="s">
        <v>744</v>
      </c>
      <c r="I54" s="14">
        <v>2.4500000000000002</v>
      </c>
      <c r="J54" s="109">
        <f t="shared" ref="J54:J85" si="1">I54*B54</f>
        <v>29.400000000000002</v>
      </c>
      <c r="K54" s="115"/>
    </row>
    <row r="55" spans="1:11" ht="24">
      <c r="A55" s="114"/>
      <c r="B55" s="107">
        <v>10</v>
      </c>
      <c r="C55" s="10" t="s">
        <v>743</v>
      </c>
      <c r="D55" s="118" t="s">
        <v>743</v>
      </c>
      <c r="E55" s="118" t="s">
        <v>25</v>
      </c>
      <c r="F55" s="134" t="s">
        <v>311</v>
      </c>
      <c r="G55" s="135"/>
      <c r="H55" s="11" t="s">
        <v>744</v>
      </c>
      <c r="I55" s="14">
        <v>2.4500000000000002</v>
      </c>
      <c r="J55" s="109">
        <f t="shared" si="1"/>
        <v>24.5</v>
      </c>
      <c r="K55" s="115"/>
    </row>
    <row r="56" spans="1:11">
      <c r="A56" s="114"/>
      <c r="B56" s="107">
        <v>12</v>
      </c>
      <c r="C56" s="10" t="s">
        <v>745</v>
      </c>
      <c r="D56" s="118" t="s">
        <v>745</v>
      </c>
      <c r="E56" s="118" t="s">
        <v>25</v>
      </c>
      <c r="F56" s="134" t="s">
        <v>273</v>
      </c>
      <c r="G56" s="135"/>
      <c r="H56" s="11" t="s">
        <v>746</v>
      </c>
      <c r="I56" s="14">
        <v>1.96</v>
      </c>
      <c r="J56" s="109">
        <f t="shared" si="1"/>
        <v>23.52</v>
      </c>
      <c r="K56" s="115"/>
    </row>
    <row r="57" spans="1:11">
      <c r="A57" s="114"/>
      <c r="B57" s="107">
        <v>15</v>
      </c>
      <c r="C57" s="10" t="s">
        <v>745</v>
      </c>
      <c r="D57" s="118" t="s">
        <v>745</v>
      </c>
      <c r="E57" s="118" t="s">
        <v>25</v>
      </c>
      <c r="F57" s="134" t="s">
        <v>272</v>
      </c>
      <c r="G57" s="135"/>
      <c r="H57" s="11" t="s">
        <v>746</v>
      </c>
      <c r="I57" s="14">
        <v>1.96</v>
      </c>
      <c r="J57" s="109">
        <f t="shared" si="1"/>
        <v>29.4</v>
      </c>
      <c r="K57" s="115"/>
    </row>
    <row r="58" spans="1:11">
      <c r="A58" s="114"/>
      <c r="B58" s="107">
        <v>15</v>
      </c>
      <c r="C58" s="10" t="s">
        <v>745</v>
      </c>
      <c r="D58" s="118" t="s">
        <v>745</v>
      </c>
      <c r="E58" s="118" t="s">
        <v>26</v>
      </c>
      <c r="F58" s="134" t="s">
        <v>273</v>
      </c>
      <c r="G58" s="135"/>
      <c r="H58" s="11" t="s">
        <v>746</v>
      </c>
      <c r="I58" s="14">
        <v>1.96</v>
      </c>
      <c r="J58" s="109">
        <f t="shared" si="1"/>
        <v>29.4</v>
      </c>
      <c r="K58" s="115"/>
    </row>
    <row r="59" spans="1:11">
      <c r="A59" s="114"/>
      <c r="B59" s="107">
        <v>15</v>
      </c>
      <c r="C59" s="10" t="s">
        <v>745</v>
      </c>
      <c r="D59" s="118" t="s">
        <v>745</v>
      </c>
      <c r="E59" s="118" t="s">
        <v>26</v>
      </c>
      <c r="F59" s="134" t="s">
        <v>272</v>
      </c>
      <c r="G59" s="135"/>
      <c r="H59" s="11" t="s">
        <v>746</v>
      </c>
      <c r="I59" s="14">
        <v>1.96</v>
      </c>
      <c r="J59" s="109">
        <f t="shared" si="1"/>
        <v>29.4</v>
      </c>
      <c r="K59" s="115"/>
    </row>
    <row r="60" spans="1:11">
      <c r="A60" s="114"/>
      <c r="B60" s="107">
        <v>14</v>
      </c>
      <c r="C60" s="10" t="s">
        <v>745</v>
      </c>
      <c r="D60" s="118" t="s">
        <v>745</v>
      </c>
      <c r="E60" s="118" t="s">
        <v>27</v>
      </c>
      <c r="F60" s="134" t="s">
        <v>273</v>
      </c>
      <c r="G60" s="135"/>
      <c r="H60" s="11" t="s">
        <v>746</v>
      </c>
      <c r="I60" s="14">
        <v>1.96</v>
      </c>
      <c r="J60" s="109">
        <f t="shared" si="1"/>
        <v>27.439999999999998</v>
      </c>
      <c r="K60" s="115"/>
    </row>
    <row r="61" spans="1:11">
      <c r="A61" s="114"/>
      <c r="B61" s="107">
        <v>15</v>
      </c>
      <c r="C61" s="10" t="s">
        <v>745</v>
      </c>
      <c r="D61" s="118" t="s">
        <v>745</v>
      </c>
      <c r="E61" s="118" t="s">
        <v>27</v>
      </c>
      <c r="F61" s="134" t="s">
        <v>272</v>
      </c>
      <c r="G61" s="135"/>
      <c r="H61" s="11" t="s">
        <v>746</v>
      </c>
      <c r="I61" s="14">
        <v>1.96</v>
      </c>
      <c r="J61" s="109">
        <f t="shared" si="1"/>
        <v>29.4</v>
      </c>
      <c r="K61" s="115"/>
    </row>
    <row r="62" spans="1:11">
      <c r="A62" s="114"/>
      <c r="B62" s="107">
        <v>20</v>
      </c>
      <c r="C62" s="10" t="s">
        <v>68</v>
      </c>
      <c r="D62" s="118" t="s">
        <v>68</v>
      </c>
      <c r="E62" s="118" t="s">
        <v>23</v>
      </c>
      <c r="F62" s="134" t="s">
        <v>273</v>
      </c>
      <c r="G62" s="135"/>
      <c r="H62" s="11" t="s">
        <v>747</v>
      </c>
      <c r="I62" s="14">
        <v>1.91</v>
      </c>
      <c r="J62" s="109">
        <f t="shared" si="1"/>
        <v>38.199999999999996</v>
      </c>
      <c r="K62" s="115"/>
    </row>
    <row r="63" spans="1:11">
      <c r="A63" s="114"/>
      <c r="B63" s="107">
        <v>20</v>
      </c>
      <c r="C63" s="10" t="s">
        <v>68</v>
      </c>
      <c r="D63" s="118" t="s">
        <v>68</v>
      </c>
      <c r="E63" s="118" t="s">
        <v>23</v>
      </c>
      <c r="F63" s="134" t="s">
        <v>271</v>
      </c>
      <c r="G63" s="135"/>
      <c r="H63" s="11" t="s">
        <v>747</v>
      </c>
      <c r="I63" s="14">
        <v>1.91</v>
      </c>
      <c r="J63" s="109">
        <f t="shared" si="1"/>
        <v>38.199999999999996</v>
      </c>
      <c r="K63" s="115"/>
    </row>
    <row r="64" spans="1:11">
      <c r="A64" s="114"/>
      <c r="B64" s="107">
        <v>30</v>
      </c>
      <c r="C64" s="10" t="s">
        <v>68</v>
      </c>
      <c r="D64" s="118" t="s">
        <v>68</v>
      </c>
      <c r="E64" s="118" t="s">
        <v>23</v>
      </c>
      <c r="F64" s="134" t="s">
        <v>272</v>
      </c>
      <c r="G64" s="135"/>
      <c r="H64" s="11" t="s">
        <v>747</v>
      </c>
      <c r="I64" s="14">
        <v>1.91</v>
      </c>
      <c r="J64" s="109">
        <f t="shared" si="1"/>
        <v>57.3</v>
      </c>
      <c r="K64" s="115"/>
    </row>
    <row r="65" spans="1:11">
      <c r="A65" s="114"/>
      <c r="B65" s="107">
        <v>5</v>
      </c>
      <c r="C65" s="10" t="s">
        <v>68</v>
      </c>
      <c r="D65" s="118" t="s">
        <v>68</v>
      </c>
      <c r="E65" s="118" t="s">
        <v>25</v>
      </c>
      <c r="F65" s="134" t="s">
        <v>273</v>
      </c>
      <c r="G65" s="135"/>
      <c r="H65" s="11" t="s">
        <v>747</v>
      </c>
      <c r="I65" s="14">
        <v>1.91</v>
      </c>
      <c r="J65" s="109">
        <f t="shared" si="1"/>
        <v>9.5499999999999989</v>
      </c>
      <c r="K65" s="115"/>
    </row>
    <row r="66" spans="1:11">
      <c r="A66" s="114"/>
      <c r="B66" s="107">
        <v>10</v>
      </c>
      <c r="C66" s="10" t="s">
        <v>68</v>
      </c>
      <c r="D66" s="118" t="s">
        <v>68</v>
      </c>
      <c r="E66" s="118" t="s">
        <v>25</v>
      </c>
      <c r="F66" s="134" t="s">
        <v>272</v>
      </c>
      <c r="G66" s="135"/>
      <c r="H66" s="11" t="s">
        <v>747</v>
      </c>
      <c r="I66" s="14">
        <v>1.91</v>
      </c>
      <c r="J66" s="109">
        <f t="shared" si="1"/>
        <v>19.099999999999998</v>
      </c>
      <c r="K66" s="115"/>
    </row>
    <row r="67" spans="1:11">
      <c r="A67" s="114"/>
      <c r="B67" s="107">
        <v>15</v>
      </c>
      <c r="C67" s="10" t="s">
        <v>68</v>
      </c>
      <c r="D67" s="118" t="s">
        <v>68</v>
      </c>
      <c r="E67" s="118" t="s">
        <v>26</v>
      </c>
      <c r="F67" s="134" t="s">
        <v>273</v>
      </c>
      <c r="G67" s="135"/>
      <c r="H67" s="11" t="s">
        <v>747</v>
      </c>
      <c r="I67" s="14">
        <v>1.91</v>
      </c>
      <c r="J67" s="109">
        <f t="shared" si="1"/>
        <v>28.65</v>
      </c>
      <c r="K67" s="115"/>
    </row>
    <row r="68" spans="1:11">
      <c r="A68" s="114"/>
      <c r="B68" s="107">
        <v>13</v>
      </c>
      <c r="C68" s="10" t="s">
        <v>68</v>
      </c>
      <c r="D68" s="118" t="s">
        <v>68</v>
      </c>
      <c r="E68" s="118" t="s">
        <v>26</v>
      </c>
      <c r="F68" s="134" t="s">
        <v>272</v>
      </c>
      <c r="G68" s="135"/>
      <c r="H68" s="11" t="s">
        <v>747</v>
      </c>
      <c r="I68" s="14">
        <v>1.91</v>
      </c>
      <c r="J68" s="109">
        <f t="shared" si="1"/>
        <v>24.83</v>
      </c>
      <c r="K68" s="115"/>
    </row>
    <row r="69" spans="1:11">
      <c r="A69" s="114"/>
      <c r="B69" s="107">
        <v>5</v>
      </c>
      <c r="C69" s="10" t="s">
        <v>68</v>
      </c>
      <c r="D69" s="118" t="s">
        <v>68</v>
      </c>
      <c r="E69" s="118" t="s">
        <v>27</v>
      </c>
      <c r="F69" s="134" t="s">
        <v>272</v>
      </c>
      <c r="G69" s="135"/>
      <c r="H69" s="11" t="s">
        <v>747</v>
      </c>
      <c r="I69" s="14">
        <v>1.91</v>
      </c>
      <c r="J69" s="109">
        <f t="shared" si="1"/>
        <v>9.5499999999999989</v>
      </c>
      <c r="K69" s="115"/>
    </row>
    <row r="70" spans="1:11" ht="24">
      <c r="A70" s="114"/>
      <c r="B70" s="107">
        <v>25</v>
      </c>
      <c r="C70" s="10" t="s">
        <v>748</v>
      </c>
      <c r="D70" s="118" t="s">
        <v>748</v>
      </c>
      <c r="E70" s="118" t="s">
        <v>23</v>
      </c>
      <c r="F70" s="134"/>
      <c r="G70" s="135"/>
      <c r="H70" s="11" t="s">
        <v>749</v>
      </c>
      <c r="I70" s="14">
        <v>0.24</v>
      </c>
      <c r="J70" s="109">
        <f t="shared" si="1"/>
        <v>6</v>
      </c>
      <c r="K70" s="115"/>
    </row>
    <row r="71" spans="1:11" ht="24">
      <c r="A71" s="114"/>
      <c r="B71" s="107">
        <v>50</v>
      </c>
      <c r="C71" s="10" t="s">
        <v>748</v>
      </c>
      <c r="D71" s="118" t="s">
        <v>748</v>
      </c>
      <c r="E71" s="118" t="s">
        <v>651</v>
      </c>
      <c r="F71" s="134"/>
      <c r="G71" s="135"/>
      <c r="H71" s="11" t="s">
        <v>749</v>
      </c>
      <c r="I71" s="14">
        <v>0.24</v>
      </c>
      <c r="J71" s="109">
        <f t="shared" si="1"/>
        <v>12</v>
      </c>
      <c r="K71" s="115"/>
    </row>
    <row r="72" spans="1:11" ht="24">
      <c r="A72" s="114"/>
      <c r="B72" s="107">
        <v>50</v>
      </c>
      <c r="C72" s="10" t="s">
        <v>748</v>
      </c>
      <c r="D72" s="118" t="s">
        <v>748</v>
      </c>
      <c r="E72" s="118" t="s">
        <v>67</v>
      </c>
      <c r="F72" s="134"/>
      <c r="G72" s="135"/>
      <c r="H72" s="11" t="s">
        <v>749</v>
      </c>
      <c r="I72" s="14">
        <v>0.24</v>
      </c>
      <c r="J72" s="109">
        <f t="shared" si="1"/>
        <v>12</v>
      </c>
      <c r="K72" s="115"/>
    </row>
    <row r="73" spans="1:11" ht="13.5" customHeight="1">
      <c r="A73" s="114"/>
      <c r="B73" s="107">
        <v>20</v>
      </c>
      <c r="C73" s="10" t="s">
        <v>98</v>
      </c>
      <c r="D73" s="118" t="s">
        <v>98</v>
      </c>
      <c r="E73" s="118" t="s">
        <v>23</v>
      </c>
      <c r="F73" s="134" t="s">
        <v>273</v>
      </c>
      <c r="G73" s="135"/>
      <c r="H73" s="11" t="s">
        <v>750</v>
      </c>
      <c r="I73" s="14">
        <v>0.57999999999999996</v>
      </c>
      <c r="J73" s="109">
        <f t="shared" si="1"/>
        <v>11.6</v>
      </c>
      <c r="K73" s="115"/>
    </row>
    <row r="74" spans="1:11" ht="13.5" customHeight="1">
      <c r="A74" s="114"/>
      <c r="B74" s="107">
        <v>25</v>
      </c>
      <c r="C74" s="10" t="s">
        <v>98</v>
      </c>
      <c r="D74" s="118" t="s">
        <v>98</v>
      </c>
      <c r="E74" s="118" t="s">
        <v>23</v>
      </c>
      <c r="F74" s="134" t="s">
        <v>272</v>
      </c>
      <c r="G74" s="135"/>
      <c r="H74" s="11" t="s">
        <v>750</v>
      </c>
      <c r="I74" s="14">
        <v>0.57999999999999996</v>
      </c>
      <c r="J74" s="109">
        <f t="shared" si="1"/>
        <v>14.499999999999998</v>
      </c>
      <c r="K74" s="115"/>
    </row>
    <row r="75" spans="1:11" ht="13.5" customHeight="1">
      <c r="A75" s="114"/>
      <c r="B75" s="107">
        <v>30</v>
      </c>
      <c r="C75" s="10" t="s">
        <v>98</v>
      </c>
      <c r="D75" s="118" t="s">
        <v>98</v>
      </c>
      <c r="E75" s="118" t="s">
        <v>25</v>
      </c>
      <c r="F75" s="134" t="s">
        <v>273</v>
      </c>
      <c r="G75" s="135"/>
      <c r="H75" s="11" t="s">
        <v>750</v>
      </c>
      <c r="I75" s="14">
        <v>0.57999999999999996</v>
      </c>
      <c r="J75" s="109">
        <f t="shared" si="1"/>
        <v>17.399999999999999</v>
      </c>
      <c r="K75" s="115"/>
    </row>
    <row r="76" spans="1:11" ht="13.5" customHeight="1">
      <c r="A76" s="114"/>
      <c r="B76" s="107">
        <v>25</v>
      </c>
      <c r="C76" s="10" t="s">
        <v>98</v>
      </c>
      <c r="D76" s="118" t="s">
        <v>98</v>
      </c>
      <c r="E76" s="118" t="s">
        <v>25</v>
      </c>
      <c r="F76" s="134" t="s">
        <v>272</v>
      </c>
      <c r="G76" s="135"/>
      <c r="H76" s="11" t="s">
        <v>750</v>
      </c>
      <c r="I76" s="14">
        <v>0.57999999999999996</v>
      </c>
      <c r="J76" s="109">
        <f t="shared" si="1"/>
        <v>14.499999999999998</v>
      </c>
      <c r="K76" s="115"/>
    </row>
    <row r="77" spans="1:11" ht="24">
      <c r="A77" s="114"/>
      <c r="B77" s="107">
        <v>15</v>
      </c>
      <c r="C77" s="10" t="s">
        <v>751</v>
      </c>
      <c r="D77" s="118" t="s">
        <v>790</v>
      </c>
      <c r="E77" s="118" t="s">
        <v>25</v>
      </c>
      <c r="F77" s="134"/>
      <c r="G77" s="135"/>
      <c r="H77" s="11" t="s">
        <v>752</v>
      </c>
      <c r="I77" s="14">
        <v>2.4500000000000002</v>
      </c>
      <c r="J77" s="109">
        <f t="shared" si="1"/>
        <v>36.75</v>
      </c>
      <c r="K77" s="115"/>
    </row>
    <row r="78" spans="1:11" ht="24">
      <c r="A78" s="114"/>
      <c r="B78" s="107">
        <v>6</v>
      </c>
      <c r="C78" s="10" t="s">
        <v>753</v>
      </c>
      <c r="D78" s="118" t="s">
        <v>791</v>
      </c>
      <c r="E78" s="118" t="s">
        <v>754</v>
      </c>
      <c r="F78" s="134"/>
      <c r="G78" s="135"/>
      <c r="H78" s="11" t="s">
        <v>755</v>
      </c>
      <c r="I78" s="14">
        <v>2.4500000000000002</v>
      </c>
      <c r="J78" s="109">
        <f t="shared" si="1"/>
        <v>14.700000000000001</v>
      </c>
      <c r="K78" s="115"/>
    </row>
    <row r="79" spans="1:11" ht="24">
      <c r="A79" s="114"/>
      <c r="B79" s="107">
        <v>10</v>
      </c>
      <c r="C79" s="10" t="s">
        <v>753</v>
      </c>
      <c r="D79" s="118" t="s">
        <v>792</v>
      </c>
      <c r="E79" s="118" t="s">
        <v>756</v>
      </c>
      <c r="F79" s="134"/>
      <c r="G79" s="135"/>
      <c r="H79" s="11" t="s">
        <v>755</v>
      </c>
      <c r="I79" s="14">
        <v>2.75</v>
      </c>
      <c r="J79" s="109">
        <f t="shared" si="1"/>
        <v>27.5</v>
      </c>
      <c r="K79" s="115"/>
    </row>
    <row r="80" spans="1:11" ht="24">
      <c r="A80" s="114"/>
      <c r="B80" s="107">
        <v>10</v>
      </c>
      <c r="C80" s="10" t="s">
        <v>757</v>
      </c>
      <c r="D80" s="118" t="s">
        <v>793</v>
      </c>
      <c r="E80" s="118" t="s">
        <v>27</v>
      </c>
      <c r="F80" s="134"/>
      <c r="G80" s="135"/>
      <c r="H80" s="11" t="s">
        <v>758</v>
      </c>
      <c r="I80" s="14">
        <v>1.6</v>
      </c>
      <c r="J80" s="109">
        <f t="shared" si="1"/>
        <v>16</v>
      </c>
      <c r="K80" s="115"/>
    </row>
    <row r="81" spans="1:11" ht="15" customHeight="1">
      <c r="A81" s="114"/>
      <c r="B81" s="107">
        <v>25</v>
      </c>
      <c r="C81" s="10" t="s">
        <v>759</v>
      </c>
      <c r="D81" s="118" t="s">
        <v>794</v>
      </c>
      <c r="E81" s="118" t="s">
        <v>25</v>
      </c>
      <c r="F81" s="134"/>
      <c r="G81" s="135"/>
      <c r="H81" s="11" t="s">
        <v>760</v>
      </c>
      <c r="I81" s="14">
        <v>0.98</v>
      </c>
      <c r="J81" s="109">
        <f t="shared" si="1"/>
        <v>24.5</v>
      </c>
      <c r="K81" s="115"/>
    </row>
    <row r="82" spans="1:11" ht="24">
      <c r="A82" s="114"/>
      <c r="B82" s="107">
        <v>1</v>
      </c>
      <c r="C82" s="10" t="s">
        <v>761</v>
      </c>
      <c r="D82" s="118" t="s">
        <v>761</v>
      </c>
      <c r="E82" s="118" t="s">
        <v>28</v>
      </c>
      <c r="F82" s="134"/>
      <c r="G82" s="135"/>
      <c r="H82" s="11" t="s">
        <v>762</v>
      </c>
      <c r="I82" s="14">
        <v>18.579999999999998</v>
      </c>
      <c r="J82" s="109">
        <f t="shared" si="1"/>
        <v>18.579999999999998</v>
      </c>
      <c r="K82" s="115"/>
    </row>
    <row r="83" spans="1:11" ht="36">
      <c r="A83" s="114"/>
      <c r="B83" s="107">
        <v>1</v>
      </c>
      <c r="C83" s="10" t="s">
        <v>763</v>
      </c>
      <c r="D83" s="118" t="s">
        <v>763</v>
      </c>
      <c r="E83" s="118" t="s">
        <v>26</v>
      </c>
      <c r="F83" s="134" t="s">
        <v>107</v>
      </c>
      <c r="G83" s="135"/>
      <c r="H83" s="11" t="s">
        <v>764</v>
      </c>
      <c r="I83" s="14">
        <v>45.65</v>
      </c>
      <c r="J83" s="109">
        <f t="shared" si="1"/>
        <v>45.65</v>
      </c>
      <c r="K83" s="115"/>
    </row>
    <row r="84" spans="1:11" ht="36">
      <c r="A84" s="114"/>
      <c r="B84" s="107">
        <v>3</v>
      </c>
      <c r="C84" s="10" t="s">
        <v>763</v>
      </c>
      <c r="D84" s="118" t="s">
        <v>763</v>
      </c>
      <c r="E84" s="118" t="s">
        <v>27</v>
      </c>
      <c r="F84" s="134" t="s">
        <v>107</v>
      </c>
      <c r="G84" s="135"/>
      <c r="H84" s="11" t="s">
        <v>764</v>
      </c>
      <c r="I84" s="14">
        <v>45.65</v>
      </c>
      <c r="J84" s="109">
        <f t="shared" si="1"/>
        <v>136.94999999999999</v>
      </c>
      <c r="K84" s="115"/>
    </row>
    <row r="85" spans="1:11" ht="24">
      <c r="A85" s="114"/>
      <c r="B85" s="107">
        <v>2</v>
      </c>
      <c r="C85" s="10" t="s">
        <v>765</v>
      </c>
      <c r="D85" s="118" t="s">
        <v>765</v>
      </c>
      <c r="E85" s="118" t="s">
        <v>26</v>
      </c>
      <c r="F85" s="134"/>
      <c r="G85" s="135"/>
      <c r="H85" s="11" t="s">
        <v>766</v>
      </c>
      <c r="I85" s="14">
        <v>27.38</v>
      </c>
      <c r="J85" s="109">
        <f t="shared" si="1"/>
        <v>54.76</v>
      </c>
      <c r="K85" s="115"/>
    </row>
    <row r="86" spans="1:11" ht="24">
      <c r="A86" s="114"/>
      <c r="B86" s="107">
        <v>24</v>
      </c>
      <c r="C86" s="10" t="s">
        <v>767</v>
      </c>
      <c r="D86" s="118" t="s">
        <v>767</v>
      </c>
      <c r="E86" s="118" t="s">
        <v>25</v>
      </c>
      <c r="F86" s="134"/>
      <c r="G86" s="135"/>
      <c r="H86" s="11" t="s">
        <v>768</v>
      </c>
      <c r="I86" s="14">
        <v>1.27</v>
      </c>
      <c r="J86" s="109">
        <f t="shared" ref="J86:J102" si="2">I86*B86</f>
        <v>30.48</v>
      </c>
      <c r="K86" s="115"/>
    </row>
    <row r="87" spans="1:11" ht="24">
      <c r="A87" s="114"/>
      <c r="B87" s="107">
        <v>11</v>
      </c>
      <c r="C87" s="10" t="s">
        <v>767</v>
      </c>
      <c r="D87" s="118" t="s">
        <v>767</v>
      </c>
      <c r="E87" s="118" t="s">
        <v>29</v>
      </c>
      <c r="F87" s="134"/>
      <c r="G87" s="135"/>
      <c r="H87" s="11" t="s">
        <v>768</v>
      </c>
      <c r="I87" s="14">
        <v>1.27</v>
      </c>
      <c r="J87" s="109">
        <f t="shared" si="2"/>
        <v>13.97</v>
      </c>
      <c r="K87" s="115"/>
    </row>
    <row r="88" spans="1:11" ht="24">
      <c r="A88" s="114"/>
      <c r="B88" s="107">
        <v>50</v>
      </c>
      <c r="C88" s="10" t="s">
        <v>769</v>
      </c>
      <c r="D88" s="118" t="s">
        <v>769</v>
      </c>
      <c r="E88" s="118" t="s">
        <v>107</v>
      </c>
      <c r="F88" s="134"/>
      <c r="G88" s="135"/>
      <c r="H88" s="11" t="s">
        <v>770</v>
      </c>
      <c r="I88" s="14">
        <v>1.1000000000000001</v>
      </c>
      <c r="J88" s="109">
        <f t="shared" si="2"/>
        <v>55.000000000000007</v>
      </c>
      <c r="K88" s="115"/>
    </row>
    <row r="89" spans="1:11" ht="24">
      <c r="A89" s="114"/>
      <c r="B89" s="107">
        <v>20</v>
      </c>
      <c r="C89" s="10" t="s">
        <v>771</v>
      </c>
      <c r="D89" s="118" t="s">
        <v>771</v>
      </c>
      <c r="E89" s="118"/>
      <c r="F89" s="134"/>
      <c r="G89" s="135"/>
      <c r="H89" s="11" t="s">
        <v>772</v>
      </c>
      <c r="I89" s="14">
        <v>0.6</v>
      </c>
      <c r="J89" s="109">
        <f t="shared" si="2"/>
        <v>12</v>
      </c>
      <c r="K89" s="115"/>
    </row>
    <row r="90" spans="1:11" ht="24">
      <c r="A90" s="114"/>
      <c r="B90" s="107">
        <v>1</v>
      </c>
      <c r="C90" s="10" t="s">
        <v>773</v>
      </c>
      <c r="D90" s="118" t="s">
        <v>773</v>
      </c>
      <c r="E90" s="118" t="s">
        <v>273</v>
      </c>
      <c r="F90" s="134"/>
      <c r="G90" s="135"/>
      <c r="H90" s="11" t="s">
        <v>774</v>
      </c>
      <c r="I90" s="14">
        <v>0.73</v>
      </c>
      <c r="J90" s="109">
        <f t="shared" si="2"/>
        <v>0.73</v>
      </c>
      <c r="K90" s="115"/>
    </row>
    <row r="91" spans="1:11" ht="24">
      <c r="A91" s="114"/>
      <c r="B91" s="107">
        <v>1</v>
      </c>
      <c r="C91" s="10" t="s">
        <v>773</v>
      </c>
      <c r="D91" s="118" t="s">
        <v>773</v>
      </c>
      <c r="E91" s="118" t="s">
        <v>775</v>
      </c>
      <c r="F91" s="134"/>
      <c r="G91" s="135"/>
      <c r="H91" s="11" t="s">
        <v>774</v>
      </c>
      <c r="I91" s="14">
        <v>0.73</v>
      </c>
      <c r="J91" s="109">
        <f t="shared" si="2"/>
        <v>0.73</v>
      </c>
      <c r="K91" s="115"/>
    </row>
    <row r="92" spans="1:11" ht="24">
      <c r="A92" s="114"/>
      <c r="B92" s="107">
        <v>10</v>
      </c>
      <c r="C92" s="10" t="s">
        <v>776</v>
      </c>
      <c r="D92" s="118" t="s">
        <v>776</v>
      </c>
      <c r="E92" s="118"/>
      <c r="F92" s="134"/>
      <c r="G92" s="135"/>
      <c r="H92" s="11" t="s">
        <v>777</v>
      </c>
      <c r="I92" s="14">
        <v>1.71</v>
      </c>
      <c r="J92" s="109">
        <f t="shared" si="2"/>
        <v>17.100000000000001</v>
      </c>
      <c r="K92" s="115"/>
    </row>
    <row r="93" spans="1:11" ht="24">
      <c r="A93" s="114"/>
      <c r="B93" s="107">
        <v>2</v>
      </c>
      <c r="C93" s="10" t="s">
        <v>778</v>
      </c>
      <c r="D93" s="118" t="s">
        <v>778</v>
      </c>
      <c r="E93" s="118" t="s">
        <v>110</v>
      </c>
      <c r="F93" s="134"/>
      <c r="G93" s="135"/>
      <c r="H93" s="11" t="s">
        <v>779</v>
      </c>
      <c r="I93" s="14">
        <v>0.63</v>
      </c>
      <c r="J93" s="109">
        <f t="shared" si="2"/>
        <v>1.26</v>
      </c>
      <c r="K93" s="115"/>
    </row>
    <row r="94" spans="1:11" ht="24">
      <c r="A94" s="114"/>
      <c r="B94" s="107">
        <v>2</v>
      </c>
      <c r="C94" s="10" t="s">
        <v>780</v>
      </c>
      <c r="D94" s="118" t="s">
        <v>780</v>
      </c>
      <c r="E94" s="118" t="s">
        <v>110</v>
      </c>
      <c r="F94" s="134"/>
      <c r="G94" s="135"/>
      <c r="H94" s="11" t="s">
        <v>781</v>
      </c>
      <c r="I94" s="14">
        <v>0.63</v>
      </c>
      <c r="J94" s="109">
        <f t="shared" si="2"/>
        <v>1.26</v>
      </c>
      <c r="K94" s="115"/>
    </row>
    <row r="95" spans="1:11" ht="24">
      <c r="A95" s="114"/>
      <c r="B95" s="107">
        <v>2</v>
      </c>
      <c r="C95" s="10" t="s">
        <v>782</v>
      </c>
      <c r="D95" s="118" t="s">
        <v>782</v>
      </c>
      <c r="E95" s="118" t="s">
        <v>273</v>
      </c>
      <c r="F95" s="134"/>
      <c r="G95" s="135"/>
      <c r="H95" s="11" t="s">
        <v>783</v>
      </c>
      <c r="I95" s="14">
        <v>0.73</v>
      </c>
      <c r="J95" s="109">
        <f t="shared" si="2"/>
        <v>1.46</v>
      </c>
      <c r="K95" s="115"/>
    </row>
    <row r="96" spans="1:11" ht="24">
      <c r="A96" s="114"/>
      <c r="B96" s="107">
        <v>2</v>
      </c>
      <c r="C96" s="10" t="s">
        <v>782</v>
      </c>
      <c r="D96" s="118" t="s">
        <v>782</v>
      </c>
      <c r="E96" s="118" t="s">
        <v>110</v>
      </c>
      <c r="F96" s="134"/>
      <c r="G96" s="135"/>
      <c r="H96" s="11" t="s">
        <v>783</v>
      </c>
      <c r="I96" s="14">
        <v>0.73</v>
      </c>
      <c r="J96" s="109">
        <f t="shared" si="2"/>
        <v>1.46</v>
      </c>
      <c r="K96" s="115"/>
    </row>
    <row r="97" spans="1:11" ht="24">
      <c r="A97" s="114"/>
      <c r="B97" s="107">
        <v>2</v>
      </c>
      <c r="C97" s="10" t="s">
        <v>782</v>
      </c>
      <c r="D97" s="118" t="s">
        <v>782</v>
      </c>
      <c r="E97" s="118" t="s">
        <v>673</v>
      </c>
      <c r="F97" s="134"/>
      <c r="G97" s="135"/>
      <c r="H97" s="11" t="s">
        <v>783</v>
      </c>
      <c r="I97" s="14">
        <v>0.73</v>
      </c>
      <c r="J97" s="109">
        <f t="shared" si="2"/>
        <v>1.46</v>
      </c>
      <c r="K97" s="115"/>
    </row>
    <row r="98" spans="1:11" ht="24">
      <c r="A98" s="114"/>
      <c r="B98" s="107">
        <v>2</v>
      </c>
      <c r="C98" s="10" t="s">
        <v>782</v>
      </c>
      <c r="D98" s="118" t="s">
        <v>782</v>
      </c>
      <c r="E98" s="118" t="s">
        <v>484</v>
      </c>
      <c r="F98" s="134"/>
      <c r="G98" s="135"/>
      <c r="H98" s="11" t="s">
        <v>783</v>
      </c>
      <c r="I98" s="14">
        <v>0.73</v>
      </c>
      <c r="J98" s="109">
        <f t="shared" si="2"/>
        <v>1.46</v>
      </c>
      <c r="K98" s="115"/>
    </row>
    <row r="99" spans="1:11" ht="24">
      <c r="A99" s="114"/>
      <c r="B99" s="107">
        <v>2</v>
      </c>
      <c r="C99" s="10" t="s">
        <v>782</v>
      </c>
      <c r="D99" s="118" t="s">
        <v>782</v>
      </c>
      <c r="E99" s="118" t="s">
        <v>775</v>
      </c>
      <c r="F99" s="134"/>
      <c r="G99" s="135"/>
      <c r="H99" s="11" t="s">
        <v>783</v>
      </c>
      <c r="I99" s="14">
        <v>0.73</v>
      </c>
      <c r="J99" s="109">
        <f t="shared" si="2"/>
        <v>1.46</v>
      </c>
      <c r="K99" s="115"/>
    </row>
    <row r="100" spans="1:11" ht="24">
      <c r="A100" s="114"/>
      <c r="B100" s="107">
        <v>2</v>
      </c>
      <c r="C100" s="10" t="s">
        <v>782</v>
      </c>
      <c r="D100" s="118" t="s">
        <v>782</v>
      </c>
      <c r="E100" s="118" t="s">
        <v>784</v>
      </c>
      <c r="F100" s="134"/>
      <c r="G100" s="135"/>
      <c r="H100" s="11" t="s">
        <v>783</v>
      </c>
      <c r="I100" s="14">
        <v>0.73</v>
      </c>
      <c r="J100" s="109">
        <f t="shared" si="2"/>
        <v>1.46</v>
      </c>
      <c r="K100" s="115"/>
    </row>
    <row r="101" spans="1:11" ht="24">
      <c r="A101" s="114"/>
      <c r="B101" s="107">
        <v>2</v>
      </c>
      <c r="C101" s="10" t="s">
        <v>782</v>
      </c>
      <c r="D101" s="118" t="s">
        <v>782</v>
      </c>
      <c r="E101" s="118" t="s">
        <v>785</v>
      </c>
      <c r="F101" s="134"/>
      <c r="G101" s="135"/>
      <c r="H101" s="11" t="s">
        <v>783</v>
      </c>
      <c r="I101" s="14">
        <v>0.73</v>
      </c>
      <c r="J101" s="109">
        <f t="shared" si="2"/>
        <v>1.46</v>
      </c>
      <c r="K101" s="115"/>
    </row>
    <row r="102" spans="1:11" ht="24">
      <c r="A102" s="114"/>
      <c r="B102" s="108">
        <v>10</v>
      </c>
      <c r="C102" s="12" t="s">
        <v>786</v>
      </c>
      <c r="D102" s="119" t="s">
        <v>786</v>
      </c>
      <c r="E102" s="119" t="s">
        <v>107</v>
      </c>
      <c r="F102" s="144"/>
      <c r="G102" s="145"/>
      <c r="H102" s="13" t="s">
        <v>787</v>
      </c>
      <c r="I102" s="15">
        <v>2.37</v>
      </c>
      <c r="J102" s="110">
        <f t="shared" si="2"/>
        <v>23.700000000000003</v>
      </c>
      <c r="K102" s="115"/>
    </row>
    <row r="103" spans="1:11">
      <c r="A103" s="114"/>
      <c r="B103" s="127"/>
      <c r="C103" s="127"/>
      <c r="D103" s="127"/>
      <c r="E103" s="127"/>
      <c r="F103" s="127"/>
      <c r="G103" s="127"/>
      <c r="H103" s="127"/>
      <c r="I103" s="128" t="s">
        <v>255</v>
      </c>
      <c r="J103" s="129">
        <f>SUM(J22:J102)</f>
        <v>1726.7500000000005</v>
      </c>
      <c r="K103" s="115"/>
    </row>
    <row r="104" spans="1:11">
      <c r="A104" s="114"/>
      <c r="B104" s="127"/>
      <c r="C104" s="127"/>
      <c r="D104" s="127"/>
      <c r="E104" s="127"/>
      <c r="F104" s="127"/>
      <c r="G104" s="127"/>
      <c r="H104" s="127"/>
      <c r="I104" s="128" t="s">
        <v>806</v>
      </c>
      <c r="J104" s="129">
        <f>J103*-0.05</f>
        <v>-86.337500000000034</v>
      </c>
      <c r="K104" s="115"/>
    </row>
    <row r="105" spans="1:11" outlineLevel="1">
      <c r="A105" s="114"/>
      <c r="B105" s="127"/>
      <c r="C105" s="127"/>
      <c r="D105" s="127"/>
      <c r="E105" s="127"/>
      <c r="F105" s="127"/>
      <c r="G105" s="127"/>
      <c r="H105" s="127"/>
      <c r="I105" s="128" t="s">
        <v>805</v>
      </c>
      <c r="J105" s="129">
        <v>0</v>
      </c>
      <c r="K105" s="115"/>
    </row>
    <row r="106" spans="1:11">
      <c r="A106" s="114"/>
      <c r="B106" s="127"/>
      <c r="C106" s="127"/>
      <c r="D106" s="127"/>
      <c r="E106" s="127"/>
      <c r="F106" s="127"/>
      <c r="G106" s="127"/>
      <c r="H106" s="127"/>
      <c r="I106" s="128" t="s">
        <v>257</v>
      </c>
      <c r="J106" s="129">
        <f>SUM(J103:J105)</f>
        <v>1640.4125000000004</v>
      </c>
      <c r="K106" s="115"/>
    </row>
    <row r="107" spans="1:11">
      <c r="A107" s="6"/>
      <c r="B107" s="7"/>
      <c r="C107" s="7"/>
      <c r="D107" s="7"/>
      <c r="E107" s="7"/>
      <c r="F107" s="7"/>
      <c r="G107" s="7"/>
      <c r="H107" s="7" t="s">
        <v>795</v>
      </c>
      <c r="I107" s="7"/>
      <c r="J107" s="7"/>
      <c r="K107" s="8"/>
    </row>
    <row r="109" spans="1:11">
      <c r="H109" s="1" t="s">
        <v>801</v>
      </c>
      <c r="I109" s="91">
        <f>'Tax Invoice'!E14</f>
        <v>38.21</v>
      </c>
    </row>
    <row r="110" spans="1:11">
      <c r="H110" s="1" t="s">
        <v>705</v>
      </c>
      <c r="I110" s="91">
        <f>'Tax Invoice'!M11</f>
        <v>36.07</v>
      </c>
    </row>
    <row r="111" spans="1:11">
      <c r="H111" s="1" t="s">
        <v>708</v>
      </c>
      <c r="I111" s="91">
        <f>I113/I110</f>
        <v>1737.7366682838929</v>
      </c>
    </row>
    <row r="112" spans="1:11">
      <c r="H112" s="1" t="s">
        <v>709</v>
      </c>
      <c r="I112" s="91">
        <f>I114/I110</f>
        <v>1737.7366682838929</v>
      </c>
    </row>
    <row r="113" spans="8:9">
      <c r="H113" s="1" t="s">
        <v>706</v>
      </c>
      <c r="I113" s="91">
        <f>I114</f>
        <v>62680.161625000015</v>
      </c>
    </row>
    <row r="114" spans="8:9">
      <c r="H114" s="1" t="s">
        <v>707</v>
      </c>
      <c r="I114" s="91">
        <f>J106*I109</f>
        <v>62680.161625000015</v>
      </c>
    </row>
  </sheetData>
  <mergeCells count="85">
    <mergeCell ref="F100:G100"/>
    <mergeCell ref="F101:G101"/>
    <mergeCell ref="F102:G102"/>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33:G33"/>
    <mergeCell ref="F34:G34"/>
    <mergeCell ref="F28:G28"/>
    <mergeCell ref="F29:G29"/>
    <mergeCell ref="F30:G30"/>
    <mergeCell ref="F31:G31"/>
    <mergeCell ref="F32:G32"/>
  </mergeCells>
  <printOptions horizontalCentered="1"/>
  <pageMargins left="0.11" right="0.11" top="0.32" bottom="0.31" header="0.17" footer="0.12000000000000001"/>
  <pageSetup paperSize="9" scale="69"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0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1170</v>
      </c>
      <c r="O1" t="s">
        <v>144</v>
      </c>
      <c r="T1" t="s">
        <v>255</v>
      </c>
      <c r="U1">
        <v>1726.7500000000005</v>
      </c>
    </row>
    <row r="2" spans="1:21" ht="15.75">
      <c r="A2" s="114"/>
      <c r="B2" s="124" t="s">
        <v>134</v>
      </c>
      <c r="C2" s="120"/>
      <c r="D2" s="120"/>
      <c r="E2" s="120"/>
      <c r="F2" s="120"/>
      <c r="G2" s="120"/>
      <c r="H2" s="120"/>
      <c r="I2" s="125" t="s">
        <v>140</v>
      </c>
      <c r="J2" s="115"/>
      <c r="T2" t="s">
        <v>184</v>
      </c>
      <c r="U2">
        <v>86.34</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1813.0900000000004</v>
      </c>
    </row>
    <row r="5" spans="1:21">
      <c r="A5" s="114"/>
      <c r="B5" s="121" t="s">
        <v>137</v>
      </c>
      <c r="C5" s="120"/>
      <c r="D5" s="120"/>
      <c r="E5" s="120"/>
      <c r="F5" s="120"/>
      <c r="G5" s="120"/>
      <c r="H5" s="120"/>
      <c r="I5" s="120"/>
      <c r="J5" s="115"/>
      <c r="S5" t="s">
        <v>795</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712</v>
      </c>
      <c r="C10" s="120"/>
      <c r="D10" s="120"/>
      <c r="E10" s="115"/>
      <c r="F10" s="116"/>
      <c r="G10" s="116" t="s">
        <v>712</v>
      </c>
      <c r="H10" s="120"/>
      <c r="I10" s="136"/>
      <c r="J10" s="115"/>
    </row>
    <row r="11" spans="1:21">
      <c r="A11" s="114"/>
      <c r="B11" s="114" t="s">
        <v>713</v>
      </c>
      <c r="C11" s="120"/>
      <c r="D11" s="120"/>
      <c r="E11" s="115"/>
      <c r="F11" s="116"/>
      <c r="G11" s="116" t="s">
        <v>713</v>
      </c>
      <c r="H11" s="120"/>
      <c r="I11" s="137"/>
      <c r="J11" s="115"/>
    </row>
    <row r="12" spans="1:21">
      <c r="A12" s="114"/>
      <c r="B12" s="114" t="s">
        <v>714</v>
      </c>
      <c r="C12" s="120"/>
      <c r="D12" s="120"/>
      <c r="E12" s="115"/>
      <c r="F12" s="116"/>
      <c r="G12" s="116" t="s">
        <v>714</v>
      </c>
      <c r="H12" s="120"/>
      <c r="I12" s="120"/>
      <c r="J12" s="115"/>
    </row>
    <row r="13" spans="1:21">
      <c r="A13" s="114"/>
      <c r="B13" s="114" t="s">
        <v>715</v>
      </c>
      <c r="C13" s="120"/>
      <c r="D13" s="120"/>
      <c r="E13" s="115"/>
      <c r="F13" s="116"/>
      <c r="G13" s="116" t="s">
        <v>715</v>
      </c>
      <c r="H13" s="120"/>
      <c r="I13" s="99" t="s">
        <v>11</v>
      </c>
      <c r="J13" s="115"/>
    </row>
    <row r="14" spans="1:21">
      <c r="A14" s="114"/>
      <c r="B14" s="114" t="s">
        <v>716</v>
      </c>
      <c r="C14" s="120"/>
      <c r="D14" s="120"/>
      <c r="E14" s="115"/>
      <c r="F14" s="116"/>
      <c r="G14" s="116" t="s">
        <v>716</v>
      </c>
      <c r="H14" s="120"/>
      <c r="I14" s="138">
        <v>45190</v>
      </c>
      <c r="J14" s="115"/>
    </row>
    <row r="15" spans="1:21">
      <c r="A15" s="114"/>
      <c r="B15" s="6" t="s">
        <v>6</v>
      </c>
      <c r="C15" s="7"/>
      <c r="D15" s="7"/>
      <c r="E15" s="8"/>
      <c r="F15" s="116"/>
      <c r="G15" s="9" t="s">
        <v>6</v>
      </c>
      <c r="H15" s="120"/>
      <c r="I15" s="139"/>
      <c r="J15" s="115"/>
    </row>
    <row r="16" spans="1:21">
      <c r="A16" s="114"/>
      <c r="B16" s="120"/>
      <c r="C16" s="120"/>
      <c r="D16" s="120"/>
      <c r="E16" s="120"/>
      <c r="F16" s="120"/>
      <c r="G16" s="120"/>
      <c r="H16" s="123" t="s">
        <v>142</v>
      </c>
      <c r="I16" s="130">
        <v>40080</v>
      </c>
      <c r="J16" s="115"/>
    </row>
    <row r="17" spans="1:16">
      <c r="A17" s="114"/>
      <c r="B17" s="120" t="s">
        <v>717</v>
      </c>
      <c r="C17" s="120"/>
      <c r="D17" s="120"/>
      <c r="E17" s="120"/>
      <c r="F17" s="120"/>
      <c r="G17" s="120"/>
      <c r="H17" s="123" t="s">
        <v>143</v>
      </c>
      <c r="I17" s="130"/>
      <c r="J17" s="115"/>
    </row>
    <row r="18" spans="1:16" ht="18">
      <c r="A18" s="114"/>
      <c r="B18" s="120" t="s">
        <v>718</v>
      </c>
      <c r="C18" s="120"/>
      <c r="D18" s="120"/>
      <c r="E18" s="120"/>
      <c r="F18" s="120"/>
      <c r="G18" s="120"/>
      <c r="H18" s="122" t="s">
        <v>258</v>
      </c>
      <c r="I18" s="104" t="s">
        <v>133</v>
      </c>
      <c r="J18" s="115"/>
    </row>
    <row r="19" spans="1:16">
      <c r="A19" s="114"/>
      <c r="B19" s="120"/>
      <c r="C19" s="120"/>
      <c r="D19" s="120"/>
      <c r="E19" s="120"/>
      <c r="F19" s="120"/>
      <c r="G19" s="120"/>
      <c r="H19" s="120"/>
      <c r="I19" s="120"/>
      <c r="J19" s="115"/>
      <c r="P19">
        <v>45190</v>
      </c>
    </row>
    <row r="20" spans="1:16">
      <c r="A20" s="114"/>
      <c r="B20" s="100" t="s">
        <v>198</v>
      </c>
      <c r="C20" s="100" t="s">
        <v>199</v>
      </c>
      <c r="D20" s="117" t="s">
        <v>200</v>
      </c>
      <c r="E20" s="140" t="s">
        <v>201</v>
      </c>
      <c r="F20" s="141"/>
      <c r="G20" s="100" t="s">
        <v>169</v>
      </c>
      <c r="H20" s="100" t="s">
        <v>202</v>
      </c>
      <c r="I20" s="100" t="s">
        <v>21</v>
      </c>
      <c r="J20" s="115"/>
    </row>
    <row r="21" spans="1:16">
      <c r="A21" s="114"/>
      <c r="B21" s="105"/>
      <c r="C21" s="105"/>
      <c r="D21" s="106"/>
      <c r="E21" s="142"/>
      <c r="F21" s="143"/>
      <c r="G21" s="105" t="s">
        <v>141</v>
      </c>
      <c r="H21" s="105"/>
      <c r="I21" s="105"/>
      <c r="J21" s="115"/>
    </row>
    <row r="22" spans="1:16" ht="180">
      <c r="A22" s="114"/>
      <c r="B22" s="107">
        <v>25</v>
      </c>
      <c r="C22" s="10" t="s">
        <v>719</v>
      </c>
      <c r="D22" s="118" t="s">
        <v>583</v>
      </c>
      <c r="E22" s="134"/>
      <c r="F22" s="135"/>
      <c r="G22" s="11" t="s">
        <v>796</v>
      </c>
      <c r="H22" s="14">
        <v>0.17</v>
      </c>
      <c r="I22" s="109">
        <f t="shared" ref="I22:I53" si="0">H22*B22</f>
        <v>4.25</v>
      </c>
      <c r="J22" s="115"/>
    </row>
    <row r="23" spans="1:16" ht="84">
      <c r="A23" s="114"/>
      <c r="B23" s="107">
        <v>20</v>
      </c>
      <c r="C23" s="10" t="s">
        <v>720</v>
      </c>
      <c r="D23" s="118" t="s">
        <v>25</v>
      </c>
      <c r="E23" s="134" t="s">
        <v>583</v>
      </c>
      <c r="F23" s="135"/>
      <c r="G23" s="11" t="s">
        <v>721</v>
      </c>
      <c r="H23" s="14">
        <v>0.14000000000000001</v>
      </c>
      <c r="I23" s="109">
        <f t="shared" si="0"/>
        <v>2.8000000000000003</v>
      </c>
      <c r="J23" s="115"/>
    </row>
    <row r="24" spans="1:16" ht="276">
      <c r="A24" s="114"/>
      <c r="B24" s="107">
        <v>10</v>
      </c>
      <c r="C24" s="10" t="s">
        <v>451</v>
      </c>
      <c r="D24" s="118" t="s">
        <v>27</v>
      </c>
      <c r="E24" s="134"/>
      <c r="F24" s="135"/>
      <c r="G24" s="11" t="s">
        <v>453</v>
      </c>
      <c r="H24" s="14">
        <v>3.02</v>
      </c>
      <c r="I24" s="109">
        <f t="shared" si="0"/>
        <v>30.2</v>
      </c>
      <c r="J24" s="115"/>
    </row>
    <row r="25" spans="1:16" ht="144">
      <c r="A25" s="114"/>
      <c r="B25" s="107">
        <v>10</v>
      </c>
      <c r="C25" s="10" t="s">
        <v>722</v>
      </c>
      <c r="D25" s="118" t="s">
        <v>27</v>
      </c>
      <c r="E25" s="134" t="s">
        <v>272</v>
      </c>
      <c r="F25" s="135"/>
      <c r="G25" s="11" t="s">
        <v>723</v>
      </c>
      <c r="H25" s="14">
        <v>2.4900000000000002</v>
      </c>
      <c r="I25" s="109">
        <f t="shared" si="0"/>
        <v>24.900000000000002</v>
      </c>
      <c r="J25" s="115"/>
    </row>
    <row r="26" spans="1:16" ht="120">
      <c r="A26" s="114"/>
      <c r="B26" s="107">
        <v>10</v>
      </c>
      <c r="C26" s="10" t="s">
        <v>724</v>
      </c>
      <c r="D26" s="118" t="s">
        <v>27</v>
      </c>
      <c r="E26" s="134" t="s">
        <v>272</v>
      </c>
      <c r="F26" s="135"/>
      <c r="G26" s="11" t="s">
        <v>725</v>
      </c>
      <c r="H26" s="14">
        <v>0.57999999999999996</v>
      </c>
      <c r="I26" s="109">
        <f t="shared" si="0"/>
        <v>5.8</v>
      </c>
      <c r="J26" s="115"/>
    </row>
    <row r="27" spans="1:16" ht="228">
      <c r="A27" s="114"/>
      <c r="B27" s="107">
        <v>1</v>
      </c>
      <c r="C27" s="10" t="s">
        <v>726</v>
      </c>
      <c r="D27" s="118"/>
      <c r="E27" s="134"/>
      <c r="F27" s="135"/>
      <c r="G27" s="11" t="s">
        <v>797</v>
      </c>
      <c r="H27" s="14">
        <v>16.32</v>
      </c>
      <c r="I27" s="109">
        <f t="shared" si="0"/>
        <v>16.32</v>
      </c>
      <c r="J27" s="115"/>
    </row>
    <row r="28" spans="1:16" ht="132">
      <c r="A28" s="114"/>
      <c r="B28" s="107">
        <v>1</v>
      </c>
      <c r="C28" s="10" t="s">
        <v>710</v>
      </c>
      <c r="D28" s="118" t="s">
        <v>25</v>
      </c>
      <c r="E28" s="134"/>
      <c r="F28" s="135"/>
      <c r="G28" s="11" t="s">
        <v>711</v>
      </c>
      <c r="H28" s="14">
        <v>15.77</v>
      </c>
      <c r="I28" s="109">
        <f t="shared" si="0"/>
        <v>15.77</v>
      </c>
      <c r="J28" s="115"/>
    </row>
    <row r="29" spans="1:16" ht="144">
      <c r="A29" s="114"/>
      <c r="B29" s="107">
        <v>1</v>
      </c>
      <c r="C29" s="10" t="s">
        <v>727</v>
      </c>
      <c r="D29" s="118" t="s">
        <v>728</v>
      </c>
      <c r="E29" s="134"/>
      <c r="F29" s="135"/>
      <c r="G29" s="11" t="s">
        <v>729</v>
      </c>
      <c r="H29" s="14">
        <v>17.29</v>
      </c>
      <c r="I29" s="109">
        <f t="shared" si="0"/>
        <v>17.29</v>
      </c>
      <c r="J29" s="115"/>
    </row>
    <row r="30" spans="1:16" ht="144">
      <c r="A30" s="114"/>
      <c r="B30" s="107">
        <v>25</v>
      </c>
      <c r="C30" s="10" t="s">
        <v>730</v>
      </c>
      <c r="D30" s="118" t="s">
        <v>25</v>
      </c>
      <c r="E30" s="134" t="s">
        <v>272</v>
      </c>
      <c r="F30" s="135"/>
      <c r="G30" s="11" t="s">
        <v>731</v>
      </c>
      <c r="H30" s="14">
        <v>0.57999999999999996</v>
      </c>
      <c r="I30" s="109">
        <f t="shared" si="0"/>
        <v>14.499999999999998</v>
      </c>
      <c r="J30" s="115"/>
    </row>
    <row r="31" spans="1:16" ht="156">
      <c r="A31" s="114"/>
      <c r="B31" s="107">
        <v>25</v>
      </c>
      <c r="C31" s="10" t="s">
        <v>732</v>
      </c>
      <c r="D31" s="118" t="s">
        <v>583</v>
      </c>
      <c r="E31" s="134"/>
      <c r="F31" s="135"/>
      <c r="G31" s="11" t="s">
        <v>798</v>
      </c>
      <c r="H31" s="14">
        <v>0.33</v>
      </c>
      <c r="I31" s="109">
        <f t="shared" si="0"/>
        <v>8.25</v>
      </c>
      <c r="J31" s="115"/>
    </row>
    <row r="32" spans="1:16" ht="204">
      <c r="A32" s="114"/>
      <c r="B32" s="107">
        <v>1</v>
      </c>
      <c r="C32" s="10" t="s">
        <v>733</v>
      </c>
      <c r="D32" s="118"/>
      <c r="E32" s="134"/>
      <c r="F32" s="135"/>
      <c r="G32" s="11" t="s">
        <v>799</v>
      </c>
      <c r="H32" s="14">
        <v>42.39</v>
      </c>
      <c r="I32" s="109">
        <f t="shared" si="0"/>
        <v>42.39</v>
      </c>
      <c r="J32" s="115"/>
    </row>
    <row r="33" spans="1:10" ht="144">
      <c r="A33" s="114"/>
      <c r="B33" s="107">
        <v>20</v>
      </c>
      <c r="C33" s="10" t="s">
        <v>734</v>
      </c>
      <c r="D33" s="118" t="s">
        <v>25</v>
      </c>
      <c r="E33" s="134" t="s">
        <v>673</v>
      </c>
      <c r="F33" s="135"/>
      <c r="G33" s="11" t="s">
        <v>735</v>
      </c>
      <c r="H33" s="14">
        <v>0.57999999999999996</v>
      </c>
      <c r="I33" s="109">
        <f t="shared" si="0"/>
        <v>11.6</v>
      </c>
      <c r="J33" s="115"/>
    </row>
    <row r="34" spans="1:10" ht="144">
      <c r="A34" s="114"/>
      <c r="B34" s="107">
        <v>20</v>
      </c>
      <c r="C34" s="10" t="s">
        <v>734</v>
      </c>
      <c r="D34" s="118" t="s">
        <v>25</v>
      </c>
      <c r="E34" s="134" t="s">
        <v>271</v>
      </c>
      <c r="F34" s="135"/>
      <c r="G34" s="11" t="s">
        <v>735</v>
      </c>
      <c r="H34" s="14">
        <v>0.57999999999999996</v>
      </c>
      <c r="I34" s="109">
        <f t="shared" si="0"/>
        <v>11.6</v>
      </c>
      <c r="J34" s="115"/>
    </row>
    <row r="35" spans="1:10" ht="144">
      <c r="A35" s="114"/>
      <c r="B35" s="107">
        <v>20</v>
      </c>
      <c r="C35" s="10" t="s">
        <v>734</v>
      </c>
      <c r="D35" s="118" t="s">
        <v>25</v>
      </c>
      <c r="E35" s="134" t="s">
        <v>484</v>
      </c>
      <c r="F35" s="135"/>
      <c r="G35" s="11" t="s">
        <v>735</v>
      </c>
      <c r="H35" s="14">
        <v>0.57999999999999996</v>
      </c>
      <c r="I35" s="109">
        <f t="shared" si="0"/>
        <v>11.6</v>
      </c>
      <c r="J35" s="115"/>
    </row>
    <row r="36" spans="1:10" ht="120">
      <c r="A36" s="114"/>
      <c r="B36" s="107">
        <v>20</v>
      </c>
      <c r="C36" s="10" t="s">
        <v>736</v>
      </c>
      <c r="D36" s="118" t="s">
        <v>26</v>
      </c>
      <c r="E36" s="134" t="s">
        <v>273</v>
      </c>
      <c r="F36" s="135"/>
      <c r="G36" s="11" t="s">
        <v>737</v>
      </c>
      <c r="H36" s="14">
        <v>0.63</v>
      </c>
      <c r="I36" s="109">
        <f t="shared" si="0"/>
        <v>12.6</v>
      </c>
      <c r="J36" s="115"/>
    </row>
    <row r="37" spans="1:10" ht="120">
      <c r="A37" s="114"/>
      <c r="B37" s="107">
        <v>20</v>
      </c>
      <c r="C37" s="10" t="s">
        <v>736</v>
      </c>
      <c r="D37" s="118" t="s">
        <v>26</v>
      </c>
      <c r="E37" s="134" t="s">
        <v>272</v>
      </c>
      <c r="F37" s="135"/>
      <c r="G37" s="11" t="s">
        <v>737</v>
      </c>
      <c r="H37" s="14">
        <v>0.63</v>
      </c>
      <c r="I37" s="109">
        <f t="shared" si="0"/>
        <v>12.6</v>
      </c>
      <c r="J37" s="115"/>
    </row>
    <row r="38" spans="1:10" ht="120">
      <c r="A38" s="114"/>
      <c r="B38" s="107">
        <v>20</v>
      </c>
      <c r="C38" s="10" t="s">
        <v>736</v>
      </c>
      <c r="D38" s="118" t="s">
        <v>27</v>
      </c>
      <c r="E38" s="134" t="s">
        <v>273</v>
      </c>
      <c r="F38" s="135"/>
      <c r="G38" s="11" t="s">
        <v>737</v>
      </c>
      <c r="H38" s="14">
        <v>0.63</v>
      </c>
      <c r="I38" s="109">
        <f t="shared" si="0"/>
        <v>12.6</v>
      </c>
      <c r="J38" s="115"/>
    </row>
    <row r="39" spans="1:10" ht="120">
      <c r="A39" s="114"/>
      <c r="B39" s="107">
        <v>20</v>
      </c>
      <c r="C39" s="10" t="s">
        <v>736</v>
      </c>
      <c r="D39" s="118" t="s">
        <v>27</v>
      </c>
      <c r="E39" s="134" t="s">
        <v>272</v>
      </c>
      <c r="F39" s="135"/>
      <c r="G39" s="11" t="s">
        <v>737</v>
      </c>
      <c r="H39" s="14">
        <v>0.63</v>
      </c>
      <c r="I39" s="109">
        <f t="shared" si="0"/>
        <v>12.6</v>
      </c>
      <c r="J39" s="115"/>
    </row>
    <row r="40" spans="1:10" ht="120">
      <c r="A40" s="114"/>
      <c r="B40" s="107">
        <v>10</v>
      </c>
      <c r="C40" s="10" t="s">
        <v>736</v>
      </c>
      <c r="D40" s="118" t="s">
        <v>28</v>
      </c>
      <c r="E40" s="134" t="s">
        <v>273</v>
      </c>
      <c r="F40" s="135"/>
      <c r="G40" s="11" t="s">
        <v>737</v>
      </c>
      <c r="H40" s="14">
        <v>0.63</v>
      </c>
      <c r="I40" s="109">
        <f t="shared" si="0"/>
        <v>6.3</v>
      </c>
      <c r="J40" s="115"/>
    </row>
    <row r="41" spans="1:10" ht="120">
      <c r="A41" s="114"/>
      <c r="B41" s="107">
        <v>10</v>
      </c>
      <c r="C41" s="10" t="s">
        <v>736</v>
      </c>
      <c r="D41" s="118" t="s">
        <v>28</v>
      </c>
      <c r="E41" s="134" t="s">
        <v>272</v>
      </c>
      <c r="F41" s="135"/>
      <c r="G41" s="11" t="s">
        <v>737</v>
      </c>
      <c r="H41" s="14">
        <v>0.63</v>
      </c>
      <c r="I41" s="109">
        <f t="shared" si="0"/>
        <v>6.3</v>
      </c>
      <c r="J41" s="115"/>
    </row>
    <row r="42" spans="1:10" ht="264">
      <c r="A42" s="114"/>
      <c r="B42" s="107">
        <v>1</v>
      </c>
      <c r="C42" s="10" t="s">
        <v>738</v>
      </c>
      <c r="D42" s="118"/>
      <c r="E42" s="134"/>
      <c r="F42" s="135"/>
      <c r="G42" s="11" t="s">
        <v>800</v>
      </c>
      <c r="H42" s="14">
        <v>20.309999999999999</v>
      </c>
      <c r="I42" s="109">
        <f t="shared" si="0"/>
        <v>20.309999999999999</v>
      </c>
      <c r="J42" s="115"/>
    </row>
    <row r="43" spans="1:10" ht="84">
      <c r="A43" s="114"/>
      <c r="B43" s="107">
        <v>6</v>
      </c>
      <c r="C43" s="10" t="s">
        <v>656</v>
      </c>
      <c r="D43" s="118" t="s">
        <v>28</v>
      </c>
      <c r="E43" s="134"/>
      <c r="F43" s="135"/>
      <c r="G43" s="11" t="s">
        <v>658</v>
      </c>
      <c r="H43" s="14">
        <v>0.17</v>
      </c>
      <c r="I43" s="109">
        <f t="shared" si="0"/>
        <v>1.02</v>
      </c>
      <c r="J43" s="115"/>
    </row>
    <row r="44" spans="1:10" ht="180">
      <c r="A44" s="114"/>
      <c r="B44" s="107">
        <v>1</v>
      </c>
      <c r="C44" s="10" t="s">
        <v>739</v>
      </c>
      <c r="D44" s="118" t="s">
        <v>740</v>
      </c>
      <c r="E44" s="134"/>
      <c r="F44" s="135"/>
      <c r="G44" s="11" t="s">
        <v>741</v>
      </c>
      <c r="H44" s="14">
        <v>19.66</v>
      </c>
      <c r="I44" s="109">
        <f t="shared" si="0"/>
        <v>19.66</v>
      </c>
      <c r="J44" s="115"/>
    </row>
    <row r="45" spans="1:10" ht="96">
      <c r="A45" s="114"/>
      <c r="B45" s="107">
        <v>13</v>
      </c>
      <c r="C45" s="10" t="s">
        <v>649</v>
      </c>
      <c r="D45" s="118" t="s">
        <v>25</v>
      </c>
      <c r="E45" s="134"/>
      <c r="F45" s="135"/>
      <c r="G45" s="11" t="s">
        <v>652</v>
      </c>
      <c r="H45" s="14">
        <v>1.52</v>
      </c>
      <c r="I45" s="109">
        <f t="shared" si="0"/>
        <v>19.760000000000002</v>
      </c>
      <c r="J45" s="115"/>
    </row>
    <row r="46" spans="1:10" ht="96">
      <c r="A46" s="114"/>
      <c r="B46" s="107">
        <v>15</v>
      </c>
      <c r="C46" s="10" t="s">
        <v>649</v>
      </c>
      <c r="D46" s="118" t="s">
        <v>26</v>
      </c>
      <c r="E46" s="134"/>
      <c r="F46" s="135"/>
      <c r="G46" s="11" t="s">
        <v>652</v>
      </c>
      <c r="H46" s="14">
        <v>1.52</v>
      </c>
      <c r="I46" s="109">
        <f t="shared" si="0"/>
        <v>22.8</v>
      </c>
      <c r="J46" s="115"/>
    </row>
    <row r="47" spans="1:10" ht="96">
      <c r="A47" s="114"/>
      <c r="B47" s="107">
        <v>15</v>
      </c>
      <c r="C47" s="10" t="s">
        <v>649</v>
      </c>
      <c r="D47" s="118" t="s">
        <v>27</v>
      </c>
      <c r="E47" s="134"/>
      <c r="F47" s="135"/>
      <c r="G47" s="11" t="s">
        <v>652</v>
      </c>
      <c r="H47" s="14">
        <v>1.52</v>
      </c>
      <c r="I47" s="109">
        <f t="shared" si="0"/>
        <v>22.8</v>
      </c>
      <c r="J47" s="115"/>
    </row>
    <row r="48" spans="1:10" ht="96">
      <c r="A48" s="114"/>
      <c r="B48" s="107">
        <v>20</v>
      </c>
      <c r="C48" s="10" t="s">
        <v>65</v>
      </c>
      <c r="D48" s="118" t="s">
        <v>23</v>
      </c>
      <c r="E48" s="134"/>
      <c r="F48" s="135"/>
      <c r="G48" s="11" t="s">
        <v>742</v>
      </c>
      <c r="H48" s="14">
        <v>1.57</v>
      </c>
      <c r="I48" s="109">
        <f t="shared" si="0"/>
        <v>31.400000000000002</v>
      </c>
      <c r="J48" s="115"/>
    </row>
    <row r="49" spans="1:10" ht="96">
      <c r="A49" s="114"/>
      <c r="B49" s="107">
        <v>35</v>
      </c>
      <c r="C49" s="10" t="s">
        <v>65</v>
      </c>
      <c r="D49" s="118" t="s">
        <v>25</v>
      </c>
      <c r="E49" s="134"/>
      <c r="F49" s="135"/>
      <c r="G49" s="11" t="s">
        <v>742</v>
      </c>
      <c r="H49" s="14">
        <v>1.57</v>
      </c>
      <c r="I49" s="109">
        <f t="shared" si="0"/>
        <v>54.95</v>
      </c>
      <c r="J49" s="115"/>
    </row>
    <row r="50" spans="1:10" ht="96">
      <c r="A50" s="114"/>
      <c r="B50" s="107">
        <v>35</v>
      </c>
      <c r="C50" s="10" t="s">
        <v>65</v>
      </c>
      <c r="D50" s="118" t="s">
        <v>26</v>
      </c>
      <c r="E50" s="134"/>
      <c r="F50" s="135"/>
      <c r="G50" s="11" t="s">
        <v>742</v>
      </c>
      <c r="H50" s="14">
        <v>1.57</v>
      </c>
      <c r="I50" s="109">
        <f t="shared" si="0"/>
        <v>54.95</v>
      </c>
      <c r="J50" s="115"/>
    </row>
    <row r="51" spans="1:10" ht="96">
      <c r="A51" s="114"/>
      <c r="B51" s="107">
        <v>35</v>
      </c>
      <c r="C51" s="10" t="s">
        <v>65</v>
      </c>
      <c r="D51" s="118" t="s">
        <v>27</v>
      </c>
      <c r="E51" s="134"/>
      <c r="F51" s="135"/>
      <c r="G51" s="11" t="s">
        <v>742</v>
      </c>
      <c r="H51" s="14">
        <v>1.57</v>
      </c>
      <c r="I51" s="109">
        <f t="shared" si="0"/>
        <v>54.95</v>
      </c>
      <c r="J51" s="115"/>
    </row>
    <row r="52" spans="1:10" ht="96">
      <c r="A52" s="114"/>
      <c r="B52" s="107">
        <v>25</v>
      </c>
      <c r="C52" s="10" t="s">
        <v>65</v>
      </c>
      <c r="D52" s="118" t="s">
        <v>28</v>
      </c>
      <c r="E52" s="134"/>
      <c r="F52" s="135"/>
      <c r="G52" s="11" t="s">
        <v>742</v>
      </c>
      <c r="H52" s="14">
        <v>1.57</v>
      </c>
      <c r="I52" s="109">
        <f t="shared" si="0"/>
        <v>39.25</v>
      </c>
      <c r="J52" s="115"/>
    </row>
    <row r="53" spans="1:10" ht="132">
      <c r="A53" s="114"/>
      <c r="B53" s="107">
        <v>11</v>
      </c>
      <c r="C53" s="10" t="s">
        <v>743</v>
      </c>
      <c r="D53" s="118" t="s">
        <v>25</v>
      </c>
      <c r="E53" s="134" t="s">
        <v>212</v>
      </c>
      <c r="F53" s="135"/>
      <c r="G53" s="11" t="s">
        <v>744</v>
      </c>
      <c r="H53" s="14">
        <v>2.4500000000000002</v>
      </c>
      <c r="I53" s="109">
        <f t="shared" si="0"/>
        <v>26.950000000000003</v>
      </c>
      <c r="J53" s="115"/>
    </row>
    <row r="54" spans="1:10" ht="132">
      <c r="A54" s="114"/>
      <c r="B54" s="107">
        <v>12</v>
      </c>
      <c r="C54" s="10" t="s">
        <v>743</v>
      </c>
      <c r="D54" s="118" t="s">
        <v>25</v>
      </c>
      <c r="E54" s="134" t="s">
        <v>214</v>
      </c>
      <c r="F54" s="135"/>
      <c r="G54" s="11" t="s">
        <v>744</v>
      </c>
      <c r="H54" s="14">
        <v>2.4500000000000002</v>
      </c>
      <c r="I54" s="109">
        <f t="shared" ref="I54:I85" si="1">H54*B54</f>
        <v>29.400000000000002</v>
      </c>
      <c r="J54" s="115"/>
    </row>
    <row r="55" spans="1:10" ht="132">
      <c r="A55" s="114"/>
      <c r="B55" s="107">
        <v>10</v>
      </c>
      <c r="C55" s="10" t="s">
        <v>743</v>
      </c>
      <c r="D55" s="118" t="s">
        <v>25</v>
      </c>
      <c r="E55" s="134" t="s">
        <v>311</v>
      </c>
      <c r="F55" s="135"/>
      <c r="G55" s="11" t="s">
        <v>744</v>
      </c>
      <c r="H55" s="14">
        <v>2.4500000000000002</v>
      </c>
      <c r="I55" s="109">
        <f t="shared" si="1"/>
        <v>24.5</v>
      </c>
      <c r="J55" s="115"/>
    </row>
    <row r="56" spans="1:10" ht="96">
      <c r="A56" s="114"/>
      <c r="B56" s="107">
        <v>12</v>
      </c>
      <c r="C56" s="10" t="s">
        <v>745</v>
      </c>
      <c r="D56" s="118" t="s">
        <v>25</v>
      </c>
      <c r="E56" s="134" t="s">
        <v>273</v>
      </c>
      <c r="F56" s="135"/>
      <c r="G56" s="11" t="s">
        <v>746</v>
      </c>
      <c r="H56" s="14">
        <v>1.96</v>
      </c>
      <c r="I56" s="109">
        <f t="shared" si="1"/>
        <v>23.52</v>
      </c>
      <c r="J56" s="115"/>
    </row>
    <row r="57" spans="1:10" ht="96">
      <c r="A57" s="114"/>
      <c r="B57" s="107">
        <v>15</v>
      </c>
      <c r="C57" s="10" t="s">
        <v>745</v>
      </c>
      <c r="D57" s="118" t="s">
        <v>25</v>
      </c>
      <c r="E57" s="134" t="s">
        <v>272</v>
      </c>
      <c r="F57" s="135"/>
      <c r="G57" s="11" t="s">
        <v>746</v>
      </c>
      <c r="H57" s="14">
        <v>1.96</v>
      </c>
      <c r="I57" s="109">
        <f t="shared" si="1"/>
        <v>29.4</v>
      </c>
      <c r="J57" s="115"/>
    </row>
    <row r="58" spans="1:10" ht="96">
      <c r="A58" s="114"/>
      <c r="B58" s="107">
        <v>15</v>
      </c>
      <c r="C58" s="10" t="s">
        <v>745</v>
      </c>
      <c r="D58" s="118" t="s">
        <v>26</v>
      </c>
      <c r="E58" s="134" t="s">
        <v>273</v>
      </c>
      <c r="F58" s="135"/>
      <c r="G58" s="11" t="s">
        <v>746</v>
      </c>
      <c r="H58" s="14">
        <v>1.96</v>
      </c>
      <c r="I58" s="109">
        <f t="shared" si="1"/>
        <v>29.4</v>
      </c>
      <c r="J58" s="115"/>
    </row>
    <row r="59" spans="1:10" ht="96">
      <c r="A59" s="114"/>
      <c r="B59" s="107">
        <v>15</v>
      </c>
      <c r="C59" s="10" t="s">
        <v>745</v>
      </c>
      <c r="D59" s="118" t="s">
        <v>26</v>
      </c>
      <c r="E59" s="134" t="s">
        <v>272</v>
      </c>
      <c r="F59" s="135"/>
      <c r="G59" s="11" t="s">
        <v>746</v>
      </c>
      <c r="H59" s="14">
        <v>1.96</v>
      </c>
      <c r="I59" s="109">
        <f t="shared" si="1"/>
        <v>29.4</v>
      </c>
      <c r="J59" s="115"/>
    </row>
    <row r="60" spans="1:10" ht="96">
      <c r="A60" s="114"/>
      <c r="B60" s="107">
        <v>14</v>
      </c>
      <c r="C60" s="10" t="s">
        <v>745</v>
      </c>
      <c r="D60" s="118" t="s">
        <v>27</v>
      </c>
      <c r="E60" s="134" t="s">
        <v>273</v>
      </c>
      <c r="F60" s="135"/>
      <c r="G60" s="11" t="s">
        <v>746</v>
      </c>
      <c r="H60" s="14">
        <v>1.96</v>
      </c>
      <c r="I60" s="109">
        <f t="shared" si="1"/>
        <v>27.439999999999998</v>
      </c>
      <c r="J60" s="115"/>
    </row>
    <row r="61" spans="1:10" ht="96">
      <c r="A61" s="114"/>
      <c r="B61" s="107">
        <v>15</v>
      </c>
      <c r="C61" s="10" t="s">
        <v>745</v>
      </c>
      <c r="D61" s="118" t="s">
        <v>27</v>
      </c>
      <c r="E61" s="134" t="s">
        <v>272</v>
      </c>
      <c r="F61" s="135"/>
      <c r="G61" s="11" t="s">
        <v>746</v>
      </c>
      <c r="H61" s="14">
        <v>1.96</v>
      </c>
      <c r="I61" s="109">
        <f t="shared" si="1"/>
        <v>29.4</v>
      </c>
      <c r="J61" s="115"/>
    </row>
    <row r="62" spans="1:10" ht="96">
      <c r="A62" s="114"/>
      <c r="B62" s="107">
        <v>20</v>
      </c>
      <c r="C62" s="10" t="s">
        <v>68</v>
      </c>
      <c r="D62" s="118" t="s">
        <v>23</v>
      </c>
      <c r="E62" s="134" t="s">
        <v>273</v>
      </c>
      <c r="F62" s="135"/>
      <c r="G62" s="11" t="s">
        <v>747</v>
      </c>
      <c r="H62" s="14">
        <v>1.91</v>
      </c>
      <c r="I62" s="109">
        <f t="shared" si="1"/>
        <v>38.199999999999996</v>
      </c>
      <c r="J62" s="115"/>
    </row>
    <row r="63" spans="1:10" ht="96">
      <c r="A63" s="114"/>
      <c r="B63" s="107">
        <v>20</v>
      </c>
      <c r="C63" s="10" t="s">
        <v>68</v>
      </c>
      <c r="D63" s="118" t="s">
        <v>23</v>
      </c>
      <c r="E63" s="134" t="s">
        <v>271</v>
      </c>
      <c r="F63" s="135"/>
      <c r="G63" s="11" t="s">
        <v>747</v>
      </c>
      <c r="H63" s="14">
        <v>1.91</v>
      </c>
      <c r="I63" s="109">
        <f t="shared" si="1"/>
        <v>38.199999999999996</v>
      </c>
      <c r="J63" s="115"/>
    </row>
    <row r="64" spans="1:10" ht="96">
      <c r="A64" s="114"/>
      <c r="B64" s="107">
        <v>30</v>
      </c>
      <c r="C64" s="10" t="s">
        <v>68</v>
      </c>
      <c r="D64" s="118" t="s">
        <v>23</v>
      </c>
      <c r="E64" s="134" t="s">
        <v>272</v>
      </c>
      <c r="F64" s="135"/>
      <c r="G64" s="11" t="s">
        <v>747</v>
      </c>
      <c r="H64" s="14">
        <v>1.91</v>
      </c>
      <c r="I64" s="109">
        <f t="shared" si="1"/>
        <v>57.3</v>
      </c>
      <c r="J64" s="115"/>
    </row>
    <row r="65" spans="1:10" ht="96">
      <c r="A65" s="114"/>
      <c r="B65" s="107">
        <v>5</v>
      </c>
      <c r="C65" s="10" t="s">
        <v>68</v>
      </c>
      <c r="D65" s="118" t="s">
        <v>25</v>
      </c>
      <c r="E65" s="134" t="s">
        <v>273</v>
      </c>
      <c r="F65" s="135"/>
      <c r="G65" s="11" t="s">
        <v>747</v>
      </c>
      <c r="H65" s="14">
        <v>1.91</v>
      </c>
      <c r="I65" s="109">
        <f t="shared" si="1"/>
        <v>9.5499999999999989</v>
      </c>
      <c r="J65" s="115"/>
    </row>
    <row r="66" spans="1:10" ht="96">
      <c r="A66" s="114"/>
      <c r="B66" s="107">
        <v>10</v>
      </c>
      <c r="C66" s="10" t="s">
        <v>68</v>
      </c>
      <c r="D66" s="118" t="s">
        <v>25</v>
      </c>
      <c r="E66" s="134" t="s">
        <v>272</v>
      </c>
      <c r="F66" s="135"/>
      <c r="G66" s="11" t="s">
        <v>747</v>
      </c>
      <c r="H66" s="14">
        <v>1.91</v>
      </c>
      <c r="I66" s="109">
        <f t="shared" si="1"/>
        <v>19.099999999999998</v>
      </c>
      <c r="J66" s="115"/>
    </row>
    <row r="67" spans="1:10" ht="96">
      <c r="A67" s="114"/>
      <c r="B67" s="107">
        <v>15</v>
      </c>
      <c r="C67" s="10" t="s">
        <v>68</v>
      </c>
      <c r="D67" s="118" t="s">
        <v>26</v>
      </c>
      <c r="E67" s="134" t="s">
        <v>273</v>
      </c>
      <c r="F67" s="135"/>
      <c r="G67" s="11" t="s">
        <v>747</v>
      </c>
      <c r="H67" s="14">
        <v>1.91</v>
      </c>
      <c r="I67" s="109">
        <f t="shared" si="1"/>
        <v>28.65</v>
      </c>
      <c r="J67" s="115"/>
    </row>
    <row r="68" spans="1:10" ht="96">
      <c r="A68" s="114"/>
      <c r="B68" s="107">
        <v>13</v>
      </c>
      <c r="C68" s="10" t="s">
        <v>68</v>
      </c>
      <c r="D68" s="118" t="s">
        <v>26</v>
      </c>
      <c r="E68" s="134" t="s">
        <v>272</v>
      </c>
      <c r="F68" s="135"/>
      <c r="G68" s="11" t="s">
        <v>747</v>
      </c>
      <c r="H68" s="14">
        <v>1.91</v>
      </c>
      <c r="I68" s="109">
        <f t="shared" si="1"/>
        <v>24.83</v>
      </c>
      <c r="J68" s="115"/>
    </row>
    <row r="69" spans="1:10" ht="96">
      <c r="A69" s="114"/>
      <c r="B69" s="107">
        <v>5</v>
      </c>
      <c r="C69" s="10" t="s">
        <v>68</v>
      </c>
      <c r="D69" s="118" t="s">
        <v>27</v>
      </c>
      <c r="E69" s="134" t="s">
        <v>272</v>
      </c>
      <c r="F69" s="135"/>
      <c r="G69" s="11" t="s">
        <v>747</v>
      </c>
      <c r="H69" s="14">
        <v>1.91</v>
      </c>
      <c r="I69" s="109">
        <f t="shared" si="1"/>
        <v>9.5499999999999989</v>
      </c>
      <c r="J69" s="115"/>
    </row>
    <row r="70" spans="1:10" ht="108">
      <c r="A70" s="114"/>
      <c r="B70" s="107">
        <v>25</v>
      </c>
      <c r="C70" s="10" t="s">
        <v>748</v>
      </c>
      <c r="D70" s="118" t="s">
        <v>23</v>
      </c>
      <c r="E70" s="134"/>
      <c r="F70" s="135"/>
      <c r="G70" s="11" t="s">
        <v>749</v>
      </c>
      <c r="H70" s="14">
        <v>0.24</v>
      </c>
      <c r="I70" s="109">
        <f t="shared" si="1"/>
        <v>6</v>
      </c>
      <c r="J70" s="115"/>
    </row>
    <row r="71" spans="1:10" ht="108">
      <c r="A71" s="114"/>
      <c r="B71" s="107">
        <v>50</v>
      </c>
      <c r="C71" s="10" t="s">
        <v>748</v>
      </c>
      <c r="D71" s="118" t="s">
        <v>651</v>
      </c>
      <c r="E71" s="134"/>
      <c r="F71" s="135"/>
      <c r="G71" s="11" t="s">
        <v>749</v>
      </c>
      <c r="H71" s="14">
        <v>0.24</v>
      </c>
      <c r="I71" s="109">
        <f t="shared" si="1"/>
        <v>12</v>
      </c>
      <c r="J71" s="115"/>
    </row>
    <row r="72" spans="1:10" ht="108">
      <c r="A72" s="114"/>
      <c r="B72" s="107">
        <v>50</v>
      </c>
      <c r="C72" s="10" t="s">
        <v>748</v>
      </c>
      <c r="D72" s="118" t="s">
        <v>67</v>
      </c>
      <c r="E72" s="134"/>
      <c r="F72" s="135"/>
      <c r="G72" s="11" t="s">
        <v>749</v>
      </c>
      <c r="H72" s="14">
        <v>0.24</v>
      </c>
      <c r="I72" s="109">
        <f t="shared" si="1"/>
        <v>12</v>
      </c>
      <c r="J72" s="115"/>
    </row>
    <row r="73" spans="1:10" ht="108">
      <c r="A73" s="114"/>
      <c r="B73" s="107">
        <v>20</v>
      </c>
      <c r="C73" s="10" t="s">
        <v>98</v>
      </c>
      <c r="D73" s="118" t="s">
        <v>23</v>
      </c>
      <c r="E73" s="134" t="s">
        <v>273</v>
      </c>
      <c r="F73" s="135"/>
      <c r="G73" s="11" t="s">
        <v>750</v>
      </c>
      <c r="H73" s="14">
        <v>0.57999999999999996</v>
      </c>
      <c r="I73" s="109">
        <f t="shared" si="1"/>
        <v>11.6</v>
      </c>
      <c r="J73" s="115"/>
    </row>
    <row r="74" spans="1:10" ht="108">
      <c r="A74" s="114"/>
      <c r="B74" s="107">
        <v>25</v>
      </c>
      <c r="C74" s="10" t="s">
        <v>98</v>
      </c>
      <c r="D74" s="118" t="s">
        <v>23</v>
      </c>
      <c r="E74" s="134" t="s">
        <v>272</v>
      </c>
      <c r="F74" s="135"/>
      <c r="G74" s="11" t="s">
        <v>750</v>
      </c>
      <c r="H74" s="14">
        <v>0.57999999999999996</v>
      </c>
      <c r="I74" s="109">
        <f t="shared" si="1"/>
        <v>14.499999999999998</v>
      </c>
      <c r="J74" s="115"/>
    </row>
    <row r="75" spans="1:10" ht="108">
      <c r="A75" s="114"/>
      <c r="B75" s="107">
        <v>30</v>
      </c>
      <c r="C75" s="10" t="s">
        <v>98</v>
      </c>
      <c r="D75" s="118" t="s">
        <v>25</v>
      </c>
      <c r="E75" s="134" t="s">
        <v>273</v>
      </c>
      <c r="F75" s="135"/>
      <c r="G75" s="11" t="s">
        <v>750</v>
      </c>
      <c r="H75" s="14">
        <v>0.57999999999999996</v>
      </c>
      <c r="I75" s="109">
        <f t="shared" si="1"/>
        <v>17.399999999999999</v>
      </c>
      <c r="J75" s="115"/>
    </row>
    <row r="76" spans="1:10" ht="108">
      <c r="A76" s="114"/>
      <c r="B76" s="107">
        <v>25</v>
      </c>
      <c r="C76" s="10" t="s">
        <v>98</v>
      </c>
      <c r="D76" s="118" t="s">
        <v>25</v>
      </c>
      <c r="E76" s="134" t="s">
        <v>272</v>
      </c>
      <c r="F76" s="135"/>
      <c r="G76" s="11" t="s">
        <v>750</v>
      </c>
      <c r="H76" s="14">
        <v>0.57999999999999996</v>
      </c>
      <c r="I76" s="109">
        <f t="shared" si="1"/>
        <v>14.499999999999998</v>
      </c>
      <c r="J76" s="115"/>
    </row>
    <row r="77" spans="1:10" ht="156">
      <c r="A77" s="114"/>
      <c r="B77" s="107">
        <v>15</v>
      </c>
      <c r="C77" s="10" t="s">
        <v>751</v>
      </c>
      <c r="D77" s="118" t="s">
        <v>25</v>
      </c>
      <c r="E77" s="134"/>
      <c r="F77" s="135"/>
      <c r="G77" s="11" t="s">
        <v>752</v>
      </c>
      <c r="H77" s="14">
        <v>2.4500000000000002</v>
      </c>
      <c r="I77" s="109">
        <f t="shared" si="1"/>
        <v>36.75</v>
      </c>
      <c r="J77" s="115"/>
    </row>
    <row r="78" spans="1:10" ht="132">
      <c r="A78" s="114"/>
      <c r="B78" s="107">
        <v>6</v>
      </c>
      <c r="C78" s="10" t="s">
        <v>753</v>
      </c>
      <c r="D78" s="118" t="s">
        <v>754</v>
      </c>
      <c r="E78" s="134"/>
      <c r="F78" s="135"/>
      <c r="G78" s="11" t="s">
        <v>755</v>
      </c>
      <c r="H78" s="14">
        <v>2.4500000000000002</v>
      </c>
      <c r="I78" s="109">
        <f t="shared" si="1"/>
        <v>14.700000000000001</v>
      </c>
      <c r="J78" s="115"/>
    </row>
    <row r="79" spans="1:10" ht="132">
      <c r="A79" s="114"/>
      <c r="B79" s="107">
        <v>10</v>
      </c>
      <c r="C79" s="10" t="s">
        <v>753</v>
      </c>
      <c r="D79" s="118" t="s">
        <v>756</v>
      </c>
      <c r="E79" s="134"/>
      <c r="F79" s="135"/>
      <c r="G79" s="11" t="s">
        <v>755</v>
      </c>
      <c r="H79" s="14">
        <v>2.75</v>
      </c>
      <c r="I79" s="109">
        <f t="shared" si="1"/>
        <v>27.5</v>
      </c>
      <c r="J79" s="115"/>
    </row>
    <row r="80" spans="1:10" ht="156">
      <c r="A80" s="114"/>
      <c r="B80" s="107">
        <v>10</v>
      </c>
      <c r="C80" s="10" t="s">
        <v>757</v>
      </c>
      <c r="D80" s="118" t="s">
        <v>27</v>
      </c>
      <c r="E80" s="134"/>
      <c r="F80" s="135"/>
      <c r="G80" s="11" t="s">
        <v>758</v>
      </c>
      <c r="H80" s="14">
        <v>1.6</v>
      </c>
      <c r="I80" s="109">
        <f t="shared" si="1"/>
        <v>16</v>
      </c>
      <c r="J80" s="115"/>
    </row>
    <row r="81" spans="1:10" ht="108">
      <c r="A81" s="114"/>
      <c r="B81" s="107">
        <v>25</v>
      </c>
      <c r="C81" s="10" t="s">
        <v>759</v>
      </c>
      <c r="D81" s="118" t="s">
        <v>25</v>
      </c>
      <c r="E81" s="134"/>
      <c r="F81" s="135"/>
      <c r="G81" s="11" t="s">
        <v>760</v>
      </c>
      <c r="H81" s="14">
        <v>0.98</v>
      </c>
      <c r="I81" s="109">
        <f t="shared" si="1"/>
        <v>24.5</v>
      </c>
      <c r="J81" s="115"/>
    </row>
    <row r="82" spans="1:10" ht="132">
      <c r="A82" s="114"/>
      <c r="B82" s="107">
        <v>1</v>
      </c>
      <c r="C82" s="10" t="s">
        <v>761</v>
      </c>
      <c r="D82" s="118" t="s">
        <v>28</v>
      </c>
      <c r="E82" s="134"/>
      <c r="F82" s="135"/>
      <c r="G82" s="11" t="s">
        <v>762</v>
      </c>
      <c r="H82" s="14">
        <v>18.579999999999998</v>
      </c>
      <c r="I82" s="109">
        <f t="shared" si="1"/>
        <v>18.579999999999998</v>
      </c>
      <c r="J82" s="115"/>
    </row>
    <row r="83" spans="1:10" ht="216">
      <c r="A83" s="114"/>
      <c r="B83" s="107">
        <v>1</v>
      </c>
      <c r="C83" s="10" t="s">
        <v>763</v>
      </c>
      <c r="D83" s="118" t="s">
        <v>26</v>
      </c>
      <c r="E83" s="134" t="s">
        <v>107</v>
      </c>
      <c r="F83" s="135"/>
      <c r="G83" s="11" t="s">
        <v>764</v>
      </c>
      <c r="H83" s="14">
        <v>45.65</v>
      </c>
      <c r="I83" s="109">
        <f t="shared" si="1"/>
        <v>45.65</v>
      </c>
      <c r="J83" s="115"/>
    </row>
    <row r="84" spans="1:10" ht="216">
      <c r="A84" s="114"/>
      <c r="B84" s="107">
        <v>3</v>
      </c>
      <c r="C84" s="10" t="s">
        <v>763</v>
      </c>
      <c r="D84" s="118" t="s">
        <v>27</v>
      </c>
      <c r="E84" s="134" t="s">
        <v>107</v>
      </c>
      <c r="F84" s="135"/>
      <c r="G84" s="11" t="s">
        <v>764</v>
      </c>
      <c r="H84" s="14">
        <v>45.65</v>
      </c>
      <c r="I84" s="109">
        <f t="shared" si="1"/>
        <v>136.94999999999999</v>
      </c>
      <c r="J84" s="115"/>
    </row>
    <row r="85" spans="1:10" ht="132">
      <c r="A85" s="114"/>
      <c r="B85" s="107">
        <v>2</v>
      </c>
      <c r="C85" s="10" t="s">
        <v>765</v>
      </c>
      <c r="D85" s="118" t="s">
        <v>26</v>
      </c>
      <c r="E85" s="134"/>
      <c r="F85" s="135"/>
      <c r="G85" s="11" t="s">
        <v>766</v>
      </c>
      <c r="H85" s="14">
        <v>27.38</v>
      </c>
      <c r="I85" s="109">
        <f t="shared" si="1"/>
        <v>54.76</v>
      </c>
      <c r="J85" s="115"/>
    </row>
    <row r="86" spans="1:10" ht="108">
      <c r="A86" s="114"/>
      <c r="B86" s="107">
        <v>24</v>
      </c>
      <c r="C86" s="10" t="s">
        <v>767</v>
      </c>
      <c r="D86" s="118" t="s">
        <v>25</v>
      </c>
      <c r="E86" s="134"/>
      <c r="F86" s="135"/>
      <c r="G86" s="11" t="s">
        <v>768</v>
      </c>
      <c r="H86" s="14">
        <v>1.27</v>
      </c>
      <c r="I86" s="109">
        <f t="shared" ref="I86:I102" si="2">H86*B86</f>
        <v>30.48</v>
      </c>
      <c r="J86" s="115"/>
    </row>
    <row r="87" spans="1:10" ht="108">
      <c r="A87" s="114"/>
      <c r="B87" s="107">
        <v>11</v>
      </c>
      <c r="C87" s="10" t="s">
        <v>767</v>
      </c>
      <c r="D87" s="118" t="s">
        <v>29</v>
      </c>
      <c r="E87" s="134"/>
      <c r="F87" s="135"/>
      <c r="G87" s="11" t="s">
        <v>768</v>
      </c>
      <c r="H87" s="14">
        <v>1.27</v>
      </c>
      <c r="I87" s="109">
        <f t="shared" si="2"/>
        <v>13.97</v>
      </c>
      <c r="J87" s="115"/>
    </row>
    <row r="88" spans="1:10" ht="144">
      <c r="A88" s="114"/>
      <c r="B88" s="107">
        <v>50</v>
      </c>
      <c r="C88" s="10" t="s">
        <v>769</v>
      </c>
      <c r="D88" s="118" t="s">
        <v>107</v>
      </c>
      <c r="E88" s="134"/>
      <c r="F88" s="135"/>
      <c r="G88" s="11" t="s">
        <v>770</v>
      </c>
      <c r="H88" s="14">
        <v>1.1000000000000001</v>
      </c>
      <c r="I88" s="109">
        <f t="shared" si="2"/>
        <v>55.000000000000007</v>
      </c>
      <c r="J88" s="115"/>
    </row>
    <row r="89" spans="1:10" ht="120">
      <c r="A89" s="114"/>
      <c r="B89" s="107">
        <v>20</v>
      </c>
      <c r="C89" s="10" t="s">
        <v>771</v>
      </c>
      <c r="D89" s="118"/>
      <c r="E89" s="134"/>
      <c r="F89" s="135"/>
      <c r="G89" s="11" t="s">
        <v>772</v>
      </c>
      <c r="H89" s="14">
        <v>0.6</v>
      </c>
      <c r="I89" s="109">
        <f t="shared" si="2"/>
        <v>12</v>
      </c>
      <c r="J89" s="115"/>
    </row>
    <row r="90" spans="1:10" ht="108">
      <c r="A90" s="114"/>
      <c r="B90" s="107">
        <v>1</v>
      </c>
      <c r="C90" s="10" t="s">
        <v>773</v>
      </c>
      <c r="D90" s="118" t="s">
        <v>273</v>
      </c>
      <c r="E90" s="134"/>
      <c r="F90" s="135"/>
      <c r="G90" s="11" t="s">
        <v>774</v>
      </c>
      <c r="H90" s="14">
        <v>0.73</v>
      </c>
      <c r="I90" s="109">
        <f t="shared" si="2"/>
        <v>0.73</v>
      </c>
      <c r="J90" s="115"/>
    </row>
    <row r="91" spans="1:10" ht="108">
      <c r="A91" s="114"/>
      <c r="B91" s="107">
        <v>1</v>
      </c>
      <c r="C91" s="10" t="s">
        <v>773</v>
      </c>
      <c r="D91" s="118" t="s">
        <v>775</v>
      </c>
      <c r="E91" s="134"/>
      <c r="F91" s="135"/>
      <c r="G91" s="11" t="s">
        <v>774</v>
      </c>
      <c r="H91" s="14">
        <v>0.73</v>
      </c>
      <c r="I91" s="109">
        <f t="shared" si="2"/>
        <v>0.73</v>
      </c>
      <c r="J91" s="115"/>
    </row>
    <row r="92" spans="1:10" ht="108">
      <c r="A92" s="114"/>
      <c r="B92" s="107">
        <v>10</v>
      </c>
      <c r="C92" s="10" t="s">
        <v>776</v>
      </c>
      <c r="D92" s="118"/>
      <c r="E92" s="134"/>
      <c r="F92" s="135"/>
      <c r="G92" s="11" t="s">
        <v>777</v>
      </c>
      <c r="H92" s="14">
        <v>1.71</v>
      </c>
      <c r="I92" s="109">
        <f t="shared" si="2"/>
        <v>17.100000000000001</v>
      </c>
      <c r="J92" s="115"/>
    </row>
    <row r="93" spans="1:10" ht="120">
      <c r="A93" s="114"/>
      <c r="B93" s="107">
        <v>2</v>
      </c>
      <c r="C93" s="10" t="s">
        <v>778</v>
      </c>
      <c r="D93" s="118" t="s">
        <v>110</v>
      </c>
      <c r="E93" s="134"/>
      <c r="F93" s="135"/>
      <c r="G93" s="11" t="s">
        <v>779</v>
      </c>
      <c r="H93" s="14">
        <v>0.63</v>
      </c>
      <c r="I93" s="109">
        <f t="shared" si="2"/>
        <v>1.26</v>
      </c>
      <c r="J93" s="115"/>
    </row>
    <row r="94" spans="1:10" ht="120">
      <c r="A94" s="114"/>
      <c r="B94" s="107">
        <v>2</v>
      </c>
      <c r="C94" s="10" t="s">
        <v>780</v>
      </c>
      <c r="D94" s="118" t="s">
        <v>110</v>
      </c>
      <c r="E94" s="134"/>
      <c r="F94" s="135"/>
      <c r="G94" s="11" t="s">
        <v>781</v>
      </c>
      <c r="H94" s="14">
        <v>0.63</v>
      </c>
      <c r="I94" s="109">
        <f t="shared" si="2"/>
        <v>1.26</v>
      </c>
      <c r="J94" s="115"/>
    </row>
    <row r="95" spans="1:10" ht="108">
      <c r="A95" s="114"/>
      <c r="B95" s="107">
        <v>2</v>
      </c>
      <c r="C95" s="10" t="s">
        <v>782</v>
      </c>
      <c r="D95" s="118" t="s">
        <v>273</v>
      </c>
      <c r="E95" s="134"/>
      <c r="F95" s="135"/>
      <c r="G95" s="11" t="s">
        <v>783</v>
      </c>
      <c r="H95" s="14">
        <v>0.73</v>
      </c>
      <c r="I95" s="109">
        <f t="shared" si="2"/>
        <v>1.46</v>
      </c>
      <c r="J95" s="115"/>
    </row>
    <row r="96" spans="1:10" ht="108">
      <c r="A96" s="114"/>
      <c r="B96" s="107">
        <v>2</v>
      </c>
      <c r="C96" s="10" t="s">
        <v>782</v>
      </c>
      <c r="D96" s="118" t="s">
        <v>110</v>
      </c>
      <c r="E96" s="134"/>
      <c r="F96" s="135"/>
      <c r="G96" s="11" t="s">
        <v>783</v>
      </c>
      <c r="H96" s="14">
        <v>0.73</v>
      </c>
      <c r="I96" s="109">
        <f t="shared" si="2"/>
        <v>1.46</v>
      </c>
      <c r="J96" s="115"/>
    </row>
    <row r="97" spans="1:10" ht="108">
      <c r="A97" s="114"/>
      <c r="B97" s="107">
        <v>2</v>
      </c>
      <c r="C97" s="10" t="s">
        <v>782</v>
      </c>
      <c r="D97" s="118" t="s">
        <v>673</v>
      </c>
      <c r="E97" s="134"/>
      <c r="F97" s="135"/>
      <c r="G97" s="11" t="s">
        <v>783</v>
      </c>
      <c r="H97" s="14">
        <v>0.73</v>
      </c>
      <c r="I97" s="109">
        <f t="shared" si="2"/>
        <v>1.46</v>
      </c>
      <c r="J97" s="115"/>
    </row>
    <row r="98" spans="1:10" ht="108">
      <c r="A98" s="114"/>
      <c r="B98" s="107">
        <v>2</v>
      </c>
      <c r="C98" s="10" t="s">
        <v>782</v>
      </c>
      <c r="D98" s="118" t="s">
        <v>484</v>
      </c>
      <c r="E98" s="134"/>
      <c r="F98" s="135"/>
      <c r="G98" s="11" t="s">
        <v>783</v>
      </c>
      <c r="H98" s="14">
        <v>0.73</v>
      </c>
      <c r="I98" s="109">
        <f t="shared" si="2"/>
        <v>1.46</v>
      </c>
      <c r="J98" s="115"/>
    </row>
    <row r="99" spans="1:10" ht="108">
      <c r="A99" s="114"/>
      <c r="B99" s="107">
        <v>2</v>
      </c>
      <c r="C99" s="10" t="s">
        <v>782</v>
      </c>
      <c r="D99" s="118" t="s">
        <v>775</v>
      </c>
      <c r="E99" s="134"/>
      <c r="F99" s="135"/>
      <c r="G99" s="11" t="s">
        <v>783</v>
      </c>
      <c r="H99" s="14">
        <v>0.73</v>
      </c>
      <c r="I99" s="109">
        <f t="shared" si="2"/>
        <v>1.46</v>
      </c>
      <c r="J99" s="115"/>
    </row>
    <row r="100" spans="1:10" ht="108">
      <c r="A100" s="114"/>
      <c r="B100" s="107">
        <v>2</v>
      </c>
      <c r="C100" s="10" t="s">
        <v>782</v>
      </c>
      <c r="D100" s="118" t="s">
        <v>784</v>
      </c>
      <c r="E100" s="134"/>
      <c r="F100" s="135"/>
      <c r="G100" s="11" t="s">
        <v>783</v>
      </c>
      <c r="H100" s="14">
        <v>0.73</v>
      </c>
      <c r="I100" s="109">
        <f t="shared" si="2"/>
        <v>1.46</v>
      </c>
      <c r="J100" s="115"/>
    </row>
    <row r="101" spans="1:10" ht="108">
      <c r="A101" s="114"/>
      <c r="B101" s="107">
        <v>2</v>
      </c>
      <c r="C101" s="10" t="s">
        <v>782</v>
      </c>
      <c r="D101" s="118" t="s">
        <v>785</v>
      </c>
      <c r="E101" s="134"/>
      <c r="F101" s="135"/>
      <c r="G101" s="11" t="s">
        <v>783</v>
      </c>
      <c r="H101" s="14">
        <v>0.73</v>
      </c>
      <c r="I101" s="109">
        <f t="shared" si="2"/>
        <v>1.46</v>
      </c>
      <c r="J101" s="115"/>
    </row>
    <row r="102" spans="1:10" ht="144">
      <c r="A102" s="114"/>
      <c r="B102" s="108">
        <v>10</v>
      </c>
      <c r="C102" s="12" t="s">
        <v>786</v>
      </c>
      <c r="D102" s="119" t="s">
        <v>107</v>
      </c>
      <c r="E102" s="144"/>
      <c r="F102" s="145"/>
      <c r="G102" s="13" t="s">
        <v>787</v>
      </c>
      <c r="H102" s="15">
        <v>2.37</v>
      </c>
      <c r="I102" s="110">
        <f t="shared" si="2"/>
        <v>23.700000000000003</v>
      </c>
      <c r="J102" s="115"/>
    </row>
  </sheetData>
  <mergeCells count="85">
    <mergeCell ref="E100:F100"/>
    <mergeCell ref="E101:F101"/>
    <mergeCell ref="E102:F102"/>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15"/>
  <sheetViews>
    <sheetView zoomScale="90" zoomScaleNormal="90" workbookViewId="0">
      <selection activeCell="AA58" sqref="AA58"/>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0.08</v>
      </c>
      <c r="O1" t="s">
        <v>181</v>
      </c>
    </row>
    <row r="2" spans="1:15" ht="15.75" customHeight="1">
      <c r="A2" s="114"/>
      <c r="B2" s="124" t="s">
        <v>134</v>
      </c>
      <c r="C2" s="120"/>
      <c r="D2" s="120"/>
      <c r="E2" s="120"/>
      <c r="F2" s="120"/>
      <c r="G2" s="120"/>
      <c r="H2" s="120"/>
      <c r="I2" s="120"/>
      <c r="J2" s="120"/>
      <c r="K2" s="125" t="s">
        <v>140</v>
      </c>
      <c r="L2" s="115"/>
      <c r="N2">
        <v>1726.7500000000005</v>
      </c>
      <c r="O2" t="s">
        <v>182</v>
      </c>
    </row>
    <row r="3" spans="1:15" ht="12.75" customHeight="1">
      <c r="A3" s="114"/>
      <c r="B3" s="121" t="s">
        <v>804</v>
      </c>
      <c r="C3" s="120"/>
      <c r="D3" s="120"/>
      <c r="E3" s="120"/>
      <c r="F3" s="120"/>
      <c r="G3" s="120"/>
      <c r="H3" s="120"/>
      <c r="I3" s="120"/>
      <c r="J3" s="120"/>
      <c r="K3" s="120"/>
      <c r="L3" s="115"/>
      <c r="N3">
        <v>1726.7500000000005</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hidden="1"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712</v>
      </c>
      <c r="C10" s="120"/>
      <c r="D10" s="120"/>
      <c r="E10" s="120"/>
      <c r="F10" s="115"/>
      <c r="G10" s="116"/>
      <c r="H10" s="116" t="s">
        <v>712</v>
      </c>
      <c r="I10" s="120"/>
      <c r="J10" s="120"/>
      <c r="K10" s="136">
        <f>IF(Invoice!J10&lt;&gt;"",Invoice!J10,"")</f>
        <v>51522</v>
      </c>
      <c r="L10" s="115"/>
    </row>
    <row r="11" spans="1:15" ht="12.75" customHeight="1">
      <c r="A11" s="114"/>
      <c r="B11" s="114" t="s">
        <v>713</v>
      </c>
      <c r="C11" s="120"/>
      <c r="D11" s="120"/>
      <c r="E11" s="120"/>
      <c r="F11" s="115"/>
      <c r="G11" s="116"/>
      <c r="H11" s="116" t="s">
        <v>713</v>
      </c>
      <c r="I11" s="120"/>
      <c r="J11" s="120"/>
      <c r="K11" s="137"/>
      <c r="L11" s="115"/>
    </row>
    <row r="12" spans="1:15" ht="12.75" customHeight="1">
      <c r="A12" s="114"/>
      <c r="B12" s="114" t="s">
        <v>714</v>
      </c>
      <c r="C12" s="120"/>
      <c r="D12" s="120"/>
      <c r="E12" s="120"/>
      <c r="F12" s="115"/>
      <c r="G12" s="116"/>
      <c r="H12" s="116" t="s">
        <v>714</v>
      </c>
      <c r="I12" s="120"/>
      <c r="J12" s="120"/>
      <c r="K12" s="120"/>
      <c r="L12" s="115"/>
    </row>
    <row r="13" spans="1:15" ht="12.75" customHeight="1">
      <c r="A13" s="114"/>
      <c r="B13" s="114" t="s">
        <v>715</v>
      </c>
      <c r="C13" s="120"/>
      <c r="D13" s="120"/>
      <c r="E13" s="120"/>
      <c r="F13" s="115"/>
      <c r="G13" s="116"/>
      <c r="H13" s="116" t="s">
        <v>715</v>
      </c>
      <c r="I13" s="120"/>
      <c r="J13" s="120"/>
      <c r="K13" s="99" t="s">
        <v>11</v>
      </c>
      <c r="L13" s="115"/>
    </row>
    <row r="14" spans="1:15" ht="15" customHeight="1">
      <c r="A14" s="114"/>
      <c r="B14" s="114" t="s">
        <v>716</v>
      </c>
      <c r="C14" s="120"/>
      <c r="D14" s="120"/>
      <c r="E14" s="120"/>
      <c r="F14" s="115"/>
      <c r="G14" s="116"/>
      <c r="H14" s="116" t="s">
        <v>716</v>
      </c>
      <c r="I14" s="120"/>
      <c r="J14" s="120"/>
      <c r="K14" s="138">
        <f>Invoice!J14</f>
        <v>45191</v>
      </c>
      <c r="L14" s="115"/>
    </row>
    <row r="15" spans="1:15" ht="15" customHeight="1">
      <c r="A15" s="114"/>
      <c r="B15" s="131" t="s">
        <v>803</v>
      </c>
      <c r="C15" s="7"/>
      <c r="D15" s="7"/>
      <c r="E15" s="7"/>
      <c r="F15" s="8"/>
      <c r="G15" s="116"/>
      <c r="H15" s="132" t="s">
        <v>803</v>
      </c>
      <c r="I15" s="120"/>
      <c r="J15" s="120"/>
      <c r="K15" s="139"/>
      <c r="L15" s="115"/>
    </row>
    <row r="16" spans="1:15" ht="15" customHeight="1">
      <c r="A16" s="114"/>
      <c r="B16" s="120"/>
      <c r="C16" s="120"/>
      <c r="D16" s="120"/>
      <c r="E16" s="120"/>
      <c r="F16" s="120"/>
      <c r="G16" s="120"/>
      <c r="H16" s="120"/>
      <c r="I16" s="123" t="s">
        <v>142</v>
      </c>
      <c r="J16" s="123" t="s">
        <v>142</v>
      </c>
      <c r="K16" s="130">
        <v>40080</v>
      </c>
      <c r="L16" s="115"/>
    </row>
    <row r="17" spans="1:12" ht="12.75" customHeight="1">
      <c r="A17" s="114"/>
      <c r="B17" s="120" t="s">
        <v>717</v>
      </c>
      <c r="C17" s="120"/>
      <c r="D17" s="120"/>
      <c r="E17" s="120"/>
      <c r="F17" s="120"/>
      <c r="G17" s="120"/>
      <c r="H17" s="120"/>
      <c r="I17" s="123" t="s">
        <v>143</v>
      </c>
      <c r="J17" s="123" t="s">
        <v>143</v>
      </c>
      <c r="K17" s="130" t="str">
        <f>IF(Invoice!J17&lt;&gt;"",Invoice!J17,"")</f>
        <v>Leo</v>
      </c>
      <c r="L17" s="115"/>
    </row>
    <row r="18" spans="1:12" ht="18" customHeight="1">
      <c r="A18" s="114"/>
      <c r="B18" s="120" t="s">
        <v>718</v>
      </c>
      <c r="C18" s="120"/>
      <c r="D18" s="120"/>
      <c r="E18" s="120"/>
      <c r="F18" s="120"/>
      <c r="G18" s="120"/>
      <c r="H18" s="120"/>
      <c r="I18" s="122" t="s">
        <v>258</v>
      </c>
      <c r="J18" s="122" t="s">
        <v>258</v>
      </c>
      <c r="K18" s="104" t="s">
        <v>133</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0" t="s">
        <v>201</v>
      </c>
      <c r="G20" s="141"/>
      <c r="H20" s="100" t="s">
        <v>169</v>
      </c>
      <c r="I20" s="100" t="s">
        <v>202</v>
      </c>
      <c r="J20" s="100" t="s">
        <v>202</v>
      </c>
      <c r="K20" s="100" t="s">
        <v>21</v>
      </c>
      <c r="L20" s="115"/>
    </row>
    <row r="21" spans="1:12" ht="12.75" customHeight="1">
      <c r="A21" s="114"/>
      <c r="B21" s="100"/>
      <c r="C21" s="100"/>
      <c r="D21" s="100"/>
      <c r="E21" s="117"/>
      <c r="F21" s="140"/>
      <c r="G21" s="141"/>
      <c r="H21" s="100" t="s">
        <v>141</v>
      </c>
      <c r="I21" s="100"/>
      <c r="J21" s="100"/>
      <c r="K21" s="100"/>
      <c r="L21" s="115"/>
    </row>
    <row r="22" spans="1:12" ht="26.25">
      <c r="A22" s="114"/>
      <c r="B22" s="105"/>
      <c r="C22" s="105"/>
      <c r="D22" s="105"/>
      <c r="E22" s="106"/>
      <c r="F22" s="106"/>
      <c r="G22" s="126"/>
      <c r="H22" s="133" t="s">
        <v>837</v>
      </c>
      <c r="I22" s="105"/>
      <c r="J22" s="105"/>
      <c r="K22" s="105"/>
      <c r="L22" s="115"/>
    </row>
    <row r="23" spans="1:12" ht="24" customHeight="1">
      <c r="A23" s="114"/>
      <c r="B23" s="107">
        <f>'Tax Invoice'!D18</f>
        <v>25</v>
      </c>
      <c r="C23" s="10" t="s">
        <v>719</v>
      </c>
      <c r="D23" s="10" t="s">
        <v>719</v>
      </c>
      <c r="E23" s="118" t="s">
        <v>583</v>
      </c>
      <c r="F23" s="134"/>
      <c r="G23" s="135"/>
      <c r="H23" s="11" t="s">
        <v>796</v>
      </c>
      <c r="I23" s="14">
        <f t="shared" ref="I23:I54" si="0">ROUNDUP(J23*$N$1,2)</f>
        <v>0.02</v>
      </c>
      <c r="J23" s="14">
        <v>0.17</v>
      </c>
      <c r="K23" s="109">
        <f t="shared" ref="K23:K54" si="1">I23*B23</f>
        <v>0.5</v>
      </c>
      <c r="L23" s="115"/>
    </row>
    <row r="24" spans="1:12" ht="12.75" customHeight="1">
      <c r="A24" s="114"/>
      <c r="B24" s="107">
        <f>'Tax Invoice'!D19</f>
        <v>20</v>
      </c>
      <c r="C24" s="10" t="s">
        <v>720</v>
      </c>
      <c r="D24" s="10" t="s">
        <v>720</v>
      </c>
      <c r="E24" s="118" t="s">
        <v>25</v>
      </c>
      <c r="F24" s="134" t="s">
        <v>583</v>
      </c>
      <c r="G24" s="135"/>
      <c r="H24" s="11" t="s">
        <v>721</v>
      </c>
      <c r="I24" s="14">
        <f t="shared" si="0"/>
        <v>0.02</v>
      </c>
      <c r="J24" s="14">
        <v>0.14000000000000001</v>
      </c>
      <c r="K24" s="109">
        <f t="shared" si="1"/>
        <v>0.4</v>
      </c>
      <c r="L24" s="115"/>
    </row>
    <row r="25" spans="1:12" ht="36" customHeight="1">
      <c r="A25" s="114"/>
      <c r="B25" s="107">
        <f>'Tax Invoice'!D20</f>
        <v>10</v>
      </c>
      <c r="C25" s="10" t="s">
        <v>451</v>
      </c>
      <c r="D25" s="10" t="s">
        <v>451</v>
      </c>
      <c r="E25" s="118" t="s">
        <v>27</v>
      </c>
      <c r="F25" s="134"/>
      <c r="G25" s="135"/>
      <c r="H25" s="11" t="s">
        <v>818</v>
      </c>
      <c r="I25" s="14">
        <f t="shared" si="0"/>
        <v>0.25</v>
      </c>
      <c r="J25" s="14">
        <v>3.02</v>
      </c>
      <c r="K25" s="109">
        <f t="shared" si="1"/>
        <v>2.5</v>
      </c>
      <c r="L25" s="115"/>
    </row>
    <row r="26" spans="1:12" ht="24" customHeight="1">
      <c r="A26" s="114"/>
      <c r="B26" s="107">
        <f>'Tax Invoice'!D21</f>
        <v>10</v>
      </c>
      <c r="C26" s="10" t="s">
        <v>722</v>
      </c>
      <c r="D26" s="10" t="s">
        <v>722</v>
      </c>
      <c r="E26" s="118" t="s">
        <v>27</v>
      </c>
      <c r="F26" s="134" t="s">
        <v>272</v>
      </c>
      <c r="G26" s="135"/>
      <c r="H26" s="11" t="s">
        <v>819</v>
      </c>
      <c r="I26" s="14">
        <f t="shared" si="0"/>
        <v>0.2</v>
      </c>
      <c r="J26" s="14">
        <v>2.4900000000000002</v>
      </c>
      <c r="K26" s="109">
        <f t="shared" si="1"/>
        <v>2</v>
      </c>
      <c r="L26" s="115"/>
    </row>
    <row r="27" spans="1:12" ht="17.25" customHeight="1">
      <c r="A27" s="114"/>
      <c r="B27" s="107">
        <f>'Tax Invoice'!D22</f>
        <v>10</v>
      </c>
      <c r="C27" s="10" t="s">
        <v>724</v>
      </c>
      <c r="D27" s="10" t="s">
        <v>724</v>
      </c>
      <c r="E27" s="118" t="s">
        <v>27</v>
      </c>
      <c r="F27" s="134" t="s">
        <v>272</v>
      </c>
      <c r="G27" s="135"/>
      <c r="H27" s="11" t="s">
        <v>820</v>
      </c>
      <c r="I27" s="14">
        <f t="shared" si="0"/>
        <v>0.05</v>
      </c>
      <c r="J27" s="14">
        <v>0.57999999999999996</v>
      </c>
      <c r="K27" s="109">
        <f t="shared" si="1"/>
        <v>0.5</v>
      </c>
      <c r="L27" s="115"/>
    </row>
    <row r="28" spans="1:12" ht="27.75" customHeight="1">
      <c r="A28" s="114"/>
      <c r="B28" s="107">
        <f>'Tax Invoice'!D23</f>
        <v>1</v>
      </c>
      <c r="C28" s="10" t="s">
        <v>726</v>
      </c>
      <c r="D28" s="10" t="s">
        <v>726</v>
      </c>
      <c r="E28" s="118"/>
      <c r="F28" s="134"/>
      <c r="G28" s="135"/>
      <c r="H28" s="11" t="s">
        <v>821</v>
      </c>
      <c r="I28" s="14">
        <f t="shared" si="0"/>
        <v>1.31</v>
      </c>
      <c r="J28" s="14">
        <v>16.32</v>
      </c>
      <c r="K28" s="109">
        <f t="shared" si="1"/>
        <v>1.31</v>
      </c>
      <c r="L28" s="115"/>
    </row>
    <row r="29" spans="1:12" ht="24" customHeight="1">
      <c r="A29" s="114"/>
      <c r="B29" s="107">
        <f>'Tax Invoice'!D24</f>
        <v>1</v>
      </c>
      <c r="C29" s="10" t="s">
        <v>710</v>
      </c>
      <c r="D29" s="10" t="s">
        <v>710</v>
      </c>
      <c r="E29" s="118" t="s">
        <v>25</v>
      </c>
      <c r="F29" s="134"/>
      <c r="G29" s="135"/>
      <c r="H29" s="11" t="s">
        <v>822</v>
      </c>
      <c r="I29" s="14">
        <f t="shared" si="0"/>
        <v>1.27</v>
      </c>
      <c r="J29" s="14">
        <v>15.77</v>
      </c>
      <c r="K29" s="109">
        <f t="shared" si="1"/>
        <v>1.27</v>
      </c>
      <c r="L29" s="115"/>
    </row>
    <row r="30" spans="1:12" ht="24" customHeight="1">
      <c r="A30" s="114"/>
      <c r="B30" s="107">
        <f>'Tax Invoice'!D25</f>
        <v>1</v>
      </c>
      <c r="C30" s="10" t="s">
        <v>727</v>
      </c>
      <c r="D30" s="10" t="s">
        <v>788</v>
      </c>
      <c r="E30" s="118" t="s">
        <v>728</v>
      </c>
      <c r="F30" s="134"/>
      <c r="G30" s="135"/>
      <c r="H30" s="11" t="s">
        <v>823</v>
      </c>
      <c r="I30" s="14">
        <f t="shared" si="0"/>
        <v>1.39</v>
      </c>
      <c r="J30" s="14">
        <v>17.29</v>
      </c>
      <c r="K30" s="109">
        <f t="shared" si="1"/>
        <v>1.39</v>
      </c>
      <c r="L30" s="115"/>
    </row>
    <row r="31" spans="1:12" ht="15" customHeight="1">
      <c r="A31" s="114"/>
      <c r="B31" s="107">
        <f>'Tax Invoice'!D26</f>
        <v>25</v>
      </c>
      <c r="C31" s="10" t="s">
        <v>730</v>
      </c>
      <c r="D31" s="10" t="s">
        <v>730</v>
      </c>
      <c r="E31" s="118" t="s">
        <v>25</v>
      </c>
      <c r="F31" s="134" t="s">
        <v>272</v>
      </c>
      <c r="G31" s="135"/>
      <c r="H31" s="11" t="s">
        <v>824</v>
      </c>
      <c r="I31" s="14">
        <f t="shared" si="0"/>
        <v>0.05</v>
      </c>
      <c r="J31" s="14">
        <v>0.57999999999999996</v>
      </c>
      <c r="K31" s="109">
        <f t="shared" si="1"/>
        <v>1.25</v>
      </c>
      <c r="L31" s="115"/>
    </row>
    <row r="32" spans="1:12" ht="24" customHeight="1">
      <c r="A32" s="114"/>
      <c r="B32" s="107">
        <f>'Tax Invoice'!D27</f>
        <v>25</v>
      </c>
      <c r="C32" s="10" t="s">
        <v>732</v>
      </c>
      <c r="D32" s="10" t="s">
        <v>732</v>
      </c>
      <c r="E32" s="118" t="s">
        <v>583</v>
      </c>
      <c r="F32" s="134"/>
      <c r="G32" s="135"/>
      <c r="H32" s="11" t="s">
        <v>825</v>
      </c>
      <c r="I32" s="14">
        <f t="shared" si="0"/>
        <v>0.03</v>
      </c>
      <c r="J32" s="14">
        <v>0.33</v>
      </c>
      <c r="K32" s="109">
        <f t="shared" si="1"/>
        <v>0.75</v>
      </c>
      <c r="L32" s="115"/>
    </row>
    <row r="33" spans="1:12" ht="26.25" customHeight="1">
      <c r="A33" s="114"/>
      <c r="B33" s="107">
        <f>'Tax Invoice'!D28</f>
        <v>1</v>
      </c>
      <c r="C33" s="10" t="s">
        <v>733</v>
      </c>
      <c r="D33" s="10" t="s">
        <v>733</v>
      </c>
      <c r="E33" s="118"/>
      <c r="F33" s="134"/>
      <c r="G33" s="135"/>
      <c r="H33" s="11" t="s">
        <v>799</v>
      </c>
      <c r="I33" s="14">
        <f t="shared" si="0"/>
        <v>3.4</v>
      </c>
      <c r="J33" s="14">
        <v>42.39</v>
      </c>
      <c r="K33" s="109">
        <f t="shared" si="1"/>
        <v>3.4</v>
      </c>
      <c r="L33" s="115"/>
    </row>
    <row r="34" spans="1:12" ht="16.5" customHeight="1">
      <c r="A34" s="114"/>
      <c r="B34" s="107">
        <f>'Tax Invoice'!D29</f>
        <v>20</v>
      </c>
      <c r="C34" s="10" t="s">
        <v>734</v>
      </c>
      <c r="D34" s="10" t="s">
        <v>734</v>
      </c>
      <c r="E34" s="118" t="s">
        <v>25</v>
      </c>
      <c r="F34" s="134" t="s">
        <v>673</v>
      </c>
      <c r="G34" s="135"/>
      <c r="H34" s="11" t="s">
        <v>826</v>
      </c>
      <c r="I34" s="14">
        <f t="shared" si="0"/>
        <v>0.05</v>
      </c>
      <c r="J34" s="14">
        <v>0.57999999999999996</v>
      </c>
      <c r="K34" s="109">
        <f t="shared" si="1"/>
        <v>1</v>
      </c>
      <c r="L34" s="115"/>
    </row>
    <row r="35" spans="1:12" ht="16.5" customHeight="1">
      <c r="A35" s="114"/>
      <c r="B35" s="107">
        <f>'Tax Invoice'!D30</f>
        <v>20</v>
      </c>
      <c r="C35" s="10" t="s">
        <v>734</v>
      </c>
      <c r="D35" s="10" t="s">
        <v>734</v>
      </c>
      <c r="E35" s="118" t="s">
        <v>25</v>
      </c>
      <c r="F35" s="134" t="s">
        <v>271</v>
      </c>
      <c r="G35" s="135"/>
      <c r="H35" s="11" t="s">
        <v>826</v>
      </c>
      <c r="I35" s="14">
        <f t="shared" si="0"/>
        <v>0.05</v>
      </c>
      <c r="J35" s="14">
        <v>0.57999999999999996</v>
      </c>
      <c r="K35" s="109">
        <f t="shared" si="1"/>
        <v>1</v>
      </c>
      <c r="L35" s="115"/>
    </row>
    <row r="36" spans="1:12" ht="16.5" customHeight="1">
      <c r="A36" s="114"/>
      <c r="B36" s="107">
        <f>'Tax Invoice'!D31</f>
        <v>20</v>
      </c>
      <c r="C36" s="10" t="s">
        <v>734</v>
      </c>
      <c r="D36" s="10" t="s">
        <v>734</v>
      </c>
      <c r="E36" s="118" t="s">
        <v>25</v>
      </c>
      <c r="F36" s="134" t="s">
        <v>484</v>
      </c>
      <c r="G36" s="135"/>
      <c r="H36" s="11" t="s">
        <v>826</v>
      </c>
      <c r="I36" s="14">
        <f t="shared" si="0"/>
        <v>0.05</v>
      </c>
      <c r="J36" s="14">
        <v>0.57999999999999996</v>
      </c>
      <c r="K36" s="109">
        <f t="shared" si="1"/>
        <v>1</v>
      </c>
      <c r="L36" s="115"/>
    </row>
    <row r="37" spans="1:12" ht="16.5" customHeight="1">
      <c r="A37" s="114"/>
      <c r="B37" s="107">
        <f>'Tax Invoice'!D32</f>
        <v>20</v>
      </c>
      <c r="C37" s="10" t="s">
        <v>736</v>
      </c>
      <c r="D37" s="10" t="s">
        <v>736</v>
      </c>
      <c r="E37" s="118" t="s">
        <v>26</v>
      </c>
      <c r="F37" s="134" t="s">
        <v>273</v>
      </c>
      <c r="G37" s="135"/>
      <c r="H37" s="11" t="s">
        <v>827</v>
      </c>
      <c r="I37" s="14">
        <f t="shared" si="0"/>
        <v>6.0000000000000005E-2</v>
      </c>
      <c r="J37" s="14">
        <v>0.63</v>
      </c>
      <c r="K37" s="109">
        <f t="shared" si="1"/>
        <v>1.2000000000000002</v>
      </c>
      <c r="L37" s="115"/>
    </row>
    <row r="38" spans="1:12" ht="16.5" customHeight="1">
      <c r="A38" s="114"/>
      <c r="B38" s="107">
        <f>'Tax Invoice'!D33</f>
        <v>20</v>
      </c>
      <c r="C38" s="10" t="s">
        <v>736</v>
      </c>
      <c r="D38" s="10" t="s">
        <v>736</v>
      </c>
      <c r="E38" s="118" t="s">
        <v>26</v>
      </c>
      <c r="F38" s="134" t="s">
        <v>272</v>
      </c>
      <c r="G38" s="135"/>
      <c r="H38" s="11" t="s">
        <v>827</v>
      </c>
      <c r="I38" s="14">
        <f t="shared" si="0"/>
        <v>6.0000000000000005E-2</v>
      </c>
      <c r="J38" s="14">
        <v>0.63</v>
      </c>
      <c r="K38" s="109">
        <f t="shared" si="1"/>
        <v>1.2000000000000002</v>
      </c>
      <c r="L38" s="115"/>
    </row>
    <row r="39" spans="1:12" ht="16.5" customHeight="1">
      <c r="A39" s="114"/>
      <c r="B39" s="107">
        <f>'Tax Invoice'!D34</f>
        <v>20</v>
      </c>
      <c r="C39" s="10" t="s">
        <v>736</v>
      </c>
      <c r="D39" s="10" t="s">
        <v>736</v>
      </c>
      <c r="E39" s="118" t="s">
        <v>27</v>
      </c>
      <c r="F39" s="134" t="s">
        <v>273</v>
      </c>
      <c r="G39" s="135"/>
      <c r="H39" s="11" t="s">
        <v>827</v>
      </c>
      <c r="I39" s="14">
        <f t="shared" si="0"/>
        <v>6.0000000000000005E-2</v>
      </c>
      <c r="J39" s="14">
        <v>0.63</v>
      </c>
      <c r="K39" s="109">
        <f t="shared" si="1"/>
        <v>1.2000000000000002</v>
      </c>
      <c r="L39" s="115"/>
    </row>
    <row r="40" spans="1:12" ht="16.5" customHeight="1">
      <c r="A40" s="114"/>
      <c r="B40" s="107">
        <f>'Tax Invoice'!D35</f>
        <v>20</v>
      </c>
      <c r="C40" s="10" t="s">
        <v>736</v>
      </c>
      <c r="D40" s="10" t="s">
        <v>736</v>
      </c>
      <c r="E40" s="118" t="s">
        <v>27</v>
      </c>
      <c r="F40" s="134" t="s">
        <v>272</v>
      </c>
      <c r="G40" s="135"/>
      <c r="H40" s="11" t="s">
        <v>827</v>
      </c>
      <c r="I40" s="14">
        <f t="shared" si="0"/>
        <v>6.0000000000000005E-2</v>
      </c>
      <c r="J40" s="14">
        <v>0.63</v>
      </c>
      <c r="K40" s="109">
        <f t="shared" si="1"/>
        <v>1.2000000000000002</v>
      </c>
      <c r="L40" s="115"/>
    </row>
    <row r="41" spans="1:12" ht="16.5" customHeight="1">
      <c r="A41" s="114"/>
      <c r="B41" s="107">
        <f>'Tax Invoice'!D36</f>
        <v>10</v>
      </c>
      <c r="C41" s="10" t="s">
        <v>736</v>
      </c>
      <c r="D41" s="10" t="s">
        <v>736</v>
      </c>
      <c r="E41" s="118" t="s">
        <v>28</v>
      </c>
      <c r="F41" s="134" t="s">
        <v>273</v>
      </c>
      <c r="G41" s="135"/>
      <c r="H41" s="11" t="s">
        <v>827</v>
      </c>
      <c r="I41" s="14">
        <f t="shared" si="0"/>
        <v>6.0000000000000005E-2</v>
      </c>
      <c r="J41" s="14">
        <v>0.63</v>
      </c>
      <c r="K41" s="109">
        <f t="shared" si="1"/>
        <v>0.60000000000000009</v>
      </c>
      <c r="L41" s="115"/>
    </row>
    <row r="42" spans="1:12" ht="16.5" customHeight="1">
      <c r="A42" s="114"/>
      <c r="B42" s="107">
        <f>'Tax Invoice'!D37</f>
        <v>10</v>
      </c>
      <c r="C42" s="10" t="s">
        <v>736</v>
      </c>
      <c r="D42" s="10" t="s">
        <v>736</v>
      </c>
      <c r="E42" s="118" t="s">
        <v>28</v>
      </c>
      <c r="F42" s="134" t="s">
        <v>272</v>
      </c>
      <c r="G42" s="135"/>
      <c r="H42" s="11" t="s">
        <v>827</v>
      </c>
      <c r="I42" s="14">
        <f t="shared" si="0"/>
        <v>6.0000000000000005E-2</v>
      </c>
      <c r="J42" s="14">
        <v>0.63</v>
      </c>
      <c r="K42" s="109">
        <f t="shared" si="1"/>
        <v>0.60000000000000009</v>
      </c>
      <c r="L42" s="115"/>
    </row>
    <row r="43" spans="1:12" ht="36" customHeight="1">
      <c r="A43" s="114"/>
      <c r="B43" s="107">
        <f>'Tax Invoice'!D38</f>
        <v>1</v>
      </c>
      <c r="C43" s="10" t="s">
        <v>738</v>
      </c>
      <c r="D43" s="10" t="s">
        <v>738</v>
      </c>
      <c r="E43" s="118"/>
      <c r="F43" s="134"/>
      <c r="G43" s="135"/>
      <c r="H43" s="11" t="s">
        <v>800</v>
      </c>
      <c r="I43" s="14">
        <f t="shared" si="0"/>
        <v>1.6300000000000001</v>
      </c>
      <c r="J43" s="14">
        <v>20.309999999999999</v>
      </c>
      <c r="K43" s="109">
        <f t="shared" si="1"/>
        <v>1.6300000000000001</v>
      </c>
      <c r="L43" s="115"/>
    </row>
    <row r="44" spans="1:12" ht="12.75" customHeight="1">
      <c r="A44" s="114"/>
      <c r="B44" s="107">
        <f>'Tax Invoice'!D39</f>
        <v>6</v>
      </c>
      <c r="C44" s="10" t="s">
        <v>656</v>
      </c>
      <c r="D44" s="10" t="s">
        <v>656</v>
      </c>
      <c r="E44" s="118" t="s">
        <v>28</v>
      </c>
      <c r="F44" s="134"/>
      <c r="G44" s="135"/>
      <c r="H44" s="11" t="s">
        <v>828</v>
      </c>
      <c r="I44" s="14">
        <f t="shared" si="0"/>
        <v>0.02</v>
      </c>
      <c r="J44" s="14">
        <v>0.17</v>
      </c>
      <c r="K44" s="109">
        <f t="shared" si="1"/>
        <v>0.12</v>
      </c>
      <c r="L44" s="115"/>
    </row>
    <row r="45" spans="1:12" ht="24" customHeight="1">
      <c r="A45" s="114"/>
      <c r="B45" s="107">
        <f>'Tax Invoice'!D40</f>
        <v>1</v>
      </c>
      <c r="C45" s="10" t="s">
        <v>739</v>
      </c>
      <c r="D45" s="10" t="s">
        <v>789</v>
      </c>
      <c r="E45" s="118" t="s">
        <v>740</v>
      </c>
      <c r="F45" s="134"/>
      <c r="G45" s="135"/>
      <c r="H45" s="11" t="s">
        <v>741</v>
      </c>
      <c r="I45" s="14">
        <f t="shared" si="0"/>
        <v>1.58</v>
      </c>
      <c r="J45" s="14">
        <v>19.66</v>
      </c>
      <c r="K45" s="109">
        <f t="shared" si="1"/>
        <v>1.58</v>
      </c>
      <c r="L45" s="115"/>
    </row>
    <row r="46" spans="1:12" ht="16.5" customHeight="1">
      <c r="A46" s="114"/>
      <c r="B46" s="107">
        <f>'Tax Invoice'!D41</f>
        <v>13</v>
      </c>
      <c r="C46" s="10" t="s">
        <v>649</v>
      </c>
      <c r="D46" s="10" t="s">
        <v>649</v>
      </c>
      <c r="E46" s="118" t="s">
        <v>25</v>
      </c>
      <c r="F46" s="134"/>
      <c r="G46" s="135"/>
      <c r="H46" s="11" t="s">
        <v>829</v>
      </c>
      <c r="I46" s="14">
        <f t="shared" si="0"/>
        <v>0.13</v>
      </c>
      <c r="J46" s="14">
        <v>1.52</v>
      </c>
      <c r="K46" s="109">
        <f t="shared" si="1"/>
        <v>1.69</v>
      </c>
      <c r="L46" s="115"/>
    </row>
    <row r="47" spans="1:12" ht="16.5" customHeight="1">
      <c r="A47" s="114"/>
      <c r="B47" s="107">
        <f>'Tax Invoice'!D42</f>
        <v>15</v>
      </c>
      <c r="C47" s="10" t="s">
        <v>649</v>
      </c>
      <c r="D47" s="10" t="s">
        <v>649</v>
      </c>
      <c r="E47" s="118" t="s">
        <v>26</v>
      </c>
      <c r="F47" s="134"/>
      <c r="G47" s="135"/>
      <c r="H47" s="11" t="s">
        <v>829</v>
      </c>
      <c r="I47" s="14">
        <f t="shared" si="0"/>
        <v>0.13</v>
      </c>
      <c r="J47" s="14">
        <v>1.52</v>
      </c>
      <c r="K47" s="109">
        <f t="shared" si="1"/>
        <v>1.9500000000000002</v>
      </c>
      <c r="L47" s="115"/>
    </row>
    <row r="48" spans="1:12" ht="16.5" customHeight="1">
      <c r="A48" s="114"/>
      <c r="B48" s="107">
        <f>'Tax Invoice'!D43</f>
        <v>15</v>
      </c>
      <c r="C48" s="10" t="s">
        <v>649</v>
      </c>
      <c r="D48" s="10" t="s">
        <v>649</v>
      </c>
      <c r="E48" s="118" t="s">
        <v>27</v>
      </c>
      <c r="F48" s="134"/>
      <c r="G48" s="135"/>
      <c r="H48" s="11" t="s">
        <v>829</v>
      </c>
      <c r="I48" s="14">
        <f t="shared" si="0"/>
        <v>0.13</v>
      </c>
      <c r="J48" s="14">
        <v>1.52</v>
      </c>
      <c r="K48" s="109">
        <f t="shared" si="1"/>
        <v>1.9500000000000002</v>
      </c>
      <c r="L48" s="115"/>
    </row>
    <row r="49" spans="1:12" ht="16.5" customHeight="1">
      <c r="A49" s="114"/>
      <c r="B49" s="107">
        <f>'Tax Invoice'!D44</f>
        <v>20</v>
      </c>
      <c r="C49" s="10" t="s">
        <v>65</v>
      </c>
      <c r="D49" s="10" t="s">
        <v>65</v>
      </c>
      <c r="E49" s="118" t="s">
        <v>23</v>
      </c>
      <c r="F49" s="134"/>
      <c r="G49" s="135"/>
      <c r="H49" s="11" t="s">
        <v>829</v>
      </c>
      <c r="I49" s="14">
        <f t="shared" si="0"/>
        <v>0.13</v>
      </c>
      <c r="J49" s="14">
        <v>1.57</v>
      </c>
      <c r="K49" s="109">
        <f t="shared" si="1"/>
        <v>2.6</v>
      </c>
      <c r="L49" s="115"/>
    </row>
    <row r="50" spans="1:12" ht="16.5" customHeight="1">
      <c r="A50" s="114"/>
      <c r="B50" s="107">
        <f>'Tax Invoice'!D45</f>
        <v>35</v>
      </c>
      <c r="C50" s="10" t="s">
        <v>65</v>
      </c>
      <c r="D50" s="10" t="s">
        <v>65</v>
      </c>
      <c r="E50" s="118" t="s">
        <v>25</v>
      </c>
      <c r="F50" s="134"/>
      <c r="G50" s="135"/>
      <c r="H50" s="11" t="s">
        <v>829</v>
      </c>
      <c r="I50" s="14">
        <f t="shared" si="0"/>
        <v>0.13</v>
      </c>
      <c r="J50" s="14">
        <v>1.57</v>
      </c>
      <c r="K50" s="109">
        <f t="shared" si="1"/>
        <v>4.55</v>
      </c>
      <c r="L50" s="115"/>
    </row>
    <row r="51" spans="1:12" ht="16.5" customHeight="1">
      <c r="A51" s="114"/>
      <c r="B51" s="107">
        <f>'Tax Invoice'!D46</f>
        <v>35</v>
      </c>
      <c r="C51" s="10" t="s">
        <v>65</v>
      </c>
      <c r="D51" s="10" t="s">
        <v>65</v>
      </c>
      <c r="E51" s="118" t="s">
        <v>26</v>
      </c>
      <c r="F51" s="134"/>
      <c r="G51" s="135"/>
      <c r="H51" s="11" t="s">
        <v>829</v>
      </c>
      <c r="I51" s="14">
        <f t="shared" si="0"/>
        <v>0.13</v>
      </c>
      <c r="J51" s="14">
        <v>1.57</v>
      </c>
      <c r="K51" s="109">
        <f t="shared" si="1"/>
        <v>4.55</v>
      </c>
      <c r="L51" s="115"/>
    </row>
    <row r="52" spans="1:12" ht="16.5" customHeight="1">
      <c r="A52" s="114"/>
      <c r="B52" s="107">
        <f>'Tax Invoice'!D47</f>
        <v>35</v>
      </c>
      <c r="C52" s="10" t="s">
        <v>65</v>
      </c>
      <c r="D52" s="10" t="s">
        <v>65</v>
      </c>
      <c r="E52" s="118" t="s">
        <v>27</v>
      </c>
      <c r="F52" s="134"/>
      <c r="G52" s="135"/>
      <c r="H52" s="11" t="s">
        <v>829</v>
      </c>
      <c r="I52" s="14">
        <f t="shared" si="0"/>
        <v>0.13</v>
      </c>
      <c r="J52" s="14">
        <v>1.57</v>
      </c>
      <c r="K52" s="109">
        <f t="shared" si="1"/>
        <v>4.55</v>
      </c>
      <c r="L52" s="115"/>
    </row>
    <row r="53" spans="1:12" ht="16.5" customHeight="1">
      <c r="A53" s="114"/>
      <c r="B53" s="107">
        <f>'Tax Invoice'!D48</f>
        <v>25</v>
      </c>
      <c r="C53" s="10" t="s">
        <v>65</v>
      </c>
      <c r="D53" s="10" t="s">
        <v>65</v>
      </c>
      <c r="E53" s="118" t="s">
        <v>28</v>
      </c>
      <c r="F53" s="134"/>
      <c r="G53" s="135"/>
      <c r="H53" s="11" t="s">
        <v>829</v>
      </c>
      <c r="I53" s="14">
        <f t="shared" si="0"/>
        <v>0.13</v>
      </c>
      <c r="J53" s="14">
        <v>1.57</v>
      </c>
      <c r="K53" s="109">
        <f t="shared" si="1"/>
        <v>3.25</v>
      </c>
      <c r="L53" s="115"/>
    </row>
    <row r="54" spans="1:12" ht="14.25" customHeight="1">
      <c r="A54" s="114"/>
      <c r="B54" s="107">
        <f>'Tax Invoice'!D49</f>
        <v>11</v>
      </c>
      <c r="C54" s="10" t="s">
        <v>743</v>
      </c>
      <c r="D54" s="10" t="s">
        <v>743</v>
      </c>
      <c r="E54" s="118" t="s">
        <v>25</v>
      </c>
      <c r="F54" s="134" t="s">
        <v>212</v>
      </c>
      <c r="G54" s="135"/>
      <c r="H54" s="11" t="s">
        <v>830</v>
      </c>
      <c r="I54" s="14">
        <f t="shared" si="0"/>
        <v>0.2</v>
      </c>
      <c r="J54" s="14">
        <v>2.4500000000000002</v>
      </c>
      <c r="K54" s="109">
        <f t="shared" si="1"/>
        <v>2.2000000000000002</v>
      </c>
      <c r="L54" s="115"/>
    </row>
    <row r="55" spans="1:12" ht="24" customHeight="1">
      <c r="A55" s="114"/>
      <c r="B55" s="107">
        <f>'Tax Invoice'!D50</f>
        <v>12</v>
      </c>
      <c r="C55" s="10" t="s">
        <v>743</v>
      </c>
      <c r="D55" s="10" t="s">
        <v>743</v>
      </c>
      <c r="E55" s="118" t="s">
        <v>25</v>
      </c>
      <c r="F55" s="134" t="s">
        <v>214</v>
      </c>
      <c r="G55" s="135"/>
      <c r="H55" s="11" t="s">
        <v>830</v>
      </c>
      <c r="I55" s="14">
        <f t="shared" ref="I55:I86" si="2">ROUNDUP(J55*$N$1,2)</f>
        <v>0.2</v>
      </c>
      <c r="J55" s="14">
        <v>2.4500000000000002</v>
      </c>
      <c r="K55" s="109">
        <f t="shared" ref="K55:K86" si="3">I55*B55</f>
        <v>2.4000000000000004</v>
      </c>
      <c r="L55" s="115"/>
    </row>
    <row r="56" spans="1:12" ht="24" customHeight="1">
      <c r="A56" s="114"/>
      <c r="B56" s="107">
        <f>'Tax Invoice'!D51</f>
        <v>10</v>
      </c>
      <c r="C56" s="10" t="s">
        <v>743</v>
      </c>
      <c r="D56" s="10" t="s">
        <v>743</v>
      </c>
      <c r="E56" s="118" t="s">
        <v>25</v>
      </c>
      <c r="F56" s="134" t="s">
        <v>311</v>
      </c>
      <c r="G56" s="135"/>
      <c r="H56" s="11" t="s">
        <v>830</v>
      </c>
      <c r="I56" s="14">
        <f t="shared" si="2"/>
        <v>0.2</v>
      </c>
      <c r="J56" s="14">
        <v>2.4500000000000002</v>
      </c>
      <c r="K56" s="109">
        <f t="shared" si="3"/>
        <v>2</v>
      </c>
      <c r="L56" s="115"/>
    </row>
    <row r="57" spans="1:12" ht="12.75" customHeight="1">
      <c r="A57" s="114"/>
      <c r="B57" s="107">
        <f>'Tax Invoice'!D52</f>
        <v>12</v>
      </c>
      <c r="C57" s="10" t="s">
        <v>745</v>
      </c>
      <c r="D57" s="10" t="s">
        <v>745</v>
      </c>
      <c r="E57" s="118" t="s">
        <v>25</v>
      </c>
      <c r="F57" s="134" t="s">
        <v>273</v>
      </c>
      <c r="G57" s="135"/>
      <c r="H57" s="11" t="s">
        <v>831</v>
      </c>
      <c r="I57" s="14">
        <f t="shared" si="2"/>
        <v>0.16</v>
      </c>
      <c r="J57" s="14">
        <v>1.96</v>
      </c>
      <c r="K57" s="109">
        <f t="shared" si="3"/>
        <v>1.92</v>
      </c>
      <c r="L57" s="115"/>
    </row>
    <row r="58" spans="1:12" ht="12.75" customHeight="1">
      <c r="A58" s="114"/>
      <c r="B58" s="107">
        <f>'Tax Invoice'!D53</f>
        <v>15</v>
      </c>
      <c r="C58" s="10" t="s">
        <v>745</v>
      </c>
      <c r="D58" s="10" t="s">
        <v>745</v>
      </c>
      <c r="E58" s="118" t="s">
        <v>25</v>
      </c>
      <c r="F58" s="134" t="s">
        <v>272</v>
      </c>
      <c r="G58" s="135"/>
      <c r="H58" s="11" t="s">
        <v>831</v>
      </c>
      <c r="I58" s="14">
        <f t="shared" si="2"/>
        <v>0.16</v>
      </c>
      <c r="J58" s="14">
        <v>1.96</v>
      </c>
      <c r="K58" s="109">
        <f t="shared" si="3"/>
        <v>2.4</v>
      </c>
      <c r="L58" s="115"/>
    </row>
    <row r="59" spans="1:12" ht="12.75" customHeight="1">
      <c r="A59" s="114"/>
      <c r="B59" s="107">
        <f>'Tax Invoice'!D54</f>
        <v>15</v>
      </c>
      <c r="C59" s="10" t="s">
        <v>745</v>
      </c>
      <c r="D59" s="10" t="s">
        <v>745</v>
      </c>
      <c r="E59" s="118" t="s">
        <v>26</v>
      </c>
      <c r="F59" s="134" t="s">
        <v>273</v>
      </c>
      <c r="G59" s="135"/>
      <c r="H59" s="11" t="s">
        <v>831</v>
      </c>
      <c r="I59" s="14">
        <f t="shared" si="2"/>
        <v>0.16</v>
      </c>
      <c r="J59" s="14">
        <v>1.96</v>
      </c>
      <c r="K59" s="109">
        <f t="shared" si="3"/>
        <v>2.4</v>
      </c>
      <c r="L59" s="115"/>
    </row>
    <row r="60" spans="1:12" ht="12.75" customHeight="1">
      <c r="A60" s="114"/>
      <c r="B60" s="107">
        <f>'Tax Invoice'!D55</f>
        <v>15</v>
      </c>
      <c r="C60" s="10" t="s">
        <v>745</v>
      </c>
      <c r="D60" s="10" t="s">
        <v>745</v>
      </c>
      <c r="E60" s="118" t="s">
        <v>26</v>
      </c>
      <c r="F60" s="134" t="s">
        <v>272</v>
      </c>
      <c r="G60" s="135"/>
      <c r="H60" s="11" t="s">
        <v>831</v>
      </c>
      <c r="I60" s="14">
        <f t="shared" si="2"/>
        <v>0.16</v>
      </c>
      <c r="J60" s="14">
        <v>1.96</v>
      </c>
      <c r="K60" s="109">
        <f t="shared" si="3"/>
        <v>2.4</v>
      </c>
      <c r="L60" s="115"/>
    </row>
    <row r="61" spans="1:12" ht="12.75" customHeight="1">
      <c r="A61" s="114"/>
      <c r="B61" s="107">
        <f>'Tax Invoice'!D56</f>
        <v>14</v>
      </c>
      <c r="C61" s="10" t="s">
        <v>745</v>
      </c>
      <c r="D61" s="10" t="s">
        <v>745</v>
      </c>
      <c r="E61" s="118" t="s">
        <v>27</v>
      </c>
      <c r="F61" s="134" t="s">
        <v>273</v>
      </c>
      <c r="G61" s="135"/>
      <c r="H61" s="11" t="s">
        <v>831</v>
      </c>
      <c r="I61" s="14">
        <f t="shared" si="2"/>
        <v>0.16</v>
      </c>
      <c r="J61" s="14">
        <v>1.96</v>
      </c>
      <c r="K61" s="109">
        <f t="shared" si="3"/>
        <v>2.2400000000000002</v>
      </c>
      <c r="L61" s="115"/>
    </row>
    <row r="62" spans="1:12" ht="12.75" customHeight="1">
      <c r="A62" s="114"/>
      <c r="B62" s="107">
        <f>'Tax Invoice'!D57</f>
        <v>15</v>
      </c>
      <c r="C62" s="10" t="s">
        <v>745</v>
      </c>
      <c r="D62" s="10" t="s">
        <v>745</v>
      </c>
      <c r="E62" s="118" t="s">
        <v>27</v>
      </c>
      <c r="F62" s="134" t="s">
        <v>272</v>
      </c>
      <c r="G62" s="135"/>
      <c r="H62" s="11" t="s">
        <v>831</v>
      </c>
      <c r="I62" s="14">
        <f t="shared" si="2"/>
        <v>0.16</v>
      </c>
      <c r="J62" s="14">
        <v>1.96</v>
      </c>
      <c r="K62" s="109">
        <f t="shared" si="3"/>
        <v>2.4</v>
      </c>
      <c r="L62" s="115"/>
    </row>
    <row r="63" spans="1:12" ht="12.75" customHeight="1">
      <c r="A63" s="114"/>
      <c r="B63" s="107">
        <f>'Tax Invoice'!D58</f>
        <v>20</v>
      </c>
      <c r="C63" s="10" t="s">
        <v>68</v>
      </c>
      <c r="D63" s="10" t="s">
        <v>68</v>
      </c>
      <c r="E63" s="118" t="s">
        <v>23</v>
      </c>
      <c r="F63" s="134" t="s">
        <v>273</v>
      </c>
      <c r="G63" s="135"/>
      <c r="H63" s="11" t="s">
        <v>832</v>
      </c>
      <c r="I63" s="14">
        <f t="shared" si="2"/>
        <v>0.16</v>
      </c>
      <c r="J63" s="14">
        <v>1.91</v>
      </c>
      <c r="K63" s="109">
        <f t="shared" si="3"/>
        <v>3.2</v>
      </c>
      <c r="L63" s="115"/>
    </row>
    <row r="64" spans="1:12" ht="12.75" customHeight="1">
      <c r="A64" s="114"/>
      <c r="B64" s="107">
        <f>'Tax Invoice'!D59</f>
        <v>20</v>
      </c>
      <c r="C64" s="10" t="s">
        <v>68</v>
      </c>
      <c r="D64" s="10" t="s">
        <v>68</v>
      </c>
      <c r="E64" s="118" t="s">
        <v>23</v>
      </c>
      <c r="F64" s="134" t="s">
        <v>271</v>
      </c>
      <c r="G64" s="135"/>
      <c r="H64" s="11" t="s">
        <v>832</v>
      </c>
      <c r="I64" s="14">
        <f t="shared" si="2"/>
        <v>0.16</v>
      </c>
      <c r="J64" s="14">
        <v>1.91</v>
      </c>
      <c r="K64" s="109">
        <f t="shared" si="3"/>
        <v>3.2</v>
      </c>
      <c r="L64" s="115"/>
    </row>
    <row r="65" spans="1:12" ht="12.75" customHeight="1">
      <c r="A65" s="114"/>
      <c r="B65" s="107">
        <f>'Tax Invoice'!D60</f>
        <v>30</v>
      </c>
      <c r="C65" s="10" t="s">
        <v>68</v>
      </c>
      <c r="D65" s="10" t="s">
        <v>68</v>
      </c>
      <c r="E65" s="118" t="s">
        <v>23</v>
      </c>
      <c r="F65" s="134" t="s">
        <v>272</v>
      </c>
      <c r="G65" s="135"/>
      <c r="H65" s="11" t="s">
        <v>832</v>
      </c>
      <c r="I65" s="14">
        <f t="shared" si="2"/>
        <v>0.16</v>
      </c>
      <c r="J65" s="14">
        <v>1.91</v>
      </c>
      <c r="K65" s="109">
        <f t="shared" si="3"/>
        <v>4.8</v>
      </c>
      <c r="L65" s="115"/>
    </row>
    <row r="66" spans="1:12" ht="12.75" customHeight="1">
      <c r="A66" s="114"/>
      <c r="B66" s="107">
        <f>'Tax Invoice'!D61</f>
        <v>5</v>
      </c>
      <c r="C66" s="10" t="s">
        <v>68</v>
      </c>
      <c r="D66" s="10" t="s">
        <v>68</v>
      </c>
      <c r="E66" s="118" t="s">
        <v>25</v>
      </c>
      <c r="F66" s="134" t="s">
        <v>273</v>
      </c>
      <c r="G66" s="135"/>
      <c r="H66" s="11" t="s">
        <v>832</v>
      </c>
      <c r="I66" s="14">
        <f t="shared" si="2"/>
        <v>0.16</v>
      </c>
      <c r="J66" s="14">
        <v>1.91</v>
      </c>
      <c r="K66" s="109">
        <f t="shared" si="3"/>
        <v>0.8</v>
      </c>
      <c r="L66" s="115"/>
    </row>
    <row r="67" spans="1:12" ht="12.75" customHeight="1">
      <c r="A67" s="114"/>
      <c r="B67" s="107">
        <f>'Tax Invoice'!D62</f>
        <v>10</v>
      </c>
      <c r="C67" s="10" t="s">
        <v>68</v>
      </c>
      <c r="D67" s="10" t="s">
        <v>68</v>
      </c>
      <c r="E67" s="118" t="s">
        <v>25</v>
      </c>
      <c r="F67" s="134" t="s">
        <v>272</v>
      </c>
      <c r="G67" s="135"/>
      <c r="H67" s="11" t="s">
        <v>832</v>
      </c>
      <c r="I67" s="14">
        <f t="shared" si="2"/>
        <v>0.16</v>
      </c>
      <c r="J67" s="14">
        <v>1.91</v>
      </c>
      <c r="K67" s="109">
        <f t="shared" si="3"/>
        <v>1.6</v>
      </c>
      <c r="L67" s="115"/>
    </row>
    <row r="68" spans="1:12" ht="12.75" customHeight="1">
      <c r="A68" s="114"/>
      <c r="B68" s="107">
        <f>'Tax Invoice'!D63</f>
        <v>15</v>
      </c>
      <c r="C68" s="10" t="s">
        <v>68</v>
      </c>
      <c r="D68" s="10" t="s">
        <v>68</v>
      </c>
      <c r="E68" s="118" t="s">
        <v>26</v>
      </c>
      <c r="F68" s="134" t="s">
        <v>273</v>
      </c>
      <c r="G68" s="135"/>
      <c r="H68" s="11" t="s">
        <v>832</v>
      </c>
      <c r="I68" s="14">
        <f t="shared" si="2"/>
        <v>0.16</v>
      </c>
      <c r="J68" s="14">
        <v>1.91</v>
      </c>
      <c r="K68" s="109">
        <f t="shared" si="3"/>
        <v>2.4</v>
      </c>
      <c r="L68" s="115"/>
    </row>
    <row r="69" spans="1:12" ht="12.75" customHeight="1">
      <c r="A69" s="114"/>
      <c r="B69" s="107">
        <f>'Tax Invoice'!D64</f>
        <v>13</v>
      </c>
      <c r="C69" s="10" t="s">
        <v>68</v>
      </c>
      <c r="D69" s="10" t="s">
        <v>68</v>
      </c>
      <c r="E69" s="118" t="s">
        <v>26</v>
      </c>
      <c r="F69" s="134" t="s">
        <v>272</v>
      </c>
      <c r="G69" s="135"/>
      <c r="H69" s="11" t="s">
        <v>832</v>
      </c>
      <c r="I69" s="14">
        <f t="shared" si="2"/>
        <v>0.16</v>
      </c>
      <c r="J69" s="14">
        <v>1.91</v>
      </c>
      <c r="K69" s="109">
        <f t="shared" si="3"/>
        <v>2.08</v>
      </c>
      <c r="L69" s="115"/>
    </row>
    <row r="70" spans="1:12" ht="12.75" customHeight="1">
      <c r="A70" s="114"/>
      <c r="B70" s="107">
        <f>'Tax Invoice'!D65</f>
        <v>5</v>
      </c>
      <c r="C70" s="10" t="s">
        <v>68</v>
      </c>
      <c r="D70" s="10" t="s">
        <v>68</v>
      </c>
      <c r="E70" s="118" t="s">
        <v>27</v>
      </c>
      <c r="F70" s="134" t="s">
        <v>272</v>
      </c>
      <c r="G70" s="135"/>
      <c r="H70" s="11" t="s">
        <v>832</v>
      </c>
      <c r="I70" s="14">
        <f t="shared" si="2"/>
        <v>0.16</v>
      </c>
      <c r="J70" s="14">
        <v>1.91</v>
      </c>
      <c r="K70" s="109">
        <f t="shared" si="3"/>
        <v>0.8</v>
      </c>
      <c r="L70" s="115"/>
    </row>
    <row r="71" spans="1:12" ht="14.25" customHeight="1">
      <c r="A71" s="114"/>
      <c r="B71" s="107">
        <f>'Tax Invoice'!D66</f>
        <v>25</v>
      </c>
      <c r="C71" s="10" t="s">
        <v>748</v>
      </c>
      <c r="D71" s="10" t="s">
        <v>748</v>
      </c>
      <c r="E71" s="118" t="s">
        <v>23</v>
      </c>
      <c r="F71" s="134"/>
      <c r="G71" s="135"/>
      <c r="H71" s="11" t="s">
        <v>811</v>
      </c>
      <c r="I71" s="14">
        <f t="shared" si="2"/>
        <v>0.02</v>
      </c>
      <c r="J71" s="14">
        <v>0.24</v>
      </c>
      <c r="K71" s="109">
        <f t="shared" si="3"/>
        <v>0.5</v>
      </c>
      <c r="L71" s="115"/>
    </row>
    <row r="72" spans="1:12" ht="14.25" customHeight="1">
      <c r="A72" s="114"/>
      <c r="B72" s="107">
        <f>'Tax Invoice'!D67</f>
        <v>50</v>
      </c>
      <c r="C72" s="10" t="s">
        <v>748</v>
      </c>
      <c r="D72" s="10" t="s">
        <v>748</v>
      </c>
      <c r="E72" s="118" t="s">
        <v>651</v>
      </c>
      <c r="F72" s="134"/>
      <c r="G72" s="135"/>
      <c r="H72" s="11" t="s">
        <v>811</v>
      </c>
      <c r="I72" s="14">
        <f t="shared" si="2"/>
        <v>0.02</v>
      </c>
      <c r="J72" s="14">
        <v>0.24</v>
      </c>
      <c r="K72" s="109">
        <f t="shared" si="3"/>
        <v>1</v>
      </c>
      <c r="L72" s="115"/>
    </row>
    <row r="73" spans="1:12" ht="14.25" customHeight="1">
      <c r="A73" s="114"/>
      <c r="B73" s="107">
        <f>'Tax Invoice'!D68</f>
        <v>50</v>
      </c>
      <c r="C73" s="10" t="s">
        <v>748</v>
      </c>
      <c r="D73" s="10" t="s">
        <v>748</v>
      </c>
      <c r="E73" s="118" t="s">
        <v>67</v>
      </c>
      <c r="F73" s="134"/>
      <c r="G73" s="135"/>
      <c r="H73" s="11" t="s">
        <v>811</v>
      </c>
      <c r="I73" s="14">
        <f t="shared" si="2"/>
        <v>0.02</v>
      </c>
      <c r="J73" s="14">
        <v>0.24</v>
      </c>
      <c r="K73" s="109">
        <f t="shared" si="3"/>
        <v>1</v>
      </c>
      <c r="L73" s="115"/>
    </row>
    <row r="74" spans="1:12" ht="12" customHeight="1">
      <c r="A74" s="114"/>
      <c r="B74" s="107">
        <f>'Tax Invoice'!D69</f>
        <v>20</v>
      </c>
      <c r="C74" s="10" t="s">
        <v>98</v>
      </c>
      <c r="D74" s="10" t="s">
        <v>98</v>
      </c>
      <c r="E74" s="118" t="s">
        <v>23</v>
      </c>
      <c r="F74" s="134" t="s">
        <v>273</v>
      </c>
      <c r="G74" s="135"/>
      <c r="H74" s="11" t="s">
        <v>809</v>
      </c>
      <c r="I74" s="14">
        <f t="shared" si="2"/>
        <v>0.05</v>
      </c>
      <c r="J74" s="14">
        <v>0.57999999999999996</v>
      </c>
      <c r="K74" s="109">
        <f t="shared" si="3"/>
        <v>1</v>
      </c>
      <c r="L74" s="115"/>
    </row>
    <row r="75" spans="1:12" ht="12" customHeight="1">
      <c r="A75" s="114"/>
      <c r="B75" s="107">
        <f>'Tax Invoice'!D70</f>
        <v>25</v>
      </c>
      <c r="C75" s="10" t="s">
        <v>98</v>
      </c>
      <c r="D75" s="10" t="s">
        <v>98</v>
      </c>
      <c r="E75" s="118" t="s">
        <v>23</v>
      </c>
      <c r="F75" s="134" t="s">
        <v>272</v>
      </c>
      <c r="G75" s="135"/>
      <c r="H75" s="11" t="s">
        <v>809</v>
      </c>
      <c r="I75" s="14">
        <f t="shared" si="2"/>
        <v>0.05</v>
      </c>
      <c r="J75" s="14">
        <v>0.57999999999999996</v>
      </c>
      <c r="K75" s="109">
        <f t="shared" si="3"/>
        <v>1.25</v>
      </c>
      <c r="L75" s="115"/>
    </row>
    <row r="76" spans="1:12" ht="12" customHeight="1">
      <c r="A76" s="114"/>
      <c r="B76" s="107">
        <f>'Tax Invoice'!D71</f>
        <v>30</v>
      </c>
      <c r="C76" s="10" t="s">
        <v>98</v>
      </c>
      <c r="D76" s="10" t="s">
        <v>98</v>
      </c>
      <c r="E76" s="118" t="s">
        <v>25</v>
      </c>
      <c r="F76" s="134" t="s">
        <v>273</v>
      </c>
      <c r="G76" s="135"/>
      <c r="H76" s="11" t="s">
        <v>809</v>
      </c>
      <c r="I76" s="14">
        <f t="shared" si="2"/>
        <v>0.05</v>
      </c>
      <c r="J76" s="14">
        <v>0.57999999999999996</v>
      </c>
      <c r="K76" s="109">
        <f t="shared" si="3"/>
        <v>1.5</v>
      </c>
      <c r="L76" s="115"/>
    </row>
    <row r="77" spans="1:12" ht="12" customHeight="1">
      <c r="A77" s="114"/>
      <c r="B77" s="107">
        <f>'Tax Invoice'!D72</f>
        <v>25</v>
      </c>
      <c r="C77" s="10" t="s">
        <v>98</v>
      </c>
      <c r="D77" s="10" t="s">
        <v>98</v>
      </c>
      <c r="E77" s="118" t="s">
        <v>25</v>
      </c>
      <c r="F77" s="134" t="s">
        <v>272</v>
      </c>
      <c r="G77" s="135"/>
      <c r="H77" s="11" t="s">
        <v>809</v>
      </c>
      <c r="I77" s="14">
        <f t="shared" si="2"/>
        <v>0.05</v>
      </c>
      <c r="J77" s="14">
        <v>0.57999999999999996</v>
      </c>
      <c r="K77" s="109">
        <f t="shared" si="3"/>
        <v>1.25</v>
      </c>
      <c r="L77" s="115"/>
    </row>
    <row r="78" spans="1:12" ht="24" customHeight="1">
      <c r="A78" s="114"/>
      <c r="B78" s="107">
        <f>'Tax Invoice'!D73</f>
        <v>15</v>
      </c>
      <c r="C78" s="10" t="s">
        <v>751</v>
      </c>
      <c r="D78" s="10" t="s">
        <v>790</v>
      </c>
      <c r="E78" s="118" t="s">
        <v>25</v>
      </c>
      <c r="F78" s="134"/>
      <c r="G78" s="135"/>
      <c r="H78" s="11" t="s">
        <v>752</v>
      </c>
      <c r="I78" s="14">
        <f t="shared" si="2"/>
        <v>0.2</v>
      </c>
      <c r="J78" s="14">
        <v>2.4500000000000002</v>
      </c>
      <c r="K78" s="109">
        <f t="shared" si="3"/>
        <v>3</v>
      </c>
      <c r="L78" s="115"/>
    </row>
    <row r="79" spans="1:12" ht="24" customHeight="1">
      <c r="A79" s="114"/>
      <c r="B79" s="107">
        <f>'Tax Invoice'!D74</f>
        <v>6</v>
      </c>
      <c r="C79" s="10" t="s">
        <v>753</v>
      </c>
      <c r="D79" s="10" t="s">
        <v>791</v>
      </c>
      <c r="E79" s="118" t="s">
        <v>754</v>
      </c>
      <c r="F79" s="134"/>
      <c r="G79" s="135"/>
      <c r="H79" s="11" t="s">
        <v>810</v>
      </c>
      <c r="I79" s="14">
        <f t="shared" si="2"/>
        <v>0.2</v>
      </c>
      <c r="J79" s="14">
        <v>2.4500000000000002</v>
      </c>
      <c r="K79" s="109">
        <f t="shared" si="3"/>
        <v>1.2000000000000002</v>
      </c>
      <c r="L79" s="115"/>
    </row>
    <row r="80" spans="1:12" ht="24" customHeight="1">
      <c r="A80" s="114"/>
      <c r="B80" s="107">
        <f>'Tax Invoice'!D75</f>
        <v>10</v>
      </c>
      <c r="C80" s="10" t="s">
        <v>753</v>
      </c>
      <c r="D80" s="10" t="s">
        <v>792</v>
      </c>
      <c r="E80" s="118" t="s">
        <v>756</v>
      </c>
      <c r="F80" s="134"/>
      <c r="G80" s="135"/>
      <c r="H80" s="11" t="s">
        <v>810</v>
      </c>
      <c r="I80" s="14">
        <f t="shared" si="2"/>
        <v>0.22</v>
      </c>
      <c r="J80" s="14">
        <v>2.75</v>
      </c>
      <c r="K80" s="109">
        <f t="shared" si="3"/>
        <v>2.2000000000000002</v>
      </c>
      <c r="L80" s="115"/>
    </row>
    <row r="81" spans="1:12" ht="24" customHeight="1">
      <c r="A81" s="114"/>
      <c r="B81" s="107">
        <f>'Tax Invoice'!D76</f>
        <v>10</v>
      </c>
      <c r="C81" s="10" t="s">
        <v>757</v>
      </c>
      <c r="D81" s="10" t="s">
        <v>793</v>
      </c>
      <c r="E81" s="118" t="s">
        <v>27</v>
      </c>
      <c r="F81" s="134"/>
      <c r="G81" s="135"/>
      <c r="H81" s="11" t="s">
        <v>833</v>
      </c>
      <c r="I81" s="14">
        <f t="shared" si="2"/>
        <v>0.13</v>
      </c>
      <c r="J81" s="14">
        <v>1.6</v>
      </c>
      <c r="K81" s="109">
        <f t="shared" si="3"/>
        <v>1.3</v>
      </c>
      <c r="L81" s="115"/>
    </row>
    <row r="82" spans="1:12" ht="15" customHeight="1">
      <c r="A82" s="114"/>
      <c r="B82" s="107">
        <f>'Tax Invoice'!D77</f>
        <v>25</v>
      </c>
      <c r="C82" s="10" t="s">
        <v>759</v>
      </c>
      <c r="D82" s="10" t="s">
        <v>794</v>
      </c>
      <c r="E82" s="118" t="s">
        <v>25</v>
      </c>
      <c r="F82" s="134"/>
      <c r="G82" s="135"/>
      <c r="H82" s="11" t="s">
        <v>812</v>
      </c>
      <c r="I82" s="14">
        <f t="shared" si="2"/>
        <v>0.08</v>
      </c>
      <c r="J82" s="14">
        <v>0.98</v>
      </c>
      <c r="K82" s="109">
        <f t="shared" si="3"/>
        <v>2</v>
      </c>
      <c r="L82" s="115"/>
    </row>
    <row r="83" spans="1:12" ht="24" customHeight="1">
      <c r="A83" s="114"/>
      <c r="B83" s="107">
        <f>'Tax Invoice'!D78</f>
        <v>1</v>
      </c>
      <c r="C83" s="10" t="s">
        <v>761</v>
      </c>
      <c r="D83" s="10" t="s">
        <v>761</v>
      </c>
      <c r="E83" s="118" t="s">
        <v>28</v>
      </c>
      <c r="F83" s="134"/>
      <c r="G83" s="135"/>
      <c r="H83" s="11" t="s">
        <v>813</v>
      </c>
      <c r="I83" s="14">
        <f t="shared" si="2"/>
        <v>1.49</v>
      </c>
      <c r="J83" s="14">
        <v>18.579999999999998</v>
      </c>
      <c r="K83" s="109">
        <f t="shared" si="3"/>
        <v>1.49</v>
      </c>
      <c r="L83" s="115"/>
    </row>
    <row r="84" spans="1:12" ht="27.75" customHeight="1">
      <c r="A84" s="114"/>
      <c r="B84" s="107">
        <f>'Tax Invoice'!D79</f>
        <v>1</v>
      </c>
      <c r="C84" s="10" t="s">
        <v>763</v>
      </c>
      <c r="D84" s="10" t="s">
        <v>763</v>
      </c>
      <c r="E84" s="118" t="s">
        <v>26</v>
      </c>
      <c r="F84" s="134" t="s">
        <v>107</v>
      </c>
      <c r="G84" s="135"/>
      <c r="H84" s="11" t="s">
        <v>814</v>
      </c>
      <c r="I84" s="14">
        <f t="shared" si="2"/>
        <v>3.6599999999999997</v>
      </c>
      <c r="J84" s="14">
        <v>45.65</v>
      </c>
      <c r="K84" s="109">
        <f t="shared" si="3"/>
        <v>3.6599999999999997</v>
      </c>
      <c r="L84" s="115"/>
    </row>
    <row r="85" spans="1:12" ht="26.25" customHeight="1">
      <c r="A85" s="114"/>
      <c r="B85" s="107">
        <f>'Tax Invoice'!D80</f>
        <v>3</v>
      </c>
      <c r="C85" s="10" t="s">
        <v>763</v>
      </c>
      <c r="D85" s="10" t="s">
        <v>763</v>
      </c>
      <c r="E85" s="118" t="s">
        <v>27</v>
      </c>
      <c r="F85" s="134" t="s">
        <v>107</v>
      </c>
      <c r="G85" s="135"/>
      <c r="H85" s="11" t="s">
        <v>814</v>
      </c>
      <c r="I85" s="14">
        <f t="shared" si="2"/>
        <v>3.6599999999999997</v>
      </c>
      <c r="J85" s="14">
        <v>45.65</v>
      </c>
      <c r="K85" s="109">
        <f t="shared" si="3"/>
        <v>10.979999999999999</v>
      </c>
      <c r="L85" s="115"/>
    </row>
    <row r="86" spans="1:12" ht="24" customHeight="1">
      <c r="A86" s="114"/>
      <c r="B86" s="107">
        <f>'Tax Invoice'!D81</f>
        <v>2</v>
      </c>
      <c r="C86" s="10" t="s">
        <v>765</v>
      </c>
      <c r="D86" s="10" t="s">
        <v>765</v>
      </c>
      <c r="E86" s="118" t="s">
        <v>26</v>
      </c>
      <c r="F86" s="134"/>
      <c r="G86" s="135"/>
      <c r="H86" s="11" t="s">
        <v>815</v>
      </c>
      <c r="I86" s="14">
        <f t="shared" si="2"/>
        <v>2.1999999999999997</v>
      </c>
      <c r="J86" s="14">
        <v>27.38</v>
      </c>
      <c r="K86" s="109">
        <f t="shared" si="3"/>
        <v>4.3999999999999995</v>
      </c>
      <c r="L86" s="115"/>
    </row>
    <row r="87" spans="1:12" ht="13.5" customHeight="1">
      <c r="A87" s="114"/>
      <c r="B87" s="107">
        <f>'Tax Invoice'!D82</f>
        <v>24</v>
      </c>
      <c r="C87" s="10" t="s">
        <v>767</v>
      </c>
      <c r="D87" s="10" t="s">
        <v>767</v>
      </c>
      <c r="E87" s="118" t="s">
        <v>25</v>
      </c>
      <c r="F87" s="134"/>
      <c r="G87" s="135"/>
      <c r="H87" s="11" t="s">
        <v>816</v>
      </c>
      <c r="I87" s="14">
        <f t="shared" ref="I87:I103" si="4">ROUNDUP(J87*$N$1,2)</f>
        <v>0.11</v>
      </c>
      <c r="J87" s="14">
        <v>1.27</v>
      </c>
      <c r="K87" s="109">
        <f t="shared" ref="K87:K103" si="5">I87*B87</f>
        <v>2.64</v>
      </c>
      <c r="L87" s="115"/>
    </row>
    <row r="88" spans="1:12" ht="13.5" customHeight="1">
      <c r="A88" s="114"/>
      <c r="B88" s="107">
        <f>'Tax Invoice'!D83</f>
        <v>11</v>
      </c>
      <c r="C88" s="10" t="s">
        <v>767</v>
      </c>
      <c r="D88" s="10" t="s">
        <v>767</v>
      </c>
      <c r="E88" s="118" t="s">
        <v>29</v>
      </c>
      <c r="F88" s="134"/>
      <c r="G88" s="135"/>
      <c r="H88" s="11" t="s">
        <v>816</v>
      </c>
      <c r="I88" s="14">
        <f t="shared" si="4"/>
        <v>0.11</v>
      </c>
      <c r="J88" s="14">
        <v>1.27</v>
      </c>
      <c r="K88" s="109">
        <f t="shared" si="5"/>
        <v>1.21</v>
      </c>
      <c r="L88" s="115"/>
    </row>
    <row r="89" spans="1:12" ht="13.5" customHeight="1">
      <c r="A89" s="114"/>
      <c r="B89" s="107">
        <f>'Tax Invoice'!D84</f>
        <v>50</v>
      </c>
      <c r="C89" s="10" t="s">
        <v>769</v>
      </c>
      <c r="D89" s="10" t="s">
        <v>769</v>
      </c>
      <c r="E89" s="118" t="s">
        <v>107</v>
      </c>
      <c r="F89" s="134"/>
      <c r="G89" s="135"/>
      <c r="H89" s="11" t="s">
        <v>817</v>
      </c>
      <c r="I89" s="14">
        <f t="shared" si="4"/>
        <v>0.09</v>
      </c>
      <c r="J89" s="14">
        <v>1.1000000000000001</v>
      </c>
      <c r="K89" s="109">
        <f t="shared" si="5"/>
        <v>4.5</v>
      </c>
      <c r="L89" s="115"/>
    </row>
    <row r="90" spans="1:12" ht="24" customHeight="1">
      <c r="A90" s="114"/>
      <c r="B90" s="107">
        <f>'Tax Invoice'!D85</f>
        <v>20</v>
      </c>
      <c r="C90" s="10" t="s">
        <v>771</v>
      </c>
      <c r="D90" s="10" t="s">
        <v>771</v>
      </c>
      <c r="E90" s="118"/>
      <c r="F90" s="134"/>
      <c r="G90" s="135"/>
      <c r="H90" s="11" t="s">
        <v>834</v>
      </c>
      <c r="I90" s="14">
        <f t="shared" si="4"/>
        <v>0.05</v>
      </c>
      <c r="J90" s="14">
        <v>0.6</v>
      </c>
      <c r="K90" s="109">
        <f t="shared" si="5"/>
        <v>1</v>
      </c>
      <c r="L90" s="115"/>
    </row>
    <row r="91" spans="1:12" ht="24" customHeight="1">
      <c r="A91" s="114"/>
      <c r="B91" s="107">
        <f>'Tax Invoice'!D86</f>
        <v>1</v>
      </c>
      <c r="C91" s="10" t="s">
        <v>773</v>
      </c>
      <c r="D91" s="10" t="s">
        <v>773</v>
      </c>
      <c r="E91" s="118" t="s">
        <v>273</v>
      </c>
      <c r="F91" s="134"/>
      <c r="G91" s="135"/>
      <c r="H91" s="11" t="s">
        <v>774</v>
      </c>
      <c r="I91" s="14">
        <f t="shared" si="4"/>
        <v>6.0000000000000005E-2</v>
      </c>
      <c r="J91" s="14">
        <v>0.73</v>
      </c>
      <c r="K91" s="109">
        <f t="shared" si="5"/>
        <v>6.0000000000000005E-2</v>
      </c>
      <c r="L91" s="115"/>
    </row>
    <row r="92" spans="1:12" ht="24" customHeight="1">
      <c r="A92" s="114"/>
      <c r="B92" s="107">
        <f>'Tax Invoice'!D87</f>
        <v>1</v>
      </c>
      <c r="C92" s="10" t="s">
        <v>773</v>
      </c>
      <c r="D92" s="10" t="s">
        <v>773</v>
      </c>
      <c r="E92" s="118" t="s">
        <v>775</v>
      </c>
      <c r="F92" s="134"/>
      <c r="G92" s="135"/>
      <c r="H92" s="11" t="s">
        <v>774</v>
      </c>
      <c r="I92" s="14">
        <f t="shared" si="4"/>
        <v>6.0000000000000005E-2</v>
      </c>
      <c r="J92" s="14">
        <v>0.73</v>
      </c>
      <c r="K92" s="109">
        <f t="shared" si="5"/>
        <v>6.0000000000000005E-2</v>
      </c>
      <c r="L92" s="115"/>
    </row>
    <row r="93" spans="1:12" ht="24" customHeight="1">
      <c r="A93" s="114"/>
      <c r="B93" s="107">
        <f>'Tax Invoice'!D88</f>
        <v>10</v>
      </c>
      <c r="C93" s="10" t="s">
        <v>776</v>
      </c>
      <c r="D93" s="10" t="s">
        <v>776</v>
      </c>
      <c r="E93" s="118"/>
      <c r="F93" s="134"/>
      <c r="G93" s="135"/>
      <c r="H93" s="11" t="s">
        <v>835</v>
      </c>
      <c r="I93" s="14">
        <f t="shared" si="4"/>
        <v>0.14000000000000001</v>
      </c>
      <c r="J93" s="14">
        <v>1.71</v>
      </c>
      <c r="K93" s="109">
        <f t="shared" si="5"/>
        <v>1.4000000000000001</v>
      </c>
      <c r="L93" s="115"/>
    </row>
    <row r="94" spans="1:12" ht="24" customHeight="1">
      <c r="A94" s="114"/>
      <c r="B94" s="107">
        <f>'Tax Invoice'!D89</f>
        <v>2</v>
      </c>
      <c r="C94" s="10" t="s">
        <v>778</v>
      </c>
      <c r="D94" s="10" t="s">
        <v>778</v>
      </c>
      <c r="E94" s="118" t="s">
        <v>110</v>
      </c>
      <c r="F94" s="134"/>
      <c r="G94" s="135"/>
      <c r="H94" s="11" t="s">
        <v>779</v>
      </c>
      <c r="I94" s="14">
        <f t="shared" si="4"/>
        <v>6.0000000000000005E-2</v>
      </c>
      <c r="J94" s="14">
        <v>0.63</v>
      </c>
      <c r="K94" s="109">
        <f t="shared" si="5"/>
        <v>0.12000000000000001</v>
      </c>
      <c r="L94" s="115"/>
    </row>
    <row r="95" spans="1:12" ht="24" customHeight="1">
      <c r="A95" s="114"/>
      <c r="B95" s="107">
        <f>'Tax Invoice'!D90</f>
        <v>2</v>
      </c>
      <c r="C95" s="10" t="s">
        <v>780</v>
      </c>
      <c r="D95" s="10" t="s">
        <v>780</v>
      </c>
      <c r="E95" s="118" t="s">
        <v>110</v>
      </c>
      <c r="F95" s="134"/>
      <c r="G95" s="135"/>
      <c r="H95" s="11" t="s">
        <v>781</v>
      </c>
      <c r="I95" s="14">
        <f t="shared" si="4"/>
        <v>6.0000000000000005E-2</v>
      </c>
      <c r="J95" s="14">
        <v>0.63</v>
      </c>
      <c r="K95" s="109">
        <f t="shared" si="5"/>
        <v>0.12000000000000001</v>
      </c>
      <c r="L95" s="115"/>
    </row>
    <row r="96" spans="1:12" ht="24" customHeight="1">
      <c r="A96" s="114"/>
      <c r="B96" s="107">
        <f>'Tax Invoice'!D91</f>
        <v>2</v>
      </c>
      <c r="C96" s="10" t="s">
        <v>782</v>
      </c>
      <c r="D96" s="10" t="s">
        <v>782</v>
      </c>
      <c r="E96" s="118" t="s">
        <v>273</v>
      </c>
      <c r="F96" s="134"/>
      <c r="G96" s="135"/>
      <c r="H96" s="11" t="s">
        <v>783</v>
      </c>
      <c r="I96" s="14">
        <f t="shared" si="4"/>
        <v>6.0000000000000005E-2</v>
      </c>
      <c r="J96" s="14">
        <v>0.73</v>
      </c>
      <c r="K96" s="109">
        <f t="shared" si="5"/>
        <v>0.12000000000000001</v>
      </c>
      <c r="L96" s="115"/>
    </row>
    <row r="97" spans="1:12" ht="24" customHeight="1">
      <c r="A97" s="114"/>
      <c r="B97" s="107">
        <f>'Tax Invoice'!D92</f>
        <v>2</v>
      </c>
      <c r="C97" s="10" t="s">
        <v>782</v>
      </c>
      <c r="D97" s="10" t="s">
        <v>782</v>
      </c>
      <c r="E97" s="118" t="s">
        <v>110</v>
      </c>
      <c r="F97" s="134"/>
      <c r="G97" s="135"/>
      <c r="H97" s="11" t="s">
        <v>783</v>
      </c>
      <c r="I97" s="14">
        <f t="shared" si="4"/>
        <v>6.0000000000000005E-2</v>
      </c>
      <c r="J97" s="14">
        <v>0.73</v>
      </c>
      <c r="K97" s="109">
        <f t="shared" si="5"/>
        <v>0.12000000000000001</v>
      </c>
      <c r="L97" s="115"/>
    </row>
    <row r="98" spans="1:12" ht="24" customHeight="1">
      <c r="A98" s="114"/>
      <c r="B98" s="107">
        <f>'Tax Invoice'!D93</f>
        <v>2</v>
      </c>
      <c r="C98" s="10" t="s">
        <v>782</v>
      </c>
      <c r="D98" s="10" t="s">
        <v>782</v>
      </c>
      <c r="E98" s="118" t="s">
        <v>673</v>
      </c>
      <c r="F98" s="134"/>
      <c r="G98" s="135"/>
      <c r="H98" s="11" t="s">
        <v>783</v>
      </c>
      <c r="I98" s="14">
        <f t="shared" si="4"/>
        <v>6.0000000000000005E-2</v>
      </c>
      <c r="J98" s="14">
        <v>0.73</v>
      </c>
      <c r="K98" s="109">
        <f t="shared" si="5"/>
        <v>0.12000000000000001</v>
      </c>
      <c r="L98" s="115"/>
    </row>
    <row r="99" spans="1:12" ht="24" customHeight="1">
      <c r="A99" s="114"/>
      <c r="B99" s="107">
        <f>'Tax Invoice'!D94</f>
        <v>2</v>
      </c>
      <c r="C99" s="10" t="s">
        <v>782</v>
      </c>
      <c r="D99" s="10" t="s">
        <v>782</v>
      </c>
      <c r="E99" s="118" t="s">
        <v>484</v>
      </c>
      <c r="F99" s="134"/>
      <c r="G99" s="135"/>
      <c r="H99" s="11" t="s">
        <v>783</v>
      </c>
      <c r="I99" s="14">
        <f t="shared" si="4"/>
        <v>6.0000000000000005E-2</v>
      </c>
      <c r="J99" s="14">
        <v>0.73</v>
      </c>
      <c r="K99" s="109">
        <f t="shared" si="5"/>
        <v>0.12000000000000001</v>
      </c>
      <c r="L99" s="115"/>
    </row>
    <row r="100" spans="1:12" ht="24" customHeight="1">
      <c r="A100" s="114"/>
      <c r="B100" s="107">
        <f>'Tax Invoice'!D95</f>
        <v>2</v>
      </c>
      <c r="C100" s="10" t="s">
        <v>782</v>
      </c>
      <c r="D100" s="10" t="s">
        <v>782</v>
      </c>
      <c r="E100" s="118" t="s">
        <v>775</v>
      </c>
      <c r="F100" s="134"/>
      <c r="G100" s="135"/>
      <c r="H100" s="11" t="s">
        <v>783</v>
      </c>
      <c r="I100" s="14">
        <f t="shared" si="4"/>
        <v>6.0000000000000005E-2</v>
      </c>
      <c r="J100" s="14">
        <v>0.73</v>
      </c>
      <c r="K100" s="109">
        <f t="shared" si="5"/>
        <v>0.12000000000000001</v>
      </c>
      <c r="L100" s="115"/>
    </row>
    <row r="101" spans="1:12" ht="24" customHeight="1">
      <c r="A101" s="114"/>
      <c r="B101" s="107">
        <f>'Tax Invoice'!D96</f>
        <v>2</v>
      </c>
      <c r="C101" s="10" t="s">
        <v>782</v>
      </c>
      <c r="D101" s="10" t="s">
        <v>782</v>
      </c>
      <c r="E101" s="118" t="s">
        <v>784</v>
      </c>
      <c r="F101" s="134"/>
      <c r="G101" s="135"/>
      <c r="H101" s="11" t="s">
        <v>783</v>
      </c>
      <c r="I101" s="14">
        <f t="shared" si="4"/>
        <v>6.0000000000000005E-2</v>
      </c>
      <c r="J101" s="14">
        <v>0.73</v>
      </c>
      <c r="K101" s="109">
        <f t="shared" si="5"/>
        <v>0.12000000000000001</v>
      </c>
      <c r="L101" s="115"/>
    </row>
    <row r="102" spans="1:12" ht="24" customHeight="1">
      <c r="A102" s="114"/>
      <c r="B102" s="107">
        <f>'Tax Invoice'!D97</f>
        <v>2</v>
      </c>
      <c r="C102" s="10" t="s">
        <v>782</v>
      </c>
      <c r="D102" s="10" t="s">
        <v>782</v>
      </c>
      <c r="E102" s="118" t="s">
        <v>785</v>
      </c>
      <c r="F102" s="134"/>
      <c r="G102" s="135"/>
      <c r="H102" s="11" t="s">
        <v>783</v>
      </c>
      <c r="I102" s="14">
        <f t="shared" si="4"/>
        <v>6.0000000000000005E-2</v>
      </c>
      <c r="J102" s="14">
        <v>0.73</v>
      </c>
      <c r="K102" s="109">
        <f t="shared" si="5"/>
        <v>0.12000000000000001</v>
      </c>
      <c r="L102" s="115"/>
    </row>
    <row r="103" spans="1:12" ht="24" customHeight="1">
      <c r="A103" s="114"/>
      <c r="B103" s="108">
        <f>'Tax Invoice'!D98</f>
        <v>10</v>
      </c>
      <c r="C103" s="12" t="s">
        <v>786</v>
      </c>
      <c r="D103" s="12" t="s">
        <v>786</v>
      </c>
      <c r="E103" s="119" t="s">
        <v>107</v>
      </c>
      <c r="F103" s="144"/>
      <c r="G103" s="145"/>
      <c r="H103" s="13" t="s">
        <v>836</v>
      </c>
      <c r="I103" s="15">
        <f t="shared" si="4"/>
        <v>0.19</v>
      </c>
      <c r="J103" s="15">
        <v>2.37</v>
      </c>
      <c r="K103" s="110">
        <f t="shared" si="5"/>
        <v>1.9</v>
      </c>
      <c r="L103" s="115"/>
    </row>
    <row r="104" spans="1:12" ht="12.75" customHeight="1">
      <c r="A104" s="114"/>
      <c r="B104" s="127"/>
      <c r="C104" s="127"/>
      <c r="D104" s="127"/>
      <c r="E104" s="127"/>
      <c r="F104" s="127"/>
      <c r="G104" s="127"/>
      <c r="H104" s="127"/>
      <c r="I104" s="128" t="s">
        <v>255</v>
      </c>
      <c r="J104" s="128" t="s">
        <v>255</v>
      </c>
      <c r="K104" s="129">
        <f>SUM(K23:K103)</f>
        <v>143.51000000000005</v>
      </c>
      <c r="L104" s="115"/>
    </row>
    <row r="105" spans="1:12" ht="12.75" customHeight="1">
      <c r="A105" s="114"/>
      <c r="B105" s="127"/>
      <c r="C105" s="127"/>
      <c r="D105" s="127"/>
      <c r="E105" s="127"/>
      <c r="F105" s="127"/>
      <c r="G105" s="127"/>
      <c r="H105" s="127"/>
      <c r="I105" s="128" t="s">
        <v>807</v>
      </c>
      <c r="J105" s="128" t="s">
        <v>184</v>
      </c>
      <c r="K105" s="129">
        <v>0</v>
      </c>
      <c r="L105" s="115"/>
    </row>
    <row r="106" spans="1:12" ht="12.75" hidden="1" customHeight="1" outlineLevel="1">
      <c r="A106" s="114"/>
      <c r="B106" s="127"/>
      <c r="C106" s="127"/>
      <c r="D106" s="127"/>
      <c r="E106" s="127"/>
      <c r="F106" s="127"/>
      <c r="G106" s="127"/>
      <c r="H106" s="127"/>
      <c r="I106" s="128" t="s">
        <v>185</v>
      </c>
      <c r="J106" s="128" t="s">
        <v>185</v>
      </c>
      <c r="K106" s="129">
        <f>Invoice!J105</f>
        <v>0</v>
      </c>
      <c r="L106" s="115"/>
    </row>
    <row r="107" spans="1:12" ht="12.75" customHeight="1" collapsed="1">
      <c r="A107" s="114"/>
      <c r="B107" s="127"/>
      <c r="C107" s="127"/>
      <c r="D107" s="127"/>
      <c r="E107" s="127"/>
      <c r="F107" s="127"/>
      <c r="G107" s="127"/>
      <c r="H107" s="127"/>
      <c r="I107" s="128" t="s">
        <v>257</v>
      </c>
      <c r="J107" s="128" t="s">
        <v>257</v>
      </c>
      <c r="K107" s="129">
        <f>SUM(K104:K106)</f>
        <v>143.51000000000005</v>
      </c>
      <c r="L107" s="115"/>
    </row>
    <row r="108" spans="1:12" ht="12.75" customHeight="1">
      <c r="A108" s="6"/>
      <c r="B108" s="7"/>
      <c r="C108" s="7"/>
      <c r="D108" s="7"/>
      <c r="E108" s="7"/>
      <c r="F108" s="7"/>
      <c r="G108" s="7"/>
      <c r="H108" s="7" t="s">
        <v>808</v>
      </c>
      <c r="I108" s="7"/>
      <c r="J108" s="7"/>
      <c r="K108" s="7"/>
      <c r="L108" s="8"/>
    </row>
    <row r="109" spans="1:12" ht="12.75" customHeight="1"/>
    <row r="110" spans="1:12" ht="12.75" customHeight="1"/>
    <row r="111" spans="1:12" ht="12.75" customHeight="1"/>
    <row r="112" spans="1:12" ht="12.75" customHeight="1"/>
    <row r="113" ht="12.75" customHeight="1"/>
    <row r="114" ht="12.75" customHeight="1"/>
    <row r="115" ht="12.75" customHeight="1"/>
  </sheetData>
  <mergeCells count="85">
    <mergeCell ref="F101:G101"/>
    <mergeCell ref="F102:G102"/>
    <mergeCell ref="F103:G103"/>
    <mergeCell ref="F96:G96"/>
    <mergeCell ref="F97:G97"/>
    <mergeCell ref="F98:G98"/>
    <mergeCell ref="F99:G99"/>
    <mergeCell ref="F100:G100"/>
    <mergeCell ref="F91:G91"/>
    <mergeCell ref="F92:G92"/>
    <mergeCell ref="F93:G93"/>
    <mergeCell ref="F94:G94"/>
    <mergeCell ref="F95:G95"/>
    <mergeCell ref="F86:G86"/>
    <mergeCell ref="F87:G87"/>
    <mergeCell ref="F88:G88"/>
    <mergeCell ref="F89:G89"/>
    <mergeCell ref="F90:G90"/>
    <mergeCell ref="F81:G81"/>
    <mergeCell ref="F82:G82"/>
    <mergeCell ref="F83:G83"/>
    <mergeCell ref="F84:G84"/>
    <mergeCell ref="F85:G85"/>
    <mergeCell ref="F76:G76"/>
    <mergeCell ref="F77:G77"/>
    <mergeCell ref="F78:G78"/>
    <mergeCell ref="F79:G79"/>
    <mergeCell ref="F80:G80"/>
    <mergeCell ref="F71:G71"/>
    <mergeCell ref="F72:G72"/>
    <mergeCell ref="F73:G73"/>
    <mergeCell ref="F74:G74"/>
    <mergeCell ref="F75:G75"/>
    <mergeCell ref="F66:G66"/>
    <mergeCell ref="F67:G67"/>
    <mergeCell ref="F68:G68"/>
    <mergeCell ref="F69:G69"/>
    <mergeCell ref="F70:G70"/>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F25:G25"/>
    <mergeCell ref="F26:G26"/>
    <mergeCell ref="F24:G24"/>
    <mergeCell ref="F29:G29"/>
    <mergeCell ref="F30:G30"/>
    <mergeCell ref="F27:G27"/>
    <mergeCell ref="F28:G28"/>
    <mergeCell ref="F34:G34"/>
    <mergeCell ref="F35:G35"/>
    <mergeCell ref="F31:G31"/>
    <mergeCell ref="F32:G32"/>
    <mergeCell ref="F33:G33"/>
    <mergeCell ref="F20:G20"/>
    <mergeCell ref="F21:G21"/>
    <mergeCell ref="F23:G23"/>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1726.7500000000005</v>
      </c>
      <c r="O2" s="21" t="s">
        <v>259</v>
      </c>
    </row>
    <row r="3" spans="1:15" s="21" customFormat="1" ht="15" customHeight="1" thickBot="1">
      <c r="A3" s="22" t="s">
        <v>151</v>
      </c>
      <c r="G3" s="28">
        <v>45191</v>
      </c>
      <c r="H3" s="29"/>
      <c r="N3" s="21">
        <v>1726.7500000000005</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EUR</v>
      </c>
    </row>
    <row r="10" spans="1:15" s="21" customFormat="1" ht="13.5" thickBot="1">
      <c r="A10" s="36" t="str">
        <f>'Copy paste to Here'!G10</f>
        <v>INFERNUS TATTOO</v>
      </c>
      <c r="B10" s="37"/>
      <c r="C10" s="37"/>
      <c r="D10" s="37"/>
      <c r="F10" s="38" t="str">
        <f>'Copy paste to Here'!B10</f>
        <v>INFERNUS TATTOO</v>
      </c>
      <c r="G10" s="39"/>
      <c r="H10" s="40"/>
      <c r="K10" s="95" t="s">
        <v>276</v>
      </c>
      <c r="L10" s="35" t="s">
        <v>276</v>
      </c>
      <c r="M10" s="21">
        <v>1</v>
      </c>
    </row>
    <row r="11" spans="1:15" s="21" customFormat="1" ht="15.75" thickBot="1">
      <c r="A11" s="41" t="str">
        <f>'Copy paste to Here'!G11</f>
        <v>Agustín David García González</v>
      </c>
      <c r="B11" s="42"/>
      <c r="C11" s="42"/>
      <c r="D11" s="42"/>
      <c r="F11" s="43" t="str">
        <f>'Copy paste to Here'!B11</f>
        <v>Agustín David García González</v>
      </c>
      <c r="G11" s="44"/>
      <c r="H11" s="45"/>
      <c r="K11" s="93" t="s">
        <v>158</v>
      </c>
      <c r="L11" s="46" t="s">
        <v>159</v>
      </c>
      <c r="M11" s="21">
        <f>VLOOKUP(G3,[1]Sheet1!$A$9:$I$7290,2,FALSE)</f>
        <v>36.07</v>
      </c>
    </row>
    <row r="12" spans="1:15" s="21" customFormat="1" ht="15.75" thickBot="1">
      <c r="A12" s="41" t="str">
        <f>'Copy paste to Here'!G12</f>
        <v>AVENIDA LA SALLE NUMERO 34 LOCAL 2</v>
      </c>
      <c r="B12" s="42"/>
      <c r="C12" s="42"/>
      <c r="D12" s="42"/>
      <c r="E12" s="89"/>
      <c r="F12" s="43" t="s">
        <v>838</v>
      </c>
      <c r="G12" s="44"/>
      <c r="H12" s="45"/>
      <c r="K12" s="93" t="s">
        <v>160</v>
      </c>
      <c r="L12" s="46" t="s">
        <v>133</v>
      </c>
      <c r="M12" s="21">
        <f>VLOOKUP(G3,[1]Sheet1!$A$9:$I$7290,3,FALSE)</f>
        <v>38.21</v>
      </c>
    </row>
    <row r="13" spans="1:15" s="21" customFormat="1" ht="15.75" thickBot="1">
      <c r="A13" s="41" t="str">
        <f>'Copy paste to Here'!G13</f>
        <v>38005 SANTA CRUZ DE TENERIFE</v>
      </c>
      <c r="B13" s="42"/>
      <c r="C13" s="42"/>
      <c r="D13" s="42"/>
      <c r="E13" s="111" t="s">
        <v>133</v>
      </c>
      <c r="F13" s="43" t="str">
        <f>'Copy paste to Here'!B13</f>
        <v>38005 SANTA CRUZ DE TENERIFE</v>
      </c>
      <c r="G13" s="44"/>
      <c r="H13" s="45"/>
      <c r="K13" s="93" t="s">
        <v>161</v>
      </c>
      <c r="L13" s="46" t="s">
        <v>162</v>
      </c>
      <c r="M13" s="113">
        <f>VLOOKUP(G3,[1]Sheet1!$A$9:$I$7290,4,FALSE)</f>
        <v>44.06</v>
      </c>
    </row>
    <row r="14" spans="1:15" s="21" customFormat="1" ht="15.75" thickBot="1">
      <c r="A14" s="41" t="str">
        <f>'Copy paste to Here'!G14</f>
        <v>Spain</v>
      </c>
      <c r="B14" s="42"/>
      <c r="C14" s="42"/>
      <c r="D14" s="42"/>
      <c r="E14" s="111">
        <f>VLOOKUP(J9,$L$10:$M$17,2,FALSE)</f>
        <v>38.21</v>
      </c>
      <c r="F14" s="43" t="str">
        <f>'Copy paste to Here'!B14</f>
        <v>Spain</v>
      </c>
      <c r="G14" s="44"/>
      <c r="H14" s="45"/>
      <c r="K14" s="93" t="s">
        <v>163</v>
      </c>
      <c r="L14" s="46" t="s">
        <v>164</v>
      </c>
      <c r="M14" s="21">
        <f>VLOOKUP(G3,[1]Sheet1!$A$9:$I$7290,5,FALSE)</f>
        <v>22.75</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26.57</v>
      </c>
    </row>
    <row r="16" spans="1:15" s="21" customFormat="1" ht="13.7" customHeight="1" thickBot="1">
      <c r="A16" s="52"/>
      <c r="K16" s="94" t="s">
        <v>167</v>
      </c>
      <c r="L16" s="51" t="s">
        <v>168</v>
      </c>
      <c r="M16" s="21">
        <f>VLOOKUP(G3,[1]Sheet1!$A$9:$I$7290,7,FALSE)</f>
        <v>21.1</v>
      </c>
    </row>
    <row r="17" spans="1:13" s="21" customFormat="1" ht="13.5" thickBot="1">
      <c r="A17" s="53" t="s">
        <v>169</v>
      </c>
      <c r="B17" s="54" t="s">
        <v>170</v>
      </c>
      <c r="C17" s="54" t="s">
        <v>284</v>
      </c>
      <c r="D17" s="55" t="s">
        <v>198</v>
      </c>
      <c r="E17" s="55" t="s">
        <v>261</v>
      </c>
      <c r="F17" s="55" t="str">
        <f>CONCATENATE("Amount ",,J9)</f>
        <v>Amount EUR</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Flexible acrylic belly banana, 14g (1.6mm) with 5 &amp; 8mm solid colored acrylic balls - length 3/8'' (10mm) &amp; Color: White  &amp;  </v>
      </c>
      <c r="B18" s="57" t="str">
        <f>'Copy paste to Here'!C22</f>
        <v>ABNSA</v>
      </c>
      <c r="C18" s="57" t="s">
        <v>719</v>
      </c>
      <c r="D18" s="58">
        <f>Invoice!B22</f>
        <v>25</v>
      </c>
      <c r="E18" s="59">
        <f>'Shipping Invoice'!J23*$N$1</f>
        <v>0.17</v>
      </c>
      <c r="F18" s="59">
        <f>D18*E18</f>
        <v>4.25</v>
      </c>
      <c r="G18" s="60">
        <f>E18*$E$14</f>
        <v>6.4957000000000003</v>
      </c>
      <c r="H18" s="61">
        <f>D18*G18</f>
        <v>162.39250000000001</v>
      </c>
    </row>
    <row r="19" spans="1:13" s="62" customFormat="1" ht="24">
      <c r="A19" s="112" t="str">
        <f>IF((LEN('Copy paste to Here'!G23))&gt;5,((CONCATENATE('Copy paste to Here'!G23," &amp; ",'Copy paste to Here'!D23,"  &amp;  ",'Copy paste to Here'!E23))),"Empty Cell")</f>
        <v>Flexible acrylic labret, 16g (1.2mm) with 3mm UV ball &amp; Length: 8mm  &amp;  Color: White</v>
      </c>
      <c r="B19" s="57" t="str">
        <f>'Copy paste to Here'!C23</f>
        <v>ALBEVB</v>
      </c>
      <c r="C19" s="57" t="s">
        <v>720</v>
      </c>
      <c r="D19" s="58">
        <f>Invoice!B23</f>
        <v>20</v>
      </c>
      <c r="E19" s="59">
        <f>'Shipping Invoice'!J24*$N$1</f>
        <v>0.14000000000000001</v>
      </c>
      <c r="F19" s="59">
        <f t="shared" ref="F19:F82" si="0">D19*E19</f>
        <v>2.8000000000000003</v>
      </c>
      <c r="G19" s="60">
        <f t="shared" ref="G19:G82" si="1">E19*$E$14</f>
        <v>5.349400000000001</v>
      </c>
      <c r="H19" s="63">
        <f t="shared" ref="H19:H82" si="2">D19*G19</f>
        <v>106.98800000000003</v>
      </c>
    </row>
    <row r="20" spans="1:13" s="62" customFormat="1" ht="36">
      <c r="A20" s="56" t="str">
        <f>IF((LEN('Copy paste to Here'!G24))&gt;5,((CONCATENATE('Copy paste to Here'!G24," &amp; ",'Copy paste to Here'!D24,"  &amp;  ",'Copy paste to Here'!E24))),"Empty Cell")</f>
        <v xml:space="preserve">Gold anodized 316L steel nipple barbell, 14g (1.6mm) with two forward facing 5mm prong set round Cubic Zirconia stones (prong sets made from gold plated brass) &amp; Length: 12mm  &amp;  </v>
      </c>
      <c r="B20" s="57" t="str">
        <f>'Copy paste to Here'!C24</f>
        <v>BBNPT2Z</v>
      </c>
      <c r="C20" s="57" t="s">
        <v>451</v>
      </c>
      <c r="D20" s="58">
        <f>Invoice!B24</f>
        <v>10</v>
      </c>
      <c r="E20" s="59">
        <f>'Shipping Invoice'!J25*$N$1</f>
        <v>3.02</v>
      </c>
      <c r="F20" s="59">
        <f t="shared" si="0"/>
        <v>30.2</v>
      </c>
      <c r="G20" s="60">
        <f t="shared" si="1"/>
        <v>115.3942</v>
      </c>
      <c r="H20" s="63">
        <f t="shared" si="2"/>
        <v>1153.942</v>
      </c>
    </row>
    <row r="21" spans="1:13" s="62" customFormat="1" ht="25.5">
      <c r="A21" s="56" t="str">
        <f>IF((LEN('Copy paste to Here'!G25))&gt;5,((CONCATENATE('Copy paste to Here'!G25," &amp; ",'Copy paste to Here'!D25,"  &amp;  ",'Copy paste to Here'!E25))),"Empty Cell")</f>
        <v>Anodized surgical steel nipple barbell, 14g (1.6mm) with two 5mm multi jewel balls &amp; Length: 12mm  &amp;  Color: Gold</v>
      </c>
      <c r="B21" s="57" t="str">
        <f>'Copy paste to Here'!C25</f>
        <v>BBNPT5C</v>
      </c>
      <c r="C21" s="57" t="s">
        <v>722</v>
      </c>
      <c r="D21" s="58">
        <f>Invoice!B25</f>
        <v>10</v>
      </c>
      <c r="E21" s="59">
        <f>'Shipping Invoice'!J26*$N$1</f>
        <v>2.4900000000000002</v>
      </c>
      <c r="F21" s="59">
        <f t="shared" si="0"/>
        <v>24.900000000000002</v>
      </c>
      <c r="G21" s="60">
        <f t="shared" si="1"/>
        <v>95.142900000000012</v>
      </c>
      <c r="H21" s="63">
        <f t="shared" si="2"/>
        <v>951.42900000000009</v>
      </c>
    </row>
    <row r="22" spans="1:13" s="62" customFormat="1" ht="24">
      <c r="A22" s="56" t="str">
        <f>IF((LEN('Copy paste to Here'!G26))&gt;5,((CONCATENATE('Copy paste to Here'!G26," &amp; ",'Copy paste to Here'!D26,"  &amp;  ",'Copy paste to Here'!E26))),"Empty Cell")</f>
        <v>Anodized surgical steel nipple barbell, 14g (1.6mm) with two 4mm balls &amp; Length: 12mm  &amp;  Color: Gold</v>
      </c>
      <c r="B22" s="57" t="str">
        <f>'Copy paste to Here'!C26</f>
        <v>BBTB4</v>
      </c>
      <c r="C22" s="57" t="s">
        <v>724</v>
      </c>
      <c r="D22" s="58">
        <f>Invoice!B26</f>
        <v>10</v>
      </c>
      <c r="E22" s="59">
        <f>'Shipping Invoice'!J27*$N$1</f>
        <v>0.57999999999999996</v>
      </c>
      <c r="F22" s="59">
        <f t="shared" si="0"/>
        <v>5.8</v>
      </c>
      <c r="G22" s="60">
        <f t="shared" si="1"/>
        <v>22.161799999999999</v>
      </c>
      <c r="H22" s="63">
        <f t="shared" si="2"/>
        <v>221.61799999999999</v>
      </c>
    </row>
    <row r="23" spans="1:13" s="62" customFormat="1" ht="36">
      <c r="A23" s="56" t="str">
        <f>IF((LEN('Copy paste to Here'!G27))&gt;5,((CONCATENATE('Copy paste to Here'!G27," &amp; ",'Copy paste to Here'!D27,"  &amp;  ",'Copy paste to Here'!E27))),"Empty Cell")</f>
        <v xml:space="preserve">Display with 24 pcs. of surgical steel internally thready labret, 16g (1.2mm) with 2.5mm flat jewel tops in assorted colors - length 5/16'' (8mm) &amp;   &amp;  </v>
      </c>
      <c r="B23" s="57" t="str">
        <f>'Copy paste to Here'!C27</f>
        <v>BLBM25</v>
      </c>
      <c r="C23" s="57" t="s">
        <v>726</v>
      </c>
      <c r="D23" s="58">
        <f>Invoice!B27</f>
        <v>1</v>
      </c>
      <c r="E23" s="59">
        <f>'Shipping Invoice'!J28*$N$1</f>
        <v>16.32</v>
      </c>
      <c r="F23" s="59">
        <f t="shared" si="0"/>
        <v>16.32</v>
      </c>
      <c r="G23" s="60">
        <f t="shared" si="1"/>
        <v>623.58720000000005</v>
      </c>
      <c r="H23" s="63">
        <f t="shared" si="2"/>
        <v>623.58720000000005</v>
      </c>
    </row>
    <row r="24" spans="1:13" s="62" customFormat="1" ht="24">
      <c r="A24" s="56" t="str">
        <f>IF((LEN('Copy paste to Here'!G28))&gt;5,((CONCATENATE('Copy paste to Here'!G28," &amp; ",'Copy paste to Here'!D28,"  &amp;  ",'Copy paste to Here'!E28))),"Empty Cell")</f>
        <v xml:space="preserve">Bulk body jewelry: 100 pcs. assortment of surgical steel labrets,16g (1.2mm) with 3mm ball &amp; Length: 8mm  &amp;  </v>
      </c>
      <c r="B24" s="57" t="str">
        <f>'Copy paste to Here'!C28</f>
        <v>BLK03A</v>
      </c>
      <c r="C24" s="57" t="s">
        <v>710</v>
      </c>
      <c r="D24" s="58">
        <f>Invoice!B28</f>
        <v>1</v>
      </c>
      <c r="E24" s="59">
        <f>'Shipping Invoice'!J29*$N$1</f>
        <v>15.77</v>
      </c>
      <c r="F24" s="59">
        <f t="shared" si="0"/>
        <v>15.77</v>
      </c>
      <c r="G24" s="60">
        <f t="shared" si="1"/>
        <v>602.57169999999996</v>
      </c>
      <c r="H24" s="63">
        <f t="shared" si="2"/>
        <v>602.57169999999996</v>
      </c>
    </row>
    <row r="25" spans="1:13" s="62" customFormat="1" ht="24">
      <c r="A25" s="56" t="str">
        <f>IF((LEN('Copy paste to Here'!G29))&gt;5,((CONCATENATE('Copy paste to Here'!G29," &amp; ",'Copy paste to Here'!D29,"  &amp;  ",'Copy paste to Here'!E29))),"Empty Cell")</f>
        <v xml:space="preserve">Bulk body jewelry: 50 pcs. assortment of high polished surgical steel fake plug without rubber O-Ring &amp; Size: 5mm  &amp;  </v>
      </c>
      <c r="B25" s="57" t="str">
        <f>'Copy paste to Here'!C29</f>
        <v>BLK159</v>
      </c>
      <c r="C25" s="57" t="s">
        <v>788</v>
      </c>
      <c r="D25" s="58">
        <f>Invoice!B29</f>
        <v>1</v>
      </c>
      <c r="E25" s="59">
        <f>'Shipping Invoice'!J30*$N$1</f>
        <v>17.29</v>
      </c>
      <c r="F25" s="59">
        <f t="shared" si="0"/>
        <v>17.29</v>
      </c>
      <c r="G25" s="60">
        <f t="shared" si="1"/>
        <v>660.65089999999998</v>
      </c>
      <c r="H25" s="63">
        <f t="shared" si="2"/>
        <v>660.65089999999998</v>
      </c>
    </row>
    <row r="26" spans="1:13" s="62" customFormat="1" ht="24">
      <c r="A26" s="56" t="str">
        <f>IF((LEN('Copy paste to Here'!G30))&gt;5,((CONCATENATE('Copy paste to Here'!G30," &amp; ",'Copy paste to Here'!D30,"  &amp;  ",'Copy paste to Here'!E30))),"Empty Cell")</f>
        <v>Premium PVD plated surgical steel eyebrow banana, 16g (1.2mm) with two 3mm balls &amp; Length: 8mm  &amp;  Color: Gold</v>
      </c>
      <c r="B26" s="57" t="str">
        <f>'Copy paste to Here'!C30</f>
        <v>BNETB</v>
      </c>
      <c r="C26" s="57" t="s">
        <v>730</v>
      </c>
      <c r="D26" s="58">
        <f>Invoice!B30</f>
        <v>25</v>
      </c>
      <c r="E26" s="59">
        <f>'Shipping Invoice'!J31*$N$1</f>
        <v>0.57999999999999996</v>
      </c>
      <c r="F26" s="59">
        <f t="shared" si="0"/>
        <v>14.499999999999998</v>
      </c>
      <c r="G26" s="60">
        <f t="shared" si="1"/>
        <v>22.161799999999999</v>
      </c>
      <c r="H26" s="63">
        <f t="shared" si="2"/>
        <v>554.04499999999996</v>
      </c>
    </row>
    <row r="27" spans="1:13" s="62" customFormat="1" ht="24">
      <c r="A27" s="56" t="str">
        <f>IF((LEN('Copy paste to Here'!G31))&gt;5,((CONCATENATE('Copy paste to Here'!G31," &amp; ",'Copy paste to Here'!D31,"  &amp;  ",'Copy paste to Here'!E31))),"Empty Cell")</f>
        <v xml:space="preserve">Surgical steel belly banana, 14g (1.6mm) with 5 &amp; 8mm AB coated acrylic balls - length 3/8'' (10mm) &amp; Color: White  &amp;  </v>
      </c>
      <c r="B27" s="57" t="str">
        <f>'Copy paste to Here'!C31</f>
        <v>BNUVAB</v>
      </c>
      <c r="C27" s="57" t="s">
        <v>732</v>
      </c>
      <c r="D27" s="58">
        <f>Invoice!B31</f>
        <v>25</v>
      </c>
      <c r="E27" s="59">
        <f>'Shipping Invoice'!J32*$N$1</f>
        <v>0.33</v>
      </c>
      <c r="F27" s="59">
        <f t="shared" si="0"/>
        <v>8.25</v>
      </c>
      <c r="G27" s="60">
        <f t="shared" si="1"/>
        <v>12.609300000000001</v>
      </c>
      <c r="H27" s="63">
        <f t="shared" si="2"/>
        <v>315.23250000000002</v>
      </c>
    </row>
    <row r="28" spans="1:13" s="62" customFormat="1" ht="36">
      <c r="A28" s="56" t="str">
        <f>IF((LEN('Copy paste to Here'!G32))&gt;5,((CONCATENATE('Copy paste to Here'!G32," &amp; ",'Copy paste to Here'!D32,"  &amp;  ",'Copy paste to Here'!E32))),"Empty Cell")</f>
        <v xml:space="preserve">Display with 24 pcs. organic belly bananas with 316L post, 14g (1.6mm) with 5 &amp; 8mm assorted wood balls - length 3/8'' (10mm) &amp;   &amp;  </v>
      </c>
      <c r="B28" s="57" t="str">
        <f>'Copy paste to Here'!C32</f>
        <v>BRBNGW1</v>
      </c>
      <c r="C28" s="57" t="s">
        <v>733</v>
      </c>
      <c r="D28" s="58">
        <f>Invoice!B32</f>
        <v>1</v>
      </c>
      <c r="E28" s="59">
        <f>'Shipping Invoice'!J33*$N$1</f>
        <v>42.39</v>
      </c>
      <c r="F28" s="59">
        <f t="shared" si="0"/>
        <v>42.39</v>
      </c>
      <c r="G28" s="60">
        <f t="shared" si="1"/>
        <v>1619.7219</v>
      </c>
      <c r="H28" s="63">
        <f t="shared" si="2"/>
        <v>1619.7219</v>
      </c>
    </row>
    <row r="29" spans="1:13" s="62" customFormat="1" ht="24">
      <c r="A29" s="56" t="str">
        <f>IF((LEN('Copy paste to Here'!G33))&gt;5,((CONCATENATE('Copy paste to Here'!G33," &amp; ",'Copy paste to Here'!D33,"  &amp;  ",'Copy paste to Here'!E33))),"Empty Cell")</f>
        <v>Premium PVD plated surgical steel circular barbell, 16g (1.2mm) with two 3mm balls &amp; Length: 8mm  &amp;  Color: Blue</v>
      </c>
      <c r="B29" s="57" t="str">
        <f>'Copy paste to Here'!C33</f>
        <v>CBETB</v>
      </c>
      <c r="C29" s="57" t="s">
        <v>734</v>
      </c>
      <c r="D29" s="58">
        <f>Invoice!B33</f>
        <v>20</v>
      </c>
      <c r="E29" s="59">
        <f>'Shipping Invoice'!J34*$N$1</f>
        <v>0.57999999999999996</v>
      </c>
      <c r="F29" s="59">
        <f t="shared" si="0"/>
        <v>11.6</v>
      </c>
      <c r="G29" s="60">
        <f t="shared" si="1"/>
        <v>22.161799999999999</v>
      </c>
      <c r="H29" s="63">
        <f t="shared" si="2"/>
        <v>443.23599999999999</v>
      </c>
    </row>
    <row r="30" spans="1:13" s="62" customFormat="1" ht="24">
      <c r="A30" s="56" t="str">
        <f>IF((LEN('Copy paste to Here'!G34))&gt;5,((CONCATENATE('Copy paste to Here'!G34," &amp; ",'Copy paste to Here'!D34,"  &amp;  ",'Copy paste to Here'!E34))),"Empty Cell")</f>
        <v>Premium PVD plated surgical steel circular barbell, 16g (1.2mm) with two 3mm balls &amp; Length: 8mm  &amp;  Color: Rainbow</v>
      </c>
      <c r="B30" s="57" t="str">
        <f>'Copy paste to Here'!C34</f>
        <v>CBETB</v>
      </c>
      <c r="C30" s="57" t="s">
        <v>734</v>
      </c>
      <c r="D30" s="58">
        <f>Invoice!B34</f>
        <v>20</v>
      </c>
      <c r="E30" s="59">
        <f>'Shipping Invoice'!J35*$N$1</f>
        <v>0.57999999999999996</v>
      </c>
      <c r="F30" s="59">
        <f t="shared" si="0"/>
        <v>11.6</v>
      </c>
      <c r="G30" s="60">
        <f t="shared" si="1"/>
        <v>22.161799999999999</v>
      </c>
      <c r="H30" s="63">
        <f t="shared" si="2"/>
        <v>443.23599999999999</v>
      </c>
    </row>
    <row r="31" spans="1:13" s="62" customFormat="1" ht="24">
      <c r="A31" s="56" t="str">
        <f>IF((LEN('Copy paste to Here'!G35))&gt;5,((CONCATENATE('Copy paste to Here'!G35," &amp; ",'Copy paste to Here'!D35,"  &amp;  ",'Copy paste to Here'!E35))),"Empty Cell")</f>
        <v>Premium PVD plated surgical steel circular barbell, 16g (1.2mm) with two 3mm balls &amp; Length: 8mm  &amp;  Color: Light blue</v>
      </c>
      <c r="B31" s="57" t="str">
        <f>'Copy paste to Here'!C35</f>
        <v>CBETB</v>
      </c>
      <c r="C31" s="57" t="s">
        <v>734</v>
      </c>
      <c r="D31" s="58">
        <f>Invoice!B35</f>
        <v>20</v>
      </c>
      <c r="E31" s="59">
        <f>'Shipping Invoice'!J36*$N$1</f>
        <v>0.57999999999999996</v>
      </c>
      <c r="F31" s="59">
        <f t="shared" si="0"/>
        <v>11.6</v>
      </c>
      <c r="G31" s="60">
        <f t="shared" si="1"/>
        <v>22.161799999999999</v>
      </c>
      <c r="H31" s="63">
        <f t="shared" si="2"/>
        <v>443.23599999999999</v>
      </c>
    </row>
    <row r="32" spans="1:13" s="62" customFormat="1" ht="24">
      <c r="A32" s="56" t="str">
        <f>IF((LEN('Copy paste to Here'!G36))&gt;5,((CONCATENATE('Copy paste to Here'!G36," &amp; ",'Copy paste to Here'!D36,"  &amp;  ",'Copy paste to Here'!E36))),"Empty Cell")</f>
        <v>Anodized surgical steel circular barbell, 14g (1.6mm) with two 4mm balls &amp; Length: 10mm  &amp;  Color: Black</v>
      </c>
      <c r="B32" s="57" t="str">
        <f>'Copy paste to Here'!C36</f>
        <v>CBTB4</v>
      </c>
      <c r="C32" s="57" t="s">
        <v>736</v>
      </c>
      <c r="D32" s="58">
        <f>Invoice!B36</f>
        <v>20</v>
      </c>
      <c r="E32" s="59">
        <f>'Shipping Invoice'!J37*$N$1</f>
        <v>0.63</v>
      </c>
      <c r="F32" s="59">
        <f t="shared" si="0"/>
        <v>12.6</v>
      </c>
      <c r="G32" s="60">
        <f t="shared" si="1"/>
        <v>24.072300000000002</v>
      </c>
      <c r="H32" s="63">
        <f t="shared" si="2"/>
        <v>481.44600000000003</v>
      </c>
    </row>
    <row r="33" spans="1:8" s="62" customFormat="1" ht="24">
      <c r="A33" s="56" t="str">
        <f>IF((LEN('Copy paste to Here'!G37))&gt;5,((CONCATENATE('Copy paste to Here'!G37," &amp; ",'Copy paste to Here'!D37,"  &amp;  ",'Copy paste to Here'!E37))),"Empty Cell")</f>
        <v>Anodized surgical steel circular barbell, 14g (1.6mm) with two 4mm balls &amp; Length: 10mm  &amp;  Color: Gold</v>
      </c>
      <c r="B33" s="57" t="str">
        <f>'Copy paste to Here'!C37</f>
        <v>CBTB4</v>
      </c>
      <c r="C33" s="57" t="s">
        <v>736</v>
      </c>
      <c r="D33" s="58">
        <f>Invoice!B37</f>
        <v>20</v>
      </c>
      <c r="E33" s="59">
        <f>'Shipping Invoice'!J38*$N$1</f>
        <v>0.63</v>
      </c>
      <c r="F33" s="59">
        <f t="shared" si="0"/>
        <v>12.6</v>
      </c>
      <c r="G33" s="60">
        <f t="shared" si="1"/>
        <v>24.072300000000002</v>
      </c>
      <c r="H33" s="63">
        <f t="shared" si="2"/>
        <v>481.44600000000003</v>
      </c>
    </row>
    <row r="34" spans="1:8" s="62" customFormat="1" ht="24">
      <c r="A34" s="56" t="str">
        <f>IF((LEN('Copy paste to Here'!G38))&gt;5,((CONCATENATE('Copy paste to Here'!G38," &amp; ",'Copy paste to Here'!D38,"  &amp;  ",'Copy paste to Here'!E38))),"Empty Cell")</f>
        <v>Anodized surgical steel circular barbell, 14g (1.6mm) with two 4mm balls &amp; Length: 12mm  &amp;  Color: Black</v>
      </c>
      <c r="B34" s="57" t="str">
        <f>'Copy paste to Here'!C38</f>
        <v>CBTB4</v>
      </c>
      <c r="C34" s="57" t="s">
        <v>736</v>
      </c>
      <c r="D34" s="58">
        <f>Invoice!B38</f>
        <v>20</v>
      </c>
      <c r="E34" s="59">
        <f>'Shipping Invoice'!J39*$N$1</f>
        <v>0.63</v>
      </c>
      <c r="F34" s="59">
        <f t="shared" si="0"/>
        <v>12.6</v>
      </c>
      <c r="G34" s="60">
        <f t="shared" si="1"/>
        <v>24.072300000000002</v>
      </c>
      <c r="H34" s="63">
        <f t="shared" si="2"/>
        <v>481.44600000000003</v>
      </c>
    </row>
    <row r="35" spans="1:8" s="62" customFormat="1" ht="24">
      <c r="A35" s="56" t="str">
        <f>IF((LEN('Copy paste to Here'!G39))&gt;5,((CONCATENATE('Copy paste to Here'!G39," &amp; ",'Copy paste to Here'!D39,"  &amp;  ",'Copy paste to Here'!E39))),"Empty Cell")</f>
        <v>Anodized surgical steel circular barbell, 14g (1.6mm) with two 4mm balls &amp; Length: 12mm  &amp;  Color: Gold</v>
      </c>
      <c r="B35" s="57" t="str">
        <f>'Copy paste to Here'!C39</f>
        <v>CBTB4</v>
      </c>
      <c r="C35" s="57" t="s">
        <v>736</v>
      </c>
      <c r="D35" s="58">
        <f>Invoice!B39</f>
        <v>20</v>
      </c>
      <c r="E35" s="59">
        <f>'Shipping Invoice'!J40*$N$1</f>
        <v>0.63</v>
      </c>
      <c r="F35" s="59">
        <f t="shared" si="0"/>
        <v>12.6</v>
      </c>
      <c r="G35" s="60">
        <f t="shared" si="1"/>
        <v>24.072300000000002</v>
      </c>
      <c r="H35" s="63">
        <f t="shared" si="2"/>
        <v>481.44600000000003</v>
      </c>
    </row>
    <row r="36" spans="1:8" s="62" customFormat="1" ht="24">
      <c r="A36" s="56" t="str">
        <f>IF((LEN('Copy paste to Here'!G40))&gt;5,((CONCATENATE('Copy paste to Here'!G40," &amp; ",'Copy paste to Here'!D40,"  &amp;  ",'Copy paste to Here'!E40))),"Empty Cell")</f>
        <v>Anodized surgical steel circular barbell, 14g (1.6mm) with two 4mm balls &amp; Length: 14mm  &amp;  Color: Black</v>
      </c>
      <c r="B36" s="57" t="str">
        <f>'Copy paste to Here'!C40</f>
        <v>CBTB4</v>
      </c>
      <c r="C36" s="57" t="s">
        <v>736</v>
      </c>
      <c r="D36" s="58">
        <f>Invoice!B40</f>
        <v>10</v>
      </c>
      <c r="E36" s="59">
        <f>'Shipping Invoice'!J41*$N$1</f>
        <v>0.63</v>
      </c>
      <c r="F36" s="59">
        <f t="shared" si="0"/>
        <v>6.3</v>
      </c>
      <c r="G36" s="60">
        <f t="shared" si="1"/>
        <v>24.072300000000002</v>
      </c>
      <c r="H36" s="63">
        <f t="shared" si="2"/>
        <v>240.72300000000001</v>
      </c>
    </row>
    <row r="37" spans="1:8" s="62" customFormat="1" ht="24">
      <c r="A37" s="56" t="str">
        <f>IF((LEN('Copy paste to Here'!G41))&gt;5,((CONCATENATE('Copy paste to Here'!G41," &amp; ",'Copy paste to Here'!D41,"  &amp;  ",'Copy paste to Here'!E41))),"Empty Cell")</f>
        <v>Anodized surgical steel circular barbell, 14g (1.6mm) with two 4mm balls &amp; Length: 14mm  &amp;  Color: Gold</v>
      </c>
      <c r="B37" s="57" t="str">
        <f>'Copy paste to Here'!C41</f>
        <v>CBTB4</v>
      </c>
      <c r="C37" s="57" t="s">
        <v>736</v>
      </c>
      <c r="D37" s="58">
        <f>Invoice!B41</f>
        <v>10</v>
      </c>
      <c r="E37" s="59">
        <f>'Shipping Invoice'!J42*$N$1</f>
        <v>0.63</v>
      </c>
      <c r="F37" s="59">
        <f t="shared" si="0"/>
        <v>6.3</v>
      </c>
      <c r="G37" s="60">
        <f t="shared" si="1"/>
        <v>24.072300000000002</v>
      </c>
      <c r="H37" s="63">
        <f t="shared" si="2"/>
        <v>240.72300000000001</v>
      </c>
    </row>
    <row r="38" spans="1:8" s="62" customFormat="1" ht="36">
      <c r="A38" s="56" t="str">
        <f>IF((LEN('Copy paste to Here'!G42))&gt;5,((CONCATENATE('Copy paste to Here'!G42," &amp; ",'Copy paste to Here'!D42,"  &amp;  ",'Copy paste to Here'!E42))),"Empty Cell")</f>
        <v xml:space="preserve">Black acrylic display with 18 pcs. of 316l steel industrial barbells, 14g (1.6mm) with heart beat ,loop and twister posts and 5mm steel balls - length 1 3/8'' to 1 1/2'' (35mm to 38mm) &amp;   &amp;  </v>
      </c>
      <c r="B38" s="57" t="str">
        <f>'Copy paste to Here'!C42</f>
        <v>DIND7</v>
      </c>
      <c r="C38" s="57" t="s">
        <v>738</v>
      </c>
      <c r="D38" s="58">
        <f>Invoice!B42</f>
        <v>1</v>
      </c>
      <c r="E38" s="59">
        <f>'Shipping Invoice'!J43*$N$1</f>
        <v>20.309999999999999</v>
      </c>
      <c r="F38" s="59">
        <f t="shared" si="0"/>
        <v>20.309999999999999</v>
      </c>
      <c r="G38" s="60">
        <f t="shared" si="1"/>
        <v>776.04509999999993</v>
      </c>
      <c r="H38" s="63">
        <f t="shared" si="2"/>
        <v>776.04509999999993</v>
      </c>
    </row>
    <row r="39" spans="1:8" s="62" customFormat="1" ht="24">
      <c r="A39" s="56" t="str">
        <f>IF((LEN('Copy paste to Here'!G43))&gt;5,((CONCATENATE('Copy paste to Here'!G43," &amp; ",'Copy paste to Here'!D43,"  &amp;  ",'Copy paste to Here'!E43))),"Empty Cell")</f>
        <v xml:space="preserve">Surgical steel labret, 16g (1.2mm) with a 3mm ball &amp; Length: 14mm  &amp;  </v>
      </c>
      <c r="B39" s="57" t="str">
        <f>'Copy paste to Here'!C43</f>
        <v>LBB3</v>
      </c>
      <c r="C39" s="57" t="s">
        <v>656</v>
      </c>
      <c r="D39" s="58">
        <f>Invoice!B43</f>
        <v>6</v>
      </c>
      <c r="E39" s="59">
        <f>'Shipping Invoice'!J44*$N$1</f>
        <v>0.17</v>
      </c>
      <c r="F39" s="59">
        <f t="shared" si="0"/>
        <v>1.02</v>
      </c>
      <c r="G39" s="60">
        <f t="shared" si="1"/>
        <v>6.4957000000000003</v>
      </c>
      <c r="H39" s="63">
        <f t="shared" si="2"/>
        <v>38.974200000000003</v>
      </c>
    </row>
    <row r="40" spans="1:8" s="62" customFormat="1" ht="36">
      <c r="A40" s="56" t="str">
        <f>IF((LEN('Copy paste to Here'!G44))&gt;5,((CONCATENATE('Copy paste to Here'!G44," &amp; ",'Copy paste to Here'!D44,"  &amp;  ",'Copy paste to Here'!E44))),"Empty Cell")</f>
        <v xml:space="preserve">EO gas sterilized, curved 316L steel ASTM F-138 needles, single use, 1mm (18g) to 1.6mm (14g) / 50 pcs per box &amp; Gauge: 1.6mm  &amp;  </v>
      </c>
      <c r="B40" s="57" t="str">
        <f>'Copy paste to Here'!C44</f>
        <v>NEECBX</v>
      </c>
      <c r="C40" s="57" t="s">
        <v>789</v>
      </c>
      <c r="D40" s="58">
        <f>Invoice!B44</f>
        <v>1</v>
      </c>
      <c r="E40" s="59">
        <f>'Shipping Invoice'!J45*$N$1</f>
        <v>19.66</v>
      </c>
      <c r="F40" s="59">
        <f t="shared" si="0"/>
        <v>19.66</v>
      </c>
      <c r="G40" s="60">
        <f t="shared" si="1"/>
        <v>751.20860000000005</v>
      </c>
      <c r="H40" s="63">
        <f t="shared" si="2"/>
        <v>751.20860000000005</v>
      </c>
    </row>
    <row r="41" spans="1:8" s="62" customFormat="1" ht="24">
      <c r="A41" s="56" t="str">
        <f>IF((LEN('Copy paste to Here'!G45))&gt;5,((CONCATENATE('Copy paste to Here'!G45," &amp; ",'Copy paste to Here'!D45,"  &amp;  ",'Copy paste to Here'!E45))),"Empty Cell")</f>
        <v xml:space="preserve">High polished surgical steel hinged segment ring, 14g (1.6mm) &amp; Length: 8mm  &amp;  </v>
      </c>
      <c r="B41" s="57" t="str">
        <f>'Copy paste to Here'!C45</f>
        <v>SEGH14</v>
      </c>
      <c r="C41" s="57" t="s">
        <v>649</v>
      </c>
      <c r="D41" s="58">
        <f>Invoice!B45</f>
        <v>13</v>
      </c>
      <c r="E41" s="59">
        <f>'Shipping Invoice'!J46*$N$1</f>
        <v>1.52</v>
      </c>
      <c r="F41" s="59">
        <f t="shared" si="0"/>
        <v>19.760000000000002</v>
      </c>
      <c r="G41" s="60">
        <f t="shared" si="1"/>
        <v>58.0792</v>
      </c>
      <c r="H41" s="63">
        <f t="shared" si="2"/>
        <v>755.02959999999996</v>
      </c>
    </row>
    <row r="42" spans="1:8" s="62" customFormat="1" ht="24">
      <c r="A42" s="56" t="str">
        <f>IF((LEN('Copy paste to Here'!G46))&gt;5,((CONCATENATE('Copy paste to Here'!G46," &amp; ",'Copy paste to Here'!D46,"  &amp;  ",'Copy paste to Here'!E46))),"Empty Cell")</f>
        <v xml:space="preserve">High polished surgical steel hinged segment ring, 14g (1.6mm) &amp; Length: 10mm  &amp;  </v>
      </c>
      <c r="B42" s="57" t="str">
        <f>'Copy paste to Here'!C46</f>
        <v>SEGH14</v>
      </c>
      <c r="C42" s="57" t="s">
        <v>649</v>
      </c>
      <c r="D42" s="58">
        <f>Invoice!B46</f>
        <v>15</v>
      </c>
      <c r="E42" s="59">
        <f>'Shipping Invoice'!J47*$N$1</f>
        <v>1.52</v>
      </c>
      <c r="F42" s="59">
        <f t="shared" si="0"/>
        <v>22.8</v>
      </c>
      <c r="G42" s="60">
        <f t="shared" si="1"/>
        <v>58.0792</v>
      </c>
      <c r="H42" s="63">
        <f t="shared" si="2"/>
        <v>871.18799999999999</v>
      </c>
    </row>
    <row r="43" spans="1:8" s="62" customFormat="1" ht="24">
      <c r="A43" s="56" t="str">
        <f>IF((LEN('Copy paste to Here'!G47))&gt;5,((CONCATENATE('Copy paste to Here'!G47," &amp; ",'Copy paste to Here'!D47,"  &amp;  ",'Copy paste to Here'!E47))),"Empty Cell")</f>
        <v xml:space="preserve">High polished surgical steel hinged segment ring, 14g (1.6mm) &amp; Length: 12mm  &amp;  </v>
      </c>
      <c r="B43" s="57" t="str">
        <f>'Copy paste to Here'!C47</f>
        <v>SEGH14</v>
      </c>
      <c r="C43" s="57" t="s">
        <v>649</v>
      </c>
      <c r="D43" s="58">
        <f>Invoice!B47</f>
        <v>15</v>
      </c>
      <c r="E43" s="59">
        <f>'Shipping Invoice'!J48*$N$1</f>
        <v>1.52</v>
      </c>
      <c r="F43" s="59">
        <f t="shared" si="0"/>
        <v>22.8</v>
      </c>
      <c r="G43" s="60">
        <f t="shared" si="1"/>
        <v>58.0792</v>
      </c>
      <c r="H43" s="63">
        <f t="shared" si="2"/>
        <v>871.18799999999999</v>
      </c>
    </row>
    <row r="44" spans="1:8" s="62" customFormat="1" ht="24">
      <c r="A44" s="56" t="str">
        <f>IF((LEN('Copy paste to Here'!G48))&gt;5,((CONCATENATE('Copy paste to Here'!G48," &amp; ",'Copy paste to Here'!D48,"  &amp;  ",'Copy paste to Here'!E48))),"Empty Cell")</f>
        <v xml:space="preserve">High polished surgical steel hinged segment ring, 16g (1.2mm) &amp; Length: 6mm  &amp;  </v>
      </c>
      <c r="B44" s="57" t="str">
        <f>'Copy paste to Here'!C48</f>
        <v>SEGH16</v>
      </c>
      <c r="C44" s="57" t="s">
        <v>65</v>
      </c>
      <c r="D44" s="58">
        <f>Invoice!B48</f>
        <v>20</v>
      </c>
      <c r="E44" s="59">
        <f>'Shipping Invoice'!J49*$N$1</f>
        <v>1.57</v>
      </c>
      <c r="F44" s="59">
        <f t="shared" si="0"/>
        <v>31.400000000000002</v>
      </c>
      <c r="G44" s="60">
        <f t="shared" si="1"/>
        <v>59.989700000000006</v>
      </c>
      <c r="H44" s="63">
        <f t="shared" si="2"/>
        <v>1199.7940000000001</v>
      </c>
    </row>
    <row r="45" spans="1:8" s="62" customFormat="1" ht="24">
      <c r="A45" s="56" t="str">
        <f>IF((LEN('Copy paste to Here'!G49))&gt;5,((CONCATENATE('Copy paste to Here'!G49," &amp; ",'Copy paste to Here'!D49,"  &amp;  ",'Copy paste to Here'!E49))),"Empty Cell")</f>
        <v xml:space="preserve">High polished surgical steel hinged segment ring, 16g (1.2mm) &amp; Length: 8mm  &amp;  </v>
      </c>
      <c r="B45" s="57" t="str">
        <f>'Copy paste to Here'!C49</f>
        <v>SEGH16</v>
      </c>
      <c r="C45" s="57" t="s">
        <v>65</v>
      </c>
      <c r="D45" s="58">
        <f>Invoice!B49</f>
        <v>35</v>
      </c>
      <c r="E45" s="59">
        <f>'Shipping Invoice'!J50*$N$1</f>
        <v>1.57</v>
      </c>
      <c r="F45" s="59">
        <f t="shared" si="0"/>
        <v>54.95</v>
      </c>
      <c r="G45" s="60">
        <f t="shared" si="1"/>
        <v>59.989700000000006</v>
      </c>
      <c r="H45" s="63">
        <f t="shared" si="2"/>
        <v>2099.6395000000002</v>
      </c>
    </row>
    <row r="46" spans="1:8" s="62" customFormat="1" ht="24">
      <c r="A46" s="56" t="str">
        <f>IF((LEN('Copy paste to Here'!G50))&gt;5,((CONCATENATE('Copy paste to Here'!G50," &amp; ",'Copy paste to Here'!D50,"  &amp;  ",'Copy paste to Here'!E50))),"Empty Cell")</f>
        <v xml:space="preserve">High polished surgical steel hinged segment ring, 16g (1.2mm) &amp; Length: 10mm  &amp;  </v>
      </c>
      <c r="B46" s="57" t="str">
        <f>'Copy paste to Here'!C50</f>
        <v>SEGH16</v>
      </c>
      <c r="C46" s="57" t="s">
        <v>65</v>
      </c>
      <c r="D46" s="58">
        <f>Invoice!B50</f>
        <v>35</v>
      </c>
      <c r="E46" s="59">
        <f>'Shipping Invoice'!J51*$N$1</f>
        <v>1.57</v>
      </c>
      <c r="F46" s="59">
        <f t="shared" si="0"/>
        <v>54.95</v>
      </c>
      <c r="G46" s="60">
        <f t="shared" si="1"/>
        <v>59.989700000000006</v>
      </c>
      <c r="H46" s="63">
        <f t="shared" si="2"/>
        <v>2099.6395000000002</v>
      </c>
    </row>
    <row r="47" spans="1:8" s="62" customFormat="1" ht="24">
      <c r="A47" s="56" t="str">
        <f>IF((LEN('Copy paste to Here'!G51))&gt;5,((CONCATENATE('Copy paste to Here'!G51," &amp; ",'Copy paste to Here'!D51,"  &amp;  ",'Copy paste to Here'!E51))),"Empty Cell")</f>
        <v xml:space="preserve">High polished surgical steel hinged segment ring, 16g (1.2mm) &amp; Length: 12mm  &amp;  </v>
      </c>
      <c r="B47" s="57" t="str">
        <f>'Copy paste to Here'!C51</f>
        <v>SEGH16</v>
      </c>
      <c r="C47" s="57" t="s">
        <v>65</v>
      </c>
      <c r="D47" s="58">
        <f>Invoice!B51</f>
        <v>35</v>
      </c>
      <c r="E47" s="59">
        <f>'Shipping Invoice'!J52*$N$1</f>
        <v>1.57</v>
      </c>
      <c r="F47" s="59">
        <f t="shared" si="0"/>
        <v>54.95</v>
      </c>
      <c r="G47" s="60">
        <f t="shared" si="1"/>
        <v>59.989700000000006</v>
      </c>
      <c r="H47" s="63">
        <f t="shared" si="2"/>
        <v>2099.6395000000002</v>
      </c>
    </row>
    <row r="48" spans="1:8" s="62" customFormat="1" ht="24">
      <c r="A48" s="56" t="str">
        <f>IF((LEN('Copy paste to Here'!G52))&gt;5,((CONCATENATE('Copy paste to Here'!G52," &amp; ",'Copy paste to Here'!D52,"  &amp;  ",'Copy paste to Here'!E52))),"Empty Cell")</f>
        <v xml:space="preserve">High polished surgical steel hinged segment ring, 16g (1.2mm) &amp; Length: 14mm  &amp;  </v>
      </c>
      <c r="B48" s="57" t="str">
        <f>'Copy paste to Here'!C52</f>
        <v>SEGH16</v>
      </c>
      <c r="C48" s="57" t="s">
        <v>65</v>
      </c>
      <c r="D48" s="58">
        <f>Invoice!B52</f>
        <v>25</v>
      </c>
      <c r="E48" s="59">
        <f>'Shipping Invoice'!J53*$N$1</f>
        <v>1.57</v>
      </c>
      <c r="F48" s="59">
        <f t="shared" si="0"/>
        <v>39.25</v>
      </c>
      <c r="G48" s="60">
        <f t="shared" si="1"/>
        <v>59.989700000000006</v>
      </c>
      <c r="H48" s="63">
        <f t="shared" si="2"/>
        <v>1499.7425000000001</v>
      </c>
    </row>
    <row r="49" spans="1:8" s="62" customFormat="1" ht="25.5">
      <c r="A49" s="56" t="str">
        <f>IF((LEN('Copy paste to Here'!G53))&gt;5,((CONCATENATE('Copy paste to Here'!G53," &amp; ",'Copy paste to Here'!D53,"  &amp;  ",'Copy paste to Here'!E53))),"Empty Cell")</f>
        <v>High polished surgical steel hinged segment ring, 16g (1.2mm) with 3 small crystals &amp; Length: 8mm  &amp;  Crystal Color: Rose</v>
      </c>
      <c r="B49" s="57" t="str">
        <f>'Copy paste to Here'!C53</f>
        <v>SEGH16E</v>
      </c>
      <c r="C49" s="57" t="s">
        <v>743</v>
      </c>
      <c r="D49" s="58">
        <f>Invoice!B53</f>
        <v>11</v>
      </c>
      <c r="E49" s="59">
        <f>'Shipping Invoice'!J54*$N$1</f>
        <v>2.4500000000000002</v>
      </c>
      <c r="F49" s="59">
        <f t="shared" si="0"/>
        <v>26.950000000000003</v>
      </c>
      <c r="G49" s="60">
        <f t="shared" si="1"/>
        <v>93.614500000000007</v>
      </c>
      <c r="H49" s="63">
        <f t="shared" si="2"/>
        <v>1029.7595000000001</v>
      </c>
    </row>
    <row r="50" spans="1:8" s="62" customFormat="1" ht="36">
      <c r="A50" s="56" t="str">
        <f>IF((LEN('Copy paste to Here'!G54))&gt;5,((CONCATENATE('Copy paste to Here'!G54," &amp; ",'Copy paste to Here'!D54,"  &amp;  ",'Copy paste to Here'!E54))),"Empty Cell")</f>
        <v>High polished surgical steel hinged segment ring, 16g (1.2mm) with 3 small crystals &amp; Length: 8mm  &amp;  Crystal Color: Aquamarine</v>
      </c>
      <c r="B50" s="57" t="str">
        <f>'Copy paste to Here'!C54</f>
        <v>SEGH16E</v>
      </c>
      <c r="C50" s="57" t="s">
        <v>743</v>
      </c>
      <c r="D50" s="58">
        <f>Invoice!B54</f>
        <v>12</v>
      </c>
      <c r="E50" s="59">
        <f>'Shipping Invoice'!J55*$N$1</f>
        <v>2.4500000000000002</v>
      </c>
      <c r="F50" s="59">
        <f t="shared" si="0"/>
        <v>29.400000000000002</v>
      </c>
      <c r="G50" s="60">
        <f t="shared" si="1"/>
        <v>93.614500000000007</v>
      </c>
      <c r="H50" s="63">
        <f t="shared" si="2"/>
        <v>1123.374</v>
      </c>
    </row>
    <row r="51" spans="1:8" s="62" customFormat="1" ht="25.5">
      <c r="A51" s="56" t="str">
        <f>IF((LEN('Copy paste to Here'!G55))&gt;5,((CONCATENATE('Copy paste to Here'!G55," &amp; ",'Copy paste to Here'!D55,"  &amp;  ",'Copy paste to Here'!E55))),"Empty Cell")</f>
        <v>High polished surgical steel hinged segment ring, 16g (1.2mm) with 3 small crystals &amp; Length: 8mm  &amp;  Crystal Color: Peridot</v>
      </c>
      <c r="B51" s="57" t="str">
        <f>'Copy paste to Here'!C55</f>
        <v>SEGH16E</v>
      </c>
      <c r="C51" s="57" t="s">
        <v>743</v>
      </c>
      <c r="D51" s="58">
        <f>Invoice!B55</f>
        <v>10</v>
      </c>
      <c r="E51" s="59">
        <f>'Shipping Invoice'!J56*$N$1</f>
        <v>2.4500000000000002</v>
      </c>
      <c r="F51" s="59">
        <f t="shared" si="0"/>
        <v>24.5</v>
      </c>
      <c r="G51" s="60">
        <f t="shared" si="1"/>
        <v>93.614500000000007</v>
      </c>
      <c r="H51" s="63">
        <f t="shared" si="2"/>
        <v>936.1450000000001</v>
      </c>
    </row>
    <row r="52" spans="1:8" s="62" customFormat="1" ht="25.5">
      <c r="A52" s="56" t="str">
        <f>IF((LEN('Copy paste to Here'!G56))&gt;5,((CONCATENATE('Copy paste to Here'!G56," &amp; ",'Copy paste to Here'!D56,"  &amp;  ",'Copy paste to Here'!E56))),"Empty Cell")</f>
        <v>PVD plated surgical steel hinged segment ring, 14g (1.6mm) &amp; Length: 8mm  &amp;  Color: Black</v>
      </c>
      <c r="B52" s="57" t="str">
        <f>'Copy paste to Here'!C56</f>
        <v>SEGHT14</v>
      </c>
      <c r="C52" s="57" t="s">
        <v>745</v>
      </c>
      <c r="D52" s="58">
        <f>Invoice!B56</f>
        <v>12</v>
      </c>
      <c r="E52" s="59">
        <f>'Shipping Invoice'!J57*$N$1</f>
        <v>1.96</v>
      </c>
      <c r="F52" s="59">
        <f t="shared" si="0"/>
        <v>23.52</v>
      </c>
      <c r="G52" s="60">
        <f t="shared" si="1"/>
        <v>74.891599999999997</v>
      </c>
      <c r="H52" s="63">
        <f t="shared" si="2"/>
        <v>898.69920000000002</v>
      </c>
    </row>
    <row r="53" spans="1:8" s="62" customFormat="1" ht="25.5">
      <c r="A53" s="56" t="str">
        <f>IF((LEN('Copy paste to Here'!G57))&gt;5,((CONCATENATE('Copy paste to Here'!G57," &amp; ",'Copy paste to Here'!D57,"  &amp;  ",'Copy paste to Here'!E57))),"Empty Cell")</f>
        <v>PVD plated surgical steel hinged segment ring, 14g (1.6mm) &amp; Length: 8mm  &amp;  Color: Gold</v>
      </c>
      <c r="B53" s="57" t="str">
        <f>'Copy paste to Here'!C57</f>
        <v>SEGHT14</v>
      </c>
      <c r="C53" s="57" t="s">
        <v>745</v>
      </c>
      <c r="D53" s="58">
        <f>Invoice!B57</f>
        <v>15</v>
      </c>
      <c r="E53" s="59">
        <f>'Shipping Invoice'!J58*$N$1</f>
        <v>1.96</v>
      </c>
      <c r="F53" s="59">
        <f t="shared" si="0"/>
        <v>29.4</v>
      </c>
      <c r="G53" s="60">
        <f t="shared" si="1"/>
        <v>74.891599999999997</v>
      </c>
      <c r="H53" s="63">
        <f t="shared" si="2"/>
        <v>1123.374</v>
      </c>
    </row>
    <row r="54" spans="1:8" s="62" customFormat="1" ht="25.5">
      <c r="A54" s="56" t="str">
        <f>IF((LEN('Copy paste to Here'!G58))&gt;5,((CONCATENATE('Copy paste to Here'!G58," &amp; ",'Copy paste to Here'!D58,"  &amp;  ",'Copy paste to Here'!E58))),"Empty Cell")</f>
        <v>PVD plated surgical steel hinged segment ring, 14g (1.6mm) &amp; Length: 10mm  &amp;  Color: Black</v>
      </c>
      <c r="B54" s="57" t="str">
        <f>'Copy paste to Here'!C58</f>
        <v>SEGHT14</v>
      </c>
      <c r="C54" s="57" t="s">
        <v>745</v>
      </c>
      <c r="D54" s="58">
        <f>Invoice!B58</f>
        <v>15</v>
      </c>
      <c r="E54" s="59">
        <f>'Shipping Invoice'!J59*$N$1</f>
        <v>1.96</v>
      </c>
      <c r="F54" s="59">
        <f t="shared" si="0"/>
        <v>29.4</v>
      </c>
      <c r="G54" s="60">
        <f t="shared" si="1"/>
        <v>74.891599999999997</v>
      </c>
      <c r="H54" s="63">
        <f t="shared" si="2"/>
        <v>1123.374</v>
      </c>
    </row>
    <row r="55" spans="1:8" s="62" customFormat="1" ht="25.5">
      <c r="A55" s="56" t="str">
        <f>IF((LEN('Copy paste to Here'!G59))&gt;5,((CONCATENATE('Copy paste to Here'!G59," &amp; ",'Copy paste to Here'!D59,"  &amp;  ",'Copy paste to Here'!E59))),"Empty Cell")</f>
        <v>PVD plated surgical steel hinged segment ring, 14g (1.6mm) &amp; Length: 10mm  &amp;  Color: Gold</v>
      </c>
      <c r="B55" s="57" t="str">
        <f>'Copy paste to Here'!C59</f>
        <v>SEGHT14</v>
      </c>
      <c r="C55" s="57" t="s">
        <v>745</v>
      </c>
      <c r="D55" s="58">
        <f>Invoice!B59</f>
        <v>15</v>
      </c>
      <c r="E55" s="59">
        <f>'Shipping Invoice'!J60*$N$1</f>
        <v>1.96</v>
      </c>
      <c r="F55" s="59">
        <f t="shared" si="0"/>
        <v>29.4</v>
      </c>
      <c r="G55" s="60">
        <f t="shared" si="1"/>
        <v>74.891599999999997</v>
      </c>
      <c r="H55" s="63">
        <f t="shared" si="2"/>
        <v>1123.374</v>
      </c>
    </row>
    <row r="56" spans="1:8" s="62" customFormat="1" ht="25.5">
      <c r="A56" s="56" t="str">
        <f>IF((LEN('Copy paste to Here'!G60))&gt;5,((CONCATENATE('Copy paste to Here'!G60," &amp; ",'Copy paste to Here'!D60,"  &amp;  ",'Copy paste to Here'!E60))),"Empty Cell")</f>
        <v>PVD plated surgical steel hinged segment ring, 14g (1.6mm) &amp; Length: 12mm  &amp;  Color: Black</v>
      </c>
      <c r="B56" s="57" t="str">
        <f>'Copy paste to Here'!C60</f>
        <v>SEGHT14</v>
      </c>
      <c r="C56" s="57" t="s">
        <v>745</v>
      </c>
      <c r="D56" s="58">
        <f>Invoice!B60</f>
        <v>14</v>
      </c>
      <c r="E56" s="59">
        <f>'Shipping Invoice'!J61*$N$1</f>
        <v>1.96</v>
      </c>
      <c r="F56" s="59">
        <f t="shared" si="0"/>
        <v>27.439999999999998</v>
      </c>
      <c r="G56" s="60">
        <f t="shared" si="1"/>
        <v>74.891599999999997</v>
      </c>
      <c r="H56" s="63">
        <f t="shared" si="2"/>
        <v>1048.4823999999999</v>
      </c>
    </row>
    <row r="57" spans="1:8" s="62" customFormat="1" ht="25.5">
      <c r="A57" s="56" t="str">
        <f>IF((LEN('Copy paste to Here'!G61))&gt;5,((CONCATENATE('Copy paste to Here'!G61," &amp; ",'Copy paste to Here'!D61,"  &amp;  ",'Copy paste to Here'!E61))),"Empty Cell")</f>
        <v>PVD plated surgical steel hinged segment ring, 14g (1.6mm) &amp; Length: 12mm  &amp;  Color: Gold</v>
      </c>
      <c r="B57" s="57" t="str">
        <f>'Copy paste to Here'!C61</f>
        <v>SEGHT14</v>
      </c>
      <c r="C57" s="57" t="s">
        <v>745</v>
      </c>
      <c r="D57" s="58">
        <f>Invoice!B61</f>
        <v>15</v>
      </c>
      <c r="E57" s="59">
        <f>'Shipping Invoice'!J62*$N$1</f>
        <v>1.96</v>
      </c>
      <c r="F57" s="59">
        <f t="shared" si="0"/>
        <v>29.4</v>
      </c>
      <c r="G57" s="60">
        <f t="shared" si="1"/>
        <v>74.891599999999997</v>
      </c>
      <c r="H57" s="63">
        <f t="shared" si="2"/>
        <v>1123.374</v>
      </c>
    </row>
    <row r="58" spans="1:8" s="62" customFormat="1" ht="25.5">
      <c r="A58" s="56" t="str">
        <f>IF((LEN('Copy paste to Here'!G62))&gt;5,((CONCATENATE('Copy paste to Here'!G62," &amp; ",'Copy paste to Here'!D62,"  &amp;  ",'Copy paste to Here'!E62))),"Empty Cell")</f>
        <v>PVD plated surgical steel hinged segment ring, 16g (1.2mm) &amp; Length: 6mm  &amp;  Color: Black</v>
      </c>
      <c r="B58" s="57" t="str">
        <f>'Copy paste to Here'!C62</f>
        <v>SEGHT16</v>
      </c>
      <c r="C58" s="57" t="s">
        <v>68</v>
      </c>
      <c r="D58" s="58">
        <f>Invoice!B62</f>
        <v>20</v>
      </c>
      <c r="E58" s="59">
        <f>'Shipping Invoice'!J63*$N$1</f>
        <v>1.91</v>
      </c>
      <c r="F58" s="59">
        <f t="shared" si="0"/>
        <v>38.199999999999996</v>
      </c>
      <c r="G58" s="60">
        <f t="shared" si="1"/>
        <v>72.981099999999998</v>
      </c>
      <c r="H58" s="63">
        <f t="shared" si="2"/>
        <v>1459.6219999999998</v>
      </c>
    </row>
    <row r="59" spans="1:8" s="62" customFormat="1" ht="25.5">
      <c r="A59" s="56" t="str">
        <f>IF((LEN('Copy paste to Here'!G63))&gt;5,((CONCATENATE('Copy paste to Here'!G63," &amp; ",'Copy paste to Here'!D63,"  &amp;  ",'Copy paste to Here'!E63))),"Empty Cell")</f>
        <v>PVD plated surgical steel hinged segment ring, 16g (1.2mm) &amp; Length: 6mm  &amp;  Color: Rainbow</v>
      </c>
      <c r="B59" s="57" t="str">
        <f>'Copy paste to Here'!C63</f>
        <v>SEGHT16</v>
      </c>
      <c r="C59" s="57" t="s">
        <v>68</v>
      </c>
      <c r="D59" s="58">
        <f>Invoice!B63</f>
        <v>20</v>
      </c>
      <c r="E59" s="59">
        <f>'Shipping Invoice'!J64*$N$1</f>
        <v>1.91</v>
      </c>
      <c r="F59" s="59">
        <f t="shared" si="0"/>
        <v>38.199999999999996</v>
      </c>
      <c r="G59" s="60">
        <f t="shared" si="1"/>
        <v>72.981099999999998</v>
      </c>
      <c r="H59" s="63">
        <f t="shared" si="2"/>
        <v>1459.6219999999998</v>
      </c>
    </row>
    <row r="60" spans="1:8" s="62" customFormat="1" ht="25.5">
      <c r="A60" s="56" t="str">
        <f>IF((LEN('Copy paste to Here'!G64))&gt;5,((CONCATENATE('Copy paste to Here'!G64," &amp; ",'Copy paste to Here'!D64,"  &amp;  ",'Copy paste to Here'!E64))),"Empty Cell")</f>
        <v>PVD plated surgical steel hinged segment ring, 16g (1.2mm) &amp; Length: 6mm  &amp;  Color: Gold</v>
      </c>
      <c r="B60" s="57" t="str">
        <f>'Copy paste to Here'!C64</f>
        <v>SEGHT16</v>
      </c>
      <c r="C60" s="57" t="s">
        <v>68</v>
      </c>
      <c r="D60" s="58">
        <f>Invoice!B64</f>
        <v>30</v>
      </c>
      <c r="E60" s="59">
        <f>'Shipping Invoice'!J65*$N$1</f>
        <v>1.91</v>
      </c>
      <c r="F60" s="59">
        <f t="shared" si="0"/>
        <v>57.3</v>
      </c>
      <c r="G60" s="60">
        <f t="shared" si="1"/>
        <v>72.981099999999998</v>
      </c>
      <c r="H60" s="63">
        <f t="shared" si="2"/>
        <v>2189.433</v>
      </c>
    </row>
    <row r="61" spans="1:8" s="62" customFormat="1" ht="25.5">
      <c r="A61" s="56" t="str">
        <f>IF((LEN('Copy paste to Here'!G65))&gt;5,((CONCATENATE('Copy paste to Here'!G65," &amp; ",'Copy paste to Here'!D65,"  &amp;  ",'Copy paste to Here'!E65))),"Empty Cell")</f>
        <v>PVD plated surgical steel hinged segment ring, 16g (1.2mm) &amp; Length: 8mm  &amp;  Color: Black</v>
      </c>
      <c r="B61" s="57" t="str">
        <f>'Copy paste to Here'!C65</f>
        <v>SEGHT16</v>
      </c>
      <c r="C61" s="57" t="s">
        <v>68</v>
      </c>
      <c r="D61" s="58">
        <f>Invoice!B65</f>
        <v>5</v>
      </c>
      <c r="E61" s="59">
        <f>'Shipping Invoice'!J66*$N$1</f>
        <v>1.91</v>
      </c>
      <c r="F61" s="59">
        <f t="shared" si="0"/>
        <v>9.5499999999999989</v>
      </c>
      <c r="G61" s="60">
        <f t="shared" si="1"/>
        <v>72.981099999999998</v>
      </c>
      <c r="H61" s="63">
        <f t="shared" si="2"/>
        <v>364.90549999999996</v>
      </c>
    </row>
    <row r="62" spans="1:8" s="62" customFormat="1" ht="25.5">
      <c r="A62" s="56" t="str">
        <f>IF((LEN('Copy paste to Here'!G66))&gt;5,((CONCATENATE('Copy paste to Here'!G66," &amp; ",'Copy paste to Here'!D66,"  &amp;  ",'Copy paste to Here'!E66))),"Empty Cell")</f>
        <v>PVD plated surgical steel hinged segment ring, 16g (1.2mm) &amp; Length: 8mm  &amp;  Color: Gold</v>
      </c>
      <c r="B62" s="57" t="str">
        <f>'Copy paste to Here'!C66</f>
        <v>SEGHT16</v>
      </c>
      <c r="C62" s="57" t="s">
        <v>68</v>
      </c>
      <c r="D62" s="58">
        <f>Invoice!B66</f>
        <v>10</v>
      </c>
      <c r="E62" s="59">
        <f>'Shipping Invoice'!J67*$N$1</f>
        <v>1.91</v>
      </c>
      <c r="F62" s="59">
        <f t="shared" si="0"/>
        <v>19.099999999999998</v>
      </c>
      <c r="G62" s="60">
        <f t="shared" si="1"/>
        <v>72.981099999999998</v>
      </c>
      <c r="H62" s="63">
        <f t="shared" si="2"/>
        <v>729.81099999999992</v>
      </c>
    </row>
    <row r="63" spans="1:8" s="62" customFormat="1" ht="25.5">
      <c r="A63" s="56" t="str">
        <f>IF((LEN('Copy paste to Here'!G67))&gt;5,((CONCATENATE('Copy paste to Here'!G67," &amp; ",'Copy paste to Here'!D67,"  &amp;  ",'Copy paste to Here'!E67))),"Empty Cell")</f>
        <v>PVD plated surgical steel hinged segment ring, 16g (1.2mm) &amp; Length: 10mm  &amp;  Color: Black</v>
      </c>
      <c r="B63" s="57" t="str">
        <f>'Copy paste to Here'!C67</f>
        <v>SEGHT16</v>
      </c>
      <c r="C63" s="57" t="s">
        <v>68</v>
      </c>
      <c r="D63" s="58">
        <f>Invoice!B67</f>
        <v>15</v>
      </c>
      <c r="E63" s="59">
        <f>'Shipping Invoice'!J68*$N$1</f>
        <v>1.91</v>
      </c>
      <c r="F63" s="59">
        <f t="shared" si="0"/>
        <v>28.65</v>
      </c>
      <c r="G63" s="60">
        <f t="shared" si="1"/>
        <v>72.981099999999998</v>
      </c>
      <c r="H63" s="63">
        <f t="shared" si="2"/>
        <v>1094.7165</v>
      </c>
    </row>
    <row r="64" spans="1:8" s="62" customFormat="1" ht="25.5">
      <c r="A64" s="56" t="str">
        <f>IF((LEN('Copy paste to Here'!G68))&gt;5,((CONCATENATE('Copy paste to Here'!G68," &amp; ",'Copy paste to Here'!D68,"  &amp;  ",'Copy paste to Here'!E68))),"Empty Cell")</f>
        <v>PVD plated surgical steel hinged segment ring, 16g (1.2mm) &amp; Length: 10mm  &amp;  Color: Gold</v>
      </c>
      <c r="B64" s="57" t="str">
        <f>'Copy paste to Here'!C68</f>
        <v>SEGHT16</v>
      </c>
      <c r="C64" s="57" t="s">
        <v>68</v>
      </c>
      <c r="D64" s="58">
        <f>Invoice!B68</f>
        <v>13</v>
      </c>
      <c r="E64" s="59">
        <f>'Shipping Invoice'!J69*$N$1</f>
        <v>1.91</v>
      </c>
      <c r="F64" s="59">
        <f t="shared" si="0"/>
        <v>24.83</v>
      </c>
      <c r="G64" s="60">
        <f t="shared" si="1"/>
        <v>72.981099999999998</v>
      </c>
      <c r="H64" s="63">
        <f t="shared" si="2"/>
        <v>948.75429999999994</v>
      </c>
    </row>
    <row r="65" spans="1:8" s="62" customFormat="1" ht="25.5">
      <c r="A65" s="56" t="str">
        <f>IF((LEN('Copy paste to Here'!G69))&gt;5,((CONCATENATE('Copy paste to Here'!G69," &amp; ",'Copy paste to Here'!D69,"  &amp;  ",'Copy paste to Here'!E69))),"Empty Cell")</f>
        <v>PVD plated surgical steel hinged segment ring, 16g (1.2mm) &amp; Length: 12mm  &amp;  Color: Gold</v>
      </c>
      <c r="B65" s="57" t="str">
        <f>'Copy paste to Here'!C69</f>
        <v>SEGHT16</v>
      </c>
      <c r="C65" s="57" t="s">
        <v>68</v>
      </c>
      <c r="D65" s="58">
        <f>Invoice!B69</f>
        <v>5</v>
      </c>
      <c r="E65" s="59">
        <f>'Shipping Invoice'!J70*$N$1</f>
        <v>1.91</v>
      </c>
      <c r="F65" s="59">
        <f t="shared" si="0"/>
        <v>9.5499999999999989</v>
      </c>
      <c r="G65" s="60">
        <f t="shared" si="1"/>
        <v>72.981099999999998</v>
      </c>
      <c r="H65" s="63">
        <f t="shared" si="2"/>
        <v>364.90549999999996</v>
      </c>
    </row>
    <row r="66" spans="1:8" s="62" customFormat="1" ht="24">
      <c r="A66" s="56" t="str">
        <f>IF((LEN('Copy paste to Here'!G70))&gt;5,((CONCATENATE('Copy paste to Here'!G70," &amp; ",'Copy paste to Here'!D70,"  &amp;  ",'Copy paste to Here'!E70))),"Empty Cell")</f>
        <v xml:space="preserve">High polished annealed 316L steel seamless hoop ring, 20g (0.8mm) &amp; Length: 6mm  &amp;  </v>
      </c>
      <c r="B66" s="57" t="str">
        <f>'Copy paste to Here'!C70</f>
        <v>SEL20</v>
      </c>
      <c r="C66" s="57" t="s">
        <v>748</v>
      </c>
      <c r="D66" s="58">
        <f>Invoice!B70</f>
        <v>25</v>
      </c>
      <c r="E66" s="59">
        <f>'Shipping Invoice'!J71*$N$1</f>
        <v>0.24</v>
      </c>
      <c r="F66" s="59">
        <f t="shared" si="0"/>
        <v>6</v>
      </c>
      <c r="G66" s="60">
        <f t="shared" si="1"/>
        <v>9.170399999999999</v>
      </c>
      <c r="H66" s="63">
        <f t="shared" si="2"/>
        <v>229.25999999999996</v>
      </c>
    </row>
    <row r="67" spans="1:8" s="62" customFormat="1" ht="24">
      <c r="A67" s="56" t="str">
        <f>IF((LEN('Copy paste to Here'!G71))&gt;5,((CONCATENATE('Copy paste to Here'!G71," &amp; ",'Copy paste to Here'!D71,"  &amp;  ",'Copy paste to Here'!E71))),"Empty Cell")</f>
        <v xml:space="preserve">High polished annealed 316L steel seamless hoop ring, 20g (0.8mm) &amp; Length: 7mm  &amp;  </v>
      </c>
      <c r="B67" s="57" t="str">
        <f>'Copy paste to Here'!C71</f>
        <v>SEL20</v>
      </c>
      <c r="C67" s="57" t="s">
        <v>748</v>
      </c>
      <c r="D67" s="58">
        <f>Invoice!B71</f>
        <v>50</v>
      </c>
      <c r="E67" s="59">
        <f>'Shipping Invoice'!J72*$N$1</f>
        <v>0.24</v>
      </c>
      <c r="F67" s="59">
        <f t="shared" si="0"/>
        <v>12</v>
      </c>
      <c r="G67" s="60">
        <f t="shared" si="1"/>
        <v>9.170399999999999</v>
      </c>
      <c r="H67" s="63">
        <f t="shared" si="2"/>
        <v>458.51999999999992</v>
      </c>
    </row>
    <row r="68" spans="1:8" s="62" customFormat="1" ht="24">
      <c r="A68" s="56" t="str">
        <f>IF((LEN('Copy paste to Here'!G72))&gt;5,((CONCATENATE('Copy paste to Here'!G72," &amp; ",'Copy paste to Here'!D72,"  &amp;  ",'Copy paste to Here'!E72))),"Empty Cell")</f>
        <v xml:space="preserve">High polished annealed 316L steel seamless hoop ring, 20g (0.8mm) &amp; Length: 9mm  &amp;  </v>
      </c>
      <c r="B68" s="57" t="str">
        <f>'Copy paste to Here'!C72</f>
        <v>SEL20</v>
      </c>
      <c r="C68" s="57" t="s">
        <v>748</v>
      </c>
      <c r="D68" s="58">
        <f>Invoice!B72</f>
        <v>50</v>
      </c>
      <c r="E68" s="59">
        <f>'Shipping Invoice'!J73*$N$1</f>
        <v>0.24</v>
      </c>
      <c r="F68" s="59">
        <f t="shared" si="0"/>
        <v>12</v>
      </c>
      <c r="G68" s="60">
        <f t="shared" si="1"/>
        <v>9.170399999999999</v>
      </c>
      <c r="H68" s="63">
        <f t="shared" si="2"/>
        <v>458.51999999999992</v>
      </c>
    </row>
    <row r="69" spans="1:8" s="62" customFormat="1" ht="24">
      <c r="A69" s="56" t="str">
        <f>IF((LEN('Copy paste to Here'!G73))&gt;5,((CONCATENATE('Copy paste to Here'!G73," &amp; ",'Copy paste to Here'!D73,"  &amp;  ",'Copy paste to Here'!E73))),"Empty Cell")</f>
        <v>PVD plated annealed 316L steel seamless hoop ring, 20g (0.8mm) &amp; Length: 6mm  &amp;  Color: Black</v>
      </c>
      <c r="B69" s="57" t="str">
        <f>'Copy paste to Here'!C73</f>
        <v>SELT20</v>
      </c>
      <c r="C69" s="57" t="s">
        <v>98</v>
      </c>
      <c r="D69" s="58">
        <f>Invoice!B73</f>
        <v>20</v>
      </c>
      <c r="E69" s="59">
        <f>'Shipping Invoice'!J74*$N$1</f>
        <v>0.57999999999999996</v>
      </c>
      <c r="F69" s="59">
        <f t="shared" si="0"/>
        <v>11.6</v>
      </c>
      <c r="G69" s="60">
        <f t="shared" si="1"/>
        <v>22.161799999999999</v>
      </c>
      <c r="H69" s="63">
        <f t="shared" si="2"/>
        <v>443.23599999999999</v>
      </c>
    </row>
    <row r="70" spans="1:8" s="62" customFormat="1" ht="24">
      <c r="A70" s="56" t="str">
        <f>IF((LEN('Copy paste to Here'!G74))&gt;5,((CONCATENATE('Copy paste to Here'!G74," &amp; ",'Copy paste to Here'!D74,"  &amp;  ",'Copy paste to Here'!E74))),"Empty Cell")</f>
        <v>PVD plated annealed 316L steel seamless hoop ring, 20g (0.8mm) &amp; Length: 6mm  &amp;  Color: Gold</v>
      </c>
      <c r="B70" s="57" t="str">
        <f>'Copy paste to Here'!C74</f>
        <v>SELT20</v>
      </c>
      <c r="C70" s="57" t="s">
        <v>98</v>
      </c>
      <c r="D70" s="58">
        <f>Invoice!B74</f>
        <v>25</v>
      </c>
      <c r="E70" s="59">
        <f>'Shipping Invoice'!J75*$N$1</f>
        <v>0.57999999999999996</v>
      </c>
      <c r="F70" s="59">
        <f t="shared" si="0"/>
        <v>14.499999999999998</v>
      </c>
      <c r="G70" s="60">
        <f t="shared" si="1"/>
        <v>22.161799999999999</v>
      </c>
      <c r="H70" s="63">
        <f t="shared" si="2"/>
        <v>554.04499999999996</v>
      </c>
    </row>
    <row r="71" spans="1:8" s="62" customFormat="1" ht="24">
      <c r="A71" s="56" t="str">
        <f>IF((LEN('Copy paste to Here'!G75))&gt;5,((CONCATENATE('Copy paste to Here'!G75," &amp; ",'Copy paste to Here'!D75,"  &amp;  ",'Copy paste to Here'!E75))),"Empty Cell")</f>
        <v>PVD plated annealed 316L steel seamless hoop ring, 20g (0.8mm) &amp; Length: 8mm  &amp;  Color: Black</v>
      </c>
      <c r="B71" s="57" t="str">
        <f>'Copy paste to Here'!C75</f>
        <v>SELT20</v>
      </c>
      <c r="C71" s="57" t="s">
        <v>98</v>
      </c>
      <c r="D71" s="58">
        <f>Invoice!B75</f>
        <v>30</v>
      </c>
      <c r="E71" s="59">
        <f>'Shipping Invoice'!J76*$N$1</f>
        <v>0.57999999999999996</v>
      </c>
      <c r="F71" s="59">
        <f t="shared" si="0"/>
        <v>17.399999999999999</v>
      </c>
      <c r="G71" s="60">
        <f t="shared" si="1"/>
        <v>22.161799999999999</v>
      </c>
      <c r="H71" s="63">
        <f t="shared" si="2"/>
        <v>664.85400000000004</v>
      </c>
    </row>
    <row r="72" spans="1:8" s="62" customFormat="1" ht="24">
      <c r="A72" s="56" t="str">
        <f>IF((LEN('Copy paste to Here'!G76))&gt;5,((CONCATENATE('Copy paste to Here'!G76," &amp; ",'Copy paste to Here'!D76,"  &amp;  ",'Copy paste to Here'!E76))),"Empty Cell")</f>
        <v>PVD plated annealed 316L steel seamless hoop ring, 20g (0.8mm) &amp; Length: 8mm  &amp;  Color: Gold</v>
      </c>
      <c r="B72" s="57" t="str">
        <f>'Copy paste to Here'!C76</f>
        <v>SELT20</v>
      </c>
      <c r="C72" s="57" t="s">
        <v>98</v>
      </c>
      <c r="D72" s="58">
        <f>Invoice!B76</f>
        <v>25</v>
      </c>
      <c r="E72" s="59">
        <f>'Shipping Invoice'!J77*$N$1</f>
        <v>0.57999999999999996</v>
      </c>
      <c r="F72" s="59">
        <f t="shared" si="0"/>
        <v>14.499999999999998</v>
      </c>
      <c r="G72" s="60">
        <f t="shared" si="1"/>
        <v>22.161799999999999</v>
      </c>
      <c r="H72" s="63">
        <f t="shared" si="2"/>
        <v>554.04499999999996</v>
      </c>
    </row>
    <row r="73" spans="1:8" s="62" customFormat="1" ht="24">
      <c r="A73" s="56" t="str">
        <f>IF((LEN('Copy paste to Here'!G77))&gt;5,((CONCATENATE('Copy paste to Here'!G77," &amp; ",'Copy paste to Here'!D77,"  &amp;  ",'Copy paste to Here'!E77))),"Empty Cell")</f>
        <v xml:space="preserve">316L steel hinged segment ring, 1.2mm (16g) with multi balls design and inner diameter from 8mm to 12mm &amp; Length: 8mm  &amp;  </v>
      </c>
      <c r="B73" s="57" t="str">
        <f>'Copy paste to Here'!C77</f>
        <v>SGSH4</v>
      </c>
      <c r="C73" s="57" t="s">
        <v>790</v>
      </c>
      <c r="D73" s="58">
        <f>Invoice!B77</f>
        <v>15</v>
      </c>
      <c r="E73" s="59">
        <f>'Shipping Invoice'!J78*$N$1</f>
        <v>2.4500000000000002</v>
      </c>
      <c r="F73" s="59">
        <f t="shared" si="0"/>
        <v>36.75</v>
      </c>
      <c r="G73" s="60">
        <f t="shared" si="1"/>
        <v>93.614500000000007</v>
      </c>
      <c r="H73" s="63">
        <f t="shared" si="2"/>
        <v>1404.2175000000002</v>
      </c>
    </row>
    <row r="74" spans="1:8" s="62" customFormat="1" ht="25.5">
      <c r="A74" s="56" t="str">
        <f>IF((LEN('Copy paste to Here'!G78))&gt;5,((CONCATENATE('Copy paste to Here'!G78," &amp; ",'Copy paste to Here'!D78,"  &amp;  ",'Copy paste to Here'!E78))),"Empty Cell")</f>
        <v xml:space="preserve">PVD plated 316L steel hinged segment ring, 1.2mm (16g) pear shape design &amp; Color: High Polish 8mm  &amp;  </v>
      </c>
      <c r="B74" s="57" t="str">
        <f>'Copy paste to Here'!C78</f>
        <v>SGTSH14</v>
      </c>
      <c r="C74" s="57" t="s">
        <v>791</v>
      </c>
      <c r="D74" s="58">
        <f>Invoice!B78</f>
        <v>6</v>
      </c>
      <c r="E74" s="59">
        <f>'Shipping Invoice'!J79*$N$1</f>
        <v>2.4500000000000002</v>
      </c>
      <c r="F74" s="59">
        <f t="shared" si="0"/>
        <v>14.700000000000001</v>
      </c>
      <c r="G74" s="60">
        <f t="shared" si="1"/>
        <v>93.614500000000007</v>
      </c>
      <c r="H74" s="63">
        <f t="shared" si="2"/>
        <v>561.68700000000001</v>
      </c>
    </row>
    <row r="75" spans="1:8" s="62" customFormat="1" ht="25.5">
      <c r="A75" s="56" t="str">
        <f>IF((LEN('Copy paste to Here'!G79))&gt;5,((CONCATENATE('Copy paste to Here'!G79," &amp; ",'Copy paste to Here'!D79,"  &amp;  ",'Copy paste to Here'!E79))),"Empty Cell")</f>
        <v xml:space="preserve">PVD plated 316L steel hinged segment ring, 1.2mm (16g) pear shape design &amp; Color: Gold 8mm  &amp;  </v>
      </c>
      <c r="B75" s="57" t="str">
        <f>'Copy paste to Here'!C79</f>
        <v>SGTSH14</v>
      </c>
      <c r="C75" s="57" t="s">
        <v>792</v>
      </c>
      <c r="D75" s="58">
        <f>Invoice!B79</f>
        <v>10</v>
      </c>
      <c r="E75" s="59">
        <f>'Shipping Invoice'!J80*$N$1</f>
        <v>2.75</v>
      </c>
      <c r="F75" s="59">
        <f t="shared" si="0"/>
        <v>27.5</v>
      </c>
      <c r="G75" s="60">
        <f t="shared" si="1"/>
        <v>105.0775</v>
      </c>
      <c r="H75" s="63">
        <f t="shared" si="2"/>
        <v>1050.7750000000001</v>
      </c>
    </row>
    <row r="76" spans="1:8" s="62" customFormat="1" ht="24">
      <c r="A76" s="56" t="str">
        <f>IF((LEN('Copy paste to Here'!G80))&gt;5,((CONCATENATE('Copy paste to Here'!G80," &amp; ",'Copy paste to Here'!D80,"  &amp;  ",'Copy paste to Here'!E80))),"Empty Cell")</f>
        <v xml:space="preserve">Round spiked nipple shield with surgical steel barbell, 14g (1.6mm) with two 5mm cones &amp; Length: 12mm  &amp;  </v>
      </c>
      <c r="B76" s="57" t="str">
        <f>'Copy paste to Here'!C80</f>
        <v>SNPC</v>
      </c>
      <c r="C76" s="57" t="s">
        <v>793</v>
      </c>
      <c r="D76" s="58">
        <f>Invoice!B80</f>
        <v>10</v>
      </c>
      <c r="E76" s="59">
        <f>'Shipping Invoice'!J81*$N$1</f>
        <v>1.6</v>
      </c>
      <c r="F76" s="59">
        <f t="shared" si="0"/>
        <v>16</v>
      </c>
      <c r="G76" s="60">
        <f t="shared" si="1"/>
        <v>61.136000000000003</v>
      </c>
      <c r="H76" s="63">
        <f t="shared" si="2"/>
        <v>611.36</v>
      </c>
    </row>
    <row r="77" spans="1:8" s="62" customFormat="1" ht="25.5">
      <c r="A77" s="56" t="str">
        <f>IF((LEN('Copy paste to Here'!G81))&gt;5,((CONCATENATE('Copy paste to Here'!G81," &amp; ",'Copy paste to Here'!D81,"  &amp;  ",'Copy paste to Here'!E81))),"Empty Cell")</f>
        <v xml:space="preserve">Titanium G23 eyebrow barbell, 16g (1.2mm) with two 3mm balls &amp; Length: 8mm  &amp;  </v>
      </c>
      <c r="B77" s="57" t="str">
        <f>'Copy paste to Here'!C81</f>
        <v>UBBEB</v>
      </c>
      <c r="C77" s="57" t="s">
        <v>794</v>
      </c>
      <c r="D77" s="58">
        <f>Invoice!B81</f>
        <v>25</v>
      </c>
      <c r="E77" s="59">
        <f>'Shipping Invoice'!J82*$N$1</f>
        <v>0.98</v>
      </c>
      <c r="F77" s="59">
        <f t="shared" si="0"/>
        <v>24.5</v>
      </c>
      <c r="G77" s="60">
        <f t="shared" si="1"/>
        <v>37.445799999999998</v>
      </c>
      <c r="H77" s="63">
        <f t="shared" si="2"/>
        <v>936.14499999999998</v>
      </c>
    </row>
    <row r="78" spans="1:8" s="62" customFormat="1" ht="24">
      <c r="A78" s="56" t="str">
        <f>IF((LEN('Copy paste to Here'!G82))&gt;5,((CONCATENATE('Copy paste to Here'!G82," &amp; ",'Copy paste to Here'!D82,"  &amp;  ",'Copy paste to Here'!E82))),"Empty Cell")</f>
        <v xml:space="preserve">Bulk body jewelry: 25 pcs. of Titanium G23 eyebrow banana, 16g (1.2mm) with 3mm balls &amp; Length: 14mm  &amp;  </v>
      </c>
      <c r="B78" s="57" t="str">
        <f>'Copy paste to Here'!C82</f>
        <v>UBLK18</v>
      </c>
      <c r="C78" s="57" t="s">
        <v>761</v>
      </c>
      <c r="D78" s="58">
        <f>Invoice!B82</f>
        <v>1</v>
      </c>
      <c r="E78" s="59">
        <f>'Shipping Invoice'!J83*$N$1</f>
        <v>18.579999999999998</v>
      </c>
      <c r="F78" s="59">
        <f t="shared" si="0"/>
        <v>18.579999999999998</v>
      </c>
      <c r="G78" s="60">
        <f t="shared" si="1"/>
        <v>709.94179999999994</v>
      </c>
      <c r="H78" s="63">
        <f t="shared" si="2"/>
        <v>709.94179999999994</v>
      </c>
    </row>
    <row r="79" spans="1:8" s="62" customFormat="1" ht="36">
      <c r="A79" s="56" t="str">
        <f>IF((LEN('Copy paste to Here'!G83))&gt;5,((CONCATENATE('Copy paste to Here'!G83," &amp; ",'Copy paste to Here'!D83,"  &amp;  ",'Copy paste to Here'!E83))),"Empty Cell")</f>
        <v>Bulk body jewelry: 24 pcs. of Titanium G23 belly banana, 14g (1.6mm) with an 8mm bezel set jewel ball and an upper 5mm plain titanium ball &amp; Length: 10mm  &amp;  Crystal Color: Clear</v>
      </c>
      <c r="B79" s="57" t="str">
        <f>'Copy paste to Here'!C83</f>
        <v>UBLK20B</v>
      </c>
      <c r="C79" s="57" t="s">
        <v>763</v>
      </c>
      <c r="D79" s="58">
        <f>Invoice!B83</f>
        <v>1</v>
      </c>
      <c r="E79" s="59">
        <f>'Shipping Invoice'!J84*$N$1</f>
        <v>45.65</v>
      </c>
      <c r="F79" s="59">
        <f t="shared" si="0"/>
        <v>45.65</v>
      </c>
      <c r="G79" s="60">
        <f t="shared" si="1"/>
        <v>1744.2864999999999</v>
      </c>
      <c r="H79" s="63">
        <f t="shared" si="2"/>
        <v>1744.2864999999999</v>
      </c>
    </row>
    <row r="80" spans="1:8" s="62" customFormat="1" ht="36">
      <c r="A80" s="56" t="str">
        <f>IF((LEN('Copy paste to Here'!G84))&gt;5,((CONCATENATE('Copy paste to Here'!G84," &amp; ",'Copy paste to Here'!D84,"  &amp;  ",'Copy paste to Here'!E84))),"Empty Cell")</f>
        <v>Bulk body jewelry: 24 pcs. of Titanium G23 belly banana, 14g (1.6mm) with an 8mm bezel set jewel ball and an upper 5mm plain titanium ball &amp; Length: 12mm  &amp;  Crystal Color: Clear</v>
      </c>
      <c r="B80" s="57" t="str">
        <f>'Copy paste to Here'!C84</f>
        <v>UBLK20B</v>
      </c>
      <c r="C80" s="57" t="s">
        <v>763</v>
      </c>
      <c r="D80" s="58">
        <f>Invoice!B84</f>
        <v>3</v>
      </c>
      <c r="E80" s="59">
        <f>'Shipping Invoice'!J85*$N$1</f>
        <v>45.65</v>
      </c>
      <c r="F80" s="59">
        <f t="shared" si="0"/>
        <v>136.94999999999999</v>
      </c>
      <c r="G80" s="60">
        <f t="shared" si="1"/>
        <v>1744.2864999999999</v>
      </c>
      <c r="H80" s="63">
        <f t="shared" si="2"/>
        <v>5232.8594999999996</v>
      </c>
    </row>
    <row r="81" spans="1:8" s="62" customFormat="1" ht="24">
      <c r="A81" s="56" t="str">
        <f>IF((LEN('Copy paste to Here'!G85))&gt;5,((CONCATENATE('Copy paste to Here'!G85," &amp; ",'Copy paste to Here'!D85,"  &amp;  ",'Copy paste to Here'!E85))),"Empty Cell")</f>
        <v xml:space="preserve">Bulk body jewelry: 25 pcs. of Titanium G23 circular barbell, 16g (1.2mm) with 3mm balls &amp; Length: 10mm  &amp;  </v>
      </c>
      <c r="B81" s="57" t="str">
        <f>'Copy paste to Here'!C85</f>
        <v>UBLK22</v>
      </c>
      <c r="C81" s="57" t="s">
        <v>765</v>
      </c>
      <c r="D81" s="58">
        <f>Invoice!B85</f>
        <v>2</v>
      </c>
      <c r="E81" s="59">
        <f>'Shipping Invoice'!J86*$N$1</f>
        <v>27.38</v>
      </c>
      <c r="F81" s="59">
        <f t="shared" si="0"/>
        <v>54.76</v>
      </c>
      <c r="G81" s="60">
        <f t="shared" si="1"/>
        <v>1046.1897999999999</v>
      </c>
      <c r="H81" s="63">
        <f t="shared" si="2"/>
        <v>2092.3795999999998</v>
      </c>
    </row>
    <row r="82" spans="1:8" s="62" customFormat="1" ht="24">
      <c r="A82" s="56" t="str">
        <f>IF((LEN('Copy paste to Here'!G86))&gt;5,((CONCATENATE('Copy paste to Here'!G86," &amp; ",'Copy paste to Here'!D86,"  &amp;  ",'Copy paste to Here'!E86))),"Empty Cell")</f>
        <v xml:space="preserve">High polished titanium G23 banana, 1.6mm (14g) with two 4mm balls &amp; Length: 8mm  &amp;  </v>
      </c>
      <c r="B82" s="57" t="str">
        <f>'Copy paste to Here'!C86</f>
        <v>UBNB4</v>
      </c>
      <c r="C82" s="57" t="s">
        <v>767</v>
      </c>
      <c r="D82" s="58">
        <f>Invoice!B86</f>
        <v>24</v>
      </c>
      <c r="E82" s="59">
        <f>'Shipping Invoice'!J87*$N$1</f>
        <v>1.27</v>
      </c>
      <c r="F82" s="59">
        <f t="shared" si="0"/>
        <v>30.48</v>
      </c>
      <c r="G82" s="60">
        <f t="shared" si="1"/>
        <v>48.526700000000005</v>
      </c>
      <c r="H82" s="63">
        <f t="shared" si="2"/>
        <v>1164.6408000000001</v>
      </c>
    </row>
    <row r="83" spans="1:8" s="62" customFormat="1" ht="24">
      <c r="A83" s="56" t="str">
        <f>IF((LEN('Copy paste to Here'!G87))&gt;5,((CONCATENATE('Copy paste to Here'!G87," &amp; ",'Copy paste to Here'!D87,"  &amp;  ",'Copy paste to Here'!E87))),"Empty Cell")</f>
        <v xml:space="preserve">High polished titanium G23 banana, 1.6mm (14g) with two 4mm balls &amp; Length: 16mm  &amp;  </v>
      </c>
      <c r="B83" s="57" t="str">
        <f>'Copy paste to Here'!C87</f>
        <v>UBNB4</v>
      </c>
      <c r="C83" s="57" t="s">
        <v>767</v>
      </c>
      <c r="D83" s="58">
        <f>Invoice!B87</f>
        <v>11</v>
      </c>
      <c r="E83" s="59">
        <f>'Shipping Invoice'!J88*$N$1</f>
        <v>1.27</v>
      </c>
      <c r="F83" s="59">
        <f t="shared" ref="F83:F146" si="3">D83*E83</f>
        <v>13.97</v>
      </c>
      <c r="G83" s="60">
        <f t="shared" ref="G83:G146" si="4">E83*$E$14</f>
        <v>48.526700000000005</v>
      </c>
      <c r="H83" s="63">
        <f t="shared" ref="H83:H146" si="5">D83*G83</f>
        <v>533.79370000000006</v>
      </c>
    </row>
    <row r="84" spans="1:8" s="62" customFormat="1" ht="24">
      <c r="A84" s="56" t="str">
        <f>IF((LEN('Copy paste to Here'!G88))&gt;5,((CONCATENATE('Copy paste to Here'!G88," &amp; ",'Copy paste to Here'!D88,"  &amp;  ",'Copy paste to Here'!E88))),"Empty Cell")</f>
        <v xml:space="preserve">High polished titanium G23 nose screw, 1mm (18g) with 2.5mm bezel set color round crystal &amp; Crystal Color: Clear  &amp;  </v>
      </c>
      <c r="B84" s="57" t="str">
        <f>'Copy paste to Here'!C88</f>
        <v>UNSC</v>
      </c>
      <c r="C84" s="57" t="s">
        <v>769</v>
      </c>
      <c r="D84" s="58">
        <f>Invoice!B88</f>
        <v>50</v>
      </c>
      <c r="E84" s="59">
        <f>'Shipping Invoice'!J89*$N$1</f>
        <v>1.1000000000000001</v>
      </c>
      <c r="F84" s="59">
        <f t="shared" si="3"/>
        <v>55.000000000000007</v>
      </c>
      <c r="G84" s="60">
        <f t="shared" si="4"/>
        <v>42.031000000000006</v>
      </c>
      <c r="H84" s="63">
        <f t="shared" si="5"/>
        <v>2101.5500000000002</v>
      </c>
    </row>
    <row r="85" spans="1:8" s="62" customFormat="1" ht="24">
      <c r="A85" s="56" t="str">
        <f>IF((LEN('Copy paste to Here'!G89))&gt;5,((CONCATENATE('Copy paste to Here'!G89," &amp; ",'Copy paste to Here'!D89,"  &amp;  ",'Copy paste to Here'!E89))),"Empty Cell")</f>
        <v xml:space="preserve">Pack of 10 pcs. of 3mm high polished surgical steel balls with 1.2mm threading (16g) &amp;   &amp;  </v>
      </c>
      <c r="B85" s="57" t="str">
        <f>'Copy paste to Here'!C89</f>
        <v>XBAL3</v>
      </c>
      <c r="C85" s="57" t="s">
        <v>771</v>
      </c>
      <c r="D85" s="58">
        <f>Invoice!B89</f>
        <v>20</v>
      </c>
      <c r="E85" s="59">
        <f>'Shipping Invoice'!J90*$N$1</f>
        <v>0.6</v>
      </c>
      <c r="F85" s="59">
        <f t="shared" si="3"/>
        <v>12</v>
      </c>
      <c r="G85" s="60">
        <f t="shared" si="4"/>
        <v>22.925999999999998</v>
      </c>
      <c r="H85" s="63">
        <f t="shared" si="5"/>
        <v>458.52</v>
      </c>
    </row>
    <row r="86" spans="1:8" s="62" customFormat="1" ht="24">
      <c r="A86" s="56" t="str">
        <f>IF((LEN('Copy paste to Here'!G90))&gt;5,((CONCATENATE('Copy paste to Here'!G90," &amp; ",'Copy paste to Here'!D90,"  &amp;  ",'Copy paste to Here'!E90))),"Empty Cell")</f>
        <v xml:space="preserve">Pack of 10 pcs. of 6mm acrylic checker balls with threading 1.6mm (14g) &amp; Color: Black  &amp;  </v>
      </c>
      <c r="B86" s="57" t="str">
        <f>'Copy paste to Here'!C90</f>
        <v>XCKBAL6</v>
      </c>
      <c r="C86" s="57" t="s">
        <v>773</v>
      </c>
      <c r="D86" s="58">
        <f>Invoice!B90</f>
        <v>1</v>
      </c>
      <c r="E86" s="59">
        <f>'Shipping Invoice'!J91*$N$1</f>
        <v>0.73</v>
      </c>
      <c r="F86" s="59">
        <f t="shared" si="3"/>
        <v>0.73</v>
      </c>
      <c r="G86" s="60">
        <f t="shared" si="4"/>
        <v>27.8933</v>
      </c>
      <c r="H86" s="63">
        <f t="shared" si="5"/>
        <v>27.8933</v>
      </c>
    </row>
    <row r="87" spans="1:8" s="62" customFormat="1" ht="24">
      <c r="A87" s="56" t="str">
        <f>IF((LEN('Copy paste to Here'!G91))&gt;5,((CONCATENATE('Copy paste to Here'!G91," &amp; ",'Copy paste to Here'!D91,"  &amp;  ",'Copy paste to Here'!E91))),"Empty Cell")</f>
        <v xml:space="preserve">Pack of 10 pcs. of 6mm acrylic checker balls with threading 1.6mm (14g) &amp; Color: Green  &amp;  </v>
      </c>
      <c r="B87" s="57" t="str">
        <f>'Copy paste to Here'!C91</f>
        <v>XCKBAL6</v>
      </c>
      <c r="C87" s="57" t="s">
        <v>773</v>
      </c>
      <c r="D87" s="58">
        <f>Invoice!B91</f>
        <v>1</v>
      </c>
      <c r="E87" s="59">
        <f>'Shipping Invoice'!J92*$N$1</f>
        <v>0.73</v>
      </c>
      <c r="F87" s="59">
        <f t="shared" si="3"/>
        <v>0.73</v>
      </c>
      <c r="G87" s="60">
        <f t="shared" si="4"/>
        <v>27.8933</v>
      </c>
      <c r="H87" s="63">
        <f t="shared" si="5"/>
        <v>27.8933</v>
      </c>
    </row>
    <row r="88" spans="1:8" s="62" customFormat="1" ht="24">
      <c r="A88" s="56" t="str">
        <f>IF((LEN('Copy paste to Here'!G92))&gt;5,((CONCATENATE('Copy paste to Here'!G92," &amp; ",'Copy paste to Here'!D92,"  &amp;  ",'Copy paste to Here'!E92))),"Empty Cell")</f>
        <v xml:space="preserve">Pack of 10 pcs. of 3mm surgical steel balls with 0.8mm threading (20g) &amp;   &amp;  </v>
      </c>
      <c r="B88" s="57" t="str">
        <f>'Copy paste to Here'!C92</f>
        <v>XCN3XS</v>
      </c>
      <c r="C88" s="57" t="s">
        <v>776</v>
      </c>
      <c r="D88" s="58">
        <f>Invoice!B92</f>
        <v>10</v>
      </c>
      <c r="E88" s="59">
        <f>'Shipping Invoice'!J93*$N$1</f>
        <v>1.71</v>
      </c>
      <c r="F88" s="59">
        <f t="shared" si="3"/>
        <v>17.100000000000001</v>
      </c>
      <c r="G88" s="60">
        <f t="shared" si="4"/>
        <v>65.339100000000002</v>
      </c>
      <c r="H88" s="63">
        <f t="shared" si="5"/>
        <v>653.39100000000008</v>
      </c>
    </row>
    <row r="89" spans="1:8" s="62" customFormat="1" ht="24">
      <c r="A89" s="56" t="str">
        <f>IF((LEN('Copy paste to Here'!G93))&gt;5,((CONCATENATE('Copy paste to Here'!G93," &amp; ",'Copy paste to Here'!D93,"  &amp;  ",'Copy paste to Here'!E93))),"Empty Cell")</f>
        <v xml:space="preserve">Pack of 10 pcs. of 3mm acrylic glow in the dark balls with threading 1.2mm (16g) &amp; Color: Clear  &amp;  </v>
      </c>
      <c r="B89" s="57" t="str">
        <f>'Copy paste to Here'!C93</f>
        <v>XGLB3</v>
      </c>
      <c r="C89" s="57" t="s">
        <v>778</v>
      </c>
      <c r="D89" s="58">
        <f>Invoice!B93</f>
        <v>2</v>
      </c>
      <c r="E89" s="59">
        <f>'Shipping Invoice'!J94*$N$1</f>
        <v>0.63</v>
      </c>
      <c r="F89" s="59">
        <f t="shared" si="3"/>
        <v>1.26</v>
      </c>
      <c r="G89" s="60">
        <f t="shared" si="4"/>
        <v>24.072300000000002</v>
      </c>
      <c r="H89" s="63">
        <f t="shared" si="5"/>
        <v>48.144600000000004</v>
      </c>
    </row>
    <row r="90" spans="1:8" s="62" customFormat="1" ht="24">
      <c r="A90" s="56" t="str">
        <f>IF((LEN('Copy paste to Here'!G94))&gt;5,((CONCATENATE('Copy paste to Here'!G94," &amp; ",'Copy paste to Here'!D94,"  &amp;  ",'Copy paste to Here'!E94))),"Empty Cell")</f>
        <v xml:space="preserve">Pack of 10 pcs. of 6mm acrylic glow in the dark balls with 1.6mm (14g) threading &amp; Color: Clear  &amp;  </v>
      </c>
      <c r="B90" s="57" t="str">
        <f>'Copy paste to Here'!C94</f>
        <v>XGLB6</v>
      </c>
      <c r="C90" s="57" t="s">
        <v>780</v>
      </c>
      <c r="D90" s="58">
        <f>Invoice!B94</f>
        <v>2</v>
      </c>
      <c r="E90" s="59">
        <f>'Shipping Invoice'!J95*$N$1</f>
        <v>0.63</v>
      </c>
      <c r="F90" s="59">
        <f t="shared" si="3"/>
        <v>1.26</v>
      </c>
      <c r="G90" s="60">
        <f t="shared" si="4"/>
        <v>24.072300000000002</v>
      </c>
      <c r="H90" s="63">
        <f t="shared" si="5"/>
        <v>48.144600000000004</v>
      </c>
    </row>
    <row r="91" spans="1:8" s="62" customFormat="1" ht="24">
      <c r="A91" s="56" t="str">
        <f>IF((LEN('Copy paste to Here'!G95))&gt;5,((CONCATENATE('Copy paste to Here'!G95," &amp; ",'Copy paste to Here'!D95,"  &amp;  ",'Copy paste to Here'!E95))),"Empty Cell")</f>
        <v xml:space="preserve">Pack of 10 pcs. of 6mm acrylic glitter balls - threading 1.6mm (14g) &amp; Color: Black  &amp;  </v>
      </c>
      <c r="B91" s="57" t="str">
        <f>'Copy paste to Here'!C95</f>
        <v>XGTB6</v>
      </c>
      <c r="C91" s="57" t="s">
        <v>782</v>
      </c>
      <c r="D91" s="58">
        <f>Invoice!B95</f>
        <v>2</v>
      </c>
      <c r="E91" s="59">
        <f>'Shipping Invoice'!J96*$N$1</f>
        <v>0.73</v>
      </c>
      <c r="F91" s="59">
        <f t="shared" si="3"/>
        <v>1.46</v>
      </c>
      <c r="G91" s="60">
        <f t="shared" si="4"/>
        <v>27.8933</v>
      </c>
      <c r="H91" s="63">
        <f t="shared" si="5"/>
        <v>55.7866</v>
      </c>
    </row>
    <row r="92" spans="1:8" s="62" customFormat="1" ht="24">
      <c r="A92" s="56" t="str">
        <f>IF((LEN('Copy paste to Here'!G96))&gt;5,((CONCATENATE('Copy paste to Here'!G96," &amp; ",'Copy paste to Here'!D96,"  &amp;  ",'Copy paste to Here'!E96))),"Empty Cell")</f>
        <v xml:space="preserve">Pack of 10 pcs. of 6mm acrylic glitter balls - threading 1.6mm (14g) &amp; Color: Clear  &amp;  </v>
      </c>
      <c r="B92" s="57" t="str">
        <f>'Copy paste to Here'!C96</f>
        <v>XGTB6</v>
      </c>
      <c r="C92" s="57" t="s">
        <v>782</v>
      </c>
      <c r="D92" s="58">
        <f>Invoice!B96</f>
        <v>2</v>
      </c>
      <c r="E92" s="59">
        <f>'Shipping Invoice'!J97*$N$1</f>
        <v>0.73</v>
      </c>
      <c r="F92" s="59">
        <f t="shared" si="3"/>
        <v>1.46</v>
      </c>
      <c r="G92" s="60">
        <f t="shared" si="4"/>
        <v>27.8933</v>
      </c>
      <c r="H92" s="63">
        <f t="shared" si="5"/>
        <v>55.7866</v>
      </c>
    </row>
    <row r="93" spans="1:8" s="62" customFormat="1" ht="24">
      <c r="A93" s="56" t="str">
        <f>IF((LEN('Copy paste to Here'!G97))&gt;5,((CONCATENATE('Copy paste to Here'!G97," &amp; ",'Copy paste to Here'!D97,"  &amp;  ",'Copy paste to Here'!E97))),"Empty Cell")</f>
        <v xml:space="preserve">Pack of 10 pcs. of 6mm acrylic glitter balls - threading 1.6mm (14g) &amp; Color: Blue  &amp;  </v>
      </c>
      <c r="B93" s="57" t="str">
        <f>'Copy paste to Here'!C97</f>
        <v>XGTB6</v>
      </c>
      <c r="C93" s="57" t="s">
        <v>782</v>
      </c>
      <c r="D93" s="58">
        <f>Invoice!B97</f>
        <v>2</v>
      </c>
      <c r="E93" s="59">
        <f>'Shipping Invoice'!J98*$N$1</f>
        <v>0.73</v>
      </c>
      <c r="F93" s="59">
        <f t="shared" si="3"/>
        <v>1.46</v>
      </c>
      <c r="G93" s="60">
        <f t="shared" si="4"/>
        <v>27.8933</v>
      </c>
      <c r="H93" s="63">
        <f t="shared" si="5"/>
        <v>55.7866</v>
      </c>
    </row>
    <row r="94" spans="1:8" s="62" customFormat="1" ht="24">
      <c r="A94" s="56" t="str">
        <f>IF((LEN('Copy paste to Here'!G98))&gt;5,((CONCATENATE('Copy paste to Here'!G98," &amp; ",'Copy paste to Here'!D98,"  &amp;  ",'Copy paste to Here'!E98))),"Empty Cell")</f>
        <v xml:space="preserve">Pack of 10 pcs. of 6mm acrylic glitter balls - threading 1.6mm (14g) &amp; Color: Light blue  &amp;  </v>
      </c>
      <c r="B94" s="57" t="str">
        <f>'Copy paste to Here'!C98</f>
        <v>XGTB6</v>
      </c>
      <c r="C94" s="57" t="s">
        <v>782</v>
      </c>
      <c r="D94" s="58">
        <f>Invoice!B98</f>
        <v>2</v>
      </c>
      <c r="E94" s="59">
        <f>'Shipping Invoice'!J99*$N$1</f>
        <v>0.73</v>
      </c>
      <c r="F94" s="59">
        <f t="shared" si="3"/>
        <v>1.46</v>
      </c>
      <c r="G94" s="60">
        <f t="shared" si="4"/>
        <v>27.8933</v>
      </c>
      <c r="H94" s="63">
        <f t="shared" si="5"/>
        <v>55.7866</v>
      </c>
    </row>
    <row r="95" spans="1:8" s="62" customFormat="1" ht="24">
      <c r="A95" s="56" t="str">
        <f>IF((LEN('Copy paste to Here'!G99))&gt;5,((CONCATENATE('Copy paste to Here'!G99," &amp; ",'Copy paste to Here'!D99,"  &amp;  ",'Copy paste to Here'!E99))),"Empty Cell")</f>
        <v xml:space="preserve">Pack of 10 pcs. of 6mm acrylic glitter balls - threading 1.6mm (14g) &amp; Color: Green  &amp;  </v>
      </c>
      <c r="B95" s="57" t="str">
        <f>'Copy paste to Here'!C99</f>
        <v>XGTB6</v>
      </c>
      <c r="C95" s="57" t="s">
        <v>782</v>
      </c>
      <c r="D95" s="58">
        <f>Invoice!B99</f>
        <v>2</v>
      </c>
      <c r="E95" s="59">
        <f>'Shipping Invoice'!J100*$N$1</f>
        <v>0.73</v>
      </c>
      <c r="F95" s="59">
        <f t="shared" si="3"/>
        <v>1.46</v>
      </c>
      <c r="G95" s="60">
        <f t="shared" si="4"/>
        <v>27.8933</v>
      </c>
      <c r="H95" s="63">
        <f t="shared" si="5"/>
        <v>55.7866</v>
      </c>
    </row>
    <row r="96" spans="1:8" s="62" customFormat="1" ht="24">
      <c r="A96" s="56" t="str">
        <f>IF((LEN('Copy paste to Here'!G100))&gt;5,((CONCATENATE('Copy paste to Here'!G100," &amp; ",'Copy paste to Here'!D100,"  &amp;  ",'Copy paste to Here'!E100))),"Empty Cell")</f>
        <v xml:space="preserve">Pack of 10 pcs. of 6mm acrylic glitter balls - threading 1.6mm (14g) &amp; Color: Pink  &amp;  </v>
      </c>
      <c r="B96" s="57" t="str">
        <f>'Copy paste to Here'!C100</f>
        <v>XGTB6</v>
      </c>
      <c r="C96" s="57" t="s">
        <v>782</v>
      </c>
      <c r="D96" s="58">
        <f>Invoice!B100</f>
        <v>2</v>
      </c>
      <c r="E96" s="59">
        <f>'Shipping Invoice'!J101*$N$1</f>
        <v>0.73</v>
      </c>
      <c r="F96" s="59">
        <f t="shared" si="3"/>
        <v>1.46</v>
      </c>
      <c r="G96" s="60">
        <f t="shared" si="4"/>
        <v>27.8933</v>
      </c>
      <c r="H96" s="63">
        <f t="shared" si="5"/>
        <v>55.7866</v>
      </c>
    </row>
    <row r="97" spans="1:8" s="62" customFormat="1" ht="24">
      <c r="A97" s="56" t="str">
        <f>IF((LEN('Copy paste to Here'!G101))&gt;5,((CONCATENATE('Copy paste to Here'!G101," &amp; ",'Copy paste to Here'!D101,"  &amp;  ",'Copy paste to Here'!E101))),"Empty Cell")</f>
        <v xml:space="preserve">Pack of 10 pcs. of 6mm acrylic glitter balls - threading 1.6mm (14g) &amp; Color: Yellow  &amp;  </v>
      </c>
      <c r="B97" s="57" t="str">
        <f>'Copy paste to Here'!C101</f>
        <v>XGTB6</v>
      </c>
      <c r="C97" s="57" t="s">
        <v>782</v>
      </c>
      <c r="D97" s="58">
        <f>Invoice!B101</f>
        <v>2</v>
      </c>
      <c r="E97" s="59">
        <f>'Shipping Invoice'!J102*$N$1</f>
        <v>0.73</v>
      </c>
      <c r="F97" s="59">
        <f t="shared" si="3"/>
        <v>1.46</v>
      </c>
      <c r="G97" s="60">
        <f t="shared" si="4"/>
        <v>27.8933</v>
      </c>
      <c r="H97" s="63">
        <f t="shared" si="5"/>
        <v>55.7866</v>
      </c>
    </row>
    <row r="98" spans="1:8" s="62" customFormat="1" ht="36">
      <c r="A98" s="56" t="str">
        <f>IF((LEN('Copy paste to Here'!G102))&gt;5,((CONCATENATE('Copy paste to Here'!G102," &amp; ",'Copy paste to Here'!D102,"  &amp;  ",'Copy paste to Here'!E102))),"Empty Cell")</f>
        <v xml:space="preserve">Pack of 10 pcs. of 3mm high polished surgical steel balls with bezel set crystal and with 1.2mm (16g) threading &amp; Crystal Color: Clear  &amp;  </v>
      </c>
      <c r="B98" s="57" t="str">
        <f>'Copy paste to Here'!C102</f>
        <v>XJB3</v>
      </c>
      <c r="C98" s="57" t="s">
        <v>786</v>
      </c>
      <c r="D98" s="58">
        <f>Invoice!B102</f>
        <v>10</v>
      </c>
      <c r="E98" s="59">
        <f>'Shipping Invoice'!J103*$N$1</f>
        <v>2.37</v>
      </c>
      <c r="F98" s="59">
        <f t="shared" si="3"/>
        <v>23.700000000000003</v>
      </c>
      <c r="G98" s="60">
        <f t="shared" si="4"/>
        <v>90.557700000000011</v>
      </c>
      <c r="H98" s="63">
        <f t="shared" si="5"/>
        <v>905.57700000000011</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1726.7500000000005</v>
      </c>
      <c r="G1000" s="60"/>
      <c r="H1000" s="61">
        <f t="shared" ref="H1000:H1007" si="49">F1000*$E$14</f>
        <v>65979.117500000022</v>
      </c>
    </row>
    <row r="1001" spans="1:8" s="62" customFormat="1">
      <c r="A1001" s="56" t="str">
        <f>Invoice!I104</f>
        <v>Discount (5% for Orders over 1400 USD):</v>
      </c>
      <c r="B1001" s="75"/>
      <c r="C1001" s="75"/>
      <c r="D1001" s="76"/>
      <c r="E1001" s="67"/>
      <c r="F1001" s="59">
        <f>Invoice!J104</f>
        <v>-86.337500000000034</v>
      </c>
      <c r="G1001" s="60"/>
      <c r="H1001" s="61">
        <f t="shared" si="49"/>
        <v>-3298.9558750000015</v>
      </c>
    </row>
    <row r="1002" spans="1:8" s="62" customFormat="1" outlineLevel="1">
      <c r="A1002" s="56" t="str">
        <f>Invoice!I105</f>
        <v>Free Shipping to Spain via DHL due to order over 350USD:</v>
      </c>
      <c r="B1002" s="75"/>
      <c r="C1002" s="75"/>
      <c r="D1002" s="76"/>
      <c r="E1002" s="67"/>
      <c r="F1002" s="59">
        <f>Invoice!J105</f>
        <v>0</v>
      </c>
      <c r="G1002" s="60"/>
      <c r="H1002" s="61">
        <f t="shared" si="49"/>
        <v>0</v>
      </c>
    </row>
    <row r="1003" spans="1:8" s="62" customFormat="1">
      <c r="A1003" s="56" t="str">
        <f>Invoice!I106</f>
        <v>Total:</v>
      </c>
      <c r="B1003" s="75"/>
      <c r="C1003" s="75"/>
      <c r="D1003" s="76"/>
      <c r="E1003" s="67"/>
      <c r="F1003" s="59">
        <f>SUM(F1000:F1002)</f>
        <v>1640.4125000000004</v>
      </c>
      <c r="G1003" s="60"/>
      <c r="H1003" s="61">
        <f t="shared" si="49"/>
        <v>62680.161625000015</v>
      </c>
    </row>
    <row r="1004" spans="1:8" s="62" customFormat="1" hidden="1">
      <c r="A1004" s="56">
        <f>Invoice!I107</f>
        <v>0</v>
      </c>
      <c r="B1004" s="75"/>
      <c r="C1004" s="75"/>
      <c r="D1004" s="76"/>
      <c r="E1004" s="67"/>
      <c r="F1004" s="59">
        <f>'[2]Copy paste to Here'!U5</f>
        <v>0</v>
      </c>
      <c r="G1004" s="60"/>
      <c r="H1004" s="61">
        <f t="shared" si="49"/>
        <v>0</v>
      </c>
    </row>
    <row r="1005" spans="1:8" s="62" customFormat="1" hidden="1">
      <c r="A1005" s="56">
        <f>Invoice!I108</f>
        <v>0</v>
      </c>
      <c r="B1005" s="75"/>
      <c r="C1005" s="75"/>
      <c r="D1005" s="76"/>
      <c r="E1005" s="67"/>
      <c r="F1005" s="59"/>
      <c r="G1005" s="60"/>
      <c r="H1005" s="61">
        <f t="shared" si="49"/>
        <v>0</v>
      </c>
    </row>
    <row r="1006" spans="1:8" s="62" customFormat="1" hidden="1">
      <c r="A1006" s="56">
        <f>Invoice!I109</f>
        <v>38.21</v>
      </c>
      <c r="B1006" s="75"/>
      <c r="C1006" s="75"/>
      <c r="D1006" s="76"/>
      <c r="E1006" s="67"/>
      <c r="F1006" s="67"/>
      <c r="G1006" s="60"/>
      <c r="H1006" s="61">
        <f t="shared" si="49"/>
        <v>0</v>
      </c>
    </row>
    <row r="1007" spans="1:8" s="62" customFormat="1" hidden="1">
      <c r="A1007" s="56">
        <f>Invoice!I110</f>
        <v>36.07</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65979.117500000008</v>
      </c>
    </row>
    <row r="1010" spans="1:8" s="21" customFormat="1">
      <c r="A1010" s="22"/>
      <c r="E1010" s="21" t="s">
        <v>177</v>
      </c>
      <c r="H1010" s="84">
        <f>(SUMIF($A$1000:$A$1008,"Total:",$H$1000:$H$1008))</f>
        <v>62680.161625000015</v>
      </c>
    </row>
    <row r="1011" spans="1:8" s="21" customFormat="1">
      <c r="E1011" s="21" t="s">
        <v>178</v>
      </c>
      <c r="H1011" s="85">
        <f>H1013-H1012</f>
        <v>58579.590000000004</v>
      </c>
    </row>
    <row r="1012" spans="1:8" s="21" customFormat="1">
      <c r="E1012" s="21" t="s">
        <v>179</v>
      </c>
      <c r="H1012" s="85">
        <f>ROUND((H1013*7)/107,2)</f>
        <v>4100.57</v>
      </c>
    </row>
    <row r="1013" spans="1:8" s="21" customFormat="1">
      <c r="E1013" s="22" t="s">
        <v>180</v>
      </c>
      <c r="H1013" s="86">
        <f>ROUND((SUMIF($A$1000:$A$1008,"Total:",$H$1000:$H$1008)),2)</f>
        <v>62680.160000000003</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3"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1"/>
  <sheetViews>
    <sheetView workbookViewId="0">
      <selection activeCell="A5" sqref="A5"/>
    </sheetView>
  </sheetViews>
  <sheetFormatPr defaultRowHeight="15"/>
  <sheetData>
    <row r="1" spans="1:1">
      <c r="A1" s="2" t="s">
        <v>719</v>
      </c>
    </row>
    <row r="2" spans="1:1">
      <c r="A2" s="2" t="s">
        <v>720</v>
      </c>
    </row>
    <row r="3" spans="1:1">
      <c r="A3" s="2" t="s">
        <v>451</v>
      </c>
    </row>
    <row r="4" spans="1:1">
      <c r="A4" s="2" t="s">
        <v>722</v>
      </c>
    </row>
    <row r="5" spans="1:1">
      <c r="A5" s="2" t="s">
        <v>724</v>
      </c>
    </row>
    <row r="6" spans="1:1">
      <c r="A6" s="2" t="s">
        <v>726</v>
      </c>
    </row>
    <row r="7" spans="1:1">
      <c r="A7" s="2" t="s">
        <v>710</v>
      </c>
    </row>
    <row r="8" spans="1:1">
      <c r="A8" s="2" t="s">
        <v>788</v>
      </c>
    </row>
    <row r="9" spans="1:1">
      <c r="A9" s="2" t="s">
        <v>730</v>
      </c>
    </row>
    <row r="10" spans="1:1">
      <c r="A10" s="2" t="s">
        <v>732</v>
      </c>
    </row>
    <row r="11" spans="1:1">
      <c r="A11" s="2" t="s">
        <v>733</v>
      </c>
    </row>
    <row r="12" spans="1:1">
      <c r="A12" s="2" t="s">
        <v>734</v>
      </c>
    </row>
    <row r="13" spans="1:1">
      <c r="A13" s="2" t="s">
        <v>734</v>
      </c>
    </row>
    <row r="14" spans="1:1">
      <c r="A14" s="2" t="s">
        <v>734</v>
      </c>
    </row>
    <row r="15" spans="1:1">
      <c r="A15" s="2" t="s">
        <v>736</v>
      </c>
    </row>
    <row r="16" spans="1:1">
      <c r="A16" s="2" t="s">
        <v>736</v>
      </c>
    </row>
    <row r="17" spans="1:1">
      <c r="A17" s="2" t="s">
        <v>736</v>
      </c>
    </row>
    <row r="18" spans="1:1">
      <c r="A18" s="2" t="s">
        <v>736</v>
      </c>
    </row>
    <row r="19" spans="1:1">
      <c r="A19" s="2" t="s">
        <v>736</v>
      </c>
    </row>
    <row r="20" spans="1:1">
      <c r="A20" s="2" t="s">
        <v>736</v>
      </c>
    </row>
    <row r="21" spans="1:1">
      <c r="A21" s="2" t="s">
        <v>738</v>
      </c>
    </row>
    <row r="22" spans="1:1">
      <c r="A22" s="2" t="s">
        <v>656</v>
      </c>
    </row>
    <row r="23" spans="1:1">
      <c r="A23" s="2" t="s">
        <v>789</v>
      </c>
    </row>
    <row r="24" spans="1:1">
      <c r="A24" s="2" t="s">
        <v>649</v>
      </c>
    </row>
    <row r="25" spans="1:1">
      <c r="A25" s="2" t="s">
        <v>649</v>
      </c>
    </row>
    <row r="26" spans="1:1">
      <c r="A26" s="2" t="s">
        <v>649</v>
      </c>
    </row>
    <row r="27" spans="1:1">
      <c r="A27" s="2" t="s">
        <v>65</v>
      </c>
    </row>
    <row r="28" spans="1:1">
      <c r="A28" s="2" t="s">
        <v>65</v>
      </c>
    </row>
    <row r="29" spans="1:1">
      <c r="A29" s="2" t="s">
        <v>65</v>
      </c>
    </row>
    <row r="30" spans="1:1">
      <c r="A30" s="2" t="s">
        <v>65</v>
      </c>
    </row>
    <row r="31" spans="1:1">
      <c r="A31" s="2" t="s">
        <v>65</v>
      </c>
    </row>
    <row r="32" spans="1:1">
      <c r="A32" s="2" t="s">
        <v>743</v>
      </c>
    </row>
    <row r="33" spans="1:1">
      <c r="A33" s="2" t="s">
        <v>743</v>
      </c>
    </row>
    <row r="34" spans="1:1">
      <c r="A34" s="2" t="s">
        <v>743</v>
      </c>
    </row>
    <row r="35" spans="1:1">
      <c r="A35" s="2" t="s">
        <v>745</v>
      </c>
    </row>
    <row r="36" spans="1:1">
      <c r="A36" s="2" t="s">
        <v>745</v>
      </c>
    </row>
    <row r="37" spans="1:1">
      <c r="A37" s="2" t="s">
        <v>745</v>
      </c>
    </row>
    <row r="38" spans="1:1">
      <c r="A38" s="2" t="s">
        <v>745</v>
      </c>
    </row>
    <row r="39" spans="1:1">
      <c r="A39" s="2" t="s">
        <v>745</v>
      </c>
    </row>
    <row r="40" spans="1:1">
      <c r="A40" s="2" t="s">
        <v>745</v>
      </c>
    </row>
    <row r="41" spans="1:1">
      <c r="A41" s="2" t="s">
        <v>68</v>
      </c>
    </row>
    <row r="42" spans="1:1">
      <c r="A42" s="2" t="s">
        <v>68</v>
      </c>
    </row>
    <row r="43" spans="1:1">
      <c r="A43" s="2" t="s">
        <v>68</v>
      </c>
    </row>
    <row r="44" spans="1:1">
      <c r="A44" s="2" t="s">
        <v>68</v>
      </c>
    </row>
    <row r="45" spans="1:1">
      <c r="A45" s="2" t="s">
        <v>68</v>
      </c>
    </row>
    <row r="46" spans="1:1">
      <c r="A46" s="2" t="s">
        <v>68</v>
      </c>
    </row>
    <row r="47" spans="1:1">
      <c r="A47" s="2" t="s">
        <v>68</v>
      </c>
    </row>
    <row r="48" spans="1:1">
      <c r="A48" s="2" t="s">
        <v>68</v>
      </c>
    </row>
    <row r="49" spans="1:1">
      <c r="A49" s="2" t="s">
        <v>748</v>
      </c>
    </row>
    <row r="50" spans="1:1">
      <c r="A50" s="2" t="s">
        <v>748</v>
      </c>
    </row>
    <row r="51" spans="1:1">
      <c r="A51" s="2" t="s">
        <v>748</v>
      </c>
    </row>
    <row r="52" spans="1:1">
      <c r="A52" s="2" t="s">
        <v>98</v>
      </c>
    </row>
    <row r="53" spans="1:1">
      <c r="A53" s="2" t="s">
        <v>98</v>
      </c>
    </row>
    <row r="54" spans="1:1">
      <c r="A54" s="2" t="s">
        <v>98</v>
      </c>
    </row>
    <row r="55" spans="1:1">
      <c r="A55" s="2" t="s">
        <v>98</v>
      </c>
    </row>
    <row r="56" spans="1:1">
      <c r="A56" s="2" t="s">
        <v>790</v>
      </c>
    </row>
    <row r="57" spans="1:1">
      <c r="A57" s="2" t="s">
        <v>791</v>
      </c>
    </row>
    <row r="58" spans="1:1">
      <c r="A58" s="2" t="s">
        <v>792</v>
      </c>
    </row>
    <row r="59" spans="1:1">
      <c r="A59" s="2" t="s">
        <v>793</v>
      </c>
    </row>
    <row r="60" spans="1:1">
      <c r="A60" s="2" t="s">
        <v>794</v>
      </c>
    </row>
    <row r="61" spans="1:1">
      <c r="A61" s="2" t="s">
        <v>761</v>
      </c>
    </row>
    <row r="62" spans="1:1">
      <c r="A62" s="2" t="s">
        <v>763</v>
      </c>
    </row>
    <row r="63" spans="1:1">
      <c r="A63" s="2" t="s">
        <v>763</v>
      </c>
    </row>
    <row r="64" spans="1:1">
      <c r="A64" s="2" t="s">
        <v>765</v>
      </c>
    </row>
    <row r="65" spans="1:1">
      <c r="A65" s="2" t="s">
        <v>767</v>
      </c>
    </row>
    <row r="66" spans="1:1">
      <c r="A66" s="2" t="s">
        <v>767</v>
      </c>
    </row>
    <row r="67" spans="1:1">
      <c r="A67" s="2" t="s">
        <v>769</v>
      </c>
    </row>
    <row r="68" spans="1:1">
      <c r="A68" s="2" t="s">
        <v>771</v>
      </c>
    </row>
    <row r="69" spans="1:1">
      <c r="A69" s="2" t="s">
        <v>773</v>
      </c>
    </row>
    <row r="70" spans="1:1">
      <c r="A70" s="2" t="s">
        <v>773</v>
      </c>
    </row>
    <row r="71" spans="1:1">
      <c r="A71" s="2" t="s">
        <v>776</v>
      </c>
    </row>
    <row r="72" spans="1:1">
      <c r="A72" s="2" t="s">
        <v>778</v>
      </c>
    </row>
    <row r="73" spans="1:1">
      <c r="A73" s="2" t="s">
        <v>780</v>
      </c>
    </row>
    <row r="74" spans="1:1">
      <c r="A74" s="2" t="s">
        <v>782</v>
      </c>
    </row>
    <row r="75" spans="1:1">
      <c r="A75" s="2" t="s">
        <v>782</v>
      </c>
    </row>
    <row r="76" spans="1:1">
      <c r="A76" s="2" t="s">
        <v>782</v>
      </c>
    </row>
    <row r="77" spans="1:1">
      <c r="A77" s="2" t="s">
        <v>782</v>
      </c>
    </row>
    <row r="78" spans="1:1">
      <c r="A78" s="2" t="s">
        <v>782</v>
      </c>
    </row>
    <row r="79" spans="1:1">
      <c r="A79" s="2" t="s">
        <v>782</v>
      </c>
    </row>
    <row r="80" spans="1:1">
      <c r="A80" s="2" t="s">
        <v>782</v>
      </c>
    </row>
    <row r="81" spans="1:1">
      <c r="A81" s="2" t="s">
        <v>786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2023-09-25T03:20:15Z</cp:lastPrinted>
  <dcterms:created xsi:type="dcterms:W3CDTF">2009-06-02T18:56:54Z</dcterms:created>
  <dcterms:modified xsi:type="dcterms:W3CDTF">2023-09-25T03:20:16Z</dcterms:modified>
</cp:coreProperties>
</file>