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9692052-B727-41A3-A222-8156EDB48C1F}" xr6:coauthVersionLast="47" xr6:coauthVersionMax="47" xr10:uidLastSave="{00000000-0000-0000-0000-000000000000}"/>
  <bookViews>
    <workbookView xWindow="-120" yWindow="-120" windowWidth="29040" windowHeight="15840" activeTab="5" xr2:uid="{00000000-000D-0000-FFFF-FFFF00000000}"/>
  </bookViews>
  <sheets>
    <sheet name="Control" sheetId="1" r:id="rId1"/>
    <sheet name="Invoice" sheetId="2" r:id="rId2"/>
    <sheet name="Copy paste to Here" sheetId="5" state="hidden" r:id="rId3"/>
    <sheet name="Shipping Invoice" sheetId="7" r:id="rId4"/>
    <sheet name="Tax Invoice" sheetId="6" r:id="rId5"/>
    <sheet name="Shipping Invoice (2)"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Invoice!$A$1:$K$187</definedName>
    <definedName name="_xlnm.Print_Area" localSheetId="3">'Shipping Invoice'!$A$1:$L$178</definedName>
    <definedName name="_xlnm.Print_Area" localSheetId="5">'Shipping Invoice (2)'!$A$1:$L$29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5">'Shipping Invoice (2)'!$1:$21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2" l="1"/>
  <c r="K14" i="12"/>
  <c r="N1" i="12"/>
  <c r="B174" i="2"/>
  <c r="K176" i="7"/>
  <c r="K175" i="7"/>
  <c r="E169" i="6"/>
  <c r="E168" i="6"/>
  <c r="E167" i="6"/>
  <c r="E166" i="6"/>
  <c r="E165" i="6"/>
  <c r="E164" i="6"/>
  <c r="E162" i="6"/>
  <c r="E160" i="6"/>
  <c r="E159" i="6"/>
  <c r="E158" i="6"/>
  <c r="E157" i="6"/>
  <c r="E156" i="6"/>
  <c r="E155" i="6"/>
  <c r="E154" i="6"/>
  <c r="E153" i="6"/>
  <c r="E152" i="6"/>
  <c r="E151" i="6"/>
  <c r="E150" i="6"/>
  <c r="E149" i="6"/>
  <c r="E148" i="6"/>
  <c r="E146" i="6"/>
  <c r="E144" i="6"/>
  <c r="E143" i="6"/>
  <c r="E142" i="6"/>
  <c r="E141" i="6"/>
  <c r="E140" i="6"/>
  <c r="E139" i="6"/>
  <c r="E138" i="6"/>
  <c r="E137" i="6"/>
  <c r="E136" i="6"/>
  <c r="E135" i="6"/>
  <c r="E134" i="6"/>
  <c r="E133" i="6"/>
  <c r="E132" i="6"/>
  <c r="E130" i="6"/>
  <c r="E128" i="6"/>
  <c r="E127" i="6"/>
  <c r="E126" i="6"/>
  <c r="E125" i="6"/>
  <c r="E124" i="6"/>
  <c r="E123" i="6"/>
  <c r="E122" i="6"/>
  <c r="E121" i="6"/>
  <c r="E120" i="6"/>
  <c r="E119" i="6"/>
  <c r="E118" i="6"/>
  <c r="E117" i="6"/>
  <c r="E116" i="6"/>
  <c r="E114" i="6"/>
  <c r="E112" i="6"/>
  <c r="E111" i="6"/>
  <c r="E110" i="6"/>
  <c r="E109" i="6"/>
  <c r="E108" i="6"/>
  <c r="E107" i="6"/>
  <c r="E106" i="6"/>
  <c r="E105" i="6"/>
  <c r="E104" i="6"/>
  <c r="E103" i="6"/>
  <c r="E102" i="6"/>
  <c r="E101" i="6"/>
  <c r="E100" i="6"/>
  <c r="E98" i="6"/>
  <c r="E96" i="6"/>
  <c r="E95" i="6"/>
  <c r="E94" i="6"/>
  <c r="E93" i="6"/>
  <c r="E92" i="6"/>
  <c r="E91" i="6"/>
  <c r="E90" i="6"/>
  <c r="E89" i="6"/>
  <c r="E88" i="6"/>
  <c r="E87" i="6"/>
  <c r="E86" i="6"/>
  <c r="E85" i="6"/>
  <c r="E84" i="6"/>
  <c r="E82" i="6"/>
  <c r="E80" i="6"/>
  <c r="E79" i="6"/>
  <c r="E78" i="6"/>
  <c r="E77" i="6"/>
  <c r="E76" i="6"/>
  <c r="E75" i="6"/>
  <c r="E74" i="6"/>
  <c r="E73" i="6"/>
  <c r="E72" i="6"/>
  <c r="E71" i="6"/>
  <c r="E70" i="6"/>
  <c r="E69" i="6"/>
  <c r="E68" i="6"/>
  <c r="E66" i="6"/>
  <c r="E64" i="6"/>
  <c r="E63" i="6"/>
  <c r="E62" i="6"/>
  <c r="E61" i="6"/>
  <c r="E60" i="6"/>
  <c r="E59" i="6"/>
  <c r="E58" i="6"/>
  <c r="E57" i="6"/>
  <c r="E56" i="6"/>
  <c r="E55" i="6"/>
  <c r="E54" i="6"/>
  <c r="E53" i="6"/>
  <c r="E52" i="6"/>
  <c r="E50" i="6"/>
  <c r="E48" i="6"/>
  <c r="E47" i="6"/>
  <c r="E46" i="6"/>
  <c r="E45" i="6"/>
  <c r="E44" i="6"/>
  <c r="E43" i="6"/>
  <c r="E42" i="6"/>
  <c r="E41" i="6"/>
  <c r="E40" i="6"/>
  <c r="E39" i="6"/>
  <c r="E38" i="6"/>
  <c r="E37" i="6"/>
  <c r="E36" i="6"/>
  <c r="E34" i="6"/>
  <c r="E32" i="6"/>
  <c r="E31" i="6"/>
  <c r="E30" i="6"/>
  <c r="E29" i="6"/>
  <c r="E28" i="6"/>
  <c r="E27" i="6"/>
  <c r="E26" i="6"/>
  <c r="E25" i="6"/>
  <c r="E24" i="6"/>
  <c r="E23" i="6"/>
  <c r="E22" i="6"/>
  <c r="E21" i="6"/>
  <c r="E20" i="6"/>
  <c r="E18" i="6"/>
  <c r="K14" i="7"/>
  <c r="K17" i="7"/>
  <c r="K10" i="7"/>
  <c r="I169" i="7"/>
  <c r="I163" i="7"/>
  <c r="I162" i="7"/>
  <c r="I161" i="7"/>
  <c r="I160" i="7"/>
  <c r="I155" i="7"/>
  <c r="I149" i="7"/>
  <c r="I148" i="7"/>
  <c r="I147" i="7"/>
  <c r="I146" i="7"/>
  <c r="I140" i="7"/>
  <c r="I134" i="7"/>
  <c r="I133" i="7"/>
  <c r="I132" i="7"/>
  <c r="I131" i="7"/>
  <c r="I125" i="7"/>
  <c r="I119" i="7"/>
  <c r="I118" i="7"/>
  <c r="I117" i="7"/>
  <c r="I116" i="7"/>
  <c r="I110" i="7"/>
  <c r="I104" i="7"/>
  <c r="I103" i="7"/>
  <c r="I102" i="7"/>
  <c r="I101" i="7"/>
  <c r="I94" i="7"/>
  <c r="I88" i="7"/>
  <c r="I87" i="7"/>
  <c r="I86" i="7"/>
  <c r="I85" i="7"/>
  <c r="I78" i="7"/>
  <c r="I73" i="7"/>
  <c r="I72" i="7"/>
  <c r="I71" i="7"/>
  <c r="I70" i="7"/>
  <c r="I63" i="7"/>
  <c r="I59" i="7"/>
  <c r="I58" i="7"/>
  <c r="I57" i="7"/>
  <c r="I56" i="7"/>
  <c r="I49" i="7"/>
  <c r="I45" i="7"/>
  <c r="I44" i="7"/>
  <c r="I43" i="7"/>
  <c r="I36" i="7"/>
  <c r="I30" i="7"/>
  <c r="I29" i="7"/>
  <c r="I28" i="7"/>
  <c r="I27" i="7"/>
  <c r="N1" i="7"/>
  <c r="I167" i="7" s="1"/>
  <c r="N1" i="6"/>
  <c r="E163" i="6" s="1"/>
  <c r="F1002" i="6"/>
  <c r="F1001" i="6"/>
  <c r="D169" i="6"/>
  <c r="B173" i="7" s="1"/>
  <c r="D168" i="6"/>
  <c r="B172" i="7" s="1"/>
  <c r="D167" i="6"/>
  <c r="B171" i="7" s="1"/>
  <c r="D166" i="6"/>
  <c r="B170" i="7" s="1"/>
  <c r="D165" i="6"/>
  <c r="B169" i="7" s="1"/>
  <c r="K169" i="7" s="1"/>
  <c r="D164" i="6"/>
  <c r="B168" i="7" s="1"/>
  <c r="D163" i="6"/>
  <c r="B167" i="7" s="1"/>
  <c r="D162" i="6"/>
  <c r="B166" i="7" s="1"/>
  <c r="D161" i="6"/>
  <c r="B165" i="7" s="1"/>
  <c r="D160" i="6"/>
  <c r="B164" i="7" s="1"/>
  <c r="D159" i="6"/>
  <c r="B163" i="7" s="1"/>
  <c r="D158" i="6"/>
  <c r="B162" i="7" s="1"/>
  <c r="D157" i="6"/>
  <c r="B161" i="7" s="1"/>
  <c r="D156" i="6"/>
  <c r="B160" i="7" s="1"/>
  <c r="K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K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K104" i="7" s="1"/>
  <c r="D99" i="6"/>
  <c r="B103" i="7" s="1"/>
  <c r="K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K88" i="7" s="1"/>
  <c r="D83" i="6"/>
  <c r="B87" i="7" s="1"/>
  <c r="K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K73" i="7" s="1"/>
  <c r="D68" i="6"/>
  <c r="B72" i="7" s="1"/>
  <c r="K72" i="7" s="1"/>
  <c r="D67" i="6"/>
  <c r="B71" i="7" s="1"/>
  <c r="K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K56" i="7" s="1"/>
  <c r="D51" i="6"/>
  <c r="B55" i="7" s="1"/>
  <c r="D50" i="6"/>
  <c r="B54" i="7" s="1"/>
  <c r="D49" i="6"/>
  <c r="B53" i="7" s="1"/>
  <c r="D48" i="6"/>
  <c r="B52" i="7" s="1"/>
  <c r="D47" i="6"/>
  <c r="B51" i="7" s="1"/>
  <c r="D46" i="6"/>
  <c r="B50" i="7" s="1"/>
  <c r="D45" i="6"/>
  <c r="B49" i="7" s="1"/>
  <c r="K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22" i="12" l="1"/>
  <c r="J174" i="2"/>
  <c r="J175" i="2" s="1"/>
  <c r="K62" i="7"/>
  <c r="K78" i="7"/>
  <c r="K110" i="7"/>
  <c r="K142" i="7"/>
  <c r="I34" i="7"/>
  <c r="K31" i="7"/>
  <c r="K63" i="7"/>
  <c r="K95" i="7"/>
  <c r="K143" i="7"/>
  <c r="I35" i="7"/>
  <c r="I48" i="7"/>
  <c r="I62" i="7"/>
  <c r="I93" i="7"/>
  <c r="I109" i="7"/>
  <c r="I124" i="7"/>
  <c r="I139" i="7"/>
  <c r="I154" i="7"/>
  <c r="I168" i="7"/>
  <c r="K48" i="7"/>
  <c r="I156" i="7"/>
  <c r="K24" i="7"/>
  <c r="K120" i="7"/>
  <c r="K112" i="7"/>
  <c r="K161" i="7"/>
  <c r="I37" i="7"/>
  <c r="I50" i="7"/>
  <c r="I64" i="7"/>
  <c r="I79" i="7"/>
  <c r="K79" i="7" s="1"/>
  <c r="I95" i="7"/>
  <c r="I111" i="7"/>
  <c r="I126" i="7"/>
  <c r="I141" i="7"/>
  <c r="I170" i="7"/>
  <c r="K170" i="7" s="1"/>
  <c r="K34" i="7"/>
  <c r="K50" i="7"/>
  <c r="K146" i="7"/>
  <c r="K162" i="7"/>
  <c r="I22" i="7"/>
  <c r="I38" i="7"/>
  <c r="I51" i="7"/>
  <c r="I65" i="7"/>
  <c r="K65" i="7" s="1"/>
  <c r="I80" i="7"/>
  <c r="I96" i="7"/>
  <c r="K111" i="7"/>
  <c r="I127" i="7"/>
  <c r="K127" i="7" s="1"/>
  <c r="K141" i="7"/>
  <c r="I157" i="7"/>
  <c r="I171" i="7"/>
  <c r="I172" i="7"/>
  <c r="K64" i="7"/>
  <c r="K128" i="7"/>
  <c r="K97" i="7"/>
  <c r="K51" i="7"/>
  <c r="K131" i="7"/>
  <c r="K163" i="7"/>
  <c r="I39" i="7"/>
  <c r="K39" i="7" s="1"/>
  <c r="I81" i="7"/>
  <c r="K81" i="7" s="1"/>
  <c r="I142" i="7"/>
  <c r="K36" i="7"/>
  <c r="K116" i="7"/>
  <c r="K132" i="7"/>
  <c r="K148" i="7"/>
  <c r="I24" i="7"/>
  <c r="I40" i="7"/>
  <c r="K40" i="7" s="1"/>
  <c r="I53" i="7"/>
  <c r="K53" i="7" s="1"/>
  <c r="I67" i="7"/>
  <c r="K67" i="7" s="1"/>
  <c r="I82" i="7"/>
  <c r="K82" i="7" s="1"/>
  <c r="I98" i="7"/>
  <c r="K98" i="7" s="1"/>
  <c r="I113" i="7"/>
  <c r="K113" i="7" s="1"/>
  <c r="I128" i="7"/>
  <c r="I143" i="7"/>
  <c r="I158" i="7"/>
  <c r="I173" i="7"/>
  <c r="K80" i="7"/>
  <c r="K35" i="7"/>
  <c r="K147" i="7"/>
  <c r="I23" i="7"/>
  <c r="I52" i="7"/>
  <c r="K52" i="7" s="1"/>
  <c r="I66" i="7"/>
  <c r="K66" i="7" s="1"/>
  <c r="I97" i="7"/>
  <c r="I112" i="7"/>
  <c r="K157" i="7"/>
  <c r="K37" i="7"/>
  <c r="K85" i="7"/>
  <c r="K101" i="7"/>
  <c r="K117" i="7"/>
  <c r="K133" i="7"/>
  <c r="K149" i="7"/>
  <c r="I25" i="7"/>
  <c r="I41" i="7"/>
  <c r="K41" i="7" s="1"/>
  <c r="I54" i="7"/>
  <c r="K54" i="7" s="1"/>
  <c r="I68" i="7"/>
  <c r="K68" i="7" s="1"/>
  <c r="I83" i="7"/>
  <c r="K83" i="7" s="1"/>
  <c r="I99" i="7"/>
  <c r="K99" i="7" s="1"/>
  <c r="I114" i="7"/>
  <c r="K114" i="7" s="1"/>
  <c r="I129" i="7"/>
  <c r="K129" i="7" s="1"/>
  <c r="I144" i="7"/>
  <c r="I159" i="7"/>
  <c r="K159" i="7" s="1"/>
  <c r="K96" i="7"/>
  <c r="K144" i="7"/>
  <c r="K38" i="7"/>
  <c r="K70" i="7"/>
  <c r="K86" i="7"/>
  <c r="K102" i="7"/>
  <c r="K118" i="7"/>
  <c r="K134" i="7"/>
  <c r="I26" i="7"/>
  <c r="I42" i="7"/>
  <c r="I55" i="7"/>
  <c r="K55" i="7" s="1"/>
  <c r="I69" i="7"/>
  <c r="K69" i="7" s="1"/>
  <c r="I84" i="7"/>
  <c r="K84" i="7" s="1"/>
  <c r="I100" i="7"/>
  <c r="K100" i="7" s="1"/>
  <c r="I115" i="7"/>
  <c r="K115" i="7" s="1"/>
  <c r="I130" i="7"/>
  <c r="K130" i="7" s="1"/>
  <c r="I145" i="7"/>
  <c r="K145" i="7" s="1"/>
  <c r="K167" i="7"/>
  <c r="K23" i="7"/>
  <c r="I105" i="7"/>
  <c r="K105" i="7" s="1"/>
  <c r="K168" i="7"/>
  <c r="K25" i="7"/>
  <c r="K26" i="7"/>
  <c r="K74" i="7"/>
  <c r="K154" i="7"/>
  <c r="K59" i="7"/>
  <c r="K139" i="7"/>
  <c r="K171" i="7"/>
  <c r="I74" i="7"/>
  <c r="I120" i="7"/>
  <c r="I150" i="7"/>
  <c r="K150" i="7" s="1"/>
  <c r="I164" i="7"/>
  <c r="K164" i="7" s="1"/>
  <c r="K28" i="7"/>
  <c r="K44" i="7"/>
  <c r="K124" i="7"/>
  <c r="K140" i="7"/>
  <c r="K156" i="7"/>
  <c r="K172" i="7"/>
  <c r="I32" i="7"/>
  <c r="K32" i="7" s="1"/>
  <c r="K46" i="7"/>
  <c r="I75" i="7"/>
  <c r="I90" i="7"/>
  <c r="K90" i="7" s="1"/>
  <c r="I106" i="7"/>
  <c r="K106" i="7" s="1"/>
  <c r="I121" i="7"/>
  <c r="K121" i="7" s="1"/>
  <c r="I136" i="7"/>
  <c r="K136" i="7" s="1"/>
  <c r="I151" i="7"/>
  <c r="K151" i="7" s="1"/>
  <c r="I165" i="7"/>
  <c r="K165" i="7" s="1"/>
  <c r="K137" i="7"/>
  <c r="K58" i="7"/>
  <c r="K138" i="7"/>
  <c r="K27" i="7"/>
  <c r="K75" i="7"/>
  <c r="K155" i="7"/>
  <c r="I31" i="7"/>
  <c r="I46" i="7"/>
  <c r="I60" i="7"/>
  <c r="K60" i="7" s="1"/>
  <c r="I89" i="7"/>
  <c r="K89" i="7" s="1"/>
  <c r="I135" i="7"/>
  <c r="K135" i="7" s="1"/>
  <c r="K29" i="7"/>
  <c r="K93" i="7"/>
  <c r="K109" i="7"/>
  <c r="K125" i="7"/>
  <c r="K173" i="7"/>
  <c r="I33" i="7"/>
  <c r="K33" i="7" s="1"/>
  <c r="I47" i="7"/>
  <c r="I61" i="7"/>
  <c r="K61" i="7" s="1"/>
  <c r="I76" i="7"/>
  <c r="K76" i="7" s="1"/>
  <c r="I91" i="7"/>
  <c r="K91" i="7" s="1"/>
  <c r="I107" i="7"/>
  <c r="K107" i="7" s="1"/>
  <c r="I122" i="7"/>
  <c r="I137" i="7"/>
  <c r="I152" i="7"/>
  <c r="K152" i="7" s="1"/>
  <c r="I166" i="7"/>
  <c r="K166" i="7" s="1"/>
  <c r="K57" i="7"/>
  <c r="K42" i="7"/>
  <c r="K122" i="7"/>
  <c r="K45" i="7"/>
  <c r="K43" i="7"/>
  <c r="K30" i="7"/>
  <c r="K94" i="7"/>
  <c r="K126" i="7"/>
  <c r="K158" i="7"/>
  <c r="K47" i="7"/>
  <c r="I77" i="7"/>
  <c r="K77" i="7" s="1"/>
  <c r="I92" i="7"/>
  <c r="K92" i="7" s="1"/>
  <c r="I108" i="7"/>
  <c r="K108" i="7" s="1"/>
  <c r="I123" i="7"/>
  <c r="K123" i="7" s="1"/>
  <c r="I138" i="7"/>
  <c r="I153" i="7"/>
  <c r="K153" i="7" s="1"/>
  <c r="E33" i="6"/>
  <c r="E49" i="6"/>
  <c r="E65" i="6"/>
  <c r="E81" i="6"/>
  <c r="E97" i="6"/>
  <c r="E113" i="6"/>
  <c r="E129" i="6"/>
  <c r="E145" i="6"/>
  <c r="E161" i="6"/>
  <c r="E19" i="6"/>
  <c r="E35" i="6"/>
  <c r="E51" i="6"/>
  <c r="E67" i="6"/>
  <c r="E83" i="6"/>
  <c r="E99" i="6"/>
  <c r="E115" i="6"/>
  <c r="E131" i="6"/>
  <c r="E147" i="6"/>
  <c r="K22" i="7"/>
  <c r="B174" i="7"/>
  <c r="M11" i="6"/>
  <c r="I183" i="2" s="1"/>
  <c r="J179" i="2" l="1"/>
  <c r="K174" i="7"/>
  <c r="K17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82" i="2" s="1"/>
  <c r="I186" i="2" l="1"/>
  <c r="I184" i="2" s="1"/>
  <c r="I187" i="2"/>
  <c r="I18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<sst xmlns="http://schemas.openxmlformats.org/spreadsheetml/2006/main" count="4104" uniqueCount="917">
  <si>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</si>
  <si>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</si>
  <si>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</si>
  <si>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</si>
  <si>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</si>
  <si>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</si>
  <si>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</si>
  <si>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</si>
  <si>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</si>
  <si>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</si>
  <si>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</si>
  <si>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</si>
  <si>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</si>
  <si>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</si>
  <si>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</si>
  <si>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</si>
  <si>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</si>
  <si>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</si>
  <si>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</si>
  <si>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</si>
  <si>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</si>
  <si>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</si>
  <si>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</si>
  <si>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</si>
  <si>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</si>
  <si>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</si>
  <si>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</si>
  <si>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</si>
  <si>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</si>
  <si>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</si>
  <si>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</si>
  <si>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</si>
  <si>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</si>
  <si>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</si>
  <si>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</si>
  <si>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</si>
  <si>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</si>
  <si>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</si>
  <si>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</si>
  <si>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</si>
  <si>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</si>
  <si>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</si>
  <si>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</si>
  <si>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</si>
  <si>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</si>
  <si>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</si>
  <si>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</si>
  <si>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</si>
  <si>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</si>
  <si>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</si>
  <si>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</si>
  <si>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</si>
  <si>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</si>
  <si>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</si>
  <si>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</si>
  <si>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</si>
  <si>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</si>
  <si>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</si>
  <si>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</si>
  <si>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</si>
  <si>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</si>
  <si>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</si>
  <si>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</si>
  <si>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</si>
  <si>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</si>
  <si>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</si>
  <si>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</si>
  <si>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</si>
  <si>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</si>
  <si>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</si>
  <si>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</si>
  <si>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</si>
  <si>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</si>
  <si>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</si>
  <si>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</si>
  <si>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</si>
  <si>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</si>
  <si>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</si>
  <si>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</si>
  <si>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</si>
  <si>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</si>
  <si>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</si>
  <si>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</si>
  <si>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</si>
  <si>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</si>
  <si>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</si>
  <si>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</si>
  <si>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</si>
  <si>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</si>
  <si>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</si>
  <si>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</si>
  <si>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</si>
  <si>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</si>
  <si>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</si>
  <si>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</si>
  <si>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</si>
  <si>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</si>
  <si>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</si>
  <si>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</si>
  <si>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</si>
  <si>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</si>
  <si>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</si>
  <si>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</si>
  <si>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</si>
  <si>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</si>
  <si>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</si>
  <si>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</si>
  <si>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</si>
  <si>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</si>
  <si>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</si>
  <si>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</si>
  <si>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</si>
  <si>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</si>
  <si>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</si>
  <si>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</si>
  <si>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</si>
  <si>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</si>
  <si>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</si>
  <si>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</si>
  <si>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</si>
  <si>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</si>
  <si>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</si>
  <si>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</si>
  <si>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</si>
  <si>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</si>
  <si>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</si>
  <si>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</si>
  <si>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</si>
  <si>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</si>
  <si>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</si>
  <si>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</si>
  <si>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</si>
  <si>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</si>
  <si>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</si>
  <si>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</si>
  <si>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</si>
  <si>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</si>
  <si>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</si>
  <si>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</si>
  <si>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</si>
  <si>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</si>
  <si>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</si>
  <si>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</si>
  <si>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</si>
  <si>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</si>
  <si>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</si>
  <si>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</si>
  <si>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</si>
  <si>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</si>
  <si>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</si>
  <si>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</si>
  <si>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</si>
  <si>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</si>
  <si>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</si>
  <si>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</si>
  <si>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</si>
  <si>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</si>
  <si>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</si>
  <si>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</si>
  <si>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</si>
  <si>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</si>
  <si>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</si>
  <si>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</si>
  <si>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</si>
  <si>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</si>
  <si>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</si>
  <si>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</si>
  <si>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</si>
  <si>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</si>
  <si>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</si>
  <si>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</si>
  <si>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</si>
  <si>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</si>
  <si>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</si>
  <si>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</si>
  <si>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</si>
  <si>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</si>
  <si>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</si>
  <si>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</si>
  <si>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</si>
  <si>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</si>
  <si>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</si>
  <si>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</si>
  <si>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</si>
  <si>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</si>
  <si>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</si>
  <si>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</si>
  <si>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</si>
  <si>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</si>
  <si>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</si>
  <si>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</si>
  <si>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</si>
  <si>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</si>
  <si>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</si>
  <si>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</si>
  <si>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</si>
  <si>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</si>
  <si>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</si>
  <si>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</si>
  <si>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</si>
  <si>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</si>
  <si>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</si>
  <si>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</si>
  <si>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</si>
  <si>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</si>
  <si>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</si>
  <si>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</si>
  <si>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</si>
  <si>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</si>
  <si>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</si>
  <si>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</si>
  <si>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</si>
  <si>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</si>
  <si>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</si>
  <si>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</si>
  <si>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</si>
  <si>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</si>
  <si>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</si>
  <si>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</si>
  <si>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</si>
  <si>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</si>
  <si>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</si>
  <si>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</si>
  <si>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</si>
  <si>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</si>
  <si>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</si>
  <si>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</si>
  <si>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</si>
  <si>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</si>
  <si>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</si>
  <si>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</si>
  <si>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</si>
  <si>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</si>
  <si>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</si>
  <si>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</si>
  <si>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</si>
  <si>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</si>
  <si>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</si>
  <si>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</si>
  <si>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</si>
  <si>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</si>
  <si>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</si>
  <si>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</si>
  <si>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</si>
  <si>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</si>
  <si>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</si>
  <si>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</si>
  <si>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</si>
  <si>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</si>
  <si>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</si>
  <si>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</si>
  <si>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</si>
  <si>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</si>
  <si>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</si>
  <si>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</si>
  <si>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</si>
  <si>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</si>
  <si>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</si>
  <si>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</si>
  <si>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</si>
  <si>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</si>
  <si>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</si>
  <si>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</si>
  <si>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</si>
  <si>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</si>
  <si>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</si>
  <si>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</si>
  <si>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</si>
  <si>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</si>
  <si>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</si>
  <si>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</si>
  <si>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</si>
  <si>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</si>
  <si>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</si>
  <si>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</si>
  <si>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</si>
  <si>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</si>
  <si>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</si>
  <si>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</si>
  <si>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</si>
  <si>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</si>
  <si>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</si>
  <si>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</si>
  <si>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</si>
  <si>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</si>
  <si>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</si>
  <si>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</si>
  <si>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</si>
  <si>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</si>
  <si>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</si>
  <si>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</si>
  <si>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</si>
  <si>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</si>
  <si>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</si>
  <si>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</si>
  <si>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</si>
  <si>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</si>
  <si>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</si>
  <si>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</si>
  <si>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</si>
  <si>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</si>
  <si>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</si>
  <si>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</si>
  <si>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</si>
  <si>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</si>
  <si>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</si>
  <si>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</si>
  <si>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</si>
  <si>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</si>
  <si>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</si>
  <si>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</si>
  <si>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</si>
  <si>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</si>
  <si>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</si>
  <si>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</si>
  <si>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</si>
  <si>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</si>
  <si>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</si>
  <si>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</si>
  <si>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</si>
  <si>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</si>
  <si>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</si>
  <si>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</si>
  <si>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</si>
  <si>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</si>
  <si>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</si>
  <si>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</si>
  <si>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</si>
  <si>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</si>
  <si>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</si>
  <si>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</si>
  <si>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</si>
  <si>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</si>
  <si>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</si>
  <si>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</si>
  <si>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</si>
  <si>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</si>
  <si>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</si>
  <si>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</si>
  <si>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</si>
  <si>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</si>
  <si>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</si>
  <si>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</si>
  <si>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</si>
  <si>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</si>
  <si>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</si>
  <si>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</si>
  <si>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</si>
  <si>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</si>
  <si>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</si>
  <si>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</si>
  <si>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</si>
  <si>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</si>
  <si>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</si>
  <si>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</si>
  <si>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</si>
  <si>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</si>
  <si>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</si>
  <si>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</si>
  <si>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</si>
  <si>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</si>
  <si>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</si>
  <si>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</si>
  <si>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</si>
  <si>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</si>
  <si>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</si>
  <si>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</si>
  <si>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</si>
  <si>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</si>
  <si>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</si>
  <si>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</si>
  <si>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</si>
  <si>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</si>
  <si>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</si>
  <si>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</si>
  <si>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</si>
  <si>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</si>
  <si>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</si>
  <si>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</si>
  <si>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</si>
  <si>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</si>
  <si>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</si>
  <si>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</si>
  <si>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</si>
  <si>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</si>
  <si>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</si>
  <si>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</si>
  <si>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</si>
  <si>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</si>
  <si>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</si>
  <si>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</si>
  <si>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</si>
  <si>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</si>
  <si>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</si>
  <si>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</si>
  <si>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</si>
  <si>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</si>
  <si>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</si>
  <si>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</si>
  <si>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</si>
  <si>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</si>
  <si>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</si>
  <si>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</si>
  <si>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</si>
  <si>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</si>
  <si>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</si>
  <si>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</si>
  <si>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</si>
  <si>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</si>
  <si>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</si>
  <si>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</si>
  <si>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</si>
  <si>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</si>
  <si>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</si>
  <si>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</si>
  <si>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</si>
  <si>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</si>
  <si>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</si>
  <si>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</si>
  <si>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</si>
  <si>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</si>
  <si>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</si>
  <si>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</si>
  <si>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</si>
  <si>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</si>
  <si>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</si>
  <si>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</si>
  <si>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</si>
  <si>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</si>
  <si>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</si>
  <si>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</si>
  <si>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</si>
  <si>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</si>
  <si>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</si>
  <si>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</si>
  <si>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</si>
  <si>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</si>
  <si>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</si>
  <si>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</si>
  <si>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</si>
  <si>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</si>
  <si>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</si>
  <si>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</si>
  <si>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</si>
  <si>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</si>
  <si>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</si>
  <si>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</si>
  <si>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</si>
  <si>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</si>
  <si>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</si>
  <si>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</si>
  <si>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</si>
  <si>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</si>
  <si>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</si>
  <si>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</si>
  <si>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</si>
  <si>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</si>
  <si>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</si>
  <si>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</si>
  <si>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</si>
  <si>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</si>
  <si>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</si>
  <si>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</si>
  <si>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</si>
  <si>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</si>
  <si>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</si>
  <si>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</si>
  <si>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</si>
  <si>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</si>
  <si>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</si>
  <si>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</si>
  <si>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</si>
  <si>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</si>
  <si>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</si>
  <si>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</si>
  <si>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</si>
  <si>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</si>
  <si>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</si>
  <si>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</si>
  <si>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</si>
  <si>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</si>
  <si>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</si>
  <si>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</si>
  <si>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</si>
  <si>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</si>
  <si>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</si>
  <si>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</si>
  <si>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</si>
  <si>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</si>
  <si>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</si>
  <si>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</si>
  <si>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</si>
  <si>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</si>
  <si>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</si>
  <si>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</si>
  <si>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</si>
  <si>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</si>
  <si>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</si>
  <si>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</si>
  <si>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</si>
  <si>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</si>
  <si>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</si>
  <si>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</si>
  <si>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</si>
  <si>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</si>
  <si>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</si>
  <si>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</si>
  <si>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</si>
  <si>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</si>
  <si>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</si>
  <si>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</si>
  <si>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</si>
  <si>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</si>
  <si>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</si>
  <si>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</si>
  <si>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</si>
  <si>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</si>
  <si>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</si>
  <si>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</si>
  <si>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</si>
  <si>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</si>
  <si>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</si>
  <si>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</si>
  <si>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</si>
  <si>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</si>
  <si>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</si>
  <si>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</si>
  <si>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</si>
  <si>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</si>
  <si>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</si>
  <si>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</si>
  <si>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</si>
  <si>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</si>
  <si>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</si>
  <si>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</si>
  <si>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</si>
  <si>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</si>
  <si>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</si>
  <si>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</si>
  <si>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</si>
  <si>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</si>
  <si>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</si>
  <si>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</si>
  <si>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</si>
  <si>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</si>
  <si>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</si>
  <si>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</si>
  <si>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</si>
  <si>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</si>
  <si>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</si>
  <si>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</si>
  <si>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</si>
  <si>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</si>
  <si>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</si>
  <si>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</si>
  <si>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</si>
  <si>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</si>
  <si>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</si>
  <si>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</si>
  <si>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</si>
  <si>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</si>
  <si>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</si>
  <si>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</si>
  <si>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</si>
  <si>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</si>
  <si>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</si>
  <si>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</si>
  <si>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</si>
  <si>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</si>
  <si>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</si>
  <si>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</si>
  <si>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</si>
  <si>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</si>
  <si>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</si>
  <si>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</si>
  <si>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</si>
  <si>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</si>
  <si>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</si>
  <si>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</si>
  <si>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</si>
  <si>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</si>
  <si>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</si>
  <si>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</si>
  <si>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</si>
  <si>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</si>
  <si>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</si>
  <si>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</si>
  <si>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</si>
  <si>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</si>
  <si>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</si>
  <si>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</si>
  <si>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</si>
  <si>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</si>
  <si>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</si>
  <si>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</si>
  <si>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</si>
  <si>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</si>
  <si>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</si>
  <si>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</si>
  <si>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</si>
  <si>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</si>
  <si>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</si>
  <si>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</si>
  <si>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</si>
  <si>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</si>
  <si>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</si>
  <si>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</si>
  <si>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</si>
  <si>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</si>
  <si>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</si>
  <si>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</si>
  <si>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</si>
  <si>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</si>
  <si>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</si>
  <si>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</si>
  <si>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</si>
  <si>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</si>
  <si>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</si>
  <si>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</si>
  <si>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</si>
  <si>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</si>
  <si>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</si>
  <si>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</si>
  <si>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</si>
  <si>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</si>
  <si>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</si>
  <si>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</si>
  <si>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</si>
  <si>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</si>
  <si>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</si>
  <si>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</si>
  <si>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</si>
  <si>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</si>
  <si>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</si>
  <si>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</si>
  <si>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</si>
  <si>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</si>
  <si>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</si>
  <si>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</si>
  <si>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</si>
  <si>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</si>
  <si>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</si>
  <si>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</si>
  <si>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</si>
  <si>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</si>
  <si>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</si>
  <si>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</si>
  <si>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</si>
  <si>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</si>
  <si>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</si>
  <si>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</si>
  <si>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</si>
  <si>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</si>
  <si>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</si>
  <si>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</si>
  <si>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</si>
  <si>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</si>
  <si>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</si>
  <si>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</si>
  <si>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</si>
  <si>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</si>
  <si>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</si>
  <si>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</si>
  <si>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</si>
  <si>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</si>
  <si>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</si>
  <si>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</si>
  <si>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</si>
  <si>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</si>
  <si>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</si>
  <si>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</si>
  <si>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</si>
  <si>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</si>
  <si>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</si>
  <si>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</si>
  <si>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</si>
  <si>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</si>
  <si>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</si>
  <si>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</si>
  <si>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</si>
  <si>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</si>
  <si>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</si>
  <si>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</si>
  <si>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</si>
  <si>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</si>
  <si>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</si>
  <si>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</si>
  <si>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</si>
  <si>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</si>
  <si>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</si>
  <si>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</si>
  <si>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</si>
  <si>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</si>
  <si>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</si>
  <si>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</si>
  <si>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</si>
  <si>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</si>
  <si>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</si>
  <si>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</si>
  <si>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</si>
  <si>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</si>
  <si>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</si>
  <si>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</si>
  <si>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</si>
  <si>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</si>
  <si>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</si>
  <si>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</si>
  <si>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</si>
  <si>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</si>
  <si>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</si>
  <si>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</si>
  <si>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</si>
  <si>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</si>
  <si>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</si>
  <si>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</si>
  <si>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Inside Bodypiercing</t>
  </si>
  <si>
    <t>Thomas Hromada</t>
  </si>
  <si>
    <t>Fleischstraße 19</t>
  </si>
  <si>
    <t>54290 Trier</t>
  </si>
  <si>
    <t>Germany</t>
  </si>
  <si>
    <t>Tel: +49 651 3089700</t>
  </si>
  <si>
    <t>Email: thomas@insidebodypiercing.de</t>
  </si>
  <si>
    <t>ALBB3</t>
  </si>
  <si>
    <t>Bio - Flex labret, 16g (1.2mm) with a 3mm steel ball</t>
  </si>
  <si>
    <t>BCR14</t>
  </si>
  <si>
    <t>316L Surgical steel ball closure ring, 14g (1.6mm) with a 4mm ball</t>
  </si>
  <si>
    <t>BCR16</t>
  </si>
  <si>
    <t>316L Surgical steel ball closure ring, 16g (1.2mm) with a 3mm ball</t>
  </si>
  <si>
    <t>BN1CG</t>
  </si>
  <si>
    <t>Surgical steel belly banana, 14g (1.6mm) with an 8mm bezel set jewel ball and an upper 5mm plain steel ball using original Czech Preciosa crystals.</t>
  </si>
  <si>
    <t>BNRDZ</t>
  </si>
  <si>
    <t>Surgical steel belly banana, 14g (1.6mm) with an 7mm prong set round CZ stone(cup part is made from silver plated brass)</t>
  </si>
  <si>
    <t>BNT1CG</t>
  </si>
  <si>
    <t>Color: Gold Anodized w/ Clear crystal</t>
  </si>
  <si>
    <t>BNTFO8</t>
  </si>
  <si>
    <t>Color: Gold anodized</t>
  </si>
  <si>
    <t>Anodized surgical steel belly banana, 14g (1.6mm) with a lower 8mm frosted steel ball and a 5mm top steel ball</t>
  </si>
  <si>
    <t>CBEB</t>
  </si>
  <si>
    <t>Surgical steel circular barbell, 16g (1.2mm) with two 3mm balls</t>
  </si>
  <si>
    <t>CBETB</t>
  </si>
  <si>
    <t>Premium PVD plated surgical steel circular barbell, 16g (1.2mm) with two 3mm balls</t>
  </si>
  <si>
    <t>CBM</t>
  </si>
  <si>
    <t>Surgical steel circular barbell, 14g (1.6mm) with two 4mm balls</t>
  </si>
  <si>
    <t>CBTB4</t>
  </si>
  <si>
    <t>Anodized surgical steel circular barbell, 14g (1.6mm) with two 4mm balls</t>
  </si>
  <si>
    <t>CBTTB4</t>
  </si>
  <si>
    <t>Rose gold PVD plated 316L steel circular barbell, 14g (1.6mm) with two 4mm balls</t>
  </si>
  <si>
    <t>FPG</t>
  </si>
  <si>
    <t>Gauge: 3mm</t>
  </si>
  <si>
    <t>Mirror polished surgical steel screw-fit flesh tunnel</t>
  </si>
  <si>
    <t>Gauge: 4mm</t>
  </si>
  <si>
    <t>Gauge: 5mm</t>
  </si>
  <si>
    <t>Gauge: 6mm</t>
  </si>
  <si>
    <t>Gauge: 8mm</t>
  </si>
  <si>
    <t>FTPG</t>
  </si>
  <si>
    <t>Gauge: 2mm</t>
  </si>
  <si>
    <t>PVD plated surgical steel screw-fit flesh tunnel</t>
  </si>
  <si>
    <t>Gauge: 7mm</t>
  </si>
  <si>
    <t>Gauge: 9mm</t>
  </si>
  <si>
    <t>GSEGH18</t>
  </si>
  <si>
    <t>14k gold hinged segment ring, 1mm (18g)</t>
  </si>
  <si>
    <t>IJF4</t>
  </si>
  <si>
    <t>316L steel 4mm dermal anchor top part with bezel set flat crystal for 1.6mm (14g) posts with 1.2mm internal threading</t>
  </si>
  <si>
    <t>INTFO5</t>
  </si>
  <si>
    <t>Color: Rose gold anodized</t>
  </si>
  <si>
    <t>Anodized 316L steel Industrial barbell, 14g (1.6mm) with two 5mm frosted steel balls</t>
  </si>
  <si>
    <t>IPTRD</t>
  </si>
  <si>
    <t>Size: 4mm</t>
  </si>
  <si>
    <t>Anodized surgical steel fake plug in black and gold without O-Rings</t>
  </si>
  <si>
    <t>Size: 5mm</t>
  </si>
  <si>
    <t>MCD692</t>
  </si>
  <si>
    <t xml:space="preserve">Surgical steel belly banana, 14g (1.6mm) with lower crystal studded flower </t>
  </si>
  <si>
    <t>MDGZ525</t>
  </si>
  <si>
    <t>Gold anodized 316L steel belly banana, 14g (1.6mm) with an 8mm square prong set CZ stone</t>
  </si>
  <si>
    <t>MDGZ527</t>
  </si>
  <si>
    <t>Gold anodized 316L steel belly banana, 14g (1.6mm) with an 7mm round prong set CZ stone</t>
  </si>
  <si>
    <t>High polished surgical steel hinged segment ring, 16g (1.2mm)</t>
  </si>
  <si>
    <t>SEGH18</t>
  </si>
  <si>
    <t>High polished surgical steel hinged segment ring, 18g (1.0mm)</t>
  </si>
  <si>
    <t>SEGH20</t>
  </si>
  <si>
    <t>High polished surgical steel hinged segment ring, 20g (0.8mm)</t>
  </si>
  <si>
    <t>SEGHT14</t>
  </si>
  <si>
    <t>PVD plated surgical steel hinged segment ring, 14g (1.6mm)</t>
  </si>
  <si>
    <t>PVD plated surgical steel hinged segment ring, 16g (1.2mm)</t>
  </si>
  <si>
    <t>SEGHT18</t>
  </si>
  <si>
    <t xml:space="preserve">PVD plated surgical steel hinged segment ring, 18g (1.0mm) </t>
  </si>
  <si>
    <t>Color: Rose-gold</t>
  </si>
  <si>
    <t>SEPTN</t>
  </si>
  <si>
    <t>Annealed gold or black PVD plated 316L steel septum ring, 16g (1.2mm)</t>
  </si>
  <si>
    <t>SGSH10</t>
  </si>
  <si>
    <t>316L steel hinged segment ring, 1.2mm (16g) with outward facing CNC set Cubic Zirconia (CZ) stones, inner diameter from 6mm to 14mm</t>
  </si>
  <si>
    <t>SGTSH10</t>
  </si>
  <si>
    <t>Color: Gold Anodized w/ AB CZ</t>
  </si>
  <si>
    <t>Anodized 316L steel hinged segment ring, 1.2mm (16g) with outward facing CNC set Cubic Zirconia (CZ) stones, inner diameter from 6mm to 12mm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</si>
  <si>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</si>
  <si>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</si>
  <si>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</si>
  <si>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Height: 2.5mm</t>
  </si>
  <si>
    <t>UBN1CG</t>
  </si>
  <si>
    <t>Titanium G23 belly banana, 14g (1.6mm) with an 8mm bezel set jewel ball and an upper 5mm plain titanium ball</t>
  </si>
  <si>
    <t>ULBIN20XB</t>
  </si>
  <si>
    <t>Titanium G23 internally threaded labret, 1.2mm (16g) with three round bezel set Cubic Zirconia (CZ) stones in descending curved shape design top (right side)</t>
  </si>
  <si>
    <t>XBAL2</t>
  </si>
  <si>
    <t>Pack of 10 pcs. of 2mm high polished surgical steel balls with 1.2mm (16g) and 1mm (18g) threading</t>
  </si>
  <si>
    <t>XBAL3G</t>
  </si>
  <si>
    <t>Pack of 10 pcs. of 3mm high polished surgical steel balls with 1.6mm threading (14g)</t>
  </si>
  <si>
    <t>XBAL4</t>
  </si>
  <si>
    <t>Pack of 10 pcs. of 4mm high polished surgical steel balls with 1.6mm threading (14g)</t>
  </si>
  <si>
    <t>XBAL4S</t>
  </si>
  <si>
    <t>Pack of 10 pcs. of 4mm high polished surgical steel balls with 1.2mm threading (16g)</t>
  </si>
  <si>
    <t>XBAL5</t>
  </si>
  <si>
    <t>Pack of 10 pcs. of 5mm high polished surgical steel balls with 1.6mm threading (14g)</t>
  </si>
  <si>
    <t>XBB14G</t>
  </si>
  <si>
    <t>Pack of 10 pcs. of high polished 316L steel barbell posts - threading 1.6mm (14g)</t>
  </si>
  <si>
    <t>Length: 31mm</t>
  </si>
  <si>
    <t>XBT2</t>
  </si>
  <si>
    <t>Pack of 10 pcs. of 2mm anodized surgical steel balls with threading 1.2mm (16g)</t>
  </si>
  <si>
    <t>XBT3G</t>
  </si>
  <si>
    <t>Pack of 10 pcs. of 3mm anodized surgical steel balls with threading 1.6mm (14g)</t>
  </si>
  <si>
    <t>XBT3S</t>
  </si>
  <si>
    <t>Pack of 10 pcs. of 3mm anodized surgical steel balls with threading 1.2mm (16g)</t>
  </si>
  <si>
    <t>XBT4G</t>
  </si>
  <si>
    <t>Pack of 10 pcs. of 4mm anodized surgical steel balls with threading 1.6mm (14g)</t>
  </si>
  <si>
    <t>XBT4S</t>
  </si>
  <si>
    <t>Pack of 10 pcs. of 4mm anodized surgical steel balls with threading 1.2mm (16g)</t>
  </si>
  <si>
    <t>XCNT4G</t>
  </si>
  <si>
    <t>Pack of 10 pcs. of 4mm anodized surgical steel cones with threading 1.6mm (14g)</t>
  </si>
  <si>
    <t>XCON4</t>
  </si>
  <si>
    <t>Pack of 10 pcs. of 4mm high polished surgical steel cones with threading 1.6mm (14g)</t>
  </si>
  <si>
    <t>XDPBC3</t>
  </si>
  <si>
    <t>Pack of 10pcs of 3mm 316L steel ball closure ring balls with bezel set crystal suitable for rings in 14g and 16g (1.2mm and 1.6mm)</t>
  </si>
  <si>
    <t>XDPBC4</t>
  </si>
  <si>
    <t>Pack of 10pcs of 4mm 316L steel ball closure ring balls with bezel set crystal suitable for rings in 14g and 16g (1.2mm and 1.6mm)</t>
  </si>
  <si>
    <t>XDPBT3</t>
  </si>
  <si>
    <t>Pack of 10 pcs. of 3mm anodized 316L steel dimple ball for 14g or 16g (1.2mm or 1.6mm) ball closure rings (can use for both sizes)</t>
  </si>
  <si>
    <t>XDPBTC3</t>
  </si>
  <si>
    <t>Pack of 10pcs of 3mm PVD plated 316L steel ball closure ring balls with bezel set crystal suitable for rings in 14g and 16g (1.2mm and 1.6mm)</t>
  </si>
  <si>
    <t>XFOBT3S</t>
  </si>
  <si>
    <t>Pack of 10 pcs. of 3mm PVD plated 316L steel ball with a frosted effect surface - 1.2mm threading (16g)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</si>
  <si>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</si>
  <si>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</si>
  <si>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</si>
  <si>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</si>
  <si>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</si>
  <si>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</si>
  <si>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</si>
  <si>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</si>
  <si>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XJB4S</t>
  </si>
  <si>
    <t>Pack of 10 pcs. of 4mm high polished surgical steel balls with bezel set crystal and with 1.2mm (16g) threading</t>
  </si>
  <si>
    <t>XJB5</t>
  </si>
  <si>
    <t>Pack of 10 pcs. of 5mm high polished surgical steel balls with bezel set crystal and with 1.6mm (14g) threading</t>
  </si>
  <si>
    <t>XJB5S</t>
  </si>
  <si>
    <t>Pack of 10 pcs. of 5mm high polished surgical steel balls with bezel set crystal and with 1.2mm (16g) threading</t>
  </si>
  <si>
    <t>XJBT3S</t>
  </si>
  <si>
    <t>Pack of 10 pcs. of 3mm anodized surgical steel balls with bezel set crystal and with 1.2mm threading (16g)</t>
  </si>
  <si>
    <t>XSAB3</t>
  </si>
  <si>
    <t>Set of 10 pcs. of 3mm acrylic ball in solid colors with 16g (1.2mm) threading</t>
  </si>
  <si>
    <t>XSAB5</t>
  </si>
  <si>
    <t>Set of 10 pcs. of 5mm acrylic ball in solid colors with 14g (1.6mm) threading</t>
  </si>
  <si>
    <t>XTBB14G</t>
  </si>
  <si>
    <t>Pack of 10 pcs. of anodized 316L steel steel barbells posts - threading 1.6mm (14g)</t>
  </si>
  <si>
    <t>XTBN16G</t>
  </si>
  <si>
    <t>Pack of 10 pcs. of anodized 316L steel eyebrow banana post - threading 1.2mm (16g) - length 6mm - 16mm</t>
  </si>
  <si>
    <t>XTLB16G</t>
  </si>
  <si>
    <t>Pack of 10 pcs. of anodized 316L steel posts for labrets - threading 1.2mm (16g)</t>
  </si>
  <si>
    <t>XUVB4</t>
  </si>
  <si>
    <t>Set of 10 pcs. of 4mm acrylic UV balls with 14g (1.6mm) threading</t>
  </si>
  <si>
    <t>ZRIN</t>
  </si>
  <si>
    <t>Prong set CZ top for 16g internal threading body jewelry (this item only fit with our 16g internal threaded items: XLB16GIN, XBN16GIN, XCB16GIN, XBB16GIN, XTRLBIC) (attachments are made from surgical steel)</t>
  </si>
  <si>
    <t>FPG8</t>
  </si>
  <si>
    <t>FPG6</t>
  </si>
  <si>
    <t>FPG4</t>
  </si>
  <si>
    <t>FPG2</t>
  </si>
  <si>
    <t>FPG0</t>
  </si>
  <si>
    <t>FTPG12</t>
  </si>
  <si>
    <t>FTPG8</t>
  </si>
  <si>
    <t>FTPG6</t>
  </si>
  <si>
    <t>FTPG4</t>
  </si>
  <si>
    <t>FTPG0</t>
  </si>
  <si>
    <t>FTPG9/32</t>
  </si>
  <si>
    <t>FTPG11/32</t>
  </si>
  <si>
    <t>GSEGH18D</t>
  </si>
  <si>
    <t>IPTRD4</t>
  </si>
  <si>
    <t>IPTRD5</t>
  </si>
  <si>
    <t>IPTRD6</t>
  </si>
  <si>
    <t>SGSH10A</t>
  </si>
  <si>
    <t>SGSH10G</t>
  </si>
  <si>
    <t>SGSH10B</t>
  </si>
  <si>
    <t>SGTSH10A</t>
  </si>
  <si>
    <t>SGTSH10B</t>
  </si>
  <si>
    <t>XBB14GL</t>
  </si>
  <si>
    <t>XBB14GX</t>
  </si>
  <si>
    <t>XTBB14GL</t>
  </si>
  <si>
    <t>ZR3IN</t>
  </si>
  <si>
    <t>One Thousand Two Hundred Twenty and 20 cents EUR</t>
  </si>
  <si>
    <t>PVD plated surgical steel belly banana, 14g (1.6mm) with an 8mm jewel ball and a upper 5mm plain steel ball - length 3/8'' (10mm)</t>
  </si>
  <si>
    <t>Exchange Rate EUR-THB</t>
  </si>
  <si>
    <t>Total Order USD</t>
  </si>
  <si>
    <t>Total Invoice USD</t>
  </si>
  <si>
    <t>54290 Trier, Rheinland-Pfalz</t>
  </si>
  <si>
    <t xml:space="preserve">EORI-Nr.: DE849206039290158 </t>
  </si>
  <si>
    <t>PRODUCT OF THAILAND</t>
  </si>
  <si>
    <t>Free Shipping to Germany via DHL due to order over 350USD:</t>
  </si>
  <si>
    <t>Store Credit from last INV #48423:</t>
  </si>
  <si>
    <t>Discount (3% for Orders over 800 USD) :</t>
  </si>
  <si>
    <t>One Thousand ThirtyjFive and 27 cents EUR</t>
  </si>
  <si>
    <t>Stainless steel imitation jewelry - Labret, Ball Closure Ring, Belly Banana, Set of Balls and other items as invoice attached</t>
  </si>
  <si>
    <t>Store Credit due to damge items from last Order #37254:</t>
  </si>
  <si>
    <t>Asst. Size</t>
  </si>
  <si>
    <t xml:space="preserve">Free Shipping to Germany via DHL due to replacement item: </t>
  </si>
  <si>
    <t>One EUR</t>
  </si>
  <si>
    <t>No commercial valued</t>
  </si>
  <si>
    <t>Replacement item from last order 39592 - Invoice 51001</t>
  </si>
  <si>
    <t>51001
Replacement</t>
  </si>
  <si>
    <t>Stainless steel imitation jewelry  - Labret</t>
  </si>
  <si>
    <t>39592
Replacement</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</si>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</sst>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b/>
      <sz val="12"/>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cellStyleXfs>
  <cellXfs count="17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8" fillId="2" borderId="14" xfId="0" applyFont="1" applyFill="1" applyBorder="1"/>
    <xf numFmtId="0" fontId="21" fillId="2" borderId="20" xfId="2" applyFont="1" applyFill="1" applyBorder="1"/>
    <xf numFmtId="0" fontId="40" fillId="2" borderId="0" xfId="0" applyFont="1" applyFill="1" applyAlignment="1">
      <alignment horizontal="center" vertical="center"/>
    </xf>
    <xf numFmtId="2" fontId="4" fillId="2" borderId="0" xfId="78" applyNumberFormat="1" applyFont="1" applyFill="1" applyAlignment="1">
      <alignment horizontal="right"/>
    </xf>
    <xf numFmtId="0" fontId="21" fillId="3" borderId="19" xfId="0" applyFont="1" applyFill="1" applyBorder="1" applyAlignment="1">
      <alignment horizontal="center" vertical="center" wrapText="1"/>
    </xf>
    <xf numFmtId="0" fontId="4" fillId="2" borderId="0" xfId="0" applyFont="1" applyFill="1" applyAlignment="1">
      <alignment horizontal="center" vertical="center" wrapText="1"/>
    </xf>
    <xf numFmtId="0" fontId="0" fillId="0" borderId="20" xfId="0" applyBorder="1"/>
    <xf numFmtId="0" fontId="4" fillId="2" borderId="0" xfId="0" applyFont="1" applyFill="1" applyAlignment="1">
      <alignment horizontal="right" vertical="center"/>
    </xf>
    <xf numFmtId="0" fontId="21" fillId="2" borderId="0" xfId="0" applyFont="1" applyFill="1" applyAlignment="1">
      <alignment horizontal="center"/>
    </xf>
    <xf numFmtId="0" fontId="21" fillId="3" borderId="19" xfId="0" applyFont="1" applyFill="1" applyBorder="1" applyAlignment="1">
      <alignment horizontal="center" vertical="center"/>
    </xf>
    <xf numFmtId="0" fontId="0" fillId="0" borderId="19" xfId="0" applyBorder="1"/>
    <xf numFmtId="2" fontId="4" fillId="2" borderId="17" xfId="0" applyNumberFormat="1" applyFont="1" applyFill="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2" borderId="10" xfId="0" applyFont="1" applyFill="1" applyBorder="1" applyAlignment="1">
      <alignment horizontal="center" vertical="center" wrapText="1"/>
    </xf>
    <xf numFmtId="0" fontId="21" fillId="2" borderId="11" xfId="0" applyFont="1" applyFill="1" applyBorder="1" applyAlignment="1">
      <alignment horizontal="center" vertical="center" wrapText="1"/>
    </xf>
    <xf numFmtId="0" fontId="21" fillId="2" borderId="16" xfId="0" applyFont="1" applyFill="1" applyBorder="1" applyAlignment="1">
      <alignment horizontal="center" vertical="center" wrapText="1"/>
    </xf>
    <xf numFmtId="0" fontId="4" fillId="2" borderId="9" xfId="0" applyFont="1" applyFill="1" applyBorder="1" applyAlignment="1">
      <alignment horizontal="center"/>
    </xf>
    <xf numFmtId="0" fontId="4" fillId="2" borderId="0" xfId="0" applyFont="1" applyFill="1" applyAlignment="1">
      <alignment horizontal="center"/>
    </xf>
    <xf numFmtId="0" fontId="4" fillId="2" borderId="17" xfId="0" applyFont="1" applyFill="1" applyBorder="1" applyAlignment="1">
      <alignment horizontal="center"/>
    </xf>
    <xf numFmtId="0" fontId="41" fillId="0" borderId="13" xfId="0" applyFont="1" applyBorder="1" applyAlignment="1">
      <alignment horizontal="center" vertical="center"/>
    </xf>
    <xf numFmtId="0" fontId="41" fillId="0" borderId="14" xfId="0" applyFont="1" applyBorder="1" applyAlignment="1">
      <alignment horizontal="center" vertical="center"/>
    </xf>
    <xf numFmtId="0" fontId="41" fillId="0" borderId="18" xfId="0" applyFont="1" applyBorder="1" applyAlignment="1">
      <alignment horizontal="center" vertical="center"/>
    </xf>
    <xf numFmtId="0" fontId="4" fillId="2" borderId="21" xfId="0" applyFont="1" applyFill="1" applyBorder="1" applyAlignment="1">
      <alignment horizontal="center" vertical="center" wrapText="1"/>
    </xf>
  </cellXfs>
  <cellStyles count="5361">
    <cellStyle name="Comma 2" xfId="7" xr:uid="{15B14498-3FC2-4DCC-BC48-1F837B459FED}"/>
    <cellStyle name="Comma 2 2" xfId="4430" xr:uid="{577E57F3-486B-44FD-95B5-E6BA180C2CA9}"/>
    <cellStyle name="Comma 2 2 2" xfId="4755" xr:uid="{EE4A9E13-6680-46C5-A5E7-E50F11C75940}"/>
    <cellStyle name="Comma 2 2 2 2" xfId="5326" xr:uid="{86C6E6D1-FF12-44EF-BCD5-50910B858B2F}"/>
    <cellStyle name="Comma 2 2 3" xfId="4591" xr:uid="{F7A7867F-43B1-4DFC-A0B1-3E7DC3E53DA7}"/>
    <cellStyle name="Comma 2 2 4" xfId="5346" xr:uid="{5BDF16D3-1EDC-4528-A75A-F399EB9EE00B}"/>
    <cellStyle name="Comma 3" xfId="4318" xr:uid="{3F4CBDDD-2A2C-4482-AA93-E7D41F335986}"/>
    <cellStyle name="Comma 3 2" xfId="4432" xr:uid="{8CECEFCE-4232-4B3C-821F-8BCB28D61B90}"/>
    <cellStyle name="Comma 3 2 2" xfId="4756" xr:uid="{147BB4CD-04CB-4447-8811-5F864CCC1467}"/>
    <cellStyle name="Comma 3 2 2 2" xfId="5327" xr:uid="{906E87A9-6759-4264-9F32-434D81580B51}"/>
    <cellStyle name="Comma 3 2 3" xfId="5325" xr:uid="{965B65A6-2747-4F8B-BF57-E1736D6785C3}"/>
    <cellStyle name="Comma 3 2 4" xfId="5347" xr:uid="{923A2100-133C-4C74-8727-CF049EDED8D3}"/>
    <cellStyle name="Currency 10" xfId="8" xr:uid="{FFE9F533-62A6-41DD-8BF8-8F1ECD354F44}"/>
    <cellStyle name="Currency 10 2" xfId="9" xr:uid="{0C4CF7ED-8999-484D-B4A1-AB4B4312FB41}"/>
    <cellStyle name="Currency 10 2 2" xfId="203" xr:uid="{199DC664-80C9-4C2E-8508-78AA28443D2D}"/>
    <cellStyle name="Currency 10 2 2 2" xfId="4616" xr:uid="{5A4CCEAF-E5B7-4DB2-A02C-CBE02F8571BA}"/>
    <cellStyle name="Currency 10 2 3" xfId="4511" xr:uid="{FF944D9E-ED66-4B77-9BE3-EB2CB2491B53}"/>
    <cellStyle name="Currency 10 3" xfId="10" xr:uid="{82F642AE-48B2-440E-AEC6-EF43079DF6AF}"/>
    <cellStyle name="Currency 10 3 2" xfId="204" xr:uid="{505EF4E1-2071-4FD3-8D11-8BDE03A30287}"/>
    <cellStyle name="Currency 10 3 2 2" xfId="4617" xr:uid="{32B78843-834C-495A-9EC7-2421052F04F9}"/>
    <cellStyle name="Currency 10 3 3" xfId="4512" xr:uid="{3C9D2C6B-46F4-42BF-8403-5A18635E5767}"/>
    <cellStyle name="Currency 10 4" xfId="205" xr:uid="{87A029D9-79F5-4778-BCD6-F7806B1C6ABB}"/>
    <cellStyle name="Currency 10 4 2" xfId="4618" xr:uid="{21FA94AF-22C1-4954-A7F0-F16D0D909F6F}"/>
    <cellStyle name="Currency 10 5" xfId="4437" xr:uid="{6FA68380-E249-4836-A64C-BC5D682E1E92}"/>
    <cellStyle name="Currency 10 6" xfId="4510" xr:uid="{E60C7FE4-785F-4F94-B70E-F90AA13CF913}"/>
    <cellStyle name="Currency 11" xfId="11" xr:uid="{D2134827-25F3-432C-A999-92DAA3B65B85}"/>
    <cellStyle name="Currency 11 2" xfId="12" xr:uid="{B584100B-D2DB-4674-B79E-11DC5F74F7F6}"/>
    <cellStyle name="Currency 11 2 2" xfId="206" xr:uid="{9F9106C8-D033-4BD9-A247-5293CCEF9D9D}"/>
    <cellStyle name="Currency 11 2 2 2" xfId="4619" xr:uid="{E95052AB-B11E-49CF-8310-3756B3513603}"/>
    <cellStyle name="Currency 11 2 3" xfId="4514" xr:uid="{68FCBDD7-1A2D-474C-BF14-DC8626F5541E}"/>
    <cellStyle name="Currency 11 3" xfId="13" xr:uid="{512FA842-50AD-47B0-822D-B2CBBAA50F06}"/>
    <cellStyle name="Currency 11 3 2" xfId="207" xr:uid="{EF0D8600-4B86-4C8B-ACF7-81617659633D}"/>
    <cellStyle name="Currency 11 3 2 2" xfId="4620" xr:uid="{C7FA66BB-95C1-4A92-BBCD-4E350FEC73AD}"/>
    <cellStyle name="Currency 11 3 3" xfId="4515" xr:uid="{5358DBA8-C4F8-432A-B10D-C254F647B9F0}"/>
    <cellStyle name="Currency 11 4" xfId="208" xr:uid="{477636A0-CBCA-4EDF-9BDA-BE65FB372A81}"/>
    <cellStyle name="Currency 11 4 2" xfId="4621" xr:uid="{5DD3C2C8-70A3-4971-A4FB-45344F1CF511}"/>
    <cellStyle name="Currency 11 5" xfId="4319" xr:uid="{4CF89295-2C03-4051-8F25-8F50BDC0415D}"/>
    <cellStyle name="Currency 11 5 2" xfId="4438" xr:uid="{8D1DE6FA-79BC-4AA1-848C-57C684E3DD09}"/>
    <cellStyle name="Currency 11 5 3" xfId="4720" xr:uid="{8DAD9359-6E09-4195-9DCF-E485837C102D}"/>
    <cellStyle name="Currency 11 5 3 2" xfId="5315" xr:uid="{BF858A06-5673-4A97-A6DE-214FB9DEA6F3}"/>
    <cellStyle name="Currency 11 5 3 3" xfId="4757" xr:uid="{16BF4586-01A3-4A0F-A9B1-5D3313BC5456}"/>
    <cellStyle name="Currency 11 5 4" xfId="4697" xr:uid="{3478502E-01F4-48E4-A3AF-D1E45EE11639}"/>
    <cellStyle name="Currency 11 6" xfId="4513" xr:uid="{C178B605-E097-4ADE-8F62-A021357F19D2}"/>
    <cellStyle name="Currency 12" xfId="14" xr:uid="{E657105A-AE92-4EE9-A63F-D05B8F63B902}"/>
    <cellStyle name="Currency 12 2" xfId="15" xr:uid="{A0159EFA-01CA-4D1B-84C9-66388D588503}"/>
    <cellStyle name="Currency 12 2 2" xfId="209" xr:uid="{85591D40-4C59-467A-915D-E22794643250}"/>
    <cellStyle name="Currency 12 2 2 2" xfId="4622" xr:uid="{E15CEF9B-3A89-404C-BE09-D21BB7E8832D}"/>
    <cellStyle name="Currency 12 2 3" xfId="4517" xr:uid="{15C2493E-BE97-46BE-90CC-AB63C40C4FF9}"/>
    <cellStyle name="Currency 12 3" xfId="210" xr:uid="{6C6F3831-801F-4EB9-9B59-5D5636A71B37}"/>
    <cellStyle name="Currency 12 3 2" xfId="4623" xr:uid="{7329BC97-71FF-4E7A-B1FD-76FE9C42F91C}"/>
    <cellStyle name="Currency 12 4" xfId="4516" xr:uid="{314FFDDB-5CC2-4174-952E-A900FA30EDEA}"/>
    <cellStyle name="Currency 13" xfId="16" xr:uid="{F809EA8F-745A-4431-A0E3-888F13566348}"/>
    <cellStyle name="Currency 13 2" xfId="4321" xr:uid="{BD88693E-465F-4B10-BD69-4DF0CB17E6B3}"/>
    <cellStyle name="Currency 13 3" xfId="4322" xr:uid="{A8925521-D0FE-4A37-BB3F-F331BE963123}"/>
    <cellStyle name="Currency 13 3 2" xfId="4759" xr:uid="{69EB8427-B97C-4230-8435-9331308607A1}"/>
    <cellStyle name="Currency 13 4" xfId="4320" xr:uid="{5CCEEDFA-4417-479F-ACBB-76FA014800ED}"/>
    <cellStyle name="Currency 13 5" xfId="4758" xr:uid="{203C8BC3-DC7F-447C-8AD0-0FE78D6E2020}"/>
    <cellStyle name="Currency 14" xfId="17" xr:uid="{2D5F3BB1-940B-43DB-B0D3-B0C8026BC7E9}"/>
    <cellStyle name="Currency 14 2" xfId="211" xr:uid="{D20F7B3B-13DE-438E-A274-DF6E883D3230}"/>
    <cellStyle name="Currency 14 2 2" xfId="4624" xr:uid="{D9F86E67-7335-4ABC-88C4-920643CEB3FA}"/>
    <cellStyle name="Currency 14 3" xfId="4518" xr:uid="{5999C0B6-1EED-499A-B2CD-80AF3C7E87A4}"/>
    <cellStyle name="Currency 15" xfId="4414" xr:uid="{EF56F0C9-E44D-4D33-9D8C-824B34D79606}"/>
    <cellStyle name="Currency 15 2" xfId="5352" xr:uid="{F60077EC-6E12-4E9F-B822-106C9424BAD0}"/>
    <cellStyle name="Currency 17" xfId="4323" xr:uid="{2D752E81-E3AF-498C-8B8F-6AE34C18C85D}"/>
    <cellStyle name="Currency 2" xfId="18" xr:uid="{7F2D7BB5-61CA-4887-84B4-4E35B1CF1F2B}"/>
    <cellStyle name="Currency 2 2" xfId="19" xr:uid="{2CE8A1A0-7527-4EA6-86E9-73C83B93F7D7}"/>
    <cellStyle name="Currency 2 2 2" xfId="20" xr:uid="{9BA53FE0-D51E-462F-817B-7E23A9223AB6}"/>
    <cellStyle name="Currency 2 2 2 2" xfId="21" xr:uid="{41FEF415-8516-4218-954E-48FF6413139A}"/>
    <cellStyle name="Currency 2 2 2 2 2" xfId="4760" xr:uid="{495C5E65-0F92-4F9C-856A-6E4B1A7E5236}"/>
    <cellStyle name="Currency 2 2 2 3" xfId="22" xr:uid="{E9197BF9-00C7-493E-90EC-5F0DA1F8DF74}"/>
    <cellStyle name="Currency 2 2 2 3 2" xfId="212" xr:uid="{675E4037-DCC8-4E3D-B22C-4EF0221DE3E3}"/>
    <cellStyle name="Currency 2 2 2 3 2 2" xfId="4625" xr:uid="{C188FB79-413B-4173-B77E-1CE5BA102FED}"/>
    <cellStyle name="Currency 2 2 2 3 3" xfId="4521" xr:uid="{91D78BFD-4218-45FE-B728-D20E61D57AEF}"/>
    <cellStyle name="Currency 2 2 2 4" xfId="213" xr:uid="{B297658B-52E5-4A14-8425-A2BF9DC31044}"/>
    <cellStyle name="Currency 2 2 2 4 2" xfId="4626" xr:uid="{B28F6798-36BC-4357-8A9F-BCE15DB11718}"/>
    <cellStyle name="Currency 2 2 2 5" xfId="4520" xr:uid="{37B0229D-2FBB-4845-9B64-379E0BBFA559}"/>
    <cellStyle name="Currency 2 2 3" xfId="214" xr:uid="{55E0C199-D8AF-4C6B-BCCE-78CEC8682810}"/>
    <cellStyle name="Currency 2 2 3 2" xfId="4627" xr:uid="{59F5EAD4-8078-4B07-B681-7785BFDF9EDB}"/>
    <cellStyle name="Currency 2 2 4" xfId="4519" xr:uid="{609197BF-3BD2-43ED-99F5-60591A898BD8}"/>
    <cellStyle name="Currency 2 3" xfId="23" xr:uid="{411338D5-CFB6-41CC-9BFF-3166E4960ACF}"/>
    <cellStyle name="Currency 2 3 2" xfId="215" xr:uid="{1C0082A5-F022-4382-87A2-35CEAA26F694}"/>
    <cellStyle name="Currency 2 3 2 2" xfId="4628" xr:uid="{23C8F163-96F0-4D63-B699-365A7AF70E60}"/>
    <cellStyle name="Currency 2 3 3" xfId="4522" xr:uid="{C6AF35FE-7116-4EC7-9881-EBFBADEC8A91}"/>
    <cellStyle name="Currency 2 4" xfId="216" xr:uid="{AFEBF46C-F524-4D31-B4AE-0D7B99360DB0}"/>
    <cellStyle name="Currency 2 4 2" xfId="217" xr:uid="{4603DFAE-402C-4D62-A574-989A2172A4E7}"/>
    <cellStyle name="Currency 2 5" xfId="218" xr:uid="{2B70AB87-B842-4FC5-889C-F0311E100D7E}"/>
    <cellStyle name="Currency 2 5 2" xfId="219" xr:uid="{8489002E-A4A8-4900-815E-D7A2F8B33998}"/>
    <cellStyle name="Currency 2 6" xfId="220" xr:uid="{DBC4C260-ADED-470E-8AD6-1E148502A39F}"/>
    <cellStyle name="Currency 3" xfId="24" xr:uid="{C63C1F10-DA1A-4DA1-8B6B-F086C3E4F8F7}"/>
    <cellStyle name="Currency 3 2" xfId="25" xr:uid="{95933039-8D6D-48F4-96DC-CC21B96CEB84}"/>
    <cellStyle name="Currency 3 2 2" xfId="221" xr:uid="{08E34AC8-B37B-4EFB-B7F0-926F4B87C85F}"/>
    <cellStyle name="Currency 3 2 2 2" xfId="4629" xr:uid="{A9D8380A-C14E-45FE-A08A-6AFBE8A03ACC}"/>
    <cellStyle name="Currency 3 2 3" xfId="4524" xr:uid="{C313562A-306B-4F41-9B74-9EAA5E5DC771}"/>
    <cellStyle name="Currency 3 3" xfId="26" xr:uid="{F86B2B49-D3C6-4BF6-8AF3-22CEE521A486}"/>
    <cellStyle name="Currency 3 3 2" xfId="222" xr:uid="{A9FF6E4A-CA1B-4D10-BF61-F2100E5F5098}"/>
    <cellStyle name="Currency 3 3 2 2" xfId="4630" xr:uid="{12373A3D-F34B-49B0-8951-2ECD9D943DDF}"/>
    <cellStyle name="Currency 3 3 3" xfId="4525" xr:uid="{4F24A5B7-4429-473E-89C0-B15174812F73}"/>
    <cellStyle name="Currency 3 4" xfId="27" xr:uid="{4AD25DCD-3874-4996-A8BC-A2B2EA8AEA40}"/>
    <cellStyle name="Currency 3 4 2" xfId="223" xr:uid="{82B8E478-4CDD-4365-8978-173BBD5DB35B}"/>
    <cellStyle name="Currency 3 4 2 2" xfId="4631" xr:uid="{FF4D8D96-4FA2-43BC-BE31-6264C0A6C80E}"/>
    <cellStyle name="Currency 3 4 3" xfId="4526" xr:uid="{D6CEAD7B-7FEC-409E-8C6F-075707A4BEE1}"/>
    <cellStyle name="Currency 3 5" xfId="224" xr:uid="{E11A3A94-B9F6-4B07-9B8C-C3BDC46DE954}"/>
    <cellStyle name="Currency 3 5 2" xfId="4632" xr:uid="{68A306AE-9296-4B08-908E-E28BBA7D3D73}"/>
    <cellStyle name="Currency 3 6" xfId="4523" xr:uid="{8447A47A-DB1D-4666-9921-648D4C7F0F45}"/>
    <cellStyle name="Currency 4" xfId="28" xr:uid="{12FB1909-E944-45F8-87D1-9B0878F3E55E}"/>
    <cellStyle name="Currency 4 2" xfId="29" xr:uid="{AE4C6868-0E05-4B44-883D-4B865A483086}"/>
    <cellStyle name="Currency 4 2 2" xfId="225" xr:uid="{27C70DE3-4479-46B7-ACD2-3B0CF3372022}"/>
    <cellStyle name="Currency 4 2 2 2" xfId="4633" xr:uid="{357244BF-61BF-4B91-951D-5316F350BD46}"/>
    <cellStyle name="Currency 4 2 3" xfId="4528" xr:uid="{265A31BE-6961-410F-84E4-56CE4702E010}"/>
    <cellStyle name="Currency 4 3" xfId="30" xr:uid="{81A1A7D0-2570-447A-952A-07CF747F54BA}"/>
    <cellStyle name="Currency 4 3 2" xfId="226" xr:uid="{14076AF5-B591-4448-8953-3FF36FC6B150}"/>
    <cellStyle name="Currency 4 3 2 2" xfId="4634" xr:uid="{D4E2FF16-7131-43A2-86F5-500071EB2A2B}"/>
    <cellStyle name="Currency 4 3 3" xfId="4529" xr:uid="{A7EAD6B0-30E9-4C88-8ACB-A57ED3B9F7DF}"/>
    <cellStyle name="Currency 4 4" xfId="227" xr:uid="{F9AFAEAF-5E98-434C-91A0-05244E3A27D3}"/>
    <cellStyle name="Currency 4 4 2" xfId="4635" xr:uid="{97FCB4E0-7CDD-4B38-A972-EF88DF9BBC5C}"/>
    <cellStyle name="Currency 4 5" xfId="4324" xr:uid="{0954078C-5779-454A-9D67-476FFBA95576}"/>
    <cellStyle name="Currency 4 5 2" xfId="4439" xr:uid="{5F019F63-EF3A-4A7A-A579-7E8E6DE16C56}"/>
    <cellStyle name="Currency 4 5 3" xfId="4721" xr:uid="{C5E63DDA-E056-4807-B1D4-4E291F45AFA0}"/>
    <cellStyle name="Currency 4 5 3 2" xfId="5316" xr:uid="{1FD5EB81-896D-4420-B8A0-2E23A1885618}"/>
    <cellStyle name="Currency 4 5 3 3" xfId="4761" xr:uid="{39D61315-5D5F-461F-88DE-277E4F0D680E}"/>
    <cellStyle name="Currency 4 5 4" xfId="4698" xr:uid="{E58E4CA5-5E73-494B-AF21-221C9FFF725C}"/>
    <cellStyle name="Currency 4 6" xfId="4527" xr:uid="{40F57A8E-CE87-4307-AC3A-D33F417F0DA5}"/>
    <cellStyle name="Currency 5" xfId="31" xr:uid="{716CA922-8706-44A0-88AA-7C5AC5DB722A}"/>
    <cellStyle name="Currency 5 2" xfId="32" xr:uid="{4E59CD82-C4AE-46B0-99D3-049774CEB302}"/>
    <cellStyle name="Currency 5 2 2" xfId="228" xr:uid="{2952CF99-CA63-4388-AB77-F9E2EB4F5A79}"/>
    <cellStyle name="Currency 5 2 2 2" xfId="4636" xr:uid="{5C84AA68-1E90-4DF6-891E-0F1A92A58FB1}"/>
    <cellStyle name="Currency 5 2 3" xfId="4530" xr:uid="{6363020A-4931-4E3F-8B42-4BFE22426495}"/>
    <cellStyle name="Currency 5 3" xfId="4325" xr:uid="{01272798-CF7A-400B-99AC-1B3B47C61AD6}"/>
    <cellStyle name="Currency 5 3 2" xfId="4440" xr:uid="{0E649752-FBF2-47FA-B3A6-1F56C3982DD9}"/>
    <cellStyle name="Currency 5 3 2 2" xfId="5306" xr:uid="{8708F3B6-D451-48B4-B637-6A7701C69CDA}"/>
    <cellStyle name="Currency 5 3 2 3" xfId="4763" xr:uid="{6E4BFE05-E7B7-4E9F-B196-D28B842B1154}"/>
    <cellStyle name="Currency 5 4" xfId="4762" xr:uid="{D925B3E5-DE12-4B2E-B7D9-ACC81D384BAD}"/>
    <cellStyle name="Currency 6" xfId="33" xr:uid="{336763EA-37C5-4820-96F9-C74262D7087C}"/>
    <cellStyle name="Currency 6 2" xfId="229" xr:uid="{CC09A405-2FA2-4E43-848B-785E6E4792D6}"/>
    <cellStyle name="Currency 6 2 2" xfId="4637" xr:uid="{B1253BBC-0A10-4940-A53E-BD46E3F337D6}"/>
    <cellStyle name="Currency 6 3" xfId="4326" xr:uid="{93B9D253-7FC7-4C4F-A1AC-7F25DEEB141F}"/>
    <cellStyle name="Currency 6 3 2" xfId="4441" xr:uid="{A8A234C8-ACF5-4169-99C1-CA95FDC3C6F1}"/>
    <cellStyle name="Currency 6 3 3" xfId="4722" xr:uid="{601D8168-ADA6-4CA3-AA30-82DDBD93E5A3}"/>
    <cellStyle name="Currency 6 3 3 2" xfId="5317" xr:uid="{20C8F5F8-5DD4-4BC2-9AAA-880C9C3DBB10}"/>
    <cellStyle name="Currency 6 3 3 3" xfId="4764" xr:uid="{DD829213-4780-4338-87A0-E9FCF8156176}"/>
    <cellStyle name="Currency 6 3 4" xfId="4699" xr:uid="{C6215A5E-50EC-4B0A-B288-C914CF51DE83}"/>
    <cellStyle name="Currency 6 4" xfId="4531" xr:uid="{CA0520A0-024B-4FEF-9481-9C66AEEC0F13}"/>
    <cellStyle name="Currency 7" xfId="34" xr:uid="{F1CD305C-3595-45E0-BA4C-11AC42EF17F5}"/>
    <cellStyle name="Currency 7 2" xfId="35" xr:uid="{915F9D7E-31A5-4AE3-A2A6-A14509C30FF9}"/>
    <cellStyle name="Currency 7 2 2" xfId="250" xr:uid="{45685504-4CB7-47BD-80D7-29C613943241}"/>
    <cellStyle name="Currency 7 2 2 2" xfId="4638" xr:uid="{05863904-098B-40FF-A816-C2D219D12B2B}"/>
    <cellStyle name="Currency 7 2 3" xfId="4533" xr:uid="{078D2B84-E32C-4424-BF0F-303EEB8E0689}"/>
    <cellStyle name="Currency 7 3" xfId="230" xr:uid="{36E5BBA3-7137-47AB-9E48-9510AC6CE32A}"/>
    <cellStyle name="Currency 7 3 2" xfId="4639" xr:uid="{2AF3A628-2B1A-456A-ADC0-9B985940FFCA}"/>
    <cellStyle name="Currency 7 4" xfId="4442" xr:uid="{0D242626-AF65-46AC-8F91-E7F1466FED08}"/>
    <cellStyle name="Currency 7 5" xfId="4532" xr:uid="{711BF2E5-C7CC-453C-AB10-41E7D3A28509}"/>
    <cellStyle name="Currency 8" xfId="36" xr:uid="{1F65C488-239F-471F-A907-FDC5AF8A0C82}"/>
    <cellStyle name="Currency 8 2" xfId="37" xr:uid="{43652FFC-85F7-41AD-8609-90BEEE90E788}"/>
    <cellStyle name="Currency 8 2 2" xfId="231" xr:uid="{9FFDC9EF-90C3-40EE-BD59-98AF16E87928}"/>
    <cellStyle name="Currency 8 2 2 2" xfId="4640" xr:uid="{18874511-352E-4207-80E1-B3CD0945721F}"/>
    <cellStyle name="Currency 8 2 3" xfId="4535" xr:uid="{55956ACE-79F1-44EB-95F4-65948FDB1FF8}"/>
    <cellStyle name="Currency 8 3" xfId="38" xr:uid="{D9FAA71D-887C-4280-8169-4A22C98F1847}"/>
    <cellStyle name="Currency 8 3 2" xfId="232" xr:uid="{9FFAD608-4D5C-41CD-9CC1-32075420B033}"/>
    <cellStyle name="Currency 8 3 2 2" xfId="4641" xr:uid="{868740D8-5E74-4E24-B58E-6CD826D4329F}"/>
    <cellStyle name="Currency 8 3 3" xfId="4536" xr:uid="{A61BE5C8-D818-41D3-B6B4-E4354362DB02}"/>
    <cellStyle name="Currency 8 4" xfId="39" xr:uid="{A115EB1E-0B6D-4411-9877-647D15F3D217}"/>
    <cellStyle name="Currency 8 4 2" xfId="233" xr:uid="{13A24613-BBD1-4329-B841-AA0C823BE8C9}"/>
    <cellStyle name="Currency 8 4 2 2" xfId="4642" xr:uid="{DF17DF82-3664-470F-B36A-367BC45765C0}"/>
    <cellStyle name="Currency 8 4 3" xfId="4537" xr:uid="{29251CEC-850A-4E77-A28F-7F2EEEBD3F8A}"/>
    <cellStyle name="Currency 8 5" xfId="234" xr:uid="{3CCC8497-5FC2-43B8-8F58-2ECCA73815E0}"/>
    <cellStyle name="Currency 8 5 2" xfId="4643" xr:uid="{B4BF15E6-5EA2-4122-B3A5-7374A6559ACB}"/>
    <cellStyle name="Currency 8 6" xfId="4443" xr:uid="{6982660D-337D-4775-99E0-2F5EC6F42C6C}"/>
    <cellStyle name="Currency 8 7" xfId="4534" xr:uid="{C0C94FFA-9897-4B73-A453-132DF1C867CA}"/>
    <cellStyle name="Currency 9" xfId="40" xr:uid="{2EB54FCE-4F45-4CC5-AD8B-1B27477582BC}"/>
    <cellStyle name="Currency 9 2" xfId="41" xr:uid="{CEC5E3C2-2626-4130-8D61-3C9CB4997AC5}"/>
    <cellStyle name="Currency 9 2 2" xfId="235" xr:uid="{E9A050F0-FD42-4ACD-ADA7-5E3A540D81CD}"/>
    <cellStyle name="Currency 9 2 2 2" xfId="4644" xr:uid="{4A39F971-4B93-4BFA-B25B-65589C384748}"/>
    <cellStyle name="Currency 9 2 3" xfId="4539" xr:uid="{553A211F-E3BC-48BF-B061-D285E4283BA0}"/>
    <cellStyle name="Currency 9 3" xfId="42" xr:uid="{947EF9A9-0523-4340-A143-40CECD4CB502}"/>
    <cellStyle name="Currency 9 3 2" xfId="236" xr:uid="{75ECF84B-26F3-4DE8-A031-DA7C0283BCA2}"/>
    <cellStyle name="Currency 9 3 2 2" xfId="4645" xr:uid="{238E2AFD-15AA-4DBA-B00B-FE450840BDCF}"/>
    <cellStyle name="Currency 9 3 3" xfId="4540" xr:uid="{64038D8D-6E2C-4A5A-9E16-ED834DB6A853}"/>
    <cellStyle name="Currency 9 4" xfId="237" xr:uid="{F1969409-4A35-4ABA-8171-C74E2E198E62}"/>
    <cellStyle name="Currency 9 4 2" xfId="4646" xr:uid="{217D7A4D-3607-45D7-A57F-161C55C1DE0F}"/>
    <cellStyle name="Currency 9 5" xfId="4327" xr:uid="{EEA36EC4-B8FE-4B66-B889-F0B9BF8AEA45}"/>
    <cellStyle name="Currency 9 5 2" xfId="4444" xr:uid="{E9E040DC-080D-4FFD-B320-CCDED3198D48}"/>
    <cellStyle name="Currency 9 5 3" xfId="4723" xr:uid="{D52A6E76-7AA0-4015-81D3-2010B3CD599C}"/>
    <cellStyle name="Currency 9 5 4" xfId="4700" xr:uid="{ECAC7CDC-489C-42DC-8D79-77837255B881}"/>
    <cellStyle name="Currency 9 6" xfId="4538" xr:uid="{8C28A71D-6EDB-4B2D-9B34-E40F2C16AEBD}"/>
    <cellStyle name="Hyperlink 2" xfId="6" xr:uid="{6CFFD761-E1C4-4FFC-9C82-FDD569F38491}"/>
    <cellStyle name="Hyperlink 2 2" xfId="5356" xr:uid="{96C7CC72-216F-4BA0-A863-A3272102CFEC}"/>
    <cellStyle name="Hyperlink 3" xfId="202" xr:uid="{C90FDE43-A89F-45FB-84B2-284180EE2B20}"/>
    <cellStyle name="Hyperlink 3 2" xfId="4415" xr:uid="{6BEDC9C2-7E80-4821-A6B3-AD11ABE0D599}"/>
    <cellStyle name="Hyperlink 3 3" xfId="4328" xr:uid="{50E461CA-B378-403A-A942-7B926AB54278}"/>
    <cellStyle name="Hyperlink 4" xfId="4329" xr:uid="{246248AD-DCCB-4B63-A354-F7C605F125E2}"/>
    <cellStyle name="Hyperlink 4 2" xfId="5350" xr:uid="{D606A61F-56AD-422A-B499-40BB379C0D25}"/>
    <cellStyle name="Normal" xfId="0" builtinId="0"/>
    <cellStyle name="Normal 10" xfId="43" xr:uid="{23DC8DF3-6ABB-4A58-9AA2-DC1BB0C042AE}"/>
    <cellStyle name="Normal 10 10" xfId="903" xr:uid="{8679E0A2-3C68-494F-ADF6-231B57D1E322}"/>
    <cellStyle name="Normal 10 10 2" xfId="2508" xr:uid="{B8386114-59DE-40FF-936E-45C62109F820}"/>
    <cellStyle name="Normal 10 10 2 2" xfId="4331" xr:uid="{E86E1BB1-FDBC-4C06-B5A8-3BF823B9E615}"/>
    <cellStyle name="Normal 10 10 2 3" xfId="4675" xr:uid="{9C253D54-7562-4894-A80B-339DF3724387}"/>
    <cellStyle name="Normal 10 10 3" xfId="2509" xr:uid="{C7062AF2-1248-4A80-8552-281A425CB2DF}"/>
    <cellStyle name="Normal 10 10 4" xfId="2510" xr:uid="{1BC14A4D-4BCF-44A8-8E1C-1250CE290B4C}"/>
    <cellStyle name="Normal 10 11" xfId="2511" xr:uid="{00FE6811-7A5A-4CD5-8E50-0E544A2E1482}"/>
    <cellStyle name="Normal 10 11 2" xfId="2512" xr:uid="{C077809B-2149-4769-B351-82705C717450}"/>
    <cellStyle name="Normal 10 11 3" xfId="2513" xr:uid="{2EB7920C-C83D-4359-86C3-3910EEFA16A4}"/>
    <cellStyle name="Normal 10 11 4" xfId="2514" xr:uid="{2A1F6FA0-2EC1-4422-B0F8-721EC7674227}"/>
    <cellStyle name="Normal 10 12" xfId="2515" xr:uid="{A639E762-0BB0-43CB-B6BA-C6B5D35ACDB5}"/>
    <cellStyle name="Normal 10 12 2" xfId="2516" xr:uid="{47A1FE1A-299F-4B7D-9F98-589E74912D8C}"/>
    <cellStyle name="Normal 10 13" xfId="2517" xr:uid="{F69DB3C8-7E00-488D-B988-B1E6C2C98B89}"/>
    <cellStyle name="Normal 10 14" xfId="2518" xr:uid="{081090B8-09FD-47A1-B152-CB67960D4706}"/>
    <cellStyle name="Normal 10 15" xfId="2519" xr:uid="{AD15A20D-BAB3-4896-A2CA-8C0042F46567}"/>
    <cellStyle name="Normal 10 2" xfId="44" xr:uid="{CC59BF43-4807-4EA0-A611-4A5377D078AA}"/>
    <cellStyle name="Normal 10 2 10" xfId="2520" xr:uid="{60036AC5-26B6-40C3-ABB8-8ACBCBC3214B}"/>
    <cellStyle name="Normal 10 2 11" xfId="2521" xr:uid="{E2D30AFD-E45C-4A89-939C-83B95B79EB2C}"/>
    <cellStyle name="Normal 10 2 2" xfId="45" xr:uid="{B22CA0E4-9C57-4810-83E2-CD337B1A507C}"/>
    <cellStyle name="Normal 10 2 2 2" xfId="46" xr:uid="{59D8AF9E-5A76-453C-904B-6527A98BBFE5}"/>
    <cellStyle name="Normal 10 2 2 2 2" xfId="238" xr:uid="{CBE88F92-1E96-4156-87F3-EC1AC3D68898}"/>
    <cellStyle name="Normal 10 2 2 2 2 2" xfId="454" xr:uid="{8A002842-229B-4602-BF6D-C05DC77607C8}"/>
    <cellStyle name="Normal 10 2 2 2 2 2 2" xfId="455" xr:uid="{9568EA31-3B48-40BA-8B04-E538A6E1D941}"/>
    <cellStyle name="Normal 10 2 2 2 2 2 2 2" xfId="904" xr:uid="{B300C810-9427-4755-A8DA-8816E306240B}"/>
    <cellStyle name="Normal 10 2 2 2 2 2 2 2 2" xfId="905" xr:uid="{9D7352CB-540E-4B5A-BDFF-C05614BD4C8E}"/>
    <cellStyle name="Normal 10 2 2 2 2 2 2 3" xfId="906" xr:uid="{647297DA-D746-4F99-BEF5-A2BAA5C515F1}"/>
    <cellStyle name="Normal 10 2 2 2 2 2 3" xfId="907" xr:uid="{2A8B52FE-BFEF-46F8-BED7-B1E2A5A722E0}"/>
    <cellStyle name="Normal 10 2 2 2 2 2 3 2" xfId="908" xr:uid="{DF9CFBC0-0E7A-4BFB-B071-554E160285F0}"/>
    <cellStyle name="Normal 10 2 2 2 2 2 4" xfId="909" xr:uid="{F4C244E1-1185-40E9-8282-2F081D9CA78C}"/>
    <cellStyle name="Normal 10 2 2 2 2 3" xfId="456" xr:uid="{A3ECC863-8154-46F2-8051-78E6F07510E1}"/>
    <cellStyle name="Normal 10 2 2 2 2 3 2" xfId="910" xr:uid="{C329EAD9-3BD3-4691-BA55-F9747529C971}"/>
    <cellStyle name="Normal 10 2 2 2 2 3 2 2" xfId="911" xr:uid="{C41C8110-BFCE-4DE6-A48C-2D7035E01253}"/>
    <cellStyle name="Normal 10 2 2 2 2 3 3" xfId="912" xr:uid="{7545A040-F32C-4028-9F0E-590D3932F989}"/>
    <cellStyle name="Normal 10 2 2 2 2 3 4" xfId="2522" xr:uid="{81802572-18D5-4936-BAEC-0C23AF0BC07B}"/>
    <cellStyle name="Normal 10 2 2 2 2 4" xfId="913" xr:uid="{41311155-33FB-4015-8A05-E267E20268A6}"/>
    <cellStyle name="Normal 10 2 2 2 2 4 2" xfId="914" xr:uid="{F483F5B6-679A-4753-BED7-9245670B777B}"/>
    <cellStyle name="Normal 10 2 2 2 2 5" xfId="915" xr:uid="{B438F463-045E-4B1A-8670-969170B7F27E}"/>
    <cellStyle name="Normal 10 2 2 2 2 6" xfId="2523" xr:uid="{73D7C973-EED0-41B3-861A-3848CC7ACF64}"/>
    <cellStyle name="Normal 10 2 2 2 3" xfId="239" xr:uid="{B7B4B1E3-4A12-4DE8-8493-BF7CEAB825EA}"/>
    <cellStyle name="Normal 10 2 2 2 3 2" xfId="457" xr:uid="{00C47382-F5FE-4866-B523-8C4E08F61C17}"/>
    <cellStyle name="Normal 10 2 2 2 3 2 2" xfId="458" xr:uid="{3444B9B8-C703-4D9E-9C20-508512C03F48}"/>
    <cellStyle name="Normal 10 2 2 2 3 2 2 2" xfId="916" xr:uid="{CE56D21A-5A0D-4E8E-A570-AB246DB6F191}"/>
    <cellStyle name="Normal 10 2 2 2 3 2 2 2 2" xfId="917" xr:uid="{945891A0-4013-4F89-B711-E0F3ACF3DF47}"/>
    <cellStyle name="Normal 10 2 2 2 3 2 2 3" xfId="918" xr:uid="{54F9FF18-6917-4C3A-97C6-CEECE9B63103}"/>
    <cellStyle name="Normal 10 2 2 2 3 2 3" xfId="919" xr:uid="{C8F9CF55-567D-428C-B888-F8B49366576D}"/>
    <cellStyle name="Normal 10 2 2 2 3 2 3 2" xfId="920" xr:uid="{8FAD6687-68EE-40EB-8315-A857153CBEE0}"/>
    <cellStyle name="Normal 10 2 2 2 3 2 4" xfId="921" xr:uid="{1A88E18E-EF36-4F54-AAB0-0457E89A5E08}"/>
    <cellStyle name="Normal 10 2 2 2 3 3" xfId="459" xr:uid="{FE8B9FB4-C244-4C65-AB11-D64A3CC49DD0}"/>
    <cellStyle name="Normal 10 2 2 2 3 3 2" xfId="922" xr:uid="{F466372B-312B-48D8-943C-41F90B60F39C}"/>
    <cellStyle name="Normal 10 2 2 2 3 3 2 2" xfId="923" xr:uid="{949F5D7A-F141-449A-AD4B-B27F5F9C5043}"/>
    <cellStyle name="Normal 10 2 2 2 3 3 3" xfId="924" xr:uid="{5F890DDD-8382-4088-80FF-58B591AAC0A3}"/>
    <cellStyle name="Normal 10 2 2 2 3 4" xfId="925" xr:uid="{52949E62-9EBD-426E-9156-0D492C2BC68C}"/>
    <cellStyle name="Normal 10 2 2 2 3 4 2" xfId="926" xr:uid="{F2D1A511-2442-4087-B532-AA949DEBC8A6}"/>
    <cellStyle name="Normal 10 2 2 2 3 5" xfId="927" xr:uid="{C59BB3FA-22EF-4091-B559-45AA24022192}"/>
    <cellStyle name="Normal 10 2 2 2 4" xfId="460" xr:uid="{99B4E3DE-B85F-4BA5-9C55-C5EE0CE75B2D}"/>
    <cellStyle name="Normal 10 2 2 2 4 2" xfId="461" xr:uid="{DA461293-6CCB-4B0B-85CE-26434DE90790}"/>
    <cellStyle name="Normal 10 2 2 2 4 2 2" xfId="928" xr:uid="{1D1D1870-906D-4F00-9A7A-D730DA9AE782}"/>
    <cellStyle name="Normal 10 2 2 2 4 2 2 2" xfId="929" xr:uid="{3C2D7499-8879-4C34-A2E3-95B1C9E45F84}"/>
    <cellStyle name="Normal 10 2 2 2 4 2 3" xfId="930" xr:uid="{39EBC797-F762-4112-977D-86BB127FD5FA}"/>
    <cellStyle name="Normal 10 2 2 2 4 3" xfId="931" xr:uid="{0CC5C456-60C4-402C-AE33-A1981D2F881E}"/>
    <cellStyle name="Normal 10 2 2 2 4 3 2" xfId="932" xr:uid="{50CBDAFD-AA1B-4228-B6AC-AE788490C528}"/>
    <cellStyle name="Normal 10 2 2 2 4 4" xfId="933" xr:uid="{2D16272F-3D53-46D5-BFCF-F8B0DB7D9C8A}"/>
    <cellStyle name="Normal 10 2 2 2 5" xfId="462" xr:uid="{CFA77967-552A-42F7-83C6-35E8335E7DF3}"/>
    <cellStyle name="Normal 10 2 2 2 5 2" xfId="934" xr:uid="{71E955E2-40B7-440F-A60C-5830053ADF4D}"/>
    <cellStyle name="Normal 10 2 2 2 5 2 2" xfId="935" xr:uid="{EDEF81D4-2C73-47F3-A510-33086EA98064}"/>
    <cellStyle name="Normal 10 2 2 2 5 3" xfId="936" xr:uid="{766F6147-CB78-47AC-B82E-448051009BAC}"/>
    <cellStyle name="Normal 10 2 2 2 5 4" xfId="2524" xr:uid="{04B345F1-1871-49E5-AF82-C59237DDB70F}"/>
    <cellStyle name="Normal 10 2 2 2 6" xfId="937" xr:uid="{1E56E1C5-BCDB-49D4-980B-9F493233C0DB}"/>
    <cellStyle name="Normal 10 2 2 2 6 2" xfId="938" xr:uid="{80B02826-4429-430C-8732-8EEA1F274213}"/>
    <cellStyle name="Normal 10 2 2 2 7" xfId="939" xr:uid="{E8CD6A2B-C351-48BB-BE87-B1890883F3B9}"/>
    <cellStyle name="Normal 10 2 2 2 8" xfId="2525" xr:uid="{0F62C897-E0E9-419C-9450-1FDFB4D302A1}"/>
    <cellStyle name="Normal 10 2 2 3" xfId="240" xr:uid="{BC3F1089-5AFD-4D60-A654-2CDD5B406A4D}"/>
    <cellStyle name="Normal 10 2 2 3 2" xfId="463" xr:uid="{3DD37261-7928-4A24-8407-663CEE61611A}"/>
    <cellStyle name="Normal 10 2 2 3 2 2" xfId="464" xr:uid="{411456EB-F91D-43AE-AAAB-681609E846E2}"/>
    <cellStyle name="Normal 10 2 2 3 2 2 2" xfId="940" xr:uid="{54A87D12-9A74-4250-83EF-1F651087A2D6}"/>
    <cellStyle name="Normal 10 2 2 3 2 2 2 2" xfId="941" xr:uid="{58C013BA-0E9E-41A9-9F96-BEEF27B818DB}"/>
    <cellStyle name="Normal 10 2 2 3 2 2 3" xfId="942" xr:uid="{CB8827DA-5611-434C-A4C9-F4628CD380DE}"/>
    <cellStyle name="Normal 10 2 2 3 2 3" xfId="943" xr:uid="{A0AEB6DF-6A70-4BC2-BAD5-63B50F9797EE}"/>
    <cellStyle name="Normal 10 2 2 3 2 3 2" xfId="944" xr:uid="{0959FB75-A54B-4916-BC8C-80FC91FFBC3E}"/>
    <cellStyle name="Normal 10 2 2 3 2 4" xfId="945" xr:uid="{9505390D-33DC-4BBA-B499-D24CD471DE6E}"/>
    <cellStyle name="Normal 10 2 2 3 3" xfId="465" xr:uid="{BD7D3BE7-AF62-42B0-87E5-E3C831CA6CBC}"/>
    <cellStyle name="Normal 10 2 2 3 3 2" xfId="946" xr:uid="{003AFA1F-97CA-4CF3-B000-20CB33A589EE}"/>
    <cellStyle name="Normal 10 2 2 3 3 2 2" xfId="947" xr:uid="{4B16C1F7-FF4F-4959-BF05-439202E41CA6}"/>
    <cellStyle name="Normal 10 2 2 3 3 3" xfId="948" xr:uid="{7C1818F6-CADE-442C-B02B-606EE720FB24}"/>
    <cellStyle name="Normal 10 2 2 3 3 4" xfId="2526" xr:uid="{BA163DCA-07BD-4E1B-A259-8CF1A7126022}"/>
    <cellStyle name="Normal 10 2 2 3 4" xfId="949" xr:uid="{A3372B75-261A-46E7-A76D-253104146025}"/>
    <cellStyle name="Normal 10 2 2 3 4 2" xfId="950" xr:uid="{5B3F65D4-9BD5-46AB-A41E-03BCED1EF4DB}"/>
    <cellStyle name="Normal 10 2 2 3 5" xfId="951" xr:uid="{F867EDCF-27A8-456E-90E1-F51722C8D4B7}"/>
    <cellStyle name="Normal 10 2 2 3 6" xfId="2527" xr:uid="{B074C68C-E34F-409F-8D8F-2B663AA2F6FE}"/>
    <cellStyle name="Normal 10 2 2 4" xfId="241" xr:uid="{87D7172C-C772-45BE-9425-5CE66E30D6B1}"/>
    <cellStyle name="Normal 10 2 2 4 2" xfId="466" xr:uid="{330F6333-37A2-47B2-BE91-7E0DAF25CE6F}"/>
    <cellStyle name="Normal 10 2 2 4 2 2" xfId="467" xr:uid="{89AE5434-4D21-4208-9069-280E3FAABB7E}"/>
    <cellStyle name="Normal 10 2 2 4 2 2 2" xfId="952" xr:uid="{FBD58231-590A-4616-A6F4-3FC13889535F}"/>
    <cellStyle name="Normal 10 2 2 4 2 2 2 2" xfId="953" xr:uid="{B9A498DA-7D10-449E-9F40-4E2D8904D02E}"/>
    <cellStyle name="Normal 10 2 2 4 2 2 3" xfId="954" xr:uid="{469512D8-8824-465C-8CC1-365DDA97809A}"/>
    <cellStyle name="Normal 10 2 2 4 2 3" xfId="955" xr:uid="{D68FC5DA-8FD2-43FA-99AD-E979F39AA264}"/>
    <cellStyle name="Normal 10 2 2 4 2 3 2" xfId="956" xr:uid="{10939B0C-ECAD-4D69-BFB7-6B32A214000B}"/>
    <cellStyle name="Normal 10 2 2 4 2 4" xfId="957" xr:uid="{E9B1FE55-C949-4311-9119-DFDAB3A86018}"/>
    <cellStyle name="Normal 10 2 2 4 3" xfId="468" xr:uid="{2581AB4B-F32E-49D4-8893-181976A722D0}"/>
    <cellStyle name="Normal 10 2 2 4 3 2" xfId="958" xr:uid="{969AFD93-CE3C-4CA1-A89C-12CCD3DE1F7E}"/>
    <cellStyle name="Normal 10 2 2 4 3 2 2" xfId="959" xr:uid="{9A951185-E447-4579-86A0-1A4AC1CBF6C9}"/>
    <cellStyle name="Normal 10 2 2 4 3 3" xfId="960" xr:uid="{03342B73-DF55-404F-BEC4-C34D3027B911}"/>
    <cellStyle name="Normal 10 2 2 4 4" xfId="961" xr:uid="{22BA707B-E0B3-4919-B475-634232998AB3}"/>
    <cellStyle name="Normal 10 2 2 4 4 2" xfId="962" xr:uid="{B4D4E843-A59E-448C-B313-EE326D0E22BB}"/>
    <cellStyle name="Normal 10 2 2 4 5" xfId="963" xr:uid="{E53C5108-F042-4391-AB8B-636E46F1E88C}"/>
    <cellStyle name="Normal 10 2 2 5" xfId="242" xr:uid="{7B68C936-90E1-4732-8990-ABF24E72A931}"/>
    <cellStyle name="Normal 10 2 2 5 2" xfId="469" xr:uid="{074694E2-5D32-4592-969A-700829CF873D}"/>
    <cellStyle name="Normal 10 2 2 5 2 2" xfId="964" xr:uid="{265E13F3-4A7E-45D8-AA89-0C836F85EB7C}"/>
    <cellStyle name="Normal 10 2 2 5 2 2 2" xfId="965" xr:uid="{D720FE2A-8179-451C-9540-DFD6288CFF07}"/>
    <cellStyle name="Normal 10 2 2 5 2 3" xfId="966" xr:uid="{5F101701-1B80-428B-A34F-E66F9416B10F}"/>
    <cellStyle name="Normal 10 2 2 5 3" xfId="967" xr:uid="{3F30F556-0758-44D5-B8E4-4FCCD7518F02}"/>
    <cellStyle name="Normal 10 2 2 5 3 2" xfId="968" xr:uid="{1A44ED7F-0262-4B94-923D-9335BD54AF57}"/>
    <cellStyle name="Normal 10 2 2 5 4" xfId="969" xr:uid="{107B58E2-C1AB-4C96-8AA8-3AB4110886F4}"/>
    <cellStyle name="Normal 10 2 2 6" xfId="470" xr:uid="{26B51094-339C-4686-B5A1-864E87F6869F}"/>
    <cellStyle name="Normal 10 2 2 6 2" xfId="970" xr:uid="{5B1B74E8-F132-4C4B-B299-82245E7EE311}"/>
    <cellStyle name="Normal 10 2 2 6 2 2" xfId="971" xr:uid="{5D0CA874-A461-4C6C-8A4D-356E1CA55D5C}"/>
    <cellStyle name="Normal 10 2 2 6 2 3" xfId="4333" xr:uid="{E9E8E285-9DDD-4008-BA01-C773C1F3743B}"/>
    <cellStyle name="Normal 10 2 2 6 3" xfId="972" xr:uid="{67105BF5-8B2C-473B-ADFE-84F49E9A8C4B}"/>
    <cellStyle name="Normal 10 2 2 6 4" xfId="2528" xr:uid="{32D2E426-63DB-4F8F-854A-5C40DB3E3153}"/>
    <cellStyle name="Normal 10 2 2 6 4 2" xfId="4564" xr:uid="{F4BDDD2F-024F-45D8-8C30-A9BC85F2BB88}"/>
    <cellStyle name="Normal 10 2 2 6 4 3" xfId="4676" xr:uid="{101B8BE1-AAD3-4D2A-8F07-E1D70548270D}"/>
    <cellStyle name="Normal 10 2 2 6 4 4" xfId="4602" xr:uid="{08603F91-3C8B-4357-B765-A2B50033444C}"/>
    <cellStyle name="Normal 10 2 2 7" xfId="973" xr:uid="{479CF296-830B-4759-BD0B-14375357A7EC}"/>
    <cellStyle name="Normal 10 2 2 7 2" xfId="974" xr:uid="{A6F96715-5820-4A3A-8C10-FF85DCC6391C}"/>
    <cellStyle name="Normal 10 2 2 8" xfId="975" xr:uid="{0E2FCB89-2AC8-4119-91A6-5DE0674897F2}"/>
    <cellStyle name="Normal 10 2 2 9" xfId="2529" xr:uid="{4FDC8850-9554-4918-8EE3-E9765B46E88B}"/>
    <cellStyle name="Normal 10 2 3" xfId="47" xr:uid="{5B02D69A-BA2D-4696-989C-B7C2D7ABB914}"/>
    <cellStyle name="Normal 10 2 3 2" xfId="48" xr:uid="{50EC366B-BB47-423E-B5E9-6FB813D18723}"/>
    <cellStyle name="Normal 10 2 3 2 2" xfId="471" xr:uid="{BCC9D332-A210-4B54-8E7D-FE189474CDFE}"/>
    <cellStyle name="Normal 10 2 3 2 2 2" xfId="472" xr:uid="{7EACB26F-F78E-4E57-A0DD-D0A71915BC82}"/>
    <cellStyle name="Normal 10 2 3 2 2 2 2" xfId="976" xr:uid="{01772B35-7012-4141-A6C2-D8B15B94F59E}"/>
    <cellStyle name="Normal 10 2 3 2 2 2 2 2" xfId="977" xr:uid="{C6B1D30A-7134-49CD-B6F2-11951DC9FEFB}"/>
    <cellStyle name="Normal 10 2 3 2 2 2 3" xfId="978" xr:uid="{6F7510D2-D654-4B4F-BF84-4256BF388DE1}"/>
    <cellStyle name="Normal 10 2 3 2 2 3" xfId="979" xr:uid="{F243B73F-6938-407A-8A61-E5E92C297F9B}"/>
    <cellStyle name="Normal 10 2 3 2 2 3 2" xfId="980" xr:uid="{8C33103C-0C5C-403A-8662-EC656E20B509}"/>
    <cellStyle name="Normal 10 2 3 2 2 4" xfId="981" xr:uid="{3ED6397A-D18D-494E-A390-6F0E29BA0AA7}"/>
    <cellStyle name="Normal 10 2 3 2 3" xfId="473" xr:uid="{284772AC-4AC2-487B-95FB-079DC9662441}"/>
    <cellStyle name="Normal 10 2 3 2 3 2" xfId="982" xr:uid="{33331738-8F2F-4CEB-B351-4A1B611001F6}"/>
    <cellStyle name="Normal 10 2 3 2 3 2 2" xfId="983" xr:uid="{7CBE37C8-123D-4070-8B97-74C2477E0B18}"/>
    <cellStyle name="Normal 10 2 3 2 3 3" xfId="984" xr:uid="{27AC3680-786D-46FE-A3E0-FEDE9157935F}"/>
    <cellStyle name="Normal 10 2 3 2 3 4" xfId="2530" xr:uid="{DD1BF945-71BF-4051-B738-FB244363EDBD}"/>
    <cellStyle name="Normal 10 2 3 2 4" xfId="985" xr:uid="{71C69666-0FE9-48AE-AE0B-2DF82FF8FFB8}"/>
    <cellStyle name="Normal 10 2 3 2 4 2" xfId="986" xr:uid="{20F14ABA-FAC0-4891-9161-B776BA63F1C2}"/>
    <cellStyle name="Normal 10 2 3 2 5" xfId="987" xr:uid="{B28A3A46-6EC8-4840-AFA7-F1CDFD5D8946}"/>
    <cellStyle name="Normal 10 2 3 2 6" xfId="2531" xr:uid="{0DA245CB-5A90-488A-82D7-DEB3B7D8C18E}"/>
    <cellStyle name="Normal 10 2 3 3" xfId="243" xr:uid="{80C92532-F872-4BF3-95B4-0CA8306305C3}"/>
    <cellStyle name="Normal 10 2 3 3 2" xfId="474" xr:uid="{23D6E451-64C9-4925-9B7D-4FB05D0B9B7D}"/>
    <cellStyle name="Normal 10 2 3 3 2 2" xfId="475" xr:uid="{7DE47DE3-77B1-42B3-AFB5-B60A7C306A1F}"/>
    <cellStyle name="Normal 10 2 3 3 2 2 2" xfId="988" xr:uid="{9D8353AE-1F34-4592-978C-E0AD2EFEA670}"/>
    <cellStyle name="Normal 10 2 3 3 2 2 2 2" xfId="989" xr:uid="{855DBA92-565E-45B3-BAA3-F0AE49553419}"/>
    <cellStyle name="Normal 10 2 3 3 2 2 3" xfId="990" xr:uid="{230EBAD1-43FC-4B0C-84A2-B52174DA9287}"/>
    <cellStyle name="Normal 10 2 3 3 2 3" xfId="991" xr:uid="{0CCC9C77-177F-4F10-98E6-D1B8BDA4D6C3}"/>
    <cellStyle name="Normal 10 2 3 3 2 3 2" xfId="992" xr:uid="{5A4A69B1-993E-4357-9519-EE73ABA79916}"/>
    <cellStyle name="Normal 10 2 3 3 2 4" xfId="993" xr:uid="{2BECE2FC-B31D-4A38-A800-FFFB1A5C2290}"/>
    <cellStyle name="Normal 10 2 3 3 3" xfId="476" xr:uid="{049E3F59-CBC9-4DE9-8BFE-9BC0B36E48B7}"/>
    <cellStyle name="Normal 10 2 3 3 3 2" xfId="994" xr:uid="{3CE0C75B-499D-4FD6-93D9-B7733E572488}"/>
    <cellStyle name="Normal 10 2 3 3 3 2 2" xfId="995" xr:uid="{6F31DE56-BF2F-450E-B84E-7CFF325F0908}"/>
    <cellStyle name="Normal 10 2 3 3 3 3" xfId="996" xr:uid="{7921FDAD-9835-4402-BDB4-A671B5D3AB76}"/>
    <cellStyle name="Normal 10 2 3 3 4" xfId="997" xr:uid="{8394A6BE-4C75-40C3-BFA7-B548C6959ED8}"/>
    <cellStyle name="Normal 10 2 3 3 4 2" xfId="998" xr:uid="{5403AC5F-9FEC-4F10-8960-C72D84B1C919}"/>
    <cellStyle name="Normal 10 2 3 3 5" xfId="999" xr:uid="{6B6F3B1B-7307-40D3-940B-73D3C1586DC8}"/>
    <cellStyle name="Normal 10 2 3 4" xfId="244" xr:uid="{4D8292B5-0EFB-4A06-A9C0-5546BA11B3BE}"/>
    <cellStyle name="Normal 10 2 3 4 2" xfId="477" xr:uid="{1A07648A-2DEA-4284-BBC6-C7EF8F527133}"/>
    <cellStyle name="Normal 10 2 3 4 2 2" xfId="1000" xr:uid="{679B17EB-FD02-422D-8FB7-232E39F3FFDB}"/>
    <cellStyle name="Normal 10 2 3 4 2 2 2" xfId="1001" xr:uid="{C264BDDB-E109-464C-A849-ABFB2CCE8601}"/>
    <cellStyle name="Normal 10 2 3 4 2 3" xfId="1002" xr:uid="{CAA33509-F95B-4214-B983-7D840CE32F2A}"/>
    <cellStyle name="Normal 10 2 3 4 3" xfId="1003" xr:uid="{9BEC6F89-E4E1-43F3-B4E8-936FCFCE8436}"/>
    <cellStyle name="Normal 10 2 3 4 3 2" xfId="1004" xr:uid="{919AC7EC-8F67-41D1-B24F-07A9D261A4F4}"/>
    <cellStyle name="Normal 10 2 3 4 4" xfId="1005" xr:uid="{D7D7AE76-811A-49D6-8BAC-8FACC91A179A}"/>
    <cellStyle name="Normal 10 2 3 5" xfId="478" xr:uid="{F48399BB-EAA6-4733-A0BC-60F9729FF6B6}"/>
    <cellStyle name="Normal 10 2 3 5 2" xfId="1006" xr:uid="{4D97D218-7832-4FCD-A0FA-495EF3E2CED7}"/>
    <cellStyle name="Normal 10 2 3 5 2 2" xfId="1007" xr:uid="{6432696D-61F5-49B6-871A-3AA32FC3A4F9}"/>
    <cellStyle name="Normal 10 2 3 5 2 3" xfId="4334" xr:uid="{1EC1CA23-9B2D-45F3-972F-690D465B07E8}"/>
    <cellStyle name="Normal 10 2 3 5 3" xfId="1008" xr:uid="{F168CF25-36BD-4FF2-9DB9-F6C7B34EC8F7}"/>
    <cellStyle name="Normal 10 2 3 5 4" xfId="2532" xr:uid="{4C0C63C9-B783-4485-9C0B-A3460E32ED5A}"/>
    <cellStyle name="Normal 10 2 3 5 4 2" xfId="4565" xr:uid="{5B8B49DE-8AA1-4299-AE83-97C84FEA27D4}"/>
    <cellStyle name="Normal 10 2 3 5 4 3" xfId="4677" xr:uid="{27B70918-3262-441A-B5E9-E0635DE1706B}"/>
    <cellStyle name="Normal 10 2 3 5 4 4" xfId="4603" xr:uid="{E98B4DE4-3F0A-4734-ABD3-E5FFD62D89AF}"/>
    <cellStyle name="Normal 10 2 3 6" xfId="1009" xr:uid="{254131B8-B9BF-4337-8791-848677D7C2BD}"/>
    <cellStyle name="Normal 10 2 3 6 2" xfId="1010" xr:uid="{FD52411A-56A4-496D-9EFD-A46B7E467C66}"/>
    <cellStyle name="Normal 10 2 3 7" xfId="1011" xr:uid="{C639334B-A97D-4851-AD95-481A42716347}"/>
    <cellStyle name="Normal 10 2 3 8" xfId="2533" xr:uid="{9489C496-243B-4224-9D79-FBBC757B13B8}"/>
    <cellStyle name="Normal 10 2 4" xfId="49" xr:uid="{688ED788-7FEA-408C-A719-0912B0D9F661}"/>
    <cellStyle name="Normal 10 2 4 2" xfId="429" xr:uid="{BE8EE3E7-F48D-41B3-BA11-90B797E96789}"/>
    <cellStyle name="Normal 10 2 4 2 2" xfId="479" xr:uid="{B941F8CA-CEB1-4966-9820-D57E20FC8381}"/>
    <cellStyle name="Normal 10 2 4 2 2 2" xfId="1012" xr:uid="{1754C58D-8BC5-4C7A-B648-A138AF1EB7BC}"/>
    <cellStyle name="Normal 10 2 4 2 2 2 2" xfId="1013" xr:uid="{ADC17B30-7D9C-4656-98FB-49F061A47A54}"/>
    <cellStyle name="Normal 10 2 4 2 2 3" xfId="1014" xr:uid="{14B008D0-1169-418F-928F-4C0302EAEE54}"/>
    <cellStyle name="Normal 10 2 4 2 2 4" xfId="2534" xr:uid="{D7AA2FCE-D723-4D4A-9D56-0367FFC72B4F}"/>
    <cellStyle name="Normal 10 2 4 2 3" xfId="1015" xr:uid="{751D61F0-171C-43EC-9ED3-F4DB92572CB0}"/>
    <cellStyle name="Normal 10 2 4 2 3 2" xfId="1016" xr:uid="{F43882E5-07F1-4C12-84C8-CFF1A2652268}"/>
    <cellStyle name="Normal 10 2 4 2 4" xfId="1017" xr:uid="{D7E6122A-0ECA-4DCD-9093-6770A4EE6954}"/>
    <cellStyle name="Normal 10 2 4 2 5" xfId="2535" xr:uid="{C88712C6-15FD-4EC3-9F86-04A76F8DF98A}"/>
    <cellStyle name="Normal 10 2 4 3" xfId="480" xr:uid="{EBB58012-62E7-4CD4-A12D-588F52594E1E}"/>
    <cellStyle name="Normal 10 2 4 3 2" xfId="1018" xr:uid="{A0ADEC49-5AC1-4344-9861-B29BF01158BB}"/>
    <cellStyle name="Normal 10 2 4 3 2 2" xfId="1019" xr:uid="{1E0FA01A-DEBA-4CA3-BEEB-5CDD1A642EB7}"/>
    <cellStyle name="Normal 10 2 4 3 3" xfId="1020" xr:uid="{AD7EC6B5-6F54-48AC-96D1-00CFB472823B}"/>
    <cellStyle name="Normal 10 2 4 3 4" xfId="2536" xr:uid="{89F862EE-5474-4F1F-B3FD-1A6E43DB3C98}"/>
    <cellStyle name="Normal 10 2 4 4" xfId="1021" xr:uid="{915C3D26-2575-4630-A263-C9F2CC1D79C5}"/>
    <cellStyle name="Normal 10 2 4 4 2" xfId="1022" xr:uid="{501C7F0C-ADBC-46BC-B6B2-7FBC19626B86}"/>
    <cellStyle name="Normal 10 2 4 4 3" xfId="2537" xr:uid="{39A887D7-D7D4-4834-97B5-03D70C36D82F}"/>
    <cellStyle name="Normal 10 2 4 4 4" xfId="2538" xr:uid="{017CC58E-1B78-41ED-8E2D-F7D90FFFE298}"/>
    <cellStyle name="Normal 10 2 4 5" xfId="1023" xr:uid="{6530D201-4F35-46A2-8033-CDD2C871AC49}"/>
    <cellStyle name="Normal 10 2 4 6" xfId="2539" xr:uid="{51051D5A-E23E-43E5-B85F-6E9C10AA06E8}"/>
    <cellStyle name="Normal 10 2 4 7" xfId="2540" xr:uid="{A9E83029-DC9F-430B-8A7C-FAAE448A35DF}"/>
    <cellStyle name="Normal 10 2 5" xfId="245" xr:uid="{3E017C0B-E9D8-4890-971C-1D7A5AECD524}"/>
    <cellStyle name="Normal 10 2 5 2" xfId="481" xr:uid="{59A5CCE0-B878-4C14-9441-CC16B3360C95}"/>
    <cellStyle name="Normal 10 2 5 2 2" xfId="482" xr:uid="{0036A4FC-0580-47C8-8660-1FE17B57A49C}"/>
    <cellStyle name="Normal 10 2 5 2 2 2" xfId="1024" xr:uid="{D5DC4954-9C09-482B-AABD-61FABA0C4873}"/>
    <cellStyle name="Normal 10 2 5 2 2 2 2" xfId="1025" xr:uid="{27F5EC09-03BB-4DA1-9DDD-4CC1A372C175}"/>
    <cellStyle name="Normal 10 2 5 2 2 3" xfId="1026" xr:uid="{6FEA2888-74E5-4CC3-B5F5-1DCEB161D8D3}"/>
    <cellStyle name="Normal 10 2 5 2 3" xfId="1027" xr:uid="{F1631307-BB4D-4F25-A235-BA600D30AA9A}"/>
    <cellStyle name="Normal 10 2 5 2 3 2" xfId="1028" xr:uid="{DFD38C8C-1CC8-492E-9B1F-9727DBA8AB5D}"/>
    <cellStyle name="Normal 10 2 5 2 4" xfId="1029" xr:uid="{EC41309A-B500-4C64-B1AB-F0F5FF450E41}"/>
    <cellStyle name="Normal 10 2 5 3" xfId="483" xr:uid="{74DE3C5A-0135-4359-9B4A-EF374FB3C31C}"/>
    <cellStyle name="Normal 10 2 5 3 2" xfId="1030" xr:uid="{3D4AB5D3-EBBA-4291-842E-CACFF471AA48}"/>
    <cellStyle name="Normal 10 2 5 3 2 2" xfId="1031" xr:uid="{CE6E69C4-206C-4F08-93A6-F0F37F9BD852}"/>
    <cellStyle name="Normal 10 2 5 3 3" xfId="1032" xr:uid="{BED3B3BC-5A24-4855-9DAA-E12404A03C5C}"/>
    <cellStyle name="Normal 10 2 5 3 4" xfId="2541" xr:uid="{FAE98F8F-F220-46D1-8690-DA667897B5BD}"/>
    <cellStyle name="Normal 10 2 5 4" xfId="1033" xr:uid="{FBEE9560-69E7-42B7-A497-B17ABC2E1F21}"/>
    <cellStyle name="Normal 10 2 5 4 2" xfId="1034" xr:uid="{81C208FF-07CF-4509-994D-0527CEE4FC1E}"/>
    <cellStyle name="Normal 10 2 5 5" xfId="1035" xr:uid="{16ACDC8A-1D7B-4757-B01E-E14AD184D736}"/>
    <cellStyle name="Normal 10 2 5 6" xfId="2542" xr:uid="{6CEDFE85-D58E-4A3E-B6F3-B646546C886A}"/>
    <cellStyle name="Normal 10 2 6" xfId="246" xr:uid="{81E7F483-AA87-4874-AAAC-F32A2DF66A65}"/>
    <cellStyle name="Normal 10 2 6 2" xfId="484" xr:uid="{13F4F1CE-9919-4478-BAA1-ABEC228C2816}"/>
    <cellStyle name="Normal 10 2 6 2 2" xfId="1036" xr:uid="{A0B6F572-C6E7-4956-B485-44BD9AE6C114}"/>
    <cellStyle name="Normal 10 2 6 2 2 2" xfId="1037" xr:uid="{77FA0AA2-7F7D-4CC1-A89D-F623D724347E}"/>
    <cellStyle name="Normal 10 2 6 2 3" xfId="1038" xr:uid="{25CD44D0-FA8F-42AD-A096-177D86F20540}"/>
    <cellStyle name="Normal 10 2 6 2 4" xfId="2543" xr:uid="{89A80081-4118-4B05-9E62-A6323E7CE0DF}"/>
    <cellStyle name="Normal 10 2 6 3" xfId="1039" xr:uid="{DE78466E-28D9-49A7-AD86-7630F3D693D1}"/>
    <cellStyle name="Normal 10 2 6 3 2" xfId="1040" xr:uid="{0E2870AF-0A0B-4590-A630-0D72D3EBAF0F}"/>
    <cellStyle name="Normal 10 2 6 4" xfId="1041" xr:uid="{5D402AFF-A521-4558-BCC5-DA9408FC39C9}"/>
    <cellStyle name="Normal 10 2 6 5" xfId="2544" xr:uid="{C9BC781D-CFCD-4316-8CEE-D5176C498794}"/>
    <cellStyle name="Normal 10 2 7" xfId="485" xr:uid="{08ACD229-5A20-424C-9213-E00A5DDFA9DB}"/>
    <cellStyle name="Normal 10 2 7 2" xfId="1042" xr:uid="{F4111D32-F2F7-4688-A9EF-5444BEB3F95C}"/>
    <cellStyle name="Normal 10 2 7 2 2" xfId="1043" xr:uid="{613024CC-600C-43E4-8CE4-B9528158A3D6}"/>
    <cellStyle name="Normal 10 2 7 2 3" xfId="4332" xr:uid="{0CCFEE91-8A14-481E-AFB5-5BF5C2CD5664}"/>
    <cellStyle name="Normal 10 2 7 3" xfId="1044" xr:uid="{0CC2BFF9-92D1-48F7-96D2-068F6AC3F941}"/>
    <cellStyle name="Normal 10 2 7 4" xfId="2545" xr:uid="{AF3D5407-9C16-47AA-BB3A-BEA61FCFB602}"/>
    <cellStyle name="Normal 10 2 7 4 2" xfId="4563" xr:uid="{E64223A7-2E07-4982-A520-BA7339BDA065}"/>
    <cellStyle name="Normal 10 2 7 4 3" xfId="4678" xr:uid="{14BFEFAE-C6E1-4FD7-A167-8D52F2E89B46}"/>
    <cellStyle name="Normal 10 2 7 4 4" xfId="4601" xr:uid="{9D356B4F-4A1D-4157-83DE-15600123638E}"/>
    <cellStyle name="Normal 10 2 8" xfId="1045" xr:uid="{EB893BBA-7841-48C2-9985-93379A08DD64}"/>
    <cellStyle name="Normal 10 2 8 2" xfId="1046" xr:uid="{F0D942D6-10BD-4D9F-B8BA-0685846DA2F3}"/>
    <cellStyle name="Normal 10 2 8 3" xfId="2546" xr:uid="{15062D1D-82E5-4124-85F0-FFB897CCDBFF}"/>
    <cellStyle name="Normal 10 2 8 4" xfId="2547" xr:uid="{91E7C924-6792-48C7-A4E6-9563F0E22C2F}"/>
    <cellStyle name="Normal 10 2 9" xfId="1047" xr:uid="{D29C0069-806F-474F-9D39-EF0D0373B7D5}"/>
    <cellStyle name="Normal 10 3" xfId="50" xr:uid="{3FB7DF44-C10E-4C7B-B9F4-F288BB04BEA0}"/>
    <cellStyle name="Normal 10 3 10" xfId="2548" xr:uid="{77435920-5575-4072-9DDD-A893BC081123}"/>
    <cellStyle name="Normal 10 3 11" xfId="2549" xr:uid="{C1079442-02CF-4AE6-AA33-1F4DCF599B4A}"/>
    <cellStyle name="Normal 10 3 2" xfId="51" xr:uid="{89D3C843-F25C-42C5-9845-3E3427FE02A1}"/>
    <cellStyle name="Normal 10 3 2 2" xfId="52" xr:uid="{2A809313-4628-42A4-826C-AB8044CCFDCB}"/>
    <cellStyle name="Normal 10 3 2 2 2" xfId="247" xr:uid="{5A18501A-A6EB-4F4E-8A63-44DB0A939625}"/>
    <cellStyle name="Normal 10 3 2 2 2 2" xfId="486" xr:uid="{DD587894-A5EC-402D-A15E-1DEA7CC14C24}"/>
    <cellStyle name="Normal 10 3 2 2 2 2 2" xfId="1048" xr:uid="{41248D27-7ECC-4ED0-9795-1C2AE2B8814E}"/>
    <cellStyle name="Normal 10 3 2 2 2 2 2 2" xfId="1049" xr:uid="{B50954CF-C70B-49C6-96EC-DA1F99C06157}"/>
    <cellStyle name="Normal 10 3 2 2 2 2 3" xfId="1050" xr:uid="{7CC0BE35-4F81-4F47-B6AC-9CC28A635CD6}"/>
    <cellStyle name="Normal 10 3 2 2 2 2 4" xfId="2550" xr:uid="{D5B2071D-4DD1-4E6B-86C8-C38B1B97CF1E}"/>
    <cellStyle name="Normal 10 3 2 2 2 3" xfId="1051" xr:uid="{BCFB5F9B-30FD-4299-9F2F-949448BF0C92}"/>
    <cellStyle name="Normal 10 3 2 2 2 3 2" xfId="1052" xr:uid="{AFF0124A-93DA-45C3-B67F-07647156A00B}"/>
    <cellStyle name="Normal 10 3 2 2 2 3 3" xfId="2551" xr:uid="{8054DFB3-9CFE-497B-8561-A2C8B900557F}"/>
    <cellStyle name="Normal 10 3 2 2 2 3 4" xfId="2552" xr:uid="{BAE1686A-6364-49D7-9D2E-0549920D64FA}"/>
    <cellStyle name="Normal 10 3 2 2 2 4" xfId="1053" xr:uid="{A70B2AFC-2249-4338-B193-4A64B2D4BE2C}"/>
    <cellStyle name="Normal 10 3 2 2 2 5" xfId="2553" xr:uid="{5836AB33-EE18-42AB-BE26-27A6C35E1B47}"/>
    <cellStyle name="Normal 10 3 2 2 2 6" xfId="2554" xr:uid="{4CD3950A-9945-49E8-905C-4335BA334F96}"/>
    <cellStyle name="Normal 10 3 2 2 3" xfId="487" xr:uid="{98034D4F-0F84-4D78-94B2-97830D013D73}"/>
    <cellStyle name="Normal 10 3 2 2 3 2" xfId="1054" xr:uid="{A6AFA062-CEF5-42AC-A936-FD2CE85DA428}"/>
    <cellStyle name="Normal 10 3 2 2 3 2 2" xfId="1055" xr:uid="{A88A70BE-5564-43C6-8F63-04CD6296D7CB}"/>
    <cellStyle name="Normal 10 3 2 2 3 2 3" xfId="2555" xr:uid="{129F4723-ABF1-4552-A5E2-CA8637D63135}"/>
    <cellStyle name="Normal 10 3 2 2 3 2 4" xfId="2556" xr:uid="{B4017AFA-B7A1-49BD-AD7D-0001A21B77B3}"/>
    <cellStyle name="Normal 10 3 2 2 3 3" xfId="1056" xr:uid="{F1284D54-B217-410E-A5C1-0ED8AE91ABD9}"/>
    <cellStyle name="Normal 10 3 2 2 3 4" xfId="2557" xr:uid="{BAB91807-4745-4E96-A298-8BB4DC717B69}"/>
    <cellStyle name="Normal 10 3 2 2 3 5" xfId="2558" xr:uid="{C37F1DA6-849E-4F2F-BBC3-FC955C491266}"/>
    <cellStyle name="Normal 10 3 2 2 4" xfId="1057" xr:uid="{89F0AC50-04AE-4118-96A9-F517909150FD}"/>
    <cellStyle name="Normal 10 3 2 2 4 2" xfId="1058" xr:uid="{FD53E3D4-4506-4255-89F5-2C70E63A75FC}"/>
    <cellStyle name="Normal 10 3 2 2 4 3" xfId="2559" xr:uid="{E2AF1A51-CFB0-4729-ADA9-2FE06CA90DFA}"/>
    <cellStyle name="Normal 10 3 2 2 4 4" xfId="2560" xr:uid="{D376DCA8-E619-4890-8FDE-0252607E9F42}"/>
    <cellStyle name="Normal 10 3 2 2 5" xfId="1059" xr:uid="{ED085916-2CAA-4C0C-B25E-45273BC15289}"/>
    <cellStyle name="Normal 10 3 2 2 5 2" xfId="2561" xr:uid="{485B0DEA-D768-429F-8B9E-B178978477F9}"/>
    <cellStyle name="Normal 10 3 2 2 5 3" xfId="2562" xr:uid="{B96C8BBF-3852-47A6-9C1F-C8960A20BF63}"/>
    <cellStyle name="Normal 10 3 2 2 5 4" xfId="2563" xr:uid="{5B78ABA4-DFD0-4D77-9582-5B37A67DE094}"/>
    <cellStyle name="Normal 10 3 2 2 6" xfId="2564" xr:uid="{AD856D15-ACE5-4675-A110-20B718161FB3}"/>
    <cellStyle name="Normal 10 3 2 2 7" xfId="2565" xr:uid="{4DA560F4-DCF3-4477-84DE-461314935139}"/>
    <cellStyle name="Normal 10 3 2 2 8" xfId="2566" xr:uid="{23A0F300-5210-4E29-90F9-9E7A1B61DF18}"/>
    <cellStyle name="Normal 10 3 2 3" xfId="248" xr:uid="{22A80DE9-1B6A-41B9-88AF-AAA263110C74}"/>
    <cellStyle name="Normal 10 3 2 3 2" xfId="488" xr:uid="{51B87130-8E70-4316-A76D-5B604CB9A278}"/>
    <cellStyle name="Normal 10 3 2 3 2 2" xfId="489" xr:uid="{F54A3A44-75CC-4D7C-BA3F-4EA9E27571BC}"/>
    <cellStyle name="Normal 10 3 2 3 2 2 2" xfId="1060" xr:uid="{058CB512-641F-4D77-9698-E5374B41A173}"/>
    <cellStyle name="Normal 10 3 2 3 2 2 2 2" xfId="1061" xr:uid="{048B0681-EAE5-442D-8104-2B32BB76AC31}"/>
    <cellStyle name="Normal 10 3 2 3 2 2 3" xfId="1062" xr:uid="{65741BB3-EBDC-44FE-846A-BFA41ECA0942}"/>
    <cellStyle name="Normal 10 3 2 3 2 3" xfId="1063" xr:uid="{D1755296-4643-41F1-AA93-0E856D93F365}"/>
    <cellStyle name="Normal 10 3 2 3 2 3 2" xfId="1064" xr:uid="{16676261-184E-4A4B-8DCF-09FA9B776F71}"/>
    <cellStyle name="Normal 10 3 2 3 2 4" xfId="1065" xr:uid="{7122DC41-C320-4E5F-A4AC-95AD92C5FCC0}"/>
    <cellStyle name="Normal 10 3 2 3 3" xfId="490" xr:uid="{1CCA1CD8-BD50-4453-BC77-C4F2EB7FC045}"/>
    <cellStyle name="Normal 10 3 2 3 3 2" xfId="1066" xr:uid="{2A031CC7-6AD2-4923-BEEC-843AC2A8E536}"/>
    <cellStyle name="Normal 10 3 2 3 3 2 2" xfId="1067" xr:uid="{5D289CCF-E288-4A7F-820F-DDB98CFD402E}"/>
    <cellStyle name="Normal 10 3 2 3 3 3" xfId="1068" xr:uid="{0A4BA088-EF82-4531-A1CD-C78A22C57633}"/>
    <cellStyle name="Normal 10 3 2 3 3 4" xfId="2567" xr:uid="{E6B095CE-7472-4ECA-98AB-B95E720FD79D}"/>
    <cellStyle name="Normal 10 3 2 3 4" xfId="1069" xr:uid="{F1F14F18-7B0F-4183-9102-42C680C420E9}"/>
    <cellStyle name="Normal 10 3 2 3 4 2" xfId="1070" xr:uid="{D0DEF2AF-2C1F-45CB-9346-C470F92E94E2}"/>
    <cellStyle name="Normal 10 3 2 3 5" xfId="1071" xr:uid="{80BDDE4E-7337-4A88-B39F-DD7B464F0004}"/>
    <cellStyle name="Normal 10 3 2 3 6" xfId="2568" xr:uid="{67635EDB-5F05-470C-9B19-FA78A99E0F14}"/>
    <cellStyle name="Normal 10 3 2 4" xfId="249" xr:uid="{9B61EB20-2819-4897-9610-515C57EE7E07}"/>
    <cellStyle name="Normal 10 3 2 4 2" xfId="491" xr:uid="{44EA7860-5E66-4B8A-AF3D-A0421E506AE1}"/>
    <cellStyle name="Normal 10 3 2 4 2 2" xfId="1072" xr:uid="{6A6A17BF-65AC-404B-AB3F-C1B219865415}"/>
    <cellStyle name="Normal 10 3 2 4 2 2 2" xfId="1073" xr:uid="{803A8E31-59C4-4539-9A5E-1C3144B6D586}"/>
    <cellStyle name="Normal 10 3 2 4 2 3" xfId="1074" xr:uid="{B068D220-EA78-4941-B696-A7F587965B08}"/>
    <cellStyle name="Normal 10 3 2 4 2 4" xfId="2569" xr:uid="{9FABEA5E-1DF0-474F-80C4-D3CC8F9C3DF9}"/>
    <cellStyle name="Normal 10 3 2 4 3" xfId="1075" xr:uid="{322DC2A1-5F24-42DA-B253-B632EEE5421E}"/>
    <cellStyle name="Normal 10 3 2 4 3 2" xfId="1076" xr:uid="{CED2ABE1-5115-43DB-AFCF-70E10F6B7A27}"/>
    <cellStyle name="Normal 10 3 2 4 4" xfId="1077" xr:uid="{F66B6920-A9B0-4264-89C2-D7B5F9D20E03}"/>
    <cellStyle name="Normal 10 3 2 4 5" xfId="2570" xr:uid="{040C380A-D317-499D-89BF-127292323B08}"/>
    <cellStyle name="Normal 10 3 2 5" xfId="251" xr:uid="{D30206FC-CB49-4858-9255-34FBA7A143B6}"/>
    <cellStyle name="Normal 10 3 2 5 2" xfId="1078" xr:uid="{10EDB62E-F00D-4DB1-B7DC-EE22F1C0F16B}"/>
    <cellStyle name="Normal 10 3 2 5 2 2" xfId="1079" xr:uid="{369BC5DD-9707-4BC3-97F7-C0E1DB8CF6D4}"/>
    <cellStyle name="Normal 10 3 2 5 3" xfId="1080" xr:uid="{B5F5FDB4-14F5-4881-8825-8D07338A360D}"/>
    <cellStyle name="Normal 10 3 2 5 4" xfId="2571" xr:uid="{E951FEF8-4B74-4F5F-A799-10BA1AC40C39}"/>
    <cellStyle name="Normal 10 3 2 6" xfId="1081" xr:uid="{D1D72E74-987D-471D-BCA6-F4609D920945}"/>
    <cellStyle name="Normal 10 3 2 6 2" xfId="1082" xr:uid="{A65747D6-0CF8-41B6-BBD5-F4E840551C46}"/>
    <cellStyle name="Normal 10 3 2 6 3" xfId="2572" xr:uid="{FABDEBCB-E08A-46EE-831F-D65D246F9F18}"/>
    <cellStyle name="Normal 10 3 2 6 4" xfId="2573" xr:uid="{2CCD6ABD-D42B-478C-A72A-7700F891F250}"/>
    <cellStyle name="Normal 10 3 2 7" xfId="1083" xr:uid="{F800372C-930D-4E16-8AE2-BE6F5BF725DE}"/>
    <cellStyle name="Normal 10 3 2 8" xfId="2574" xr:uid="{648EB491-E985-4DFF-B138-714E72735421}"/>
    <cellStyle name="Normal 10 3 2 9" xfId="2575" xr:uid="{28F25C89-0DAB-439E-8210-50DC46F71DEF}"/>
    <cellStyle name="Normal 10 3 3" xfId="53" xr:uid="{5599F6E0-6DF5-4A48-AD9A-76E54756B5B3}"/>
    <cellStyle name="Normal 10 3 3 2" xfId="54" xr:uid="{B69A7CBA-9D65-42F9-9F5F-368139F07A4C}"/>
    <cellStyle name="Normal 10 3 3 2 2" xfId="492" xr:uid="{9AC36131-B8FA-42F6-A10A-74475584F87D}"/>
    <cellStyle name="Normal 10 3 3 2 2 2" xfId="1084" xr:uid="{321396BE-3C03-4DC1-816B-3DFD22CB5942}"/>
    <cellStyle name="Normal 10 3 3 2 2 2 2" xfId="1085" xr:uid="{CF1CB46D-161C-4E66-8457-AEDB9EA01E07}"/>
    <cellStyle name="Normal 10 3 3 2 2 2 2 2" xfId="4445" xr:uid="{1BF28265-3A19-4345-B04A-846A2E1EEE7B}"/>
    <cellStyle name="Normal 10 3 3 2 2 2 3" xfId="4446" xr:uid="{B72562B6-CC97-48CA-8F30-638CB8D63BA8}"/>
    <cellStyle name="Normal 10 3 3 2 2 3" xfId="1086" xr:uid="{63053E34-706F-488E-B1AA-F3624BD1E951}"/>
    <cellStyle name="Normal 10 3 3 2 2 3 2" xfId="4447" xr:uid="{3DBE9FF5-5F18-401A-9E10-2263D90C6520}"/>
    <cellStyle name="Normal 10 3 3 2 2 4" xfId="2576" xr:uid="{033309C0-6BAF-4D12-908B-AE64BA3910EC}"/>
    <cellStyle name="Normal 10 3 3 2 3" xfId="1087" xr:uid="{B51B9B1E-237B-42C5-97C6-3F9CEB744A7A}"/>
    <cellStyle name="Normal 10 3 3 2 3 2" xfId="1088" xr:uid="{8E9D9375-80D0-4197-8EF7-C72F931271A4}"/>
    <cellStyle name="Normal 10 3 3 2 3 2 2" xfId="4448" xr:uid="{02DD4F01-4FA1-4E62-AE0E-870018FBFCD0}"/>
    <cellStyle name="Normal 10 3 3 2 3 3" xfId="2577" xr:uid="{4690EAE9-72E9-4662-9589-8C6312AA5F9F}"/>
    <cellStyle name="Normal 10 3 3 2 3 4" xfId="2578" xr:uid="{6F5B62A8-3ED9-4AC6-970E-FEA97060F592}"/>
    <cellStyle name="Normal 10 3 3 2 4" xfId="1089" xr:uid="{8F5CC8B8-E6E8-4DD9-8EC4-65586C19D56B}"/>
    <cellStyle name="Normal 10 3 3 2 4 2" xfId="4449" xr:uid="{D498228D-DC5F-4A96-A35B-2FB66608568C}"/>
    <cellStyle name="Normal 10 3 3 2 5" xfId="2579" xr:uid="{11592DE7-E60D-4ED4-974C-6A16227611A9}"/>
    <cellStyle name="Normal 10 3 3 2 6" xfId="2580" xr:uid="{BA24ECF0-C937-4BBF-8546-E15433B4628F}"/>
    <cellStyle name="Normal 10 3 3 3" xfId="252" xr:uid="{4A80BA1B-ED58-4287-8AA8-5B7A9FD5F9F2}"/>
    <cellStyle name="Normal 10 3 3 3 2" xfId="1090" xr:uid="{87D99C26-3F3E-49BA-AA32-73364F9A59D8}"/>
    <cellStyle name="Normal 10 3 3 3 2 2" xfId="1091" xr:uid="{8DD20144-C3F7-4DA4-B863-5201E64ED229}"/>
    <cellStyle name="Normal 10 3 3 3 2 2 2" xfId="4450" xr:uid="{48E48AF5-6145-4B03-BBDC-0B12113EA456}"/>
    <cellStyle name="Normal 10 3 3 3 2 3" xfId="2581" xr:uid="{4546B017-0F5E-4B3A-B60A-C0B1757CAD93}"/>
    <cellStyle name="Normal 10 3 3 3 2 4" xfId="2582" xr:uid="{B177E73A-F6F2-4ABB-A9A2-42C1238F7069}"/>
    <cellStyle name="Normal 10 3 3 3 3" xfId="1092" xr:uid="{89116988-60FE-4831-8D1C-A36F0791B403}"/>
    <cellStyle name="Normal 10 3 3 3 3 2" xfId="4451" xr:uid="{079F8D69-B6F6-43C6-9435-9AA4E070DAA9}"/>
    <cellStyle name="Normal 10 3 3 3 4" xfId="2583" xr:uid="{16AEBB37-9717-4A31-BE12-5E04D392AD6D}"/>
    <cellStyle name="Normal 10 3 3 3 5" xfId="2584" xr:uid="{B6A1BB17-26BC-4D92-86DE-CDBB688ABB86}"/>
    <cellStyle name="Normal 10 3 3 4" xfId="1093" xr:uid="{E1B1C648-D763-4F77-B1F2-C806E85E907F}"/>
    <cellStyle name="Normal 10 3 3 4 2" xfId="1094" xr:uid="{421EB04E-5642-4E90-9E05-22C9A7445548}"/>
    <cellStyle name="Normal 10 3 3 4 2 2" xfId="4452" xr:uid="{0DE68823-38CA-449D-9F4D-41245A96438B}"/>
    <cellStyle name="Normal 10 3 3 4 3" xfId="2585" xr:uid="{704C0B4A-E3F1-4945-8ED9-5CF09DDDE289}"/>
    <cellStyle name="Normal 10 3 3 4 4" xfId="2586" xr:uid="{4317CEEB-779D-4DD1-8951-795552198830}"/>
    <cellStyle name="Normal 10 3 3 5" xfId="1095" xr:uid="{C1C0DAAC-E6B6-4B1D-9FA2-9999F055784B}"/>
    <cellStyle name="Normal 10 3 3 5 2" xfId="2587" xr:uid="{45C076EA-784A-4007-A729-B0C64CEE395E}"/>
    <cellStyle name="Normal 10 3 3 5 3" xfId="2588" xr:uid="{8B6D3683-3DCB-41ED-967D-B7F67A367E11}"/>
    <cellStyle name="Normal 10 3 3 5 4" xfId="2589" xr:uid="{ABDAAD72-F38B-4343-A098-91CFBE3A774B}"/>
    <cellStyle name="Normal 10 3 3 6" xfId="2590" xr:uid="{467C7DBF-CB1B-4EB6-B599-9D60146403E6}"/>
    <cellStyle name="Normal 10 3 3 7" xfId="2591" xr:uid="{48EC6C72-3571-4C6E-BF45-39B610E66B34}"/>
    <cellStyle name="Normal 10 3 3 8" xfId="2592" xr:uid="{899A930F-F6A6-4216-94BB-C1FA781B8214}"/>
    <cellStyle name="Normal 10 3 4" xfId="55" xr:uid="{FBC0AC4F-F1E7-4093-A653-47D864DDA0E8}"/>
    <cellStyle name="Normal 10 3 4 2" xfId="493" xr:uid="{C361619D-527E-4671-8612-63DCDC813701}"/>
    <cellStyle name="Normal 10 3 4 2 2" xfId="494" xr:uid="{1DF20BC7-3FAB-4FA3-9998-8DEC40C53BD9}"/>
    <cellStyle name="Normal 10 3 4 2 2 2" xfId="1096" xr:uid="{45077B30-7A53-4808-A494-E699B9E9E8E5}"/>
    <cellStyle name="Normal 10 3 4 2 2 2 2" xfId="1097" xr:uid="{57DB3B1A-AD47-4C1E-A681-E0DE28074885}"/>
    <cellStyle name="Normal 10 3 4 2 2 3" xfId="1098" xr:uid="{6EAE9C1B-B549-4855-8077-0892D7E2B9C6}"/>
    <cellStyle name="Normal 10 3 4 2 2 4" xfId="2593" xr:uid="{CE8B9189-58C9-47A8-9907-66401485D10F}"/>
    <cellStyle name="Normal 10 3 4 2 3" xfId="1099" xr:uid="{624D6611-A72D-4FB3-8A45-C772B6EB9E1A}"/>
    <cellStyle name="Normal 10 3 4 2 3 2" xfId="1100" xr:uid="{7F12A81B-8B03-433B-9711-CD9B19A481AB}"/>
    <cellStyle name="Normal 10 3 4 2 4" xfId="1101" xr:uid="{AA6722FA-C8F2-48B7-8BF6-EE014E6339D4}"/>
    <cellStyle name="Normal 10 3 4 2 5" xfId="2594" xr:uid="{825CCE5B-A270-4055-B127-E029879C7C28}"/>
    <cellStyle name="Normal 10 3 4 3" xfId="495" xr:uid="{F36F9F4A-21CA-40EC-903B-53150CAB61F4}"/>
    <cellStyle name="Normal 10 3 4 3 2" xfId="1102" xr:uid="{A7874102-EEA3-4363-8A13-8AE73AA85E09}"/>
    <cellStyle name="Normal 10 3 4 3 2 2" xfId="1103" xr:uid="{1C2E324E-1BCD-4432-8F20-B80D1A5C1259}"/>
    <cellStyle name="Normal 10 3 4 3 3" xfId="1104" xr:uid="{6A5806FD-C079-4E2B-93F8-706C10C26376}"/>
    <cellStyle name="Normal 10 3 4 3 4" xfId="2595" xr:uid="{AE9B2A37-0656-43D3-825D-9D6E38B50B9A}"/>
    <cellStyle name="Normal 10 3 4 4" xfId="1105" xr:uid="{827268DC-C556-48E0-B6A2-182771A40AFF}"/>
    <cellStyle name="Normal 10 3 4 4 2" xfId="1106" xr:uid="{146A78E6-5587-4847-A71A-43224A234E9C}"/>
    <cellStyle name="Normal 10 3 4 4 3" xfId="2596" xr:uid="{514A94FB-DD86-4BE5-A32C-3EEFF790FDDF}"/>
    <cellStyle name="Normal 10 3 4 4 4" xfId="2597" xr:uid="{F7943AC3-2DE6-4B0A-8689-1338E737F326}"/>
    <cellStyle name="Normal 10 3 4 5" xfId="1107" xr:uid="{5E0EA5A8-F4CE-4198-8DB6-0F7D1E86901F}"/>
    <cellStyle name="Normal 10 3 4 6" xfId="2598" xr:uid="{B85C7D7C-6B0A-40E1-8B37-594D93B97E3F}"/>
    <cellStyle name="Normal 10 3 4 7" xfId="2599" xr:uid="{CBC947FA-FD7B-4DB9-97CC-D66F8874B56E}"/>
    <cellStyle name="Normal 10 3 5" xfId="253" xr:uid="{F159013C-5512-47A4-ACD1-215A4C1C5234}"/>
    <cellStyle name="Normal 10 3 5 2" xfId="496" xr:uid="{490582D6-22FB-450E-BE90-3421712D1354}"/>
    <cellStyle name="Normal 10 3 5 2 2" xfId="1108" xr:uid="{FBEE7E67-1D4F-40DE-934D-E2F2A775B08A}"/>
    <cellStyle name="Normal 10 3 5 2 2 2" xfId="1109" xr:uid="{451F8C2E-C800-4B9C-B143-52F3A660493E}"/>
    <cellStyle name="Normal 10 3 5 2 3" xfId="1110" xr:uid="{0809716D-01C2-4CF9-8838-3DCCE234031A}"/>
    <cellStyle name="Normal 10 3 5 2 4" xfId="2600" xr:uid="{4ADBE8BA-E1B7-4042-976A-CEF5C6881955}"/>
    <cellStyle name="Normal 10 3 5 3" xfId="1111" xr:uid="{FFCFD6FB-B680-421E-86EB-F9EB2C164ABF}"/>
    <cellStyle name="Normal 10 3 5 3 2" xfId="1112" xr:uid="{BF17B4D1-8309-4694-BA72-10FA010F36C1}"/>
    <cellStyle name="Normal 10 3 5 3 3" xfId="2601" xr:uid="{79E6EF28-F7BC-42E6-BF76-0757BB693B3C}"/>
    <cellStyle name="Normal 10 3 5 3 4" xfId="2602" xr:uid="{39F70F8F-8DD2-49AC-8AFA-26600545D0BE}"/>
    <cellStyle name="Normal 10 3 5 4" xfId="1113" xr:uid="{9E6B7C1C-B80B-4142-83A6-990EE453676B}"/>
    <cellStyle name="Normal 10 3 5 5" xfId="2603" xr:uid="{EE5D8847-AF6E-403E-B084-7AE1F343501A}"/>
    <cellStyle name="Normal 10 3 5 6" xfId="2604" xr:uid="{ED426E9D-697D-4597-9929-7B4EB1A2D327}"/>
    <cellStyle name="Normal 10 3 6" xfId="254" xr:uid="{09B0D931-A3C7-453D-AE99-FAFC1F379ECD}"/>
    <cellStyle name="Normal 10 3 6 2" xfId="1114" xr:uid="{7BE7F0FA-4D8C-4F78-A907-B0F8EA6511D8}"/>
    <cellStyle name="Normal 10 3 6 2 2" xfId="1115" xr:uid="{988484BC-48D4-493B-84EF-E7A44E8F636C}"/>
    <cellStyle name="Normal 10 3 6 2 3" xfId="2605" xr:uid="{E9162B0E-0899-4D00-A85E-876DB1B797AC}"/>
    <cellStyle name="Normal 10 3 6 2 4" xfId="2606" xr:uid="{A7A666E0-1451-4846-A1DF-72785DEA0E64}"/>
    <cellStyle name="Normal 10 3 6 3" xfId="1116" xr:uid="{DE66875D-A3EA-4B31-AD61-BA4C4ABB18A6}"/>
    <cellStyle name="Normal 10 3 6 4" xfId="2607" xr:uid="{7B89B3C6-034C-45A0-81F9-E524F642EF2A}"/>
    <cellStyle name="Normal 10 3 6 5" xfId="2608" xr:uid="{B59138A3-51F0-4DFE-842D-EA488860F3DC}"/>
    <cellStyle name="Normal 10 3 7" xfId="1117" xr:uid="{E37F3BA5-8FBA-46B1-87F6-3E6FC905803A}"/>
    <cellStyle name="Normal 10 3 7 2" xfId="1118" xr:uid="{296306D1-E6AC-49B0-BE9D-D750649C2685}"/>
    <cellStyle name="Normal 10 3 7 3" xfId="2609" xr:uid="{28C9D646-19FA-4910-BF4F-295E6D781209}"/>
    <cellStyle name="Normal 10 3 7 4" xfId="2610" xr:uid="{BFEC00BE-55B2-47E1-8E25-76C1CEDE950D}"/>
    <cellStyle name="Normal 10 3 8" xfId="1119" xr:uid="{B1AE8153-5042-4A33-B9CF-10794A3DBF52}"/>
    <cellStyle name="Normal 10 3 8 2" xfId="2611" xr:uid="{401BB736-C752-4C4A-A11E-EC3182A6DFA1}"/>
    <cellStyle name="Normal 10 3 8 3" xfId="2612" xr:uid="{441E2AB0-1284-41D3-B2CF-3D695749CB41}"/>
    <cellStyle name="Normal 10 3 8 4" xfId="2613" xr:uid="{DDB2A1A3-F580-48FD-AADC-AAF24743FEA1}"/>
    <cellStyle name="Normal 10 3 9" xfId="2614" xr:uid="{7515F06D-22F2-44AD-9198-9A7A7ACA673B}"/>
    <cellStyle name="Normal 10 4" xfId="56" xr:uid="{A81A0127-D4F9-4FF7-9425-0B1BCEBA86A5}"/>
    <cellStyle name="Normal 10 4 10" xfId="2615" xr:uid="{3B8B4EAA-30CE-46D4-8FED-ECB08184CA4D}"/>
    <cellStyle name="Normal 10 4 11" xfId="2616" xr:uid="{41351741-DC3F-4FEA-B79E-C6B82F6A01FF}"/>
    <cellStyle name="Normal 10 4 2" xfId="57" xr:uid="{BFB94860-C818-4558-843D-5A57FD3EDD70}"/>
    <cellStyle name="Normal 10 4 2 2" xfId="255" xr:uid="{96D34521-D765-435E-B27A-D5EF49F05FE1}"/>
    <cellStyle name="Normal 10 4 2 2 2" xfId="497" xr:uid="{15166FAE-85EA-45B6-8D40-BC70475BF341}"/>
    <cellStyle name="Normal 10 4 2 2 2 2" xfId="498" xr:uid="{630876D7-44CE-4D7B-A460-38FC04466C9D}"/>
    <cellStyle name="Normal 10 4 2 2 2 2 2" xfId="1120" xr:uid="{02F783CE-610E-4A4D-BAB5-A3FB445B9C4C}"/>
    <cellStyle name="Normal 10 4 2 2 2 2 3" xfId="2617" xr:uid="{B71BEED3-6089-454F-9964-C9D29C243182}"/>
    <cellStyle name="Normal 10 4 2 2 2 2 4" xfId="2618" xr:uid="{04086758-ABC2-4B35-AC64-895D220826CB}"/>
    <cellStyle name="Normal 10 4 2 2 2 3" xfId="1121" xr:uid="{8217639C-5F13-4E0B-B02D-48ECCC4C4550}"/>
    <cellStyle name="Normal 10 4 2 2 2 3 2" xfId="2619" xr:uid="{687AF9CF-75B7-4347-B768-A20140053E03}"/>
    <cellStyle name="Normal 10 4 2 2 2 3 3" xfId="2620" xr:uid="{25637E78-3D5C-41DE-A96F-011A50081762}"/>
    <cellStyle name="Normal 10 4 2 2 2 3 4" xfId="2621" xr:uid="{7E10D85D-B613-4E54-B169-3419588AC5C7}"/>
    <cellStyle name="Normal 10 4 2 2 2 4" xfId="2622" xr:uid="{1BB9D684-F77E-4033-96A9-AE47D4D8C704}"/>
    <cellStyle name="Normal 10 4 2 2 2 5" xfId="2623" xr:uid="{53B2532A-1B6B-4735-AA69-D9CBB5E7F839}"/>
    <cellStyle name="Normal 10 4 2 2 2 6" xfId="2624" xr:uid="{15F6BC13-FC0E-456E-AA9C-EB4A1D837D7A}"/>
    <cellStyle name="Normal 10 4 2 2 3" xfId="499" xr:uid="{EAA15CEE-B8F9-405C-A8A6-E1B156C7505A}"/>
    <cellStyle name="Normal 10 4 2 2 3 2" xfId="1122" xr:uid="{6B2F43A4-64A4-4CAD-98DD-87EED723F02A}"/>
    <cellStyle name="Normal 10 4 2 2 3 2 2" xfId="2625" xr:uid="{FD1BF19E-15B6-4B3C-8735-732FE4313BE7}"/>
    <cellStyle name="Normal 10 4 2 2 3 2 3" xfId="2626" xr:uid="{B9316652-EA3B-4A1C-A142-1DDF0FCCCEC2}"/>
    <cellStyle name="Normal 10 4 2 2 3 2 4" xfId="2627" xr:uid="{362B9EBF-798A-446E-9090-5CDFBD8CC77A}"/>
    <cellStyle name="Normal 10 4 2 2 3 3" xfId="2628" xr:uid="{8027CB99-2A77-48FC-98DB-7762BA67F5A8}"/>
    <cellStyle name="Normal 10 4 2 2 3 4" xfId="2629" xr:uid="{D4BA116F-CFE1-42E2-B700-54CE9477F42C}"/>
    <cellStyle name="Normal 10 4 2 2 3 5" xfId="2630" xr:uid="{10C46E9B-7669-462E-8F27-CD960422A0FE}"/>
    <cellStyle name="Normal 10 4 2 2 4" xfId="1123" xr:uid="{48EBFF25-AB22-45D2-9883-F9CFC8EF2021}"/>
    <cellStyle name="Normal 10 4 2 2 4 2" xfId="2631" xr:uid="{F9133A5F-7F3B-4C72-A9A1-D5012243D45F}"/>
    <cellStyle name="Normal 10 4 2 2 4 3" xfId="2632" xr:uid="{77AE8220-178A-4DC6-B696-9EE653A2F1DC}"/>
    <cellStyle name="Normal 10 4 2 2 4 4" xfId="2633" xr:uid="{A78E3204-75F1-4592-AA35-AD24B3A0991E}"/>
    <cellStyle name="Normal 10 4 2 2 5" xfId="2634" xr:uid="{F3DB1C66-707E-4232-B4FD-CF9FA5BA7705}"/>
    <cellStyle name="Normal 10 4 2 2 5 2" xfId="2635" xr:uid="{DF2BF58B-84BF-4948-B81F-0164CB228F22}"/>
    <cellStyle name="Normal 10 4 2 2 5 3" xfId="2636" xr:uid="{02DB72D5-0234-4B29-92B4-34E4BE000095}"/>
    <cellStyle name="Normal 10 4 2 2 5 4" xfId="2637" xr:uid="{5CABECE7-5AD6-4B21-B7FD-A8911DF3A7DD}"/>
    <cellStyle name="Normal 10 4 2 2 6" xfId="2638" xr:uid="{1EF84815-4DBA-4D7C-A1CB-BAE04200FC02}"/>
    <cellStyle name="Normal 10 4 2 2 7" xfId="2639" xr:uid="{DAE917C1-E7DB-4B8E-B9EA-D7EFA40F7791}"/>
    <cellStyle name="Normal 10 4 2 2 8" xfId="2640" xr:uid="{4A16FD35-9096-466F-A5A3-06599A15A222}"/>
    <cellStyle name="Normal 10 4 2 3" xfId="500" xr:uid="{002D7EDA-ACF5-4D20-A37A-ADDACD3AB52D}"/>
    <cellStyle name="Normal 10 4 2 3 2" xfId="501" xr:uid="{1906CEF1-C8BA-40E0-A1ED-32FEF2A509C3}"/>
    <cellStyle name="Normal 10 4 2 3 2 2" xfId="502" xr:uid="{E53ABDA8-1878-499A-8F45-63ABE894F9B0}"/>
    <cellStyle name="Normal 10 4 2 3 2 3" xfId="2641" xr:uid="{3C34BC57-4171-44ED-9180-F38FBA07343F}"/>
    <cellStyle name="Normal 10 4 2 3 2 4" xfId="2642" xr:uid="{A8179DB1-91DA-46C9-A936-6CA5C4C35CA3}"/>
    <cellStyle name="Normal 10 4 2 3 3" xfId="503" xr:uid="{F66F7758-F003-4671-9963-4A493FF0BA97}"/>
    <cellStyle name="Normal 10 4 2 3 3 2" xfId="2643" xr:uid="{CE3C2C2A-9C99-451F-9D74-E9F20E3EEB5C}"/>
    <cellStyle name="Normal 10 4 2 3 3 3" xfId="2644" xr:uid="{F23EBDCE-F635-4D36-85F2-0FAC0FD42405}"/>
    <cellStyle name="Normal 10 4 2 3 3 4" xfId="2645" xr:uid="{D317A093-864C-43AA-9AE4-17C44C7D7415}"/>
    <cellStyle name="Normal 10 4 2 3 4" xfId="2646" xr:uid="{C47702B0-802B-4D4C-AB13-97C1415686B0}"/>
    <cellStyle name="Normal 10 4 2 3 5" xfId="2647" xr:uid="{12E9AD2D-564B-4CCA-AE31-42AC7EC822FF}"/>
    <cellStyle name="Normal 10 4 2 3 6" xfId="2648" xr:uid="{79B06E23-6611-4A18-BF55-A551F174D8C2}"/>
    <cellStyle name="Normal 10 4 2 4" xfId="504" xr:uid="{C6FCFB4C-AB21-47FE-96E7-FA1F910A6D36}"/>
    <cellStyle name="Normal 10 4 2 4 2" xfId="505" xr:uid="{B5025943-E697-45EA-B4A2-5D946258C423}"/>
    <cellStyle name="Normal 10 4 2 4 2 2" xfId="2649" xr:uid="{8318EE67-1CD1-411C-9D80-E5F869CDCDDD}"/>
    <cellStyle name="Normal 10 4 2 4 2 3" xfId="2650" xr:uid="{0495048C-E9FF-4BEA-9A8E-75C9C6CD8CC5}"/>
    <cellStyle name="Normal 10 4 2 4 2 4" xfId="2651" xr:uid="{87879130-48BD-4A78-853F-8165E682955E}"/>
    <cellStyle name="Normal 10 4 2 4 3" xfId="2652" xr:uid="{43086453-A67C-4303-814C-D09A832F6602}"/>
    <cellStyle name="Normal 10 4 2 4 4" xfId="2653" xr:uid="{BDCC9773-41E6-4B61-8EE7-46B4FB7FA042}"/>
    <cellStyle name="Normal 10 4 2 4 5" xfId="2654" xr:uid="{8816706A-A5E2-4764-AFBC-F080D59558CC}"/>
    <cellStyle name="Normal 10 4 2 5" xfId="506" xr:uid="{BE927A8F-8E7C-4119-81FF-AA1D51DD2882}"/>
    <cellStyle name="Normal 10 4 2 5 2" xfId="2655" xr:uid="{82645088-FE59-426D-9EC8-D329586AFDC0}"/>
    <cellStyle name="Normal 10 4 2 5 3" xfId="2656" xr:uid="{939FECC1-7E9C-4BB2-9F91-84C2C3085418}"/>
    <cellStyle name="Normal 10 4 2 5 4" xfId="2657" xr:uid="{A08D6F11-67CB-4193-A5CD-5E6B93BBD954}"/>
    <cellStyle name="Normal 10 4 2 6" xfId="2658" xr:uid="{77740781-2F70-4D11-8FE2-335048E005AA}"/>
    <cellStyle name="Normal 10 4 2 6 2" xfId="2659" xr:uid="{591506EC-4657-4F5C-82A5-987CBFEAF278}"/>
    <cellStyle name="Normal 10 4 2 6 3" xfId="2660" xr:uid="{4C1E1BBE-03B6-480D-AB10-8D0FC32AA815}"/>
    <cellStyle name="Normal 10 4 2 6 4" xfId="2661" xr:uid="{7AF3AA59-1653-431C-97A2-B03CDEE8CAAD}"/>
    <cellStyle name="Normal 10 4 2 7" xfId="2662" xr:uid="{975AC8C7-C58F-470E-8D79-936D4604E499}"/>
    <cellStyle name="Normal 10 4 2 8" xfId="2663" xr:uid="{B67E906C-32A7-4A31-AE2A-A51024357D93}"/>
    <cellStyle name="Normal 10 4 2 9" xfId="2664" xr:uid="{A00E656F-BC78-4A2E-820B-E47A391B7D59}"/>
    <cellStyle name="Normal 10 4 3" xfId="256" xr:uid="{799F98CB-E3B1-46DA-853C-1B241A8B3414}"/>
    <cellStyle name="Normal 10 4 3 2" xfId="507" xr:uid="{D03EE94F-1F29-4F76-9A16-51ECE5B758AE}"/>
    <cellStyle name="Normal 10 4 3 2 2" xfId="508" xr:uid="{16C1676A-2ED0-474C-8003-21DD705E2DF2}"/>
    <cellStyle name="Normal 10 4 3 2 2 2" xfId="1124" xr:uid="{D961DF8F-E26F-4008-BD92-74BBBD2E397B}"/>
    <cellStyle name="Normal 10 4 3 2 2 2 2" xfId="1125" xr:uid="{0C627A0E-4738-46D9-87F9-5C161C6B5C8B}"/>
    <cellStyle name="Normal 10 4 3 2 2 3" xfId="1126" xr:uid="{29491CC9-BF0E-4C1C-A200-DF673E615780}"/>
    <cellStyle name="Normal 10 4 3 2 2 4" xfId="2665" xr:uid="{40807209-F976-427E-A980-4908A4B454EC}"/>
    <cellStyle name="Normal 10 4 3 2 3" xfId="1127" xr:uid="{6CA1CBD2-E3D2-461E-8D12-1C813B5AF92E}"/>
    <cellStyle name="Normal 10 4 3 2 3 2" xfId="1128" xr:uid="{CDFF81EC-0ED6-420A-BB68-3CFCAEE06F2F}"/>
    <cellStyle name="Normal 10 4 3 2 3 3" xfId="2666" xr:uid="{14FAE7A1-1DE2-4A67-96FA-E6543FA304CC}"/>
    <cellStyle name="Normal 10 4 3 2 3 4" xfId="2667" xr:uid="{A2F0799F-712E-496C-9C5A-7ED0B1E5AC41}"/>
    <cellStyle name="Normal 10 4 3 2 4" xfId="1129" xr:uid="{6C13D967-0CBA-4454-868A-5F92201D0908}"/>
    <cellStyle name="Normal 10 4 3 2 5" xfId="2668" xr:uid="{781C60BC-2AE2-4655-AE52-22E727E5D35F}"/>
    <cellStyle name="Normal 10 4 3 2 6" xfId="2669" xr:uid="{2D5A265A-4D88-4081-98D5-E201486D319B}"/>
    <cellStyle name="Normal 10 4 3 3" xfId="509" xr:uid="{2DE4036D-5A1C-40D5-80DB-08BA935397F2}"/>
    <cellStyle name="Normal 10 4 3 3 2" xfId="1130" xr:uid="{F0789168-5ABE-4951-81D1-15AC773B5FC1}"/>
    <cellStyle name="Normal 10 4 3 3 2 2" xfId="1131" xr:uid="{B59E0BD7-8145-4312-B40F-1D1ED8BC64C8}"/>
    <cellStyle name="Normal 10 4 3 3 2 3" xfId="2670" xr:uid="{DEF73B19-52D7-4D81-9FA1-8AA908CD452D}"/>
    <cellStyle name="Normal 10 4 3 3 2 4" xfId="2671" xr:uid="{5497DC5B-A145-48A6-B02F-C72BFB0718CE}"/>
    <cellStyle name="Normal 10 4 3 3 3" xfId="1132" xr:uid="{CF479D6A-6D11-4BA5-85B0-1397F663CB3C}"/>
    <cellStyle name="Normal 10 4 3 3 4" xfId="2672" xr:uid="{6B7912BC-67ED-4C67-8410-2E425AF54097}"/>
    <cellStyle name="Normal 10 4 3 3 5" xfId="2673" xr:uid="{B69CB06F-9297-41DB-B2CF-42398B882583}"/>
    <cellStyle name="Normal 10 4 3 4" xfId="1133" xr:uid="{D03D96FF-CA74-4491-B7F7-2AFEE7D6CCCF}"/>
    <cellStyle name="Normal 10 4 3 4 2" xfId="1134" xr:uid="{4E565C92-B623-4CC7-A6C3-F896DC5A6775}"/>
    <cellStyle name="Normal 10 4 3 4 3" xfId="2674" xr:uid="{B7835049-6927-4D93-AE6E-717CD787E1C7}"/>
    <cellStyle name="Normal 10 4 3 4 4" xfId="2675" xr:uid="{6230FF1A-A459-4928-99A5-42EC3144E7AF}"/>
    <cellStyle name="Normal 10 4 3 5" xfId="1135" xr:uid="{0984C1F8-9605-44E1-95DE-23F7083EDDAF}"/>
    <cellStyle name="Normal 10 4 3 5 2" xfId="2676" xr:uid="{E4D70AD0-ACF1-406E-B990-6C4F912D0F68}"/>
    <cellStyle name="Normal 10 4 3 5 3" xfId="2677" xr:uid="{F13F9B21-1931-4858-84C0-57469427BD94}"/>
    <cellStyle name="Normal 10 4 3 5 4" xfId="2678" xr:uid="{AEF8F4F1-3EC2-476A-98F3-392471AD283A}"/>
    <cellStyle name="Normal 10 4 3 6" xfId="2679" xr:uid="{DBDC0664-6F55-422F-8E4C-62DABA785B6A}"/>
    <cellStyle name="Normal 10 4 3 7" xfId="2680" xr:uid="{0881C57E-7531-4432-A648-792F4532C90C}"/>
    <cellStyle name="Normal 10 4 3 8" xfId="2681" xr:uid="{D55CF2ED-3F56-4B89-8A4D-DD63A63E26FF}"/>
    <cellStyle name="Normal 10 4 4" xfId="257" xr:uid="{3C79AE23-3F75-4105-9678-61A27F543518}"/>
    <cellStyle name="Normal 10 4 4 2" xfId="510" xr:uid="{148D1DD0-8F70-41DB-B9C0-C43B3F6E8AA3}"/>
    <cellStyle name="Normal 10 4 4 2 2" xfId="511" xr:uid="{9F86E868-48D9-4648-B387-99827F83628C}"/>
    <cellStyle name="Normal 10 4 4 2 2 2" xfId="1136" xr:uid="{59031241-14B7-4EF6-A0B4-39664C573579}"/>
    <cellStyle name="Normal 10 4 4 2 2 3" xfId="2682" xr:uid="{6C040CAB-7160-40AC-A50D-8ABD9419603C}"/>
    <cellStyle name="Normal 10 4 4 2 2 4" xfId="2683" xr:uid="{731AAFE6-8FA8-4D9B-B0BD-AD3158F1E481}"/>
    <cellStyle name="Normal 10 4 4 2 3" xfId="1137" xr:uid="{8333720A-CE72-4248-94E3-C47AED3F1295}"/>
    <cellStyle name="Normal 10 4 4 2 4" xfId="2684" xr:uid="{B662220A-9065-46CE-879A-2927C86845EF}"/>
    <cellStyle name="Normal 10 4 4 2 5" xfId="2685" xr:uid="{05699D31-1023-4D53-A020-AB3093A0ECD7}"/>
    <cellStyle name="Normal 10 4 4 3" xfId="512" xr:uid="{62A216F4-989D-4EDB-8C92-0DA72B647F98}"/>
    <cellStyle name="Normal 10 4 4 3 2" xfId="1138" xr:uid="{FFE757E0-DA94-4667-A282-B44E465302EB}"/>
    <cellStyle name="Normal 10 4 4 3 3" xfId="2686" xr:uid="{BF13B7CF-CB16-4BEA-9127-89C71B6D3EB0}"/>
    <cellStyle name="Normal 10 4 4 3 4" xfId="2687" xr:uid="{23CE6063-D2CE-4BD7-9B83-9FE596545BFD}"/>
    <cellStyle name="Normal 10 4 4 4" xfId="1139" xr:uid="{31974DE0-2E1B-4BD0-A05F-5C98C31E8383}"/>
    <cellStyle name="Normal 10 4 4 4 2" xfId="2688" xr:uid="{626C0362-0E6D-4E68-86A6-2D28ED0C5257}"/>
    <cellStyle name="Normal 10 4 4 4 3" xfId="2689" xr:uid="{0ABB662E-35DF-45AD-A4F6-2379D2B58A69}"/>
    <cellStyle name="Normal 10 4 4 4 4" xfId="2690" xr:uid="{10AD1610-9E98-46B2-A440-7C317B9BF513}"/>
    <cellStyle name="Normal 10 4 4 5" xfId="2691" xr:uid="{498F595F-13DD-4378-83A3-C4A85E12C24C}"/>
    <cellStyle name="Normal 10 4 4 6" xfId="2692" xr:uid="{97EEAC34-40B7-4077-B54D-750182D9F40E}"/>
    <cellStyle name="Normal 10 4 4 7" xfId="2693" xr:uid="{D6B212C5-6111-4D1F-B864-645CF33A73F8}"/>
    <cellStyle name="Normal 10 4 5" xfId="258" xr:uid="{DDEC9567-C4F2-44D9-A485-44627A66ACE6}"/>
    <cellStyle name="Normal 10 4 5 2" xfId="513" xr:uid="{FF801D45-1AA8-4C42-9A3F-C4BDDD678CA1}"/>
    <cellStyle name="Normal 10 4 5 2 2" xfId="1140" xr:uid="{39F03B1A-1D3D-4975-8378-D5F8B9CC12BA}"/>
    <cellStyle name="Normal 10 4 5 2 3" xfId="2694" xr:uid="{6FEB3923-8905-43A6-A19E-49C8C3F02FEF}"/>
    <cellStyle name="Normal 10 4 5 2 4" xfId="2695" xr:uid="{21497677-15E6-4A1D-9D6E-AE7B7AD37376}"/>
    <cellStyle name="Normal 10 4 5 3" xfId="1141" xr:uid="{DA81BC45-000A-4BEE-983A-721C3153FE0E}"/>
    <cellStyle name="Normal 10 4 5 3 2" xfId="2696" xr:uid="{A1EA44F1-E847-4591-BE1A-0BB4C9A837AF}"/>
    <cellStyle name="Normal 10 4 5 3 3" xfId="2697" xr:uid="{4EE958C4-7743-4786-A922-3EEF1773032A}"/>
    <cellStyle name="Normal 10 4 5 3 4" xfId="2698" xr:uid="{1903D69B-C318-491B-8A21-8E710B156F56}"/>
    <cellStyle name="Normal 10 4 5 4" xfId="2699" xr:uid="{88294F68-47D0-4732-8CDE-9C06E987091F}"/>
    <cellStyle name="Normal 10 4 5 5" xfId="2700" xr:uid="{A9C70FB4-E032-4F45-8B96-71AFBC76FB44}"/>
    <cellStyle name="Normal 10 4 5 6" xfId="2701" xr:uid="{DD52CD92-5E66-4171-A33E-3448FE149365}"/>
    <cellStyle name="Normal 10 4 6" xfId="514" xr:uid="{D3784405-854C-4F92-8B31-E460D8276B68}"/>
    <cellStyle name="Normal 10 4 6 2" xfId="1142" xr:uid="{45EA38C1-2BAE-4688-BC13-2805A83A047F}"/>
    <cellStyle name="Normal 10 4 6 2 2" xfId="2702" xr:uid="{47A2DEC3-3DBF-41D6-B139-FD73316E2BE5}"/>
    <cellStyle name="Normal 10 4 6 2 3" xfId="2703" xr:uid="{A82728DE-BC75-45F4-9530-2B08E938A57E}"/>
    <cellStyle name="Normal 10 4 6 2 4" xfId="2704" xr:uid="{342D4BF0-A53A-4D41-8665-32EF61FAA6B3}"/>
    <cellStyle name="Normal 10 4 6 3" xfId="2705" xr:uid="{56619DCC-A4F9-4FD7-851F-B84389F422F7}"/>
    <cellStyle name="Normal 10 4 6 4" xfId="2706" xr:uid="{F495880D-E238-4A1E-A2DD-B09326001F96}"/>
    <cellStyle name="Normal 10 4 6 5" xfId="2707" xr:uid="{E2CB8051-DF98-478E-B1D3-A3F4CED33779}"/>
    <cellStyle name="Normal 10 4 7" xfId="1143" xr:uid="{0483D84E-18D4-45BF-AFF7-B9BA6DE522B8}"/>
    <cellStyle name="Normal 10 4 7 2" xfId="2708" xr:uid="{2BCBA06A-0303-45D7-8AC7-B17FD4C53ACD}"/>
    <cellStyle name="Normal 10 4 7 3" xfId="2709" xr:uid="{CB4E7716-67D9-4643-8065-7749C34C1616}"/>
    <cellStyle name="Normal 10 4 7 4" xfId="2710" xr:uid="{79A28AB1-F5CF-420D-AA29-F5D4DBE8B69F}"/>
    <cellStyle name="Normal 10 4 8" xfId="2711" xr:uid="{3FE7770C-2A99-481B-A0F4-45CEDF205269}"/>
    <cellStyle name="Normal 10 4 8 2" xfId="2712" xr:uid="{B32F2985-80B1-4850-A79A-8B49EB4FFBE7}"/>
    <cellStyle name="Normal 10 4 8 3" xfId="2713" xr:uid="{41F2C35B-3C13-448B-9EDF-843E4F906BFA}"/>
    <cellStyle name="Normal 10 4 8 4" xfId="2714" xr:uid="{8A83C232-0F87-41CD-907F-D9546C1144E8}"/>
    <cellStyle name="Normal 10 4 9" xfId="2715" xr:uid="{26282841-AC6B-4587-AF09-0D881BFD32BF}"/>
    <cellStyle name="Normal 10 5" xfId="58" xr:uid="{50E3EC4D-92E0-472D-973E-EF46F2F0F439}"/>
    <cellStyle name="Normal 10 5 2" xfId="59" xr:uid="{9C171C79-F6E7-4738-8A30-AECFF3EAD60C}"/>
    <cellStyle name="Normal 10 5 2 2" xfId="259" xr:uid="{D1572669-E9EC-4329-B2F5-191CAB0D8E14}"/>
    <cellStyle name="Normal 10 5 2 2 2" xfId="515" xr:uid="{776EE210-03A7-43F5-8C17-A3744348D69B}"/>
    <cellStyle name="Normal 10 5 2 2 2 2" xfId="1144" xr:uid="{970D5A84-E17A-4A7C-AC67-5248B9B4D282}"/>
    <cellStyle name="Normal 10 5 2 2 2 3" xfId="2716" xr:uid="{F4044A9E-97BC-4A35-A452-C9306F6F540B}"/>
    <cellStyle name="Normal 10 5 2 2 2 4" xfId="2717" xr:uid="{E21FF1E9-7B22-463C-9AA1-85FC110FEA07}"/>
    <cellStyle name="Normal 10 5 2 2 3" xfId="1145" xr:uid="{0F17303C-4A18-4747-AD8D-9732030782CB}"/>
    <cellStyle name="Normal 10 5 2 2 3 2" xfId="2718" xr:uid="{818DA17C-525C-48F3-809E-B58A21F137F1}"/>
    <cellStyle name="Normal 10 5 2 2 3 3" xfId="2719" xr:uid="{9593194F-CABF-4854-BE3B-3B4C46F5CCAF}"/>
    <cellStyle name="Normal 10 5 2 2 3 4" xfId="2720" xr:uid="{7B096E12-FE80-4C28-9DAA-49285EEC6EB4}"/>
    <cellStyle name="Normal 10 5 2 2 4" xfId="2721" xr:uid="{5459D8D1-FBBE-45A3-8134-E5AEC7B76A69}"/>
    <cellStyle name="Normal 10 5 2 2 5" xfId="2722" xr:uid="{93F18E70-49B3-42C7-B588-2AE1F9288211}"/>
    <cellStyle name="Normal 10 5 2 2 6" xfId="2723" xr:uid="{39070C02-3F1D-4F7B-9C08-3C6ADFD7DD05}"/>
    <cellStyle name="Normal 10 5 2 3" xfId="516" xr:uid="{DF969697-6476-480D-A32E-EF1CC9362E84}"/>
    <cellStyle name="Normal 10 5 2 3 2" xfId="1146" xr:uid="{89428CDB-E7E7-4BD0-B70C-0417255E51D9}"/>
    <cellStyle name="Normal 10 5 2 3 2 2" xfId="2724" xr:uid="{4AE8DA61-B850-4ECC-943C-4E3E626F8724}"/>
    <cellStyle name="Normal 10 5 2 3 2 3" xfId="2725" xr:uid="{C1790450-C36E-4BAC-88A7-3BA92A1FC2F9}"/>
    <cellStyle name="Normal 10 5 2 3 2 4" xfId="2726" xr:uid="{F6496112-89E0-4A1A-9FC1-80A8B4B7B7C6}"/>
    <cellStyle name="Normal 10 5 2 3 3" xfId="2727" xr:uid="{B1C1A6B3-A1E0-4D84-8EFF-C5D7E91EFEFE}"/>
    <cellStyle name="Normal 10 5 2 3 4" xfId="2728" xr:uid="{C7CE1ACD-C738-4E92-95F5-EE92C07850E8}"/>
    <cellStyle name="Normal 10 5 2 3 5" xfId="2729" xr:uid="{35F19EC1-47BA-4B87-8720-9A6E372654AD}"/>
    <cellStyle name="Normal 10 5 2 4" xfId="1147" xr:uid="{CBAC5540-9507-43D6-8C72-F126D455E6B2}"/>
    <cellStyle name="Normal 10 5 2 4 2" xfId="2730" xr:uid="{40A0F6FF-D568-460B-B7A0-8AF32BADC966}"/>
    <cellStyle name="Normal 10 5 2 4 3" xfId="2731" xr:uid="{E192AAA0-BE50-49F0-AE6C-AF533BB6C1A3}"/>
    <cellStyle name="Normal 10 5 2 4 4" xfId="2732" xr:uid="{D67032FA-F566-4E6B-90BB-739C0158A559}"/>
    <cellStyle name="Normal 10 5 2 5" xfId="2733" xr:uid="{BDDD2444-DDEE-4ADF-9592-6CCABB314B7B}"/>
    <cellStyle name="Normal 10 5 2 5 2" xfId="2734" xr:uid="{17F0A04D-F715-4D61-8D7F-E61DB50118A3}"/>
    <cellStyle name="Normal 10 5 2 5 3" xfId="2735" xr:uid="{8E76E824-8E0E-4259-9226-6758E1D01266}"/>
    <cellStyle name="Normal 10 5 2 5 4" xfId="2736" xr:uid="{43948D5F-3462-456D-8C4F-E72D52332497}"/>
    <cellStyle name="Normal 10 5 2 6" xfId="2737" xr:uid="{BB6B4D91-103C-400C-9621-FF74BDD319F7}"/>
    <cellStyle name="Normal 10 5 2 7" xfId="2738" xr:uid="{8664BE4F-253E-4CFE-8663-DADB36393E1F}"/>
    <cellStyle name="Normal 10 5 2 8" xfId="2739" xr:uid="{601427BD-C818-493E-8F41-24E7FFC1AB3A}"/>
    <cellStyle name="Normal 10 5 3" xfId="260" xr:uid="{701A2DFB-E8E3-4432-A3AE-BE54C67594D0}"/>
    <cellStyle name="Normal 10 5 3 2" xfId="517" xr:uid="{DC357EB9-7859-454A-AC90-5BBDEA6D2AFF}"/>
    <cellStyle name="Normal 10 5 3 2 2" xfId="518" xr:uid="{0E5505AD-BE63-432D-A2B0-139EE0FAF41F}"/>
    <cellStyle name="Normal 10 5 3 2 3" xfId="2740" xr:uid="{170E1BF8-62BD-4BB8-B3A0-778CB9FCE0C1}"/>
    <cellStyle name="Normal 10 5 3 2 4" xfId="2741" xr:uid="{31F63F13-1361-42C4-93D9-0D839BA95508}"/>
    <cellStyle name="Normal 10 5 3 3" xfId="519" xr:uid="{9D705961-8B31-4C8F-928D-2BBBC511BB04}"/>
    <cellStyle name="Normal 10 5 3 3 2" xfId="2742" xr:uid="{03289310-656B-4EE2-8E35-B4F9797B2F7E}"/>
    <cellStyle name="Normal 10 5 3 3 3" xfId="2743" xr:uid="{22CACFA9-E8CF-4E33-AE2E-D8D89F829BFA}"/>
    <cellStyle name="Normal 10 5 3 3 4" xfId="2744" xr:uid="{AAEDFD40-3199-40A3-BA9C-CBED3C15D602}"/>
    <cellStyle name="Normal 10 5 3 4" xfId="2745" xr:uid="{33893BAC-9D9A-4D63-B8F1-6214D73B7578}"/>
    <cellStyle name="Normal 10 5 3 5" xfId="2746" xr:uid="{FE635D87-B0BD-4ED4-A368-35576C807AD2}"/>
    <cellStyle name="Normal 10 5 3 6" xfId="2747" xr:uid="{BE423512-1D9F-4DA3-AA4D-A6786FC57A2B}"/>
    <cellStyle name="Normal 10 5 4" xfId="261" xr:uid="{8D093034-4309-4EAB-9A32-6B6E4F95C265}"/>
    <cellStyle name="Normal 10 5 4 2" xfId="520" xr:uid="{27AE587C-6D59-4774-9280-C93362E6E7F9}"/>
    <cellStyle name="Normal 10 5 4 2 2" xfId="2748" xr:uid="{2B3491A3-FD15-439A-8AB4-5C1BA59FC06E}"/>
    <cellStyle name="Normal 10 5 4 2 3" xfId="2749" xr:uid="{D97C53C7-6D37-4126-AFC0-40779803D5DC}"/>
    <cellStyle name="Normal 10 5 4 2 4" xfId="2750" xr:uid="{2F9BF18F-93F0-4019-B954-F7EA972D04C5}"/>
    <cellStyle name="Normal 10 5 4 3" xfId="2751" xr:uid="{12D9D2AD-634A-4C88-A987-0125DD3471C4}"/>
    <cellStyle name="Normal 10 5 4 4" xfId="2752" xr:uid="{6C87A35D-4D99-4790-835D-E6057CFB32C8}"/>
    <cellStyle name="Normal 10 5 4 5" xfId="2753" xr:uid="{3F12635D-B9D6-4CD3-807F-7DB64CDE8E0B}"/>
    <cellStyle name="Normal 10 5 5" xfId="521" xr:uid="{1D9C2141-3FDE-400F-99B5-4713B55A93F2}"/>
    <cellStyle name="Normal 10 5 5 2" xfId="2754" xr:uid="{E32E41D3-32F6-42C5-A27A-09CE8791746F}"/>
    <cellStyle name="Normal 10 5 5 3" xfId="2755" xr:uid="{E0505DF6-9AC7-4594-B21A-B53820B17C35}"/>
    <cellStyle name="Normal 10 5 5 4" xfId="2756" xr:uid="{E6EF2BAC-510D-46C0-806F-B386E2A2D79C}"/>
    <cellStyle name="Normal 10 5 6" xfId="2757" xr:uid="{EEE5EE06-BC7B-4DBE-B109-9EBB3B242E2A}"/>
    <cellStyle name="Normal 10 5 6 2" xfId="2758" xr:uid="{29984A20-0906-4739-84CB-4DD1958BCE43}"/>
    <cellStyle name="Normal 10 5 6 3" xfId="2759" xr:uid="{91C099F3-BB7F-4E40-AB0A-E3293AF1D92D}"/>
    <cellStyle name="Normal 10 5 6 4" xfId="2760" xr:uid="{F36E1A8B-697F-4555-A4D0-B3C1190FDE48}"/>
    <cellStyle name="Normal 10 5 7" xfId="2761" xr:uid="{D09213D9-7D6A-4749-A6B4-9A7C1F71957D}"/>
    <cellStyle name="Normal 10 5 8" xfId="2762" xr:uid="{34F3E932-2237-4AA1-BB35-D59544F7032A}"/>
    <cellStyle name="Normal 10 5 9" xfId="2763" xr:uid="{0A569114-1E04-41BE-A896-6E7EE27EAC17}"/>
    <cellStyle name="Normal 10 6" xfId="60" xr:uid="{F2FEB787-845B-47D7-9686-E951EADEBA7C}"/>
    <cellStyle name="Normal 10 6 2" xfId="262" xr:uid="{A52824C7-E299-47E2-BFF0-782D3CC904F1}"/>
    <cellStyle name="Normal 10 6 2 2" xfId="522" xr:uid="{D4A61CA9-9CDC-42E5-A3E1-E83CD560B2EE}"/>
    <cellStyle name="Normal 10 6 2 2 2" xfId="1148" xr:uid="{12863EA5-FC1F-4BC9-B8C0-CB12D5D011FB}"/>
    <cellStyle name="Normal 10 6 2 2 2 2" xfId="1149" xr:uid="{85A4AA36-69CE-4A91-AC88-227AEDD065FA}"/>
    <cellStyle name="Normal 10 6 2 2 3" xfId="1150" xr:uid="{4FE18B6E-109E-417C-B418-6BF16958B6E0}"/>
    <cellStyle name="Normal 10 6 2 2 4" xfId="2764" xr:uid="{A547509A-19DC-4829-9EE7-5F6FED91B2B2}"/>
    <cellStyle name="Normal 10 6 2 3" xfId="1151" xr:uid="{FB2DBA22-4ACE-4370-A9F3-34801CC5999F}"/>
    <cellStyle name="Normal 10 6 2 3 2" xfId="1152" xr:uid="{8705CE8D-5C3D-4832-BBA5-ED46D1191D9C}"/>
    <cellStyle name="Normal 10 6 2 3 3" xfId="2765" xr:uid="{F4F9D432-DAD6-453D-A5D1-566EB79D044A}"/>
    <cellStyle name="Normal 10 6 2 3 4" xfId="2766" xr:uid="{25EE9B4F-6037-4D90-BB24-677A8EB4CAA6}"/>
    <cellStyle name="Normal 10 6 2 4" xfId="1153" xr:uid="{2F87B5F8-8479-4AB7-BD44-A5A9D193E93A}"/>
    <cellStyle name="Normal 10 6 2 5" xfId="2767" xr:uid="{76F27B9B-CDF1-4C48-8E81-361969AE6AA4}"/>
    <cellStyle name="Normal 10 6 2 6" xfId="2768" xr:uid="{B1A11B06-528E-4F18-A9E0-75888DE4AF6F}"/>
    <cellStyle name="Normal 10 6 3" xfId="523" xr:uid="{460EB58B-E402-4F7C-B1E9-245166D33810}"/>
    <cellStyle name="Normal 10 6 3 2" xfId="1154" xr:uid="{35E9A9E4-64B8-44E6-B773-D0F8543BAA5E}"/>
    <cellStyle name="Normal 10 6 3 2 2" xfId="1155" xr:uid="{E01899D8-2E4D-40E3-A72F-9A0E9ABCBA47}"/>
    <cellStyle name="Normal 10 6 3 2 3" xfId="2769" xr:uid="{4374B6F6-53C9-4722-A9DA-4552C91F73E6}"/>
    <cellStyle name="Normal 10 6 3 2 4" xfId="2770" xr:uid="{BA48662F-C18B-488D-97DC-BC64C5C56636}"/>
    <cellStyle name="Normal 10 6 3 3" xfId="1156" xr:uid="{59601257-0F34-4C9F-A8D3-A320332055DD}"/>
    <cellStyle name="Normal 10 6 3 4" xfId="2771" xr:uid="{378C70EE-6A92-4274-9EEA-2FBA4D05C603}"/>
    <cellStyle name="Normal 10 6 3 5" xfId="2772" xr:uid="{056E3CEF-D403-48DC-A143-BB0A4535649A}"/>
    <cellStyle name="Normal 10 6 4" xfId="1157" xr:uid="{4ABFF603-F272-4FB8-9464-2B762A11EDF1}"/>
    <cellStyle name="Normal 10 6 4 2" xfId="1158" xr:uid="{86E908D2-D0A8-4BF5-B064-47D853A0E8CB}"/>
    <cellStyle name="Normal 10 6 4 3" xfId="2773" xr:uid="{F08EAD3F-2754-4453-8877-D6AF76BEDF44}"/>
    <cellStyle name="Normal 10 6 4 4" xfId="2774" xr:uid="{5379376B-A750-4940-8372-DD2B4230A59B}"/>
    <cellStyle name="Normal 10 6 5" xfId="1159" xr:uid="{645BC552-C2F9-4761-928C-C0C86BA1F663}"/>
    <cellStyle name="Normal 10 6 5 2" xfId="2775" xr:uid="{94E192A5-19CC-4A4A-9845-AFEB1B086861}"/>
    <cellStyle name="Normal 10 6 5 3" xfId="2776" xr:uid="{BC95F174-EAE9-4C2F-B576-CC833FE5A1BD}"/>
    <cellStyle name="Normal 10 6 5 4" xfId="2777" xr:uid="{9C1F36AE-6ECE-4BBC-8DEA-D60D6D338DC8}"/>
    <cellStyle name="Normal 10 6 6" xfId="2778" xr:uid="{0495D253-0221-49C0-8EF7-191B4DE5FF6E}"/>
    <cellStyle name="Normal 10 6 7" xfId="2779" xr:uid="{C652014A-3DAA-40EE-990D-FF812D2485C2}"/>
    <cellStyle name="Normal 10 6 8" xfId="2780" xr:uid="{B67FD1D4-2BFD-47AA-87E4-CA2C4699D4ED}"/>
    <cellStyle name="Normal 10 7" xfId="263" xr:uid="{C5773FC6-D06C-421F-95B9-B2D04BABC996}"/>
    <cellStyle name="Normal 10 7 2" xfId="524" xr:uid="{9F95512D-60D3-4FC8-8C29-C65CAB151E4D}"/>
    <cellStyle name="Normal 10 7 2 2" xfId="525" xr:uid="{3BA94C3A-A999-465E-B221-FDD23330CE9B}"/>
    <cellStyle name="Normal 10 7 2 2 2" xfId="1160" xr:uid="{B5C7E2CB-0451-47BA-9638-EAC60EA777D0}"/>
    <cellStyle name="Normal 10 7 2 2 3" xfId="2781" xr:uid="{C575D2A8-1C0F-4859-9047-6E9CEF4018B1}"/>
    <cellStyle name="Normal 10 7 2 2 4" xfId="2782" xr:uid="{A9D8C364-1483-48AF-98E1-4AEF67BD7FA3}"/>
    <cellStyle name="Normal 10 7 2 3" xfId="1161" xr:uid="{7CD418F3-0BB1-457E-95CB-82B724B3B8B7}"/>
    <cellStyle name="Normal 10 7 2 4" xfId="2783" xr:uid="{9B1CD44C-F4E4-47C9-A5D9-DA717A646BC0}"/>
    <cellStyle name="Normal 10 7 2 5" xfId="2784" xr:uid="{D63511B9-E6B1-49BD-9C55-E610A5A2AA59}"/>
    <cellStyle name="Normal 10 7 3" xfId="526" xr:uid="{372FA136-0F4D-4E9A-B1E6-EA8275ACEAE6}"/>
    <cellStyle name="Normal 10 7 3 2" xfId="1162" xr:uid="{15C65E5E-489F-4165-AB32-E408E7D2F600}"/>
    <cellStyle name="Normal 10 7 3 3" xfId="2785" xr:uid="{164BE4B3-9B41-44DC-B5A0-98099883A8C9}"/>
    <cellStyle name="Normal 10 7 3 4" xfId="2786" xr:uid="{C229E30F-9ACB-4F00-A311-DC29D3092614}"/>
    <cellStyle name="Normal 10 7 4" xfId="1163" xr:uid="{3785F568-52B4-4ED5-904D-FB2E3FABDB97}"/>
    <cellStyle name="Normal 10 7 4 2" xfId="2787" xr:uid="{EA50C49C-3D03-46F6-B352-FB83663AAAE9}"/>
    <cellStyle name="Normal 10 7 4 3" xfId="2788" xr:uid="{4BD34011-86A0-4CFA-8E1B-854B199122F4}"/>
    <cellStyle name="Normal 10 7 4 4" xfId="2789" xr:uid="{1470B67C-1AF9-4384-BD14-E1BDFB307D35}"/>
    <cellStyle name="Normal 10 7 5" xfId="2790" xr:uid="{EB4C1475-ED64-417C-B286-A6E28A8AE596}"/>
    <cellStyle name="Normal 10 7 6" xfId="2791" xr:uid="{5CF05BDA-99CD-4C76-973C-6211CE2B8C0F}"/>
    <cellStyle name="Normal 10 7 7" xfId="2792" xr:uid="{341182EB-AEBE-4CA2-BCA0-82333DFECF56}"/>
    <cellStyle name="Normal 10 8" xfId="264" xr:uid="{3F191BE3-DF52-482F-BB32-E22B4514E603}"/>
    <cellStyle name="Normal 10 8 2" xfId="527" xr:uid="{9E4257BF-BF75-4921-B56C-2CBDC420F0F3}"/>
    <cellStyle name="Normal 10 8 2 2" xfId="1164" xr:uid="{59EC132F-B973-4671-BD45-D57688A283B9}"/>
    <cellStyle name="Normal 10 8 2 3" xfId="2793" xr:uid="{3CB72A7E-4306-4B8A-8266-BE5462A1B1F4}"/>
    <cellStyle name="Normal 10 8 2 4" xfId="2794" xr:uid="{A5B48CCB-C247-4EDA-8C4D-8468B375F524}"/>
    <cellStyle name="Normal 10 8 3" xfId="1165" xr:uid="{CF9E7A60-2E4B-4A95-9F6C-96D4531B6BB8}"/>
    <cellStyle name="Normal 10 8 3 2" xfId="2795" xr:uid="{694BEEE5-C568-493B-8D38-AC6C37A3353D}"/>
    <cellStyle name="Normal 10 8 3 3" xfId="2796" xr:uid="{4FFDF798-9154-41C8-AA4F-405B5B8E8DEC}"/>
    <cellStyle name="Normal 10 8 3 4" xfId="2797" xr:uid="{8EF91BE0-6ADA-494A-BEF4-8576EF09D2BE}"/>
    <cellStyle name="Normal 10 8 4" xfId="2798" xr:uid="{99C42C61-5061-40BF-8B60-22725B268EF4}"/>
    <cellStyle name="Normal 10 8 5" xfId="2799" xr:uid="{088D99A6-BF89-4096-A9BD-24DF51FB58EB}"/>
    <cellStyle name="Normal 10 8 6" xfId="2800" xr:uid="{82EF5E87-A54F-4E90-BEED-EA667AA2118D}"/>
    <cellStyle name="Normal 10 9" xfId="265" xr:uid="{4AD46D1B-362D-4E70-B4E0-CB5F58F5146F}"/>
    <cellStyle name="Normal 10 9 2" xfId="1166" xr:uid="{1156EDAE-36B8-4F74-A13C-51B82AD2CAE6}"/>
    <cellStyle name="Normal 10 9 2 2" xfId="2801" xr:uid="{2A6909E3-F531-4237-9B37-A8F342F638CA}"/>
    <cellStyle name="Normal 10 9 2 2 2" xfId="4330" xr:uid="{885DE261-7986-4E32-8EB6-ACAEB23E348A}"/>
    <cellStyle name="Normal 10 9 2 2 3" xfId="4679" xr:uid="{9DF95598-C2D4-44C1-9A0E-FBF80B51C05C}"/>
    <cellStyle name="Normal 10 9 2 3" xfId="2802" xr:uid="{1857D9FC-5484-4A47-A291-7594315E553A}"/>
    <cellStyle name="Normal 10 9 2 4" xfId="2803" xr:uid="{90F94D5F-185E-420A-B772-3BF0735D98D4}"/>
    <cellStyle name="Normal 10 9 3" xfId="2804" xr:uid="{E73B23D2-099A-4149-86E3-FAF8E5F9AD34}"/>
    <cellStyle name="Normal 10 9 4" xfId="2805" xr:uid="{BB90F527-28DA-4434-B8A6-F6A83688F22B}"/>
    <cellStyle name="Normal 10 9 4 2" xfId="4562" xr:uid="{DCB175FF-1F61-41D3-BDA8-192C36283CE3}"/>
    <cellStyle name="Normal 10 9 4 3" xfId="4680" xr:uid="{14E702DE-0376-49B1-97B4-86FB4B951CCA}"/>
    <cellStyle name="Normal 10 9 4 4" xfId="4600" xr:uid="{A8B72155-5C70-4190-9018-997A867B9A2A}"/>
    <cellStyle name="Normal 10 9 5" xfId="2806" xr:uid="{003B3870-2784-4B52-ADF8-7F670F7F6ADE}"/>
    <cellStyle name="Normal 11" xfId="61" xr:uid="{8C56C05C-8BE1-4437-A23E-C708185A075E}"/>
    <cellStyle name="Normal 11 2" xfId="266" xr:uid="{055354E1-61B9-42D4-BA2C-CE66B4317F9C}"/>
    <cellStyle name="Normal 11 2 2" xfId="4647" xr:uid="{9B3FDD6E-AE00-43CF-9E6A-D8C52F831F17}"/>
    <cellStyle name="Normal 11 3" xfId="4335" xr:uid="{4CE0E0B3-8037-47A5-9CB2-5A8CCA18C178}"/>
    <cellStyle name="Normal 11 3 2" xfId="4541" xr:uid="{BD60BC08-8EDB-4A76-8E52-4A6DC720EA16}"/>
    <cellStyle name="Normal 11 3 3" xfId="4724" xr:uid="{340A0F23-09C3-4063-B19A-4FC66ED492EC}"/>
    <cellStyle name="Normal 11 3 4" xfId="4701" xr:uid="{AD4B1561-E61C-47E8-B764-ECE63B272E5B}"/>
    <cellStyle name="Normal 12" xfId="62" xr:uid="{FB3E9FE3-742A-47DF-94B8-62171A77594D}"/>
    <cellStyle name="Normal 12 2" xfId="267" xr:uid="{F5964090-A63D-4783-8673-0B47BBE0BF2D}"/>
    <cellStyle name="Normal 12 2 2" xfId="4648" xr:uid="{8FFCB6E0-81DB-4CEF-9AE9-F95B97BB7C05}"/>
    <cellStyle name="Normal 12 3" xfId="4542" xr:uid="{080CAA4D-3C93-48D6-9DE3-ED0919D59219}"/>
    <cellStyle name="Normal 13" xfId="63" xr:uid="{C497A839-13CA-4992-8445-E5E1347F94FE}"/>
    <cellStyle name="Normal 13 2" xfId="64" xr:uid="{BD648A69-C17B-4284-8324-77EB5CDAE245}"/>
    <cellStyle name="Normal 13 2 2" xfId="268" xr:uid="{D991FE9B-491B-46A2-AD3C-E73508774A67}"/>
    <cellStyle name="Normal 13 2 2 2" xfId="4649" xr:uid="{13805EAB-ED5A-4E64-B1F4-350F2AB9F826}"/>
    <cellStyle name="Normal 13 2 3" xfId="4337" xr:uid="{95F10301-510C-42A8-8EFD-19EE73A22DD5}"/>
    <cellStyle name="Normal 13 2 3 2" xfId="4543" xr:uid="{9831906E-D3A2-45E6-A967-D1E5DCC3334E}"/>
    <cellStyle name="Normal 13 2 3 3" xfId="4725" xr:uid="{C4CA6773-57D2-457B-8E75-E116353FEB00}"/>
    <cellStyle name="Normal 13 2 3 4" xfId="4702" xr:uid="{36EE2C5E-E705-4D2E-B2C0-51AEB7121196}"/>
    <cellStyle name="Normal 13 3" xfId="269" xr:uid="{F7B47682-A481-4A51-8592-BB565C23E752}"/>
    <cellStyle name="Normal 13 3 2" xfId="4421" xr:uid="{F26023FC-7FB0-4D2D-B9E2-42F8FA7CCF42}"/>
    <cellStyle name="Normal 13 3 3" xfId="4338" xr:uid="{E2666BF6-35BE-415E-AEC6-A47B92F6CCAA}"/>
    <cellStyle name="Normal 13 3 4" xfId="4566" xr:uid="{5E7D23E0-7AF6-4A46-BF6C-9BAC7B16248C}"/>
    <cellStyle name="Normal 13 3 5" xfId="4726" xr:uid="{2C8404F3-CD67-40BB-8632-C7A5A5A91C6E}"/>
    <cellStyle name="Normal 13 4" xfId="4339" xr:uid="{E50037A9-7EB5-425B-AA30-C3344B165937}"/>
    <cellStyle name="Normal 13 5" xfId="4336" xr:uid="{18626145-E45F-4033-A622-1A9EECFE2C0B}"/>
    <cellStyle name="Normal 14" xfId="65" xr:uid="{1241291F-3BD3-4910-AE5A-61ACFD6543E2}"/>
    <cellStyle name="Normal 14 18" xfId="4341" xr:uid="{326B7E44-4072-4738-B3FA-395761CC9E0D}"/>
    <cellStyle name="Normal 14 2" xfId="270" xr:uid="{6A0F0807-9B7F-4070-AE32-300BD4F7F9C0}"/>
    <cellStyle name="Normal 14 2 2" xfId="430" xr:uid="{4977C4E5-CF96-4584-B1E3-81CB508E748B}"/>
    <cellStyle name="Normal 14 2 2 2" xfId="431" xr:uid="{3CA71678-ACFD-4FEC-8D12-8EADA379B227}"/>
    <cellStyle name="Normal 14 2 3" xfId="432" xr:uid="{DD7C6491-A79B-462A-BF32-469514F6EB6B}"/>
    <cellStyle name="Normal 14 3" xfId="433" xr:uid="{FDB567C1-0B56-4B0F-A130-2B67FCBCC02C}"/>
    <cellStyle name="Normal 14 3 2" xfId="4650" xr:uid="{A01F4256-6C49-4A60-B045-9D7C8688E0EE}"/>
    <cellStyle name="Normal 14 4" xfId="4340" xr:uid="{8D5DFDC8-2F03-4322-8004-311CA77E18D2}"/>
    <cellStyle name="Normal 14 4 2" xfId="4544" xr:uid="{5B0F0850-943F-4509-8752-79BEA3D9E64E}"/>
    <cellStyle name="Normal 14 4 3" xfId="4727" xr:uid="{31836BA3-9385-415B-9D53-9412F5585704}"/>
    <cellStyle name="Normal 14 4 4" xfId="4703" xr:uid="{EF8007F0-7649-48B5-94D3-A927DC53CBD8}"/>
    <cellStyle name="Normal 15" xfId="66" xr:uid="{BEFCBB72-AA91-4510-ABD8-2F0AEE85C8F6}"/>
    <cellStyle name="Normal 15 2" xfId="67" xr:uid="{DF616D9B-C4FA-41D8-BFB1-0F4A2F2EB550}"/>
    <cellStyle name="Normal 15 2 2" xfId="271" xr:uid="{08F221E6-7638-4D06-AE0E-6C5EA9682DF3}"/>
    <cellStyle name="Normal 15 2 2 2" xfId="4453" xr:uid="{D32925B4-1CCF-4AAD-B207-8760B4968F38}"/>
    <cellStyle name="Normal 15 2 3" xfId="4546" xr:uid="{64139CDD-C2B3-48E6-AB04-8E992B351746}"/>
    <cellStyle name="Normal 15 3" xfId="272" xr:uid="{DF8A0B9B-F12D-4AB7-8399-91F6F02C7AE5}"/>
    <cellStyle name="Normal 15 3 2" xfId="4422" xr:uid="{DC9720C8-8342-4C25-8A88-76228C9877D6}"/>
    <cellStyle name="Normal 15 3 3" xfId="4343" xr:uid="{9204C5DF-AF83-4334-8168-5F292DDA1248}"/>
    <cellStyle name="Normal 15 3 4" xfId="4567" xr:uid="{B07B6EFF-4D3A-4B92-BA9B-CA935500B393}"/>
    <cellStyle name="Normal 15 3 5" xfId="4729" xr:uid="{7AD8B3CC-AC00-49C3-9D11-0E938913C194}"/>
    <cellStyle name="Normal 15 4" xfId="4342" xr:uid="{678FC871-86C7-4CB2-8DA3-7C3CF978D831}"/>
    <cellStyle name="Normal 15 4 2" xfId="4545" xr:uid="{1D7F77CB-06B8-4F14-8ADF-03916B849174}"/>
    <cellStyle name="Normal 15 4 3" xfId="4728" xr:uid="{6FD3C7A4-1290-4CA7-A1F2-56A7316BDA46}"/>
    <cellStyle name="Normal 15 4 4" xfId="4704" xr:uid="{12DD7548-CC58-46A1-A66E-32F0D382E28D}"/>
    <cellStyle name="Normal 16" xfId="68" xr:uid="{F22001AB-4FB9-4799-8B5E-CC4A20D55A4E}"/>
    <cellStyle name="Normal 16 2" xfId="273" xr:uid="{B508A8AE-4542-442E-AD6B-07CDDE90033E}"/>
    <cellStyle name="Normal 16 2 2" xfId="4423" xr:uid="{CA9A265E-6514-4385-91B4-182FB14E4B0C}"/>
    <cellStyle name="Normal 16 2 3" xfId="4344" xr:uid="{B3F07D94-5757-4EA4-A753-506DB45C7233}"/>
    <cellStyle name="Normal 16 2 4" xfId="4568" xr:uid="{D13DF7E6-D326-4B59-862F-3745426F5A54}"/>
    <cellStyle name="Normal 16 2 5" xfId="4730" xr:uid="{9DA08697-027E-4728-8678-4E75E09E3ECE}"/>
    <cellStyle name="Normal 16 3" xfId="274" xr:uid="{4EAC5773-5B21-46DB-B31F-88CCD8A84316}"/>
    <cellStyle name="Normal 17" xfId="69" xr:uid="{BFB5B289-9C47-448E-8E13-0073FFA5C446}"/>
    <cellStyle name="Normal 17 2" xfId="275" xr:uid="{A598C629-D9D4-48E2-8AD7-13FD12D55C9F}"/>
    <cellStyle name="Normal 17 2 2" xfId="4424" xr:uid="{67385F5E-9630-4723-9DF4-06F9FAF8B965}"/>
    <cellStyle name="Normal 17 2 3" xfId="4346" xr:uid="{326D354A-2D2C-43E1-B38F-45A8D64B620E}"/>
    <cellStyle name="Normal 17 2 4" xfId="4569" xr:uid="{9097BDF5-40E4-49EC-A594-04FB294DC192}"/>
    <cellStyle name="Normal 17 2 5" xfId="4731" xr:uid="{0E0C5FCD-E849-4937-9217-AA9B99569787}"/>
    <cellStyle name="Normal 17 3" xfId="4347" xr:uid="{2B47AEEF-103C-468C-9945-188C9D7394CB}"/>
    <cellStyle name="Normal 17 4" xfId="4345" xr:uid="{D1273ACE-B0C1-4589-9CF4-F244ADB42DDF}"/>
    <cellStyle name="Normal 18" xfId="70" xr:uid="{A5B5F076-C3C0-491B-80D7-022818C06D90}"/>
    <cellStyle name="Normal 18 2" xfId="276" xr:uid="{019907C0-99DD-4E4E-9385-E6663E6586F7}"/>
    <cellStyle name="Normal 18 2 2" xfId="4454" xr:uid="{58411E64-13C3-4C05-ACCD-944CC3CDDAC0}"/>
    <cellStyle name="Normal 18 3" xfId="4348" xr:uid="{6D801011-E0A6-40ED-B081-40E9565B7797}"/>
    <cellStyle name="Normal 18 3 2" xfId="4547" xr:uid="{480FA859-2230-4E98-BF80-CBD12B966C69}"/>
    <cellStyle name="Normal 18 3 3" xfId="4732" xr:uid="{92481408-ABEB-46FE-82ED-85E076D3FBBE}"/>
    <cellStyle name="Normal 18 3 4" xfId="4705" xr:uid="{3350F6BA-C335-4FBE-B85B-9E9EBD8CBEC0}"/>
    <cellStyle name="Normal 19" xfId="71" xr:uid="{DD80B83C-2109-4B4A-96B0-D3C893B8B916}"/>
    <cellStyle name="Normal 19 2" xfId="72" xr:uid="{69EF6F43-617B-4E8A-A278-41ABDFBF8007}"/>
    <cellStyle name="Normal 19 2 2" xfId="277" xr:uid="{6E698F95-3197-42A9-9695-9C7D3E1F05C5}"/>
    <cellStyle name="Normal 19 2 2 2" xfId="4651" xr:uid="{ED233A63-4FC6-4964-889A-746AF50A1064}"/>
    <cellStyle name="Normal 19 2 3" xfId="4549" xr:uid="{1A02A004-5AF0-4909-BB6C-C1C5C7FBD700}"/>
    <cellStyle name="Normal 19 3" xfId="278" xr:uid="{97F14C9A-3F43-401A-890C-F5A8B815FAC2}"/>
    <cellStyle name="Normal 19 3 2" xfId="4652" xr:uid="{85E9F221-8C05-48BC-A23D-1672B4C6F991}"/>
    <cellStyle name="Normal 19 4" xfId="4548" xr:uid="{4FDFADB2-F48F-4618-AE66-238E1C9DDA8E}"/>
    <cellStyle name="Normal 2" xfId="3" xr:uid="{0035700C-F3A5-4A6F-B63A-5CE25669DEE2}"/>
    <cellStyle name="Normal 2 2" xfId="73" xr:uid="{A634056E-91C5-4608-8972-0F5C2FE32305}"/>
    <cellStyle name="Normal 2 2 2" xfId="74" xr:uid="{87409C7E-1032-413D-8272-E384C8A6EA2D}"/>
    <cellStyle name="Normal 2 2 2 2" xfId="279" xr:uid="{2D94C7A7-0D6B-49E8-959B-85DA94CA24A9}"/>
    <cellStyle name="Normal 2 2 2 2 2" xfId="4655" xr:uid="{61F2DDE5-3BA1-4783-8C18-CBCF2A9AC09D}"/>
    <cellStyle name="Normal 2 2 2 3" xfId="4551" xr:uid="{5DEEF583-2D1A-47D1-B48F-1C93E0628F4C}"/>
    <cellStyle name="Normal 2 2 3" xfId="280" xr:uid="{11F99D5C-3091-49C1-9309-795EC52589F0}"/>
    <cellStyle name="Normal 2 2 3 2" xfId="4455" xr:uid="{7E8A728E-15DF-4EE9-A333-7B19F5D05D86}"/>
    <cellStyle name="Normal 2 2 3 2 2" xfId="4585" xr:uid="{6C7CB465-14AC-4A5D-8997-878D75FD0583}"/>
    <cellStyle name="Normal 2 2 3 2 2 2" xfId="4656" xr:uid="{3D2BD828-C5C8-46DA-A585-AB8BE2FE0314}"/>
    <cellStyle name="Normal 2 2 3 2 2 3" xfId="5348" xr:uid="{610198E2-9FB1-4548-B1DA-D7C6CF9B6D4F}"/>
    <cellStyle name="Normal 2 2 3 2 3" xfId="4750" xr:uid="{FF0D4EA2-5776-4D5C-8B08-322834AA8F7C}"/>
    <cellStyle name="Normal 2 2 3 2 4" xfId="5305" xr:uid="{4498899F-56D3-4C4E-B5A5-BF9CD6B621DD}"/>
    <cellStyle name="Normal 2 2 3 3" xfId="4435" xr:uid="{1EE55406-D241-4518-970F-9C6392E25102}"/>
    <cellStyle name="Normal 2 2 3 4" xfId="4706" xr:uid="{CC3989CF-AE02-43E8-BDA3-6D38E603E295}"/>
    <cellStyle name="Normal 2 2 3 5" xfId="4695" xr:uid="{20597D4F-406A-48F9-991D-0E31A8FA889B}"/>
    <cellStyle name="Normal 2 2 4" xfId="4349" xr:uid="{132BC288-AB32-4B37-8BFF-C57384368FA7}"/>
    <cellStyle name="Normal 2 2 4 2" xfId="4550" xr:uid="{15AE7F8C-0327-4BF5-A8F9-AF6C8D724B65}"/>
    <cellStyle name="Normal 2 2 4 3" xfId="4733" xr:uid="{94A2A112-BF18-4D95-9F6F-127A0C154C69}"/>
    <cellStyle name="Normal 2 2 4 4" xfId="4707" xr:uid="{20E282EA-7680-4FEC-B644-1876234ECDD4}"/>
    <cellStyle name="Normal 2 2 5" xfId="4654" xr:uid="{7FDC793D-1C3A-4C8B-9854-0630DBA9B5B4}"/>
    <cellStyle name="Normal 2 2 6" xfId="4753" xr:uid="{E678E5D2-9688-478B-8B87-3F397D990D61}"/>
    <cellStyle name="Normal 2 3" xfId="75" xr:uid="{54B7382E-ED44-4E16-BD4C-0B3275EB0EF8}"/>
    <cellStyle name="Normal 2 3 2" xfId="76" xr:uid="{4D0569D9-5180-461A-AFD8-E143CED05DE9}"/>
    <cellStyle name="Normal 2 3 2 2" xfId="281" xr:uid="{E34B40B0-3437-4608-A134-F21047932AB6}"/>
    <cellStyle name="Normal 2 3 2 2 2" xfId="4657" xr:uid="{8EF87053-9837-4E9C-8FC4-29817C1DD206}"/>
    <cellStyle name="Normal 2 3 2 3" xfId="4351" xr:uid="{A565E060-3571-48A1-8837-EBBE8CBB3A25}"/>
    <cellStyle name="Normal 2 3 2 3 2" xfId="4553" xr:uid="{68CAC5CF-F846-4BBC-9D1E-4D992F7DEE9A}"/>
    <cellStyle name="Normal 2 3 2 3 3" xfId="4735" xr:uid="{BFEC4293-A3CF-4D55-9F5E-BC19E997C69D}"/>
    <cellStyle name="Normal 2 3 2 3 4" xfId="4708" xr:uid="{7B876316-8A08-4C9E-A1D7-AE162C2FA642}"/>
    <cellStyle name="Normal 2 3 3" xfId="77" xr:uid="{D05E7DA0-27F9-4913-80B5-1447A7D97EFF}"/>
    <cellStyle name="Normal 2 3 4" xfId="78" xr:uid="{9E386E7A-BCBB-4983-BC83-B3A45524264B}"/>
    <cellStyle name="Normal 2 3 5" xfId="185" xr:uid="{C96A8D55-681D-4188-87E9-2CCF5A9CDC0E}"/>
    <cellStyle name="Normal 2 3 5 2" xfId="4658" xr:uid="{8238EA2A-8269-4639-8317-052CDC4471C2}"/>
    <cellStyle name="Normal 2 3 6" xfId="4350" xr:uid="{EA9FD400-67D7-4250-9DA2-E6BB5A156B09}"/>
    <cellStyle name="Normal 2 3 6 2" xfId="4552" xr:uid="{AC1291EB-0BF8-4E95-86A9-B07EFBA4B7E9}"/>
    <cellStyle name="Normal 2 3 6 3" xfId="4734" xr:uid="{6A44CF7A-DF7E-4901-A3F5-298F25CABF30}"/>
    <cellStyle name="Normal 2 3 6 4" xfId="4709" xr:uid="{D6300C33-DA09-49A5-8E54-78777A6FB7D0}"/>
    <cellStyle name="Normal 2 3 7" xfId="5318" xr:uid="{1A409C65-DA2B-4051-8B2F-729C4D7CDB9D}"/>
    <cellStyle name="Normal 2 4" xfId="79" xr:uid="{9452A951-3486-44AE-B5B6-2BA7791CE58E}"/>
    <cellStyle name="Normal 2 4 2" xfId="80" xr:uid="{895A11EF-C99F-4078-9E3B-FF1CFC59ACD7}"/>
    <cellStyle name="Normal 2 4 3" xfId="282" xr:uid="{82FB3235-8D64-4B4E-A71F-DF3BC945B614}"/>
    <cellStyle name="Normal 2 4 3 2" xfId="4659" xr:uid="{A743002B-0D39-44D6-A89F-7CD1230F6AEF}"/>
    <cellStyle name="Normal 2 4 3 3" xfId="4673" xr:uid="{BAD196C0-02E5-492E-9353-AB10A650D34A}"/>
    <cellStyle name="Normal 2 4 4" xfId="4554" xr:uid="{CD0579ED-75EE-4FA9-8FD6-71851366DC85}"/>
    <cellStyle name="Normal 2 4 5" xfId="4754" xr:uid="{C226D7FA-8CE6-4046-A6FB-120F209C43DB}"/>
    <cellStyle name="Normal 2 4 6" xfId="4752" xr:uid="{3CE47AA6-F32F-4C17-ACBE-B9ED52B5BC97}"/>
    <cellStyle name="Normal 2 5" xfId="184" xr:uid="{BB98227A-D2BD-4F59-9695-D18B8661B64B}"/>
    <cellStyle name="Normal 2 5 2" xfId="284" xr:uid="{D5C1D51A-4A35-4A9E-9CFB-4B2F92BCCDF8}"/>
    <cellStyle name="Normal 2 5 2 2" xfId="2505" xr:uid="{E4CE9B98-16D9-471B-97F2-B3BC5B0B7472}"/>
    <cellStyle name="Normal 2 5 3" xfId="283" xr:uid="{9B6E2B8A-E824-4539-83A9-2DBBAA0310D6}"/>
    <cellStyle name="Normal 2 5 3 2" xfId="4586" xr:uid="{81CBDB9B-2B07-4767-9C2C-BCE834CFEC8D}"/>
    <cellStyle name="Normal 2 5 3 3" xfId="4746" xr:uid="{6861E924-0FFF-43EC-9095-F6B69E2AC920}"/>
    <cellStyle name="Normal 2 5 3 4" xfId="5302" xr:uid="{8101D60E-201B-4B10-870E-A5575BAD7ED1}"/>
    <cellStyle name="Normal 2 5 3 4 2" xfId="5342" xr:uid="{A61DBC77-3A1B-43C3-9C83-9271B8F6CD6D}"/>
    <cellStyle name="Normal 2 5 4" xfId="4660" xr:uid="{34BBD530-19EA-4432-910C-40235BC02909}"/>
    <cellStyle name="Normal 2 5 5" xfId="4615" xr:uid="{C9D023D7-2BBD-4A49-AAE0-A39D2E8B4D33}"/>
    <cellStyle name="Normal 2 5 6" xfId="4614" xr:uid="{7A64FE74-93DC-4390-B00B-3B26381A3405}"/>
    <cellStyle name="Normal 2 5 7" xfId="4749" xr:uid="{2B2A2EB1-0C27-4BF4-AFFC-AF9C0498ADFD}"/>
    <cellStyle name="Normal 2 5 8" xfId="4719" xr:uid="{3149D813-521C-48F2-B5DD-6012492A4D42}"/>
    <cellStyle name="Normal 2 6" xfId="285" xr:uid="{8C299DCA-F2D7-4160-9DDF-F5B6B612BF49}"/>
    <cellStyle name="Normal 2 6 2" xfId="286" xr:uid="{CF66C5CE-7568-43C2-8A41-08D2E67CFA4B}"/>
    <cellStyle name="Normal 2 6 3" xfId="452" xr:uid="{A94C1173-EBF9-4A6D-98E1-D224ED1A74B1}"/>
    <cellStyle name="Normal 2 6 3 2" xfId="5335" xr:uid="{1E0A1E56-CC71-4E59-9571-773B7D9A2885}"/>
    <cellStyle name="Normal 2 6 3 3" xfId="5360" xr:uid="{C6F2DD75-2336-471A-A042-F25E24A9C37B}"/>
    <cellStyle name="Normal 2 6 3 4" xfId="5359" xr:uid="{1EAC17BF-CCCC-4867-A7D1-1213B03D3A29}"/>
    <cellStyle name="Normal 2 6 4" xfId="4661" xr:uid="{7B629CF4-E48C-4AD8-B8D4-CA75AC15B38C}"/>
    <cellStyle name="Normal 2 6 4 2" xfId="5358" xr:uid="{521C17D8-5CF0-4465-AC38-AC3271ABE536}"/>
    <cellStyle name="Normal 2 6 5" xfId="4612" xr:uid="{93F13760-CBD3-4353-9988-72410E5B36D2}"/>
    <cellStyle name="Normal 2 6 5 2" xfId="4710" xr:uid="{3D8E5232-0FD1-49AA-8DEF-C78A4CCF38A8}"/>
    <cellStyle name="Normal 2 6 6" xfId="4598" xr:uid="{A8836E4A-71E7-4DBC-8D98-DB711D2CBDD3}"/>
    <cellStyle name="Normal 2 6 7" xfId="5322" xr:uid="{E2469A31-97C7-4E9F-AE84-E938A9E7644C}"/>
    <cellStyle name="Normal 2 6 8" xfId="5331" xr:uid="{E1FEC772-B7FC-42AB-987D-61FC4A7C396D}"/>
    <cellStyle name="Normal 2 7" xfId="287" xr:uid="{79B2B50C-7A57-4331-805E-D50C4B00EBA7}"/>
    <cellStyle name="Normal 2 7 2" xfId="4456" xr:uid="{97600E02-E47D-4DE0-AD6A-5EA08C645036}"/>
    <cellStyle name="Normal 2 7 3" xfId="4662" xr:uid="{CB02E9B4-CA0E-467D-8CE3-F143B9944111}"/>
    <cellStyle name="Normal 2 7 4" xfId="5303" xr:uid="{6C32BC7C-6DA8-4D82-BD74-61983EA05118}"/>
    <cellStyle name="Normal 2 8" xfId="4508" xr:uid="{BFF49188-1889-4F49-B7A2-EA51BD4CCB04}"/>
    <cellStyle name="Normal 2 9" xfId="4653" xr:uid="{B2D6CBD7-37C0-4B77-9FE7-09782F843AE1}"/>
    <cellStyle name="Normal 20" xfId="434" xr:uid="{09772D68-20D4-490B-8529-18926592475C}"/>
    <cellStyle name="Normal 20 2" xfId="435" xr:uid="{5993128A-4CE9-49CE-90F1-0EA1F15150AA}"/>
    <cellStyle name="Normal 20 2 2" xfId="436" xr:uid="{C5387C68-B4E9-415F-8244-3769D2F86DBE}"/>
    <cellStyle name="Normal 20 2 2 2" xfId="4425" xr:uid="{91B5F2FD-6D03-4CE3-A26A-98AADA1528D5}"/>
    <cellStyle name="Normal 20 2 2 3" xfId="4417" xr:uid="{FC936AC9-DFD4-4074-AF3A-F3B71C3318BF}"/>
    <cellStyle name="Normal 20 2 2 4" xfId="4582" xr:uid="{B7D02FC4-D6C6-4281-9594-926CBE9D044F}"/>
    <cellStyle name="Normal 20 2 2 5" xfId="4744" xr:uid="{E9CB03D2-97F1-4A82-9BD1-DDFA29DF862B}"/>
    <cellStyle name="Normal 20 2 3" xfId="4420" xr:uid="{C54796B8-F971-4885-B7A6-12A707DD4F46}"/>
    <cellStyle name="Normal 20 2 4" xfId="4416" xr:uid="{5A2F45CB-2CB2-431D-A105-26996AA0C63B}"/>
    <cellStyle name="Normal 20 2 5" xfId="4581" xr:uid="{545499A0-7830-4D57-AB00-DDA1DC8C1445}"/>
    <cellStyle name="Normal 20 2 6" xfId="4743" xr:uid="{75081A4E-8955-469D-963C-7D11E2DE71E8}"/>
    <cellStyle name="Normal 20 3" xfId="1167" xr:uid="{AB4FBF58-78E0-4D61-B484-E3050A1BCE2A}"/>
    <cellStyle name="Normal 20 3 2" xfId="4457" xr:uid="{002C2E89-6656-4F4E-A355-39D8D5AAC98D}"/>
    <cellStyle name="Normal 20 4" xfId="4352" xr:uid="{1E57224D-C279-4007-B70D-575AC8CD6D4F}"/>
    <cellStyle name="Normal 20 4 2" xfId="4555" xr:uid="{0C130C13-0121-48D6-962B-E5AC7EC10C30}"/>
    <cellStyle name="Normal 20 4 3" xfId="4736" xr:uid="{C4775D22-BB72-467D-8F34-DB351756EAD1}"/>
    <cellStyle name="Normal 20 4 4" xfId="4711" xr:uid="{7B8BC2EC-B51F-4FB1-8ACC-DD52949A4EDA}"/>
    <cellStyle name="Normal 20 5" xfId="4433" xr:uid="{9EDC0ADA-C437-4EDD-AA37-A4B8FAE1FBE3}"/>
    <cellStyle name="Normal 20 5 2" xfId="5328" xr:uid="{BE7F93B0-4374-4888-9723-ED613EB17D7C}"/>
    <cellStyle name="Normal 20 6" xfId="4587" xr:uid="{792EA678-55C6-4E2E-B6FC-F07DC08D1D43}"/>
    <cellStyle name="Normal 20 7" xfId="4696" xr:uid="{8DD4FD1A-94A3-41D6-B1CC-FC733694C0B8}"/>
    <cellStyle name="Normal 20 8" xfId="4717" xr:uid="{D7FC15B7-5AAD-4DD7-AAAB-08965BAFB40A}"/>
    <cellStyle name="Normal 20 9" xfId="4716" xr:uid="{8B1EE6A9-FDED-4950-890A-2334778DE4BD}"/>
    <cellStyle name="Normal 21" xfId="437" xr:uid="{D0BE5221-5FD7-4A80-9E15-13047D762629}"/>
    <cellStyle name="Normal 21 2" xfId="438" xr:uid="{F262026E-B82C-4DA7-9F4F-B8037E0672A6}"/>
    <cellStyle name="Normal 21 2 2" xfId="439" xr:uid="{A7311E64-6802-4EEB-8A47-3A1A524B5F8F}"/>
    <cellStyle name="Normal 21 3" xfId="4353" xr:uid="{1A5CA19C-72CA-45B4-A823-145A17904DDD}"/>
    <cellStyle name="Normal 21 3 2" xfId="4459" xr:uid="{F031A768-75AC-468E-89A3-4CBD26E7B3E8}"/>
    <cellStyle name="Normal 21 3 2 2" xfId="5353" xr:uid="{28A51410-D4F5-4FB5-BE54-0BCFD11070B9}"/>
    <cellStyle name="Normal 21 3 3" xfId="4458" xr:uid="{002D263A-219F-4BC5-B54A-8AC38D3AE772}"/>
    <cellStyle name="Normal 21 4" xfId="4570" xr:uid="{D24C0DB5-5D06-47FF-9817-7E8241AD27FC}"/>
    <cellStyle name="Normal 21 4 2" xfId="5354" xr:uid="{8E39537F-550A-403D-80E6-4E14AB5F17E7}"/>
    <cellStyle name="Normal 21 5" xfId="4737" xr:uid="{8E715B47-6F30-414D-B0B3-B959A0C98A5C}"/>
    <cellStyle name="Normal 22" xfId="440" xr:uid="{2B04FB02-7C82-4C39-A9DA-02A910BA58F6}"/>
    <cellStyle name="Normal 22 2" xfId="441" xr:uid="{8C8CC25A-6BBA-4570-ABC3-1A4FF8BC020B}"/>
    <cellStyle name="Normal 22 3" xfId="4310" xr:uid="{E8FFFD2B-D6BB-4CC0-8B74-818C34FA0743}"/>
    <cellStyle name="Normal 22 3 2" xfId="4354" xr:uid="{10DD8937-DFC9-4792-B913-40261B02EE3D}"/>
    <cellStyle name="Normal 22 3 2 2" xfId="4461" xr:uid="{DFE40D81-F93C-4BAA-91C7-6E16404A9DB1}"/>
    <cellStyle name="Normal 22 3 3" xfId="4460" xr:uid="{A882509F-E347-445B-A1F3-E67041298E70}"/>
    <cellStyle name="Normal 22 3 4" xfId="4691" xr:uid="{0052C88A-E99B-41E4-B833-D48A3CCC7FA4}"/>
    <cellStyle name="Normal 22 4" xfId="4313" xr:uid="{3F64936D-E35D-406E-AB56-63ECA5DC8658}"/>
    <cellStyle name="Normal 22 4 10" xfId="5351" xr:uid="{75D75D0A-5F40-4631-A53F-B9EDC7C3F007}"/>
    <cellStyle name="Normal 22 4 2" xfId="4431" xr:uid="{3E12DB09-A5FB-45B6-B3E5-06DA37F25416}"/>
    <cellStyle name="Normal 22 4 3" xfId="4571" xr:uid="{024C9AB2-CF0D-4F3B-A412-70EB7FADAD73}"/>
    <cellStyle name="Normal 22 4 3 2" xfId="4590" xr:uid="{17C14883-A7B0-4654-B6AE-C969106D9759}"/>
    <cellStyle name="Normal 22 4 3 3" xfId="4748" xr:uid="{B7C45B31-9D0F-453A-A254-9B70B4F1124D}"/>
    <cellStyle name="Normal 22 4 3 4" xfId="5338" xr:uid="{CD05510D-C410-4F2D-A9E9-2A0687B0E3AC}"/>
    <cellStyle name="Normal 22 4 3 5" xfId="5334" xr:uid="{E2A7D662-B858-4C71-9CF6-AC310844F691}"/>
    <cellStyle name="Normal 22 4 4" xfId="4692" xr:uid="{705E60E6-67F6-461E-BF88-CC9651EF81E6}"/>
    <cellStyle name="Normal 22 4 5" xfId="4604" xr:uid="{61FA788A-8A21-42D6-B437-490E18F507CA}"/>
    <cellStyle name="Normal 22 4 6" xfId="4595" xr:uid="{6540DCDF-C4A2-48F6-8D8F-2F8E4D0B58D4}"/>
    <cellStyle name="Normal 22 4 7" xfId="4594" xr:uid="{107C0E52-8D61-455B-8B0D-867C057711EF}"/>
    <cellStyle name="Normal 22 4 8" xfId="4593" xr:uid="{616DE761-C33C-4224-9295-C838A5ED6F14}"/>
    <cellStyle name="Normal 22 4 9" xfId="4592" xr:uid="{72DE05C9-9BE0-49F1-86E1-609FF610EE07}"/>
    <cellStyle name="Normal 22 5" xfId="4738" xr:uid="{ECC58378-EC42-42A8-9FAF-A88C66D5AEC3}"/>
    <cellStyle name="Normal 23" xfId="442" xr:uid="{AB6C2FD6-0A5E-4690-8F5C-3792B6316165}"/>
    <cellStyle name="Normal 23 2" xfId="2500" xr:uid="{86540161-232C-4B40-8CDA-6305270393F1}"/>
    <cellStyle name="Normal 23 2 2" xfId="4356" xr:uid="{60669630-B389-4469-A88E-439DF6C97864}"/>
    <cellStyle name="Normal 23 2 2 2" xfId="4751" xr:uid="{C0640B7B-A602-4FB4-9419-E9A5FD75547B}"/>
    <cellStyle name="Normal 23 2 2 3" xfId="4693" xr:uid="{1CA8507E-E991-4AF6-997E-FBBD72B360C9}"/>
    <cellStyle name="Normal 23 2 2 4" xfId="4663" xr:uid="{726D6330-0897-4E7E-9433-EC8B029D794F}"/>
    <cellStyle name="Normal 23 2 3" xfId="4605" xr:uid="{FC7A6D16-17F3-45C0-993C-0FDD0A72F032}"/>
    <cellStyle name="Normal 23 2 4" xfId="4712" xr:uid="{7F93D5D8-DC69-4753-9E98-7BE578838D72}"/>
    <cellStyle name="Normal 23 3" xfId="4426" xr:uid="{E4B0CAA0-91D7-4161-BD22-EE3038741014}"/>
    <cellStyle name="Normal 23 4" xfId="4355" xr:uid="{6E87E04F-518A-431A-AD64-C1C3E19E2978}"/>
    <cellStyle name="Normal 23 5" xfId="4572" xr:uid="{59BEA831-8573-4112-9C07-EF263748D1B4}"/>
    <cellStyle name="Normal 23 6" xfId="4739" xr:uid="{F1EE0E61-05EA-4383-B810-B6B4CD79CFE6}"/>
    <cellStyle name="Normal 24" xfId="443" xr:uid="{7F374722-E231-4788-8D9E-DEAAB7EBCDF7}"/>
    <cellStyle name="Normal 24 2" xfId="444" xr:uid="{2342F154-3EE4-4205-B5EB-6BBAADC6244F}"/>
    <cellStyle name="Normal 24 2 2" xfId="4428" xr:uid="{894B618A-F19B-4E19-B230-064F79BC0867}"/>
    <cellStyle name="Normal 24 2 3" xfId="4358" xr:uid="{3AADD679-668B-4190-BF21-0CD5F91BE287}"/>
    <cellStyle name="Normal 24 2 4" xfId="4574" xr:uid="{5DE64283-7492-41DB-B24D-28FDF32C1550}"/>
    <cellStyle name="Normal 24 2 5" xfId="4741" xr:uid="{C1B9F5CA-E899-4DF4-8065-0CFBF024ECCD}"/>
    <cellStyle name="Normal 24 3" xfId="4427" xr:uid="{8E95C2D5-6D63-4531-A183-2F2A2DD5470E}"/>
    <cellStyle name="Normal 24 4" xfId="4357" xr:uid="{B323D58C-F872-442E-9F13-808BB7357005}"/>
    <cellStyle name="Normal 24 5" xfId="4573" xr:uid="{F4EFFFBA-5960-4AD4-8028-23F87B6F228C}"/>
    <cellStyle name="Normal 24 6" xfId="4740" xr:uid="{E2D3531B-9A11-4028-8895-8F5BD80D8B0D}"/>
    <cellStyle name="Normal 25" xfId="451" xr:uid="{5BE24EF6-DD4F-47B6-BF93-DAD5C23D9281}"/>
    <cellStyle name="Normal 25 2" xfId="4360" xr:uid="{74BF91BE-7F2E-4B47-A7A6-80B4D22E5AA7}"/>
    <cellStyle name="Normal 25 2 2" xfId="5337" xr:uid="{A3152950-9FCD-4D7F-9686-4DF57438DAC0}"/>
    <cellStyle name="Normal 25 3" xfId="4429" xr:uid="{0DE0950E-B815-4632-BDA8-D25A46286001}"/>
    <cellStyle name="Normal 25 4" xfId="4359" xr:uid="{D72A5ED2-0718-49C6-A94D-D916B09877B2}"/>
    <cellStyle name="Normal 25 5" xfId="4575" xr:uid="{0F9AD2EA-8A59-43A3-9A91-7979D8A7FB8D}"/>
    <cellStyle name="Normal 26" xfId="2498" xr:uid="{96F484CA-D99B-4C03-BB95-39C4B18F22C3}"/>
    <cellStyle name="Normal 26 2" xfId="2499" xr:uid="{4BA62E0D-C70F-4FEF-BF75-ECCC8B6999B8}"/>
    <cellStyle name="Normal 26 2 2" xfId="4362" xr:uid="{494F7F8F-1F7E-4E42-9487-436A5171D8BF}"/>
    <cellStyle name="Normal 26 3" xfId="4361" xr:uid="{D095473E-E671-404B-AB01-AAF705E68BCC}"/>
    <cellStyle name="Normal 26 3 2" xfId="4436" xr:uid="{AFDCA7FD-60F9-4BAD-9307-8E7CEA53CDC6}"/>
    <cellStyle name="Normal 27" xfId="2507" xr:uid="{24D4E604-4CD9-4ACB-9043-8C8C4A485F68}"/>
    <cellStyle name="Normal 27 2" xfId="4364" xr:uid="{0422C972-03A0-4390-A854-7C6AC5445EEA}"/>
    <cellStyle name="Normal 27 3" xfId="4363" xr:uid="{E1E30B3F-3344-4969-B959-056CFF454BE2}"/>
    <cellStyle name="Normal 27 4" xfId="4599" xr:uid="{E3E1E2C0-51D9-4E7A-A766-4899E4F4E773}"/>
    <cellStyle name="Normal 27 5" xfId="5320" xr:uid="{DEC13835-0D93-4CBE-9E66-43C55EB92D6C}"/>
    <cellStyle name="Normal 27 6" xfId="4589" xr:uid="{857CDEE4-91EB-4B91-8FA7-3E4C1A9FFA68}"/>
    <cellStyle name="Normal 27 7" xfId="5332" xr:uid="{86132486-6295-45BD-BF58-CF74DA1EE99D}"/>
    <cellStyle name="Normal 28" xfId="4365" xr:uid="{BA069304-AEE7-4097-BAC8-A75D0D70A104}"/>
    <cellStyle name="Normal 28 2" xfId="4366" xr:uid="{03EB990A-0285-44C4-96F6-30C0CFBEBFA7}"/>
    <cellStyle name="Normal 28 3" xfId="4367" xr:uid="{D7455FEE-6C4B-472C-A2DA-0CE5D5732231}"/>
    <cellStyle name="Normal 29" xfId="4368" xr:uid="{C40F7201-FB15-48BB-9762-E9C660E99BA7}"/>
    <cellStyle name="Normal 29 2" xfId="4369" xr:uid="{8A51BC51-13FE-4E22-9BAD-0990D1D398FD}"/>
    <cellStyle name="Normal 3" xfId="2" xr:uid="{665067A7-73F8-4B7E-BFD2-7BB3B9468366}"/>
    <cellStyle name="Normal 3 2" xfId="81" xr:uid="{CB84DBC3-9EBB-49AE-B3C1-2506F10DBD36}"/>
    <cellStyle name="Normal 3 2 2" xfId="82" xr:uid="{6A44405A-8F14-4033-A37A-546CC0598932}"/>
    <cellStyle name="Normal 3 2 2 2" xfId="288" xr:uid="{8E19AF48-4026-4C93-91F9-D5C8DB0534CE}"/>
    <cellStyle name="Normal 3 2 2 2 2" xfId="4665" xr:uid="{8073F480-44C2-4FCA-A290-715E3526F849}"/>
    <cellStyle name="Normal 3 2 2 3" xfId="4556" xr:uid="{2B12A0F0-CA2B-4905-8468-B495D38753EE}"/>
    <cellStyle name="Normal 3 2 3" xfId="83" xr:uid="{A97C1CEE-FBAD-4E85-AD22-384956E94A49}"/>
    <cellStyle name="Normal 3 2 4" xfId="289" xr:uid="{243955C7-155A-4654-B0D7-F3FB90B89976}"/>
    <cellStyle name="Normal 3 2 4 2" xfId="4666" xr:uid="{92C198F9-9D14-4D79-8895-E5149A10E7FC}"/>
    <cellStyle name="Normal 3 2 5" xfId="2506" xr:uid="{16899A45-7E8C-4B21-8FC1-CE72A5B19381}"/>
    <cellStyle name="Normal 3 2 5 2" xfId="4509" xr:uid="{6261670D-09EB-4A51-83BB-79A131A2B7BE}"/>
    <cellStyle name="Normal 3 2 5 3" xfId="5304" xr:uid="{0D0669E5-7A28-44DF-9379-A10743F954EF}"/>
    <cellStyle name="Normal 3 3" xfId="84" xr:uid="{4248FD79-77A5-4505-81A1-FB834A47B976}"/>
    <cellStyle name="Normal 3 3 2" xfId="290" xr:uid="{7BB43178-4785-4CA9-8BEC-1F84F7203A75}"/>
    <cellStyle name="Normal 3 3 2 2" xfId="4667" xr:uid="{9758F0BA-EEC9-47A2-990E-0A1861918C27}"/>
    <cellStyle name="Normal 3 3 3" xfId="4557" xr:uid="{8093F18D-A705-4CF9-A377-BB68A3E61659}"/>
    <cellStyle name="Normal 3 4" xfId="85" xr:uid="{59DF99B3-AA23-4D5E-8269-4CE54324EF95}"/>
    <cellStyle name="Normal 3 4 2" xfId="2502" xr:uid="{8222BCFD-466B-4FC5-9E46-0C1FADD15BF8}"/>
    <cellStyle name="Normal 3 4 2 2" xfId="4668" xr:uid="{62CB103F-4994-42D0-A8A7-A1E294892D8C}"/>
    <cellStyle name="Normal 3 5" xfId="2501" xr:uid="{44F5042B-136D-434D-BE01-145C23296E20}"/>
    <cellStyle name="Normal 3 5 2" xfId="4669" xr:uid="{C402B5D4-5594-459D-B91B-5C5FA54C290D}"/>
    <cellStyle name="Normal 3 5 3" xfId="4745" xr:uid="{4724C9F9-48CA-439D-B2AD-0A823DF06D23}"/>
    <cellStyle name="Normal 3 5 4" xfId="4713" xr:uid="{F50EFAD5-AFC1-4DEF-8B78-AA63E975FFE5}"/>
    <cellStyle name="Normal 3 6" xfId="4664" xr:uid="{BE765FF5-FE60-4DC5-8624-55B767C7C2EA}"/>
    <cellStyle name="Normal 3 6 2" xfId="5336" xr:uid="{A4C96285-4487-4225-A70F-AF97D2912A68}"/>
    <cellStyle name="Normal 3 6 2 2" xfId="5333" xr:uid="{A6596665-C784-44CA-8B11-4E01E5EBDCC8}"/>
    <cellStyle name="Normal 30" xfId="4370" xr:uid="{BE0473F6-8354-404D-81B5-A796F6BA0609}"/>
    <cellStyle name="Normal 30 2" xfId="4371" xr:uid="{BFA514DA-A610-40B7-8F0B-483D0B6CDFAF}"/>
    <cellStyle name="Normal 31" xfId="4372" xr:uid="{4410CD3E-F7C1-4145-88CC-C1A345A4A5D5}"/>
    <cellStyle name="Normal 31 2" xfId="4373" xr:uid="{7B04554C-CFFE-40C5-A00E-DE26343090EE}"/>
    <cellStyle name="Normal 32" xfId="4374" xr:uid="{37B5983B-B079-47C2-9816-A0DC53745443}"/>
    <cellStyle name="Normal 33" xfId="4375" xr:uid="{45483FD2-144F-4A76-ADB8-8F0261A31CA7}"/>
    <cellStyle name="Normal 33 2" xfId="4376" xr:uid="{112FA14B-66D8-45A8-B485-4B0D33DA7005}"/>
    <cellStyle name="Normal 34" xfId="4377" xr:uid="{37F998E9-4943-4282-AEE8-B60C7699AE60}"/>
    <cellStyle name="Normal 34 2" xfId="4378" xr:uid="{91A32674-1506-4C11-969C-B890DE437926}"/>
    <cellStyle name="Normal 35" xfId="4379" xr:uid="{EEA2F69B-A11D-4118-9E3A-3DCE4B6DF9C9}"/>
    <cellStyle name="Normal 35 2" xfId="4380" xr:uid="{ADF66783-7D47-49AF-AE5F-6B3403024AAE}"/>
    <cellStyle name="Normal 36" xfId="4381" xr:uid="{B729E0A1-7AFB-41B1-A2CC-0F7A41C06DCD}"/>
    <cellStyle name="Normal 36 2" xfId="4382" xr:uid="{B5DC4AFE-7FA4-4157-9B01-E893AE3721FA}"/>
    <cellStyle name="Normal 37" xfId="4383" xr:uid="{83A85447-7E2B-472B-9136-0BF2A7315CEC}"/>
    <cellStyle name="Normal 37 2" xfId="4384" xr:uid="{AA19117F-7262-45F4-97EC-35D45E2DA1F4}"/>
    <cellStyle name="Normal 38" xfId="4385" xr:uid="{048EC97B-957B-485C-9038-547BB7D656CF}"/>
    <cellStyle name="Normal 38 2" xfId="4386" xr:uid="{A789E471-B715-4732-BBCF-B7679BCD95BB}"/>
    <cellStyle name="Normal 39" xfId="4387" xr:uid="{6DEAA29D-FABE-4BDB-A66C-D7AB13366820}"/>
    <cellStyle name="Normal 39 2" xfId="4388" xr:uid="{81996925-02AC-4D5B-95B7-889F4AF0A448}"/>
    <cellStyle name="Normal 39 2 2" xfId="4389" xr:uid="{55FFC983-775A-4DC3-B330-0EF5886C6DEB}"/>
    <cellStyle name="Normal 39 3" xfId="4390" xr:uid="{B410EE2A-2584-4CA4-8586-41612A5F056E}"/>
    <cellStyle name="Normal 4" xfId="86" xr:uid="{D554AA2F-D66B-4298-B5CE-85AFEB8C7F25}"/>
    <cellStyle name="Normal 4 2" xfId="87" xr:uid="{2AB3B1C4-54CF-46EB-9C32-B65167B62766}"/>
    <cellStyle name="Normal 4 2 2" xfId="88" xr:uid="{19A133CF-4A88-4349-B64E-D03D1C7B9123}"/>
    <cellStyle name="Normal 4 2 2 2" xfId="445" xr:uid="{7CE31C54-9EBF-48B4-8DC8-24744BB771E5}"/>
    <cellStyle name="Normal 4 2 2 3" xfId="2807" xr:uid="{60C759BD-1A9E-4978-A855-1A65BE55796A}"/>
    <cellStyle name="Normal 4 2 2 4" xfId="2808" xr:uid="{406ECDE2-EFB3-4EDE-9255-D73BC59C0059}"/>
    <cellStyle name="Normal 4 2 2 4 2" xfId="2809" xr:uid="{E97CC6E4-09E4-472B-ACEC-9909F1E7A46C}"/>
    <cellStyle name="Normal 4 2 2 4 3" xfId="2810" xr:uid="{85FD4DB0-3D84-4AC7-87F1-005FDAF5A019}"/>
    <cellStyle name="Normal 4 2 2 4 3 2" xfId="2811" xr:uid="{D3A0F917-6C26-4EBA-B58A-784C33EA38DE}"/>
    <cellStyle name="Normal 4 2 2 4 3 3" xfId="4312" xr:uid="{5E06795E-3E52-46FD-A5C5-B1BB2662582B}"/>
    <cellStyle name="Normal 4 2 3" xfId="2493" xr:uid="{7A210542-B970-4734-9697-ACAAC9097290}"/>
    <cellStyle name="Normal 4 2 3 2" xfId="2504" xr:uid="{C89FEF9D-2AC5-4BDF-BC74-9B81BB8C2FD7}"/>
    <cellStyle name="Normal 4 2 3 2 2" xfId="4462" xr:uid="{04169F13-F869-4B96-8B25-6402B1078566}"/>
    <cellStyle name="Normal 4 2 3 2 3" xfId="5341" xr:uid="{56C7EAA2-7ED6-4C70-A59B-8361813890C9}"/>
    <cellStyle name="Normal 4 2 3 3" xfId="4463" xr:uid="{E106C0D7-5113-4F0B-B8F0-675F2A38632C}"/>
    <cellStyle name="Normal 4 2 3 3 2" xfId="4464" xr:uid="{91475777-E8A0-4E65-A161-D252A3CD3D08}"/>
    <cellStyle name="Normal 4 2 3 4" xfId="4465" xr:uid="{16DDA3C9-D8B6-4C9A-9EE0-569284F7DC2D}"/>
    <cellStyle name="Normal 4 2 3 5" xfId="4466" xr:uid="{CD8E7DAD-671E-4141-B756-EE89D2482405}"/>
    <cellStyle name="Normal 4 2 4" xfId="2494" xr:uid="{16C22F1D-7F4E-469D-88F4-6D9507D20410}"/>
    <cellStyle name="Normal 4 2 4 2" xfId="4392" xr:uid="{8ED4537E-3018-4C99-B0FA-A2066CFFED7A}"/>
    <cellStyle name="Normal 4 2 4 2 2" xfId="4467" xr:uid="{6CB26EDD-574F-403C-BFB9-3E6B71B681AD}"/>
    <cellStyle name="Normal 4 2 4 2 3" xfId="4694" xr:uid="{5E18D5E2-D12B-4993-9B8E-421744B12A31}"/>
    <cellStyle name="Normal 4 2 4 2 4" xfId="4613" xr:uid="{72A3FCCC-6271-4080-BB91-0A0D56285032}"/>
    <cellStyle name="Normal 4 2 4 3" xfId="4576" xr:uid="{49250ECF-FFF2-4828-A100-CA184AF4B211}"/>
    <cellStyle name="Normal 4 2 4 4" xfId="4714" xr:uid="{77D7A8E7-2F81-4264-9AA5-1AF0D26ABB53}"/>
    <cellStyle name="Normal 4 2 5" xfId="1168" xr:uid="{FBBAC8E8-4B74-4B47-9302-70E12F74FB34}"/>
    <cellStyle name="Normal 4 2 6" xfId="4558" xr:uid="{DAAD5E6F-1364-4EA6-87C2-377133450E9B}"/>
    <cellStyle name="Normal 4 2 7" xfId="5345" xr:uid="{915C1825-6B12-4E9C-A8CF-0725892937D5}"/>
    <cellStyle name="Normal 4 3" xfId="528" xr:uid="{AF5D6BE4-0384-4185-9E3B-A744856DD1F6}"/>
    <cellStyle name="Normal 4 3 2" xfId="1170" xr:uid="{4EA8D719-3208-4321-8C14-47076881E51B}"/>
    <cellStyle name="Normal 4 3 2 2" xfId="1171" xr:uid="{7497E2B4-467C-44E0-B84F-9C6657866CF7}"/>
    <cellStyle name="Normal 4 3 2 3" xfId="1172" xr:uid="{E931D8A2-5643-41EE-8693-9BECA10E6D20}"/>
    <cellStyle name="Normal 4 3 3" xfId="1169" xr:uid="{83324C4A-E46B-4604-BBFE-FA32E1C94C04}"/>
    <cellStyle name="Normal 4 3 3 2" xfId="4434" xr:uid="{5FAB2E2E-3B9A-4FCA-B06A-B97DB53D6DD7}"/>
    <cellStyle name="Normal 4 3 4" xfId="2812" xr:uid="{BCD2B179-AB84-4528-A539-B82877029B1B}"/>
    <cellStyle name="Normal 4 3 5" xfId="2813" xr:uid="{19BBF4DE-E004-4E77-8972-52248037D606}"/>
    <cellStyle name="Normal 4 3 5 2" xfId="2814" xr:uid="{900E15A0-8997-46D9-A5CB-36746318EFBE}"/>
    <cellStyle name="Normal 4 3 5 3" xfId="2815" xr:uid="{186CD321-7A6B-4F24-B817-A3AF1073721D}"/>
    <cellStyle name="Normal 4 3 5 3 2" xfId="2816" xr:uid="{DCE2F833-4EEA-49DC-BE86-5B34BC1B3A8F}"/>
    <cellStyle name="Normal 4 3 5 3 3" xfId="4311" xr:uid="{9EF16EAD-5C3F-4249-A5FF-7A3557DD7157}"/>
    <cellStyle name="Normal 4 3 6" xfId="4314" xr:uid="{F141F954-A76D-43CC-AFA4-AC5C8773BF63}"/>
    <cellStyle name="Normal 4 3 7" xfId="5340" xr:uid="{D5904348-A9E6-4045-8288-52003C39CF90}"/>
    <cellStyle name="Normal 4 4" xfId="453" xr:uid="{4FF7CE07-8BFD-46FE-9BEA-BE14F2CC00A4}"/>
    <cellStyle name="Normal 4 4 2" xfId="2495" xr:uid="{F13A1E60-6D0E-4F66-99BA-D4BF58162E5A}"/>
    <cellStyle name="Normal 4 4 2 2" xfId="5349" xr:uid="{BA024E89-B0E7-43A3-A656-AD450A311A15}"/>
    <cellStyle name="Normal 4 4 3" xfId="2503" xr:uid="{D0FD2712-57FA-4891-92D8-FD6D464C7379}"/>
    <cellStyle name="Normal 4 4 3 2" xfId="4317" xr:uid="{1EEAF3E6-44E8-4712-A31A-8FE75072DA84}"/>
    <cellStyle name="Normal 4 4 3 3" xfId="4316" xr:uid="{A4988244-68C9-4A3B-822D-063A146B7020}"/>
    <cellStyle name="Normal 4 4 4" xfId="4747" xr:uid="{8456009D-6D48-414C-8BDD-2234BD2FC2FE}"/>
    <cellStyle name="Normal 4 4 4 2" xfId="5357" xr:uid="{08A4965D-F5F9-41CA-BF10-38B826D485E1}"/>
    <cellStyle name="Normal 4 4 5" xfId="5339" xr:uid="{03DBFC31-4AE2-42E5-8C1A-FE0F93205E8C}"/>
    <cellStyle name="Normal 4 5" xfId="2496" xr:uid="{3F135D2C-C077-4D34-9375-383346AB660A}"/>
    <cellStyle name="Normal 4 5 2" xfId="4391" xr:uid="{5EF31DFF-5325-4D6A-8105-AC4AC227BB0E}"/>
    <cellStyle name="Normal 4 6" xfId="2497" xr:uid="{46598007-7534-46EC-9057-F829E68571E1}"/>
    <cellStyle name="Normal 4 7" xfId="900" xr:uid="{49C357AC-C9A0-4070-AF0C-79EAB44FAEC8}"/>
    <cellStyle name="Normal 4 8" xfId="5344" xr:uid="{265C86E7-3586-49C5-9F7F-38C7BE0AC023}"/>
    <cellStyle name="Normal 40" xfId="4393" xr:uid="{4A145938-C8E6-4529-8110-A6AF1EA47847}"/>
    <cellStyle name="Normal 40 2" xfId="4394" xr:uid="{51AD99CC-E23C-4E66-B977-0FD3C1B9570D}"/>
    <cellStyle name="Normal 40 2 2" xfId="4395" xr:uid="{84EAC52D-6EFE-4186-9E0D-E9EE113FD386}"/>
    <cellStyle name="Normal 40 3" xfId="4396" xr:uid="{3DCF0A94-AD53-4C87-A5DA-FF84D46BC36F}"/>
    <cellStyle name="Normal 41" xfId="4397" xr:uid="{EC917E34-E8D4-467C-B00E-B12B36AF3F0C}"/>
    <cellStyle name="Normal 41 2" xfId="4398" xr:uid="{2063CAC9-EAF4-4CF9-8FD8-0BB21F62B209}"/>
    <cellStyle name="Normal 42" xfId="4399" xr:uid="{C9FB2E9B-12A7-4F29-9315-C9C4DD2E50C3}"/>
    <cellStyle name="Normal 42 2" xfId="4400" xr:uid="{0D888942-2F2B-49EB-96FA-DE2E71B78A1A}"/>
    <cellStyle name="Normal 43" xfId="4401" xr:uid="{B95C5929-7883-45E2-8AC4-04EA992C3487}"/>
    <cellStyle name="Normal 43 2" xfId="4402" xr:uid="{8C4F6DBE-C5F4-4524-86C9-B86BED490245}"/>
    <cellStyle name="Normal 44" xfId="4412" xr:uid="{904072BC-FECA-44AD-AC30-1A1E9562F95F}"/>
    <cellStyle name="Normal 44 2" xfId="4413" xr:uid="{38EA254F-5100-444B-9DB6-6A4F30D42468}"/>
    <cellStyle name="Normal 45" xfId="4674" xr:uid="{3D77B521-3C38-4194-856E-1DD49CD18D0C}"/>
    <cellStyle name="Normal 45 2" xfId="5324" xr:uid="{46C94457-FFEE-46CB-9883-10E88F6E816E}"/>
    <cellStyle name="Normal 45 3" xfId="5323" xr:uid="{E7D9BE42-0483-41E3-BAA0-36D95AB76719}"/>
    <cellStyle name="Normal 5" xfId="89" xr:uid="{9A9B7855-E6FD-4037-B745-7D7BF2F723BA}"/>
    <cellStyle name="Normal 5 10" xfId="291" xr:uid="{F47B1A96-30ED-4B44-A6D8-CC208A447ABC}"/>
    <cellStyle name="Normal 5 10 2" xfId="529" xr:uid="{8B86DE59-0BBE-4F03-BC5E-E4F47D722425}"/>
    <cellStyle name="Normal 5 10 2 2" xfId="1173" xr:uid="{6C20C9A7-AD9D-4994-91AB-AFF44392DAF1}"/>
    <cellStyle name="Normal 5 10 2 3" xfId="2817" xr:uid="{B2467983-95B6-45F9-AECF-4777EADB1DCA}"/>
    <cellStyle name="Normal 5 10 2 4" xfId="2818" xr:uid="{6B0ECBFD-DF1C-46C2-AE06-D9A5CB798805}"/>
    <cellStyle name="Normal 5 10 3" xfId="1174" xr:uid="{46A979DB-0EC6-42A0-B719-452D3ACB3DBE}"/>
    <cellStyle name="Normal 5 10 3 2" xfId="2819" xr:uid="{C5D52824-6FAE-47DA-834B-2E4B987B4B98}"/>
    <cellStyle name="Normal 5 10 3 3" xfId="2820" xr:uid="{8E084F86-CA4E-4676-B05B-77589F4B3B3E}"/>
    <cellStyle name="Normal 5 10 3 4" xfId="2821" xr:uid="{4C84F7D8-1653-46D8-B406-B6D94E55AE06}"/>
    <cellStyle name="Normal 5 10 4" xfId="2822" xr:uid="{D19F59DC-CE0D-4C07-AA64-42844266EC68}"/>
    <cellStyle name="Normal 5 10 5" xfId="2823" xr:uid="{3E2EB3BC-E952-4FBB-8BBF-E42AA5E8AF98}"/>
    <cellStyle name="Normal 5 10 6" xfId="2824" xr:uid="{19A7E307-C07F-483C-A231-5361B0244B72}"/>
    <cellStyle name="Normal 5 11" xfId="292" xr:uid="{A80BB3D4-05D0-43E6-B9D0-4DD3C97E4BAA}"/>
    <cellStyle name="Normal 5 11 2" xfId="1175" xr:uid="{E54448F1-7A92-4702-A1CB-E1CDD680EFC4}"/>
    <cellStyle name="Normal 5 11 2 2" xfId="2825" xr:uid="{1071F25B-F80B-4045-A5E6-547E45EA41DB}"/>
    <cellStyle name="Normal 5 11 2 2 2" xfId="4403" xr:uid="{1529D6BC-91D6-4BF5-BA34-D4C2B0E4B2BF}"/>
    <cellStyle name="Normal 5 11 2 2 3" xfId="4681" xr:uid="{76F5DBE5-1504-4CC6-8544-16669D80CC83}"/>
    <cellStyle name="Normal 5 11 2 3" xfId="2826" xr:uid="{131DC97F-E7DA-4570-A4C0-4A5DD019BF9A}"/>
    <cellStyle name="Normal 5 11 2 4" xfId="2827" xr:uid="{1E8B1E75-6F65-4DF1-8BEB-646D7E66BA15}"/>
    <cellStyle name="Normal 5 11 3" xfId="2828" xr:uid="{C6E440C7-1306-4C98-BB9A-650DD120F5D4}"/>
    <cellStyle name="Normal 5 11 4" xfId="2829" xr:uid="{15B9F438-C0F1-4ADE-A064-529F502772C2}"/>
    <cellStyle name="Normal 5 11 4 2" xfId="4577" xr:uid="{FA39A041-0A13-417F-A152-1E8531BED6A9}"/>
    <cellStyle name="Normal 5 11 4 3" xfId="4682" xr:uid="{B9023AB0-57AA-4034-8620-7230025D8ED9}"/>
    <cellStyle name="Normal 5 11 4 4" xfId="4606" xr:uid="{D9457CBA-9D0F-4D7A-9B99-D0B5F050EFF2}"/>
    <cellStyle name="Normal 5 11 5" xfId="2830" xr:uid="{13C018C7-46E3-4570-ADCB-1D7A59800EAB}"/>
    <cellStyle name="Normal 5 12" xfId="1176" xr:uid="{23077A43-EE20-4EC6-B4C8-73399D756527}"/>
    <cellStyle name="Normal 5 12 2" xfId="2831" xr:uid="{5FEC7E6C-11F8-4457-862D-2F554F976979}"/>
    <cellStyle name="Normal 5 12 3" xfId="2832" xr:uid="{534F63A0-1741-4440-81FA-47658986C5BF}"/>
    <cellStyle name="Normal 5 12 4" xfId="2833" xr:uid="{36FB70C7-0915-4B87-8535-23819F9B167B}"/>
    <cellStyle name="Normal 5 13" xfId="901" xr:uid="{30C01F41-A929-4477-B4AB-C36D3108D8AB}"/>
    <cellStyle name="Normal 5 13 2" xfId="2834" xr:uid="{E36CC87E-F234-4898-80C1-6DE1BB94AEAC}"/>
    <cellStyle name="Normal 5 13 3" xfId="2835" xr:uid="{4C28FE5D-1903-45B3-BD9E-3195964DA865}"/>
    <cellStyle name="Normal 5 13 4" xfId="2836" xr:uid="{59D4554A-122A-4DB0-836A-1E9192CDB083}"/>
    <cellStyle name="Normal 5 14" xfId="2837" xr:uid="{CFD65DB7-E2F4-4708-9423-EEA67AAAF3CB}"/>
    <cellStyle name="Normal 5 14 2" xfId="2838" xr:uid="{DF821EA4-8381-4D09-9954-2C27B8988C0A}"/>
    <cellStyle name="Normal 5 15" xfId="2839" xr:uid="{71377F5C-6A08-4FE1-9219-12B378078CD8}"/>
    <cellStyle name="Normal 5 16" xfId="2840" xr:uid="{09FA9DE7-E09F-4F62-BA6D-692966E85B66}"/>
    <cellStyle name="Normal 5 17" xfId="2841" xr:uid="{0E420986-3382-4E95-A6B1-9C79D1225C5F}"/>
    <cellStyle name="Normal 5 18" xfId="5355" xr:uid="{B980113D-0163-4036-8643-FB0096CE4B4E}"/>
    <cellStyle name="Normal 5 2" xfId="90" xr:uid="{452AABB2-95AF-474C-976C-68FA7682D8E3}"/>
    <cellStyle name="Normal 5 2 2" xfId="187" xr:uid="{F821DE68-75BD-4375-BB54-01BC6DC10CE1}"/>
    <cellStyle name="Normal 5 2 2 2" xfId="188" xr:uid="{97834F15-AF7A-4713-BA92-E6969DDF328A}"/>
    <cellStyle name="Normal 5 2 2 2 2" xfId="189" xr:uid="{4239F80A-F95B-476C-9585-50F3977B3E51}"/>
    <cellStyle name="Normal 5 2 2 2 2 2" xfId="190" xr:uid="{E5FB8D5B-4393-4222-BA9B-E9A21EA6AE4D}"/>
    <cellStyle name="Normal 5 2 2 2 3" xfId="191" xr:uid="{63B75708-9525-4D94-A891-59EF47A128D2}"/>
    <cellStyle name="Normal 5 2 2 2 4" xfId="4670" xr:uid="{DFFDBA00-9CBA-4EF7-80DD-C75861A935B8}"/>
    <cellStyle name="Normal 5 2 2 2 5" xfId="5300" xr:uid="{B730B22D-463E-463D-8F8E-8612D5240384}"/>
    <cellStyle name="Normal 5 2 2 3" xfId="192" xr:uid="{102F3B17-4518-4CF0-A1DF-6476EFE80A11}"/>
    <cellStyle name="Normal 5 2 2 3 2" xfId="193" xr:uid="{57EB5157-05D5-4D0E-98DB-9D59A8C1CF91}"/>
    <cellStyle name="Normal 5 2 2 4" xfId="194" xr:uid="{A6A63F2C-F498-4118-8F76-F4BAE505DC11}"/>
    <cellStyle name="Normal 5 2 2 5" xfId="293" xr:uid="{3317D095-2EB0-406D-B461-431B6AC7F94A}"/>
    <cellStyle name="Normal 5 2 2 6" xfId="4596" xr:uid="{CBF7CA52-C344-460B-AA69-8240D2726E42}"/>
    <cellStyle name="Normal 5 2 2 7" xfId="5329" xr:uid="{BA3C2D90-0D59-4647-866C-245C666FBECC}"/>
    <cellStyle name="Normal 5 2 3" xfId="195" xr:uid="{5111F8F4-643F-4252-B46C-B646C0754ECE}"/>
    <cellStyle name="Normal 5 2 3 2" xfId="196" xr:uid="{8496B9EC-BBD1-4998-8726-5465DD1AED93}"/>
    <cellStyle name="Normal 5 2 3 2 2" xfId="197" xr:uid="{64EEB5C6-B313-4BCA-9B81-B615EAAB5D8B}"/>
    <cellStyle name="Normal 5 2 3 2 3" xfId="4559" xr:uid="{F3E6A7B8-5759-4725-9608-F83622494D9B}"/>
    <cellStyle name="Normal 5 2 3 2 4" xfId="5301" xr:uid="{F1F7E474-87C0-4AD9-935C-A072DD7DDE92}"/>
    <cellStyle name="Normal 5 2 3 3" xfId="198" xr:uid="{06914C2D-D9C6-4515-9E94-8364CA6BF161}"/>
    <cellStyle name="Normal 5 2 3 3 2" xfId="4742" xr:uid="{BA6EA16A-CD41-4C5C-9283-9BB91A8CF3AB}"/>
    <cellStyle name="Normal 5 2 3 4" xfId="4404" xr:uid="{543A1180-1142-4796-BB3A-C85417A3134C}"/>
    <cellStyle name="Normal 5 2 3 4 2" xfId="4715" xr:uid="{A11BAD31-AFA8-4B4E-BAC6-A80728DB3AB9}"/>
    <cellStyle name="Normal 5 2 3 5" xfId="4597" xr:uid="{95E6D1E3-231F-43CE-A39D-92B6A840D9CD}"/>
    <cellStyle name="Normal 5 2 3 6" xfId="5321" xr:uid="{77E6A4DA-6161-46AF-B8E8-B96CE0DAAD5C}"/>
    <cellStyle name="Normal 5 2 3 7" xfId="5330" xr:uid="{B87F8E4A-2BAF-42E0-8EB7-FB991D9FCE10}"/>
    <cellStyle name="Normal 5 2 4" xfId="199" xr:uid="{77A5EDAD-7B7C-4FCD-AFA0-ECE4FF46FD16}"/>
    <cellStyle name="Normal 5 2 4 2" xfId="200" xr:uid="{C45D880F-BEC9-4044-9B54-98C8F8EDED58}"/>
    <cellStyle name="Normal 5 2 5" xfId="201" xr:uid="{F1EA7421-2102-4F59-866B-E8DC32A6965D}"/>
    <cellStyle name="Normal 5 2 6" xfId="186" xr:uid="{BB0BCF07-F5AA-4A64-B075-53DB60D56FDA}"/>
    <cellStyle name="Normal 5 3" xfId="91" xr:uid="{CF5C270F-D84D-4C75-9540-6A3776EB1B2B}"/>
    <cellStyle name="Normal 5 3 2" xfId="4406" xr:uid="{A17991D9-C413-4C73-BC65-97A2F6305A1A}"/>
    <cellStyle name="Normal 5 3 3" xfId="4405" xr:uid="{0868022C-0C57-43FD-A1C2-5758A6E1EE4E}"/>
    <cellStyle name="Normal 5 4" xfId="92" xr:uid="{3E0021A6-2514-4C00-914E-F1DE41F2CADC}"/>
    <cellStyle name="Normal 5 4 10" xfId="2842" xr:uid="{ED9AE84C-E818-47E5-8156-22249BFF1DB5}"/>
    <cellStyle name="Normal 5 4 11" xfId="2843" xr:uid="{23CA816E-A6E1-4D4F-8492-C9ADFF7FE07C}"/>
    <cellStyle name="Normal 5 4 2" xfId="93" xr:uid="{DA9ACBFE-0CA6-458B-9908-D7F291CE725A}"/>
    <cellStyle name="Normal 5 4 2 2" xfId="94" xr:uid="{DAAD981F-156C-4E60-814B-A99EEB190DD1}"/>
    <cellStyle name="Normal 5 4 2 2 2" xfId="294" xr:uid="{7957FE36-9398-4636-8F82-6EAE6462CC71}"/>
    <cellStyle name="Normal 5 4 2 2 2 2" xfId="530" xr:uid="{A283746F-DE59-4422-8592-5F8DD7D48424}"/>
    <cellStyle name="Normal 5 4 2 2 2 2 2" xfId="531" xr:uid="{809EB045-F729-4E27-A4AA-5A58FEF8B4A0}"/>
    <cellStyle name="Normal 5 4 2 2 2 2 2 2" xfId="1177" xr:uid="{1634E396-3CAC-4F7C-91FC-0AB72E79F8B6}"/>
    <cellStyle name="Normal 5 4 2 2 2 2 2 2 2" xfId="1178" xr:uid="{22F6AC00-4A7B-46E7-977E-FF4A80761A52}"/>
    <cellStyle name="Normal 5 4 2 2 2 2 2 3" xfId="1179" xr:uid="{FA1ED6D1-93E9-4054-8FBE-E4D3A89B3A5C}"/>
    <cellStyle name="Normal 5 4 2 2 2 2 3" xfId="1180" xr:uid="{F2490325-CB7E-40EF-8595-ACFF48D64259}"/>
    <cellStyle name="Normal 5 4 2 2 2 2 3 2" xfId="1181" xr:uid="{AD700352-7F3F-46A3-AE80-BAB3FB755615}"/>
    <cellStyle name="Normal 5 4 2 2 2 2 4" xfId="1182" xr:uid="{BA4CFAC8-D34E-4483-9461-59F8C8A421E2}"/>
    <cellStyle name="Normal 5 4 2 2 2 3" xfId="532" xr:uid="{E853A55D-794A-46F1-851E-6C69BA7165A1}"/>
    <cellStyle name="Normal 5 4 2 2 2 3 2" xfId="1183" xr:uid="{AA5B58D6-80D8-4266-A081-DC906DF8A05A}"/>
    <cellStyle name="Normal 5 4 2 2 2 3 2 2" xfId="1184" xr:uid="{AF124FB5-749C-4044-B053-ADB5AD09C79C}"/>
    <cellStyle name="Normal 5 4 2 2 2 3 3" xfId="1185" xr:uid="{0D5BB1CD-D7AC-4B95-ADCE-91062A962AAE}"/>
    <cellStyle name="Normal 5 4 2 2 2 3 4" xfId="2844" xr:uid="{3DE4328A-0118-490A-B9D0-4E0423C7BBFF}"/>
    <cellStyle name="Normal 5 4 2 2 2 4" xfId="1186" xr:uid="{4FAAE706-2EB0-46A2-8F00-1E3C3E1E8462}"/>
    <cellStyle name="Normal 5 4 2 2 2 4 2" xfId="1187" xr:uid="{898085B8-4C3F-429E-9EEE-E5869A6E5BE5}"/>
    <cellStyle name="Normal 5 4 2 2 2 5" xfId="1188" xr:uid="{3C264EF7-7508-4E2F-8862-8A1207A39FC9}"/>
    <cellStyle name="Normal 5 4 2 2 2 6" xfId="2845" xr:uid="{980E7BED-00DA-48BD-94C0-1466130556EE}"/>
    <cellStyle name="Normal 5 4 2 2 3" xfId="295" xr:uid="{8AD4DCBB-E0B8-4618-8348-D37EF1F1086C}"/>
    <cellStyle name="Normal 5 4 2 2 3 2" xfId="533" xr:uid="{46FFC301-CAA9-4006-B031-DB0C3566F063}"/>
    <cellStyle name="Normal 5 4 2 2 3 2 2" xfId="534" xr:uid="{925ABC61-AE3F-4D43-8A76-AC812008CBB8}"/>
    <cellStyle name="Normal 5 4 2 2 3 2 2 2" xfId="1189" xr:uid="{77999B39-308D-47F9-B547-BD0DC1B98ACA}"/>
    <cellStyle name="Normal 5 4 2 2 3 2 2 2 2" xfId="1190" xr:uid="{6AC7AD31-B859-48F3-A751-0278C5836463}"/>
    <cellStyle name="Normal 5 4 2 2 3 2 2 3" xfId="1191" xr:uid="{A6827533-75C8-4CA5-B585-77F85C64F487}"/>
    <cellStyle name="Normal 5 4 2 2 3 2 3" xfId="1192" xr:uid="{66256AA6-9E8B-42A3-A561-3F6D1A5A322D}"/>
    <cellStyle name="Normal 5 4 2 2 3 2 3 2" xfId="1193" xr:uid="{EC4523AE-247A-4320-8771-76664C9EC784}"/>
    <cellStyle name="Normal 5 4 2 2 3 2 4" xfId="1194" xr:uid="{D4466E2F-209E-4B79-801C-D13277D84C02}"/>
    <cellStyle name="Normal 5 4 2 2 3 3" xfId="535" xr:uid="{3E09E77F-08C5-4DB5-A342-F75CB86562DE}"/>
    <cellStyle name="Normal 5 4 2 2 3 3 2" xfId="1195" xr:uid="{565DE3EA-4293-432B-96DE-BF4E782C5660}"/>
    <cellStyle name="Normal 5 4 2 2 3 3 2 2" xfId="1196" xr:uid="{A62A5765-C0D2-4025-ADBF-A05D8F589CDE}"/>
    <cellStyle name="Normal 5 4 2 2 3 3 3" xfId="1197" xr:uid="{0C09B062-C8AB-4B87-84A1-127A8C771541}"/>
    <cellStyle name="Normal 5 4 2 2 3 4" xfId="1198" xr:uid="{E927B558-4A6A-4322-AB61-379ED313ABC2}"/>
    <cellStyle name="Normal 5 4 2 2 3 4 2" xfId="1199" xr:uid="{2F19BE9B-7B4B-422A-B82D-908F9FA7A841}"/>
    <cellStyle name="Normal 5 4 2 2 3 5" xfId="1200" xr:uid="{B2D1A97D-97FB-41CC-95DF-E2EA2C527461}"/>
    <cellStyle name="Normal 5 4 2 2 4" xfId="536" xr:uid="{8720D097-537D-4709-8488-5A665B19CCB7}"/>
    <cellStyle name="Normal 5 4 2 2 4 2" xfId="537" xr:uid="{5B94C03F-22FD-4887-AD04-8134DF9BEEE6}"/>
    <cellStyle name="Normal 5 4 2 2 4 2 2" xfId="1201" xr:uid="{8E6A3331-40B7-4ED3-B13B-F09C8342B14C}"/>
    <cellStyle name="Normal 5 4 2 2 4 2 2 2" xfId="1202" xr:uid="{0381F748-A35B-4331-9B69-803394BCF71C}"/>
    <cellStyle name="Normal 5 4 2 2 4 2 3" xfId="1203" xr:uid="{E9CD6437-92EE-41BA-B987-55E9069C5B6B}"/>
    <cellStyle name="Normal 5 4 2 2 4 3" xfId="1204" xr:uid="{E930C630-DD1B-4433-91B8-63CCED6C28AB}"/>
    <cellStyle name="Normal 5 4 2 2 4 3 2" xfId="1205" xr:uid="{C668C9BB-E196-462A-B9CF-EE25B33C350D}"/>
    <cellStyle name="Normal 5 4 2 2 4 4" xfId="1206" xr:uid="{DBFF2929-23EC-4C2E-A74E-106D6996E71A}"/>
    <cellStyle name="Normal 5 4 2 2 5" xfId="538" xr:uid="{868E8CBE-D506-42D5-ACCD-C0C0DCEEBB6E}"/>
    <cellStyle name="Normal 5 4 2 2 5 2" xfId="1207" xr:uid="{170AC436-6FD5-46E2-86AA-3CFAA02BAEA5}"/>
    <cellStyle name="Normal 5 4 2 2 5 2 2" xfId="1208" xr:uid="{D6F075BD-0F84-4319-8CFC-937B17CCBAA5}"/>
    <cellStyle name="Normal 5 4 2 2 5 3" xfId="1209" xr:uid="{D7ED50EA-2885-465F-B158-EAB4880745DC}"/>
    <cellStyle name="Normal 5 4 2 2 5 4" xfId="2846" xr:uid="{A278B303-0F94-44D4-9332-6FFABCE83368}"/>
    <cellStyle name="Normal 5 4 2 2 6" xfId="1210" xr:uid="{50742741-7D1B-413A-AA5D-71DBBD5BFBA7}"/>
    <cellStyle name="Normal 5 4 2 2 6 2" xfId="1211" xr:uid="{30C66385-9BB4-42BD-A59C-A179B1B439E9}"/>
    <cellStyle name="Normal 5 4 2 2 7" xfId="1212" xr:uid="{4242042C-2406-4DFC-B163-5AA554377C40}"/>
    <cellStyle name="Normal 5 4 2 2 8" xfId="2847" xr:uid="{3BE389A5-0DCB-468A-A3D6-873A7D497BD0}"/>
    <cellStyle name="Normal 5 4 2 3" xfId="296" xr:uid="{80F34967-8799-4675-A2E4-9584169E93DE}"/>
    <cellStyle name="Normal 5 4 2 3 2" xfId="539" xr:uid="{D685DA62-6C12-4D05-91B7-A207577E5CD9}"/>
    <cellStyle name="Normal 5 4 2 3 2 2" xfId="540" xr:uid="{EF430245-66E4-45BB-82EC-957707D0D84C}"/>
    <cellStyle name="Normal 5 4 2 3 2 2 2" xfId="1213" xr:uid="{39E483BB-7F14-4C88-9A98-B17CF7FD7F48}"/>
    <cellStyle name="Normal 5 4 2 3 2 2 2 2" xfId="1214" xr:uid="{7EED1DDA-E699-4549-ABC7-396A9057F801}"/>
    <cellStyle name="Normal 5 4 2 3 2 2 3" xfId="1215" xr:uid="{07C2A5E0-668A-4CF6-AAAA-AFCAC4C0690F}"/>
    <cellStyle name="Normal 5 4 2 3 2 3" xfId="1216" xr:uid="{96028DC7-569F-4297-9CD0-B4584ED93E87}"/>
    <cellStyle name="Normal 5 4 2 3 2 3 2" xfId="1217" xr:uid="{BA79794D-39BA-4480-8450-EF04D75AE65D}"/>
    <cellStyle name="Normal 5 4 2 3 2 4" xfId="1218" xr:uid="{BF5BF773-DCC5-44E8-BFAB-70E58079F26E}"/>
    <cellStyle name="Normal 5 4 2 3 3" xfId="541" xr:uid="{768273BB-3615-4713-AA9A-17AEFC004428}"/>
    <cellStyle name="Normal 5 4 2 3 3 2" xfId="1219" xr:uid="{354928E3-5DE0-4495-A3C2-B35D26E4210C}"/>
    <cellStyle name="Normal 5 4 2 3 3 2 2" xfId="1220" xr:uid="{28B1CDE2-09B0-4E15-801E-35CC06F9F1B5}"/>
    <cellStyle name="Normal 5 4 2 3 3 3" xfId="1221" xr:uid="{C648894A-9ECD-47D6-B735-6219988C2685}"/>
    <cellStyle name="Normal 5 4 2 3 3 4" xfId="2848" xr:uid="{2D57DAF7-0672-4C2C-B7B8-DA6E5F11540F}"/>
    <cellStyle name="Normal 5 4 2 3 4" xfId="1222" xr:uid="{BC01E05F-5453-4F62-A04E-273AD00B0753}"/>
    <cellStyle name="Normal 5 4 2 3 4 2" xfId="1223" xr:uid="{25A441FA-DCFF-4C39-89D9-E35988C05AFC}"/>
    <cellStyle name="Normal 5 4 2 3 5" xfId="1224" xr:uid="{493542F3-909E-4C5C-A4EF-96415CEFF0D3}"/>
    <cellStyle name="Normal 5 4 2 3 6" xfId="2849" xr:uid="{9E1C98D4-BBCE-49EB-8059-4B983BA8AD2C}"/>
    <cellStyle name="Normal 5 4 2 4" xfId="297" xr:uid="{BE7C821A-0B8A-48ED-B92C-5DFD9B015D8F}"/>
    <cellStyle name="Normal 5 4 2 4 2" xfId="542" xr:uid="{296D6489-387E-4094-9E60-B5806DE8DD79}"/>
    <cellStyle name="Normal 5 4 2 4 2 2" xfId="543" xr:uid="{80A3FECD-867D-4E52-8460-51EA2014A538}"/>
    <cellStyle name="Normal 5 4 2 4 2 2 2" xfId="1225" xr:uid="{E3D9D56F-6CBA-4729-BA9D-A0A1C770C08E}"/>
    <cellStyle name="Normal 5 4 2 4 2 2 2 2" xfId="1226" xr:uid="{1BC9B7B5-8176-41B6-861A-5A5A0390D395}"/>
    <cellStyle name="Normal 5 4 2 4 2 2 3" xfId="1227" xr:uid="{BAB97EF5-2D7A-4B0A-814F-6E970A97EC7D}"/>
    <cellStyle name="Normal 5 4 2 4 2 3" xfId="1228" xr:uid="{5D22CB79-995F-40DB-803B-CE096D575961}"/>
    <cellStyle name="Normal 5 4 2 4 2 3 2" xfId="1229" xr:uid="{A2B9104D-CAEA-4FD6-98CA-93FE29E42D96}"/>
    <cellStyle name="Normal 5 4 2 4 2 4" xfId="1230" xr:uid="{A5FBAA3F-1DAD-4C4F-974A-E630CBE61C18}"/>
    <cellStyle name="Normal 5 4 2 4 3" xfId="544" xr:uid="{F1A9EB27-DE7B-47AF-AA14-43ED77E20433}"/>
    <cellStyle name="Normal 5 4 2 4 3 2" xfId="1231" xr:uid="{3409FC32-C04F-4487-8158-D4F82B733AEA}"/>
    <cellStyle name="Normal 5 4 2 4 3 2 2" xfId="1232" xr:uid="{A9B9A7F6-08EA-494C-850E-DE30E9BB32BA}"/>
    <cellStyle name="Normal 5 4 2 4 3 3" xfId="1233" xr:uid="{5AF4373F-DF26-4E13-9A3A-78C709AA1971}"/>
    <cellStyle name="Normal 5 4 2 4 4" xfId="1234" xr:uid="{05811949-0CFF-48C1-8784-BDE226666A8B}"/>
    <cellStyle name="Normal 5 4 2 4 4 2" xfId="1235" xr:uid="{DC95C418-4C29-41CE-927C-1562AF7265E9}"/>
    <cellStyle name="Normal 5 4 2 4 5" xfId="1236" xr:uid="{E90AD83F-C897-4A30-B870-56037F0B4A8D}"/>
    <cellStyle name="Normal 5 4 2 5" xfId="298" xr:uid="{20B98D42-D912-49AB-BEA1-A7E42913B242}"/>
    <cellStyle name="Normal 5 4 2 5 2" xfId="545" xr:uid="{3822E2DC-0AFD-4BB3-87BB-F50D82044CC8}"/>
    <cellStyle name="Normal 5 4 2 5 2 2" xfId="1237" xr:uid="{19C71F38-C456-4A03-99A0-C6BE7A0E2C26}"/>
    <cellStyle name="Normal 5 4 2 5 2 2 2" xfId="1238" xr:uid="{6622C842-0290-4C0C-BFF1-B206CB983256}"/>
    <cellStyle name="Normal 5 4 2 5 2 3" xfId="1239" xr:uid="{2EA8DFF5-BB7D-4F86-A68C-E48D7189C5BE}"/>
    <cellStyle name="Normal 5 4 2 5 3" xfId="1240" xr:uid="{1BD36F42-B83F-4B32-8DB9-1E53A36FDF83}"/>
    <cellStyle name="Normal 5 4 2 5 3 2" xfId="1241" xr:uid="{4245FFD2-1C8A-4E09-BA5C-C9157A5982E3}"/>
    <cellStyle name="Normal 5 4 2 5 4" xfId="1242" xr:uid="{C7DCC02C-C327-479F-8478-C55A92B1BBB7}"/>
    <cellStyle name="Normal 5 4 2 6" xfId="546" xr:uid="{9AC6C9F3-2205-4E01-B15E-A828EBAE5A36}"/>
    <cellStyle name="Normal 5 4 2 6 2" xfId="1243" xr:uid="{5AC8FA3F-1ABA-4111-A846-CC2A691CEBB5}"/>
    <cellStyle name="Normal 5 4 2 6 2 2" xfId="1244" xr:uid="{AA8EA722-60F9-48D7-9D59-B03F6EF78F8B}"/>
    <cellStyle name="Normal 5 4 2 6 2 3" xfId="4419" xr:uid="{9D9FD0F2-F5E2-46DF-91BE-4AB948FDEE28}"/>
    <cellStyle name="Normal 5 4 2 6 3" xfId="1245" xr:uid="{20D8C86E-CC67-4826-9B4A-C359510813ED}"/>
    <cellStyle name="Normal 5 4 2 6 4" xfId="2850" xr:uid="{8638B8EC-4D63-4B33-8E23-C860EA8494DC}"/>
    <cellStyle name="Normal 5 4 2 6 4 2" xfId="4584" xr:uid="{9B4F6EC9-2AA7-4C02-846E-8A8C1496E63C}"/>
    <cellStyle name="Normal 5 4 2 6 4 3" xfId="4683" xr:uid="{CFABA383-2192-40A6-918A-71D1BCE52655}"/>
    <cellStyle name="Normal 5 4 2 6 4 4" xfId="4611" xr:uid="{2DBCB1D7-ACB3-48BE-84A2-FC6FF2460AD3}"/>
    <cellStyle name="Normal 5 4 2 7" xfId="1246" xr:uid="{2E6DB251-FD18-4BF4-A4D4-1BFCDB18E8A1}"/>
    <cellStyle name="Normal 5 4 2 7 2" xfId="1247" xr:uid="{8693542D-F86A-4526-9BA9-E9A857728DDE}"/>
    <cellStyle name="Normal 5 4 2 8" xfId="1248" xr:uid="{D31B63CE-C8AA-47E1-BBAA-3E6947911823}"/>
    <cellStyle name="Normal 5 4 2 9" xfId="2851" xr:uid="{412DF595-0056-47FB-A221-DA6D9BC3FDC0}"/>
    <cellStyle name="Normal 5 4 3" xfId="95" xr:uid="{FCC0AEFE-624E-48EE-812B-3C63AB3A95F0}"/>
    <cellStyle name="Normal 5 4 3 2" xfId="96" xr:uid="{C7EB991F-F03F-4B20-90AE-42DADEC1EF82}"/>
    <cellStyle name="Normal 5 4 3 2 2" xfId="547" xr:uid="{4B991385-15B4-48B4-A2BB-C80F55C83A3A}"/>
    <cellStyle name="Normal 5 4 3 2 2 2" xfId="548" xr:uid="{8D6FEA13-0CD5-46D8-A14B-F48E034179C9}"/>
    <cellStyle name="Normal 5 4 3 2 2 2 2" xfId="1249" xr:uid="{B633D96C-DE67-48F2-B343-888BF8429D95}"/>
    <cellStyle name="Normal 5 4 3 2 2 2 2 2" xfId="1250" xr:uid="{0A717986-1FB0-4243-9716-1121D50CD2F5}"/>
    <cellStyle name="Normal 5 4 3 2 2 2 3" xfId="1251" xr:uid="{4AF1F2DF-EE75-4703-98BA-16D24610AF89}"/>
    <cellStyle name="Normal 5 4 3 2 2 3" xfId="1252" xr:uid="{A1EA1501-56E8-4AF0-85D0-F58D2B453DDD}"/>
    <cellStyle name="Normal 5 4 3 2 2 3 2" xfId="1253" xr:uid="{0B8835D8-BF1B-4490-A0DF-A54B8DF22976}"/>
    <cellStyle name="Normal 5 4 3 2 2 4" xfId="1254" xr:uid="{AE9453F4-7565-471E-B2F5-F8E31AFB7A61}"/>
    <cellStyle name="Normal 5 4 3 2 3" xfId="549" xr:uid="{3A34EB0F-F6AA-44AD-A417-D4AF618CB42F}"/>
    <cellStyle name="Normal 5 4 3 2 3 2" xfId="1255" xr:uid="{163ACDE4-22F0-47D8-8329-258F04EF7EDC}"/>
    <cellStyle name="Normal 5 4 3 2 3 2 2" xfId="1256" xr:uid="{0F5D6B52-34D9-4D2F-978A-4232080D4F9A}"/>
    <cellStyle name="Normal 5 4 3 2 3 3" xfId="1257" xr:uid="{9F90B8D7-AEFC-4F92-9F1B-47F37E4432CF}"/>
    <cellStyle name="Normal 5 4 3 2 3 4" xfId="2852" xr:uid="{EF54C894-61BA-4CA5-90F0-1123C555D880}"/>
    <cellStyle name="Normal 5 4 3 2 4" xfId="1258" xr:uid="{846C9F72-D99F-413B-BCE2-84E8124043EA}"/>
    <cellStyle name="Normal 5 4 3 2 4 2" xfId="1259" xr:uid="{673E65ED-8E14-45D9-92FF-8F096B36C259}"/>
    <cellStyle name="Normal 5 4 3 2 5" xfId="1260" xr:uid="{7F62EF03-FD50-4221-BDEE-504E77A0A7AB}"/>
    <cellStyle name="Normal 5 4 3 2 6" xfId="2853" xr:uid="{EBAE90EF-2327-4C95-B707-3465AF833AC4}"/>
    <cellStyle name="Normal 5 4 3 3" xfId="299" xr:uid="{3CFF478E-4391-4002-8F2B-51D4DE76D827}"/>
    <cellStyle name="Normal 5 4 3 3 2" xfId="550" xr:uid="{18363981-2E42-419D-9511-5DF20D0E4040}"/>
    <cellStyle name="Normal 5 4 3 3 2 2" xfId="551" xr:uid="{E2E4898D-B6C7-4D38-A9A8-5C58E8D9D55A}"/>
    <cellStyle name="Normal 5 4 3 3 2 2 2" xfId="1261" xr:uid="{6E8EE894-65C3-4DBC-B58D-4A7911E053BE}"/>
    <cellStyle name="Normal 5 4 3 3 2 2 2 2" xfId="1262" xr:uid="{78AE25AF-A471-46F7-85C8-923B6185A4B3}"/>
    <cellStyle name="Normal 5 4 3 3 2 2 3" xfId="1263" xr:uid="{1D8104C4-E65F-4594-B47C-A4CD04ADEB94}"/>
    <cellStyle name="Normal 5 4 3 3 2 3" xfId="1264" xr:uid="{6CD609D5-E627-45CD-BC4B-CF6DC66C5277}"/>
    <cellStyle name="Normal 5 4 3 3 2 3 2" xfId="1265" xr:uid="{E2874163-0D06-4753-A80D-C063B7DC3BE2}"/>
    <cellStyle name="Normal 5 4 3 3 2 4" xfId="1266" xr:uid="{0DFBF15B-40F4-49F2-8C36-96FCAFC2BD59}"/>
    <cellStyle name="Normal 5 4 3 3 3" xfId="552" xr:uid="{9D77CBC9-C5D3-4AC5-AA5F-87D04AFAB84F}"/>
    <cellStyle name="Normal 5 4 3 3 3 2" xfId="1267" xr:uid="{79F4A6BF-CD85-4A1A-8F1F-1438A30D386F}"/>
    <cellStyle name="Normal 5 4 3 3 3 2 2" xfId="1268" xr:uid="{1F63C027-7BD8-4E16-9EDE-F404EB86ED08}"/>
    <cellStyle name="Normal 5 4 3 3 3 3" xfId="1269" xr:uid="{CF2C7F91-9277-491D-B419-54E5FBABE39B}"/>
    <cellStyle name="Normal 5 4 3 3 4" xfId="1270" xr:uid="{EFC96FCE-7E7D-4417-8F41-696AF541A7B8}"/>
    <cellStyle name="Normal 5 4 3 3 4 2" xfId="1271" xr:uid="{8973BAD1-A4B4-4F6F-BB37-A9270AF45D6C}"/>
    <cellStyle name="Normal 5 4 3 3 5" xfId="1272" xr:uid="{32FE1DBE-0AC6-4928-9E01-5D3EEADB9BF1}"/>
    <cellStyle name="Normal 5 4 3 4" xfId="300" xr:uid="{3518CE84-F366-41A7-8229-265EF68D99E9}"/>
    <cellStyle name="Normal 5 4 3 4 2" xfId="553" xr:uid="{28FA80DA-D376-4C2C-AABE-A758237C756A}"/>
    <cellStyle name="Normal 5 4 3 4 2 2" xfId="1273" xr:uid="{748026AF-4277-4D9D-892B-64EF87ABE522}"/>
    <cellStyle name="Normal 5 4 3 4 2 2 2" xfId="1274" xr:uid="{AE87C033-F9DA-4A3E-AC70-05C6E04A68DC}"/>
    <cellStyle name="Normal 5 4 3 4 2 3" xfId="1275" xr:uid="{E78F0C7F-6D15-44A7-87D6-2EF8C46527F4}"/>
    <cellStyle name="Normal 5 4 3 4 3" xfId="1276" xr:uid="{23B5D358-7199-4FAA-9259-C368419EB529}"/>
    <cellStyle name="Normal 5 4 3 4 3 2" xfId="1277" xr:uid="{FC496290-3782-4D74-9EEA-E5C1E7AF0B73}"/>
    <cellStyle name="Normal 5 4 3 4 4" xfId="1278" xr:uid="{5466139A-D6EC-45EC-831C-580F21277A81}"/>
    <cellStyle name="Normal 5 4 3 5" xfId="554" xr:uid="{CF6DA3EC-1DDF-42B0-A7F2-D634E9E5F8C5}"/>
    <cellStyle name="Normal 5 4 3 5 2" xfId="1279" xr:uid="{9C8B8D3D-F440-43CB-98DC-EAFB8C232FC5}"/>
    <cellStyle name="Normal 5 4 3 5 2 2" xfId="1280" xr:uid="{4692F428-2903-41B5-99A3-7EB8762CC60E}"/>
    <cellStyle name="Normal 5 4 3 5 3" xfId="1281" xr:uid="{2A9C7FCC-07E7-481A-8510-67EEF0FAA20D}"/>
    <cellStyle name="Normal 5 4 3 5 4" xfId="2854" xr:uid="{7067C6EF-0A0B-4B23-B957-D0DE19EE10D1}"/>
    <cellStyle name="Normal 5 4 3 6" xfId="1282" xr:uid="{4B977167-C48D-4E85-9DED-6B859561F09D}"/>
    <cellStyle name="Normal 5 4 3 6 2" xfId="1283" xr:uid="{3B38DFC1-C5E9-481F-B5D7-64F8499FC67B}"/>
    <cellStyle name="Normal 5 4 3 7" xfId="1284" xr:uid="{17E1D2B3-8E9D-459D-A5EA-EB4B7B5C430C}"/>
    <cellStyle name="Normal 5 4 3 8" xfId="2855" xr:uid="{6A16B2E6-5285-4B0D-9A03-4BBD7CD8BD4A}"/>
    <cellStyle name="Normal 5 4 4" xfId="97" xr:uid="{2BA48D70-AFC2-4D38-BA12-D83D140A1C2F}"/>
    <cellStyle name="Normal 5 4 4 2" xfId="446" xr:uid="{8645384E-B27B-4667-B269-C7B0986B687B}"/>
    <cellStyle name="Normal 5 4 4 2 2" xfId="555" xr:uid="{F24A5E3A-0B9A-4F30-8CB5-FF43B2FBEB61}"/>
    <cellStyle name="Normal 5 4 4 2 2 2" xfId="1285" xr:uid="{6ACBEFD9-05FA-45F5-BE5F-D3A6D2190DA5}"/>
    <cellStyle name="Normal 5 4 4 2 2 2 2" xfId="1286" xr:uid="{0B8511D4-DDFA-4EC0-B10A-B4C0DD9C1400}"/>
    <cellStyle name="Normal 5 4 4 2 2 3" xfId="1287" xr:uid="{3D491285-D692-4465-BD78-11C756E8CFB4}"/>
    <cellStyle name="Normal 5 4 4 2 2 4" xfId="2856" xr:uid="{C9491F01-2E62-48F6-8E86-A08015FBCA45}"/>
    <cellStyle name="Normal 5 4 4 2 3" xfId="1288" xr:uid="{BD511CD8-B1F2-4916-98C8-E430D7B19088}"/>
    <cellStyle name="Normal 5 4 4 2 3 2" xfId="1289" xr:uid="{75F76736-14B6-441E-8AEA-455594F1AD0F}"/>
    <cellStyle name="Normal 5 4 4 2 4" xfId="1290" xr:uid="{653A5B2A-21C5-434D-86AF-EC55DA508421}"/>
    <cellStyle name="Normal 5 4 4 2 5" xfId="2857" xr:uid="{B9A331B8-05B9-40DB-9BCA-D5517F861291}"/>
    <cellStyle name="Normal 5 4 4 3" xfId="556" xr:uid="{8FA3B5BD-8921-4814-B1DC-0ED44FAE2491}"/>
    <cellStyle name="Normal 5 4 4 3 2" xfId="1291" xr:uid="{9ECF9EBC-3AD9-476D-8B60-2F23094E74C2}"/>
    <cellStyle name="Normal 5 4 4 3 2 2" xfId="1292" xr:uid="{0635D435-4BC2-4FFF-9437-81C17D0394A7}"/>
    <cellStyle name="Normal 5 4 4 3 3" xfId="1293" xr:uid="{41BB474F-1F4C-419D-AB21-23E9FBEA39B7}"/>
    <cellStyle name="Normal 5 4 4 3 4" xfId="2858" xr:uid="{83CBB71E-C333-4B1E-9363-D3C4692F935B}"/>
    <cellStyle name="Normal 5 4 4 4" xfId="1294" xr:uid="{C9A93904-4E8E-4F7A-B679-4CB61898B036}"/>
    <cellStyle name="Normal 5 4 4 4 2" xfId="1295" xr:uid="{FC27F1B6-A778-4348-AF60-44B9B87F693B}"/>
    <cellStyle name="Normal 5 4 4 4 3" xfId="2859" xr:uid="{48512874-1042-4DF5-9E3C-EA1297B15676}"/>
    <cellStyle name="Normal 5 4 4 4 4" xfId="2860" xr:uid="{80F006CE-0819-4C89-83CA-1C44CC8F9BA3}"/>
    <cellStyle name="Normal 5 4 4 5" xfId="1296" xr:uid="{48D76C21-BF25-4A54-AED3-A59B4FA5B9A5}"/>
    <cellStyle name="Normal 5 4 4 6" xfId="2861" xr:uid="{D09A0991-35AF-4D94-AE3A-17895C9879AF}"/>
    <cellStyle name="Normal 5 4 4 7" xfId="2862" xr:uid="{BB51406A-15A0-4EB2-94CD-BB24E3C60D5C}"/>
    <cellStyle name="Normal 5 4 5" xfId="301" xr:uid="{B4933F38-BFE1-4F9C-84DA-A1246F6674EA}"/>
    <cellStyle name="Normal 5 4 5 2" xfId="557" xr:uid="{3F7633E1-357B-4D37-9986-3F8520D62E11}"/>
    <cellStyle name="Normal 5 4 5 2 2" xfId="558" xr:uid="{3FC76C05-F36D-4047-91B0-C05A5C35AE55}"/>
    <cellStyle name="Normal 5 4 5 2 2 2" xfId="1297" xr:uid="{4E00E5FE-A030-465D-A485-AF2471CB796E}"/>
    <cellStyle name="Normal 5 4 5 2 2 2 2" xfId="1298" xr:uid="{50AB83AC-E005-4155-B410-FC0F94B00965}"/>
    <cellStyle name="Normal 5 4 5 2 2 3" xfId="1299" xr:uid="{C320146C-86AF-4FAC-B0F4-CAC73FE1E176}"/>
    <cellStyle name="Normal 5 4 5 2 3" xfId="1300" xr:uid="{F99EC101-C332-46AC-B09E-B60718874145}"/>
    <cellStyle name="Normal 5 4 5 2 3 2" xfId="1301" xr:uid="{A832383E-A15D-4E51-BFFF-F3514BA41B96}"/>
    <cellStyle name="Normal 5 4 5 2 4" xfId="1302" xr:uid="{B4C65E1F-72EA-4C48-BE62-1CC43ABAA410}"/>
    <cellStyle name="Normal 5 4 5 3" xfId="559" xr:uid="{685238A2-E94B-48E0-9EE2-BF44DF7974A8}"/>
    <cellStyle name="Normal 5 4 5 3 2" xfId="1303" xr:uid="{8F131692-6A6F-4B4B-8A90-17BEC5BCD4B3}"/>
    <cellStyle name="Normal 5 4 5 3 2 2" xfId="1304" xr:uid="{64502211-07D0-466A-B14E-A78A0CF27BB1}"/>
    <cellStyle name="Normal 5 4 5 3 3" xfId="1305" xr:uid="{C5EDA331-7D7D-4AC7-8124-C73F34E527F3}"/>
    <cellStyle name="Normal 5 4 5 3 4" xfId="2863" xr:uid="{D0658F65-64BC-454C-B48E-E70287207C58}"/>
    <cellStyle name="Normal 5 4 5 4" xfId="1306" xr:uid="{70A7FA7D-5DFD-45EF-9967-B86027D6E731}"/>
    <cellStyle name="Normal 5 4 5 4 2" xfId="1307" xr:uid="{385C662D-E942-4C07-A8F8-91448387335E}"/>
    <cellStyle name="Normal 5 4 5 5" xfId="1308" xr:uid="{C08B88CF-AE8F-4B36-9381-1D727250E5B8}"/>
    <cellStyle name="Normal 5 4 5 6" xfId="2864" xr:uid="{A26AAE78-B13F-4BBD-8B52-3EC6D3FD3C9E}"/>
    <cellStyle name="Normal 5 4 6" xfId="302" xr:uid="{93DCB0AC-8FF0-43A0-BE30-709FA7CA1FF9}"/>
    <cellStyle name="Normal 5 4 6 2" xfId="560" xr:uid="{8845172D-F57A-4638-8542-E6B9FE3F1586}"/>
    <cellStyle name="Normal 5 4 6 2 2" xfId="1309" xr:uid="{BC63C27E-92E5-4B4A-84FE-526CA55C027F}"/>
    <cellStyle name="Normal 5 4 6 2 2 2" xfId="1310" xr:uid="{C83A539C-E561-4E53-9341-E21CBC64F42F}"/>
    <cellStyle name="Normal 5 4 6 2 3" xfId="1311" xr:uid="{84F2CF7E-E271-4D36-A8DF-A60ECF1C870B}"/>
    <cellStyle name="Normal 5 4 6 2 4" xfId="2865" xr:uid="{550876A0-E709-43AA-92B9-C95E9718AD9D}"/>
    <cellStyle name="Normal 5 4 6 3" xfId="1312" xr:uid="{EEA65F9F-0EAB-41BB-82F2-899A20243863}"/>
    <cellStyle name="Normal 5 4 6 3 2" xfId="1313" xr:uid="{AFC652E4-9D13-4216-A351-EE074600B091}"/>
    <cellStyle name="Normal 5 4 6 4" xfId="1314" xr:uid="{4FF0FD95-EF4A-49DD-944A-1078C8B87978}"/>
    <cellStyle name="Normal 5 4 6 5" xfId="2866" xr:uid="{F658F7DF-147F-4F03-9648-1AFE637948BE}"/>
    <cellStyle name="Normal 5 4 7" xfId="561" xr:uid="{1AB8EADC-0FCE-4463-90BF-186D647F24C2}"/>
    <cellStyle name="Normal 5 4 7 2" xfId="1315" xr:uid="{A43C5C6B-DB1A-464B-AD72-7EB963FE48F3}"/>
    <cellStyle name="Normal 5 4 7 2 2" xfId="1316" xr:uid="{664474AE-1721-4E50-A9E5-0C72B4CA08ED}"/>
    <cellStyle name="Normal 5 4 7 2 3" xfId="4418" xr:uid="{35FCD97F-D652-457A-BC60-8E2C26EE5D15}"/>
    <cellStyle name="Normal 5 4 7 3" xfId="1317" xr:uid="{E4718DAB-5415-44B5-9399-6698BD6B1B7C}"/>
    <cellStyle name="Normal 5 4 7 4" xfId="2867" xr:uid="{1476B05F-ED8D-4358-8525-B58B7A3580AE}"/>
    <cellStyle name="Normal 5 4 7 4 2" xfId="4583" xr:uid="{00B7B91A-21FC-42A8-B9ED-D1D0D83E955F}"/>
    <cellStyle name="Normal 5 4 7 4 3" xfId="4684" xr:uid="{F5DA866F-98B5-4397-BB1C-7BF18D1A98EF}"/>
    <cellStyle name="Normal 5 4 7 4 4" xfId="4610" xr:uid="{79EAB52D-8028-4B1E-8E74-B887C4B8D3C5}"/>
    <cellStyle name="Normal 5 4 8" xfId="1318" xr:uid="{7FEAE73B-D770-4223-8F4F-AA12F5C766A4}"/>
    <cellStyle name="Normal 5 4 8 2" xfId="1319" xr:uid="{4FC3629D-F6A6-4980-BAA9-57F5844D831D}"/>
    <cellStyle name="Normal 5 4 8 3" xfId="2868" xr:uid="{52ECCBCB-8A1B-47A6-A9B1-9D961B4EB13F}"/>
    <cellStyle name="Normal 5 4 8 4" xfId="2869" xr:uid="{D189C494-B7F9-48AE-A5E8-A17F0C4252FE}"/>
    <cellStyle name="Normal 5 4 9" xfId="1320" xr:uid="{164A5289-64F0-4C08-A59D-F7AF80ADE174}"/>
    <cellStyle name="Normal 5 5" xfId="98" xr:uid="{971EEBAE-0D77-423F-9AE6-80112B4F22AA}"/>
    <cellStyle name="Normal 5 5 10" xfId="2870" xr:uid="{8BC0ACBF-9EEE-4F52-B57B-1CEF3582B76B}"/>
    <cellStyle name="Normal 5 5 11" xfId="2871" xr:uid="{154C7A8F-1C2C-471C-B0F9-C9F7427E4561}"/>
    <cellStyle name="Normal 5 5 2" xfId="99" xr:uid="{49AD470C-5FF8-43A9-A5DB-6C44BD514515}"/>
    <cellStyle name="Normal 5 5 2 2" xfId="100" xr:uid="{1534E6B5-9205-4AD8-AA5D-99D52386394E}"/>
    <cellStyle name="Normal 5 5 2 2 2" xfId="303" xr:uid="{DC9A4903-9A95-458D-B048-E26C5F8648B3}"/>
    <cellStyle name="Normal 5 5 2 2 2 2" xfId="562" xr:uid="{85BE48FA-057F-4F2E-B74F-92E7427ED98E}"/>
    <cellStyle name="Normal 5 5 2 2 2 2 2" xfId="1321" xr:uid="{CD4C96D7-C0D1-4698-AEC6-F8DB9EFFF178}"/>
    <cellStyle name="Normal 5 5 2 2 2 2 2 2" xfId="1322" xr:uid="{E21B014E-73FC-4CDF-B8F9-5A48FEC38F24}"/>
    <cellStyle name="Normal 5 5 2 2 2 2 3" xfId="1323" xr:uid="{FA21E1C8-A2F2-4248-AF54-9EB2A02A96AF}"/>
    <cellStyle name="Normal 5 5 2 2 2 2 4" xfId="2872" xr:uid="{370F1ADF-BF6D-45E5-8158-EE283D37B149}"/>
    <cellStyle name="Normal 5 5 2 2 2 3" xfId="1324" xr:uid="{B297ED30-9B16-4174-95B2-DFC22AF8ADDB}"/>
    <cellStyle name="Normal 5 5 2 2 2 3 2" xfId="1325" xr:uid="{AF18D412-F28A-4835-AACF-E928F454D7DA}"/>
    <cellStyle name="Normal 5 5 2 2 2 3 3" xfId="2873" xr:uid="{B696D2F6-7397-4DB5-B21D-A83DC783636C}"/>
    <cellStyle name="Normal 5 5 2 2 2 3 4" xfId="2874" xr:uid="{3B321C40-7756-4620-92FA-8100DBEE0E1B}"/>
    <cellStyle name="Normal 5 5 2 2 2 4" xfId="1326" xr:uid="{AB0D38D5-2F2D-4D41-B302-332044DFEDED}"/>
    <cellStyle name="Normal 5 5 2 2 2 5" xfId="2875" xr:uid="{2D1248F0-0386-420D-A537-42120D540738}"/>
    <cellStyle name="Normal 5 5 2 2 2 6" xfId="2876" xr:uid="{FC637EC9-DDFD-4D21-92D7-EA8DDB8A118E}"/>
    <cellStyle name="Normal 5 5 2 2 3" xfId="563" xr:uid="{3B747B25-3CB2-4316-B5BE-D5B18263C92F}"/>
    <cellStyle name="Normal 5 5 2 2 3 2" xfId="1327" xr:uid="{7AC033CD-3558-4E3B-9894-09264003B2DF}"/>
    <cellStyle name="Normal 5 5 2 2 3 2 2" xfId="1328" xr:uid="{2B2C52AA-C36F-42EC-9406-DB9BBEC88E8A}"/>
    <cellStyle name="Normal 5 5 2 2 3 2 3" xfId="2877" xr:uid="{DF4FD7A8-5AA1-425D-B7EF-F3FDAF149A27}"/>
    <cellStyle name="Normal 5 5 2 2 3 2 4" xfId="2878" xr:uid="{4DE7F42D-F146-4DC6-88FA-075E0CB8CF12}"/>
    <cellStyle name="Normal 5 5 2 2 3 3" xfId="1329" xr:uid="{E4F0C7A8-B172-4633-A372-CD9AE504D916}"/>
    <cellStyle name="Normal 5 5 2 2 3 4" xfId="2879" xr:uid="{956F5912-CA97-4480-AFF5-C2C666C789DD}"/>
    <cellStyle name="Normal 5 5 2 2 3 5" xfId="2880" xr:uid="{9E4649DC-0B16-4383-BA1A-6D7EB25FC469}"/>
    <cellStyle name="Normal 5 5 2 2 4" xfId="1330" xr:uid="{0681F593-28D3-472D-866D-3A3DFC0C8F6B}"/>
    <cellStyle name="Normal 5 5 2 2 4 2" xfId="1331" xr:uid="{28BD4FAD-DC9D-40C6-B528-6323F18099C0}"/>
    <cellStyle name="Normal 5 5 2 2 4 3" xfId="2881" xr:uid="{D9A1ADC2-F56B-49BA-853A-79CD06E43240}"/>
    <cellStyle name="Normal 5 5 2 2 4 4" xfId="2882" xr:uid="{36DB9E4A-9DF6-43A4-A12C-A87A6B48BFBD}"/>
    <cellStyle name="Normal 5 5 2 2 5" xfId="1332" xr:uid="{0832E425-2489-4074-BD89-FFBEC72D66BC}"/>
    <cellStyle name="Normal 5 5 2 2 5 2" xfId="2883" xr:uid="{2E769D09-3AAD-4F8A-8D3E-EE93190D4360}"/>
    <cellStyle name="Normal 5 5 2 2 5 3" xfId="2884" xr:uid="{AD572F68-5FE2-4F33-B7B8-98C8B8FCCF2B}"/>
    <cellStyle name="Normal 5 5 2 2 5 4" xfId="2885" xr:uid="{60868DD8-CC97-4919-9798-81114CC65970}"/>
    <cellStyle name="Normal 5 5 2 2 6" xfId="2886" xr:uid="{AE4F31E5-660C-4CA9-B1F8-A63FA9911A3D}"/>
    <cellStyle name="Normal 5 5 2 2 7" xfId="2887" xr:uid="{0F1F949C-A9CF-40AB-8E56-508AFC505EE3}"/>
    <cellStyle name="Normal 5 5 2 2 8" xfId="2888" xr:uid="{C6F2EE4C-C7FB-41A2-A153-30540589FA90}"/>
    <cellStyle name="Normal 5 5 2 3" xfId="304" xr:uid="{DA6077A2-8637-424D-BC07-BC97F37270ED}"/>
    <cellStyle name="Normal 5 5 2 3 2" xfId="564" xr:uid="{2839EC45-A8A3-42CD-9D06-63295FDA49DA}"/>
    <cellStyle name="Normal 5 5 2 3 2 2" xfId="565" xr:uid="{AFF1C216-4592-4D71-9C32-3100BEF2A63E}"/>
    <cellStyle name="Normal 5 5 2 3 2 2 2" xfId="1333" xr:uid="{C2D02479-1D12-4011-A5F5-8C7CC9C8422A}"/>
    <cellStyle name="Normal 5 5 2 3 2 2 2 2" xfId="1334" xr:uid="{EFA5F545-EDBE-4E38-80CC-2B7F2E09F8B8}"/>
    <cellStyle name="Normal 5 5 2 3 2 2 3" xfId="1335" xr:uid="{FF0A73D7-55EE-4D79-A34E-6724ABFDBFAB}"/>
    <cellStyle name="Normal 5 5 2 3 2 3" xfId="1336" xr:uid="{33967EEA-62C4-409B-A939-795023590841}"/>
    <cellStyle name="Normal 5 5 2 3 2 3 2" xfId="1337" xr:uid="{7B795884-7773-4870-AE62-490408867FEC}"/>
    <cellStyle name="Normal 5 5 2 3 2 4" xfId="1338" xr:uid="{2E60C827-42DC-443E-80F0-64708901D12E}"/>
    <cellStyle name="Normal 5 5 2 3 3" xfId="566" xr:uid="{176FD1C4-ADCC-4A22-ABB5-8448DF7B89AC}"/>
    <cellStyle name="Normal 5 5 2 3 3 2" xfId="1339" xr:uid="{799122E1-D4AF-409E-982A-594B1E63B5F6}"/>
    <cellStyle name="Normal 5 5 2 3 3 2 2" xfId="1340" xr:uid="{9F7F5CB8-231D-4831-8167-8BA04B2E5595}"/>
    <cellStyle name="Normal 5 5 2 3 3 3" xfId="1341" xr:uid="{C97BCB1E-62FA-4552-A46C-2B69C4703224}"/>
    <cellStyle name="Normal 5 5 2 3 3 4" xfId="2889" xr:uid="{E721E72B-1300-4F6F-9524-BAC5E2B68580}"/>
    <cellStyle name="Normal 5 5 2 3 4" xfId="1342" xr:uid="{0563E509-A3E2-4B5F-9875-8AB54467E72D}"/>
    <cellStyle name="Normal 5 5 2 3 4 2" xfId="1343" xr:uid="{FBA58760-EBF8-4FC8-A1FC-14EB5089D626}"/>
    <cellStyle name="Normal 5 5 2 3 5" xfId="1344" xr:uid="{D5552E6A-AD14-4C60-BE37-4D80890257B6}"/>
    <cellStyle name="Normal 5 5 2 3 6" xfId="2890" xr:uid="{7E04938E-F4F7-427B-86FA-5794AF6E21DB}"/>
    <cellStyle name="Normal 5 5 2 4" xfId="305" xr:uid="{C50FF3B6-6E36-449D-9488-C36299C88C26}"/>
    <cellStyle name="Normal 5 5 2 4 2" xfId="567" xr:uid="{7F1894B1-8D81-4257-AA9D-4D699547AED1}"/>
    <cellStyle name="Normal 5 5 2 4 2 2" xfId="1345" xr:uid="{22756B1B-625E-4632-B1F8-1B72D40FB078}"/>
    <cellStyle name="Normal 5 5 2 4 2 2 2" xfId="1346" xr:uid="{48C41D78-0083-4191-BA65-509A04811BCF}"/>
    <cellStyle name="Normal 5 5 2 4 2 3" xfId="1347" xr:uid="{7909A9CA-73A3-4340-8676-EAB8224731DA}"/>
    <cellStyle name="Normal 5 5 2 4 2 4" xfId="2891" xr:uid="{D480DECE-ED60-4E2E-A619-4F1FF4141229}"/>
    <cellStyle name="Normal 5 5 2 4 3" xfId="1348" xr:uid="{E4D5836E-9058-41B2-AB37-0BB026AC7473}"/>
    <cellStyle name="Normal 5 5 2 4 3 2" xfId="1349" xr:uid="{A9EE725D-D5E8-4C55-8BDC-7688F37EE0A4}"/>
    <cellStyle name="Normal 5 5 2 4 4" xfId="1350" xr:uid="{68E1F96B-274B-47A1-80A1-B425EEA755F5}"/>
    <cellStyle name="Normal 5 5 2 4 5" xfId="2892" xr:uid="{CE63BF37-57EC-44FD-BF9C-2F9C1E2B4212}"/>
    <cellStyle name="Normal 5 5 2 5" xfId="306" xr:uid="{F84A7264-CFC5-4313-9022-84770D110185}"/>
    <cellStyle name="Normal 5 5 2 5 2" xfId="1351" xr:uid="{6A75FE8E-E862-42BF-8865-82E47143B808}"/>
    <cellStyle name="Normal 5 5 2 5 2 2" xfId="1352" xr:uid="{90CB9B98-30B6-42B8-93F0-EAAFCE4F6B3C}"/>
    <cellStyle name="Normal 5 5 2 5 3" xfId="1353" xr:uid="{4C04F013-5B95-427F-9BA9-2A3194DC9E45}"/>
    <cellStyle name="Normal 5 5 2 5 4" xfId="2893" xr:uid="{E337094E-F8EC-41B3-9E30-B005E3D9D7E2}"/>
    <cellStyle name="Normal 5 5 2 6" xfId="1354" xr:uid="{7971F9EA-DD80-48BB-A5F2-D03D9916CFF7}"/>
    <cellStyle name="Normal 5 5 2 6 2" xfId="1355" xr:uid="{DF9E218C-A92D-48D7-92AF-4E1A80512319}"/>
    <cellStyle name="Normal 5 5 2 6 3" xfId="2894" xr:uid="{23362655-6E96-4C3B-9FF9-062EA16589DB}"/>
    <cellStyle name="Normal 5 5 2 6 4" xfId="2895" xr:uid="{3CB855E2-9408-4515-BA26-FD48DF5FE8FF}"/>
    <cellStyle name="Normal 5 5 2 7" xfId="1356" xr:uid="{773754A3-9902-40C7-81F3-422797E94A83}"/>
    <cellStyle name="Normal 5 5 2 8" xfId="2896" xr:uid="{5FBB85CA-3679-4FA7-ACC8-C83C3BEDD883}"/>
    <cellStyle name="Normal 5 5 2 9" xfId="2897" xr:uid="{6E108415-A500-4C83-BD7E-B36222C4525D}"/>
    <cellStyle name="Normal 5 5 3" xfId="101" xr:uid="{0A5BBB77-0429-4FB0-B74C-D7E000F9081C}"/>
    <cellStyle name="Normal 5 5 3 2" xfId="102" xr:uid="{BB5B4352-E707-4FB9-A291-62222EB58269}"/>
    <cellStyle name="Normal 5 5 3 2 2" xfId="568" xr:uid="{904733E3-A8AF-4FB0-AB13-FB33AA58E46C}"/>
    <cellStyle name="Normal 5 5 3 2 2 2" xfId="1357" xr:uid="{C9EBC71D-A859-440A-8631-E5C11FB3E657}"/>
    <cellStyle name="Normal 5 5 3 2 2 2 2" xfId="1358" xr:uid="{42947D98-1F35-42CB-87C4-A4F5D572E8B7}"/>
    <cellStyle name="Normal 5 5 3 2 2 2 2 2" xfId="4468" xr:uid="{25DDB41E-0816-47F8-8A52-AB1FDBD22BFA}"/>
    <cellStyle name="Normal 5 5 3 2 2 2 3" xfId="4469" xr:uid="{88475C75-1DBC-432B-BDD7-7FA5FBE713FF}"/>
    <cellStyle name="Normal 5 5 3 2 2 3" xfId="1359" xr:uid="{276C7C7A-1CDD-4502-84B8-F4B43877A49A}"/>
    <cellStyle name="Normal 5 5 3 2 2 3 2" xfId="4470" xr:uid="{98A25751-ED12-47CC-840A-DBC7FBFE7FB6}"/>
    <cellStyle name="Normal 5 5 3 2 2 4" xfId="2898" xr:uid="{F9E387F0-12C7-4C8B-8E88-04231B1AD5E0}"/>
    <cellStyle name="Normal 5 5 3 2 3" xfId="1360" xr:uid="{794278ED-203A-4B1D-854D-E6DF28777A5A}"/>
    <cellStyle name="Normal 5 5 3 2 3 2" xfId="1361" xr:uid="{B8804B70-DEFC-429C-A832-33B66475285F}"/>
    <cellStyle name="Normal 5 5 3 2 3 2 2" xfId="4471" xr:uid="{F2C34121-D0CE-4A82-AAF5-46313DD30F67}"/>
    <cellStyle name="Normal 5 5 3 2 3 3" xfId="2899" xr:uid="{6C6C0CCF-CCF4-4ED5-8C48-997299693490}"/>
    <cellStyle name="Normal 5 5 3 2 3 4" xfId="2900" xr:uid="{28E9FB94-5B24-4DF4-92CC-C49EE58D7ED2}"/>
    <cellStyle name="Normal 5 5 3 2 4" xfId="1362" xr:uid="{0F88796F-1056-46A0-8228-053A44FBEB7A}"/>
    <cellStyle name="Normal 5 5 3 2 4 2" xfId="4472" xr:uid="{4AD833FD-D4D0-4C21-8C55-DF9CAF21E15A}"/>
    <cellStyle name="Normal 5 5 3 2 5" xfId="2901" xr:uid="{02E2C599-E17C-4B1B-B871-E405761D1E3F}"/>
    <cellStyle name="Normal 5 5 3 2 6" xfId="2902" xr:uid="{500BA730-8A37-4110-9C91-011592DF5BDA}"/>
    <cellStyle name="Normal 5 5 3 3" xfId="307" xr:uid="{FB095443-22B9-4D10-8313-A1DAEE89BB73}"/>
    <cellStyle name="Normal 5 5 3 3 2" xfId="1363" xr:uid="{D4FB86EA-E54D-444A-96C4-9CD0FC6D37BB}"/>
    <cellStyle name="Normal 5 5 3 3 2 2" xfId="1364" xr:uid="{086ED7EE-2EDA-473A-B6A4-43AB49722B1C}"/>
    <cellStyle name="Normal 5 5 3 3 2 2 2" xfId="4473" xr:uid="{B3DF3DCF-084C-478D-B5DE-B639FB890CCE}"/>
    <cellStyle name="Normal 5 5 3 3 2 3" xfId="2903" xr:uid="{6C6BE55C-99AB-4A33-BA37-9A9B3ABDD595}"/>
    <cellStyle name="Normal 5 5 3 3 2 4" xfId="2904" xr:uid="{3DCBBBEA-0FE0-4A9D-81D9-9D26DD17DFE6}"/>
    <cellStyle name="Normal 5 5 3 3 3" xfId="1365" xr:uid="{E9B0E97A-23DD-48E5-A172-95FE30BEDCF6}"/>
    <cellStyle name="Normal 5 5 3 3 3 2" xfId="4474" xr:uid="{766605E4-30B7-4846-9878-1F01796AE8B5}"/>
    <cellStyle name="Normal 5 5 3 3 4" xfId="2905" xr:uid="{37630D5C-0AA3-41B6-AC32-99BC510AAE63}"/>
    <cellStyle name="Normal 5 5 3 3 5" xfId="2906" xr:uid="{7A27F0A9-2F2B-4E82-8A31-8C5DCD93A5DE}"/>
    <cellStyle name="Normal 5 5 3 4" xfId="1366" xr:uid="{EFA4EEBA-74EC-48BC-A619-D0CCD202800F}"/>
    <cellStyle name="Normal 5 5 3 4 2" xfId="1367" xr:uid="{C65FC40B-DEE0-40E4-A45F-CDBDAF4478D0}"/>
    <cellStyle name="Normal 5 5 3 4 2 2" xfId="4475" xr:uid="{FACCD59A-373E-4380-9343-340F270DC384}"/>
    <cellStyle name="Normal 5 5 3 4 3" xfId="2907" xr:uid="{FFFC7BC1-A126-4F7F-875F-B145DB9507A7}"/>
    <cellStyle name="Normal 5 5 3 4 4" xfId="2908" xr:uid="{D0232243-07D5-4D14-BA76-198A5ED881E6}"/>
    <cellStyle name="Normal 5 5 3 5" xfId="1368" xr:uid="{A40127F7-B4EA-4728-AB62-A96591EADF5E}"/>
    <cellStyle name="Normal 5 5 3 5 2" xfId="2909" xr:uid="{7288E11E-365F-43D3-9312-90F4497889B2}"/>
    <cellStyle name="Normal 5 5 3 5 3" xfId="2910" xr:uid="{F830D42C-BDE9-4A80-BC26-788CBA5ADBE5}"/>
    <cellStyle name="Normal 5 5 3 5 4" xfId="2911" xr:uid="{1A764F69-FC7C-4C92-A6D2-C9C9AC67D852}"/>
    <cellStyle name="Normal 5 5 3 6" xfId="2912" xr:uid="{0111A76D-E465-45B0-ACCB-95138579D281}"/>
    <cellStyle name="Normal 5 5 3 7" xfId="2913" xr:uid="{4A452819-3078-4B26-827E-94E13D3A4074}"/>
    <cellStyle name="Normal 5 5 3 8" xfId="2914" xr:uid="{2AB14E25-39C6-4672-8CB4-425AD5751C21}"/>
    <cellStyle name="Normal 5 5 4" xfId="103" xr:uid="{1C5649FE-747E-420C-AFCD-BC277933575F}"/>
    <cellStyle name="Normal 5 5 4 2" xfId="569" xr:uid="{9E387737-BF8E-4D91-AAB2-82CCF22D99D5}"/>
    <cellStyle name="Normal 5 5 4 2 2" xfId="570" xr:uid="{B8E4DFBB-BC16-436B-B288-143E493B3E9D}"/>
    <cellStyle name="Normal 5 5 4 2 2 2" xfId="1369" xr:uid="{73286878-01A1-434C-B49D-5A1E1C877B2E}"/>
    <cellStyle name="Normal 5 5 4 2 2 2 2" xfId="1370" xr:uid="{8C149F81-3C9F-412C-BC7E-37C63C1FF841}"/>
    <cellStyle name="Normal 5 5 4 2 2 3" xfId="1371" xr:uid="{4BF5CB29-D8F2-4A62-81AA-78E1F935FF8A}"/>
    <cellStyle name="Normal 5 5 4 2 2 4" xfId="2915" xr:uid="{85FC6374-ACCA-4493-A7DA-D4B56BA52019}"/>
    <cellStyle name="Normal 5 5 4 2 3" xfId="1372" xr:uid="{1621FE42-05CC-4F6E-A1E7-D93DC92EE2B3}"/>
    <cellStyle name="Normal 5 5 4 2 3 2" xfId="1373" xr:uid="{2C3F11DB-F8E3-459F-9D56-A35E196EA455}"/>
    <cellStyle name="Normal 5 5 4 2 4" xfId="1374" xr:uid="{778FFDDB-52F5-412C-BDD3-22F2E59D753B}"/>
    <cellStyle name="Normal 5 5 4 2 5" xfId="2916" xr:uid="{EB078289-B548-46A0-9DB4-7367799255D5}"/>
    <cellStyle name="Normal 5 5 4 3" xfId="571" xr:uid="{193FF475-29AB-4E71-9521-D22D30B10699}"/>
    <cellStyle name="Normal 5 5 4 3 2" xfId="1375" xr:uid="{92D30771-ED6C-4E5D-8259-0F63BAB2D074}"/>
    <cellStyle name="Normal 5 5 4 3 2 2" xfId="1376" xr:uid="{1932A901-2C63-4E48-8DC2-275ADC5A85BE}"/>
    <cellStyle name="Normal 5 5 4 3 3" xfId="1377" xr:uid="{94FEE2FC-FFFB-4FB4-A6C1-1601332A8365}"/>
    <cellStyle name="Normal 5 5 4 3 4" xfId="2917" xr:uid="{3F7023C0-DA32-4079-9ABA-08666849E7E1}"/>
    <cellStyle name="Normal 5 5 4 4" xfId="1378" xr:uid="{2F774E39-7F08-4563-A622-AE60004EA740}"/>
    <cellStyle name="Normal 5 5 4 4 2" xfId="1379" xr:uid="{8ABD26B6-CF74-4CC4-8601-44DD48C3BBAB}"/>
    <cellStyle name="Normal 5 5 4 4 3" xfId="2918" xr:uid="{2D6C7D18-5184-45F6-BD48-9275783BF401}"/>
    <cellStyle name="Normal 5 5 4 4 4" xfId="2919" xr:uid="{BFADAD72-41D8-413F-BE4B-08B525C8CB14}"/>
    <cellStyle name="Normal 5 5 4 5" xfId="1380" xr:uid="{BFCB4A47-3D9F-4BCB-89EF-9CEFA61F6726}"/>
    <cellStyle name="Normal 5 5 4 6" xfId="2920" xr:uid="{C476525A-DD76-4494-B8E8-6A0AA56D2298}"/>
    <cellStyle name="Normal 5 5 4 7" xfId="2921" xr:uid="{5CF26B90-4DC6-4294-BBFB-121694211A89}"/>
    <cellStyle name="Normal 5 5 5" xfId="308" xr:uid="{374D97FC-870A-4048-861B-CC4CDFDAE3A7}"/>
    <cellStyle name="Normal 5 5 5 2" xfId="572" xr:uid="{606F4902-CEA8-416B-B52E-F9A2D7F06039}"/>
    <cellStyle name="Normal 5 5 5 2 2" xfId="1381" xr:uid="{B8D8C6B5-D615-4AB5-85F9-AE0AE43243E5}"/>
    <cellStyle name="Normal 5 5 5 2 2 2" xfId="1382" xr:uid="{9B1C5106-53BE-49B6-9746-17C317A3BA3B}"/>
    <cellStyle name="Normal 5 5 5 2 3" xfId="1383" xr:uid="{328439F9-72DB-4DE9-BBAF-7D5E5C73AC3C}"/>
    <cellStyle name="Normal 5 5 5 2 4" xfId="2922" xr:uid="{3020A2C9-031E-411B-ACF5-1BB51422EBD5}"/>
    <cellStyle name="Normal 5 5 5 3" xfId="1384" xr:uid="{6FCDBF4D-14C6-4B1E-9695-3EFBFBD9674A}"/>
    <cellStyle name="Normal 5 5 5 3 2" xfId="1385" xr:uid="{F88AE1DE-E2E7-4D15-9841-FB99EDC0A0B4}"/>
    <cellStyle name="Normal 5 5 5 3 3" xfId="2923" xr:uid="{8AF7C603-6B7D-4529-83BD-8FED1FB46B8A}"/>
    <cellStyle name="Normal 5 5 5 3 4" xfId="2924" xr:uid="{34A5A91A-AF0C-4045-BF3F-B2DABEAFF5AC}"/>
    <cellStyle name="Normal 5 5 5 4" xfId="1386" xr:uid="{4CC8A2E5-885A-4BD1-ACCB-ABA0019D198A}"/>
    <cellStyle name="Normal 5 5 5 5" xfId="2925" xr:uid="{940300BA-FB6D-48BE-B4AA-CB91BC63A2FA}"/>
    <cellStyle name="Normal 5 5 5 6" xfId="2926" xr:uid="{07433DD2-824F-43E3-A791-0867B918D26B}"/>
    <cellStyle name="Normal 5 5 6" xfId="309" xr:uid="{7D2D8AB6-93A0-424B-8F17-31CFEA8F95ED}"/>
    <cellStyle name="Normal 5 5 6 2" xfId="1387" xr:uid="{C438B5B7-F75C-4E37-96F5-DFE6C0C671BD}"/>
    <cellStyle name="Normal 5 5 6 2 2" xfId="1388" xr:uid="{41B4B2CC-D10B-4B0C-B774-B3844C025880}"/>
    <cellStyle name="Normal 5 5 6 2 3" xfId="2927" xr:uid="{3566D496-B5A7-4685-A233-D91D46147C54}"/>
    <cellStyle name="Normal 5 5 6 2 4" xfId="2928" xr:uid="{D71A0049-AFEF-4DDC-A255-DCD15E3736D3}"/>
    <cellStyle name="Normal 5 5 6 3" xfId="1389" xr:uid="{FEA636A2-1F78-4C36-B333-A96DC4E35211}"/>
    <cellStyle name="Normal 5 5 6 4" xfId="2929" xr:uid="{FC917474-8DD6-4E09-9E18-438B2AF64BEE}"/>
    <cellStyle name="Normal 5 5 6 5" xfId="2930" xr:uid="{C7B480A9-5947-4629-B0E8-28E363A4D2CD}"/>
    <cellStyle name="Normal 5 5 7" xfId="1390" xr:uid="{A84C690C-475E-497F-A44A-7C3A67635453}"/>
    <cellStyle name="Normal 5 5 7 2" xfId="1391" xr:uid="{C8CBAAB8-3069-4E45-86E4-F88E4A4F3633}"/>
    <cellStyle name="Normal 5 5 7 3" xfId="2931" xr:uid="{54F27F1A-4DC2-45B5-A745-48D2B917E2EA}"/>
    <cellStyle name="Normal 5 5 7 4" xfId="2932" xr:uid="{10F17C45-8EC8-468E-B120-515D7185CC0E}"/>
    <cellStyle name="Normal 5 5 8" xfId="1392" xr:uid="{C5AFEB55-5FA1-4C9A-8388-5B42439A35F7}"/>
    <cellStyle name="Normal 5 5 8 2" xfId="2933" xr:uid="{72F81C39-F82E-4E97-A3E7-3895A13F45FC}"/>
    <cellStyle name="Normal 5 5 8 3" xfId="2934" xr:uid="{C41EB9D8-A271-4500-9BD7-33498148F4CA}"/>
    <cellStyle name="Normal 5 5 8 4" xfId="2935" xr:uid="{E756A825-BE39-4F58-9ABF-0052BD970003}"/>
    <cellStyle name="Normal 5 5 9" xfId="2936" xr:uid="{114ABDDC-04B8-46FB-A0ED-F15366DABB35}"/>
    <cellStyle name="Normal 5 6" xfId="104" xr:uid="{CD6CC054-F8B0-48F3-AEDC-F08D1EF6CB8E}"/>
    <cellStyle name="Normal 5 6 10" xfId="2937" xr:uid="{34EDBBFE-FCDB-4F1D-A860-61901703692F}"/>
    <cellStyle name="Normal 5 6 11" xfId="2938" xr:uid="{B99F3F4A-11C7-411B-972E-99CE5B028C6D}"/>
    <cellStyle name="Normal 5 6 2" xfId="105" xr:uid="{B9B367A3-D6EF-4C28-B708-00A0102A1EED}"/>
    <cellStyle name="Normal 5 6 2 2" xfId="310" xr:uid="{9B772591-654D-4BFA-99E6-756DC5326403}"/>
    <cellStyle name="Normal 5 6 2 2 2" xfId="573" xr:uid="{7F7D7044-A5C3-4F0F-A962-FE715BD455AA}"/>
    <cellStyle name="Normal 5 6 2 2 2 2" xfId="574" xr:uid="{50F7EF5F-B60B-4908-AD77-EDD170AB46D2}"/>
    <cellStyle name="Normal 5 6 2 2 2 2 2" xfId="1393" xr:uid="{29DC6E77-ABE7-4089-97D5-8B9CE0AFDE2F}"/>
    <cellStyle name="Normal 5 6 2 2 2 2 3" xfId="2939" xr:uid="{726C24E3-4749-4B99-859F-98A27BBEC946}"/>
    <cellStyle name="Normal 5 6 2 2 2 2 4" xfId="2940" xr:uid="{AE7174DA-68EF-49BC-8843-C43BD532648B}"/>
    <cellStyle name="Normal 5 6 2 2 2 3" xfId="1394" xr:uid="{4DC06E7E-3F37-4C6B-B889-2AAA8F5E4194}"/>
    <cellStyle name="Normal 5 6 2 2 2 3 2" xfId="2941" xr:uid="{90ED3EB6-A9D3-4CDA-8246-139F8AA4AA3E}"/>
    <cellStyle name="Normal 5 6 2 2 2 3 3" xfId="2942" xr:uid="{2E15970E-9CA6-4252-A788-60CB1BFD6A85}"/>
    <cellStyle name="Normal 5 6 2 2 2 3 4" xfId="2943" xr:uid="{D2D91261-B9C0-478F-B6F8-09FB3A257F59}"/>
    <cellStyle name="Normal 5 6 2 2 2 4" xfId="2944" xr:uid="{6A90FF9B-1A52-4409-855B-11A3DBE95F63}"/>
    <cellStyle name="Normal 5 6 2 2 2 5" xfId="2945" xr:uid="{AF4B340C-4D04-486D-8DC6-D11D2964C91F}"/>
    <cellStyle name="Normal 5 6 2 2 2 6" xfId="2946" xr:uid="{20201864-AF41-4B07-892F-B87B5CDC79DA}"/>
    <cellStyle name="Normal 5 6 2 2 3" xfId="575" xr:uid="{4CC272E3-4CE6-4FBA-96BA-D4B752BB823B}"/>
    <cellStyle name="Normal 5 6 2 2 3 2" xfId="1395" xr:uid="{9AF83B77-A4FF-4AC8-87A1-AF424C8408AF}"/>
    <cellStyle name="Normal 5 6 2 2 3 2 2" xfId="2947" xr:uid="{A38E8A22-3286-461B-8B3B-FA38A79EDA53}"/>
    <cellStyle name="Normal 5 6 2 2 3 2 3" xfId="2948" xr:uid="{28DBBA80-BD33-4296-9E03-45D3C8136494}"/>
    <cellStyle name="Normal 5 6 2 2 3 2 4" xfId="2949" xr:uid="{3749505E-DE38-423B-94D4-BB696B6B88AC}"/>
    <cellStyle name="Normal 5 6 2 2 3 3" xfId="2950" xr:uid="{540C326D-5FDC-4557-9FA8-7D9BB0CE7E39}"/>
    <cellStyle name="Normal 5 6 2 2 3 4" xfId="2951" xr:uid="{3AC41FBA-E4B5-4B59-85B0-69C34139ED7C}"/>
    <cellStyle name="Normal 5 6 2 2 3 5" xfId="2952" xr:uid="{7CA2F0D8-A4A8-484C-915C-A44596A71FDE}"/>
    <cellStyle name="Normal 5 6 2 2 4" xfId="1396" xr:uid="{5558AC34-9296-481E-9B28-5AE626A9915A}"/>
    <cellStyle name="Normal 5 6 2 2 4 2" xfId="2953" xr:uid="{33AD43A4-92D9-4776-BDB9-22C2C88E7950}"/>
    <cellStyle name="Normal 5 6 2 2 4 3" xfId="2954" xr:uid="{11E2364A-5C87-417E-90E5-02296FF01CA1}"/>
    <cellStyle name="Normal 5 6 2 2 4 4" xfId="2955" xr:uid="{81D6D645-ABCA-49DB-97D1-0DB92ABD5A42}"/>
    <cellStyle name="Normal 5 6 2 2 5" xfId="2956" xr:uid="{FB2FB339-908B-4353-B694-17B18BF7AB98}"/>
    <cellStyle name="Normal 5 6 2 2 5 2" xfId="2957" xr:uid="{D3F6A2F7-4827-4CB7-BA56-D42369E0A815}"/>
    <cellStyle name="Normal 5 6 2 2 5 3" xfId="2958" xr:uid="{07DAA6CB-00B1-494A-83FD-38DB0F0CFBB6}"/>
    <cellStyle name="Normal 5 6 2 2 5 4" xfId="2959" xr:uid="{B2AAC6FF-7762-4046-A375-C4987BF3279A}"/>
    <cellStyle name="Normal 5 6 2 2 6" xfId="2960" xr:uid="{91ABC6F4-18FF-4DFA-AC79-FC3E88E00B43}"/>
    <cellStyle name="Normal 5 6 2 2 7" xfId="2961" xr:uid="{F610F926-DFBC-413F-9CFB-7F986312C45E}"/>
    <cellStyle name="Normal 5 6 2 2 8" xfId="2962" xr:uid="{77B9B087-2CD9-4DEC-8E15-EE857E2A95EF}"/>
    <cellStyle name="Normal 5 6 2 3" xfId="576" xr:uid="{2FAC814F-3CF4-4D4B-84A5-98032ACC15CD}"/>
    <cellStyle name="Normal 5 6 2 3 2" xfId="577" xr:uid="{4063498B-AD34-4811-A56C-69C7045FAAD9}"/>
    <cellStyle name="Normal 5 6 2 3 2 2" xfId="578" xr:uid="{0035CEDC-E288-4C77-A2EB-94FB8A64C7C9}"/>
    <cellStyle name="Normal 5 6 2 3 2 3" xfId="2963" xr:uid="{B9BA88CE-CDE3-4C68-B8AC-AA130C21FE85}"/>
    <cellStyle name="Normal 5 6 2 3 2 4" xfId="2964" xr:uid="{370D756A-1BA7-4EA1-84CE-C4BF031FB068}"/>
    <cellStyle name="Normal 5 6 2 3 3" xfId="579" xr:uid="{DBAED517-882E-4CC6-9791-E0EDC5E33990}"/>
    <cellStyle name="Normal 5 6 2 3 3 2" xfId="2965" xr:uid="{1AB3FEAF-3F49-44FE-A80E-86CF445D4C9F}"/>
    <cellStyle name="Normal 5 6 2 3 3 3" xfId="2966" xr:uid="{A6D898D5-C62F-42F7-8B1F-C138436DC814}"/>
    <cellStyle name="Normal 5 6 2 3 3 4" xfId="2967" xr:uid="{EF894501-90F7-440D-8DB6-CF0A62F66CDC}"/>
    <cellStyle name="Normal 5 6 2 3 4" xfId="2968" xr:uid="{F2E3796F-04FB-45D2-A825-F62FFBD95DA4}"/>
    <cellStyle name="Normal 5 6 2 3 5" xfId="2969" xr:uid="{824A74D9-171F-4BC6-828D-48DDE0F24715}"/>
    <cellStyle name="Normal 5 6 2 3 6" xfId="2970" xr:uid="{35A9E55D-4657-4BF1-AB99-EED2DC3A41AF}"/>
    <cellStyle name="Normal 5 6 2 4" xfId="580" xr:uid="{968A3084-8269-4D46-B781-FDE48AA4C9BC}"/>
    <cellStyle name="Normal 5 6 2 4 2" xfId="581" xr:uid="{B07951E3-9462-4941-84D2-5D2421B87DE6}"/>
    <cellStyle name="Normal 5 6 2 4 2 2" xfId="2971" xr:uid="{CAA7CA20-AA29-4966-A0A0-FD84E9448631}"/>
    <cellStyle name="Normal 5 6 2 4 2 3" xfId="2972" xr:uid="{1CF1E3EB-B776-438F-9FD5-254B6A659AFB}"/>
    <cellStyle name="Normal 5 6 2 4 2 4" xfId="2973" xr:uid="{597C36B5-D65A-4083-A421-BE81EA17B1F9}"/>
    <cellStyle name="Normal 5 6 2 4 3" xfId="2974" xr:uid="{F9EC16F2-9B84-49B7-90B1-761C3D9B2AB0}"/>
    <cellStyle name="Normal 5 6 2 4 4" xfId="2975" xr:uid="{3DF952AD-D403-4019-953B-FFC216B21920}"/>
    <cellStyle name="Normal 5 6 2 4 5" xfId="2976" xr:uid="{FF1D0151-1966-4D38-86CA-4B12355ECDD8}"/>
    <cellStyle name="Normal 5 6 2 5" xfId="582" xr:uid="{6DB8DBE3-7D09-48D1-B901-F7662EEC2002}"/>
    <cellStyle name="Normal 5 6 2 5 2" xfId="2977" xr:uid="{70F3A974-9CCB-404B-B09A-4FD4FD6E0EB4}"/>
    <cellStyle name="Normal 5 6 2 5 3" xfId="2978" xr:uid="{ECAEE048-A791-4674-9DAB-D6EDC2A1FE8C}"/>
    <cellStyle name="Normal 5 6 2 5 4" xfId="2979" xr:uid="{F1C5F3C5-F9DF-426C-9198-C766B4D67F46}"/>
    <cellStyle name="Normal 5 6 2 6" xfId="2980" xr:uid="{94343A1F-A005-45B5-8E8F-48A8AE4E21FD}"/>
    <cellStyle name="Normal 5 6 2 6 2" xfId="2981" xr:uid="{D91D6CFC-CE44-47B3-AEB0-BD55CDBDAAA0}"/>
    <cellStyle name="Normal 5 6 2 6 3" xfId="2982" xr:uid="{B5A61365-999A-416E-90F7-C592A29FF6DC}"/>
    <cellStyle name="Normal 5 6 2 6 4" xfId="2983" xr:uid="{2436C648-DE57-4D1E-8D20-214D56C8407C}"/>
    <cellStyle name="Normal 5 6 2 7" xfId="2984" xr:uid="{6AFB5AC8-6A92-4CD1-8C27-A7D2C1F43B50}"/>
    <cellStyle name="Normal 5 6 2 8" xfId="2985" xr:uid="{5B388BCA-F46C-44A4-8EFA-1AEA0D623F76}"/>
    <cellStyle name="Normal 5 6 2 9" xfId="2986" xr:uid="{302BCA61-2F14-44A1-8318-F28AAE18826D}"/>
    <cellStyle name="Normal 5 6 3" xfId="311" xr:uid="{E4B524A3-9963-4FBF-92EF-1EC59EF0D529}"/>
    <cellStyle name="Normal 5 6 3 2" xfId="583" xr:uid="{36745AE8-78F4-4D8A-8A2A-4B116A3469D4}"/>
    <cellStyle name="Normal 5 6 3 2 2" xfId="584" xr:uid="{C57E3AB9-C39D-4326-9E9B-D355C7E87799}"/>
    <cellStyle name="Normal 5 6 3 2 2 2" xfId="1397" xr:uid="{41E6C2E6-EC35-444F-AC16-6D4C1FD370B8}"/>
    <cellStyle name="Normal 5 6 3 2 2 2 2" xfId="1398" xr:uid="{7A9F8C44-0723-4E5D-9CF8-FCC4472EB43C}"/>
    <cellStyle name="Normal 5 6 3 2 2 3" xfId="1399" xr:uid="{C3296FD7-C3CD-47A2-80CA-9B75EE21B61A}"/>
    <cellStyle name="Normal 5 6 3 2 2 4" xfId="2987" xr:uid="{ADD43720-8F40-45DC-B984-6795E0D6E344}"/>
    <cellStyle name="Normal 5 6 3 2 3" xfId="1400" xr:uid="{C2DC1692-2F02-47F9-8431-EFB6C6367F61}"/>
    <cellStyle name="Normal 5 6 3 2 3 2" xfId="1401" xr:uid="{2ABACF6B-FEF7-4A8A-BFBD-91D2D15DFE74}"/>
    <cellStyle name="Normal 5 6 3 2 3 3" xfId="2988" xr:uid="{C7BB73C4-ECC5-477B-BA70-FBD160AB63EC}"/>
    <cellStyle name="Normal 5 6 3 2 3 4" xfId="2989" xr:uid="{3E534A6C-F263-4539-8C4C-6BCB645D02CF}"/>
    <cellStyle name="Normal 5 6 3 2 4" xfId="1402" xr:uid="{E65CFCE0-3CE9-4B13-B9AC-1FD8DDF36EAA}"/>
    <cellStyle name="Normal 5 6 3 2 5" xfId="2990" xr:uid="{DA43DDB4-B28F-47A2-BC56-4795885E36B9}"/>
    <cellStyle name="Normal 5 6 3 2 6" xfId="2991" xr:uid="{C425716B-2AA6-40D9-A675-ADC004CA8E10}"/>
    <cellStyle name="Normal 5 6 3 3" xfId="585" xr:uid="{19B949F1-73B6-46D6-86EA-577E70DBA7C8}"/>
    <cellStyle name="Normal 5 6 3 3 2" xfId="1403" xr:uid="{5E7B1353-F559-4071-A19B-67632A40FA3D}"/>
    <cellStyle name="Normal 5 6 3 3 2 2" xfId="1404" xr:uid="{E57D8D55-7118-43CB-A5A6-094B170C3624}"/>
    <cellStyle name="Normal 5 6 3 3 2 3" xfId="2992" xr:uid="{B10CDB11-B198-493C-ACA1-59D7005C3908}"/>
    <cellStyle name="Normal 5 6 3 3 2 4" xfId="2993" xr:uid="{D57E79AD-20D9-4C6A-A200-6968C7018F21}"/>
    <cellStyle name="Normal 5 6 3 3 3" xfId="1405" xr:uid="{DB38F9C9-D5FE-417F-8B5C-C2212E26BBB4}"/>
    <cellStyle name="Normal 5 6 3 3 4" xfId="2994" xr:uid="{D5FB8FDA-F802-4154-9479-35635A4BAED4}"/>
    <cellStyle name="Normal 5 6 3 3 5" xfId="2995" xr:uid="{6009E1AD-71A1-4AC9-91AC-FD57967F9519}"/>
    <cellStyle name="Normal 5 6 3 4" xfId="1406" xr:uid="{707DFC6F-3FD7-4887-9777-0E1D67488FAA}"/>
    <cellStyle name="Normal 5 6 3 4 2" xfId="1407" xr:uid="{72BF0DDD-B2AE-4D47-A8AE-6E1127226E55}"/>
    <cellStyle name="Normal 5 6 3 4 3" xfId="2996" xr:uid="{4FD8BFA6-6A72-4512-98D2-3A080C98D0A8}"/>
    <cellStyle name="Normal 5 6 3 4 4" xfId="2997" xr:uid="{EB51E894-A075-44A8-A879-C74C13B82AEB}"/>
    <cellStyle name="Normal 5 6 3 5" xfId="1408" xr:uid="{CEFE903B-D047-4347-8C1B-47DDC5824586}"/>
    <cellStyle name="Normal 5 6 3 5 2" xfId="2998" xr:uid="{33DF0B0A-D0CC-42AE-B091-709A8F3161AD}"/>
    <cellStyle name="Normal 5 6 3 5 3" xfId="2999" xr:uid="{9554B5FC-D3CE-4C12-9CC2-0C627E876BA9}"/>
    <cellStyle name="Normal 5 6 3 5 4" xfId="3000" xr:uid="{B59CEA2F-9757-4649-B484-2D54222CD4F9}"/>
    <cellStyle name="Normal 5 6 3 6" xfId="3001" xr:uid="{19995AA5-F703-4033-9C30-BAF2B9551D81}"/>
    <cellStyle name="Normal 5 6 3 7" xfId="3002" xr:uid="{9FB24174-EEE2-4E51-B5E3-41414BCD1861}"/>
    <cellStyle name="Normal 5 6 3 8" xfId="3003" xr:uid="{0F9ADA31-9FD0-411E-8D6A-E6D05DA587F3}"/>
    <cellStyle name="Normal 5 6 4" xfId="312" xr:uid="{5CAE24D6-82D3-4D60-8B07-35AECF46EF0E}"/>
    <cellStyle name="Normal 5 6 4 2" xfId="586" xr:uid="{64E4A437-0B14-4748-8AE7-83375BA1ACF6}"/>
    <cellStyle name="Normal 5 6 4 2 2" xfId="587" xr:uid="{F69DB59B-C923-43F3-8390-9351528D1AB9}"/>
    <cellStyle name="Normal 5 6 4 2 2 2" xfId="1409" xr:uid="{95F72827-0060-4895-90FD-F2652ED956D0}"/>
    <cellStyle name="Normal 5 6 4 2 2 3" xfId="3004" xr:uid="{EBF16A6F-23C2-4B58-A03A-63662E2C18AD}"/>
    <cellStyle name="Normal 5 6 4 2 2 4" xfId="3005" xr:uid="{8BDF7D69-DBF5-4938-B3B7-087E284D06D6}"/>
    <cellStyle name="Normal 5 6 4 2 3" xfId="1410" xr:uid="{C86F832D-86A1-4BC8-9498-765FC925F46D}"/>
    <cellStyle name="Normal 5 6 4 2 4" xfId="3006" xr:uid="{A07BF969-A643-4FF1-8194-8394F86E5894}"/>
    <cellStyle name="Normal 5 6 4 2 5" xfId="3007" xr:uid="{9C4CC73A-AD70-4AF6-B289-660AE2D50E47}"/>
    <cellStyle name="Normal 5 6 4 3" xfId="588" xr:uid="{376938A0-850E-49C2-AA3D-6EEC1D7D1E9F}"/>
    <cellStyle name="Normal 5 6 4 3 2" xfId="1411" xr:uid="{C07D68B3-C029-4A05-BD1A-0C8BC2E9783D}"/>
    <cellStyle name="Normal 5 6 4 3 3" xfId="3008" xr:uid="{305F7F4A-BB31-4E6A-80A8-147150A0AE66}"/>
    <cellStyle name="Normal 5 6 4 3 4" xfId="3009" xr:uid="{E7FEDB48-052E-40C9-96ED-16B0BC19B693}"/>
    <cellStyle name="Normal 5 6 4 4" xfId="1412" xr:uid="{A9BD74D9-458E-4B20-9C2F-4D60379C7A4D}"/>
    <cellStyle name="Normal 5 6 4 4 2" xfId="3010" xr:uid="{7A207138-97BC-4212-B1A1-A4E8711B7FF2}"/>
    <cellStyle name="Normal 5 6 4 4 3" xfId="3011" xr:uid="{1D07C225-4D9C-4963-8A66-30273802E112}"/>
    <cellStyle name="Normal 5 6 4 4 4" xfId="3012" xr:uid="{386C9F0B-CC6A-4E2A-89C7-B41C7B572550}"/>
    <cellStyle name="Normal 5 6 4 5" xfId="3013" xr:uid="{64E488AA-3974-4691-8D9B-33D9CB3BA2C7}"/>
    <cellStyle name="Normal 5 6 4 6" xfId="3014" xr:uid="{C9893461-43E3-4583-B781-6ADD7F1560A4}"/>
    <cellStyle name="Normal 5 6 4 7" xfId="3015" xr:uid="{A28A3335-D2F2-460E-B0E0-6903BB1A406B}"/>
    <cellStyle name="Normal 5 6 5" xfId="313" xr:uid="{2C57057E-55BD-4F92-AA11-B26C5A9BFB62}"/>
    <cellStyle name="Normal 5 6 5 2" xfId="589" xr:uid="{AE9CF557-C7FB-4D72-A98F-81CA92A88D9A}"/>
    <cellStyle name="Normal 5 6 5 2 2" xfId="1413" xr:uid="{2ED75F82-174D-4DBA-99B3-6F777F68BC0F}"/>
    <cellStyle name="Normal 5 6 5 2 3" xfId="3016" xr:uid="{40B80F6A-E469-4014-A002-58A531D0373A}"/>
    <cellStyle name="Normal 5 6 5 2 4" xfId="3017" xr:uid="{590D667A-E02E-457C-9785-66EBA0359C8A}"/>
    <cellStyle name="Normal 5 6 5 3" xfId="1414" xr:uid="{6AE1A669-2E95-4E65-B21D-A1934CD11CEE}"/>
    <cellStyle name="Normal 5 6 5 3 2" xfId="3018" xr:uid="{628205A2-2C31-4171-8D9B-AADC382002A8}"/>
    <cellStyle name="Normal 5 6 5 3 3" xfId="3019" xr:uid="{0E438F3E-7305-4AC9-9623-8E80FCB99F53}"/>
    <cellStyle name="Normal 5 6 5 3 4" xfId="3020" xr:uid="{77A25FCC-7A29-4D41-A9C7-3D33A4CC5BB2}"/>
    <cellStyle name="Normal 5 6 5 4" xfId="3021" xr:uid="{F13218F3-5099-4197-B561-40B96EE6EAA4}"/>
    <cellStyle name="Normal 5 6 5 5" xfId="3022" xr:uid="{74B72823-7B6A-4472-AE20-42EB5DB4DB27}"/>
    <cellStyle name="Normal 5 6 5 6" xfId="3023" xr:uid="{241FECA0-6CEE-485F-8269-CDB06F97156E}"/>
    <cellStyle name="Normal 5 6 6" xfId="590" xr:uid="{DCDE06E6-673D-4833-89B5-76FC54080343}"/>
    <cellStyle name="Normal 5 6 6 2" xfId="1415" xr:uid="{FD1F5D2A-E3A7-497D-9EC6-16BB977911BF}"/>
    <cellStyle name="Normal 5 6 6 2 2" xfId="3024" xr:uid="{F44259EC-52F1-47E1-9CF1-7FEF8D9E0AAD}"/>
    <cellStyle name="Normal 5 6 6 2 3" xfId="3025" xr:uid="{6F07AA8B-C466-4D23-A2A4-142CF5DD935E}"/>
    <cellStyle name="Normal 5 6 6 2 4" xfId="3026" xr:uid="{6D9A90D5-3570-40CB-9183-6A9A06525F52}"/>
    <cellStyle name="Normal 5 6 6 3" xfId="3027" xr:uid="{18002A0F-AD45-4635-B898-967F3FB02444}"/>
    <cellStyle name="Normal 5 6 6 4" xfId="3028" xr:uid="{943A84F6-C20D-4AFE-9F35-FDA1015646B6}"/>
    <cellStyle name="Normal 5 6 6 5" xfId="3029" xr:uid="{8AFD3EC9-DD93-48DD-BEA5-78666D8655CF}"/>
    <cellStyle name="Normal 5 6 7" xfId="1416" xr:uid="{71082783-805A-4C39-84A1-42E2815104B6}"/>
    <cellStyle name="Normal 5 6 7 2" xfId="3030" xr:uid="{1E8A9096-F975-484B-9D9F-7CED506EED9E}"/>
    <cellStyle name="Normal 5 6 7 3" xfId="3031" xr:uid="{A6C21A6E-9C07-421B-A7E3-9F43EF99942F}"/>
    <cellStyle name="Normal 5 6 7 4" xfId="3032" xr:uid="{F0CC0014-6802-4E50-A3C3-718B3BAB8724}"/>
    <cellStyle name="Normal 5 6 8" xfId="3033" xr:uid="{C81097F8-CA4D-4DB6-9094-5E3B68E5FC50}"/>
    <cellStyle name="Normal 5 6 8 2" xfId="3034" xr:uid="{232DED31-DE8D-4F44-BF87-4DD60B6F7EF6}"/>
    <cellStyle name="Normal 5 6 8 3" xfId="3035" xr:uid="{D8CC705B-EA8D-4E4E-8525-759C954B78A2}"/>
    <cellStyle name="Normal 5 6 8 4" xfId="3036" xr:uid="{7687CC95-5DCC-4DB5-B256-4923E982B2D7}"/>
    <cellStyle name="Normal 5 6 9" xfId="3037" xr:uid="{F8422389-9E04-4C68-B449-E8C0A711A8C1}"/>
    <cellStyle name="Normal 5 7" xfId="106" xr:uid="{39862702-4DFE-4E0D-BC38-D293DAEABE43}"/>
    <cellStyle name="Normal 5 7 2" xfId="107" xr:uid="{C9CF91A5-7B97-4185-B5F6-1A7126229346}"/>
    <cellStyle name="Normal 5 7 2 2" xfId="314" xr:uid="{C561C581-5224-441D-BB01-EDD9CE18D0C8}"/>
    <cellStyle name="Normal 5 7 2 2 2" xfId="591" xr:uid="{50A8DD59-A3A5-4599-9847-46EFDAD5140B}"/>
    <cellStyle name="Normal 5 7 2 2 2 2" xfId="1417" xr:uid="{8C061CD8-126A-4D26-99C1-483A2B84AD69}"/>
    <cellStyle name="Normal 5 7 2 2 2 3" xfId="3038" xr:uid="{E0A24666-D3CB-485C-996E-356648BC3682}"/>
    <cellStyle name="Normal 5 7 2 2 2 4" xfId="3039" xr:uid="{AEBD3AC8-C5EC-40DB-B15E-39E59DBF27C0}"/>
    <cellStyle name="Normal 5 7 2 2 3" xfId="1418" xr:uid="{5E19D58C-162D-4350-BEB0-DAF8871DE8D5}"/>
    <cellStyle name="Normal 5 7 2 2 3 2" xfId="3040" xr:uid="{D3B5E717-4B24-441F-AE1B-269AC02A83DC}"/>
    <cellStyle name="Normal 5 7 2 2 3 3" xfId="3041" xr:uid="{B311BBDF-CD9D-470F-A8FC-374D90357A89}"/>
    <cellStyle name="Normal 5 7 2 2 3 4" xfId="3042" xr:uid="{BCDA9E27-EA00-4694-80DD-44E4F733F6C1}"/>
    <cellStyle name="Normal 5 7 2 2 4" xfId="3043" xr:uid="{E908FBC7-9F27-4D4C-B3E2-84850698F236}"/>
    <cellStyle name="Normal 5 7 2 2 5" xfId="3044" xr:uid="{9190FDF7-D110-4BE9-BE4B-DDD0FB752F82}"/>
    <cellStyle name="Normal 5 7 2 2 6" xfId="3045" xr:uid="{590291A9-0C96-4B71-8AED-B6469D10D1EB}"/>
    <cellStyle name="Normal 5 7 2 3" xfId="592" xr:uid="{EF7AF5F6-61D9-4AD1-84B5-A3461E5FD2AE}"/>
    <cellStyle name="Normal 5 7 2 3 2" xfId="1419" xr:uid="{B5D2DF50-2860-49D5-927A-58409F68BBC9}"/>
    <cellStyle name="Normal 5 7 2 3 2 2" xfId="3046" xr:uid="{D38D3FF9-E2C3-4A01-821E-C1BBF69FAD23}"/>
    <cellStyle name="Normal 5 7 2 3 2 3" xfId="3047" xr:uid="{E521FD0E-EA18-4C34-BFF8-2B61F0DA7A63}"/>
    <cellStyle name="Normal 5 7 2 3 2 4" xfId="3048" xr:uid="{D8B3EB57-67C4-4A39-8A28-AE82B45FFFAE}"/>
    <cellStyle name="Normal 5 7 2 3 3" xfId="3049" xr:uid="{A3B8F240-426C-486C-9260-01A9E2F92B41}"/>
    <cellStyle name="Normal 5 7 2 3 4" xfId="3050" xr:uid="{3CE06C0F-C2C9-4CD2-B948-41E5A209E34C}"/>
    <cellStyle name="Normal 5 7 2 3 5" xfId="3051" xr:uid="{13B1B4BE-1A51-4FE2-89CA-CB006DA8997D}"/>
    <cellStyle name="Normal 5 7 2 4" xfId="1420" xr:uid="{B36EC412-F6EB-491D-90FC-97E71F27A622}"/>
    <cellStyle name="Normal 5 7 2 4 2" xfId="3052" xr:uid="{B6A25B44-87E1-4C95-9BAA-F474464E8B61}"/>
    <cellStyle name="Normal 5 7 2 4 3" xfId="3053" xr:uid="{92BEE117-1CD8-421F-9FB7-2DBD9FD272C9}"/>
    <cellStyle name="Normal 5 7 2 4 4" xfId="3054" xr:uid="{BC95C13A-2A48-4F78-B8F0-4CBAEF5CDED8}"/>
    <cellStyle name="Normal 5 7 2 5" xfId="3055" xr:uid="{AED784C9-DB6C-413E-9732-260B06EDB3C4}"/>
    <cellStyle name="Normal 5 7 2 5 2" xfId="3056" xr:uid="{6FD3BED8-86B1-4B9C-958E-D067DD30AC37}"/>
    <cellStyle name="Normal 5 7 2 5 3" xfId="3057" xr:uid="{0BF67B77-A440-464E-BA9C-FEDCE2DF2956}"/>
    <cellStyle name="Normal 5 7 2 5 4" xfId="3058" xr:uid="{4B775FE5-ED9B-4A9D-8704-E1FF4C4D922B}"/>
    <cellStyle name="Normal 5 7 2 6" xfId="3059" xr:uid="{33BB863D-EB38-47BD-BA6B-5D17780366A4}"/>
    <cellStyle name="Normal 5 7 2 7" xfId="3060" xr:uid="{0AA88D77-B693-4F01-BDA0-85C2EB73A6AD}"/>
    <cellStyle name="Normal 5 7 2 8" xfId="3061" xr:uid="{7F1FCE2E-969A-40F9-9DDE-FC8D2A02CDD9}"/>
    <cellStyle name="Normal 5 7 3" xfId="315" xr:uid="{07F7CB50-0D3D-47AF-BBC0-1E598157C422}"/>
    <cellStyle name="Normal 5 7 3 2" xfId="593" xr:uid="{5888A01A-3295-47AD-9283-39F7771F556F}"/>
    <cellStyle name="Normal 5 7 3 2 2" xfId="594" xr:uid="{C73B0F1C-028D-48DC-9D50-FCB2A126C97A}"/>
    <cellStyle name="Normal 5 7 3 2 3" xfId="3062" xr:uid="{558334F4-419F-43DB-BF96-656398D33C78}"/>
    <cellStyle name="Normal 5 7 3 2 4" xfId="3063" xr:uid="{E7F55CDC-62D7-4FB9-9902-9C2EC432BC2C}"/>
    <cellStyle name="Normal 5 7 3 3" xfId="595" xr:uid="{6196AF74-253E-48AC-815A-18CE8FDAFEAD}"/>
    <cellStyle name="Normal 5 7 3 3 2" xfId="3064" xr:uid="{C9787462-451B-460E-8B29-75D3954BCAD4}"/>
    <cellStyle name="Normal 5 7 3 3 3" xfId="3065" xr:uid="{934E6FE8-0E87-4759-A746-3F8937080AB0}"/>
    <cellStyle name="Normal 5 7 3 3 4" xfId="3066" xr:uid="{CF4D032F-3AD4-4EF1-8D48-4E8C51C5BBB8}"/>
    <cellStyle name="Normal 5 7 3 4" xfId="3067" xr:uid="{6DF1E884-0958-4BA7-97E5-18BFC2036812}"/>
    <cellStyle name="Normal 5 7 3 5" xfId="3068" xr:uid="{F05B8CE1-FB14-4F75-A62B-70F867446D5F}"/>
    <cellStyle name="Normal 5 7 3 6" xfId="3069" xr:uid="{73DD660F-DC16-499D-82F4-4301D786D5B7}"/>
    <cellStyle name="Normal 5 7 4" xfId="316" xr:uid="{52E8C163-9F6D-4DAA-9FF2-88122129AA95}"/>
    <cellStyle name="Normal 5 7 4 2" xfId="596" xr:uid="{F4CF16AB-473E-4563-8948-4AFAC576E729}"/>
    <cellStyle name="Normal 5 7 4 2 2" xfId="3070" xr:uid="{6E31B014-F8A9-43F3-8FB5-51576F1F1A3C}"/>
    <cellStyle name="Normal 5 7 4 2 3" xfId="3071" xr:uid="{620A0C06-C895-45F7-9D3D-B800AA0F2009}"/>
    <cellStyle name="Normal 5 7 4 2 4" xfId="3072" xr:uid="{7E7F2402-DDF1-453C-BCDA-04C964C707A7}"/>
    <cellStyle name="Normal 5 7 4 3" xfId="3073" xr:uid="{F8681D2E-0D18-4C47-9626-02C578569068}"/>
    <cellStyle name="Normal 5 7 4 4" xfId="3074" xr:uid="{58035851-926D-4E5A-839B-DDBE42F14304}"/>
    <cellStyle name="Normal 5 7 4 5" xfId="3075" xr:uid="{B69DFE03-AA06-442A-A896-220A0B3F2D27}"/>
    <cellStyle name="Normal 5 7 5" xfId="597" xr:uid="{14E60674-4595-4E44-9FE1-CC11FB9D4352}"/>
    <cellStyle name="Normal 5 7 5 2" xfId="3076" xr:uid="{6DE22356-03F5-475F-BCCF-943C2B78BFD3}"/>
    <cellStyle name="Normal 5 7 5 3" xfId="3077" xr:uid="{2568CEFA-9734-4C02-AE9F-804DCB16F354}"/>
    <cellStyle name="Normal 5 7 5 4" xfId="3078" xr:uid="{3E19EB01-34DA-4B9F-AC39-D9E67C8F8557}"/>
    <cellStyle name="Normal 5 7 6" xfId="3079" xr:uid="{1D73E139-D262-4ACB-8EE4-FE7C071876AC}"/>
    <cellStyle name="Normal 5 7 6 2" xfId="3080" xr:uid="{67AAB5A2-23F3-4A3F-87B5-F4F3D623F2D7}"/>
    <cellStyle name="Normal 5 7 6 3" xfId="3081" xr:uid="{E1E00835-8590-4CB3-B94D-9C4D0504F9D9}"/>
    <cellStyle name="Normal 5 7 6 4" xfId="3082" xr:uid="{E0EDEFA0-3EF1-47A2-807B-174F700E09D1}"/>
    <cellStyle name="Normal 5 7 7" xfId="3083" xr:uid="{346C5315-3749-4EBB-B250-B6418383F54A}"/>
    <cellStyle name="Normal 5 7 8" xfId="3084" xr:uid="{37F1F6AD-4405-4620-9BB8-4C81EA60AA44}"/>
    <cellStyle name="Normal 5 7 9" xfId="3085" xr:uid="{45933353-A896-4FEA-A88F-9DFD970E5EA0}"/>
    <cellStyle name="Normal 5 8" xfId="108" xr:uid="{4A23D361-BFAC-4656-A206-C0CA894E61B9}"/>
    <cellStyle name="Normal 5 8 2" xfId="317" xr:uid="{3298DB89-8119-4448-8E3F-8DF371A69260}"/>
    <cellStyle name="Normal 5 8 2 2" xfId="598" xr:uid="{13AC255C-4D42-46E5-B66E-AA3E66E99D40}"/>
    <cellStyle name="Normal 5 8 2 2 2" xfId="1421" xr:uid="{D439CEAD-2938-4D33-8615-1F3B44A43C1B}"/>
    <cellStyle name="Normal 5 8 2 2 2 2" xfId="1422" xr:uid="{6A179300-0237-49B2-A315-98018CC4C071}"/>
    <cellStyle name="Normal 5 8 2 2 3" xfId="1423" xr:uid="{9CB1B77D-C45F-40D4-9B2E-7A141621B0D2}"/>
    <cellStyle name="Normal 5 8 2 2 4" xfId="3086" xr:uid="{59603E10-F0DA-4417-A06E-2DE8ECBC1B96}"/>
    <cellStyle name="Normal 5 8 2 3" xfId="1424" xr:uid="{62107567-55E7-4E3A-BFDC-6910ED3932BD}"/>
    <cellStyle name="Normal 5 8 2 3 2" xfId="1425" xr:uid="{1246F3C0-AAC7-4B2C-8513-C9420C7FEBCD}"/>
    <cellStyle name="Normal 5 8 2 3 3" xfId="3087" xr:uid="{8694C5F7-5507-4D6D-8D22-B76F246D7DDE}"/>
    <cellStyle name="Normal 5 8 2 3 4" xfId="3088" xr:uid="{86FD961D-EF9D-4F1E-87F1-FBAAA3D2F177}"/>
    <cellStyle name="Normal 5 8 2 4" xfId="1426" xr:uid="{A99C6C4F-3E09-49F4-B9E2-DDA78381B4ED}"/>
    <cellStyle name="Normal 5 8 2 5" xfId="3089" xr:uid="{13BC91FC-320E-4B3B-83DF-61CA07002BE5}"/>
    <cellStyle name="Normal 5 8 2 6" xfId="3090" xr:uid="{69681B36-68A1-4254-B607-CDA6C7AB0F3D}"/>
    <cellStyle name="Normal 5 8 3" xfId="599" xr:uid="{19B1FD04-29F5-4945-923E-84AFAF77EB85}"/>
    <cellStyle name="Normal 5 8 3 2" xfId="1427" xr:uid="{BCAA49DA-09CA-4791-A238-685577D35880}"/>
    <cellStyle name="Normal 5 8 3 2 2" xfId="1428" xr:uid="{E755C235-FE21-4ADB-8F4E-DCCA2587A109}"/>
    <cellStyle name="Normal 5 8 3 2 3" xfId="3091" xr:uid="{AAE81C92-25E3-45BE-A4F6-44C858B7EE92}"/>
    <cellStyle name="Normal 5 8 3 2 4" xfId="3092" xr:uid="{4F81D506-3290-4AB7-81E6-61AFD2AB95ED}"/>
    <cellStyle name="Normal 5 8 3 3" xfId="1429" xr:uid="{31B59847-5F55-4274-ADC0-7BCDD1317B41}"/>
    <cellStyle name="Normal 5 8 3 4" xfId="3093" xr:uid="{9D65F248-8A8A-4F71-A3ED-43DFDA39CE68}"/>
    <cellStyle name="Normal 5 8 3 5" xfId="3094" xr:uid="{2BAD6476-0C0E-4B5A-B0B2-8FCB8DAAC01C}"/>
    <cellStyle name="Normal 5 8 4" xfId="1430" xr:uid="{A543E2A8-BF85-4D7C-A4F8-9EF461E9D5D5}"/>
    <cellStyle name="Normal 5 8 4 2" xfId="1431" xr:uid="{DFEB998B-3970-4BF4-95D3-0FE096FFEDEC}"/>
    <cellStyle name="Normal 5 8 4 3" xfId="3095" xr:uid="{664A321A-66F4-4F3B-9F6A-DB2773F1E04D}"/>
    <cellStyle name="Normal 5 8 4 4" xfId="3096" xr:uid="{5DB3E409-3ED6-4750-9B1E-D1D7AAD1C894}"/>
    <cellStyle name="Normal 5 8 5" xfId="1432" xr:uid="{7798FBC3-AC64-4F69-9AAD-E81DE62F2AE1}"/>
    <cellStyle name="Normal 5 8 5 2" xfId="3097" xr:uid="{A778B93E-7354-4400-AF2C-8AF3BAC5BD8F}"/>
    <cellStyle name="Normal 5 8 5 3" xfId="3098" xr:uid="{7B63AA31-04F2-4B13-AA9B-C0F829C24EF8}"/>
    <cellStyle name="Normal 5 8 5 4" xfId="3099" xr:uid="{AE3E7D04-77FF-486D-A56E-E25032C86EE6}"/>
    <cellStyle name="Normal 5 8 6" xfId="3100" xr:uid="{BE2FE850-B67B-41C0-B877-0901AC43F358}"/>
    <cellStyle name="Normal 5 8 7" xfId="3101" xr:uid="{BAA9C422-A7DC-4BE7-923F-6A5A7C30E1FB}"/>
    <cellStyle name="Normal 5 8 8" xfId="3102" xr:uid="{3DF05C27-9CEC-4418-8047-0F1D96F8A875}"/>
    <cellStyle name="Normal 5 9" xfId="318" xr:uid="{21890488-8500-4B15-AF69-4297D8D36FBE}"/>
    <cellStyle name="Normal 5 9 2" xfId="600" xr:uid="{9FAA9E15-C610-409F-ADB2-87DBF6906298}"/>
    <cellStyle name="Normal 5 9 2 2" xfId="601" xr:uid="{AAE5E0CC-1187-47E5-A216-9892030220A2}"/>
    <cellStyle name="Normal 5 9 2 2 2" xfId="1433" xr:uid="{CCE6814E-2A50-4524-9630-1585C639CA58}"/>
    <cellStyle name="Normal 5 9 2 2 3" xfId="3103" xr:uid="{C6CBE3CA-3AEB-4A28-A628-63C796E49292}"/>
    <cellStyle name="Normal 5 9 2 2 4" xfId="3104" xr:uid="{DD421271-7BF3-41DE-A86C-9457C4C1228F}"/>
    <cellStyle name="Normal 5 9 2 3" xfId="1434" xr:uid="{66FEAC24-1F7D-4A81-89A1-12C57044F13D}"/>
    <cellStyle name="Normal 5 9 2 4" xfId="3105" xr:uid="{4FD314B4-BF3F-4B69-BED5-CEF235E9CD8D}"/>
    <cellStyle name="Normal 5 9 2 5" xfId="3106" xr:uid="{66F54596-00FE-4D7C-9747-04283FA6D285}"/>
    <cellStyle name="Normal 5 9 3" xfId="602" xr:uid="{DF10D0DD-5935-4CAB-AE55-77862EB6F488}"/>
    <cellStyle name="Normal 5 9 3 2" xfId="1435" xr:uid="{CE25CCCE-69F6-426A-ACFC-CB1A65785EB4}"/>
    <cellStyle name="Normal 5 9 3 3" xfId="3107" xr:uid="{5AF91F0E-0491-4BDB-B3BF-55D65007A9F2}"/>
    <cellStyle name="Normal 5 9 3 4" xfId="3108" xr:uid="{782668C3-5AEA-4073-B7E7-E6F0D19D4BD3}"/>
    <cellStyle name="Normal 5 9 4" xfId="1436" xr:uid="{CDB9EFC5-6115-4E41-9A80-8617F21B96A8}"/>
    <cellStyle name="Normal 5 9 4 2" xfId="3109" xr:uid="{BFCC0E42-C295-4357-8F9F-6AEBE69CEC56}"/>
    <cellStyle name="Normal 5 9 4 3" xfId="3110" xr:uid="{FA2471A4-2D42-43F8-BF33-32EB56686218}"/>
    <cellStyle name="Normal 5 9 4 4" xfId="3111" xr:uid="{BFD701FA-1499-4FFB-A249-4ED0B405D9F4}"/>
    <cellStyle name="Normal 5 9 5" xfId="3112" xr:uid="{65EC552C-0A5F-40E6-BC4B-7D4876C2BCE6}"/>
    <cellStyle name="Normal 5 9 6" xfId="3113" xr:uid="{913E5BE8-15F5-4735-9219-9473DDC56A9A}"/>
    <cellStyle name="Normal 5 9 7" xfId="3114" xr:uid="{9BEA9A04-BEC6-4752-A738-B36090A3F8C4}"/>
    <cellStyle name="Normal 6" xfId="109" xr:uid="{8B83B908-F6E9-4DEE-A68B-0DFD313D65AD}"/>
    <cellStyle name="Normal 6 10" xfId="319" xr:uid="{1C29401D-A3F7-4CF4-8980-9B747E344C73}"/>
    <cellStyle name="Normal 6 10 2" xfId="1437" xr:uid="{CD92D2FD-3C94-4D2C-8217-E27B531B94AB}"/>
    <cellStyle name="Normal 6 10 2 2" xfId="3115" xr:uid="{983A92B5-097B-4A6E-8EE7-A01762F18474}"/>
    <cellStyle name="Normal 6 10 2 2 2" xfId="4588" xr:uid="{97782E78-3B1F-4BA9-9874-BDDA4EB8DB7E}"/>
    <cellStyle name="Normal 6 10 2 3" xfId="3116" xr:uid="{50EEF379-1607-4FC3-A8CA-3CD8840EC63F}"/>
    <cellStyle name="Normal 6 10 2 4" xfId="3117" xr:uid="{A0BF8865-F33A-4F65-AA46-DB1504768E31}"/>
    <cellStyle name="Normal 6 10 2 5" xfId="5343" xr:uid="{752BB31E-A16C-4224-855C-681FFE9D1AA1}"/>
    <cellStyle name="Normal 6 10 3" xfId="3118" xr:uid="{36D27838-0EAE-455A-B730-70BC1672E920}"/>
    <cellStyle name="Normal 6 10 4" xfId="3119" xr:uid="{6E469B41-F31D-453A-9F6C-2878411FF7E9}"/>
    <cellStyle name="Normal 6 10 5" xfId="3120" xr:uid="{0D92E4DB-019B-42F4-9FEC-0F9A09A7627D}"/>
    <cellStyle name="Normal 6 11" xfId="1438" xr:uid="{6AB70B89-E91B-4E5D-B581-4DC5E0312E03}"/>
    <cellStyle name="Normal 6 11 2" xfId="3121" xr:uid="{45C7E11D-421B-4614-BA51-6E616B2B2145}"/>
    <cellStyle name="Normal 6 11 3" xfId="3122" xr:uid="{14457B60-8989-43CE-B755-4994D50460E2}"/>
    <cellStyle name="Normal 6 11 4" xfId="3123" xr:uid="{DF3C3849-7B92-4939-8F29-DC979A39FDE7}"/>
    <cellStyle name="Normal 6 12" xfId="902" xr:uid="{C5BDEE56-F3CA-4F5B-B371-2A77169D62E3}"/>
    <cellStyle name="Normal 6 12 2" xfId="3124" xr:uid="{EC983E22-6960-42BA-AD19-79564FAE3DD4}"/>
    <cellStyle name="Normal 6 12 3" xfId="3125" xr:uid="{8F2C1A85-0914-4E72-ACD6-74A782397E0B}"/>
    <cellStyle name="Normal 6 12 4" xfId="3126" xr:uid="{25E7F844-F1DA-4B86-BB95-1FBA4F594E6B}"/>
    <cellStyle name="Normal 6 13" xfId="899" xr:uid="{DDA938D1-AE62-4569-9616-1FE5C744C651}"/>
    <cellStyle name="Normal 6 13 2" xfId="3128" xr:uid="{9C8F10C9-3034-418A-A4FB-C0B7630F30C2}"/>
    <cellStyle name="Normal 6 13 3" xfId="4315" xr:uid="{D2C30562-FCA9-4066-8149-773C534D4742}"/>
    <cellStyle name="Normal 6 13 4" xfId="3127" xr:uid="{F9665A8C-B69C-4FDA-8E0B-D93E909BF95E}"/>
    <cellStyle name="Normal 6 13 5" xfId="5319" xr:uid="{3DE24B48-6997-4474-BA02-45F114BDFCF2}"/>
    <cellStyle name="Normal 6 14" xfId="3129" xr:uid="{B7DE2467-2656-4166-8E47-E8AF02AD72E0}"/>
    <cellStyle name="Normal 6 15" xfId="3130" xr:uid="{6331FAC3-7AE8-4247-8B0F-C743D03F19D6}"/>
    <cellStyle name="Normal 6 16" xfId="3131" xr:uid="{CEF0DE3D-7E57-4E21-9026-B59B9E58C3EA}"/>
    <cellStyle name="Normal 6 2" xfId="110" xr:uid="{FAC74EB7-C07C-4162-8D8B-A87A736ACBC1}"/>
    <cellStyle name="Normal 6 2 2" xfId="320" xr:uid="{8DA70AF2-157F-465B-BD2E-C353C7D0CA5C}"/>
    <cellStyle name="Normal 6 2 2 2" xfId="4671" xr:uid="{DAFCF0CB-2488-406A-8FD6-36F792B6BD23}"/>
    <cellStyle name="Normal 6 2 3" xfId="4560" xr:uid="{71354D20-5689-4401-9A09-7856124AB654}"/>
    <cellStyle name="Normal 6 3" xfId="111" xr:uid="{50901722-68C7-40E6-972B-A5810A69F3E3}"/>
    <cellStyle name="Normal 6 3 10" xfId="3132" xr:uid="{FAC1251A-8358-4143-BDA1-70324B53AFDD}"/>
    <cellStyle name="Normal 6 3 11" xfId="3133" xr:uid="{05089C15-EBAE-470E-AE0B-A51B6564B7C5}"/>
    <cellStyle name="Normal 6 3 2" xfId="112" xr:uid="{2E193CF8-24D2-4EB6-AB86-FD37F3A6C0F6}"/>
    <cellStyle name="Normal 6 3 2 2" xfId="113" xr:uid="{ECF757FA-97AC-462D-BF95-FC37AA34AA9D}"/>
    <cellStyle name="Normal 6 3 2 2 2" xfId="321" xr:uid="{A58A21C1-359F-4E81-9B7D-7C2A827BC1CE}"/>
    <cellStyle name="Normal 6 3 2 2 2 2" xfId="603" xr:uid="{553FA512-29D4-4438-9D1E-3C64BE75DF04}"/>
    <cellStyle name="Normal 6 3 2 2 2 2 2" xfId="604" xr:uid="{B6594CC4-C6D3-43C8-92C7-A5C05861DECA}"/>
    <cellStyle name="Normal 6 3 2 2 2 2 2 2" xfId="1439" xr:uid="{F8A4A783-5756-4255-837C-6D32DAE02795}"/>
    <cellStyle name="Normal 6 3 2 2 2 2 2 2 2" xfId="1440" xr:uid="{5BA5E194-9197-4317-876D-5759D41C464F}"/>
    <cellStyle name="Normal 6 3 2 2 2 2 2 3" xfId="1441" xr:uid="{56665E0B-7E64-4D1D-BB02-3592AC2FEE48}"/>
    <cellStyle name="Normal 6 3 2 2 2 2 3" xfId="1442" xr:uid="{D3E20763-C899-47B5-B47D-832665707180}"/>
    <cellStyle name="Normal 6 3 2 2 2 2 3 2" xfId="1443" xr:uid="{B25B36DD-1DED-4B74-B27C-9973AE17C9F3}"/>
    <cellStyle name="Normal 6 3 2 2 2 2 4" xfId="1444" xr:uid="{91429A08-5E6A-48A1-9AAC-D1A48DFA2252}"/>
    <cellStyle name="Normal 6 3 2 2 2 3" xfId="605" xr:uid="{5C2B2FA6-2D28-4248-BB8A-457ACF83CAF7}"/>
    <cellStyle name="Normal 6 3 2 2 2 3 2" xfId="1445" xr:uid="{5B53FF71-7861-4137-A4A2-9DE6A3D755D1}"/>
    <cellStyle name="Normal 6 3 2 2 2 3 2 2" xfId="1446" xr:uid="{6A34DE78-597C-42CB-8F0D-AE3927B9BCA6}"/>
    <cellStyle name="Normal 6 3 2 2 2 3 3" xfId="1447" xr:uid="{C0F075D6-4B96-4E8E-8317-E592A0353295}"/>
    <cellStyle name="Normal 6 3 2 2 2 3 4" xfId="3134" xr:uid="{0C242DE9-0B8E-4FA7-AF3D-7C8555DE8C38}"/>
    <cellStyle name="Normal 6 3 2 2 2 4" xfId="1448" xr:uid="{879C4F3C-8B8A-4AB3-B7E0-C6E078B4D6EF}"/>
    <cellStyle name="Normal 6 3 2 2 2 4 2" xfId="1449" xr:uid="{D68906AD-BD85-4A26-9FF9-22324011B16E}"/>
    <cellStyle name="Normal 6 3 2 2 2 5" xfId="1450" xr:uid="{E1EB7B4F-FE61-4538-8D85-EE39012EFC26}"/>
    <cellStyle name="Normal 6 3 2 2 2 6" xfId="3135" xr:uid="{6F81ED40-AB61-4D5D-9512-5D2DFF661249}"/>
    <cellStyle name="Normal 6 3 2 2 3" xfId="322" xr:uid="{CB76AF6E-E397-4168-9591-CAADE0006637}"/>
    <cellStyle name="Normal 6 3 2 2 3 2" xfId="606" xr:uid="{51D7FAFF-C378-4B92-8B4E-3AA5D81E7294}"/>
    <cellStyle name="Normal 6 3 2 2 3 2 2" xfId="607" xr:uid="{84E3C256-F280-462D-A792-6AB093955CF9}"/>
    <cellStyle name="Normal 6 3 2 2 3 2 2 2" xfId="1451" xr:uid="{88E4121D-6236-44F1-AEFC-D425C0921B6A}"/>
    <cellStyle name="Normal 6 3 2 2 3 2 2 2 2" xfId="1452" xr:uid="{3FBECB57-0002-43D6-A10A-F248B38AE3E4}"/>
    <cellStyle name="Normal 6 3 2 2 3 2 2 3" xfId="1453" xr:uid="{51FD8B20-7E05-4283-A532-7E66893E22BD}"/>
    <cellStyle name="Normal 6 3 2 2 3 2 3" xfId="1454" xr:uid="{77611902-911F-4A68-90F0-885B865B8847}"/>
    <cellStyle name="Normal 6 3 2 2 3 2 3 2" xfId="1455" xr:uid="{963CCED5-4D8B-4539-A118-2FDB33B3C4D5}"/>
    <cellStyle name="Normal 6 3 2 2 3 2 4" xfId="1456" xr:uid="{F5EE5CD0-E236-4FC8-8CA9-FBA102AC0DF3}"/>
    <cellStyle name="Normal 6 3 2 2 3 3" xfId="608" xr:uid="{009FB36C-73BD-4C53-84D9-A6D668BD3E57}"/>
    <cellStyle name="Normal 6 3 2 2 3 3 2" xfId="1457" xr:uid="{D291C90A-9843-43EA-9CA7-5D744ECC963D}"/>
    <cellStyle name="Normal 6 3 2 2 3 3 2 2" xfId="1458" xr:uid="{2074E981-731A-4C35-B528-86B43B4777A1}"/>
    <cellStyle name="Normal 6 3 2 2 3 3 3" xfId="1459" xr:uid="{390685B0-D44E-4B64-B5F1-CF0214432AC1}"/>
    <cellStyle name="Normal 6 3 2 2 3 4" xfId="1460" xr:uid="{5233DD0C-AF48-40D7-A081-25050CC7D316}"/>
    <cellStyle name="Normal 6 3 2 2 3 4 2" xfId="1461" xr:uid="{51984FCA-70D1-423D-9F2A-EA95D408D31E}"/>
    <cellStyle name="Normal 6 3 2 2 3 5" xfId="1462" xr:uid="{02F72D48-3A06-45B6-A7F6-1C39AE69F92B}"/>
    <cellStyle name="Normal 6 3 2 2 4" xfId="609" xr:uid="{4FE40E40-56D2-4924-B5F4-9EA88BC897D0}"/>
    <cellStyle name="Normal 6 3 2 2 4 2" xfId="610" xr:uid="{C0768DA3-169C-43A4-B6D0-91149BDD12A1}"/>
    <cellStyle name="Normal 6 3 2 2 4 2 2" xfId="1463" xr:uid="{EAF14972-F3EE-433C-8D37-31887F074707}"/>
    <cellStyle name="Normal 6 3 2 2 4 2 2 2" xfId="1464" xr:uid="{077E2941-5023-45AC-B4B8-E6D2ABC5D93F}"/>
    <cellStyle name="Normal 6 3 2 2 4 2 3" xfId="1465" xr:uid="{E665F4FD-1A79-4881-8383-980882BB8D04}"/>
    <cellStyle name="Normal 6 3 2 2 4 3" xfId="1466" xr:uid="{9D74FB25-5A54-4BC6-A4D4-C0CCD3A34BAB}"/>
    <cellStyle name="Normal 6 3 2 2 4 3 2" xfId="1467" xr:uid="{D25B94FA-963C-4135-9B5F-CB297A1AC077}"/>
    <cellStyle name="Normal 6 3 2 2 4 4" xfId="1468" xr:uid="{C1E8A3C2-D802-4586-B771-096B32D45F27}"/>
    <cellStyle name="Normal 6 3 2 2 5" xfId="611" xr:uid="{DA27710B-AF61-4DC6-91B6-B65BD0005785}"/>
    <cellStyle name="Normal 6 3 2 2 5 2" xfId="1469" xr:uid="{EE886175-0071-4E55-85CB-4AE0D9C0AAD9}"/>
    <cellStyle name="Normal 6 3 2 2 5 2 2" xfId="1470" xr:uid="{8C838E4E-A0D9-486D-B753-DE4085B56467}"/>
    <cellStyle name="Normal 6 3 2 2 5 3" xfId="1471" xr:uid="{1EA407F8-2730-4030-B08F-EEF64C1A4D2E}"/>
    <cellStyle name="Normal 6 3 2 2 5 4" xfId="3136" xr:uid="{3850C325-3BE8-408F-8C9B-6A669A48FC5A}"/>
    <cellStyle name="Normal 6 3 2 2 6" xfId="1472" xr:uid="{6BB38A5B-1622-4E1B-B310-9C3E0E5530FE}"/>
    <cellStyle name="Normal 6 3 2 2 6 2" xfId="1473" xr:uid="{A4430287-BF42-4610-9B16-8AF800725686}"/>
    <cellStyle name="Normal 6 3 2 2 7" xfId="1474" xr:uid="{21041FC3-9192-493E-AFBB-F478B544214C}"/>
    <cellStyle name="Normal 6 3 2 2 8" xfId="3137" xr:uid="{B282EF57-ABA5-4BD0-BED9-ACFB947DF47C}"/>
    <cellStyle name="Normal 6 3 2 3" xfId="323" xr:uid="{AE5BC503-D210-4401-A745-A86E2AB499C4}"/>
    <cellStyle name="Normal 6 3 2 3 2" xfId="612" xr:uid="{C8F3696D-E24D-45C0-BD49-568E7C35C165}"/>
    <cellStyle name="Normal 6 3 2 3 2 2" xfId="613" xr:uid="{E3B8D731-08A8-4533-AE2E-C59601142D1F}"/>
    <cellStyle name="Normal 6 3 2 3 2 2 2" xfId="1475" xr:uid="{579403E2-CC1D-423F-AD5C-3550BCAB725A}"/>
    <cellStyle name="Normal 6 3 2 3 2 2 2 2" xfId="1476" xr:uid="{56E78CCE-9261-4204-9318-003240B6C7B8}"/>
    <cellStyle name="Normal 6 3 2 3 2 2 3" xfId="1477" xr:uid="{65F70512-FCCD-4B40-A3E6-22C454458E5E}"/>
    <cellStyle name="Normal 6 3 2 3 2 3" xfId="1478" xr:uid="{1D4DCE6E-BF35-431E-82F9-810EA5610AC8}"/>
    <cellStyle name="Normal 6 3 2 3 2 3 2" xfId="1479" xr:uid="{625C7BBE-08A1-4D32-92A6-6C75BE414B4F}"/>
    <cellStyle name="Normal 6 3 2 3 2 4" xfId="1480" xr:uid="{56E098FC-EA83-442D-ADCC-22093403740E}"/>
    <cellStyle name="Normal 6 3 2 3 3" xfId="614" xr:uid="{A735110C-1DBA-489E-AC4B-A8EAB026362A}"/>
    <cellStyle name="Normal 6 3 2 3 3 2" xfId="1481" xr:uid="{5614356B-851E-477B-A567-B69645A97CCF}"/>
    <cellStyle name="Normal 6 3 2 3 3 2 2" xfId="1482" xr:uid="{FFC97B97-73C1-4A74-A7F0-6D5520A9A956}"/>
    <cellStyle name="Normal 6 3 2 3 3 3" xfId="1483" xr:uid="{3C45C65A-D793-4F34-BB9E-B360F9C212D9}"/>
    <cellStyle name="Normal 6 3 2 3 3 4" xfId="3138" xr:uid="{B290295C-470E-4CF4-9763-48849AB18126}"/>
    <cellStyle name="Normal 6 3 2 3 4" xfId="1484" xr:uid="{969E1A62-BE73-48DF-A6D4-2019F04C21FD}"/>
    <cellStyle name="Normal 6 3 2 3 4 2" xfId="1485" xr:uid="{F48807C5-A4C6-476C-80E3-55677B2A6973}"/>
    <cellStyle name="Normal 6 3 2 3 5" xfId="1486" xr:uid="{931E3B20-EEB9-47A1-9B76-951674FB8B3A}"/>
    <cellStyle name="Normal 6 3 2 3 6" xfId="3139" xr:uid="{AD1A4B4F-F3B4-406B-9718-A22F576996F2}"/>
    <cellStyle name="Normal 6 3 2 4" xfId="324" xr:uid="{DA8F2D5C-AABC-4F13-A0AF-4DAF3214E01E}"/>
    <cellStyle name="Normal 6 3 2 4 2" xfId="615" xr:uid="{EFA075A5-D10B-4771-AF6F-CE9D0DF2051C}"/>
    <cellStyle name="Normal 6 3 2 4 2 2" xfId="616" xr:uid="{A059A6E7-A521-4427-AE5C-6CFC68621257}"/>
    <cellStyle name="Normal 6 3 2 4 2 2 2" xfId="1487" xr:uid="{9F9F7C88-DC25-4FF4-8DDA-91FA746A4FD8}"/>
    <cellStyle name="Normal 6 3 2 4 2 2 2 2" xfId="1488" xr:uid="{6D5CA6D4-428D-4EC4-9FDB-031060477DED}"/>
    <cellStyle name="Normal 6 3 2 4 2 2 3" xfId="1489" xr:uid="{5AC2C849-78CF-4473-8EEE-94938C53409C}"/>
    <cellStyle name="Normal 6 3 2 4 2 3" xfId="1490" xr:uid="{54CAF882-91AA-4CF5-A01E-346D7F6AC2CA}"/>
    <cellStyle name="Normal 6 3 2 4 2 3 2" xfId="1491" xr:uid="{A2BCC5E7-670D-4110-B69C-B8180D646EF9}"/>
    <cellStyle name="Normal 6 3 2 4 2 4" xfId="1492" xr:uid="{4795CC50-CC7E-432E-9E45-8143142ACAFF}"/>
    <cellStyle name="Normal 6 3 2 4 3" xfId="617" xr:uid="{F920083F-909C-43B9-A900-6755812C11F2}"/>
    <cellStyle name="Normal 6 3 2 4 3 2" xfId="1493" xr:uid="{33234926-9B8F-4E0F-8BC7-FD7AD265A626}"/>
    <cellStyle name="Normal 6 3 2 4 3 2 2" xfId="1494" xr:uid="{43E79987-24C8-4B8C-87D6-625316216ADD}"/>
    <cellStyle name="Normal 6 3 2 4 3 3" xfId="1495" xr:uid="{8FE61276-E669-407B-B53E-FF1C005F071A}"/>
    <cellStyle name="Normal 6 3 2 4 4" xfId="1496" xr:uid="{290ABDA1-CA66-4960-BFF9-9496F27D1D90}"/>
    <cellStyle name="Normal 6 3 2 4 4 2" xfId="1497" xr:uid="{1ABA6905-D3D3-4AC8-881B-D1F2D5DA523E}"/>
    <cellStyle name="Normal 6 3 2 4 5" xfId="1498" xr:uid="{0A9D6316-3715-4A31-B490-9647AC8DC6E3}"/>
    <cellStyle name="Normal 6 3 2 5" xfId="325" xr:uid="{6BEA4B24-0D2C-44F8-AF7F-720FAEC39A06}"/>
    <cellStyle name="Normal 6 3 2 5 2" xfId="618" xr:uid="{B9F7E649-A30B-4485-9AF3-DA020C6065EC}"/>
    <cellStyle name="Normal 6 3 2 5 2 2" xfId="1499" xr:uid="{088CBAA9-EE8E-4450-A571-780970A703E2}"/>
    <cellStyle name="Normal 6 3 2 5 2 2 2" xfId="1500" xr:uid="{E6CCEE31-62C7-4CB3-8F5F-968872FAA697}"/>
    <cellStyle name="Normal 6 3 2 5 2 3" xfId="1501" xr:uid="{7324A052-A446-4A41-B8C8-E04F92A3B474}"/>
    <cellStyle name="Normal 6 3 2 5 3" xfId="1502" xr:uid="{680D8925-A401-49A3-818B-0E4C464F23AB}"/>
    <cellStyle name="Normal 6 3 2 5 3 2" xfId="1503" xr:uid="{2840A8B4-6EB6-4032-A2B4-DB0C3FD15CDC}"/>
    <cellStyle name="Normal 6 3 2 5 4" xfId="1504" xr:uid="{C84CEF97-D337-4A95-8515-234FA9BACBBE}"/>
    <cellStyle name="Normal 6 3 2 6" xfId="619" xr:uid="{5478D45A-DD9B-46DF-9AD0-A468A69A1A98}"/>
    <cellStyle name="Normal 6 3 2 6 2" xfId="1505" xr:uid="{93B6E3F3-C139-46C7-96BF-430469A78C88}"/>
    <cellStyle name="Normal 6 3 2 6 2 2" xfId="1506" xr:uid="{B64D0068-EB3B-404D-AF1C-15FE393CED50}"/>
    <cellStyle name="Normal 6 3 2 6 3" xfId="1507" xr:uid="{349472B1-9E20-49D2-9B13-613607268611}"/>
    <cellStyle name="Normal 6 3 2 6 4" xfId="3140" xr:uid="{8C9C7595-4550-41AA-9B7D-F178B975BE70}"/>
    <cellStyle name="Normal 6 3 2 7" xfId="1508" xr:uid="{9AE00899-BE06-4176-8CF1-D2D0E6C52B1D}"/>
    <cellStyle name="Normal 6 3 2 7 2" xfId="1509" xr:uid="{DCA63318-1160-4D3F-89AF-505E21269490}"/>
    <cellStyle name="Normal 6 3 2 8" xfId="1510" xr:uid="{8767FE18-71DB-40EF-80D7-87EA151E4210}"/>
    <cellStyle name="Normal 6 3 2 9" xfId="3141" xr:uid="{439C5358-CC32-4985-91BD-B84C8A7BE9DC}"/>
    <cellStyle name="Normal 6 3 3" xfId="114" xr:uid="{849E39A6-3F29-4D7F-ADAF-FEACEADA4DA8}"/>
    <cellStyle name="Normal 6 3 3 2" xfId="115" xr:uid="{37183C94-35CA-4935-A216-64EFB0E64783}"/>
    <cellStyle name="Normal 6 3 3 2 2" xfId="620" xr:uid="{E4926320-8A35-4AE0-8209-667AE749E3F6}"/>
    <cellStyle name="Normal 6 3 3 2 2 2" xfId="621" xr:uid="{FC2F231F-E228-48AD-B7B6-534B6B81E788}"/>
    <cellStyle name="Normal 6 3 3 2 2 2 2" xfId="1511" xr:uid="{CEC91BF5-A118-4BAB-B9DE-CFE55023D45C}"/>
    <cellStyle name="Normal 6 3 3 2 2 2 2 2" xfId="1512" xr:uid="{923420B2-0994-4498-B899-20D0A524D15E}"/>
    <cellStyle name="Normal 6 3 3 2 2 2 3" xfId="1513" xr:uid="{DA6FEF9B-2D87-4208-8AD7-D088175CAF5A}"/>
    <cellStyle name="Normal 6 3 3 2 2 3" xfId="1514" xr:uid="{7768F429-397D-4BF9-A6AE-80B4A2EDE934}"/>
    <cellStyle name="Normal 6 3 3 2 2 3 2" xfId="1515" xr:uid="{75DB6964-B833-432E-92E2-1D8FBDD7883D}"/>
    <cellStyle name="Normal 6 3 3 2 2 4" xfId="1516" xr:uid="{ED573F36-B046-4430-8705-AE43CFB5D9E7}"/>
    <cellStyle name="Normal 6 3 3 2 3" xfId="622" xr:uid="{32FA001B-0BAF-4155-9F46-2410DE1D4C9D}"/>
    <cellStyle name="Normal 6 3 3 2 3 2" xfId="1517" xr:uid="{567DFDD4-2713-4FF4-8E4E-B2300BC1CA44}"/>
    <cellStyle name="Normal 6 3 3 2 3 2 2" xfId="1518" xr:uid="{4435B909-A28D-4A0B-8BB2-D278BFA5146F}"/>
    <cellStyle name="Normal 6 3 3 2 3 3" xfId="1519" xr:uid="{EF281317-50E9-445B-9A78-A1B3E5B81035}"/>
    <cellStyle name="Normal 6 3 3 2 3 4" xfId="3142" xr:uid="{2D26BDAB-2EB1-4EFE-ABB5-CE0DCC0E6D89}"/>
    <cellStyle name="Normal 6 3 3 2 4" xfId="1520" xr:uid="{C5AAB30B-D50F-4D55-A1D8-3D64D0691B7D}"/>
    <cellStyle name="Normal 6 3 3 2 4 2" xfId="1521" xr:uid="{C51C5F11-B309-40B6-B5C8-00C6CBACAD37}"/>
    <cellStyle name="Normal 6 3 3 2 5" xfId="1522" xr:uid="{5CDCB088-01D9-467C-8503-35383D57D946}"/>
    <cellStyle name="Normal 6 3 3 2 6" xfId="3143" xr:uid="{0117312A-2539-49F7-9517-8337D2BCC010}"/>
    <cellStyle name="Normal 6 3 3 3" xfId="326" xr:uid="{64BBAD05-BADA-40FE-AE1B-5114440882AE}"/>
    <cellStyle name="Normal 6 3 3 3 2" xfId="623" xr:uid="{C837BE82-DE48-4CD8-A1B0-323988C8DA79}"/>
    <cellStyle name="Normal 6 3 3 3 2 2" xfId="624" xr:uid="{BFEE33D3-2B5F-49A3-8E93-8DF8F2CCE558}"/>
    <cellStyle name="Normal 6 3 3 3 2 2 2" xfId="1523" xr:uid="{C6B1D90B-6A59-4067-8C5C-78E6C76C41C0}"/>
    <cellStyle name="Normal 6 3 3 3 2 2 2 2" xfId="1524" xr:uid="{6709F762-7700-4E32-A37C-1461A749FC8F}"/>
    <cellStyle name="Normal 6 3 3 3 2 2 3" xfId="1525" xr:uid="{EA7A58CA-E4C6-429D-91E4-538790CBD560}"/>
    <cellStyle name="Normal 6 3 3 3 2 3" xfId="1526" xr:uid="{0BF2B919-16B9-45BD-BABB-8F56730F22A7}"/>
    <cellStyle name="Normal 6 3 3 3 2 3 2" xfId="1527" xr:uid="{E1F4B06F-D1C5-4BA9-8CC8-3A0BEE9EA129}"/>
    <cellStyle name="Normal 6 3 3 3 2 4" xfId="1528" xr:uid="{7ECFAC54-76F9-401C-AAEA-5C00B0CED90A}"/>
    <cellStyle name="Normal 6 3 3 3 3" xfId="625" xr:uid="{C9FE4F30-2B9C-467C-8CDC-BFC84A3C500A}"/>
    <cellStyle name="Normal 6 3 3 3 3 2" xfId="1529" xr:uid="{B22A1304-569C-4AA2-B6CB-1F0A0136DD07}"/>
    <cellStyle name="Normal 6 3 3 3 3 2 2" xfId="1530" xr:uid="{5E28192D-48E0-4E3F-8BA1-D901786E300E}"/>
    <cellStyle name="Normal 6 3 3 3 3 3" xfId="1531" xr:uid="{6A1698B4-9867-4343-96D3-88B4DBAD4877}"/>
    <cellStyle name="Normal 6 3 3 3 4" xfId="1532" xr:uid="{173498FD-A1E4-401C-99B0-04FAAE77516F}"/>
    <cellStyle name="Normal 6 3 3 3 4 2" xfId="1533" xr:uid="{2BF22646-6395-4BE8-8D11-91DB6658EEFD}"/>
    <cellStyle name="Normal 6 3 3 3 5" xfId="1534" xr:uid="{C753B552-9585-401F-8C17-C3412C13FECB}"/>
    <cellStyle name="Normal 6 3 3 4" xfId="327" xr:uid="{46515CA0-A392-4130-96A8-A31C91D081CD}"/>
    <cellStyle name="Normal 6 3 3 4 2" xfId="626" xr:uid="{D24EC692-15E9-4A48-B98F-585FF9D73EFE}"/>
    <cellStyle name="Normal 6 3 3 4 2 2" xfId="1535" xr:uid="{BD7241FA-72AA-42AC-90DE-391AE9572E4D}"/>
    <cellStyle name="Normal 6 3 3 4 2 2 2" xfId="1536" xr:uid="{BBF03A8B-FED1-4725-BB70-E53856BA793D}"/>
    <cellStyle name="Normal 6 3 3 4 2 3" xfId="1537" xr:uid="{3FE69BAD-8C1C-449C-9E87-A0C41D68471C}"/>
    <cellStyle name="Normal 6 3 3 4 3" xfId="1538" xr:uid="{369DB5A0-0066-4F2F-AB64-0B3EC7C4DDC3}"/>
    <cellStyle name="Normal 6 3 3 4 3 2" xfId="1539" xr:uid="{7C34EEE0-F41C-45B8-8644-BBC809433667}"/>
    <cellStyle name="Normal 6 3 3 4 4" xfId="1540" xr:uid="{C57C6967-1E11-486E-91D5-56EF48EEC8D1}"/>
    <cellStyle name="Normal 6 3 3 5" xfId="627" xr:uid="{246D6571-22E9-4BD3-B0B5-708B9FD52FB7}"/>
    <cellStyle name="Normal 6 3 3 5 2" xfId="1541" xr:uid="{ACFBBBA2-35F2-4649-9BF4-FFFCD5057B5B}"/>
    <cellStyle name="Normal 6 3 3 5 2 2" xfId="1542" xr:uid="{8711737D-5504-4F8E-A877-548FEDE29035}"/>
    <cellStyle name="Normal 6 3 3 5 3" xfId="1543" xr:uid="{93BD5629-0E1C-41A1-931B-9842419D3A0C}"/>
    <cellStyle name="Normal 6 3 3 5 4" xfId="3144" xr:uid="{311C95D7-BD4E-43DC-8432-7DB327DB260B}"/>
    <cellStyle name="Normal 6 3 3 6" xfId="1544" xr:uid="{AC765B85-A200-43A8-8D4C-A5132A15AB7E}"/>
    <cellStyle name="Normal 6 3 3 6 2" xfId="1545" xr:uid="{1215AAB0-BD4D-484E-8427-0D810F150442}"/>
    <cellStyle name="Normal 6 3 3 7" xfId="1546" xr:uid="{4A10E28C-79B4-41DC-A878-EA7952DF8327}"/>
    <cellStyle name="Normal 6 3 3 8" xfId="3145" xr:uid="{BCA056C8-37F4-4C3A-9FD8-B1A709110E02}"/>
    <cellStyle name="Normal 6 3 4" xfId="116" xr:uid="{37150E75-4B8B-46D7-A293-1D39BA01344F}"/>
    <cellStyle name="Normal 6 3 4 2" xfId="447" xr:uid="{78766362-3560-4F72-BFB7-305FC3BC78FB}"/>
    <cellStyle name="Normal 6 3 4 2 2" xfId="628" xr:uid="{B3B8E532-217D-47EE-A7A6-F6F1C2F7C324}"/>
    <cellStyle name="Normal 6 3 4 2 2 2" xfId="1547" xr:uid="{E035A565-3218-471C-9D3A-51958EA8936E}"/>
    <cellStyle name="Normal 6 3 4 2 2 2 2" xfId="1548" xr:uid="{3126B3C4-E65C-46A4-AD1A-C86968077913}"/>
    <cellStyle name="Normal 6 3 4 2 2 3" xfId="1549" xr:uid="{42644D17-734E-4275-A728-E7D8FA484D40}"/>
    <cellStyle name="Normal 6 3 4 2 2 4" xfId="3146" xr:uid="{17AF3AB3-BF21-4525-BACB-9BACBADD990D}"/>
    <cellStyle name="Normal 6 3 4 2 3" xfId="1550" xr:uid="{FA1E98F5-48B3-422F-B063-072F1BB6EA6D}"/>
    <cellStyle name="Normal 6 3 4 2 3 2" xfId="1551" xr:uid="{FAB22817-EF0B-4EDF-A36A-89CDB0D52C8F}"/>
    <cellStyle name="Normal 6 3 4 2 4" xfId="1552" xr:uid="{8387DF66-3CBA-487B-B4E0-CE35F8B64A26}"/>
    <cellStyle name="Normal 6 3 4 2 5" xfId="3147" xr:uid="{56A84186-ECC2-439C-AEB7-4857A83F362D}"/>
    <cellStyle name="Normal 6 3 4 3" xfId="629" xr:uid="{C2335EFB-6380-40D6-983A-EB163213ACEA}"/>
    <cellStyle name="Normal 6 3 4 3 2" xfId="1553" xr:uid="{A006A12E-B57D-42A5-BA3F-9CA5942B7FDA}"/>
    <cellStyle name="Normal 6 3 4 3 2 2" xfId="1554" xr:uid="{645619E1-0814-477E-9D80-B83C508AFB2C}"/>
    <cellStyle name="Normal 6 3 4 3 3" xfId="1555" xr:uid="{7AEE011B-5F9C-4512-989A-BC30C3017DB8}"/>
    <cellStyle name="Normal 6 3 4 3 4" xfId="3148" xr:uid="{4C099B08-82FD-4518-9B9D-ABD04D16E58B}"/>
    <cellStyle name="Normal 6 3 4 4" xfId="1556" xr:uid="{C35BC941-86AB-4226-962A-48C8811257FB}"/>
    <cellStyle name="Normal 6 3 4 4 2" xfId="1557" xr:uid="{D323ED03-861C-47C8-AC7F-AD5E7C6245A0}"/>
    <cellStyle name="Normal 6 3 4 4 3" xfId="3149" xr:uid="{7FA880AC-8128-4D14-9538-3B767CF0B3A1}"/>
    <cellStyle name="Normal 6 3 4 4 4" xfId="3150" xr:uid="{EA30D5F8-4883-496A-BEB4-C166BA595A96}"/>
    <cellStyle name="Normal 6 3 4 5" xfId="1558" xr:uid="{D658713A-EB4D-40BD-B4FE-59DDE2F8CA17}"/>
    <cellStyle name="Normal 6 3 4 6" xfId="3151" xr:uid="{C4C63821-3F30-4493-A458-460B994A724C}"/>
    <cellStyle name="Normal 6 3 4 7" xfId="3152" xr:uid="{EA71BC7A-DA5F-4856-ABA2-3421BC163C9E}"/>
    <cellStyle name="Normal 6 3 5" xfId="328" xr:uid="{704E37BD-39AB-4220-B290-5DD84D1082A0}"/>
    <cellStyle name="Normal 6 3 5 2" xfId="630" xr:uid="{E4716E42-BFBD-4CC3-99A0-748A19362CD9}"/>
    <cellStyle name="Normal 6 3 5 2 2" xfId="631" xr:uid="{80C57282-669B-4CA9-86BE-DC72C5B22672}"/>
    <cellStyle name="Normal 6 3 5 2 2 2" xfId="1559" xr:uid="{DC6DBB2A-9C3E-4B40-8099-D2C1A2B6A46B}"/>
    <cellStyle name="Normal 6 3 5 2 2 2 2" xfId="1560" xr:uid="{59926360-594F-4A38-BFB2-61EBD94DB9D5}"/>
    <cellStyle name="Normal 6 3 5 2 2 3" xfId="1561" xr:uid="{4DE5EECA-51CE-40F8-9B01-C4159169E906}"/>
    <cellStyle name="Normal 6 3 5 2 3" xfId="1562" xr:uid="{CE338E36-598A-4C16-84C9-645D22169D19}"/>
    <cellStyle name="Normal 6 3 5 2 3 2" xfId="1563" xr:uid="{753615C8-0328-4AF3-8CEB-99FEC6B1EEDB}"/>
    <cellStyle name="Normal 6 3 5 2 4" xfId="1564" xr:uid="{90C9D2B9-5F10-48AC-8CF9-39E00EEA2BB6}"/>
    <cellStyle name="Normal 6 3 5 3" xfId="632" xr:uid="{2CA0648D-F07D-4372-888C-24E42F7BDC58}"/>
    <cellStyle name="Normal 6 3 5 3 2" xfId="1565" xr:uid="{8A432969-B22C-498D-987A-435234CBDAF0}"/>
    <cellStyle name="Normal 6 3 5 3 2 2" xfId="1566" xr:uid="{B1BFAD8F-291F-48D6-B9A2-D8ED36F28495}"/>
    <cellStyle name="Normal 6 3 5 3 3" xfId="1567" xr:uid="{17E6D69C-4D3A-4882-87A0-9B0BDD76F524}"/>
    <cellStyle name="Normal 6 3 5 3 4" xfId="3153" xr:uid="{8CC7D8D9-217C-4676-8922-A55EC5DEBA8A}"/>
    <cellStyle name="Normal 6 3 5 4" xfId="1568" xr:uid="{099C3A30-ADEC-402A-805D-E1933377B4A1}"/>
    <cellStyle name="Normal 6 3 5 4 2" xfId="1569" xr:uid="{8E27E5A7-DD13-435E-B69D-8A5288219196}"/>
    <cellStyle name="Normal 6 3 5 5" xfId="1570" xr:uid="{B813EF4C-29B0-49F8-8A9C-4798A84E16DF}"/>
    <cellStyle name="Normal 6 3 5 6" xfId="3154" xr:uid="{67E29E2F-A35E-4561-A539-7096A312E521}"/>
    <cellStyle name="Normal 6 3 6" xfId="329" xr:uid="{69191E2B-19CB-4B16-AFC5-5057BF7149EC}"/>
    <cellStyle name="Normal 6 3 6 2" xfId="633" xr:uid="{5FCD7908-D4B6-4794-885B-7B22456E2A36}"/>
    <cellStyle name="Normal 6 3 6 2 2" xfId="1571" xr:uid="{2DE02D92-CAD4-4F88-81A1-80522C9F2202}"/>
    <cellStyle name="Normal 6 3 6 2 2 2" xfId="1572" xr:uid="{BB28690B-8AE2-45B2-87B5-A888C95E769B}"/>
    <cellStyle name="Normal 6 3 6 2 3" xfId="1573" xr:uid="{ADC2CD17-7ECC-4642-829B-808270EF4A0C}"/>
    <cellStyle name="Normal 6 3 6 2 4" xfId="3155" xr:uid="{30E75867-5888-4418-9568-36E26E618C9F}"/>
    <cellStyle name="Normal 6 3 6 3" xfId="1574" xr:uid="{B6F9CB41-A6C0-4584-B948-EA33B6438FC0}"/>
    <cellStyle name="Normal 6 3 6 3 2" xfId="1575" xr:uid="{F7368B9D-7742-41D3-9EFD-D72EF9CF70CA}"/>
    <cellStyle name="Normal 6 3 6 4" xfId="1576" xr:uid="{A4628552-031B-4AE5-A30B-387B043393C0}"/>
    <cellStyle name="Normal 6 3 6 5" xfId="3156" xr:uid="{97219E06-18EC-4CD4-A988-81D9BA2BC77D}"/>
    <cellStyle name="Normal 6 3 7" xfId="634" xr:uid="{0AD280F7-5560-44E7-9E73-25789A9D635C}"/>
    <cellStyle name="Normal 6 3 7 2" xfId="1577" xr:uid="{657DDF64-EF0A-4A65-A48B-1B065BEF16D8}"/>
    <cellStyle name="Normal 6 3 7 2 2" xfId="1578" xr:uid="{797D3F3F-B05E-4149-AA00-E05255DB8087}"/>
    <cellStyle name="Normal 6 3 7 3" xfId="1579" xr:uid="{9E473BF7-ADBE-4CF6-AEB0-8145A5B3C5C8}"/>
    <cellStyle name="Normal 6 3 7 4" xfId="3157" xr:uid="{DE91317C-A551-4F56-BF39-6BF4CB0ECEE4}"/>
    <cellStyle name="Normal 6 3 8" xfId="1580" xr:uid="{71ADC0A6-D3D8-4AB1-8DE0-71FCECEF7262}"/>
    <cellStyle name="Normal 6 3 8 2" xfId="1581" xr:uid="{6FB04082-6A09-47AC-9BE1-13AB065E79A1}"/>
    <cellStyle name="Normal 6 3 8 3" xfId="3158" xr:uid="{71CBD9C4-2A29-4965-95E2-92D2442A31FB}"/>
    <cellStyle name="Normal 6 3 8 4" xfId="3159" xr:uid="{73B84E5F-8531-4464-978E-3A9D04D6F749}"/>
    <cellStyle name="Normal 6 3 9" xfId="1582" xr:uid="{1F20CB15-21B0-4149-8FAC-6EEAD7616DBC}"/>
    <cellStyle name="Normal 6 3 9 2" xfId="4718" xr:uid="{AF3ED4AF-6668-4573-A4F8-CF4CCB46CFE9}"/>
    <cellStyle name="Normal 6 4" xfId="117" xr:uid="{76ACFBED-D4FC-48C3-8DDE-98B480E34052}"/>
    <cellStyle name="Normal 6 4 10" xfId="3160" xr:uid="{82DA56D9-5B28-4CBA-9B55-A840E68ABEF1}"/>
    <cellStyle name="Normal 6 4 11" xfId="3161" xr:uid="{99A7EEC1-1F26-4BED-83A8-0F6A10BB0FB4}"/>
    <cellStyle name="Normal 6 4 2" xfId="118" xr:uid="{F9CE6EFF-3CB5-4037-80C2-802316770328}"/>
    <cellStyle name="Normal 6 4 2 2" xfId="119" xr:uid="{E71BA0F3-C64F-4492-9CE7-4525087ABC9D}"/>
    <cellStyle name="Normal 6 4 2 2 2" xfId="330" xr:uid="{F60295E0-0C55-4007-BF6E-C9B8246A1C76}"/>
    <cellStyle name="Normal 6 4 2 2 2 2" xfId="635" xr:uid="{C3E7FEA0-0316-4781-9525-ACFCA3C384BF}"/>
    <cellStyle name="Normal 6 4 2 2 2 2 2" xfId="1583" xr:uid="{F98F58C7-309E-44FE-ABA7-37B355A91AC1}"/>
    <cellStyle name="Normal 6 4 2 2 2 2 2 2" xfId="1584" xr:uid="{F0FBE101-4E11-47B5-9771-17CBDB15F5C8}"/>
    <cellStyle name="Normal 6 4 2 2 2 2 3" xfId="1585" xr:uid="{FDA4278E-39AF-4F4E-B010-C8F26E862085}"/>
    <cellStyle name="Normal 6 4 2 2 2 2 4" xfId="3162" xr:uid="{92CA9405-75C7-4C9A-9D3D-74C036654517}"/>
    <cellStyle name="Normal 6 4 2 2 2 3" xfId="1586" xr:uid="{184D6EAA-6DBD-4BA7-A162-181373439752}"/>
    <cellStyle name="Normal 6 4 2 2 2 3 2" xfId="1587" xr:uid="{D56F6AF4-B9E8-47FF-A049-C6A0177B3BB1}"/>
    <cellStyle name="Normal 6 4 2 2 2 3 3" xfId="3163" xr:uid="{6A042BD6-0E05-4BA5-BD53-FBB030D04A0B}"/>
    <cellStyle name="Normal 6 4 2 2 2 3 4" xfId="3164" xr:uid="{9A209AA1-C596-4B8D-AE57-46AEDF7C9DD0}"/>
    <cellStyle name="Normal 6 4 2 2 2 4" xfId="1588" xr:uid="{855AF069-78AF-40D2-9B3C-8B9C655E0200}"/>
    <cellStyle name="Normal 6 4 2 2 2 5" xfId="3165" xr:uid="{FF6F3917-7BC6-4B61-B518-DCADE2151346}"/>
    <cellStyle name="Normal 6 4 2 2 2 6" xfId="3166" xr:uid="{F932B409-F7B2-4020-9CC3-99DBCAE776BF}"/>
    <cellStyle name="Normal 6 4 2 2 3" xfId="636" xr:uid="{5BBBC98E-F8BE-4A1D-8B6B-80F0CE1DA5A7}"/>
    <cellStyle name="Normal 6 4 2 2 3 2" xfId="1589" xr:uid="{91B9730E-5677-4C8E-9C0F-1D22733F6A0C}"/>
    <cellStyle name="Normal 6 4 2 2 3 2 2" xfId="1590" xr:uid="{5CD7454E-0993-4621-A19B-5AC6D2EED75E}"/>
    <cellStyle name="Normal 6 4 2 2 3 2 3" xfId="3167" xr:uid="{05A7059B-4DC9-4F72-8ECE-5752B28719AC}"/>
    <cellStyle name="Normal 6 4 2 2 3 2 4" xfId="3168" xr:uid="{42AE9EAC-9CDE-4DF3-AC23-18EDD62B0CB2}"/>
    <cellStyle name="Normal 6 4 2 2 3 3" xfId="1591" xr:uid="{2BBDAD3B-C82E-43ED-8E09-7E7871109465}"/>
    <cellStyle name="Normal 6 4 2 2 3 4" xfId="3169" xr:uid="{9E0AFC82-B6CC-428B-B913-B326705207A6}"/>
    <cellStyle name="Normal 6 4 2 2 3 5" xfId="3170" xr:uid="{883807AE-606A-4348-AADA-3871D92F493B}"/>
    <cellStyle name="Normal 6 4 2 2 4" xfId="1592" xr:uid="{EBFDFFC6-C7C4-44D7-9F5B-69209C93C1F0}"/>
    <cellStyle name="Normal 6 4 2 2 4 2" xfId="1593" xr:uid="{C615EB93-6AC8-4D47-B2E3-B7239EB03DF1}"/>
    <cellStyle name="Normal 6 4 2 2 4 3" xfId="3171" xr:uid="{239828D3-5F01-448D-9A7A-B05673D57745}"/>
    <cellStyle name="Normal 6 4 2 2 4 4" xfId="3172" xr:uid="{89C2168B-37AD-4CBD-95F9-E15EA640E642}"/>
    <cellStyle name="Normal 6 4 2 2 5" xfId="1594" xr:uid="{BEAB16FC-836B-4C97-9511-432D13D300E2}"/>
    <cellStyle name="Normal 6 4 2 2 5 2" xfId="3173" xr:uid="{2C2DDF3E-0174-4D4B-8AA6-D819384F462E}"/>
    <cellStyle name="Normal 6 4 2 2 5 3" xfId="3174" xr:uid="{9DDBB064-8B16-49D0-980D-C6617CC16BBA}"/>
    <cellStyle name="Normal 6 4 2 2 5 4" xfId="3175" xr:uid="{89FEF76F-1AEC-4359-A549-95FBB94C6F4A}"/>
    <cellStyle name="Normal 6 4 2 2 6" xfId="3176" xr:uid="{83B4D759-9FC7-4391-B425-E75B1AFCDA31}"/>
    <cellStyle name="Normal 6 4 2 2 7" xfId="3177" xr:uid="{187AE087-4308-44F4-9B53-C0D857EE1099}"/>
    <cellStyle name="Normal 6 4 2 2 8" xfId="3178" xr:uid="{57366A07-A07A-45AF-BE48-9FFB0153A8AE}"/>
    <cellStyle name="Normal 6 4 2 3" xfId="331" xr:uid="{1D8CC124-30AA-4D40-B8EA-8F183AF09B77}"/>
    <cellStyle name="Normal 6 4 2 3 2" xfId="637" xr:uid="{0C8B3BB0-A580-4232-9108-1B8F2FE0053F}"/>
    <cellStyle name="Normal 6 4 2 3 2 2" xfId="638" xr:uid="{6767CD8E-B58A-46F9-A0C7-521D32BF30D4}"/>
    <cellStyle name="Normal 6 4 2 3 2 2 2" xfId="1595" xr:uid="{03B8C707-E8A5-44A6-AC92-36DF47890EB8}"/>
    <cellStyle name="Normal 6 4 2 3 2 2 2 2" xfId="1596" xr:uid="{0A1358A1-114D-497E-97AA-CF02C81737C9}"/>
    <cellStyle name="Normal 6 4 2 3 2 2 3" xfId="1597" xr:uid="{CDE774EC-5184-4491-AD84-3D94F5DD39C7}"/>
    <cellStyle name="Normal 6 4 2 3 2 3" xfId="1598" xr:uid="{647418D8-D92A-42D0-BED2-2E030E700705}"/>
    <cellStyle name="Normal 6 4 2 3 2 3 2" xfId="1599" xr:uid="{8FC8319C-9FFD-485A-8CB0-8DB19106D953}"/>
    <cellStyle name="Normal 6 4 2 3 2 4" xfId="1600" xr:uid="{F705CFDF-358F-4E43-A93A-F3E41433F1A0}"/>
    <cellStyle name="Normal 6 4 2 3 3" xfId="639" xr:uid="{E9B7D08C-3DC2-46C6-AA68-CEC2AC3A57AD}"/>
    <cellStyle name="Normal 6 4 2 3 3 2" xfId="1601" xr:uid="{22539688-EFD4-4A5F-9A43-46B14B8053EC}"/>
    <cellStyle name="Normal 6 4 2 3 3 2 2" xfId="1602" xr:uid="{329D2AF6-A41D-497D-9A74-295DB7EF7F97}"/>
    <cellStyle name="Normal 6 4 2 3 3 3" xfId="1603" xr:uid="{781C9DB9-BA59-4FB4-955A-F7DC2C0CD79A}"/>
    <cellStyle name="Normal 6 4 2 3 3 4" xfId="3179" xr:uid="{8A7CE106-12F6-438B-8FB5-FA5AAB23C969}"/>
    <cellStyle name="Normal 6 4 2 3 4" xfId="1604" xr:uid="{10112CA2-A4CB-4EE8-81D1-A1591356CA52}"/>
    <cellStyle name="Normal 6 4 2 3 4 2" xfId="1605" xr:uid="{F6DF86B8-EDE0-4948-8169-46E400E4A553}"/>
    <cellStyle name="Normal 6 4 2 3 5" xfId="1606" xr:uid="{F118CE1E-8540-43BF-A745-2B678E3C86A6}"/>
    <cellStyle name="Normal 6 4 2 3 6" xfId="3180" xr:uid="{5CDBFF3E-FAF7-4310-8C28-C589D7ECA0A5}"/>
    <cellStyle name="Normal 6 4 2 4" xfId="332" xr:uid="{679F6643-836E-4F7A-BD9A-005ED3CAEFAA}"/>
    <cellStyle name="Normal 6 4 2 4 2" xfId="640" xr:uid="{F8BA7F7D-4862-4D24-BB13-CE9569745825}"/>
    <cellStyle name="Normal 6 4 2 4 2 2" xfId="1607" xr:uid="{CE71FA6C-D0CA-4A7C-9A60-4BEB52416002}"/>
    <cellStyle name="Normal 6 4 2 4 2 2 2" xfId="1608" xr:uid="{5080A521-3750-43F1-B9E4-B9C08101CECE}"/>
    <cellStyle name="Normal 6 4 2 4 2 3" xfId="1609" xr:uid="{2260D3BA-3B88-4D40-9496-DE97EC10A41E}"/>
    <cellStyle name="Normal 6 4 2 4 2 4" xfId="3181" xr:uid="{A37659F8-442F-48CE-9CCB-52C64A0A988B}"/>
    <cellStyle name="Normal 6 4 2 4 3" xfId="1610" xr:uid="{9A5B4A89-9C81-4AC3-AD4B-900A49CF7E27}"/>
    <cellStyle name="Normal 6 4 2 4 3 2" xfId="1611" xr:uid="{99F6B1FE-B796-4460-9E22-DA90BD47F6B3}"/>
    <cellStyle name="Normal 6 4 2 4 4" xfId="1612" xr:uid="{70A27483-7A5B-4CBC-A199-F824F37D2F07}"/>
    <cellStyle name="Normal 6 4 2 4 5" xfId="3182" xr:uid="{A3094BAD-6C04-4350-9493-F4CE80C65739}"/>
    <cellStyle name="Normal 6 4 2 5" xfId="333" xr:uid="{DEB548F5-137A-483B-85DE-1443DE4E9FED}"/>
    <cellStyle name="Normal 6 4 2 5 2" xfId="1613" xr:uid="{372FE311-2E01-4A69-9C47-82301CB681E4}"/>
    <cellStyle name="Normal 6 4 2 5 2 2" xfId="1614" xr:uid="{F0657579-8245-461A-85E7-256C5D3E5F11}"/>
    <cellStyle name="Normal 6 4 2 5 3" xfId="1615" xr:uid="{751664B4-9379-4591-8339-DD45D5A037AA}"/>
    <cellStyle name="Normal 6 4 2 5 4" xfId="3183" xr:uid="{54ADA93D-C5E6-4C9E-ABDD-CC536829D128}"/>
    <cellStyle name="Normal 6 4 2 6" xfId="1616" xr:uid="{27E0812E-2FEF-4E50-B457-205BE68CCA06}"/>
    <cellStyle name="Normal 6 4 2 6 2" xfId="1617" xr:uid="{E47446FC-4F98-41B6-84B5-99A645B41C8B}"/>
    <cellStyle name="Normal 6 4 2 6 3" xfId="3184" xr:uid="{7F5F827A-700E-419E-820D-07EE0C86CEF3}"/>
    <cellStyle name="Normal 6 4 2 6 4" xfId="3185" xr:uid="{0531ADF6-132B-4300-8CBC-0838F3B6ABD4}"/>
    <cellStyle name="Normal 6 4 2 7" xfId="1618" xr:uid="{49896CCC-A90D-45E9-87B0-4602D633DD4F}"/>
    <cellStyle name="Normal 6 4 2 8" xfId="3186" xr:uid="{9CB1075D-F9C9-4E12-897C-C89A9A11B422}"/>
    <cellStyle name="Normal 6 4 2 9" xfId="3187" xr:uid="{E12D9958-2C7A-4902-9C08-C00D1382DD5A}"/>
    <cellStyle name="Normal 6 4 3" xfId="120" xr:uid="{D22DF986-32A3-45B6-A3F5-9901BAD44A6D}"/>
    <cellStyle name="Normal 6 4 3 2" xfId="121" xr:uid="{1CE36E56-2A07-4E8B-93B6-2440DB39F780}"/>
    <cellStyle name="Normal 6 4 3 2 2" xfId="641" xr:uid="{87820DA2-1D66-41EF-9A36-CBD6FA5059E7}"/>
    <cellStyle name="Normal 6 4 3 2 2 2" xfId="1619" xr:uid="{AC213BF5-C50E-4BCC-A615-93A5ABE02441}"/>
    <cellStyle name="Normal 6 4 3 2 2 2 2" xfId="1620" xr:uid="{898142BE-4E2B-4140-BD78-8D82810C95F0}"/>
    <cellStyle name="Normal 6 4 3 2 2 2 2 2" xfId="4476" xr:uid="{8D67A659-4021-464B-8C43-E7A5A3EFFD9F}"/>
    <cellStyle name="Normal 6 4 3 2 2 2 3" xfId="4477" xr:uid="{6041D27C-A38C-4EC6-9A79-7C831144BF66}"/>
    <cellStyle name="Normal 6 4 3 2 2 3" xfId="1621" xr:uid="{045061D6-1060-47C4-B948-B8B3E6986853}"/>
    <cellStyle name="Normal 6 4 3 2 2 3 2" xfId="4478" xr:uid="{67DAC045-C6D7-40B7-8AAB-1267DAD27829}"/>
    <cellStyle name="Normal 6 4 3 2 2 4" xfId="3188" xr:uid="{DAF05078-4387-4A29-92F0-82337E97E5EC}"/>
    <cellStyle name="Normal 6 4 3 2 3" xfId="1622" xr:uid="{479BE0C4-294D-4AC4-95D7-4FC13F2FF7B3}"/>
    <cellStyle name="Normal 6 4 3 2 3 2" xfId="1623" xr:uid="{8DC0B486-C739-46CA-AD76-750FB318F1F9}"/>
    <cellStyle name="Normal 6 4 3 2 3 2 2" xfId="4479" xr:uid="{B736679C-9A8C-4C14-B2F0-655E4D55C590}"/>
    <cellStyle name="Normal 6 4 3 2 3 3" xfId="3189" xr:uid="{3C0267BC-4BD4-4909-950A-E42D5A6657BC}"/>
    <cellStyle name="Normal 6 4 3 2 3 4" xfId="3190" xr:uid="{017D1866-6C7C-4030-9390-39EEF31912F6}"/>
    <cellStyle name="Normal 6 4 3 2 4" xfId="1624" xr:uid="{22355F1B-5213-496F-9C4C-D05D6E0158DB}"/>
    <cellStyle name="Normal 6 4 3 2 4 2" xfId="4480" xr:uid="{F144B522-D118-47AD-A432-BDECBA3C3E4C}"/>
    <cellStyle name="Normal 6 4 3 2 5" xfId="3191" xr:uid="{3AB2FC9B-7141-49B1-AC2A-CAEDC4D80F4E}"/>
    <cellStyle name="Normal 6 4 3 2 6" xfId="3192" xr:uid="{82B70A1B-4520-40E4-ADB6-34B609CAAEF7}"/>
    <cellStyle name="Normal 6 4 3 3" xfId="334" xr:uid="{B4821219-0A36-41FC-A198-3290B7E21F80}"/>
    <cellStyle name="Normal 6 4 3 3 2" xfId="1625" xr:uid="{65F4376B-C155-473F-B65D-F17EF4BAC540}"/>
    <cellStyle name="Normal 6 4 3 3 2 2" xfId="1626" xr:uid="{68080735-94A0-4C7A-A25D-E778E2D1DEE3}"/>
    <cellStyle name="Normal 6 4 3 3 2 2 2" xfId="4481" xr:uid="{F48CCAAB-81DD-42AA-B869-214202195252}"/>
    <cellStyle name="Normal 6 4 3 3 2 3" xfId="3193" xr:uid="{B136F165-ADE5-45D2-831C-29D31688FBF4}"/>
    <cellStyle name="Normal 6 4 3 3 2 4" xfId="3194" xr:uid="{9B6B0533-0FD5-480E-AC3F-75551C340CAD}"/>
    <cellStyle name="Normal 6 4 3 3 3" xfId="1627" xr:uid="{28EFBABA-22AC-4D2C-9761-188A6F778BAD}"/>
    <cellStyle name="Normal 6 4 3 3 3 2" xfId="4482" xr:uid="{6A8957B9-AA2D-4B53-B026-BD2710461074}"/>
    <cellStyle name="Normal 6 4 3 3 4" xfId="3195" xr:uid="{4D6BECBE-B5F2-41A0-8585-0EB344822667}"/>
    <cellStyle name="Normal 6 4 3 3 5" xfId="3196" xr:uid="{4855DBC2-1317-419E-8704-6A33DC2C0C71}"/>
    <cellStyle name="Normal 6 4 3 4" xfId="1628" xr:uid="{33EC7F4B-ABA5-46CB-943E-B28D8EC38635}"/>
    <cellStyle name="Normal 6 4 3 4 2" xfId="1629" xr:uid="{408314FD-5E3E-42F0-92F1-CC61263F2A69}"/>
    <cellStyle name="Normal 6 4 3 4 2 2" xfId="4483" xr:uid="{757169DB-ED6E-476F-8802-A422CE360901}"/>
    <cellStyle name="Normal 6 4 3 4 3" xfId="3197" xr:uid="{5D49B8A9-40D7-4B68-B616-6867140C370D}"/>
    <cellStyle name="Normal 6 4 3 4 4" xfId="3198" xr:uid="{9CD9EB11-8188-41A9-9412-F6C5CCA0C313}"/>
    <cellStyle name="Normal 6 4 3 5" xfId="1630" xr:uid="{779F877D-F932-44FE-AC51-7ABED7574E0C}"/>
    <cellStyle name="Normal 6 4 3 5 2" xfId="3199" xr:uid="{7E96AAD4-D479-4E27-9242-23F6EECAD460}"/>
    <cellStyle name="Normal 6 4 3 5 3" xfId="3200" xr:uid="{692948E1-2853-4B14-BA7C-29D4A8C2546E}"/>
    <cellStyle name="Normal 6 4 3 5 4" xfId="3201" xr:uid="{7D016B7E-D1C9-44FF-B1EE-63DBA7738A8A}"/>
    <cellStyle name="Normal 6 4 3 6" xfId="3202" xr:uid="{F9B2B491-6D16-4328-9AC5-EAADBA486B16}"/>
    <cellStyle name="Normal 6 4 3 7" xfId="3203" xr:uid="{F255FBC5-D10A-4BCC-BDFC-53623B608446}"/>
    <cellStyle name="Normal 6 4 3 8" xfId="3204" xr:uid="{775A9CAF-17D5-4C4A-8F9E-2AA19D674201}"/>
    <cellStyle name="Normal 6 4 4" xfId="122" xr:uid="{4FFA9A12-5EAC-4B1C-8242-EA74A4000583}"/>
    <cellStyle name="Normal 6 4 4 2" xfId="642" xr:uid="{BC5F520A-AC60-4097-ABB9-B2EEDCA7E71D}"/>
    <cellStyle name="Normal 6 4 4 2 2" xfId="643" xr:uid="{279DC756-60B5-4CEB-A594-E1D9482C1290}"/>
    <cellStyle name="Normal 6 4 4 2 2 2" xfId="1631" xr:uid="{54410321-17A9-48E9-BA20-65DF64281D49}"/>
    <cellStyle name="Normal 6 4 4 2 2 2 2" xfId="1632" xr:uid="{9CCDC5F3-3B0F-4129-9892-A8A7E19156E7}"/>
    <cellStyle name="Normal 6 4 4 2 2 3" xfId="1633" xr:uid="{E7393016-8BB7-4785-8CCF-3E5615E9065E}"/>
    <cellStyle name="Normal 6 4 4 2 2 4" xfId="3205" xr:uid="{DA3594D0-F028-40F5-89C6-914EEFD4320F}"/>
    <cellStyle name="Normal 6 4 4 2 3" xfId="1634" xr:uid="{AFE51063-FE5D-463A-8F9D-FA250062A280}"/>
    <cellStyle name="Normal 6 4 4 2 3 2" xfId="1635" xr:uid="{0C3363CC-6A54-4126-9225-A0FE0EEFAA42}"/>
    <cellStyle name="Normal 6 4 4 2 4" xfId="1636" xr:uid="{60A7221B-3A3E-435F-A8F7-C639F72322E1}"/>
    <cellStyle name="Normal 6 4 4 2 5" xfId="3206" xr:uid="{9DAC596D-4BE0-451F-B6C8-EEF627720394}"/>
    <cellStyle name="Normal 6 4 4 3" xfId="644" xr:uid="{33AA5CF4-6444-47A7-A07A-38415A044328}"/>
    <cellStyle name="Normal 6 4 4 3 2" xfId="1637" xr:uid="{B167D556-1C22-456E-9779-8E85723CAAD9}"/>
    <cellStyle name="Normal 6 4 4 3 2 2" xfId="1638" xr:uid="{D1C1E891-41CD-4CE1-A45D-D946BDE1E20C}"/>
    <cellStyle name="Normal 6 4 4 3 3" xfId="1639" xr:uid="{76099EDB-0A77-4A30-8886-C12B2CC18885}"/>
    <cellStyle name="Normal 6 4 4 3 4" xfId="3207" xr:uid="{A5873451-A68E-41DD-885B-AEDA4731084A}"/>
    <cellStyle name="Normal 6 4 4 4" xfId="1640" xr:uid="{E343CFF1-DF8A-4FF7-981B-6B3DFF7514E8}"/>
    <cellStyle name="Normal 6 4 4 4 2" xfId="1641" xr:uid="{72E984C4-AFC1-4F23-BF75-8A24FA720755}"/>
    <cellStyle name="Normal 6 4 4 4 3" xfId="3208" xr:uid="{BED998FB-6921-4D71-B3F6-EC1F7FB6FA7E}"/>
    <cellStyle name="Normal 6 4 4 4 4" xfId="3209" xr:uid="{F9A1CC87-1740-4064-98EA-EF9C3E3A3878}"/>
    <cellStyle name="Normal 6 4 4 5" xfId="1642" xr:uid="{225534EF-F7CC-4526-8AA2-6106BAC948BC}"/>
    <cellStyle name="Normal 6 4 4 6" xfId="3210" xr:uid="{8B2D81BF-2EBE-4BDF-9C3A-66334937FF50}"/>
    <cellStyle name="Normal 6 4 4 7" xfId="3211" xr:uid="{29B75D7F-ADEA-412C-858B-04E189D22BFF}"/>
    <cellStyle name="Normal 6 4 5" xfId="335" xr:uid="{4FF8D5ED-83FC-4857-9C15-322387960DDE}"/>
    <cellStyle name="Normal 6 4 5 2" xfId="645" xr:uid="{ECBC733B-6541-47CA-93A1-1D306D2BA37C}"/>
    <cellStyle name="Normal 6 4 5 2 2" xfId="1643" xr:uid="{92863799-26D5-4F22-BA71-183FC8909F80}"/>
    <cellStyle name="Normal 6 4 5 2 2 2" xfId="1644" xr:uid="{02AD2DCC-3144-432A-ADC9-4FBDDFA9844B}"/>
    <cellStyle name="Normal 6 4 5 2 3" xfId="1645" xr:uid="{95C24CB9-06BD-4906-BA44-54AD9A17C941}"/>
    <cellStyle name="Normal 6 4 5 2 4" xfId="3212" xr:uid="{7FCD27F9-6055-4741-9C70-66D9F2571854}"/>
    <cellStyle name="Normal 6 4 5 3" xfId="1646" xr:uid="{8192F821-6089-48CE-81AA-B5577E2C1912}"/>
    <cellStyle name="Normal 6 4 5 3 2" xfId="1647" xr:uid="{E6B27010-1E48-4154-A0C7-D165F37B8994}"/>
    <cellStyle name="Normal 6 4 5 3 3" xfId="3213" xr:uid="{54396C91-58C7-40EA-A41A-03F02A15E1C4}"/>
    <cellStyle name="Normal 6 4 5 3 4" xfId="3214" xr:uid="{B2C318BA-DCC3-4402-AE29-2E30BE4BB446}"/>
    <cellStyle name="Normal 6 4 5 4" xfId="1648" xr:uid="{E4709587-83AE-455F-8FDD-B2061EB03D6E}"/>
    <cellStyle name="Normal 6 4 5 5" xfId="3215" xr:uid="{5E0CE744-11ED-4E58-A631-2CBE97934585}"/>
    <cellStyle name="Normal 6 4 5 6" xfId="3216" xr:uid="{33DF38E7-C2A9-4822-BA13-8AD7127BC88A}"/>
    <cellStyle name="Normal 6 4 6" xfId="336" xr:uid="{5F334082-FEAA-4A7E-A719-F25019150907}"/>
    <cellStyle name="Normal 6 4 6 2" xfId="1649" xr:uid="{A4278A71-12AF-46DC-9EB7-BAAC46348C2D}"/>
    <cellStyle name="Normal 6 4 6 2 2" xfId="1650" xr:uid="{3C072C0B-0326-43CE-9C63-4C47810A35CA}"/>
    <cellStyle name="Normal 6 4 6 2 3" xfId="3217" xr:uid="{41BAA7A4-307E-4D6B-9551-55458CA3736C}"/>
    <cellStyle name="Normal 6 4 6 2 4" xfId="3218" xr:uid="{D01D5797-404D-4836-AF40-A3A9D643F6EA}"/>
    <cellStyle name="Normal 6 4 6 3" xfId="1651" xr:uid="{D861FD34-F7AE-49A5-B047-454BE246B69E}"/>
    <cellStyle name="Normal 6 4 6 4" xfId="3219" xr:uid="{00F76CEE-99F8-4EE2-89BA-5EB4B59243A9}"/>
    <cellStyle name="Normal 6 4 6 5" xfId="3220" xr:uid="{EBAC4B97-1539-4E71-8701-FA7B400BF233}"/>
    <cellStyle name="Normal 6 4 7" xfId="1652" xr:uid="{E38052AE-D3F5-45BB-BE0D-0B16443AAD0C}"/>
    <cellStyle name="Normal 6 4 7 2" xfId="1653" xr:uid="{EE20C2CC-87DB-42DC-BB66-370BC27BD514}"/>
    <cellStyle name="Normal 6 4 7 3" xfId="3221" xr:uid="{E582BFFA-7214-4246-BB53-F4FA400E2764}"/>
    <cellStyle name="Normal 6 4 7 3 2" xfId="4407" xr:uid="{29BF9824-1881-44CF-9D27-90F73430AB8D}"/>
    <cellStyle name="Normal 6 4 7 3 3" xfId="4685" xr:uid="{AECF48F8-9531-4FF3-B5E4-C856CDB8F545}"/>
    <cellStyle name="Normal 6 4 7 4" xfId="3222" xr:uid="{4F515430-C981-4015-A459-16B19CA1CD67}"/>
    <cellStyle name="Normal 6 4 8" xfId="1654" xr:uid="{1BC08384-C4A1-4498-8628-5B7B9FE560A7}"/>
    <cellStyle name="Normal 6 4 8 2" xfId="3223" xr:uid="{411FB59E-9CFA-4416-B451-FD163AE04018}"/>
    <cellStyle name="Normal 6 4 8 3" xfId="3224" xr:uid="{F0BB9875-8CA7-4C95-8E13-C8B06E1601D6}"/>
    <cellStyle name="Normal 6 4 8 4" xfId="3225" xr:uid="{E652825A-ACC5-425F-9267-5EC8CC51A291}"/>
    <cellStyle name="Normal 6 4 9" xfId="3226" xr:uid="{11F92BF3-D5BD-41AE-89A7-B0A42EC4997D}"/>
    <cellStyle name="Normal 6 5" xfId="123" xr:uid="{B4FC321A-4DB0-49B5-8593-EFC6B92C8B8F}"/>
    <cellStyle name="Normal 6 5 10" xfId="3227" xr:uid="{74EC199F-41E8-4C30-8452-202332B49DFC}"/>
    <cellStyle name="Normal 6 5 11" xfId="3228" xr:uid="{67F96DE5-05F0-4718-AB2D-1B2AB42104C8}"/>
    <cellStyle name="Normal 6 5 2" xfId="124" xr:uid="{A3E96815-D10B-4851-9DC1-A071A5B9D835}"/>
    <cellStyle name="Normal 6 5 2 2" xfId="337" xr:uid="{C6B4E3FA-37ED-4B7F-8755-44D10682E6DA}"/>
    <cellStyle name="Normal 6 5 2 2 2" xfId="646" xr:uid="{E4EE43B9-0085-4987-AFD4-2024AC47862E}"/>
    <cellStyle name="Normal 6 5 2 2 2 2" xfId="647" xr:uid="{7018CDB8-A8B6-4A37-828A-B2E380EA4066}"/>
    <cellStyle name="Normal 6 5 2 2 2 2 2" xfId="1655" xr:uid="{A0B4ACAD-C9B1-4E50-BD15-6B24C3246DA6}"/>
    <cellStyle name="Normal 6 5 2 2 2 2 3" xfId="3229" xr:uid="{575CCE9F-4884-43EE-B981-A09F11B2BAEE}"/>
    <cellStyle name="Normal 6 5 2 2 2 2 4" xfId="3230" xr:uid="{53D799DB-B02C-445A-BC00-3C24EE062D28}"/>
    <cellStyle name="Normal 6 5 2 2 2 3" xfId="1656" xr:uid="{01032B84-5F6E-4C37-AC58-E31EAB197860}"/>
    <cellStyle name="Normal 6 5 2 2 2 3 2" xfId="3231" xr:uid="{0A2D46BE-6C1F-4D03-A4ED-8CCD01C4C8FE}"/>
    <cellStyle name="Normal 6 5 2 2 2 3 3" xfId="3232" xr:uid="{47015764-CC62-44B6-8914-EE4F55D8F95C}"/>
    <cellStyle name="Normal 6 5 2 2 2 3 4" xfId="3233" xr:uid="{68B9DAE8-0448-4AE9-9EFB-FD424772539D}"/>
    <cellStyle name="Normal 6 5 2 2 2 4" xfId="3234" xr:uid="{257629F9-9852-4FF1-BEFD-FD6EACAACF0D}"/>
    <cellStyle name="Normal 6 5 2 2 2 5" xfId="3235" xr:uid="{A0B97454-23BE-4BF4-BD9C-59C70B8AB1E0}"/>
    <cellStyle name="Normal 6 5 2 2 2 6" xfId="3236" xr:uid="{24C48E70-92E0-4A84-B394-2D35FB4F97EE}"/>
    <cellStyle name="Normal 6 5 2 2 3" xfId="648" xr:uid="{74A81BAC-9F6F-4536-AF54-FA9AA8CCE256}"/>
    <cellStyle name="Normal 6 5 2 2 3 2" xfId="1657" xr:uid="{6177414F-87A9-446A-97FE-21DCAF93C5A8}"/>
    <cellStyle name="Normal 6 5 2 2 3 2 2" xfId="3237" xr:uid="{926DA402-5EBA-4F0D-BE76-FDA65A78CF4F}"/>
    <cellStyle name="Normal 6 5 2 2 3 2 3" xfId="3238" xr:uid="{90AEAFB2-E02D-4C6E-B6AA-D8285D54A45E}"/>
    <cellStyle name="Normal 6 5 2 2 3 2 4" xfId="3239" xr:uid="{D7D3B94F-F101-4D10-8171-51EA9A9E4145}"/>
    <cellStyle name="Normal 6 5 2 2 3 3" xfId="3240" xr:uid="{2675AEC7-7C7F-4D40-9AD2-F7428564DD39}"/>
    <cellStyle name="Normal 6 5 2 2 3 4" xfId="3241" xr:uid="{DFF23271-1AD7-4D0F-A0B7-2FEBC2764E20}"/>
    <cellStyle name="Normal 6 5 2 2 3 5" xfId="3242" xr:uid="{E4AEC0F4-64F3-4CE4-BBB0-940495332AE0}"/>
    <cellStyle name="Normal 6 5 2 2 4" xfId="1658" xr:uid="{F64C7D7F-0179-48A0-ACBF-990B729530D7}"/>
    <cellStyle name="Normal 6 5 2 2 4 2" xfId="3243" xr:uid="{25C2C4D5-2669-4566-AF11-B37CCD5AE34D}"/>
    <cellStyle name="Normal 6 5 2 2 4 3" xfId="3244" xr:uid="{C4BEDF9A-2BE4-433F-A7BC-4809E39A916E}"/>
    <cellStyle name="Normal 6 5 2 2 4 4" xfId="3245" xr:uid="{9D2AB425-0427-4A8D-8373-90F13ECF4E7C}"/>
    <cellStyle name="Normal 6 5 2 2 5" xfId="3246" xr:uid="{0C74DDFF-4895-4AB6-B25F-8973B3EBA80F}"/>
    <cellStyle name="Normal 6 5 2 2 5 2" xfId="3247" xr:uid="{5246BBEC-DB12-4D29-925A-EAF9A92DCDCC}"/>
    <cellStyle name="Normal 6 5 2 2 5 3" xfId="3248" xr:uid="{52E62344-B990-4B14-AE66-3D51B21C570A}"/>
    <cellStyle name="Normal 6 5 2 2 5 4" xfId="3249" xr:uid="{622321ED-7236-462A-9AF4-9A5FF5417A21}"/>
    <cellStyle name="Normal 6 5 2 2 6" xfId="3250" xr:uid="{3AC5BDDC-43E4-47E6-8F89-7653E7142CD9}"/>
    <cellStyle name="Normal 6 5 2 2 7" xfId="3251" xr:uid="{7B505207-918C-4767-86D2-34493DEFF5CB}"/>
    <cellStyle name="Normal 6 5 2 2 8" xfId="3252" xr:uid="{6FD543EC-DB33-4B14-ACF4-E46049C31866}"/>
    <cellStyle name="Normal 6 5 2 3" xfId="649" xr:uid="{5119FC74-8347-4BCD-AFA6-DFDB88DF99C9}"/>
    <cellStyle name="Normal 6 5 2 3 2" xfId="650" xr:uid="{31AC7F52-AFD7-444A-BB12-04B6714FD453}"/>
    <cellStyle name="Normal 6 5 2 3 2 2" xfId="651" xr:uid="{7728A3CB-386C-4105-BD60-55F3CFB0DD57}"/>
    <cellStyle name="Normal 6 5 2 3 2 3" xfId="3253" xr:uid="{87B79E1A-88D7-4EBC-847D-4E81CFCBFBC4}"/>
    <cellStyle name="Normal 6 5 2 3 2 4" xfId="3254" xr:uid="{F2ED0C09-713C-47E0-A8B8-6CCCE69776A2}"/>
    <cellStyle name="Normal 6 5 2 3 3" xfId="652" xr:uid="{D6B3B1F0-4D47-4B62-B37F-6B6539F902A8}"/>
    <cellStyle name="Normal 6 5 2 3 3 2" xfId="3255" xr:uid="{927E8870-9FD8-498F-ADAD-1008D7965D0E}"/>
    <cellStyle name="Normal 6 5 2 3 3 3" xfId="3256" xr:uid="{F79C9F43-E665-42BD-84C7-DA7A0D303F7D}"/>
    <cellStyle name="Normal 6 5 2 3 3 4" xfId="3257" xr:uid="{9347FDC4-3B50-48A7-9362-9721BFCF754B}"/>
    <cellStyle name="Normal 6 5 2 3 4" xfId="3258" xr:uid="{29DB792A-FAA7-412E-A26A-F04A451EA5A7}"/>
    <cellStyle name="Normal 6 5 2 3 5" xfId="3259" xr:uid="{CD4A1B06-3B42-4DAA-958F-F0383B8BB6E8}"/>
    <cellStyle name="Normal 6 5 2 3 6" xfId="3260" xr:uid="{B72B29DD-DEA1-48F9-8828-5B5E1F082D54}"/>
    <cellStyle name="Normal 6 5 2 4" xfId="653" xr:uid="{E0167024-DC90-4838-81A3-EDF5B32AF259}"/>
    <cellStyle name="Normal 6 5 2 4 2" xfId="654" xr:uid="{15DF0369-FC59-4812-BB85-8F0E0B7A96F0}"/>
    <cellStyle name="Normal 6 5 2 4 2 2" xfId="3261" xr:uid="{4C381BF8-CB4F-4CDD-A9EA-55A3FBA266D7}"/>
    <cellStyle name="Normal 6 5 2 4 2 3" xfId="3262" xr:uid="{3EFA70E6-AB21-47CA-A73F-5A5D509EAA84}"/>
    <cellStyle name="Normal 6 5 2 4 2 4" xfId="3263" xr:uid="{EC04BE45-BA7E-484E-8888-03769835495A}"/>
    <cellStyle name="Normal 6 5 2 4 3" xfId="3264" xr:uid="{8E245623-AEF6-4AEB-8AE0-A650223FA8F4}"/>
    <cellStyle name="Normal 6 5 2 4 4" xfId="3265" xr:uid="{5A999C86-EE76-4045-A7BB-87D6EFCA7BD4}"/>
    <cellStyle name="Normal 6 5 2 4 5" xfId="3266" xr:uid="{5724D678-722E-46CD-B381-56A67DFD9C8F}"/>
    <cellStyle name="Normal 6 5 2 5" xfId="655" xr:uid="{8EF8C49C-6C98-4B87-A3C8-BA479A89B623}"/>
    <cellStyle name="Normal 6 5 2 5 2" xfId="3267" xr:uid="{166C24BF-454E-4531-A87E-820872AA64C9}"/>
    <cellStyle name="Normal 6 5 2 5 3" xfId="3268" xr:uid="{B6520B8C-EAD1-481C-9192-4E318363F49D}"/>
    <cellStyle name="Normal 6 5 2 5 4" xfId="3269" xr:uid="{849F8907-31DC-45F8-B3FA-6F439B77442A}"/>
    <cellStyle name="Normal 6 5 2 6" xfId="3270" xr:uid="{6E9BFC5D-72C2-4BCD-9982-46CC9FE5ECDE}"/>
    <cellStyle name="Normal 6 5 2 6 2" xfId="3271" xr:uid="{D2F335CF-0C62-4212-9775-12CE6E3A2157}"/>
    <cellStyle name="Normal 6 5 2 6 3" xfId="3272" xr:uid="{19E803EF-2771-49A3-87FD-D9CE729BCE72}"/>
    <cellStyle name="Normal 6 5 2 6 4" xfId="3273" xr:uid="{70A299B0-347F-47C3-B4F7-C1AB6B06B4EB}"/>
    <cellStyle name="Normal 6 5 2 7" xfId="3274" xr:uid="{C1B6F9E7-0B94-4FD6-855B-B72590FD5EBB}"/>
    <cellStyle name="Normal 6 5 2 8" xfId="3275" xr:uid="{7FC15C0D-9F95-4677-9FF3-4ACBA4620511}"/>
    <cellStyle name="Normal 6 5 2 9" xfId="3276" xr:uid="{1D050FAA-9154-4997-AB21-CB935FEF720A}"/>
    <cellStyle name="Normal 6 5 3" xfId="338" xr:uid="{D38534E3-6256-45A4-A343-AACCC9251EB9}"/>
    <cellStyle name="Normal 6 5 3 2" xfId="656" xr:uid="{AFED483F-BB5C-4DAC-B159-5A2FAD495003}"/>
    <cellStyle name="Normal 6 5 3 2 2" xfId="657" xr:uid="{383D9687-C8DD-49EB-83C4-1ADC97B7AE90}"/>
    <cellStyle name="Normal 6 5 3 2 2 2" xfId="1659" xr:uid="{0E6765BE-CB0B-4A86-B164-17151E8E7B03}"/>
    <cellStyle name="Normal 6 5 3 2 2 2 2" xfId="1660" xr:uid="{2F284CD5-00EE-48B9-AA97-5630FE85C045}"/>
    <cellStyle name="Normal 6 5 3 2 2 3" xfId="1661" xr:uid="{F3FE92F1-FDC9-42A8-8949-0D1D686C6119}"/>
    <cellStyle name="Normal 6 5 3 2 2 4" xfId="3277" xr:uid="{30DE49A0-D04A-483E-BBC0-0A6006705C7C}"/>
    <cellStyle name="Normal 6 5 3 2 3" xfId="1662" xr:uid="{DEA58207-BD44-4448-ADC8-DE6F7FDD3D55}"/>
    <cellStyle name="Normal 6 5 3 2 3 2" xfId="1663" xr:uid="{08E87415-C93A-4B6A-AB39-1952F1EEEB4A}"/>
    <cellStyle name="Normal 6 5 3 2 3 3" xfId="3278" xr:uid="{3319B5A6-470D-49CE-AEDF-5B32E6A9EF2B}"/>
    <cellStyle name="Normal 6 5 3 2 3 4" xfId="3279" xr:uid="{14BF33E1-E030-4BA1-88DB-BF2D0E55FB14}"/>
    <cellStyle name="Normal 6 5 3 2 4" xfId="1664" xr:uid="{7B6093CE-B39E-4A08-BB38-7A6D39DE718F}"/>
    <cellStyle name="Normal 6 5 3 2 5" xfId="3280" xr:uid="{02687D1D-141C-4274-9206-0C805BF92576}"/>
    <cellStyle name="Normal 6 5 3 2 6" xfId="3281" xr:uid="{576E149B-E449-4643-BCFB-BFE4F94D42EF}"/>
    <cellStyle name="Normal 6 5 3 3" xfId="658" xr:uid="{5F30B1A8-6361-4F08-827D-A2AA71CADED9}"/>
    <cellStyle name="Normal 6 5 3 3 2" xfId="1665" xr:uid="{5121E1E2-E0A7-42DD-AD25-F7EF0FEE3C38}"/>
    <cellStyle name="Normal 6 5 3 3 2 2" xfId="1666" xr:uid="{BC2CCB7B-E70C-4B7D-8825-98C05479FCE1}"/>
    <cellStyle name="Normal 6 5 3 3 2 3" xfId="3282" xr:uid="{3A892456-D68F-4479-9958-A54A4061E874}"/>
    <cellStyle name="Normal 6 5 3 3 2 4" xfId="3283" xr:uid="{A1EEFC63-AF23-4A9D-BC50-1DA35FF6FF08}"/>
    <cellStyle name="Normal 6 5 3 3 3" xfId="1667" xr:uid="{7CF1B641-97DC-4004-8258-8910F161638F}"/>
    <cellStyle name="Normal 6 5 3 3 4" xfId="3284" xr:uid="{DCB43133-189C-4C01-AA19-6977A20118C8}"/>
    <cellStyle name="Normal 6 5 3 3 5" xfId="3285" xr:uid="{66AFFD0A-E34A-40CB-A8C6-EE3A6C671334}"/>
    <cellStyle name="Normal 6 5 3 4" xfId="1668" xr:uid="{E093C27F-E4A6-4642-AB80-555B8DED06AA}"/>
    <cellStyle name="Normal 6 5 3 4 2" xfId="1669" xr:uid="{247E1914-8636-432B-8343-64FBBDC6C95D}"/>
    <cellStyle name="Normal 6 5 3 4 3" xfId="3286" xr:uid="{8044C2D5-A7BF-4BC1-8A9E-7FC105DF55A4}"/>
    <cellStyle name="Normal 6 5 3 4 4" xfId="3287" xr:uid="{69B95C2F-7F2F-4F55-A007-76F0C0296ADB}"/>
    <cellStyle name="Normal 6 5 3 5" xfId="1670" xr:uid="{AFB1B7F4-B0C0-4822-88F1-45FD35D91E80}"/>
    <cellStyle name="Normal 6 5 3 5 2" xfId="3288" xr:uid="{38183767-72A0-4C42-8B51-5F51DA6F98DB}"/>
    <cellStyle name="Normal 6 5 3 5 3" xfId="3289" xr:uid="{2DD44595-6C01-4877-A06D-B4F6F3C45722}"/>
    <cellStyle name="Normal 6 5 3 5 4" xfId="3290" xr:uid="{0931489D-163F-4A9E-8E2C-94BDDD846F93}"/>
    <cellStyle name="Normal 6 5 3 6" xfId="3291" xr:uid="{98390E2C-419E-4EEC-8B91-B59A05063F1A}"/>
    <cellStyle name="Normal 6 5 3 7" xfId="3292" xr:uid="{1FF3504B-6880-482A-9714-637F1B3D58E4}"/>
    <cellStyle name="Normal 6 5 3 8" xfId="3293" xr:uid="{7BA5D1DF-5DA0-4B45-B210-740C8FD70E93}"/>
    <cellStyle name="Normal 6 5 4" xfId="339" xr:uid="{8CAE7B78-8272-4732-9516-AF22EDFDC724}"/>
    <cellStyle name="Normal 6 5 4 2" xfId="659" xr:uid="{E6D8E50B-3027-454E-9AF5-055F22842022}"/>
    <cellStyle name="Normal 6 5 4 2 2" xfId="660" xr:uid="{77615B2F-E671-4EB4-BCB4-C4054E88DF0F}"/>
    <cellStyle name="Normal 6 5 4 2 2 2" xfId="1671" xr:uid="{F3FD3E1D-E9DD-4ED3-B228-7FDA0E3719EB}"/>
    <cellStyle name="Normal 6 5 4 2 2 3" xfId="3294" xr:uid="{80455330-A24E-40F2-86D3-97D6DB1B1D8E}"/>
    <cellStyle name="Normal 6 5 4 2 2 4" xfId="3295" xr:uid="{6633E885-E6CB-4C74-8BA1-87D7EFD577A9}"/>
    <cellStyle name="Normal 6 5 4 2 3" xfId="1672" xr:uid="{B8C52F6D-7291-4B2E-80BE-57E03F763E73}"/>
    <cellStyle name="Normal 6 5 4 2 4" xfId="3296" xr:uid="{4DB139AD-EBEC-415B-91DE-7728A227F825}"/>
    <cellStyle name="Normal 6 5 4 2 5" xfId="3297" xr:uid="{5C465135-05F7-41A2-8D52-26790933417C}"/>
    <cellStyle name="Normal 6 5 4 3" xfId="661" xr:uid="{D1B58FAB-28C5-4A26-A0F8-C844A336A754}"/>
    <cellStyle name="Normal 6 5 4 3 2" xfId="1673" xr:uid="{A44D4076-EB26-4FE7-B989-030490774C90}"/>
    <cellStyle name="Normal 6 5 4 3 3" xfId="3298" xr:uid="{37CC84F2-0B43-4558-92ED-19F83384F8DD}"/>
    <cellStyle name="Normal 6 5 4 3 4" xfId="3299" xr:uid="{A21BEF94-F745-4C49-A501-9F6D9D6CD7AE}"/>
    <cellStyle name="Normal 6 5 4 4" xfId="1674" xr:uid="{2BD5755C-47BA-476C-850C-C7C40089795D}"/>
    <cellStyle name="Normal 6 5 4 4 2" xfId="3300" xr:uid="{A05CE4A4-1E19-4641-8752-835D5B821CB7}"/>
    <cellStyle name="Normal 6 5 4 4 3" xfId="3301" xr:uid="{A6394951-9D74-40AD-BAB2-7E78A82B8789}"/>
    <cellStyle name="Normal 6 5 4 4 4" xfId="3302" xr:uid="{73892AD6-8253-4AED-97CC-83B58C4373F6}"/>
    <cellStyle name="Normal 6 5 4 5" xfId="3303" xr:uid="{A07CE925-5CD7-4D55-85ED-1615C983063B}"/>
    <cellStyle name="Normal 6 5 4 6" xfId="3304" xr:uid="{CC6815ED-5302-44FD-9107-0FC838173CBF}"/>
    <cellStyle name="Normal 6 5 4 7" xfId="3305" xr:uid="{BD2DEA7B-A8B8-4FD5-B596-BA841A510650}"/>
    <cellStyle name="Normal 6 5 5" xfId="340" xr:uid="{0A31930E-743B-41E4-BA8E-C68997BE36AE}"/>
    <cellStyle name="Normal 6 5 5 2" xfId="662" xr:uid="{E5459AB0-BE3A-4D5E-8B2E-539BA2614AE1}"/>
    <cellStyle name="Normal 6 5 5 2 2" xfId="1675" xr:uid="{73E1046C-6A4D-404F-AF35-0E5C62682DA0}"/>
    <cellStyle name="Normal 6 5 5 2 3" xfId="3306" xr:uid="{6CD96D25-D193-475C-8552-F19B22DA0EE4}"/>
    <cellStyle name="Normal 6 5 5 2 4" xfId="3307" xr:uid="{F13E3AC7-A10D-4A6A-9AEA-7F6C92A96F46}"/>
    <cellStyle name="Normal 6 5 5 3" xfId="1676" xr:uid="{6CA2FDBB-5AAC-46F2-A40D-A635983DDE44}"/>
    <cellStyle name="Normal 6 5 5 3 2" xfId="3308" xr:uid="{088EFC64-5564-449E-A1CA-8BC82F02BCE0}"/>
    <cellStyle name="Normal 6 5 5 3 3" xfId="3309" xr:uid="{D7F014A7-30C1-4192-90E6-2E4A5F703509}"/>
    <cellStyle name="Normal 6 5 5 3 4" xfId="3310" xr:uid="{826181EF-1642-47E4-9FF4-93C4655C68F8}"/>
    <cellStyle name="Normal 6 5 5 4" xfId="3311" xr:uid="{73DF5F5F-4345-4767-B864-6E9555F4EAC3}"/>
    <cellStyle name="Normal 6 5 5 5" xfId="3312" xr:uid="{1F427B12-99F5-4901-B2E6-A03E1A9CE85B}"/>
    <cellStyle name="Normal 6 5 5 6" xfId="3313" xr:uid="{0A7F428E-6137-4C6B-9306-F12DBB7AEB3A}"/>
    <cellStyle name="Normal 6 5 6" xfId="663" xr:uid="{D32247FD-8C10-4EC0-88A5-7340C65C35CE}"/>
    <cellStyle name="Normal 6 5 6 2" xfId="1677" xr:uid="{8EEE478D-3731-4EFF-AEBA-07BDDF6DC522}"/>
    <cellStyle name="Normal 6 5 6 2 2" xfId="3314" xr:uid="{2624321E-CC3A-4482-93A7-491843C38787}"/>
    <cellStyle name="Normal 6 5 6 2 3" xfId="3315" xr:uid="{9836828A-6D65-45BD-AECA-84D3DA5C67B9}"/>
    <cellStyle name="Normal 6 5 6 2 4" xfId="3316" xr:uid="{1A2ADA76-579B-4DA8-AA59-160D22D97052}"/>
    <cellStyle name="Normal 6 5 6 3" xfId="3317" xr:uid="{E1B2B3B5-F9CE-45A8-841D-87123A6C433A}"/>
    <cellStyle name="Normal 6 5 6 4" xfId="3318" xr:uid="{5523DBB1-D739-4A77-9DB8-89A37D10CB73}"/>
    <cellStyle name="Normal 6 5 6 5" xfId="3319" xr:uid="{3C866E7D-CF02-4664-B635-D2A72E929B15}"/>
    <cellStyle name="Normal 6 5 7" xfId="1678" xr:uid="{0C53276E-0CB9-4142-8357-BEA820C180F1}"/>
    <cellStyle name="Normal 6 5 7 2" xfId="3320" xr:uid="{3DC4C03D-2F3D-481A-8551-9E2A77DCECF6}"/>
    <cellStyle name="Normal 6 5 7 3" xfId="3321" xr:uid="{656FE752-3468-4D51-AA93-F3697B57995B}"/>
    <cellStyle name="Normal 6 5 7 4" xfId="3322" xr:uid="{027C4945-E77E-4858-987F-13449B5F880D}"/>
    <cellStyle name="Normal 6 5 8" xfId="3323" xr:uid="{17543552-0D78-44C6-B2A1-6C79C0B09253}"/>
    <cellStyle name="Normal 6 5 8 2" xfId="3324" xr:uid="{5290EE3A-6DE7-4634-8074-9DC5BAD13C20}"/>
    <cellStyle name="Normal 6 5 8 3" xfId="3325" xr:uid="{18390338-5F7B-4DCE-8450-2DC5FAFD902F}"/>
    <cellStyle name="Normal 6 5 8 4" xfId="3326" xr:uid="{E5B7A2DA-A93A-4F37-9F21-0146A6F6389E}"/>
    <cellStyle name="Normal 6 5 9" xfId="3327" xr:uid="{8FB67FB5-5BEE-4710-B4B3-855CE432C46A}"/>
    <cellStyle name="Normal 6 6" xfId="125" xr:uid="{3E1D593B-631E-4F27-BA37-CA4B527A6452}"/>
    <cellStyle name="Normal 6 6 2" xfId="126" xr:uid="{5F20F7A7-9F2A-4C11-B48A-A0AA7DD0C7F6}"/>
    <cellStyle name="Normal 6 6 2 2" xfId="341" xr:uid="{41FF4E32-5E6B-4C78-BF79-007CA14AB00F}"/>
    <cellStyle name="Normal 6 6 2 2 2" xfId="664" xr:uid="{A2A56724-60A7-45B0-9446-CEF7EF6E5A6C}"/>
    <cellStyle name="Normal 6 6 2 2 2 2" xfId="1679" xr:uid="{FB20399B-F16C-40D9-99CE-59D8CB726CFE}"/>
    <cellStyle name="Normal 6 6 2 2 2 3" xfId="3328" xr:uid="{DEBB5606-A175-453A-AF52-FB06AB5E06F3}"/>
    <cellStyle name="Normal 6 6 2 2 2 4" xfId="3329" xr:uid="{727DAF06-EBD6-444B-B1EC-9406C89ADA52}"/>
    <cellStyle name="Normal 6 6 2 2 3" xfId="1680" xr:uid="{E54017AF-9F03-4F15-A901-B5F01FEAF03D}"/>
    <cellStyle name="Normal 6 6 2 2 3 2" xfId="3330" xr:uid="{2CE13361-7E96-44BE-B43D-B786D1F4F976}"/>
    <cellStyle name="Normal 6 6 2 2 3 3" xfId="3331" xr:uid="{87D2C935-72D3-4288-AEBD-295F0FA5A821}"/>
    <cellStyle name="Normal 6 6 2 2 3 4" xfId="3332" xr:uid="{AE5DE68B-9F91-4739-8806-752B6F1F0F06}"/>
    <cellStyle name="Normal 6 6 2 2 4" xfId="3333" xr:uid="{C30DE2AE-380C-4127-BF9E-3FD4DAAEEA86}"/>
    <cellStyle name="Normal 6 6 2 2 5" xfId="3334" xr:uid="{8894C3ED-CE53-4E08-861C-B624B1726BBB}"/>
    <cellStyle name="Normal 6 6 2 2 6" xfId="3335" xr:uid="{C9E7FA91-AF78-4177-9C55-7A899E47C2D2}"/>
    <cellStyle name="Normal 6 6 2 3" xfId="665" xr:uid="{92ECF0FC-86EB-43D4-ABA5-14F040E19078}"/>
    <cellStyle name="Normal 6 6 2 3 2" xfId="1681" xr:uid="{C8D8773B-FA60-4ECE-BFC7-EDE3D7F5472D}"/>
    <cellStyle name="Normal 6 6 2 3 2 2" xfId="3336" xr:uid="{B2980779-6474-4578-A5DF-862E205180CA}"/>
    <cellStyle name="Normal 6 6 2 3 2 3" xfId="3337" xr:uid="{7ECDC446-C09E-4398-84C6-31C818FD11EF}"/>
    <cellStyle name="Normal 6 6 2 3 2 4" xfId="3338" xr:uid="{DFB88132-F17E-4005-9095-14FBF013B0B5}"/>
    <cellStyle name="Normal 6 6 2 3 3" xfId="3339" xr:uid="{A927D7F9-606F-431E-B69A-1FFDFE9ECAC6}"/>
    <cellStyle name="Normal 6 6 2 3 4" xfId="3340" xr:uid="{A022DC71-EACE-4231-886F-34B24E94E08B}"/>
    <cellStyle name="Normal 6 6 2 3 5" xfId="3341" xr:uid="{CD7AC2B3-F471-4FF8-8425-7C339596FD82}"/>
    <cellStyle name="Normal 6 6 2 4" xfId="1682" xr:uid="{EDF0319D-246C-4266-A62C-002C31DF218B}"/>
    <cellStyle name="Normal 6 6 2 4 2" xfId="3342" xr:uid="{154C37A2-7A84-4201-9851-079DF1508529}"/>
    <cellStyle name="Normal 6 6 2 4 3" xfId="3343" xr:uid="{C71E1B4B-548C-48F9-982D-A4442DEA8AE5}"/>
    <cellStyle name="Normal 6 6 2 4 4" xfId="3344" xr:uid="{8BB3F283-0C80-4C1E-A6C1-03169A7E9608}"/>
    <cellStyle name="Normal 6 6 2 5" xfId="3345" xr:uid="{AA7CF38D-A945-4B0C-94DD-5543F0CF90F9}"/>
    <cellStyle name="Normal 6 6 2 5 2" xfId="3346" xr:uid="{99C441BF-FB50-40A7-A5A6-CDDD98EB3C27}"/>
    <cellStyle name="Normal 6 6 2 5 3" xfId="3347" xr:uid="{9BE32823-F2C2-4215-B65B-5663A566A5C4}"/>
    <cellStyle name="Normal 6 6 2 5 4" xfId="3348" xr:uid="{B2400A41-0712-455B-94B4-FFD14B69DC4B}"/>
    <cellStyle name="Normal 6 6 2 6" xfId="3349" xr:uid="{E10CA523-3A69-4370-B588-1F5D236D5A79}"/>
    <cellStyle name="Normal 6 6 2 7" xfId="3350" xr:uid="{02CCF5BB-BB45-4F1C-9F34-A0560C58ED6F}"/>
    <cellStyle name="Normal 6 6 2 8" xfId="3351" xr:uid="{192B4485-49AC-452E-AEF8-808DEA77C959}"/>
    <cellStyle name="Normal 6 6 3" xfId="342" xr:uid="{F97D657E-A1BC-4844-BF85-8B36162CE3B9}"/>
    <cellStyle name="Normal 6 6 3 2" xfId="666" xr:uid="{03D2DA4C-630D-4E1A-BB05-BCF9E5F3EC77}"/>
    <cellStyle name="Normal 6 6 3 2 2" xfId="667" xr:uid="{ED8EFCC3-DD73-4D54-9527-D762C08BEE7C}"/>
    <cellStyle name="Normal 6 6 3 2 3" xfId="3352" xr:uid="{489FF75A-ED05-435F-8E05-19B12A662427}"/>
    <cellStyle name="Normal 6 6 3 2 4" xfId="3353" xr:uid="{5BF5054A-6196-4773-9A54-D09D9E21FF20}"/>
    <cellStyle name="Normal 6 6 3 3" xfId="668" xr:uid="{E2684A2A-332F-4606-A224-8CDF3474FF4B}"/>
    <cellStyle name="Normal 6 6 3 3 2" xfId="3354" xr:uid="{F7E0C26E-DE0A-4EAC-BF4E-E703727F1F9B}"/>
    <cellStyle name="Normal 6 6 3 3 3" xfId="3355" xr:uid="{D1734EA9-542F-4031-8645-DB980BD3E423}"/>
    <cellStyle name="Normal 6 6 3 3 4" xfId="3356" xr:uid="{C50B1C2C-5767-4062-8F51-A6FB9E4DBDB8}"/>
    <cellStyle name="Normal 6 6 3 4" xfId="3357" xr:uid="{EAB120BF-08E4-46D4-B2ED-49441A1376C0}"/>
    <cellStyle name="Normal 6 6 3 5" xfId="3358" xr:uid="{110661C4-9139-414E-9887-86C2C624763C}"/>
    <cellStyle name="Normal 6 6 3 6" xfId="3359" xr:uid="{72AA6D20-A888-4657-98B4-A6C5F6DDA6B3}"/>
    <cellStyle name="Normal 6 6 4" xfId="343" xr:uid="{8853F878-34E0-41BB-A15B-46A57015429B}"/>
    <cellStyle name="Normal 6 6 4 2" xfId="669" xr:uid="{2E902E07-0084-46DE-92BE-746A00CEF91F}"/>
    <cellStyle name="Normal 6 6 4 2 2" xfId="3360" xr:uid="{D6CBE8A9-168A-4974-AE52-29388869397F}"/>
    <cellStyle name="Normal 6 6 4 2 3" xfId="3361" xr:uid="{97F17FE5-75FB-4F58-B34A-01D5E1806156}"/>
    <cellStyle name="Normal 6 6 4 2 4" xfId="3362" xr:uid="{59176589-0F0C-4E82-BE1E-D1F7FFED097A}"/>
    <cellStyle name="Normal 6 6 4 3" xfId="3363" xr:uid="{6B5C646C-004E-45B1-8C33-3B8332E2C8AC}"/>
    <cellStyle name="Normal 6 6 4 4" xfId="3364" xr:uid="{6BA9FB7E-C546-44A4-BB64-3B0E0497E1E5}"/>
    <cellStyle name="Normal 6 6 4 5" xfId="3365" xr:uid="{DC684216-20D1-441F-B701-26AAA3336161}"/>
    <cellStyle name="Normal 6 6 5" xfId="670" xr:uid="{6185DB1B-E8CA-47A5-A799-C8028AEF7D44}"/>
    <cellStyle name="Normal 6 6 5 2" xfId="3366" xr:uid="{349D5E85-1E86-4E57-82BD-ED747B988ECD}"/>
    <cellStyle name="Normal 6 6 5 3" xfId="3367" xr:uid="{5C4FF7C2-AC9B-41AB-9E1B-A0FC351AC818}"/>
    <cellStyle name="Normal 6 6 5 4" xfId="3368" xr:uid="{9C0BA43E-212C-4670-A56F-B10BB9697B10}"/>
    <cellStyle name="Normal 6 6 6" xfId="3369" xr:uid="{61F28F3D-71EF-4774-A461-637FC950FAA3}"/>
    <cellStyle name="Normal 6 6 6 2" xfId="3370" xr:uid="{A2C018EE-681F-4F54-AF47-DC228D3FE4E4}"/>
    <cellStyle name="Normal 6 6 6 3" xfId="3371" xr:uid="{BBD06259-3A69-47C1-921D-ED31092C7FC2}"/>
    <cellStyle name="Normal 6 6 6 4" xfId="3372" xr:uid="{AFF980FE-00EA-492E-AC0C-958ED5A51907}"/>
    <cellStyle name="Normal 6 6 7" xfId="3373" xr:uid="{BA76C5A0-1F95-4B9C-B116-24DB959EFF92}"/>
    <cellStyle name="Normal 6 6 8" xfId="3374" xr:uid="{E5850AB1-97D9-4D34-B8B3-FC1B8ECFB46D}"/>
    <cellStyle name="Normal 6 6 9" xfId="3375" xr:uid="{954AEB7F-FB52-447E-AE2D-53482E8EFCC1}"/>
    <cellStyle name="Normal 6 7" xfId="127" xr:uid="{BB5D9411-D8C6-4B15-AE8A-72E04A6E350E}"/>
    <cellStyle name="Normal 6 7 2" xfId="344" xr:uid="{9A4A5B3D-2B39-4619-8DF4-2B09D8965898}"/>
    <cellStyle name="Normal 6 7 2 2" xfId="671" xr:uid="{E30579C0-CD63-46CF-B4CE-FE2F6C66E54C}"/>
    <cellStyle name="Normal 6 7 2 2 2" xfId="1683" xr:uid="{3F61B1CB-823D-48F0-A5AF-AC36344C1466}"/>
    <cellStyle name="Normal 6 7 2 2 2 2" xfId="1684" xr:uid="{27B4D8DE-F2D7-4DDF-9EB0-47C12ECEF66F}"/>
    <cellStyle name="Normal 6 7 2 2 3" xfId="1685" xr:uid="{F10736F1-5485-4F48-87DF-044733AAF7EE}"/>
    <cellStyle name="Normal 6 7 2 2 4" xfId="3376" xr:uid="{5E2771EE-5CDB-4D27-9EFE-5751A41A12F5}"/>
    <cellStyle name="Normal 6 7 2 3" xfId="1686" xr:uid="{9DDE16AF-A87F-4E5D-AF6B-34DC101F9203}"/>
    <cellStyle name="Normal 6 7 2 3 2" xfId="1687" xr:uid="{53C401DD-D484-4CFF-967C-99A860850457}"/>
    <cellStyle name="Normal 6 7 2 3 3" xfId="3377" xr:uid="{835FD2C3-6167-4780-A468-B1F841DFF305}"/>
    <cellStyle name="Normal 6 7 2 3 4" xfId="3378" xr:uid="{AAB1EF24-C4CA-45A1-97AC-F76A4E6AADD1}"/>
    <cellStyle name="Normal 6 7 2 4" xfId="1688" xr:uid="{7E1FC405-EC7C-40D0-93FA-3B26FB4579C2}"/>
    <cellStyle name="Normal 6 7 2 5" xfId="3379" xr:uid="{4FC798AB-4026-4FCF-BCAE-65D2620FE073}"/>
    <cellStyle name="Normal 6 7 2 6" xfId="3380" xr:uid="{5CAFFB59-1A79-498E-97CE-ACF02AE9F8E2}"/>
    <cellStyle name="Normal 6 7 3" xfId="672" xr:uid="{EB891B2C-F57E-4CF9-B4C1-FA2988EA4AEE}"/>
    <cellStyle name="Normal 6 7 3 2" xfId="1689" xr:uid="{D0716CA4-7B23-438F-9A85-B4975A30220F}"/>
    <cellStyle name="Normal 6 7 3 2 2" xfId="1690" xr:uid="{5F6D623F-BE28-4C10-BB06-F68CA33DF32A}"/>
    <cellStyle name="Normal 6 7 3 2 3" xfId="3381" xr:uid="{1A03E87D-0A92-477D-AD08-B380141908E9}"/>
    <cellStyle name="Normal 6 7 3 2 4" xfId="3382" xr:uid="{38B65B3B-3D4A-4A16-AF16-12FE6964F1EE}"/>
    <cellStyle name="Normal 6 7 3 3" xfId="1691" xr:uid="{9AE9EBE6-43BB-4EDB-AE91-B42786C07C78}"/>
    <cellStyle name="Normal 6 7 3 4" xfId="3383" xr:uid="{98167DDD-A4F7-4930-AC9B-57AFB3803F7A}"/>
    <cellStyle name="Normal 6 7 3 5" xfId="3384" xr:uid="{1F21C765-DC88-4A54-BCED-70815A9A5938}"/>
    <cellStyle name="Normal 6 7 4" xfId="1692" xr:uid="{D3CE9899-D3E1-406D-8E20-6C482A710481}"/>
    <cellStyle name="Normal 6 7 4 2" xfId="1693" xr:uid="{D306D67C-C48C-4C69-928E-9036D8B31B52}"/>
    <cellStyle name="Normal 6 7 4 3" xfId="3385" xr:uid="{DBCD0CFC-00AC-4876-A20C-889D3306788F}"/>
    <cellStyle name="Normal 6 7 4 4" xfId="3386" xr:uid="{A6E6CA60-4ACF-4E44-ADF8-19907AD2A320}"/>
    <cellStyle name="Normal 6 7 5" xfId="1694" xr:uid="{92759682-55EB-4181-8F5A-03F95EB619DB}"/>
    <cellStyle name="Normal 6 7 5 2" xfId="3387" xr:uid="{DA4B2FBF-7B68-4900-AF6C-42D9BE25D0C6}"/>
    <cellStyle name="Normal 6 7 5 3" xfId="3388" xr:uid="{94C2A72B-D8CF-4437-BC17-BCC8B43BEA3F}"/>
    <cellStyle name="Normal 6 7 5 4" xfId="3389" xr:uid="{E9B1B33F-859D-46BD-AB52-5889A5923CF3}"/>
    <cellStyle name="Normal 6 7 6" xfId="3390" xr:uid="{4B8BDBDC-F89A-4FCC-B5F8-CC20C9FD0765}"/>
    <cellStyle name="Normal 6 7 7" xfId="3391" xr:uid="{E654090D-50A2-416B-A1A1-A4B30DE42C4A}"/>
    <cellStyle name="Normal 6 7 8" xfId="3392" xr:uid="{F873293C-6005-4966-939C-62B92F9550A6}"/>
    <cellStyle name="Normal 6 8" xfId="345" xr:uid="{221B3C66-7980-4D55-A5D9-47A3CAA09435}"/>
    <cellStyle name="Normal 6 8 2" xfId="673" xr:uid="{FA800B72-1E49-4FC1-86F7-20644AC804EB}"/>
    <cellStyle name="Normal 6 8 2 2" xfId="674" xr:uid="{1D2338A2-69A1-4281-AB4A-AE98AC4ED1FB}"/>
    <cellStyle name="Normal 6 8 2 2 2" xfId="1695" xr:uid="{9FEDD0C3-DF7D-4576-8652-3E3E64412EB2}"/>
    <cellStyle name="Normal 6 8 2 2 3" xfId="3393" xr:uid="{6957F115-2466-4BAC-8074-8DBBF0ACC662}"/>
    <cellStyle name="Normal 6 8 2 2 4" xfId="3394" xr:uid="{E60339D8-A62C-4840-9638-2DE963A49F09}"/>
    <cellStyle name="Normal 6 8 2 3" xfId="1696" xr:uid="{2B51659A-ACD3-4D3F-8C63-D43BE7731D06}"/>
    <cellStyle name="Normal 6 8 2 4" xfId="3395" xr:uid="{C9DE615F-AD2E-4ECF-9D2B-F927790F8B04}"/>
    <cellStyle name="Normal 6 8 2 5" xfId="3396" xr:uid="{B41015C7-5087-4AF2-9E40-39F925635451}"/>
    <cellStyle name="Normal 6 8 3" xfId="675" xr:uid="{C0B69A1B-A439-4880-8AAA-EB93E80613FB}"/>
    <cellStyle name="Normal 6 8 3 2" xfId="1697" xr:uid="{8BE14A35-E035-4096-8675-891BDA8A1CC3}"/>
    <cellStyle name="Normal 6 8 3 3" xfId="3397" xr:uid="{CDDE5B8D-44A0-4A9F-BD12-69E0FACE1BB0}"/>
    <cellStyle name="Normal 6 8 3 4" xfId="3398" xr:uid="{02EF6EE1-1136-4EEB-8473-2177D1E6F5AF}"/>
    <cellStyle name="Normal 6 8 4" xfId="1698" xr:uid="{2B4BEC98-4E07-489C-A01F-E475898E0F8E}"/>
    <cellStyle name="Normal 6 8 4 2" xfId="3399" xr:uid="{13CB5DB1-D380-4C97-97F4-712254D3BEFA}"/>
    <cellStyle name="Normal 6 8 4 3" xfId="3400" xr:uid="{F486B2EA-18FB-4130-A571-A5CEB6CB1925}"/>
    <cellStyle name="Normal 6 8 4 4" xfId="3401" xr:uid="{8EABE381-B9EB-4673-B191-6A3D2DF6BDD4}"/>
    <cellStyle name="Normal 6 8 5" xfId="3402" xr:uid="{26ABA5E1-672A-4DD7-9F5D-8D5F1AAC5162}"/>
    <cellStyle name="Normal 6 8 6" xfId="3403" xr:uid="{A1811CBD-AABF-4E65-BB40-1B777AF7885E}"/>
    <cellStyle name="Normal 6 8 7" xfId="3404" xr:uid="{3D56144B-E6C9-472F-9AEB-E9CCCCFBA714}"/>
    <cellStyle name="Normal 6 9" xfId="346" xr:uid="{A4C3C6A4-17CF-46AA-A066-846357E8616D}"/>
    <cellStyle name="Normal 6 9 2" xfId="676" xr:uid="{FEA22528-BF91-4F38-A03E-3913C43EB888}"/>
    <cellStyle name="Normal 6 9 2 2" xfId="1699" xr:uid="{862D3BCF-212F-4F9F-AA2C-B36D864AD267}"/>
    <cellStyle name="Normal 6 9 2 3" xfId="3405" xr:uid="{1D4135BC-C2E5-412B-A5F1-A9E707DC663C}"/>
    <cellStyle name="Normal 6 9 2 4" xfId="3406" xr:uid="{C628DE0B-BFB2-4C39-AC9C-45A2939253B4}"/>
    <cellStyle name="Normal 6 9 3" xfId="1700" xr:uid="{AB245B54-221F-439D-A186-1F0BE44B659E}"/>
    <cellStyle name="Normal 6 9 3 2" xfId="3407" xr:uid="{8C96DD9B-D719-464F-8144-6597FA3AD928}"/>
    <cellStyle name="Normal 6 9 3 3" xfId="3408" xr:uid="{CCB8F357-CCDA-4091-9C1F-E088170B94B3}"/>
    <cellStyle name="Normal 6 9 3 4" xfId="3409" xr:uid="{AE7F7676-2921-49A4-939B-925B2DAC0B43}"/>
    <cellStyle name="Normal 6 9 4" xfId="3410" xr:uid="{56B5EA91-09ED-4F07-9A82-DA54535FCF49}"/>
    <cellStyle name="Normal 6 9 5" xfId="3411" xr:uid="{3175480A-1A61-4B0A-85B6-AB129BA867AA}"/>
    <cellStyle name="Normal 6 9 6" xfId="3412" xr:uid="{B97FC7B0-4D25-4665-AA40-6F978BFEDE52}"/>
    <cellStyle name="Normal 7" xfId="128" xr:uid="{89469CA4-4DF3-420C-95A7-0595A0D2C58D}"/>
    <cellStyle name="Normal 7 10" xfId="1701" xr:uid="{7B8DD3ED-C5D3-45BE-9739-8DF07516E2B6}"/>
    <cellStyle name="Normal 7 10 2" xfId="3413" xr:uid="{4856F4EF-9E9B-4703-BA27-9C127074747A}"/>
    <cellStyle name="Normal 7 10 3" xfId="3414" xr:uid="{C458E774-EB5C-4D99-AA67-AD35B1A3F338}"/>
    <cellStyle name="Normal 7 10 4" xfId="3415" xr:uid="{3E47A641-7F09-4525-A693-F1D3F2B17161}"/>
    <cellStyle name="Normal 7 11" xfId="3416" xr:uid="{866D0D33-FEF6-4054-AA31-1B3ED07872B5}"/>
    <cellStyle name="Normal 7 11 2" xfId="3417" xr:uid="{F0078F6D-6B9A-42F3-87AB-1B2E773A6D29}"/>
    <cellStyle name="Normal 7 11 3" xfId="3418" xr:uid="{318AE470-BB75-44D6-A23B-5F06BD5CDA86}"/>
    <cellStyle name="Normal 7 11 4" xfId="3419" xr:uid="{296849CE-BCB1-4E0D-9BEA-CCA34F54FE08}"/>
    <cellStyle name="Normal 7 12" xfId="3420" xr:uid="{FCBBB3C1-0584-4116-9EB0-9F22340E3057}"/>
    <cellStyle name="Normal 7 12 2" xfId="3421" xr:uid="{681EA62B-5371-40C6-8C6E-6CF5864A9BE3}"/>
    <cellStyle name="Normal 7 13" xfId="3422" xr:uid="{E953128C-91B3-464C-950D-0CFBA0F5272A}"/>
    <cellStyle name="Normal 7 14" xfId="3423" xr:uid="{61DCE428-0F12-4526-B226-61C3B117064D}"/>
    <cellStyle name="Normal 7 15" xfId="3424" xr:uid="{4AF59BB6-133D-41BD-AF4A-63DD168F5D38}"/>
    <cellStyle name="Normal 7 2" xfId="129" xr:uid="{79A9B346-8DD1-469E-8480-2E61179920C0}"/>
    <cellStyle name="Normal 7 2 10" xfId="3425" xr:uid="{196D9D12-91DE-4659-B02E-B1B750613152}"/>
    <cellStyle name="Normal 7 2 11" xfId="3426" xr:uid="{F1A71459-6B25-4C26-8C6C-971CF3526820}"/>
    <cellStyle name="Normal 7 2 2" xfId="130" xr:uid="{9D5DE48A-2FE1-473C-BBD6-BFD85F5B2610}"/>
    <cellStyle name="Normal 7 2 2 2" xfId="131" xr:uid="{518F7218-82E2-4A15-9A44-B200677FB1BA}"/>
    <cellStyle name="Normal 7 2 2 2 2" xfId="347" xr:uid="{C58374B9-FE3D-40D8-BEB7-FDBC8E46C45F}"/>
    <cellStyle name="Normal 7 2 2 2 2 2" xfId="677" xr:uid="{15CF3F01-B4A6-444A-BBC9-9F72FE251342}"/>
    <cellStyle name="Normal 7 2 2 2 2 2 2" xfId="678" xr:uid="{9CF6EF12-6F61-4697-AC70-6D11C2650CC6}"/>
    <cellStyle name="Normal 7 2 2 2 2 2 2 2" xfId="1702" xr:uid="{9F527F72-17CC-4A6F-A95E-4501475EBA2F}"/>
    <cellStyle name="Normal 7 2 2 2 2 2 2 2 2" xfId="1703" xr:uid="{8558134C-666E-438A-87DB-09EF44157DDD}"/>
    <cellStyle name="Normal 7 2 2 2 2 2 2 3" xfId="1704" xr:uid="{F3D50A63-4F1D-41AB-942C-4867E2B8A49C}"/>
    <cellStyle name="Normal 7 2 2 2 2 2 3" xfId="1705" xr:uid="{C66296BA-6FF9-4835-9B3A-5FB8AE62CCD2}"/>
    <cellStyle name="Normal 7 2 2 2 2 2 3 2" xfId="1706" xr:uid="{7B7FE38A-37D4-4470-BAAC-4D9D64692594}"/>
    <cellStyle name="Normal 7 2 2 2 2 2 4" xfId="1707" xr:uid="{DDDA7DFB-92CD-48E7-BEAD-1C8660E024D2}"/>
    <cellStyle name="Normal 7 2 2 2 2 3" xfId="679" xr:uid="{9CFF691D-85CB-45A4-B843-9436126B5F86}"/>
    <cellStyle name="Normal 7 2 2 2 2 3 2" xfId="1708" xr:uid="{04CBAB22-2386-4FAC-973A-2EA63E983064}"/>
    <cellStyle name="Normal 7 2 2 2 2 3 2 2" xfId="1709" xr:uid="{6AC4DD0A-82D7-4372-A139-FA3B0994C131}"/>
    <cellStyle name="Normal 7 2 2 2 2 3 3" xfId="1710" xr:uid="{3FCB69BA-C7EA-4ADC-AB1C-FE5DEFD70B01}"/>
    <cellStyle name="Normal 7 2 2 2 2 3 4" xfId="3427" xr:uid="{41CCF16F-E139-4C69-B113-839F03DA96BD}"/>
    <cellStyle name="Normal 7 2 2 2 2 4" xfId="1711" xr:uid="{F4DF6507-ACCF-44C1-98D1-B49BDC02CD9A}"/>
    <cellStyle name="Normal 7 2 2 2 2 4 2" xfId="1712" xr:uid="{8610E3B2-9C30-4238-8A22-40F9E1FDD5C9}"/>
    <cellStyle name="Normal 7 2 2 2 2 5" xfId="1713" xr:uid="{C102C282-E420-435C-86A8-2F85E153E8D8}"/>
    <cellStyle name="Normal 7 2 2 2 2 6" xfId="3428" xr:uid="{3F314F7E-C941-4A88-8475-B72E5ACFD4A8}"/>
    <cellStyle name="Normal 7 2 2 2 3" xfId="348" xr:uid="{11A3B82B-AEBF-4137-A96E-4FBC6C79D47F}"/>
    <cellStyle name="Normal 7 2 2 2 3 2" xfId="680" xr:uid="{B1FA75D1-0FA4-4752-B9B2-205D30BD3EC6}"/>
    <cellStyle name="Normal 7 2 2 2 3 2 2" xfId="681" xr:uid="{D80186EB-8D3A-48F2-B4B2-78EEB77701A9}"/>
    <cellStyle name="Normal 7 2 2 2 3 2 2 2" xfId="1714" xr:uid="{3B63DB6F-BAFF-41C7-AF94-3A4A2995A878}"/>
    <cellStyle name="Normal 7 2 2 2 3 2 2 2 2" xfId="1715" xr:uid="{14ECE475-B958-49FF-A78F-5D1F4CB14924}"/>
    <cellStyle name="Normal 7 2 2 2 3 2 2 3" xfId="1716" xr:uid="{FAC91565-70A5-4046-8DA8-AFA2500F7EDB}"/>
    <cellStyle name="Normal 7 2 2 2 3 2 3" xfId="1717" xr:uid="{AE2423BE-2D5A-453F-9F00-6001772AA4C2}"/>
    <cellStyle name="Normal 7 2 2 2 3 2 3 2" xfId="1718" xr:uid="{D6106EC8-E241-4EC0-AF6A-38E05979192C}"/>
    <cellStyle name="Normal 7 2 2 2 3 2 4" xfId="1719" xr:uid="{543F6E28-7C4D-4DE8-90B4-401D872FB13F}"/>
    <cellStyle name="Normal 7 2 2 2 3 3" xfId="682" xr:uid="{BEBE9053-D654-4985-9AD9-35E25C19AB70}"/>
    <cellStyle name="Normal 7 2 2 2 3 3 2" xfId="1720" xr:uid="{B8924885-D523-45B4-90AB-FF706A75B93C}"/>
    <cellStyle name="Normal 7 2 2 2 3 3 2 2" xfId="1721" xr:uid="{C7D966DF-36D2-4D07-AB2A-E33FE9652044}"/>
    <cellStyle name="Normal 7 2 2 2 3 3 3" xfId="1722" xr:uid="{907C3E9E-E6C6-42AB-904E-AFF5EE5D2AC3}"/>
    <cellStyle name="Normal 7 2 2 2 3 4" xfId="1723" xr:uid="{E7EB7566-DEB6-49CA-BA85-61516D640741}"/>
    <cellStyle name="Normal 7 2 2 2 3 4 2" xfId="1724" xr:uid="{8A507099-1A5B-4A9D-8A59-2710E5726EC6}"/>
    <cellStyle name="Normal 7 2 2 2 3 5" xfId="1725" xr:uid="{623C3B63-139E-4F5B-A36A-927D2F58F5F5}"/>
    <cellStyle name="Normal 7 2 2 2 4" xfId="683" xr:uid="{4A81B277-4291-473A-A996-8D8660753CE5}"/>
    <cellStyle name="Normal 7 2 2 2 4 2" xfId="684" xr:uid="{EDAE7633-DF4A-4CB5-9C72-CF15D547EEF4}"/>
    <cellStyle name="Normal 7 2 2 2 4 2 2" xfId="1726" xr:uid="{2A005AD1-E14F-4EE1-845D-FEF14CDC735B}"/>
    <cellStyle name="Normal 7 2 2 2 4 2 2 2" xfId="1727" xr:uid="{902FD6EA-5BF5-40DD-9191-C6514A5E6475}"/>
    <cellStyle name="Normal 7 2 2 2 4 2 3" xfId="1728" xr:uid="{41A3B72E-8AB7-494A-9A13-A46F8BA31675}"/>
    <cellStyle name="Normal 7 2 2 2 4 3" xfId="1729" xr:uid="{3EA318E0-31F7-447F-BCA3-F170DDB9A2AC}"/>
    <cellStyle name="Normal 7 2 2 2 4 3 2" xfId="1730" xr:uid="{A1D7B1D0-7C9A-49B5-95C5-BD23B22490EA}"/>
    <cellStyle name="Normal 7 2 2 2 4 4" xfId="1731" xr:uid="{5C85EDDA-7737-4860-90F2-35DF1F4B28EB}"/>
    <cellStyle name="Normal 7 2 2 2 5" xfId="685" xr:uid="{FC580CA0-7DE6-4096-AAD0-63A38250F5F7}"/>
    <cellStyle name="Normal 7 2 2 2 5 2" xfId="1732" xr:uid="{72217BC9-CB61-432D-91D5-D83FD6FF1629}"/>
    <cellStyle name="Normal 7 2 2 2 5 2 2" xfId="1733" xr:uid="{2FB80437-5193-4BCD-A471-40EAE2F1D7AD}"/>
    <cellStyle name="Normal 7 2 2 2 5 3" xfId="1734" xr:uid="{59C50CB6-B04F-4B52-91D7-A02A7F50654C}"/>
    <cellStyle name="Normal 7 2 2 2 5 4" xfId="3429" xr:uid="{E9C3D660-A8CC-40F4-9E67-C5CD82887F90}"/>
    <cellStyle name="Normal 7 2 2 2 6" xfId="1735" xr:uid="{D3B70271-8148-482A-8216-9AB5D56F36A9}"/>
    <cellStyle name="Normal 7 2 2 2 6 2" xfId="1736" xr:uid="{8F324EDD-1497-49B1-A21F-419896A8BCFC}"/>
    <cellStyle name="Normal 7 2 2 2 7" xfId="1737" xr:uid="{4AF3A029-DC97-4029-BBE0-94EA54B12C45}"/>
    <cellStyle name="Normal 7 2 2 2 8" xfId="3430" xr:uid="{EAB69D56-D7B6-4900-96BC-010E2797FB66}"/>
    <cellStyle name="Normal 7 2 2 3" xfId="349" xr:uid="{1957667D-00C7-4A27-9BFB-11CE86E4E303}"/>
    <cellStyle name="Normal 7 2 2 3 2" xfId="686" xr:uid="{81AD346C-E090-4A0E-B14D-4CD063414466}"/>
    <cellStyle name="Normal 7 2 2 3 2 2" xfId="687" xr:uid="{0C290B42-7790-4E24-9AB2-01F9251B21F9}"/>
    <cellStyle name="Normal 7 2 2 3 2 2 2" xfId="1738" xr:uid="{F686B622-7CA0-47E3-9E02-F3D3B11882C4}"/>
    <cellStyle name="Normal 7 2 2 3 2 2 2 2" xfId="1739" xr:uid="{E922DE51-74EB-4B74-B5E7-E1E87D202244}"/>
    <cellStyle name="Normal 7 2 2 3 2 2 3" xfId="1740" xr:uid="{39E18E6D-75AC-4E07-85BC-5A0429B8E1B8}"/>
    <cellStyle name="Normal 7 2 2 3 2 3" xfId="1741" xr:uid="{7946539B-F6DC-4002-B4C7-FB3C17A581EC}"/>
    <cellStyle name="Normal 7 2 2 3 2 3 2" xfId="1742" xr:uid="{143FC3B6-61BB-496D-8C52-F457E7EDD92C}"/>
    <cellStyle name="Normal 7 2 2 3 2 4" xfId="1743" xr:uid="{57C764D8-1019-41EE-9E17-782E9207A833}"/>
    <cellStyle name="Normal 7 2 2 3 3" xfId="688" xr:uid="{BFFE4395-D099-4F78-9C7E-67AECAFAC35C}"/>
    <cellStyle name="Normal 7 2 2 3 3 2" xfId="1744" xr:uid="{F3512B19-A31F-4FA4-B4A8-C5A2BFDBB445}"/>
    <cellStyle name="Normal 7 2 2 3 3 2 2" xfId="1745" xr:uid="{85E6E659-6253-40DF-8F65-0D46D531A383}"/>
    <cellStyle name="Normal 7 2 2 3 3 3" xfId="1746" xr:uid="{D55B90CC-7CC4-4CCD-9711-C5347A160A4C}"/>
    <cellStyle name="Normal 7 2 2 3 3 4" xfId="3431" xr:uid="{72C8B6F4-43E3-4BCE-866C-AC522A43EC8E}"/>
    <cellStyle name="Normal 7 2 2 3 4" xfId="1747" xr:uid="{DAD60BA1-F723-4A05-897A-A9598BD2E7D3}"/>
    <cellStyle name="Normal 7 2 2 3 4 2" xfId="1748" xr:uid="{CB4F8E48-1C95-476E-89E4-18369AEB005B}"/>
    <cellStyle name="Normal 7 2 2 3 5" xfId="1749" xr:uid="{CDD9E6DE-EA6E-4E71-8D69-75E63E945CE9}"/>
    <cellStyle name="Normal 7 2 2 3 6" xfId="3432" xr:uid="{35B01842-A8DC-4E01-9FC2-9AC60A0E9DCF}"/>
    <cellStyle name="Normal 7 2 2 4" xfId="350" xr:uid="{6E1B895E-AB0D-476E-94AE-CD9A59DBE5EF}"/>
    <cellStyle name="Normal 7 2 2 4 2" xfId="689" xr:uid="{18DB5225-A292-4C4C-9663-CA21EEF0183F}"/>
    <cellStyle name="Normal 7 2 2 4 2 2" xfId="690" xr:uid="{0A6A6817-D21F-4492-9E49-E6EBEFCD5037}"/>
    <cellStyle name="Normal 7 2 2 4 2 2 2" xfId="1750" xr:uid="{B286CFCE-148A-4C16-93A6-1037E496807E}"/>
    <cellStyle name="Normal 7 2 2 4 2 2 2 2" xfId="1751" xr:uid="{149F37CD-9CA6-493D-AE9F-81A5771BBD11}"/>
    <cellStyle name="Normal 7 2 2 4 2 2 3" xfId="1752" xr:uid="{9F62D5F7-0DC0-4822-918D-9A08F4F63541}"/>
    <cellStyle name="Normal 7 2 2 4 2 3" xfId="1753" xr:uid="{4128F7BD-42B8-41EB-9F46-022C7749D973}"/>
    <cellStyle name="Normal 7 2 2 4 2 3 2" xfId="1754" xr:uid="{25CE4646-138E-4F89-8AC8-065059C0A55B}"/>
    <cellStyle name="Normal 7 2 2 4 2 4" xfId="1755" xr:uid="{544CAAA1-0377-45F5-B987-F42ED7D4117B}"/>
    <cellStyle name="Normal 7 2 2 4 3" xfId="691" xr:uid="{03F82BAC-65F3-4ABB-BF9A-219D7751FA1E}"/>
    <cellStyle name="Normal 7 2 2 4 3 2" xfId="1756" xr:uid="{F083A9D3-0360-4C5F-AA84-5A08130C4EBE}"/>
    <cellStyle name="Normal 7 2 2 4 3 2 2" xfId="1757" xr:uid="{9172FC93-DBC6-4A84-886D-F96C312E2949}"/>
    <cellStyle name="Normal 7 2 2 4 3 3" xfId="1758" xr:uid="{5D5D5A6C-9FA7-479F-A842-75CF6DAAB3CD}"/>
    <cellStyle name="Normal 7 2 2 4 4" xfId="1759" xr:uid="{A3CDB31A-2913-4DF7-AB31-2BDF5207639C}"/>
    <cellStyle name="Normal 7 2 2 4 4 2" xfId="1760" xr:uid="{A738599F-8627-45B8-836C-92D653E0CDF3}"/>
    <cellStyle name="Normal 7 2 2 4 5" xfId="1761" xr:uid="{2F1D4048-0F55-4D8B-A753-8B4CD71250AE}"/>
    <cellStyle name="Normal 7 2 2 5" xfId="351" xr:uid="{F264CB3D-EA30-49AD-9A99-8B7758D0A8B1}"/>
    <cellStyle name="Normal 7 2 2 5 2" xfId="692" xr:uid="{6EABBFCD-054F-42EA-8556-E435EF1F1743}"/>
    <cellStyle name="Normal 7 2 2 5 2 2" xfId="1762" xr:uid="{1132CEE3-6803-44ED-9182-6D56B711CBAD}"/>
    <cellStyle name="Normal 7 2 2 5 2 2 2" xfId="1763" xr:uid="{90EA1348-C4F4-4FEE-8F1D-85138045A006}"/>
    <cellStyle name="Normal 7 2 2 5 2 3" xfId="1764" xr:uid="{67D56E51-F584-4A1B-9D75-E19F33F9E977}"/>
    <cellStyle name="Normal 7 2 2 5 3" xfId="1765" xr:uid="{45EA287F-D41B-492B-9A73-3C5E57C92715}"/>
    <cellStyle name="Normal 7 2 2 5 3 2" xfId="1766" xr:uid="{87664D27-517C-4A1D-86BE-60ADAA096BFB}"/>
    <cellStyle name="Normal 7 2 2 5 4" xfId="1767" xr:uid="{5ECE9605-58B4-40F2-BCCF-F8B68A0D7FF6}"/>
    <cellStyle name="Normal 7 2 2 6" xfId="693" xr:uid="{DC2CB3CD-22B7-45AB-9D48-B43132A9CC9A}"/>
    <cellStyle name="Normal 7 2 2 6 2" xfId="1768" xr:uid="{2C264BC1-4A41-4F05-AB33-5B40D21E5352}"/>
    <cellStyle name="Normal 7 2 2 6 2 2" xfId="1769" xr:uid="{D845271E-B43C-492B-8D46-1A0AB72285A1}"/>
    <cellStyle name="Normal 7 2 2 6 3" xfId="1770" xr:uid="{D4DB9102-6B6E-409F-94A8-F5024ACE7545}"/>
    <cellStyle name="Normal 7 2 2 6 4" xfId="3433" xr:uid="{DDEA3790-2336-4610-A8EA-071597026FBE}"/>
    <cellStyle name="Normal 7 2 2 7" xfId="1771" xr:uid="{8DBF519E-AC56-4D19-A3C3-59A5EB4AA242}"/>
    <cellStyle name="Normal 7 2 2 7 2" xfId="1772" xr:uid="{8217F2E0-F028-4232-8CB7-69F2D050CD73}"/>
    <cellStyle name="Normal 7 2 2 8" xfId="1773" xr:uid="{A4B1AD3E-B16A-45A4-A4F8-5D69EBB7B746}"/>
    <cellStyle name="Normal 7 2 2 9" xfId="3434" xr:uid="{144B6931-7401-4200-835E-DEC10BB957A0}"/>
    <cellStyle name="Normal 7 2 3" xfId="132" xr:uid="{76EE765F-0916-4539-9A75-8CB8DC277129}"/>
    <cellStyle name="Normal 7 2 3 2" xfId="133" xr:uid="{D9572CA0-D1D5-42BA-ABCA-F549C1CF5B8E}"/>
    <cellStyle name="Normal 7 2 3 2 2" xfId="694" xr:uid="{16A729CD-2CA8-469B-B359-22AD12237A73}"/>
    <cellStyle name="Normal 7 2 3 2 2 2" xfId="695" xr:uid="{5C095CC5-5587-4CBD-95ED-79ADF0F2CE4E}"/>
    <cellStyle name="Normal 7 2 3 2 2 2 2" xfId="1774" xr:uid="{FF481CFB-30EC-4467-9A76-1B3732668228}"/>
    <cellStyle name="Normal 7 2 3 2 2 2 2 2" xfId="1775" xr:uid="{1F400075-5DAA-4FBD-BE36-BFE25FE65CDB}"/>
    <cellStyle name="Normal 7 2 3 2 2 2 3" xfId="1776" xr:uid="{090F199C-A0CF-4A96-BEF3-DA4EFF028516}"/>
    <cellStyle name="Normal 7 2 3 2 2 3" xfId="1777" xr:uid="{673F9BB6-C39E-4D61-991E-3C549E99ACD4}"/>
    <cellStyle name="Normal 7 2 3 2 2 3 2" xfId="1778" xr:uid="{C644400F-80A6-46FC-9BED-72EB18B473F7}"/>
    <cellStyle name="Normal 7 2 3 2 2 4" xfId="1779" xr:uid="{81B8E286-2563-41FC-859B-D4064529A82F}"/>
    <cellStyle name="Normal 7 2 3 2 3" xfId="696" xr:uid="{F883E223-EAFE-4CCA-A79D-6009D268C405}"/>
    <cellStyle name="Normal 7 2 3 2 3 2" xfId="1780" xr:uid="{958E7636-2F88-480F-BDB5-A58483FBDC05}"/>
    <cellStyle name="Normal 7 2 3 2 3 2 2" xfId="1781" xr:uid="{AA17EE98-DAA5-4140-A5F5-DEF731840D05}"/>
    <cellStyle name="Normal 7 2 3 2 3 3" xfId="1782" xr:uid="{B1F26813-F9C0-4653-8B4A-C0F9DAECF1F8}"/>
    <cellStyle name="Normal 7 2 3 2 3 4" xfId="3435" xr:uid="{6B362CAF-80C6-46FF-BF79-3608BFD5DA8A}"/>
    <cellStyle name="Normal 7 2 3 2 4" xfId="1783" xr:uid="{514D364A-D630-4C19-AC41-F60CC3E6567D}"/>
    <cellStyle name="Normal 7 2 3 2 4 2" xfId="1784" xr:uid="{4CA2D02E-C20A-483B-801E-7ABB919D84DD}"/>
    <cellStyle name="Normal 7 2 3 2 5" xfId="1785" xr:uid="{86AA416A-9089-4D15-9450-5F6755FE0A15}"/>
    <cellStyle name="Normal 7 2 3 2 6" xfId="3436" xr:uid="{4D874F63-B9B2-4225-BDE9-13781260D605}"/>
    <cellStyle name="Normal 7 2 3 3" xfId="352" xr:uid="{4DC15773-5C7F-47ED-8D24-BF01872F6A78}"/>
    <cellStyle name="Normal 7 2 3 3 2" xfId="697" xr:uid="{25F47D1F-B88B-4CFB-A97D-DB3404BAFEAC}"/>
    <cellStyle name="Normal 7 2 3 3 2 2" xfId="698" xr:uid="{3692BFB6-4AFA-49F7-9304-9AF71657D8A6}"/>
    <cellStyle name="Normal 7 2 3 3 2 2 2" xfId="1786" xr:uid="{DE6B9A3C-7CF7-4CD7-A514-6D5C63EC7BCD}"/>
    <cellStyle name="Normal 7 2 3 3 2 2 2 2" xfId="1787" xr:uid="{45CEF9F0-0482-47F0-8E35-AEDE2D3A6284}"/>
    <cellStyle name="Normal 7 2 3 3 2 2 3" xfId="1788" xr:uid="{78384E6C-7FFB-4614-B0B5-7788951F94AA}"/>
    <cellStyle name="Normal 7 2 3 3 2 3" xfId="1789" xr:uid="{70788992-5F8A-4D5F-A8B8-4947A612A34E}"/>
    <cellStyle name="Normal 7 2 3 3 2 3 2" xfId="1790" xr:uid="{3952369B-3277-4F70-80C3-B7630B17B910}"/>
    <cellStyle name="Normal 7 2 3 3 2 4" xfId="1791" xr:uid="{75E85515-3E15-4338-A04C-4A6B0DFA32CD}"/>
    <cellStyle name="Normal 7 2 3 3 3" xfId="699" xr:uid="{6113AFD2-9B67-4230-9A83-CB9B27F562F0}"/>
    <cellStyle name="Normal 7 2 3 3 3 2" xfId="1792" xr:uid="{B6B62712-67A6-4068-B0B2-8EF91D76ECE6}"/>
    <cellStyle name="Normal 7 2 3 3 3 2 2" xfId="1793" xr:uid="{B863A30E-A51C-4A5C-802B-D2A83F1DAE4F}"/>
    <cellStyle name="Normal 7 2 3 3 3 3" xfId="1794" xr:uid="{88246698-A044-45C5-A656-9524B5488FC8}"/>
    <cellStyle name="Normal 7 2 3 3 4" xfId="1795" xr:uid="{0754601C-99D8-455F-81BA-F9273716E2AF}"/>
    <cellStyle name="Normal 7 2 3 3 4 2" xfId="1796" xr:uid="{1B418A36-36C5-462E-A81A-40251D1752ED}"/>
    <cellStyle name="Normal 7 2 3 3 5" xfId="1797" xr:uid="{25F9B0BB-658B-4729-BC64-1D000D52F710}"/>
    <cellStyle name="Normal 7 2 3 4" xfId="353" xr:uid="{7D06D8CD-8C84-41D2-A043-7B98B7C3BB70}"/>
    <cellStyle name="Normal 7 2 3 4 2" xfId="700" xr:uid="{88A67E8C-4AE6-455A-BBE2-BA8E0978530C}"/>
    <cellStyle name="Normal 7 2 3 4 2 2" xfId="1798" xr:uid="{7F03D311-0ED4-497F-8F7F-B4B7D3D617C4}"/>
    <cellStyle name="Normal 7 2 3 4 2 2 2" xfId="1799" xr:uid="{0053A977-3095-4EBB-9070-BCD383D1E15C}"/>
    <cellStyle name="Normal 7 2 3 4 2 3" xfId="1800" xr:uid="{AF54A3E0-117A-4B96-8282-8A7189CB090B}"/>
    <cellStyle name="Normal 7 2 3 4 3" xfId="1801" xr:uid="{0F00077F-1BF3-4972-9F94-B3A10B726507}"/>
    <cellStyle name="Normal 7 2 3 4 3 2" xfId="1802" xr:uid="{D5FE4000-B8BA-4595-B4F1-D6E1BD9F08A0}"/>
    <cellStyle name="Normal 7 2 3 4 4" xfId="1803" xr:uid="{79C3A613-5DCB-4DF3-BD47-3178735236B3}"/>
    <cellStyle name="Normal 7 2 3 5" xfId="701" xr:uid="{48EF3547-E701-4906-8177-03D85ED56C84}"/>
    <cellStyle name="Normal 7 2 3 5 2" xfId="1804" xr:uid="{23F13B97-E24D-440F-B5CD-95655ECB4642}"/>
    <cellStyle name="Normal 7 2 3 5 2 2" xfId="1805" xr:uid="{9275C125-6E50-4087-B535-C7A0EA562F19}"/>
    <cellStyle name="Normal 7 2 3 5 3" xfId="1806" xr:uid="{ACC8BE67-67E5-48D4-BF98-C588F3EB05A1}"/>
    <cellStyle name="Normal 7 2 3 5 4" xfId="3437" xr:uid="{05951D6B-3B56-46AD-AF62-663702A1E7C6}"/>
    <cellStyle name="Normal 7 2 3 6" xfId="1807" xr:uid="{17F52A65-7967-48BE-BEBE-2078AF186745}"/>
    <cellStyle name="Normal 7 2 3 6 2" xfId="1808" xr:uid="{35E4ED0A-0726-4BC1-ABC1-27DB78A2DBFB}"/>
    <cellStyle name="Normal 7 2 3 7" xfId="1809" xr:uid="{E6E94DF2-149F-46ED-B855-956DC6FE6376}"/>
    <cellStyle name="Normal 7 2 3 8" xfId="3438" xr:uid="{6CC8FB56-6405-4468-8F72-99BF1FEEDD15}"/>
    <cellStyle name="Normal 7 2 4" xfId="134" xr:uid="{A351B3C9-D3F9-40B6-BF05-DEB3AA382F67}"/>
    <cellStyle name="Normal 7 2 4 2" xfId="448" xr:uid="{3F5AA9A0-3730-4AD3-911C-39544A5233A2}"/>
    <cellStyle name="Normal 7 2 4 2 2" xfId="702" xr:uid="{BE9717EA-D384-4A80-A213-031EF1B078E6}"/>
    <cellStyle name="Normal 7 2 4 2 2 2" xfId="1810" xr:uid="{7AC1DB68-72F7-43B1-ACA0-0B17C985403F}"/>
    <cellStyle name="Normal 7 2 4 2 2 2 2" xfId="1811" xr:uid="{3A00A63D-7C40-43AD-96D3-B9D3380F7D76}"/>
    <cellStyle name="Normal 7 2 4 2 2 3" xfId="1812" xr:uid="{76759DF7-98E3-46A7-930E-6D9A4094D762}"/>
    <cellStyle name="Normal 7 2 4 2 2 4" xfId="3439" xr:uid="{A4DD10E2-F84A-4D63-AFCF-A4E931EC177A}"/>
    <cellStyle name="Normal 7 2 4 2 3" xfId="1813" xr:uid="{B1843B93-CB36-427B-8A33-376CBD9F4642}"/>
    <cellStyle name="Normal 7 2 4 2 3 2" xfId="1814" xr:uid="{B755FF34-5B77-4346-BD35-276A0BDA3441}"/>
    <cellStyle name="Normal 7 2 4 2 4" xfId="1815" xr:uid="{D041FA18-C364-456D-A0B5-4272BE2ACBA8}"/>
    <cellStyle name="Normal 7 2 4 2 5" xfId="3440" xr:uid="{5136EA87-F779-4F19-BFC1-4AF2B808D0C8}"/>
    <cellStyle name="Normal 7 2 4 3" xfId="703" xr:uid="{6B3E0064-AC39-430F-93B0-79523E5D2BB4}"/>
    <cellStyle name="Normal 7 2 4 3 2" xfId="1816" xr:uid="{E0878FDD-3AF7-4876-9CFA-6F5394C4D75F}"/>
    <cellStyle name="Normal 7 2 4 3 2 2" xfId="1817" xr:uid="{6BCD45D9-5E93-42E7-A3E3-72F639530A0A}"/>
    <cellStyle name="Normal 7 2 4 3 3" xfId="1818" xr:uid="{935842A8-D794-4B7D-B977-57D98AF7BC96}"/>
    <cellStyle name="Normal 7 2 4 3 4" xfId="3441" xr:uid="{2C175459-79F0-466B-BEA9-D9BA7A4AEC0F}"/>
    <cellStyle name="Normal 7 2 4 4" xfId="1819" xr:uid="{236192A2-369D-44F1-9BFD-712FCA8B4F4C}"/>
    <cellStyle name="Normal 7 2 4 4 2" xfId="1820" xr:uid="{E486F85A-463E-411C-9A30-03107F4400C9}"/>
    <cellStyle name="Normal 7 2 4 4 3" xfId="3442" xr:uid="{4365AB22-FCA9-4BE9-9F2D-3CCEE566E3BF}"/>
    <cellStyle name="Normal 7 2 4 4 4" xfId="3443" xr:uid="{103AA2E4-D448-4A02-B38E-BB4C7265FA8D}"/>
    <cellStyle name="Normal 7 2 4 5" xfId="1821" xr:uid="{288812FC-7DC3-414E-B8EC-C4FC2269EA95}"/>
    <cellStyle name="Normal 7 2 4 6" xfId="3444" xr:uid="{31E7BC76-E4DE-4709-8892-874B416883C7}"/>
    <cellStyle name="Normal 7 2 4 7" xfId="3445" xr:uid="{A63EA26C-7F35-4EAD-9C78-7E8B195661CC}"/>
    <cellStyle name="Normal 7 2 5" xfId="354" xr:uid="{69DABE32-5B92-4876-A366-54B889617CA2}"/>
    <cellStyle name="Normal 7 2 5 2" xfId="704" xr:uid="{7DE0CCA0-9767-42BB-AD47-D4660EE4EC65}"/>
    <cellStyle name="Normal 7 2 5 2 2" xfId="705" xr:uid="{CBC98780-1D34-475E-ABBC-75A58C3B53D5}"/>
    <cellStyle name="Normal 7 2 5 2 2 2" xfId="1822" xr:uid="{3653498A-4D75-4AE7-ACBD-FC4114C7C561}"/>
    <cellStyle name="Normal 7 2 5 2 2 2 2" xfId="1823" xr:uid="{A4F48C64-2ED0-4684-A9B5-CF6CD32FF9B7}"/>
    <cellStyle name="Normal 7 2 5 2 2 3" xfId="1824" xr:uid="{CDC5D314-2E5F-4F00-80E9-DB82A8DE0F9B}"/>
    <cellStyle name="Normal 7 2 5 2 3" xfId="1825" xr:uid="{B22936CD-06DE-404D-9CC6-2611BE803538}"/>
    <cellStyle name="Normal 7 2 5 2 3 2" xfId="1826" xr:uid="{15CB9121-0AB6-4BDF-A417-0227498A9B90}"/>
    <cellStyle name="Normal 7 2 5 2 4" xfId="1827" xr:uid="{BB83950A-5732-42EC-9BBB-1F9672FD18FF}"/>
    <cellStyle name="Normal 7 2 5 3" xfId="706" xr:uid="{FD6509A3-C896-43A7-B8F6-6F399A1CFDD9}"/>
    <cellStyle name="Normal 7 2 5 3 2" xfId="1828" xr:uid="{A2D4BABD-7564-4B09-9FDC-303D208684C5}"/>
    <cellStyle name="Normal 7 2 5 3 2 2" xfId="1829" xr:uid="{1560877B-1672-4E55-9C3C-6C2FD2816F7F}"/>
    <cellStyle name="Normal 7 2 5 3 3" xfId="1830" xr:uid="{A844658B-57EC-46A4-AF8D-0669DEF8E5AB}"/>
    <cellStyle name="Normal 7 2 5 3 4" xfId="3446" xr:uid="{13764A5B-20D4-429D-8AC9-DEF2DEF7567A}"/>
    <cellStyle name="Normal 7 2 5 4" xfId="1831" xr:uid="{7B7941E1-E1A6-4117-8DDE-4933D6A4133F}"/>
    <cellStyle name="Normal 7 2 5 4 2" xfId="1832" xr:uid="{FC28C40B-87EC-4AE6-8F6E-EBC84A506645}"/>
    <cellStyle name="Normal 7 2 5 5" xfId="1833" xr:uid="{701EE8A0-9C13-4588-A56C-2C6A738C8536}"/>
    <cellStyle name="Normal 7 2 5 6" xfId="3447" xr:uid="{90A282F9-2870-4DE6-874D-0EE557A3F4B8}"/>
    <cellStyle name="Normal 7 2 6" xfId="355" xr:uid="{DE1B1B9F-9CEC-4B36-ACF0-310C3899F683}"/>
    <cellStyle name="Normal 7 2 6 2" xfId="707" xr:uid="{8BB4D619-C0A2-469B-8550-6DDE7A88D6F1}"/>
    <cellStyle name="Normal 7 2 6 2 2" xfId="1834" xr:uid="{EF37EF2C-4B54-4B8F-B96F-F49D8BF26EA6}"/>
    <cellStyle name="Normal 7 2 6 2 2 2" xfId="1835" xr:uid="{B9249BA9-FF51-43EC-9E35-83CA648BED19}"/>
    <cellStyle name="Normal 7 2 6 2 3" xfId="1836" xr:uid="{FE9D4BBB-7CE4-4F03-B819-198EB3F93347}"/>
    <cellStyle name="Normal 7 2 6 2 4" xfId="3448" xr:uid="{02B377C3-7F4E-4CF5-9D30-0A934179CEDE}"/>
    <cellStyle name="Normal 7 2 6 3" xfId="1837" xr:uid="{B03F1DEE-C4FC-490D-A0BE-527ECF4B352D}"/>
    <cellStyle name="Normal 7 2 6 3 2" xfId="1838" xr:uid="{6D55B647-1257-4D4E-82EA-DBD1A34A0734}"/>
    <cellStyle name="Normal 7 2 6 4" xfId="1839" xr:uid="{08636AE7-25B1-4549-88F0-661F0087FA89}"/>
    <cellStyle name="Normal 7 2 6 5" xfId="3449" xr:uid="{6BF574A8-D9EC-4BA9-A2C8-C3DA243933C3}"/>
    <cellStyle name="Normal 7 2 7" xfId="708" xr:uid="{BA17D1B2-A206-4EA1-ABF2-A95130FF1D76}"/>
    <cellStyle name="Normal 7 2 7 2" xfId="1840" xr:uid="{45498065-8E89-47BE-9F81-D6AFCFC8ABFE}"/>
    <cellStyle name="Normal 7 2 7 2 2" xfId="1841" xr:uid="{41742955-2DB2-4BD9-A0A8-FFA210DE8857}"/>
    <cellStyle name="Normal 7 2 7 2 3" xfId="4409" xr:uid="{C3B7B0BD-50B2-4B78-808E-9B254C7E67CB}"/>
    <cellStyle name="Normal 7 2 7 3" xfId="1842" xr:uid="{9D92E1CA-2098-4A33-9EBC-E52C3F181EAC}"/>
    <cellStyle name="Normal 7 2 7 4" xfId="3450" xr:uid="{DCB4E6B5-7B45-4786-82D3-AF9E44D27F84}"/>
    <cellStyle name="Normal 7 2 7 4 2" xfId="4579" xr:uid="{096A451B-4491-4114-91F1-CCC700BC261E}"/>
    <cellStyle name="Normal 7 2 7 4 3" xfId="4686" xr:uid="{5A585E4E-D503-4340-8B23-238FE87A185F}"/>
    <cellStyle name="Normal 7 2 7 4 4" xfId="4608" xr:uid="{0F795480-5118-40C1-BBDB-97356746946D}"/>
    <cellStyle name="Normal 7 2 8" xfId="1843" xr:uid="{DC131874-1720-4CCE-B380-C0CB019F3596}"/>
    <cellStyle name="Normal 7 2 8 2" xfId="1844" xr:uid="{372ACDD7-8F4A-4675-AEA4-811CE1D83E27}"/>
    <cellStyle name="Normal 7 2 8 3" xfId="3451" xr:uid="{7EF39DBE-8246-418B-ABB3-C29C1E0F02FA}"/>
    <cellStyle name="Normal 7 2 8 4" xfId="3452" xr:uid="{B29B17F7-B851-4D06-8D02-CD44E404A8B0}"/>
    <cellStyle name="Normal 7 2 9" xfId="1845" xr:uid="{F47A6549-1BDE-4116-9D57-1B0E865F39E7}"/>
    <cellStyle name="Normal 7 3" xfId="135" xr:uid="{0937515C-349E-4AC2-A7B5-BF21D8E5106C}"/>
    <cellStyle name="Normal 7 3 10" xfId="3453" xr:uid="{B30DB9BE-28D4-4F09-98A7-FA0995F085BC}"/>
    <cellStyle name="Normal 7 3 11" xfId="3454" xr:uid="{EC01E537-E5F0-4B65-800C-241EBD9C4EEF}"/>
    <cellStyle name="Normal 7 3 2" xfId="136" xr:uid="{1E7A0316-C1D4-4CDD-BB56-829743ECFDA0}"/>
    <cellStyle name="Normal 7 3 2 2" xfId="137" xr:uid="{71F2F36C-A5DB-461A-9AB9-84F432165645}"/>
    <cellStyle name="Normal 7 3 2 2 2" xfId="356" xr:uid="{F0F32D92-2E63-411F-BF08-BA8E75EAC052}"/>
    <cellStyle name="Normal 7 3 2 2 2 2" xfId="709" xr:uid="{F7E6BBA9-B498-4EE0-8C1C-3265F9FBB7F3}"/>
    <cellStyle name="Normal 7 3 2 2 2 2 2" xfId="1846" xr:uid="{BCBACE55-EB1A-4B48-A58E-7E106D12ECFE}"/>
    <cellStyle name="Normal 7 3 2 2 2 2 2 2" xfId="1847" xr:uid="{A8AD77A1-BBC5-418A-8273-3EC3CC4DBE8C}"/>
    <cellStyle name="Normal 7 3 2 2 2 2 3" xfId="1848" xr:uid="{13273AA1-3D3E-4144-8B1A-75C387FA7597}"/>
    <cellStyle name="Normal 7 3 2 2 2 2 4" xfId="3455" xr:uid="{EC9C634E-CD46-4B85-B6DC-A0D0888F0EB8}"/>
    <cellStyle name="Normal 7 3 2 2 2 3" xfId="1849" xr:uid="{03DDCAD8-F33E-4873-B744-448857439AE1}"/>
    <cellStyle name="Normal 7 3 2 2 2 3 2" xfId="1850" xr:uid="{ED8EBD55-3BDE-41E9-9E96-6BF111A31805}"/>
    <cellStyle name="Normal 7 3 2 2 2 3 3" xfId="3456" xr:uid="{07BE5953-AB90-41DE-94D8-6B825EDC8877}"/>
    <cellStyle name="Normal 7 3 2 2 2 3 4" xfId="3457" xr:uid="{A2B1DE91-59FF-49DA-99BA-C2ABDA12E0B5}"/>
    <cellStyle name="Normal 7 3 2 2 2 4" xfId="1851" xr:uid="{AC96246F-5ED4-42AE-8726-8A794619DF47}"/>
    <cellStyle name="Normal 7 3 2 2 2 5" xfId="3458" xr:uid="{81810E94-4EE1-4F56-A658-4D2A0ED76B4E}"/>
    <cellStyle name="Normal 7 3 2 2 2 6" xfId="3459" xr:uid="{B1842A5A-E6E0-473D-87A7-ED3DCE7B4D27}"/>
    <cellStyle name="Normal 7 3 2 2 3" xfId="710" xr:uid="{CB4F17AB-1BBC-46F1-9B14-A3F316A532FA}"/>
    <cellStyle name="Normal 7 3 2 2 3 2" xfId="1852" xr:uid="{5A865EE2-B053-4AC2-BD57-19F0BA90005E}"/>
    <cellStyle name="Normal 7 3 2 2 3 2 2" xfId="1853" xr:uid="{7C89F84A-A97F-4D8C-BAE2-54B70B1C0885}"/>
    <cellStyle name="Normal 7 3 2 2 3 2 3" xfId="3460" xr:uid="{8BD4B8E1-FE0E-4032-84D7-9FA04D954C8D}"/>
    <cellStyle name="Normal 7 3 2 2 3 2 4" xfId="3461" xr:uid="{9AD44730-BCA9-4CD2-9123-644A8EA21B17}"/>
    <cellStyle name="Normal 7 3 2 2 3 3" xfId="1854" xr:uid="{D48F3FC8-DCA2-4167-A1EA-6FED685FBCC0}"/>
    <cellStyle name="Normal 7 3 2 2 3 4" xfId="3462" xr:uid="{0512D0FF-CE5A-40FD-BA3D-C63D9EB55D35}"/>
    <cellStyle name="Normal 7 3 2 2 3 5" xfId="3463" xr:uid="{9484CB47-852B-4B9E-A140-6515E9B9F1D5}"/>
    <cellStyle name="Normal 7 3 2 2 4" xfId="1855" xr:uid="{6CB402A3-C50D-436E-A25B-BC7FF4DDDB08}"/>
    <cellStyle name="Normal 7 3 2 2 4 2" xfId="1856" xr:uid="{48553DC0-DB58-4818-AB5A-BE8BF2E7024A}"/>
    <cellStyle name="Normal 7 3 2 2 4 3" xfId="3464" xr:uid="{1C005680-AAB1-4BB3-8471-B50CF5A77722}"/>
    <cellStyle name="Normal 7 3 2 2 4 4" xfId="3465" xr:uid="{D10D8EFA-F3B0-44C2-8C1A-4DE1E94D2602}"/>
    <cellStyle name="Normal 7 3 2 2 5" xfId="1857" xr:uid="{C242332F-EF6F-437C-9A54-51202F8F392F}"/>
    <cellStyle name="Normal 7 3 2 2 5 2" xfId="3466" xr:uid="{06975E47-87F7-4856-9FBE-8BD703CDB838}"/>
    <cellStyle name="Normal 7 3 2 2 5 3" xfId="3467" xr:uid="{34072031-F017-40C8-8846-8F20DE783DD2}"/>
    <cellStyle name="Normal 7 3 2 2 5 4" xfId="3468" xr:uid="{A0D3446D-5364-4529-8D05-C90155EA49AE}"/>
    <cellStyle name="Normal 7 3 2 2 6" xfId="3469" xr:uid="{BF6E320A-8F6E-49C4-A9F5-35A9D5BBAD60}"/>
    <cellStyle name="Normal 7 3 2 2 7" xfId="3470" xr:uid="{AB0B7AD6-1297-4D07-88C1-BBA82969169B}"/>
    <cellStyle name="Normal 7 3 2 2 8" xfId="3471" xr:uid="{458C6014-CBE2-475F-A627-44AFF86FE6C0}"/>
    <cellStyle name="Normal 7 3 2 3" xfId="357" xr:uid="{8AA38F20-6520-4A06-9A9C-BC88F4AADA85}"/>
    <cellStyle name="Normal 7 3 2 3 2" xfId="711" xr:uid="{BC40985C-9E01-4826-926A-B8CD70F9728A}"/>
    <cellStyle name="Normal 7 3 2 3 2 2" xfId="712" xr:uid="{BB814293-7C7F-4C3D-93C0-196ACB051B0D}"/>
    <cellStyle name="Normal 7 3 2 3 2 2 2" xfId="1858" xr:uid="{18E041D4-D228-483E-A872-44A9ADBB235A}"/>
    <cellStyle name="Normal 7 3 2 3 2 2 2 2" xfId="1859" xr:uid="{BEEE6B90-BC77-428D-A1B6-FBFCEACA8DEB}"/>
    <cellStyle name="Normal 7 3 2 3 2 2 3" xfId="1860" xr:uid="{F2B60607-8E52-440D-A7A5-213D832C1D56}"/>
    <cellStyle name="Normal 7 3 2 3 2 3" xfId="1861" xr:uid="{1FA0D4B5-0475-4FC6-AB79-576870EB27C3}"/>
    <cellStyle name="Normal 7 3 2 3 2 3 2" xfId="1862" xr:uid="{28C714E3-01BB-425C-9C2E-6B84CD79A63C}"/>
    <cellStyle name="Normal 7 3 2 3 2 4" xfId="1863" xr:uid="{35CA63AE-1077-42A9-8635-CD3F46FAF7D9}"/>
    <cellStyle name="Normal 7 3 2 3 3" xfId="713" xr:uid="{63194FD2-F1B7-4785-9794-DDA8200F1FBB}"/>
    <cellStyle name="Normal 7 3 2 3 3 2" xfId="1864" xr:uid="{9E9C2136-0CC3-4011-A607-E36B700344B4}"/>
    <cellStyle name="Normal 7 3 2 3 3 2 2" xfId="1865" xr:uid="{70F5D274-5F6E-4E39-9AEF-EC1B01AA1D57}"/>
    <cellStyle name="Normal 7 3 2 3 3 3" xfId="1866" xr:uid="{EE27761B-C5DF-433C-B30B-F67A25A9CFB7}"/>
    <cellStyle name="Normal 7 3 2 3 3 4" xfId="3472" xr:uid="{F4E97B5B-D755-4FCB-A448-765FBC8A4181}"/>
    <cellStyle name="Normal 7 3 2 3 4" xfId="1867" xr:uid="{A67D254F-615B-4934-B841-EAF4A6F10957}"/>
    <cellStyle name="Normal 7 3 2 3 4 2" xfId="1868" xr:uid="{EA47D0EC-02C0-4AE7-90CB-27DA9B45AC06}"/>
    <cellStyle name="Normal 7 3 2 3 5" xfId="1869" xr:uid="{0F6D1565-CACF-4028-8A16-ACDDE7DC6D79}"/>
    <cellStyle name="Normal 7 3 2 3 6" xfId="3473" xr:uid="{E3D586DE-0E65-470B-9554-D6AC348AF497}"/>
    <cellStyle name="Normal 7 3 2 4" xfId="358" xr:uid="{551E00B0-AF11-4515-BF66-02B2FF96E64E}"/>
    <cellStyle name="Normal 7 3 2 4 2" xfId="714" xr:uid="{558CD525-FE3C-4078-A58F-41075930D9A1}"/>
    <cellStyle name="Normal 7 3 2 4 2 2" xfId="1870" xr:uid="{9AF160A7-9774-4FA5-A1FD-DD5EC042A0C6}"/>
    <cellStyle name="Normal 7 3 2 4 2 2 2" xfId="1871" xr:uid="{5AE58060-9868-4895-B279-7D7538ED566C}"/>
    <cellStyle name="Normal 7 3 2 4 2 3" xfId="1872" xr:uid="{1BC46EFC-44E1-4918-9660-A5CB6D167A31}"/>
    <cellStyle name="Normal 7 3 2 4 2 4" xfId="3474" xr:uid="{7AD870E8-D700-45D6-9693-0B015508B3E5}"/>
    <cellStyle name="Normal 7 3 2 4 3" xfId="1873" xr:uid="{A62ABEE2-5C5B-435A-84E1-7DF50EFB54B9}"/>
    <cellStyle name="Normal 7 3 2 4 3 2" xfId="1874" xr:uid="{0A5984CF-C8FF-4BAF-B3B3-862E56114CC3}"/>
    <cellStyle name="Normal 7 3 2 4 4" xfId="1875" xr:uid="{FAB51ADC-59EB-490A-B1F9-8398D401B33D}"/>
    <cellStyle name="Normal 7 3 2 4 5" xfId="3475" xr:uid="{DC503C1E-035C-4939-9145-97F1CAD34EC6}"/>
    <cellStyle name="Normal 7 3 2 5" xfId="359" xr:uid="{174BFD14-4954-4B87-B78C-5DB919DF315B}"/>
    <cellStyle name="Normal 7 3 2 5 2" xfId="1876" xr:uid="{EDD1E0AD-FA68-4A2D-B6B8-6DF808A5E994}"/>
    <cellStyle name="Normal 7 3 2 5 2 2" xfId="1877" xr:uid="{4405AE68-6B03-4288-B1FD-924E2712F4A6}"/>
    <cellStyle name="Normal 7 3 2 5 3" xfId="1878" xr:uid="{12CBCA06-A0BB-4CF9-AA62-37AB56A1FA5B}"/>
    <cellStyle name="Normal 7 3 2 5 4" xfId="3476" xr:uid="{B767D09D-E8F2-4D17-9CBE-D26BDAEEE851}"/>
    <cellStyle name="Normal 7 3 2 6" xfId="1879" xr:uid="{993A176F-DADC-4242-B963-98EBF9BA527C}"/>
    <cellStyle name="Normal 7 3 2 6 2" xfId="1880" xr:uid="{616FE58B-9995-4B97-93A0-AEC8A9425014}"/>
    <cellStyle name="Normal 7 3 2 6 3" xfId="3477" xr:uid="{15012FCB-11C8-4074-89F9-63C5F67FC532}"/>
    <cellStyle name="Normal 7 3 2 6 4" xfId="3478" xr:uid="{EBF4A2E4-1698-487B-AF73-671EA20FABA4}"/>
    <cellStyle name="Normal 7 3 2 7" xfId="1881" xr:uid="{5007F103-5B1A-4883-AB79-122AF8BE0D07}"/>
    <cellStyle name="Normal 7 3 2 8" xfId="3479" xr:uid="{38A9D73B-9B70-4186-9E54-C9D91C5E1234}"/>
    <cellStyle name="Normal 7 3 2 9" xfId="3480" xr:uid="{09ED807D-9C1D-43DE-B4CE-A40ACF70E9F6}"/>
    <cellStyle name="Normal 7 3 3" xfId="138" xr:uid="{E9686670-12C6-4952-88A4-50EBCCACA1B7}"/>
    <cellStyle name="Normal 7 3 3 2" xfId="139" xr:uid="{0C591490-64D3-4BF2-9B39-EC1EAA78395A}"/>
    <cellStyle name="Normal 7 3 3 2 2" xfId="715" xr:uid="{159AA606-90E8-46EB-882B-CE91E3B5D28A}"/>
    <cellStyle name="Normal 7 3 3 2 2 2" xfId="1882" xr:uid="{6D1DA00D-69F7-474E-889E-3F76B7D89F10}"/>
    <cellStyle name="Normal 7 3 3 2 2 2 2" xfId="1883" xr:uid="{696428B0-AEBB-4E57-8C74-D245936A61B4}"/>
    <cellStyle name="Normal 7 3 3 2 2 2 2 2" xfId="4484" xr:uid="{0DC90A6A-0B64-4219-9456-6138190AEAFE}"/>
    <cellStyle name="Normal 7 3 3 2 2 2 3" xfId="4485" xr:uid="{9E48F6BD-1DE3-41E4-ADA0-7F66C9544DC4}"/>
    <cellStyle name="Normal 7 3 3 2 2 3" xfId="1884" xr:uid="{16D249CF-F51D-452C-8068-8DD676CA53BA}"/>
    <cellStyle name="Normal 7 3 3 2 2 3 2" xfId="4486" xr:uid="{095B88B7-5EA4-4386-A58A-6E14180B1AF8}"/>
    <cellStyle name="Normal 7 3 3 2 2 4" xfId="3481" xr:uid="{2CF97DB1-2B6C-4CB2-B063-54EE28BA4169}"/>
    <cellStyle name="Normal 7 3 3 2 3" xfId="1885" xr:uid="{79AA59B8-7318-4252-BD8F-9C52F751D8B1}"/>
    <cellStyle name="Normal 7 3 3 2 3 2" xfId="1886" xr:uid="{93033E8A-9D12-4A92-B8D8-B04DA6B67F60}"/>
    <cellStyle name="Normal 7 3 3 2 3 2 2" xfId="4487" xr:uid="{906A3BAF-9D62-47F6-840E-11253AACCCBE}"/>
    <cellStyle name="Normal 7 3 3 2 3 3" xfId="3482" xr:uid="{56DE7FD8-B7F4-4CB1-B619-B4001009CD57}"/>
    <cellStyle name="Normal 7 3 3 2 3 4" xfId="3483" xr:uid="{379953A6-EB4B-4BA0-A098-B17A096586C4}"/>
    <cellStyle name="Normal 7 3 3 2 4" xfId="1887" xr:uid="{6DA0F953-5E28-4EE4-B784-73AB09AAAFCA}"/>
    <cellStyle name="Normal 7 3 3 2 4 2" xfId="4488" xr:uid="{6E9FF8B0-6E8B-496A-AB09-972C251631FE}"/>
    <cellStyle name="Normal 7 3 3 2 5" xfId="3484" xr:uid="{E593BC7B-5A2E-403C-AD39-749940775F06}"/>
    <cellStyle name="Normal 7 3 3 2 6" xfId="3485" xr:uid="{618FD528-69CE-498B-8F72-18BF487787D2}"/>
    <cellStyle name="Normal 7 3 3 3" xfId="360" xr:uid="{ECD342BA-5DDB-4485-9C89-85E72F3C2A4A}"/>
    <cellStyle name="Normal 7 3 3 3 2" xfId="1888" xr:uid="{1EE35735-6D0B-4FAB-9CFE-EE0D2A6101F1}"/>
    <cellStyle name="Normal 7 3 3 3 2 2" xfId="1889" xr:uid="{4716D253-8FD9-4A8C-81E5-D3C74AA928A5}"/>
    <cellStyle name="Normal 7 3 3 3 2 2 2" xfId="4489" xr:uid="{70151530-47CA-4B85-8CB1-BAE180C53C25}"/>
    <cellStyle name="Normal 7 3 3 3 2 3" xfId="3486" xr:uid="{059327A5-E9FC-4C0E-BF53-00562AB74974}"/>
    <cellStyle name="Normal 7 3 3 3 2 4" xfId="3487" xr:uid="{26EA20E1-4C21-45ED-B73D-098DD1B88FB1}"/>
    <cellStyle name="Normal 7 3 3 3 3" xfId="1890" xr:uid="{1B054FC0-797B-47D9-A84C-A9334BA619C4}"/>
    <cellStyle name="Normal 7 3 3 3 3 2" xfId="4490" xr:uid="{59B17EFD-8FF9-42CD-9B86-C77F17D6913E}"/>
    <cellStyle name="Normal 7 3 3 3 4" xfId="3488" xr:uid="{FD09E74E-4BB4-4B28-8ED3-3EF40F243BCC}"/>
    <cellStyle name="Normal 7 3 3 3 5" xfId="3489" xr:uid="{2A20CC54-FDE7-48C0-B3D4-C2F7FC3C0E7A}"/>
    <cellStyle name="Normal 7 3 3 4" xfId="1891" xr:uid="{68677FE4-1A15-4076-82BC-4DF80E3A79BC}"/>
    <cellStyle name="Normal 7 3 3 4 2" xfId="1892" xr:uid="{755FC735-0165-4778-9B87-9D983AD698E9}"/>
    <cellStyle name="Normal 7 3 3 4 2 2" xfId="4491" xr:uid="{8866546D-1208-4D92-A73E-A1CD6CEE7B62}"/>
    <cellStyle name="Normal 7 3 3 4 3" xfId="3490" xr:uid="{74D8C4D8-483D-483D-8218-2F483CB608CA}"/>
    <cellStyle name="Normal 7 3 3 4 4" xfId="3491" xr:uid="{94EB8E77-FB19-46C7-8E99-EF428EABB2C9}"/>
    <cellStyle name="Normal 7 3 3 5" xfId="1893" xr:uid="{391CE1A8-9509-46AA-B06F-406C3899BF12}"/>
    <cellStyle name="Normal 7 3 3 5 2" xfId="3492" xr:uid="{034B9C47-823D-4FC6-A6CD-8A1B2AF9A8E0}"/>
    <cellStyle name="Normal 7 3 3 5 3" xfId="3493" xr:uid="{1BC84E6D-95F2-4975-B54F-F3695CEA32D6}"/>
    <cellStyle name="Normal 7 3 3 5 4" xfId="3494" xr:uid="{52DEA2B9-616B-4562-A7FD-C981DB9DDA8E}"/>
    <cellStyle name="Normal 7 3 3 6" xfId="3495" xr:uid="{EAC38DEF-B79B-4516-B094-D5C5F9128E80}"/>
    <cellStyle name="Normal 7 3 3 7" xfId="3496" xr:uid="{C3D07FF7-1215-4E79-9EC2-31F2DC7F542A}"/>
    <cellStyle name="Normal 7 3 3 8" xfId="3497" xr:uid="{441F9F21-0CF9-4BE4-9E1A-43029E337F1E}"/>
    <cellStyle name="Normal 7 3 4" xfId="140" xr:uid="{9F5D554B-3816-45E1-8C2E-699DEFAF07C4}"/>
    <cellStyle name="Normal 7 3 4 2" xfId="716" xr:uid="{26BA5C1B-7EE2-487B-849F-9A9D76EEA39A}"/>
    <cellStyle name="Normal 7 3 4 2 2" xfId="717" xr:uid="{DF7DF5CF-044A-41A6-94B5-9CD5E3A3938F}"/>
    <cellStyle name="Normal 7 3 4 2 2 2" xfId="1894" xr:uid="{0B300E59-E4F0-46F8-A1E6-5CA646B7D829}"/>
    <cellStyle name="Normal 7 3 4 2 2 2 2" xfId="1895" xr:uid="{0B364E00-3CEA-4AA0-9002-0C569AD8C02D}"/>
    <cellStyle name="Normal 7 3 4 2 2 3" xfId="1896" xr:uid="{834E35E3-EC47-4D80-86F1-22C970447C9A}"/>
    <cellStyle name="Normal 7 3 4 2 2 4" xfId="3498" xr:uid="{C8000F2C-43F8-4165-B155-36723A5BA302}"/>
    <cellStyle name="Normal 7 3 4 2 3" xfId="1897" xr:uid="{970245CF-B963-42FC-A01A-A9FAF03DB62D}"/>
    <cellStyle name="Normal 7 3 4 2 3 2" xfId="1898" xr:uid="{769044F3-B525-4848-BC0D-86DB2D629CF6}"/>
    <cellStyle name="Normal 7 3 4 2 4" xfId="1899" xr:uid="{597D4517-7CA3-4744-9FE5-64DB6C5500DC}"/>
    <cellStyle name="Normal 7 3 4 2 5" xfId="3499" xr:uid="{95A44FA2-EFC6-4889-929D-9078342CC749}"/>
    <cellStyle name="Normal 7 3 4 3" xfId="718" xr:uid="{EB52AFAF-1EA0-4BC5-9E96-0DEA50E99E83}"/>
    <cellStyle name="Normal 7 3 4 3 2" xfId="1900" xr:uid="{6E1A9A34-C745-440B-8B9A-CA927593DBD6}"/>
    <cellStyle name="Normal 7 3 4 3 2 2" xfId="1901" xr:uid="{B52B86D4-6EB4-4442-991A-71D92F958C01}"/>
    <cellStyle name="Normal 7 3 4 3 3" xfId="1902" xr:uid="{0BCF467E-9CB6-44AB-B69F-240CD843411B}"/>
    <cellStyle name="Normal 7 3 4 3 4" xfId="3500" xr:uid="{7083234C-5D0C-4214-BCF2-D736CE882533}"/>
    <cellStyle name="Normal 7 3 4 4" xfId="1903" xr:uid="{7AB7E1EA-3C2E-4882-9E49-0DE8601D18DF}"/>
    <cellStyle name="Normal 7 3 4 4 2" xfId="1904" xr:uid="{AC5B77B0-9FA1-4ACD-98E5-EA063B24E8B9}"/>
    <cellStyle name="Normal 7 3 4 4 3" xfId="3501" xr:uid="{56570B2D-4752-481B-8B96-7322B8E1C7F8}"/>
    <cellStyle name="Normal 7 3 4 4 4" xfId="3502" xr:uid="{A3CA9AF3-430A-45F0-8FAF-A939DA1E92FE}"/>
    <cellStyle name="Normal 7 3 4 5" xfId="1905" xr:uid="{9678BBC5-7042-4B1E-8378-B41F8FF55D95}"/>
    <cellStyle name="Normal 7 3 4 6" xfId="3503" xr:uid="{ED67563A-C6D5-400F-B197-64118E32840E}"/>
    <cellStyle name="Normal 7 3 4 7" xfId="3504" xr:uid="{8B5B90AE-B3EB-4CA5-AD4D-FA81736AF2C3}"/>
    <cellStyle name="Normal 7 3 5" xfId="361" xr:uid="{AFBA08A3-3899-4F85-8FF5-461920201DB0}"/>
    <cellStyle name="Normal 7 3 5 2" xfId="719" xr:uid="{A5A7DD54-848B-4314-83AF-F69222EF3720}"/>
    <cellStyle name="Normal 7 3 5 2 2" xfId="1906" xr:uid="{4E0AF1F4-9045-41C1-A061-1682BE7C2AF7}"/>
    <cellStyle name="Normal 7 3 5 2 2 2" xfId="1907" xr:uid="{F8CDF25C-9E4C-4B69-B3C7-2701978C0857}"/>
    <cellStyle name="Normal 7 3 5 2 3" xfId="1908" xr:uid="{1DCAB323-BD49-4C7D-9F8F-4C12EB0023F1}"/>
    <cellStyle name="Normal 7 3 5 2 4" xfId="3505" xr:uid="{348EE1E9-2EBB-4B86-853B-9761C53F674E}"/>
    <cellStyle name="Normal 7 3 5 3" xfId="1909" xr:uid="{357C17DD-3B0C-4390-88DA-246F017B258B}"/>
    <cellStyle name="Normal 7 3 5 3 2" xfId="1910" xr:uid="{ACC36E71-6046-4FB5-91C6-90B63FB615A3}"/>
    <cellStyle name="Normal 7 3 5 3 3" xfId="3506" xr:uid="{7C0B073D-3D4D-427F-B7F3-93E1C37D33D4}"/>
    <cellStyle name="Normal 7 3 5 3 4" xfId="3507" xr:uid="{6C725EF2-7D1A-420D-8552-CC20F87AFE53}"/>
    <cellStyle name="Normal 7 3 5 4" xfId="1911" xr:uid="{8C132E4C-B6EB-4416-A5F0-DF34C318AFCD}"/>
    <cellStyle name="Normal 7 3 5 5" xfId="3508" xr:uid="{BCEE8B53-82A1-49B3-BFD4-EF77C2A4D56A}"/>
    <cellStyle name="Normal 7 3 5 6" xfId="3509" xr:uid="{64BD9A4E-3719-4F72-8E66-EF336B53F3EE}"/>
    <cellStyle name="Normal 7 3 6" xfId="362" xr:uid="{0629C986-25F2-4AD9-94E6-E6F540179018}"/>
    <cellStyle name="Normal 7 3 6 2" xfId="1912" xr:uid="{BC094508-F868-4760-94FE-4392ED019040}"/>
    <cellStyle name="Normal 7 3 6 2 2" xfId="1913" xr:uid="{055C98BB-B7A7-4B08-A742-7854E23F9251}"/>
    <cellStyle name="Normal 7 3 6 2 3" xfId="3510" xr:uid="{B8B4EF91-707C-4F5C-952F-6C6F1A03B94A}"/>
    <cellStyle name="Normal 7 3 6 2 4" xfId="3511" xr:uid="{10025B74-AF10-4A6A-AC2F-0C907475E016}"/>
    <cellStyle name="Normal 7 3 6 3" xfId="1914" xr:uid="{134187BA-E7C9-4C13-82C3-E1ADD766C1EC}"/>
    <cellStyle name="Normal 7 3 6 4" xfId="3512" xr:uid="{5617E297-FEA1-4AA5-92C3-1228DBC01BAF}"/>
    <cellStyle name="Normal 7 3 6 5" xfId="3513" xr:uid="{4CD37874-3D38-4075-A3CC-B52D5682C51E}"/>
    <cellStyle name="Normal 7 3 7" xfId="1915" xr:uid="{FAE4B531-F1B6-476A-B0FD-28F0E84D37A2}"/>
    <cellStyle name="Normal 7 3 7 2" xfId="1916" xr:uid="{C228CA38-FBD7-4D09-BA7D-EA89DE3721F5}"/>
    <cellStyle name="Normal 7 3 7 3" xfId="3514" xr:uid="{AA5334A6-777C-410C-B80C-20ADE29CE5CC}"/>
    <cellStyle name="Normal 7 3 7 4" xfId="3515" xr:uid="{E8D8E0E6-8978-4821-89A1-0F74883739A1}"/>
    <cellStyle name="Normal 7 3 8" xfId="1917" xr:uid="{E6D9E2BD-7FB9-4698-8AC5-F94F1A240399}"/>
    <cellStyle name="Normal 7 3 8 2" xfId="3516" xr:uid="{13E63E17-563D-4729-8E0C-200DEC8B28A3}"/>
    <cellStyle name="Normal 7 3 8 3" xfId="3517" xr:uid="{08F7C69E-9D38-48AF-BA78-5379A5AF3D4F}"/>
    <cellStyle name="Normal 7 3 8 4" xfId="3518" xr:uid="{ECDF830E-0D53-4820-A79B-FCA1CD823848}"/>
    <cellStyle name="Normal 7 3 9" xfId="3519" xr:uid="{FB23DCA4-1B67-4CB5-BBF6-E0E4175B11BE}"/>
    <cellStyle name="Normal 7 4" xfId="141" xr:uid="{FE3CA79C-53F2-4E3D-8DE5-5ED048652D59}"/>
    <cellStyle name="Normal 7 4 10" xfId="3520" xr:uid="{3972C037-985C-413A-B98C-F9696B1DCA3F}"/>
    <cellStyle name="Normal 7 4 11" xfId="3521" xr:uid="{F5A48C9C-2547-45C9-85F4-EBDE202D7B85}"/>
    <cellStyle name="Normal 7 4 2" xfId="142" xr:uid="{D13F86D4-F5D2-4B1A-B709-355B9EEC0FED}"/>
    <cellStyle name="Normal 7 4 2 2" xfId="363" xr:uid="{0594CBCF-A940-4499-BE7E-DF85DE80591A}"/>
    <cellStyle name="Normal 7 4 2 2 2" xfId="720" xr:uid="{A0F47CA8-328B-4E8F-8EB3-33A0866CCD37}"/>
    <cellStyle name="Normal 7 4 2 2 2 2" xfId="721" xr:uid="{711D1D8C-159F-4EAC-A838-CFA5A2E6609E}"/>
    <cellStyle name="Normal 7 4 2 2 2 2 2" xfId="1918" xr:uid="{34739DF3-772F-4039-84C5-E8A3F2DDA2FF}"/>
    <cellStyle name="Normal 7 4 2 2 2 2 3" xfId="3522" xr:uid="{E6217C04-1F13-409A-BCE9-16310288EEAF}"/>
    <cellStyle name="Normal 7 4 2 2 2 2 4" xfId="3523" xr:uid="{F86B57F7-39B3-457A-B47D-0E1D4B8C07BB}"/>
    <cellStyle name="Normal 7 4 2 2 2 3" xfId="1919" xr:uid="{B892263B-9D1D-4E4B-B30C-0EC62E3E1AD2}"/>
    <cellStyle name="Normal 7 4 2 2 2 3 2" xfId="3524" xr:uid="{B7D825EA-ED87-447B-ADF4-891ED7EA810B}"/>
    <cellStyle name="Normal 7 4 2 2 2 3 3" xfId="3525" xr:uid="{FC937072-A961-4283-8989-0CE7116C947D}"/>
    <cellStyle name="Normal 7 4 2 2 2 3 4" xfId="3526" xr:uid="{A3303E37-A414-467D-AA61-D5C0C15EA69C}"/>
    <cellStyle name="Normal 7 4 2 2 2 4" xfId="3527" xr:uid="{1B386615-1548-4577-9850-DE4E534E3BBC}"/>
    <cellStyle name="Normal 7 4 2 2 2 5" xfId="3528" xr:uid="{2348468D-0D33-4E6D-B318-76E842A7233F}"/>
    <cellStyle name="Normal 7 4 2 2 2 6" xfId="3529" xr:uid="{7F50EFAD-5C9A-4DBF-A27A-BB3CCBF11239}"/>
    <cellStyle name="Normal 7 4 2 2 3" xfId="722" xr:uid="{1F408723-D5F2-43C6-90C7-08970CD379F6}"/>
    <cellStyle name="Normal 7 4 2 2 3 2" xfId="1920" xr:uid="{8FB1776C-3617-46B4-8FAA-AF367049D55B}"/>
    <cellStyle name="Normal 7 4 2 2 3 2 2" xfId="3530" xr:uid="{F2E15DE7-2601-434B-87BA-4B7D00C8AC1B}"/>
    <cellStyle name="Normal 7 4 2 2 3 2 3" xfId="3531" xr:uid="{58784266-BC2E-4BD3-B81F-EF1F971ECBAD}"/>
    <cellStyle name="Normal 7 4 2 2 3 2 4" xfId="3532" xr:uid="{237D81FA-619D-4BB4-9F39-AF3F1F08926E}"/>
    <cellStyle name="Normal 7 4 2 2 3 3" xfId="3533" xr:uid="{FB817C33-4EBC-4071-9214-5AE87A05A9AC}"/>
    <cellStyle name="Normal 7 4 2 2 3 4" xfId="3534" xr:uid="{239DD175-2CD5-4760-88F7-16605633D276}"/>
    <cellStyle name="Normal 7 4 2 2 3 5" xfId="3535" xr:uid="{0EAF422B-163E-4900-80CC-821EB8FEA8CA}"/>
    <cellStyle name="Normal 7 4 2 2 4" xfId="1921" xr:uid="{D6040054-1E4B-4D02-B000-DBAABBE8B69C}"/>
    <cellStyle name="Normal 7 4 2 2 4 2" xfId="3536" xr:uid="{48CABBA7-BE81-4933-82EE-5DA7AE13199A}"/>
    <cellStyle name="Normal 7 4 2 2 4 3" xfId="3537" xr:uid="{2E0F52ED-FDC1-4AE1-860E-A7DE156C796F}"/>
    <cellStyle name="Normal 7 4 2 2 4 4" xfId="3538" xr:uid="{ABC68EED-0F13-4C46-BEF7-B038840D5111}"/>
    <cellStyle name="Normal 7 4 2 2 5" xfId="3539" xr:uid="{01A906BF-D224-4BC6-BF7D-D3B002987198}"/>
    <cellStyle name="Normal 7 4 2 2 5 2" xfId="3540" xr:uid="{F775B188-31B1-4AE5-92A6-AAA1E9C5A4B4}"/>
    <cellStyle name="Normal 7 4 2 2 5 3" xfId="3541" xr:uid="{E8BC1BCA-D6A3-45B8-B64C-07B00BB0C5D1}"/>
    <cellStyle name="Normal 7 4 2 2 5 4" xfId="3542" xr:uid="{43B10B8F-30B5-4028-9A53-FA1F6CA3C699}"/>
    <cellStyle name="Normal 7 4 2 2 6" xfId="3543" xr:uid="{1596F177-3EC9-4351-8628-321AFF556090}"/>
    <cellStyle name="Normal 7 4 2 2 7" xfId="3544" xr:uid="{779AE270-6C80-4EE3-9FB7-3224F06FFBE9}"/>
    <cellStyle name="Normal 7 4 2 2 8" xfId="3545" xr:uid="{4CCC1C67-49FF-4A64-9400-0E9327A455A3}"/>
    <cellStyle name="Normal 7 4 2 3" xfId="723" xr:uid="{19F18CCE-A366-44D3-AA91-663891E7034F}"/>
    <cellStyle name="Normal 7 4 2 3 2" xfId="724" xr:uid="{B7538A87-F710-4F9F-B1F0-ECC4ACADB813}"/>
    <cellStyle name="Normal 7 4 2 3 2 2" xfId="725" xr:uid="{07C048D7-A28A-4B6B-8E24-06AF943FCBA8}"/>
    <cellStyle name="Normal 7 4 2 3 2 3" xfId="3546" xr:uid="{7E9309BE-FF79-479A-AE5C-4DF95401AE23}"/>
    <cellStyle name="Normal 7 4 2 3 2 4" xfId="3547" xr:uid="{DB1B7C5C-D712-48FD-9CDF-E972F49F8817}"/>
    <cellStyle name="Normal 7 4 2 3 3" xfId="726" xr:uid="{9C96DD51-4733-4634-9D16-F8F4BF5BD8AA}"/>
    <cellStyle name="Normal 7 4 2 3 3 2" xfId="3548" xr:uid="{23B6BD8D-203C-4329-9908-52DE22829254}"/>
    <cellStyle name="Normal 7 4 2 3 3 3" xfId="3549" xr:uid="{D5B03410-93E3-4C0B-9205-239976FA2776}"/>
    <cellStyle name="Normal 7 4 2 3 3 4" xfId="3550" xr:uid="{3BC0986D-2113-4E72-9052-B08D9D20436C}"/>
    <cellStyle name="Normal 7 4 2 3 4" xfId="3551" xr:uid="{04C4B65B-544F-44FD-8244-940BE25AC538}"/>
    <cellStyle name="Normal 7 4 2 3 5" xfId="3552" xr:uid="{322C5294-0DDB-40CF-B26F-3494A3ABE0E2}"/>
    <cellStyle name="Normal 7 4 2 3 6" xfId="3553" xr:uid="{5562D4DC-E071-4A05-B963-EBA0791D10BC}"/>
    <cellStyle name="Normal 7 4 2 4" xfId="727" xr:uid="{A5E740B2-1EDF-43C4-A1D3-DF0E707BB5F3}"/>
    <cellStyle name="Normal 7 4 2 4 2" xfId="728" xr:uid="{52CAAF57-70F5-40A3-B11C-07C46568C71D}"/>
    <cellStyle name="Normal 7 4 2 4 2 2" xfId="3554" xr:uid="{E3C21F0D-F7A3-451F-905A-4C282409433A}"/>
    <cellStyle name="Normal 7 4 2 4 2 3" xfId="3555" xr:uid="{89014D8E-E6A5-487C-A56B-4F353FB90655}"/>
    <cellStyle name="Normal 7 4 2 4 2 4" xfId="3556" xr:uid="{3855B1CE-55A1-4603-A3B0-956657414B28}"/>
    <cellStyle name="Normal 7 4 2 4 3" xfId="3557" xr:uid="{A9957181-C97F-406E-8D56-EB3ECA8F9E7E}"/>
    <cellStyle name="Normal 7 4 2 4 4" xfId="3558" xr:uid="{3A6DFBAA-64A4-4227-9329-0150D21B9B9D}"/>
    <cellStyle name="Normal 7 4 2 4 5" xfId="3559" xr:uid="{60892A94-4CBA-487D-8D70-DE287D079698}"/>
    <cellStyle name="Normal 7 4 2 5" xfId="729" xr:uid="{AF2785A9-89C4-4977-832E-C59B066782E4}"/>
    <cellStyle name="Normal 7 4 2 5 2" xfId="3560" xr:uid="{9E2F7151-3A29-435F-A367-5663BC98A145}"/>
    <cellStyle name="Normal 7 4 2 5 3" xfId="3561" xr:uid="{E343FEF3-BB7E-4D3F-9512-DF323CA8A594}"/>
    <cellStyle name="Normal 7 4 2 5 4" xfId="3562" xr:uid="{0463A535-DDB3-45B1-A659-86445FD13273}"/>
    <cellStyle name="Normal 7 4 2 6" xfId="3563" xr:uid="{C7B61427-ECF4-4B5F-ACBD-04C64982BF7B}"/>
    <cellStyle name="Normal 7 4 2 6 2" xfId="3564" xr:uid="{A54FF682-6039-4A73-BA95-A3918E6E4A4A}"/>
    <cellStyle name="Normal 7 4 2 6 3" xfId="3565" xr:uid="{A1B94ED7-6F5A-4969-A58A-2532142E18EB}"/>
    <cellStyle name="Normal 7 4 2 6 4" xfId="3566" xr:uid="{EC9EBE08-0FC1-4AB0-A270-BA44681097EA}"/>
    <cellStyle name="Normal 7 4 2 7" xfId="3567" xr:uid="{E4357153-6604-47AB-AB28-17C456180AA7}"/>
    <cellStyle name="Normal 7 4 2 8" xfId="3568" xr:uid="{6DCE5C81-4310-4100-BDBC-17935E297D7C}"/>
    <cellStyle name="Normal 7 4 2 9" xfId="3569" xr:uid="{D5769DC0-F35B-430D-BB23-BAAFC5990732}"/>
    <cellStyle name="Normal 7 4 3" xfId="364" xr:uid="{B34CACE9-811F-4D1C-9735-C5F020CA58DE}"/>
    <cellStyle name="Normal 7 4 3 2" xfId="730" xr:uid="{7BB1ECE1-1622-4598-B766-BD41C3C995CD}"/>
    <cellStyle name="Normal 7 4 3 2 2" xfId="731" xr:uid="{79B01AFA-C312-4EB7-86A9-90C1D81BD854}"/>
    <cellStyle name="Normal 7 4 3 2 2 2" xfId="1922" xr:uid="{E4F67787-5BBD-41FC-B0B9-3098C05AF4A1}"/>
    <cellStyle name="Normal 7 4 3 2 2 2 2" xfId="1923" xr:uid="{517AB8EC-5C65-4C7A-A6F7-E087422D35E6}"/>
    <cellStyle name="Normal 7 4 3 2 2 3" xfId="1924" xr:uid="{92899B66-B54E-468C-9A86-56557972C018}"/>
    <cellStyle name="Normal 7 4 3 2 2 4" xfId="3570" xr:uid="{CCB54905-BFD6-456D-BC50-D5C2551C00BE}"/>
    <cellStyle name="Normal 7 4 3 2 3" xfId="1925" xr:uid="{2AC70456-5B14-48F2-96E5-08D1B2054DFC}"/>
    <cellStyle name="Normal 7 4 3 2 3 2" xfId="1926" xr:uid="{E0DA7FAE-FFAB-4A2B-AB60-E44A31070A09}"/>
    <cellStyle name="Normal 7 4 3 2 3 3" xfId="3571" xr:uid="{3E3B5F21-ACBA-48D9-98AB-10F102442206}"/>
    <cellStyle name="Normal 7 4 3 2 3 4" xfId="3572" xr:uid="{7D310AFF-0451-4DB8-A7D8-22FF3A936E9B}"/>
    <cellStyle name="Normal 7 4 3 2 4" xfId="1927" xr:uid="{1C0F3796-5457-4B96-ADAC-0D476DA4B4D7}"/>
    <cellStyle name="Normal 7 4 3 2 5" xfId="3573" xr:uid="{2A5B08CD-B894-4898-9A55-66A187F60906}"/>
    <cellStyle name="Normal 7 4 3 2 6" xfId="3574" xr:uid="{29FBBB5B-B027-4B76-B99D-AA4B7C1AABF0}"/>
    <cellStyle name="Normal 7 4 3 3" xfId="732" xr:uid="{C43AFFDA-70C2-4F28-B45E-EB2135B55407}"/>
    <cellStyle name="Normal 7 4 3 3 2" xfId="1928" xr:uid="{7A74C096-F3DD-4667-AE66-D335429D5411}"/>
    <cellStyle name="Normal 7 4 3 3 2 2" xfId="1929" xr:uid="{6D530515-96EC-44D9-8CAB-31F69B387EFD}"/>
    <cellStyle name="Normal 7 4 3 3 2 3" xfId="3575" xr:uid="{7F739645-9F31-485D-8028-5DB88C1821AB}"/>
    <cellStyle name="Normal 7 4 3 3 2 4" xfId="3576" xr:uid="{87D56CD3-11D0-427F-840B-B301D1C6747B}"/>
    <cellStyle name="Normal 7 4 3 3 3" xfId="1930" xr:uid="{4DB8DCAD-9176-4F0C-8574-20C8E79DF794}"/>
    <cellStyle name="Normal 7 4 3 3 4" xfId="3577" xr:uid="{FF6E74B7-2146-4365-8F61-16F641496785}"/>
    <cellStyle name="Normal 7 4 3 3 5" xfId="3578" xr:uid="{F9F6E78E-0644-4255-8B7A-57DF76588390}"/>
    <cellStyle name="Normal 7 4 3 4" xfId="1931" xr:uid="{6C4DD52E-9A1E-4603-A801-97C70169A336}"/>
    <cellStyle name="Normal 7 4 3 4 2" xfId="1932" xr:uid="{29195D1F-E57C-4BDE-9049-F01CE5C5F649}"/>
    <cellStyle name="Normal 7 4 3 4 3" xfId="3579" xr:uid="{4A3417BB-241E-4D08-A414-8F03DDE9BEE5}"/>
    <cellStyle name="Normal 7 4 3 4 4" xfId="3580" xr:uid="{11DB8F31-9DD0-476E-9D42-C91BFDF74449}"/>
    <cellStyle name="Normal 7 4 3 5" xfId="1933" xr:uid="{5E7B3206-7CC2-4E0F-A692-3915633DC5B6}"/>
    <cellStyle name="Normal 7 4 3 5 2" xfId="3581" xr:uid="{DB9CE3D2-1FD2-42DC-A327-DF76CCB7EA2D}"/>
    <cellStyle name="Normal 7 4 3 5 3" xfId="3582" xr:uid="{B077CF68-2855-4732-8264-892281181792}"/>
    <cellStyle name="Normal 7 4 3 5 4" xfId="3583" xr:uid="{43F53BB1-007D-4372-A9D4-44CAD893CFC7}"/>
    <cellStyle name="Normal 7 4 3 6" xfId="3584" xr:uid="{280BAFDC-9FC7-4A32-A6A0-08A012E0B43F}"/>
    <cellStyle name="Normal 7 4 3 7" xfId="3585" xr:uid="{02F1561B-4CCF-4F0B-934A-1128CEDFF77B}"/>
    <cellStyle name="Normal 7 4 3 8" xfId="3586" xr:uid="{24FD0AC8-9DBC-4528-A191-CA0CF8DF7E53}"/>
    <cellStyle name="Normal 7 4 4" xfId="365" xr:uid="{E85BE82D-C532-4F4C-995B-00BB55031FE3}"/>
    <cellStyle name="Normal 7 4 4 2" xfId="733" xr:uid="{831C1101-8C65-4F8E-9307-BCBF96C4F28F}"/>
    <cellStyle name="Normal 7 4 4 2 2" xfId="734" xr:uid="{322226A1-47D2-4D7C-8917-292946446566}"/>
    <cellStyle name="Normal 7 4 4 2 2 2" xfId="1934" xr:uid="{2AF754DE-7A3E-40BD-992F-EBD1437EC51A}"/>
    <cellStyle name="Normal 7 4 4 2 2 3" xfId="3587" xr:uid="{4813CF6C-7D30-4EEF-8699-2D434AFC79B7}"/>
    <cellStyle name="Normal 7 4 4 2 2 4" xfId="3588" xr:uid="{5A76155E-B0B1-4F4A-977C-EB7DA1D584AB}"/>
    <cellStyle name="Normal 7 4 4 2 3" xfId="1935" xr:uid="{D7101CC5-243F-4CD6-B454-A760E3FCF509}"/>
    <cellStyle name="Normal 7 4 4 2 4" xfId="3589" xr:uid="{B159F2C1-7F45-4BD2-BF53-06F67EFE8003}"/>
    <cellStyle name="Normal 7 4 4 2 5" xfId="3590" xr:uid="{11B0CE33-4607-454A-B7DB-BB5768E71794}"/>
    <cellStyle name="Normal 7 4 4 3" xfId="735" xr:uid="{E055B698-0769-4181-88D9-DA606DEE9216}"/>
    <cellStyle name="Normal 7 4 4 3 2" xfId="1936" xr:uid="{15629B60-F3F5-41B2-A2BD-FF06FF5AC188}"/>
    <cellStyle name="Normal 7 4 4 3 3" xfId="3591" xr:uid="{3701995C-2185-46CE-9608-7EC3736436A9}"/>
    <cellStyle name="Normal 7 4 4 3 4" xfId="3592" xr:uid="{33BC1CC4-FCE5-43A3-A931-476BF605FB6A}"/>
    <cellStyle name="Normal 7 4 4 4" xfId="1937" xr:uid="{3A877D9E-6725-4C36-8D0B-0BCA44DA17E1}"/>
    <cellStyle name="Normal 7 4 4 4 2" xfId="3593" xr:uid="{06432443-F94A-477B-9680-B62C38E85157}"/>
    <cellStyle name="Normal 7 4 4 4 3" xfId="3594" xr:uid="{8E0CEF3F-620B-4E67-921F-9325D376B3F0}"/>
    <cellStyle name="Normal 7 4 4 4 4" xfId="3595" xr:uid="{64F5D0F5-92CC-4339-8A4E-8388D801283E}"/>
    <cellStyle name="Normal 7 4 4 5" xfId="3596" xr:uid="{07D1F87C-2C3C-4A9A-9CCA-21D9A756B470}"/>
    <cellStyle name="Normal 7 4 4 6" xfId="3597" xr:uid="{7A642C15-7E00-4FDE-B44D-F435B1070957}"/>
    <cellStyle name="Normal 7 4 4 7" xfId="3598" xr:uid="{892DCB3C-FFEA-4367-8DE2-3E0DE4C36091}"/>
    <cellStyle name="Normal 7 4 5" xfId="366" xr:uid="{94E7E683-3815-46FB-B51C-01BEAFDEE36C}"/>
    <cellStyle name="Normal 7 4 5 2" xfId="736" xr:uid="{41D8113F-E9B8-4F83-96DA-A4D5E87689C0}"/>
    <cellStyle name="Normal 7 4 5 2 2" xfId="1938" xr:uid="{BFDA06DD-544B-47E4-8618-BA71BCC08904}"/>
    <cellStyle name="Normal 7 4 5 2 3" xfId="3599" xr:uid="{A0BE918B-6942-4936-A076-48001034ED15}"/>
    <cellStyle name="Normal 7 4 5 2 4" xfId="3600" xr:uid="{1FB31868-8759-4099-8864-5A876840D955}"/>
    <cellStyle name="Normal 7 4 5 3" xfId="1939" xr:uid="{2C9E7478-2071-4F22-8200-4CDA952DC822}"/>
    <cellStyle name="Normal 7 4 5 3 2" xfId="3601" xr:uid="{57BBA7AC-395E-4CAB-897F-A7438242D21C}"/>
    <cellStyle name="Normal 7 4 5 3 3" xfId="3602" xr:uid="{B67D4551-3799-4899-A789-235031F43A3D}"/>
    <cellStyle name="Normal 7 4 5 3 4" xfId="3603" xr:uid="{B3BC8748-FC93-48F1-B686-A6FE943CA3DC}"/>
    <cellStyle name="Normal 7 4 5 4" xfId="3604" xr:uid="{F36344D6-B3D0-4459-94FF-05ED4E72755E}"/>
    <cellStyle name="Normal 7 4 5 5" xfId="3605" xr:uid="{4A68C494-477A-4A88-A241-2719C81436A7}"/>
    <cellStyle name="Normal 7 4 5 6" xfId="3606" xr:uid="{30EE6D32-196A-42E6-A419-08131910181D}"/>
    <cellStyle name="Normal 7 4 6" xfId="737" xr:uid="{8A67B7BB-FA39-4EA0-B622-BF3E3B75D69B}"/>
    <cellStyle name="Normal 7 4 6 2" xfId="1940" xr:uid="{AE4EC367-7C51-4C16-BA57-958B6349D588}"/>
    <cellStyle name="Normal 7 4 6 2 2" xfId="3607" xr:uid="{41AFDECD-3BA7-4970-A117-487DF2A55437}"/>
    <cellStyle name="Normal 7 4 6 2 3" xfId="3608" xr:uid="{40929C8F-9AA7-4FAB-A226-7A6384E1E73F}"/>
    <cellStyle name="Normal 7 4 6 2 4" xfId="3609" xr:uid="{F747B1F8-DA7F-4729-9321-69F1DFF0ED39}"/>
    <cellStyle name="Normal 7 4 6 3" xfId="3610" xr:uid="{9B3EC0BA-A7BC-43C9-94B4-0A3770B78680}"/>
    <cellStyle name="Normal 7 4 6 4" xfId="3611" xr:uid="{B6D3826C-FBB7-4ECA-8FD0-4DEF8F0A89A1}"/>
    <cellStyle name="Normal 7 4 6 5" xfId="3612" xr:uid="{8921BEF5-7694-44A0-8476-681881049CBA}"/>
    <cellStyle name="Normal 7 4 7" xfId="1941" xr:uid="{73D1A317-3B08-4156-AC47-51415C95B18D}"/>
    <cellStyle name="Normal 7 4 7 2" xfId="3613" xr:uid="{A2522E1D-2398-4C5D-86F1-B6B1BFE222C9}"/>
    <cellStyle name="Normal 7 4 7 3" xfId="3614" xr:uid="{D632C93B-CF83-4E46-AB31-D5B72CA593F1}"/>
    <cellStyle name="Normal 7 4 7 4" xfId="3615" xr:uid="{B132D021-B533-4477-B933-35B1B0059508}"/>
    <cellStyle name="Normal 7 4 8" xfId="3616" xr:uid="{AA084AE8-EF2A-499B-9B80-7E324793B07A}"/>
    <cellStyle name="Normal 7 4 8 2" xfId="3617" xr:uid="{DAA355E5-A1B0-4801-9B1E-0D2C834A35C9}"/>
    <cellStyle name="Normal 7 4 8 3" xfId="3618" xr:uid="{B2974D41-1B4A-42CC-9240-FF72AB0E12C1}"/>
    <cellStyle name="Normal 7 4 8 4" xfId="3619" xr:uid="{204DEB15-87CF-4E90-B0F8-806131E90EDE}"/>
    <cellStyle name="Normal 7 4 9" xfId="3620" xr:uid="{45258E21-D38F-4FEA-8E48-F094C9D7B9E3}"/>
    <cellStyle name="Normal 7 5" xfId="143" xr:uid="{5EFD4708-D85E-4782-B8F9-5C6C7C41FB07}"/>
    <cellStyle name="Normal 7 5 2" xfId="144" xr:uid="{179DCDBA-A8BE-4525-9533-6E076CB7B115}"/>
    <cellStyle name="Normal 7 5 2 2" xfId="367" xr:uid="{8AABEA64-EB8A-46D3-AE41-287370962DC6}"/>
    <cellStyle name="Normal 7 5 2 2 2" xfId="738" xr:uid="{BAC2E3D1-FF4A-4A6B-A4BB-10CE368070FB}"/>
    <cellStyle name="Normal 7 5 2 2 2 2" xfId="1942" xr:uid="{690F2789-9082-46F6-9341-2AB968DCDE82}"/>
    <cellStyle name="Normal 7 5 2 2 2 3" xfId="3621" xr:uid="{9BACC1DE-8ACF-43C6-B3F4-A43D238275B1}"/>
    <cellStyle name="Normal 7 5 2 2 2 4" xfId="3622" xr:uid="{363FD5BA-D586-4CC0-9238-465264F3FE6C}"/>
    <cellStyle name="Normal 7 5 2 2 3" xfId="1943" xr:uid="{E6286286-3491-43B3-AB51-96A2C6E0B379}"/>
    <cellStyle name="Normal 7 5 2 2 3 2" xfId="3623" xr:uid="{240512F8-51AE-4CCF-BDED-44878BD31B67}"/>
    <cellStyle name="Normal 7 5 2 2 3 3" xfId="3624" xr:uid="{01C36A06-B37F-4CD2-8D2A-66278B1EE06D}"/>
    <cellStyle name="Normal 7 5 2 2 3 4" xfId="3625" xr:uid="{67874711-1522-4D21-9E24-6DCF8D8E2248}"/>
    <cellStyle name="Normal 7 5 2 2 4" xfId="3626" xr:uid="{C934BA6B-EFEC-4A17-A0E1-FFD4B2A88AA1}"/>
    <cellStyle name="Normal 7 5 2 2 5" xfId="3627" xr:uid="{69CE6F3F-D9DD-435A-A0DD-26A72BCC90E6}"/>
    <cellStyle name="Normal 7 5 2 2 6" xfId="3628" xr:uid="{27BA7569-1D96-4433-8237-182F0B0ABB8A}"/>
    <cellStyle name="Normal 7 5 2 3" xfId="739" xr:uid="{F811F240-65B8-47BD-A7BA-34329015228A}"/>
    <cellStyle name="Normal 7 5 2 3 2" xfId="1944" xr:uid="{DE537C1B-2E0F-4E58-AE75-55E418884830}"/>
    <cellStyle name="Normal 7 5 2 3 2 2" xfId="3629" xr:uid="{1F487827-7227-43C6-A4F3-3B2AF6F4A0B2}"/>
    <cellStyle name="Normal 7 5 2 3 2 3" xfId="3630" xr:uid="{EBD72488-C5A6-4BBE-A2B1-E9364F30369A}"/>
    <cellStyle name="Normal 7 5 2 3 2 4" xfId="3631" xr:uid="{8B5A3DC8-72BB-4B81-8B03-0E23F7756909}"/>
    <cellStyle name="Normal 7 5 2 3 3" xfId="3632" xr:uid="{885ABDB8-4E32-4C29-A1F0-155C81BA62AA}"/>
    <cellStyle name="Normal 7 5 2 3 4" xfId="3633" xr:uid="{718946EA-3D97-42F7-990F-58AF31860B38}"/>
    <cellStyle name="Normal 7 5 2 3 5" xfId="3634" xr:uid="{E25007CE-12B3-48CC-974A-3E94E473C3A7}"/>
    <cellStyle name="Normal 7 5 2 4" xfId="1945" xr:uid="{20201B7A-018B-4391-BF0F-2F98C1593F59}"/>
    <cellStyle name="Normal 7 5 2 4 2" xfId="3635" xr:uid="{95EBF14C-D107-495E-98D4-7E1C6CB05AC0}"/>
    <cellStyle name="Normal 7 5 2 4 3" xfId="3636" xr:uid="{17D232EC-BEEC-4005-BF71-E7E05341A832}"/>
    <cellStyle name="Normal 7 5 2 4 4" xfId="3637" xr:uid="{D8EC6CA0-D87D-4F97-9B9C-290A8BC23866}"/>
    <cellStyle name="Normal 7 5 2 5" xfId="3638" xr:uid="{FD96090B-DC98-4915-958B-C265CF315A68}"/>
    <cellStyle name="Normal 7 5 2 5 2" xfId="3639" xr:uid="{454355D7-5C46-4A76-98F3-45AB0A24FFE4}"/>
    <cellStyle name="Normal 7 5 2 5 3" xfId="3640" xr:uid="{3B0FA983-B016-47D7-B606-C383DB1460C0}"/>
    <cellStyle name="Normal 7 5 2 5 4" xfId="3641" xr:uid="{7AE37D65-7998-4B51-8E7A-1AF9B9CF1E8C}"/>
    <cellStyle name="Normal 7 5 2 6" xfId="3642" xr:uid="{88045680-CAD5-4C95-804A-1E506C31AE28}"/>
    <cellStyle name="Normal 7 5 2 7" xfId="3643" xr:uid="{EE35A93C-3BFC-4D4A-BF40-33DAE5343D08}"/>
    <cellStyle name="Normal 7 5 2 8" xfId="3644" xr:uid="{37ADACD2-4B4C-4C37-8A4C-2F3574253BC7}"/>
    <cellStyle name="Normal 7 5 3" xfId="368" xr:uid="{C578D064-218E-47EB-B07C-3B43697905C2}"/>
    <cellStyle name="Normal 7 5 3 2" xfId="740" xr:uid="{D0F9848F-E60C-48BE-972A-3B85472C103E}"/>
    <cellStyle name="Normal 7 5 3 2 2" xfId="741" xr:uid="{74D13D99-6C3B-4E48-A93B-067AC25766BF}"/>
    <cellStyle name="Normal 7 5 3 2 3" xfId="3645" xr:uid="{AB35E3C5-3939-4502-BA3B-2B0372197E60}"/>
    <cellStyle name="Normal 7 5 3 2 4" xfId="3646" xr:uid="{67F9606C-29C9-462B-B66E-E46E81FBA024}"/>
    <cellStyle name="Normal 7 5 3 3" xfId="742" xr:uid="{7A4F32E8-B365-40C6-AC15-A10C6B3E7C7A}"/>
    <cellStyle name="Normal 7 5 3 3 2" xfId="3647" xr:uid="{C0F54BB9-105A-4386-9EC1-3848F1F5C55E}"/>
    <cellStyle name="Normal 7 5 3 3 3" xfId="3648" xr:uid="{A822020E-DE5B-4320-A0A8-4473B67CA775}"/>
    <cellStyle name="Normal 7 5 3 3 4" xfId="3649" xr:uid="{906D71D6-534F-4813-BC90-03A85633CCA9}"/>
    <cellStyle name="Normal 7 5 3 4" xfId="3650" xr:uid="{E529567E-1FE4-425D-90E2-6777CD326747}"/>
    <cellStyle name="Normal 7 5 3 5" xfId="3651" xr:uid="{49BD567D-45BC-4CA8-A2C8-798A68278D17}"/>
    <cellStyle name="Normal 7 5 3 6" xfId="3652" xr:uid="{80A2B8C9-2C6F-405E-9A8F-C823178C21ED}"/>
    <cellStyle name="Normal 7 5 4" xfId="369" xr:uid="{18BB7692-07BC-4122-B995-10162BC13242}"/>
    <cellStyle name="Normal 7 5 4 2" xfId="743" xr:uid="{B3D5569B-7485-4C96-8378-FFC91BA08E5A}"/>
    <cellStyle name="Normal 7 5 4 2 2" xfId="3653" xr:uid="{E2114000-F3D2-4281-93B2-4CDB5802B8E7}"/>
    <cellStyle name="Normal 7 5 4 2 3" xfId="3654" xr:uid="{8EB30DE0-CE7A-4553-88C5-0CD0C83596E6}"/>
    <cellStyle name="Normal 7 5 4 2 4" xfId="3655" xr:uid="{49B9D759-B78B-4B42-AA68-D395B145D6F2}"/>
    <cellStyle name="Normal 7 5 4 3" xfId="3656" xr:uid="{DEC652EB-85D8-4C01-96A2-0DD0BCD41784}"/>
    <cellStyle name="Normal 7 5 4 4" xfId="3657" xr:uid="{E1BCDBB2-4577-4695-8E64-2D7D81F3F738}"/>
    <cellStyle name="Normal 7 5 4 5" xfId="3658" xr:uid="{78A28B07-6E6C-4180-9E8C-F59F00C9D5FA}"/>
    <cellStyle name="Normal 7 5 5" xfId="744" xr:uid="{D05F918E-7222-43B6-AED0-6B19AF0192C9}"/>
    <cellStyle name="Normal 7 5 5 2" xfId="3659" xr:uid="{D7A645C5-C126-40B2-BA77-C09B9E08C0A2}"/>
    <cellStyle name="Normal 7 5 5 3" xfId="3660" xr:uid="{C85E73EA-96B3-41A9-831B-4E330372502D}"/>
    <cellStyle name="Normal 7 5 5 4" xfId="3661" xr:uid="{50246630-0F42-4B1F-8D5C-4F3F0DF56E05}"/>
    <cellStyle name="Normal 7 5 6" xfId="3662" xr:uid="{41A16472-F5A5-4E5F-A483-0595EEA2ADE9}"/>
    <cellStyle name="Normal 7 5 6 2" xfId="3663" xr:uid="{B03540EC-F2A8-466D-BAF2-59916886A48E}"/>
    <cellStyle name="Normal 7 5 6 3" xfId="3664" xr:uid="{1CD106DB-EF89-471F-AA69-A49AB167BF7C}"/>
    <cellStyle name="Normal 7 5 6 4" xfId="3665" xr:uid="{5501C082-B462-4027-B74B-8074133E10E7}"/>
    <cellStyle name="Normal 7 5 7" xfId="3666" xr:uid="{82254081-B26D-40B6-BE7B-470470C51E8F}"/>
    <cellStyle name="Normal 7 5 8" xfId="3667" xr:uid="{B285ED0F-EFC7-4E30-B925-BA1B6BB21B08}"/>
    <cellStyle name="Normal 7 5 9" xfId="3668" xr:uid="{861B1904-CF93-4F5B-8E90-7274E106E61F}"/>
    <cellStyle name="Normal 7 6" xfId="145" xr:uid="{E262B9D2-23E1-4DE6-B523-514BE1BFAD2B}"/>
    <cellStyle name="Normal 7 6 2" xfId="370" xr:uid="{FAEBF842-15D7-4B11-9B94-2566B51A49F1}"/>
    <cellStyle name="Normal 7 6 2 2" xfId="745" xr:uid="{3510F586-CE60-4A1F-8512-A9F2B20E5806}"/>
    <cellStyle name="Normal 7 6 2 2 2" xfId="1946" xr:uid="{35A41F0B-976F-427B-8292-2CA7067E5658}"/>
    <cellStyle name="Normal 7 6 2 2 2 2" xfId="1947" xr:uid="{2D3FECDC-67F6-421C-BBBF-CB28306A0376}"/>
    <cellStyle name="Normal 7 6 2 2 3" xfId="1948" xr:uid="{DBB46FFE-9FD2-43A1-BD2D-802BB7CEDD9A}"/>
    <cellStyle name="Normal 7 6 2 2 4" xfId="3669" xr:uid="{52F511B9-8A5E-4685-91BC-77D1AC2B7148}"/>
    <cellStyle name="Normal 7 6 2 3" xfId="1949" xr:uid="{B3669F6A-29D9-4D32-9100-F8F40384C745}"/>
    <cellStyle name="Normal 7 6 2 3 2" xfId="1950" xr:uid="{09558324-1378-43C6-A51F-6A7039B8283E}"/>
    <cellStyle name="Normal 7 6 2 3 3" xfId="3670" xr:uid="{1790DEC9-8843-4198-A7C5-DB8B49D9A227}"/>
    <cellStyle name="Normal 7 6 2 3 4" xfId="3671" xr:uid="{B4FBF926-1624-477A-BD36-CADF5789254F}"/>
    <cellStyle name="Normal 7 6 2 4" xfId="1951" xr:uid="{5FD52BBA-3A97-49A4-BDB2-8F8CAF03E094}"/>
    <cellStyle name="Normal 7 6 2 5" xfId="3672" xr:uid="{A14A9DFE-0F3E-40C4-A54D-712E984D8BEB}"/>
    <cellStyle name="Normal 7 6 2 6" xfId="3673" xr:uid="{37ACECED-2712-47F3-B117-CDFE6448F04A}"/>
    <cellStyle name="Normal 7 6 3" xfId="746" xr:uid="{FA69B782-E29A-4CDC-B348-22A38657F439}"/>
    <cellStyle name="Normal 7 6 3 2" xfId="1952" xr:uid="{63A9C937-0971-4237-B50E-7C856A417C59}"/>
    <cellStyle name="Normal 7 6 3 2 2" xfId="1953" xr:uid="{B2EA5DE2-5A55-43C9-BB86-9576B417A8B3}"/>
    <cellStyle name="Normal 7 6 3 2 3" xfId="3674" xr:uid="{97BC5F91-89F9-4394-857A-C10EE73ED72A}"/>
    <cellStyle name="Normal 7 6 3 2 4" xfId="3675" xr:uid="{527E8540-5722-470C-9B75-3F9B3F6A5CE1}"/>
    <cellStyle name="Normal 7 6 3 3" xfId="1954" xr:uid="{984E6EBF-D3E7-4927-98F2-DFEE03B76354}"/>
    <cellStyle name="Normal 7 6 3 4" xfId="3676" xr:uid="{10DC9D62-1A63-46CD-80ED-15465FE72357}"/>
    <cellStyle name="Normal 7 6 3 5" xfId="3677" xr:uid="{CE93CDB2-5F1E-4D4D-8EB9-D7C5E7054959}"/>
    <cellStyle name="Normal 7 6 4" xfId="1955" xr:uid="{CB5F8A8F-23C1-4BCC-8C6E-A90C9C105533}"/>
    <cellStyle name="Normal 7 6 4 2" xfId="1956" xr:uid="{A8207046-C9B4-457B-8580-4C04536D0C7F}"/>
    <cellStyle name="Normal 7 6 4 3" xfId="3678" xr:uid="{E6BC1D7A-83EA-4574-A01A-CCEC00CB8932}"/>
    <cellStyle name="Normal 7 6 4 4" xfId="3679" xr:uid="{41A2E628-B417-40EC-BD70-A625B6F42BC1}"/>
    <cellStyle name="Normal 7 6 5" xfId="1957" xr:uid="{2FCE239B-F416-4E3A-8DE9-6302E8058798}"/>
    <cellStyle name="Normal 7 6 5 2" xfId="3680" xr:uid="{C21B8426-33E3-432B-A25F-458ADA76A529}"/>
    <cellStyle name="Normal 7 6 5 3" xfId="3681" xr:uid="{33130111-1174-4405-897F-745B061B88E5}"/>
    <cellStyle name="Normal 7 6 5 4" xfId="3682" xr:uid="{BE22E8F7-036C-411A-B0CE-BC13DEF05B25}"/>
    <cellStyle name="Normal 7 6 6" xfId="3683" xr:uid="{118CDB6F-BF7A-4F0B-9E5F-556EB00EA2C9}"/>
    <cellStyle name="Normal 7 6 7" xfId="3684" xr:uid="{9FC78283-9432-439B-A749-A480B1EECEAB}"/>
    <cellStyle name="Normal 7 6 8" xfId="3685" xr:uid="{5A12A803-0BB3-49F3-B05B-B7A98C84DED9}"/>
    <cellStyle name="Normal 7 7" xfId="371" xr:uid="{5358C76D-44CF-4CEC-AF79-0CD9D957E1D0}"/>
    <cellStyle name="Normal 7 7 2" xfId="747" xr:uid="{2A3B0F5F-093D-4CAC-AA9F-E761FE1D71B6}"/>
    <cellStyle name="Normal 7 7 2 2" xfId="748" xr:uid="{B8ECD567-3350-48F5-BE37-30D96E4DC0FC}"/>
    <cellStyle name="Normal 7 7 2 2 2" xfId="1958" xr:uid="{135BC7B3-D4A5-4D3E-A167-8A583914FB26}"/>
    <cellStyle name="Normal 7 7 2 2 3" xfId="3686" xr:uid="{73A4AC03-B191-4557-ACBA-E502E1EAD484}"/>
    <cellStyle name="Normal 7 7 2 2 4" xfId="3687" xr:uid="{AD5409F6-D15D-4CCF-B8ED-FFF8DFCFAB4F}"/>
    <cellStyle name="Normal 7 7 2 3" xfId="1959" xr:uid="{1B987AE7-6138-4DB7-8442-2FE2B6A8E7DF}"/>
    <cellStyle name="Normal 7 7 2 4" xfId="3688" xr:uid="{71327139-E418-417E-ADEF-D3EE04DC1375}"/>
    <cellStyle name="Normal 7 7 2 5" xfId="3689" xr:uid="{A9D73518-FD93-4847-BE41-5E98B5348026}"/>
    <cellStyle name="Normal 7 7 3" xfId="749" xr:uid="{54E68159-099A-45F2-B3DC-822E644A87E0}"/>
    <cellStyle name="Normal 7 7 3 2" xfId="1960" xr:uid="{10E74590-BE26-4E6F-84B2-4AB7E5D1A6DA}"/>
    <cellStyle name="Normal 7 7 3 3" xfId="3690" xr:uid="{7A874DCB-F064-4E69-B040-136EF6BD836B}"/>
    <cellStyle name="Normal 7 7 3 4" xfId="3691" xr:uid="{F4382DF0-5894-493B-BFFF-080EDDB09CE7}"/>
    <cellStyle name="Normal 7 7 4" xfId="1961" xr:uid="{70AC028D-99FE-4AC1-B2D3-B60D24936DA5}"/>
    <cellStyle name="Normal 7 7 4 2" xfId="3692" xr:uid="{3ED62421-BB64-4D6B-B028-148C81D137A7}"/>
    <cellStyle name="Normal 7 7 4 3" xfId="3693" xr:uid="{B4F35AD7-95E1-4B1F-B62C-12DCEC400197}"/>
    <cellStyle name="Normal 7 7 4 4" xfId="3694" xr:uid="{D96D7B83-EBBE-4DA8-8B85-47EC4696F6F4}"/>
    <cellStyle name="Normal 7 7 5" xfId="3695" xr:uid="{7CA01522-94AB-4570-9FAE-2EA5549E35A2}"/>
    <cellStyle name="Normal 7 7 6" xfId="3696" xr:uid="{E933510E-860C-4972-919A-F4CD00A9C111}"/>
    <cellStyle name="Normal 7 7 7" xfId="3697" xr:uid="{2CADFF43-40DA-4F17-AE08-E0990EC567FF}"/>
    <cellStyle name="Normal 7 8" xfId="372" xr:uid="{39351D21-ABE7-41AA-880F-EC94793320A8}"/>
    <cellStyle name="Normal 7 8 2" xfId="750" xr:uid="{4BCB7BFC-E392-4A96-9DF6-C59E2C4A2D8F}"/>
    <cellStyle name="Normal 7 8 2 2" xfId="1962" xr:uid="{80FC04DD-14F4-4330-80C6-00DE3F3BC9D3}"/>
    <cellStyle name="Normal 7 8 2 3" xfId="3698" xr:uid="{CE0F910C-62E0-48E2-BB22-61BF37B09F04}"/>
    <cellStyle name="Normal 7 8 2 4" xfId="3699" xr:uid="{9B1056A9-815A-4F42-BB39-8779A615C397}"/>
    <cellStyle name="Normal 7 8 3" xfId="1963" xr:uid="{B55FF94A-C88C-41D5-9172-254BF9119DA8}"/>
    <cellStyle name="Normal 7 8 3 2" xfId="3700" xr:uid="{838053A7-226C-4411-80F9-E7AD7F195CEF}"/>
    <cellStyle name="Normal 7 8 3 3" xfId="3701" xr:uid="{C985017B-7CDE-4C87-B158-8FB070ACA392}"/>
    <cellStyle name="Normal 7 8 3 4" xfId="3702" xr:uid="{1BADED2F-EFB8-4D5E-BFA6-AEC665692029}"/>
    <cellStyle name="Normal 7 8 4" xfId="3703" xr:uid="{09F9C9A0-5898-467F-AA18-7925493E37BA}"/>
    <cellStyle name="Normal 7 8 5" xfId="3704" xr:uid="{0C804E73-28A1-4E77-A026-6ED0576683A9}"/>
    <cellStyle name="Normal 7 8 6" xfId="3705" xr:uid="{08B5C6F7-C129-442E-BAA8-AE00ACF3EABA}"/>
    <cellStyle name="Normal 7 9" xfId="373" xr:uid="{C3D6DE55-2272-473E-BBCC-ACD94F0D5749}"/>
    <cellStyle name="Normal 7 9 2" xfId="1964" xr:uid="{1C180B40-A93F-4217-B4B5-C4A5BEA61202}"/>
    <cellStyle name="Normal 7 9 2 2" xfId="3706" xr:uid="{29C5D149-96F5-4451-B97C-1F059BF7C5EB}"/>
    <cellStyle name="Normal 7 9 2 2 2" xfId="4408" xr:uid="{BB12491F-DD41-4C78-9C20-D3B3C62E7E9D}"/>
    <cellStyle name="Normal 7 9 2 2 3" xfId="4687" xr:uid="{2D3E1848-1E5A-4DD6-BEF7-C1D19BFF2CD3}"/>
    <cellStyle name="Normal 7 9 2 3" xfId="3707" xr:uid="{BD411578-CE06-40CA-A81C-7B60D8130C2C}"/>
    <cellStyle name="Normal 7 9 2 4" xfId="3708" xr:uid="{A8FD6DAD-7924-45FC-B553-3057628A4E9B}"/>
    <cellStyle name="Normal 7 9 3" xfId="3709" xr:uid="{33E2008A-26AA-4395-AC56-359B7FB4F555}"/>
    <cellStyle name="Normal 7 9 4" xfId="3710" xr:uid="{B0152828-45D1-42BD-BAEE-0DCBB1667DDC}"/>
    <cellStyle name="Normal 7 9 4 2" xfId="4578" xr:uid="{B2EE49AC-4A58-4CA1-AFA4-944D6F218391}"/>
    <cellStyle name="Normal 7 9 4 3" xfId="4688" xr:uid="{E66190C8-FA37-454B-A0D4-3A1DFD2C705B}"/>
    <cellStyle name="Normal 7 9 4 4" xfId="4607" xr:uid="{B6EFA603-A080-46C1-B164-DC544733E0EA}"/>
    <cellStyle name="Normal 7 9 5" xfId="3711" xr:uid="{39D7860B-A545-418C-9431-972D9DC5477D}"/>
    <cellStyle name="Normal 8" xfId="146" xr:uid="{96BAE77D-55F6-45B1-9B59-8CFDD5E27BC0}"/>
    <cellStyle name="Normal 8 10" xfId="1965" xr:uid="{843A5E8A-E508-4EE2-BACB-A4619A5B7313}"/>
    <cellStyle name="Normal 8 10 2" xfId="3712" xr:uid="{2E08FDB9-BF0F-4C34-8D6A-E2EE1A4C6E47}"/>
    <cellStyle name="Normal 8 10 3" xfId="3713" xr:uid="{D5F84EA6-EC6D-4457-AEE6-4A90813ABFBB}"/>
    <cellStyle name="Normal 8 10 4" xfId="3714" xr:uid="{CDE9E890-BD7B-4225-9815-C9892773D347}"/>
    <cellStyle name="Normal 8 11" xfId="3715" xr:uid="{320C2BE4-276B-4E23-8593-23C411EA8914}"/>
    <cellStyle name="Normal 8 11 2" xfId="3716" xr:uid="{7353B42A-6808-4DBF-B956-1DE396427495}"/>
    <cellStyle name="Normal 8 11 3" xfId="3717" xr:uid="{A6DAA8F9-16C8-4201-9723-55CC99DD5BDD}"/>
    <cellStyle name="Normal 8 11 4" xfId="3718" xr:uid="{8B03A6B0-8746-4FD2-8A2D-F775DCFBE310}"/>
    <cellStyle name="Normal 8 12" xfId="3719" xr:uid="{5024D7F7-69B6-4821-A27C-F4C77B376E5C}"/>
    <cellStyle name="Normal 8 12 2" xfId="3720" xr:uid="{DD731B41-CF36-463E-A5DA-302728B34655}"/>
    <cellStyle name="Normal 8 13" xfId="3721" xr:uid="{105F9D83-CB0B-46E2-9FAB-057651B209D0}"/>
    <cellStyle name="Normal 8 14" xfId="3722" xr:uid="{A79E7CE6-C43C-4C01-B96A-AA62DD3C8EA6}"/>
    <cellStyle name="Normal 8 15" xfId="3723" xr:uid="{AE433567-8B05-4F81-A7E6-945BCB007514}"/>
    <cellStyle name="Normal 8 2" xfId="147" xr:uid="{0AA37BCA-B307-4FD8-961D-423F72B90643}"/>
    <cellStyle name="Normal 8 2 10" xfId="3724" xr:uid="{9F42D995-ADAC-4C08-B0A4-DDF4434194BD}"/>
    <cellStyle name="Normal 8 2 11" xfId="3725" xr:uid="{2630691C-3DCB-4CD8-A713-C1220E175BB3}"/>
    <cellStyle name="Normal 8 2 2" xfId="148" xr:uid="{D6AB0A0C-4076-4B68-9743-F09ED06A1AF5}"/>
    <cellStyle name="Normal 8 2 2 2" xfId="149" xr:uid="{AE4E86B0-CAFD-403F-85EB-7922B6608F34}"/>
    <cellStyle name="Normal 8 2 2 2 2" xfId="374" xr:uid="{667EA46C-6920-4831-A3AB-E9C1DF41BA2A}"/>
    <cellStyle name="Normal 8 2 2 2 2 2" xfId="751" xr:uid="{36780664-E102-4543-8A4F-16067B871A45}"/>
    <cellStyle name="Normal 8 2 2 2 2 2 2" xfId="752" xr:uid="{F997BEAC-D0E4-44F6-8C0F-EAA8965DE44B}"/>
    <cellStyle name="Normal 8 2 2 2 2 2 2 2" xfId="1966" xr:uid="{FC4CCE62-F587-4796-8949-4AC9F66AA6E6}"/>
    <cellStyle name="Normal 8 2 2 2 2 2 2 2 2" xfId="1967" xr:uid="{3F6E711B-61CB-4D1B-BA04-31EF4926A98A}"/>
    <cellStyle name="Normal 8 2 2 2 2 2 2 3" xfId="1968" xr:uid="{F360D18A-DE2C-453C-B690-67F07577D07C}"/>
    <cellStyle name="Normal 8 2 2 2 2 2 3" xfId="1969" xr:uid="{7411F9C2-74E5-4079-A4A7-AACE9A5B2D4F}"/>
    <cellStyle name="Normal 8 2 2 2 2 2 3 2" xfId="1970" xr:uid="{0F14A5B5-EE5C-40B7-B721-0619A4D19084}"/>
    <cellStyle name="Normal 8 2 2 2 2 2 4" xfId="1971" xr:uid="{708675F7-7AC6-418F-A374-F6A43F77618C}"/>
    <cellStyle name="Normal 8 2 2 2 2 3" xfId="753" xr:uid="{1A606646-0542-4B59-B4DD-12283F58EFC2}"/>
    <cellStyle name="Normal 8 2 2 2 2 3 2" xfId="1972" xr:uid="{9C31AF5D-A8A0-4963-8DD3-E72F681DEF61}"/>
    <cellStyle name="Normal 8 2 2 2 2 3 2 2" xfId="1973" xr:uid="{F4CAEE45-ED58-4B05-9ECB-B332A77B83D7}"/>
    <cellStyle name="Normal 8 2 2 2 2 3 3" xfId="1974" xr:uid="{A1CB05AF-4E34-438D-ADD6-2687A9AA091D}"/>
    <cellStyle name="Normal 8 2 2 2 2 3 4" xfId="3726" xr:uid="{CE6A5A48-99FC-49DF-A5F5-5E434FDD38E0}"/>
    <cellStyle name="Normal 8 2 2 2 2 4" xfId="1975" xr:uid="{6DA76FC8-3BDE-4D85-8F92-CF1F8BC1B5A3}"/>
    <cellStyle name="Normal 8 2 2 2 2 4 2" xfId="1976" xr:uid="{D8F13960-826A-44D1-96BA-E90661A0C92B}"/>
    <cellStyle name="Normal 8 2 2 2 2 5" xfId="1977" xr:uid="{79FAF0F3-B93C-477C-98F8-0BF79CA45240}"/>
    <cellStyle name="Normal 8 2 2 2 2 6" xfId="3727" xr:uid="{7508A6A7-48DC-49CF-9687-BE664DDDD7AD}"/>
    <cellStyle name="Normal 8 2 2 2 3" xfId="375" xr:uid="{8C384245-5B7C-48FD-8D41-C85771F395EE}"/>
    <cellStyle name="Normal 8 2 2 2 3 2" xfId="754" xr:uid="{A9F11FA2-F474-4EBE-99B8-AA1A3918A9C0}"/>
    <cellStyle name="Normal 8 2 2 2 3 2 2" xfId="755" xr:uid="{60BCE7A9-C773-478B-B517-BD285F0C3B45}"/>
    <cellStyle name="Normal 8 2 2 2 3 2 2 2" xfId="1978" xr:uid="{01982C03-C2E9-403D-B223-39C2163647B1}"/>
    <cellStyle name="Normal 8 2 2 2 3 2 2 2 2" xfId="1979" xr:uid="{F29793B1-E8CA-4B7D-99D0-C8AA37C33EF2}"/>
    <cellStyle name="Normal 8 2 2 2 3 2 2 3" xfId="1980" xr:uid="{D38A1116-2BFE-4576-8CD0-6B108F74AD0B}"/>
    <cellStyle name="Normal 8 2 2 2 3 2 3" xfId="1981" xr:uid="{71F64C2A-629B-44E2-8BE8-6AFF53AA1214}"/>
    <cellStyle name="Normal 8 2 2 2 3 2 3 2" xfId="1982" xr:uid="{1B8426C3-2CCC-4130-8EFE-7304A21EFEB1}"/>
    <cellStyle name="Normal 8 2 2 2 3 2 4" xfId="1983" xr:uid="{084C08CE-5D43-4067-A606-5CAEAFC99F88}"/>
    <cellStyle name="Normal 8 2 2 2 3 3" xfId="756" xr:uid="{356BE474-E782-4C17-A553-7386CEE94DAE}"/>
    <cellStyle name="Normal 8 2 2 2 3 3 2" xfId="1984" xr:uid="{F6750AF0-748D-441E-891E-20540334CE54}"/>
    <cellStyle name="Normal 8 2 2 2 3 3 2 2" xfId="1985" xr:uid="{41267679-20E4-4BF7-BB69-148362743601}"/>
    <cellStyle name="Normal 8 2 2 2 3 3 3" xfId="1986" xr:uid="{1310E1F0-2907-4115-98E6-4F4916B42846}"/>
    <cellStyle name="Normal 8 2 2 2 3 4" xfId="1987" xr:uid="{30D2873F-EFC1-41A8-AE5C-5B6ACE1C913F}"/>
    <cellStyle name="Normal 8 2 2 2 3 4 2" xfId="1988" xr:uid="{E0152E76-153B-4D50-8571-6C977C27C5FA}"/>
    <cellStyle name="Normal 8 2 2 2 3 5" xfId="1989" xr:uid="{BB60F812-BD99-4D5E-A77F-205CED297045}"/>
    <cellStyle name="Normal 8 2 2 2 4" xfId="757" xr:uid="{8B7C2305-D7CB-481A-89F7-6BBEF4110564}"/>
    <cellStyle name="Normal 8 2 2 2 4 2" xfId="758" xr:uid="{0390983E-CC79-4AA3-9304-B940E32D9DEC}"/>
    <cellStyle name="Normal 8 2 2 2 4 2 2" xfId="1990" xr:uid="{6FC3C199-F09A-40B1-BE0B-988C3EAA77BF}"/>
    <cellStyle name="Normal 8 2 2 2 4 2 2 2" xfId="1991" xr:uid="{BDD5AFBA-BCC3-410A-85EE-5E7C68FC5486}"/>
    <cellStyle name="Normal 8 2 2 2 4 2 3" xfId="1992" xr:uid="{50A19F32-4DD6-4E3B-943F-E42FE05E2714}"/>
    <cellStyle name="Normal 8 2 2 2 4 3" xfId="1993" xr:uid="{D6D5FAC3-33FC-4AA7-8329-A9B2232BBCDB}"/>
    <cellStyle name="Normal 8 2 2 2 4 3 2" xfId="1994" xr:uid="{6BF8E614-F4FA-4C47-B2B7-E559BA3B0D97}"/>
    <cellStyle name="Normal 8 2 2 2 4 4" xfId="1995" xr:uid="{A2B02E87-EF92-4372-A495-905C478F9527}"/>
    <cellStyle name="Normal 8 2 2 2 5" xfId="759" xr:uid="{CAB46E6E-A4F1-43C3-9A0B-E304892C8CB1}"/>
    <cellStyle name="Normal 8 2 2 2 5 2" xfId="1996" xr:uid="{660346DB-E4A0-477B-80CF-67DD916A4A90}"/>
    <cellStyle name="Normal 8 2 2 2 5 2 2" xfId="1997" xr:uid="{F2F6644C-8084-451E-8992-8BE4ABA09CC2}"/>
    <cellStyle name="Normal 8 2 2 2 5 3" xfId="1998" xr:uid="{1C728530-CF43-423C-9191-92EF81211B89}"/>
    <cellStyle name="Normal 8 2 2 2 5 4" xfId="3728" xr:uid="{E6F3FD24-E386-4C8B-AC79-716DA2E2537F}"/>
    <cellStyle name="Normal 8 2 2 2 6" xfId="1999" xr:uid="{D9744CFD-AB9B-45FB-870B-460D681194C8}"/>
    <cellStyle name="Normal 8 2 2 2 6 2" xfId="2000" xr:uid="{7D02DF12-E0B4-42E9-84FB-0F63BE04FE9E}"/>
    <cellStyle name="Normal 8 2 2 2 7" xfId="2001" xr:uid="{9E6DD95F-0AD0-48B6-A8E7-43B104F171C5}"/>
    <cellStyle name="Normal 8 2 2 2 8" xfId="3729" xr:uid="{3288B945-B09D-4A26-8E30-D689FE167B31}"/>
    <cellStyle name="Normal 8 2 2 3" xfId="376" xr:uid="{58FE590D-ADEB-45CE-B668-DF7F6F9FB87A}"/>
    <cellStyle name="Normal 8 2 2 3 2" xfId="760" xr:uid="{43C9C2ED-3950-43EF-BE61-7AB2FC9552C9}"/>
    <cellStyle name="Normal 8 2 2 3 2 2" xfId="761" xr:uid="{479C6824-D24D-427F-95C7-96411B966EF8}"/>
    <cellStyle name="Normal 8 2 2 3 2 2 2" xfId="2002" xr:uid="{D02A2BA0-054E-483B-A933-27CAE0F77770}"/>
    <cellStyle name="Normal 8 2 2 3 2 2 2 2" xfId="2003" xr:uid="{864BC970-BFC1-4EBE-AADA-67DBF8265B58}"/>
    <cellStyle name="Normal 8 2 2 3 2 2 3" xfId="2004" xr:uid="{C98BF738-D7DD-49A6-954B-F2594E27EF84}"/>
    <cellStyle name="Normal 8 2 2 3 2 3" xfId="2005" xr:uid="{F2084372-CA8C-4366-A9E3-74266EFBBF33}"/>
    <cellStyle name="Normal 8 2 2 3 2 3 2" xfId="2006" xr:uid="{601B0417-6051-4C21-B9F5-9DEC24C2531E}"/>
    <cellStyle name="Normal 8 2 2 3 2 4" xfId="2007" xr:uid="{91377A76-5504-4302-83CF-E11730CF64BD}"/>
    <cellStyle name="Normal 8 2 2 3 3" xfId="762" xr:uid="{CFFDE852-0CBC-4FC6-A5A8-1B8E89FB75E4}"/>
    <cellStyle name="Normal 8 2 2 3 3 2" xfId="2008" xr:uid="{F2A2600A-7AB5-477E-8B32-F25EE3DC75B0}"/>
    <cellStyle name="Normal 8 2 2 3 3 2 2" xfId="2009" xr:uid="{169E3442-EBCE-417A-8968-5BCE7CF11BB9}"/>
    <cellStyle name="Normal 8 2 2 3 3 3" xfId="2010" xr:uid="{527B1344-CC09-4198-B469-4BBCBBA42A69}"/>
    <cellStyle name="Normal 8 2 2 3 3 4" xfId="3730" xr:uid="{CC4B4652-E6BA-44A9-82B8-F957D024F2F2}"/>
    <cellStyle name="Normal 8 2 2 3 4" xfId="2011" xr:uid="{0C47A94E-EFAE-407A-BB00-6C94B00B93DA}"/>
    <cellStyle name="Normal 8 2 2 3 4 2" xfId="2012" xr:uid="{ADBAD15A-4228-4F0D-B1ED-3783CCDF47F0}"/>
    <cellStyle name="Normal 8 2 2 3 5" xfId="2013" xr:uid="{A1C03C4A-BCDD-4501-A3EF-23ED421D0B42}"/>
    <cellStyle name="Normal 8 2 2 3 6" xfId="3731" xr:uid="{3A748695-92ED-4103-BA1A-149B0877DD28}"/>
    <cellStyle name="Normal 8 2 2 4" xfId="377" xr:uid="{D98A89AD-8C28-4428-8FAF-A4724F4BF105}"/>
    <cellStyle name="Normal 8 2 2 4 2" xfId="763" xr:uid="{EAADA2CD-057E-4F21-B553-2D46DC86ABAB}"/>
    <cellStyle name="Normal 8 2 2 4 2 2" xfId="764" xr:uid="{18E131AB-E19B-4D65-B62F-9686452F284B}"/>
    <cellStyle name="Normal 8 2 2 4 2 2 2" xfId="2014" xr:uid="{31EBA423-E95D-41B5-BB8C-EDA393D322EF}"/>
    <cellStyle name="Normal 8 2 2 4 2 2 2 2" xfId="2015" xr:uid="{CB36CB4A-B576-400B-9A8A-8A0F314F5F06}"/>
    <cellStyle name="Normal 8 2 2 4 2 2 3" xfId="2016" xr:uid="{FACFE8BF-6016-4C73-90CC-3900E82567B0}"/>
    <cellStyle name="Normal 8 2 2 4 2 3" xfId="2017" xr:uid="{0A72EFEF-DC0B-44D6-A6C5-0A670AF75900}"/>
    <cellStyle name="Normal 8 2 2 4 2 3 2" xfId="2018" xr:uid="{83327290-6311-4635-8A5A-61B4D9EDB71C}"/>
    <cellStyle name="Normal 8 2 2 4 2 4" xfId="2019" xr:uid="{DAC806B8-6373-4C6E-899A-CC1283B3C321}"/>
    <cellStyle name="Normal 8 2 2 4 3" xfId="765" xr:uid="{A9A6302A-1208-4735-BB7D-DA20E4FAC1A4}"/>
    <cellStyle name="Normal 8 2 2 4 3 2" xfId="2020" xr:uid="{3B02D00F-34D8-4B17-BFA2-E477C57CDCD7}"/>
    <cellStyle name="Normal 8 2 2 4 3 2 2" xfId="2021" xr:uid="{F14CBB5D-C2DD-4B06-89CB-5E4ECE2A771A}"/>
    <cellStyle name="Normal 8 2 2 4 3 3" xfId="2022" xr:uid="{372A133D-5847-4EA3-A5F6-27571279FC2B}"/>
    <cellStyle name="Normal 8 2 2 4 4" xfId="2023" xr:uid="{624104AC-B40D-4B7F-BCD6-DE57D404A5D6}"/>
    <cellStyle name="Normal 8 2 2 4 4 2" xfId="2024" xr:uid="{07B88CCE-26C3-4324-9B8C-DB820E365FB0}"/>
    <cellStyle name="Normal 8 2 2 4 5" xfId="2025" xr:uid="{6F5A5024-3105-46B0-AAEA-0EB8CC581E13}"/>
    <cellStyle name="Normal 8 2 2 5" xfId="378" xr:uid="{DB62AFD2-F632-4A58-AEF5-1D48A0863CFE}"/>
    <cellStyle name="Normal 8 2 2 5 2" xfId="766" xr:uid="{8322B1DA-654C-4096-B53B-C10F9A7C3BC8}"/>
    <cellStyle name="Normal 8 2 2 5 2 2" xfId="2026" xr:uid="{A36C946F-149D-44E9-9A4A-9A93907B78CB}"/>
    <cellStyle name="Normal 8 2 2 5 2 2 2" xfId="2027" xr:uid="{CF4C1714-B2F2-4044-81AB-47BE8C01B10D}"/>
    <cellStyle name="Normal 8 2 2 5 2 3" xfId="2028" xr:uid="{7032B460-231E-4209-A0CF-A143E478B425}"/>
    <cellStyle name="Normal 8 2 2 5 3" xfId="2029" xr:uid="{CC4FD8F8-EC98-4D92-A741-CA9B880B8AEB}"/>
    <cellStyle name="Normal 8 2 2 5 3 2" xfId="2030" xr:uid="{895D59B5-F076-408F-9C91-26D6C78B9E4E}"/>
    <cellStyle name="Normal 8 2 2 5 4" xfId="2031" xr:uid="{596F86CD-CB1C-4CD5-88FE-3298053622F3}"/>
    <cellStyle name="Normal 8 2 2 6" xfId="767" xr:uid="{2022916D-7A8E-4B4B-8E6A-8FE80A4CEEEB}"/>
    <cellStyle name="Normal 8 2 2 6 2" xfId="2032" xr:uid="{67F0FD55-0798-44A8-964A-8B1A12CDBA9F}"/>
    <cellStyle name="Normal 8 2 2 6 2 2" xfId="2033" xr:uid="{103DEB09-DF58-4C3A-87C9-3FD706F395ED}"/>
    <cellStyle name="Normal 8 2 2 6 3" xfId="2034" xr:uid="{DFA798D1-EFC4-4103-8BBB-ACD639B4739B}"/>
    <cellStyle name="Normal 8 2 2 6 4" xfId="3732" xr:uid="{B8F1E341-41E0-451E-984E-1B9B925402CD}"/>
    <cellStyle name="Normal 8 2 2 7" xfId="2035" xr:uid="{828A5918-8A5D-421B-9D33-193B651CD2C1}"/>
    <cellStyle name="Normal 8 2 2 7 2" xfId="2036" xr:uid="{1095E0BA-5957-4A3B-AECC-D874B9987B02}"/>
    <cellStyle name="Normal 8 2 2 8" xfId="2037" xr:uid="{CB3FE9C5-7643-448E-952C-1D1B4B36AF06}"/>
    <cellStyle name="Normal 8 2 2 9" xfId="3733" xr:uid="{D6939307-55D3-40B6-B31F-523F593B72C0}"/>
    <cellStyle name="Normal 8 2 3" xfId="150" xr:uid="{3CB4DEFF-0A63-4938-935F-60D306ABE683}"/>
    <cellStyle name="Normal 8 2 3 2" xfId="151" xr:uid="{D2B6EE9B-2EA5-4979-A455-AEC10A9DE663}"/>
    <cellStyle name="Normal 8 2 3 2 2" xfId="768" xr:uid="{BAE30B7A-BCDD-4513-AF8D-4EBEB333ACB6}"/>
    <cellStyle name="Normal 8 2 3 2 2 2" xfId="769" xr:uid="{4A273E34-1198-4CC9-B080-5D12839083B4}"/>
    <cellStyle name="Normal 8 2 3 2 2 2 2" xfId="2038" xr:uid="{160BA2AD-DA9E-4581-BF16-5007F20B424D}"/>
    <cellStyle name="Normal 8 2 3 2 2 2 2 2" xfId="2039" xr:uid="{F5C82BD4-DE22-45F8-8A8D-8D6630AA30A6}"/>
    <cellStyle name="Normal 8 2 3 2 2 2 3" xfId="2040" xr:uid="{FC17BC8E-6C75-4834-B163-A306254F5A60}"/>
    <cellStyle name="Normal 8 2 3 2 2 3" xfId="2041" xr:uid="{E9F9602B-089B-4EB6-B446-8F5875A6F95E}"/>
    <cellStyle name="Normal 8 2 3 2 2 3 2" xfId="2042" xr:uid="{38FF3C13-15B1-4565-BE0A-7135CBEA807A}"/>
    <cellStyle name="Normal 8 2 3 2 2 4" xfId="2043" xr:uid="{5080A853-6174-4E1E-9369-6F7DF83E99CB}"/>
    <cellStyle name="Normal 8 2 3 2 3" xfId="770" xr:uid="{B6D72895-066A-48F8-A7FE-35C0620F1B53}"/>
    <cellStyle name="Normal 8 2 3 2 3 2" xfId="2044" xr:uid="{67022166-CB21-4376-AC31-8CCB727B0035}"/>
    <cellStyle name="Normal 8 2 3 2 3 2 2" xfId="2045" xr:uid="{F7DBBC0C-B571-41EB-B33E-EFAD93A9F16D}"/>
    <cellStyle name="Normal 8 2 3 2 3 3" xfId="2046" xr:uid="{A2A0DA00-C3EB-4797-BF9D-C87D4DA5E8B1}"/>
    <cellStyle name="Normal 8 2 3 2 3 4" xfId="3734" xr:uid="{AD816DDF-D5BD-4438-879A-3407CEAE63EE}"/>
    <cellStyle name="Normal 8 2 3 2 4" xfId="2047" xr:uid="{4274264D-01A3-4517-B58A-AEF9134B098C}"/>
    <cellStyle name="Normal 8 2 3 2 4 2" xfId="2048" xr:uid="{F28DDBC9-62BC-40B5-AC67-FB0B8466155B}"/>
    <cellStyle name="Normal 8 2 3 2 5" xfId="2049" xr:uid="{789CBE45-C8C8-4AA3-8AE1-F062D55DB3A8}"/>
    <cellStyle name="Normal 8 2 3 2 6" xfId="3735" xr:uid="{914C66D0-9B05-432F-90F8-3E539CA409FC}"/>
    <cellStyle name="Normal 8 2 3 3" xfId="379" xr:uid="{6E930D59-3E80-4169-A98D-401DCBBBF5EB}"/>
    <cellStyle name="Normal 8 2 3 3 2" xfId="771" xr:uid="{C3203255-704F-41B6-B933-9F968CC939BA}"/>
    <cellStyle name="Normal 8 2 3 3 2 2" xfId="772" xr:uid="{F7E5BCE2-E785-42FC-887C-23E578770239}"/>
    <cellStyle name="Normal 8 2 3 3 2 2 2" xfId="2050" xr:uid="{59F7C63B-5238-4876-958E-397644C6470C}"/>
    <cellStyle name="Normal 8 2 3 3 2 2 2 2" xfId="2051" xr:uid="{0F3B78C9-ED41-404C-A810-861F5965CE6D}"/>
    <cellStyle name="Normal 8 2 3 3 2 2 3" xfId="2052" xr:uid="{48085BCF-4BA0-4198-9349-08BFB8A38F9C}"/>
    <cellStyle name="Normal 8 2 3 3 2 3" xfId="2053" xr:uid="{46D31AC1-24D1-466C-8757-F76FBDC67487}"/>
    <cellStyle name="Normal 8 2 3 3 2 3 2" xfId="2054" xr:uid="{9FCF1770-D8BD-4528-809E-2C3924B33F92}"/>
    <cellStyle name="Normal 8 2 3 3 2 4" xfId="2055" xr:uid="{B13AF797-9A7E-48F7-9054-80A89E182949}"/>
    <cellStyle name="Normal 8 2 3 3 3" xfId="773" xr:uid="{5449F060-417E-4864-8CA8-02B9E564DF3A}"/>
    <cellStyle name="Normal 8 2 3 3 3 2" xfId="2056" xr:uid="{C57EA923-6E52-4BE2-8AE8-2FCD643F0264}"/>
    <cellStyle name="Normal 8 2 3 3 3 2 2" xfId="2057" xr:uid="{D0BA458E-0003-4980-BC1B-67306BD6504E}"/>
    <cellStyle name="Normal 8 2 3 3 3 3" xfId="2058" xr:uid="{119134D2-53A4-420D-9380-C1818DAF7D6B}"/>
    <cellStyle name="Normal 8 2 3 3 4" xfId="2059" xr:uid="{4A87D2DA-0A3A-48CE-8EC1-D86C140ABE40}"/>
    <cellStyle name="Normal 8 2 3 3 4 2" xfId="2060" xr:uid="{3B46C8B5-20E7-4C14-A4CF-36343F4BEEF4}"/>
    <cellStyle name="Normal 8 2 3 3 5" xfId="2061" xr:uid="{70C212F3-34C7-4B3C-B233-223976E1992D}"/>
    <cellStyle name="Normal 8 2 3 4" xfId="380" xr:uid="{CAF220C2-632D-455D-89C2-A389DEE10428}"/>
    <cellStyle name="Normal 8 2 3 4 2" xfId="774" xr:uid="{F2605545-F4D9-4876-9D0F-7E49D7BA9B2C}"/>
    <cellStyle name="Normal 8 2 3 4 2 2" xfId="2062" xr:uid="{B53435C3-C8EA-4062-8044-816355B7E72A}"/>
    <cellStyle name="Normal 8 2 3 4 2 2 2" xfId="2063" xr:uid="{FEF1F442-80DC-4CE3-B6CF-21DC568BB80D}"/>
    <cellStyle name="Normal 8 2 3 4 2 3" xfId="2064" xr:uid="{E470CF99-BAC8-4D85-8156-FA499801C16C}"/>
    <cellStyle name="Normal 8 2 3 4 3" xfId="2065" xr:uid="{AC85BB63-217C-439E-88FF-4077D92C254C}"/>
    <cellStyle name="Normal 8 2 3 4 3 2" xfId="2066" xr:uid="{EEB1B843-4C38-4F2C-B80B-D849233A8E36}"/>
    <cellStyle name="Normal 8 2 3 4 4" xfId="2067" xr:uid="{22F3E4D6-DB61-45DD-9ADB-9174DCF56DB0}"/>
    <cellStyle name="Normal 8 2 3 5" xfId="775" xr:uid="{0959E079-87AD-4B3E-B221-BAB7B4FD188A}"/>
    <cellStyle name="Normal 8 2 3 5 2" xfId="2068" xr:uid="{D2E4FE24-5EAD-4891-B18E-83E249100B24}"/>
    <cellStyle name="Normal 8 2 3 5 2 2" xfId="2069" xr:uid="{83E78547-F149-4EE3-90D2-EBB49061D6AB}"/>
    <cellStyle name="Normal 8 2 3 5 3" xfId="2070" xr:uid="{839754DB-18BF-4EC2-B0A3-03E09FE64851}"/>
    <cellStyle name="Normal 8 2 3 5 4" xfId="3736" xr:uid="{0D056E8B-5264-4D75-9AC7-8507724FEC0B}"/>
    <cellStyle name="Normal 8 2 3 6" xfId="2071" xr:uid="{5932AAD4-BEAC-4A63-9210-C0C6BA72FFAB}"/>
    <cellStyle name="Normal 8 2 3 6 2" xfId="2072" xr:uid="{6041C0CE-E1FB-4D04-ADFD-6D88F5E7798F}"/>
    <cellStyle name="Normal 8 2 3 7" xfId="2073" xr:uid="{3F2487BD-661F-4099-93F9-34C62D0A0D92}"/>
    <cellStyle name="Normal 8 2 3 8" xfId="3737" xr:uid="{A5B5ACBE-92DE-44E3-95ED-45B665F4F570}"/>
    <cellStyle name="Normal 8 2 4" xfId="152" xr:uid="{3688DE2B-0FF6-461F-807B-2733A51D955B}"/>
    <cellStyle name="Normal 8 2 4 2" xfId="449" xr:uid="{C92A26A1-E736-4AA7-94A5-FCE03BDD1909}"/>
    <cellStyle name="Normal 8 2 4 2 2" xfId="776" xr:uid="{F94E4644-D1C1-4000-A4C3-C47CC94B25F4}"/>
    <cellStyle name="Normal 8 2 4 2 2 2" xfId="2074" xr:uid="{31F7415B-773B-4F41-B0C0-0A3FE744722D}"/>
    <cellStyle name="Normal 8 2 4 2 2 2 2" xfId="2075" xr:uid="{2D88B17F-3E48-4844-9C9C-A902AF12C739}"/>
    <cellStyle name="Normal 8 2 4 2 2 3" xfId="2076" xr:uid="{839AEFDF-E802-4865-9A89-8E2A24DFD360}"/>
    <cellStyle name="Normal 8 2 4 2 2 4" xfId="3738" xr:uid="{F52D13B7-CD94-4A43-A0F4-3594D54BB4F1}"/>
    <cellStyle name="Normal 8 2 4 2 3" xfId="2077" xr:uid="{B7459F88-B2CA-48AA-8ECC-22F9A7ADF2A6}"/>
    <cellStyle name="Normal 8 2 4 2 3 2" xfId="2078" xr:uid="{5A1056D9-CBC2-45A1-AB1A-5986E710E276}"/>
    <cellStyle name="Normal 8 2 4 2 4" xfId="2079" xr:uid="{1087851C-E04F-4CE4-AF7B-11204C1EF369}"/>
    <cellStyle name="Normal 8 2 4 2 5" xfId="3739" xr:uid="{6C3CA29D-B22C-485A-952D-DBA3A3F155F5}"/>
    <cellStyle name="Normal 8 2 4 3" xfId="777" xr:uid="{9DAB67D1-261C-4DC6-BD40-BE667B54E8F9}"/>
    <cellStyle name="Normal 8 2 4 3 2" xfId="2080" xr:uid="{BE021F7D-FC31-434D-A3AD-D439124817F6}"/>
    <cellStyle name="Normal 8 2 4 3 2 2" xfId="2081" xr:uid="{DF72BF24-1144-46E8-B433-3388BDC5329A}"/>
    <cellStyle name="Normal 8 2 4 3 3" xfId="2082" xr:uid="{B509A3AE-D569-4BA2-998D-438264978D03}"/>
    <cellStyle name="Normal 8 2 4 3 4" xfId="3740" xr:uid="{71D089B6-26AE-4A06-ADE6-C4FA9CDB8C5C}"/>
    <cellStyle name="Normal 8 2 4 4" xfId="2083" xr:uid="{78165FFE-8BCC-4AE5-B8AD-B7FE71F5E3BC}"/>
    <cellStyle name="Normal 8 2 4 4 2" xfId="2084" xr:uid="{4DE76254-091D-4A0E-8199-F0C957010915}"/>
    <cellStyle name="Normal 8 2 4 4 3" xfId="3741" xr:uid="{1490AB5B-3227-4076-8331-E21176C9092A}"/>
    <cellStyle name="Normal 8 2 4 4 4" xfId="3742" xr:uid="{B78F1810-B3EA-4A1A-B5C9-E3FD16BC0C53}"/>
    <cellStyle name="Normal 8 2 4 5" xfId="2085" xr:uid="{68722A8C-9363-4378-948E-F4848DD50CD8}"/>
    <cellStyle name="Normal 8 2 4 6" xfId="3743" xr:uid="{7A33E188-3D79-4E34-85A9-F8E3D08A36C6}"/>
    <cellStyle name="Normal 8 2 4 7" xfId="3744" xr:uid="{243BB3F8-887C-44D3-A359-93CEA324D278}"/>
    <cellStyle name="Normal 8 2 5" xfId="381" xr:uid="{32CE65F2-AF4C-48C5-8C29-04D2AF9A200D}"/>
    <cellStyle name="Normal 8 2 5 2" xfId="778" xr:uid="{59133907-F4FE-49A2-AE38-51BD70999C8B}"/>
    <cellStyle name="Normal 8 2 5 2 2" xfId="779" xr:uid="{D38D4D89-605F-4C04-A8F0-6F048E6B5555}"/>
    <cellStyle name="Normal 8 2 5 2 2 2" xfId="2086" xr:uid="{5AA10B76-8A5B-4D56-8BE9-C934B69CCB59}"/>
    <cellStyle name="Normal 8 2 5 2 2 2 2" xfId="2087" xr:uid="{2B0E3F5D-B566-40CD-800D-D6E43FB516D5}"/>
    <cellStyle name="Normal 8 2 5 2 2 3" xfId="2088" xr:uid="{4C97C434-8963-4A7D-8CE4-6DEA731D59DF}"/>
    <cellStyle name="Normal 8 2 5 2 3" xfId="2089" xr:uid="{BEA43072-414E-4CC7-AE0A-EFE11EFF4718}"/>
    <cellStyle name="Normal 8 2 5 2 3 2" xfId="2090" xr:uid="{DC2E35DB-7942-4701-9BE9-E8E141AC85AB}"/>
    <cellStyle name="Normal 8 2 5 2 4" xfId="2091" xr:uid="{800BBF49-32B3-47D4-A8BA-D1DF579CF8CD}"/>
    <cellStyle name="Normal 8 2 5 3" xfId="780" xr:uid="{295FEA69-96FC-4F31-9F76-C0A32FACAA7B}"/>
    <cellStyle name="Normal 8 2 5 3 2" xfId="2092" xr:uid="{74EEDACF-108A-4526-96AE-52D40239708E}"/>
    <cellStyle name="Normal 8 2 5 3 2 2" xfId="2093" xr:uid="{49FF7D4D-9D81-4FE3-AC9E-F2786FBB712D}"/>
    <cellStyle name="Normal 8 2 5 3 3" xfId="2094" xr:uid="{A0CDC833-3895-4FBF-A604-C1377424A95E}"/>
    <cellStyle name="Normal 8 2 5 3 4" xfId="3745" xr:uid="{7744965F-B340-434C-A991-93340C33FFBF}"/>
    <cellStyle name="Normal 8 2 5 4" xfId="2095" xr:uid="{63E638F6-37E8-4AA3-A667-9FD8136E94D9}"/>
    <cellStyle name="Normal 8 2 5 4 2" xfId="2096" xr:uid="{4695FF09-B4D4-4208-BF7F-26792B4F451F}"/>
    <cellStyle name="Normal 8 2 5 5" xfId="2097" xr:uid="{CBC9A0C1-5F99-4109-B315-D24EC53A1965}"/>
    <cellStyle name="Normal 8 2 5 6" xfId="3746" xr:uid="{99613F6C-C63E-4C67-A5D1-7CA7B7456E31}"/>
    <cellStyle name="Normal 8 2 6" xfId="382" xr:uid="{FFEEFC31-6B0F-44E9-9E57-EBAA871D8DC7}"/>
    <cellStyle name="Normal 8 2 6 2" xfId="781" xr:uid="{B90EA04E-35CF-40EE-8217-3B61CF69D830}"/>
    <cellStyle name="Normal 8 2 6 2 2" xfId="2098" xr:uid="{2DD44654-0D9F-48E3-B13D-FB17A248FBA3}"/>
    <cellStyle name="Normal 8 2 6 2 2 2" xfId="2099" xr:uid="{55D316D6-1CF8-4DD6-908D-F2BA00C11368}"/>
    <cellStyle name="Normal 8 2 6 2 3" xfId="2100" xr:uid="{23B7870C-51E2-4880-AB05-54B386063443}"/>
    <cellStyle name="Normal 8 2 6 2 4" xfId="3747" xr:uid="{2F3EAE92-D200-4BCA-9AC3-72853AF5C9DD}"/>
    <cellStyle name="Normal 8 2 6 3" xfId="2101" xr:uid="{28D5EC88-DB6C-4A35-93A4-193AC1F21E74}"/>
    <cellStyle name="Normal 8 2 6 3 2" xfId="2102" xr:uid="{82018DA2-F4F5-4B3F-ABA5-71D859398B37}"/>
    <cellStyle name="Normal 8 2 6 4" xfId="2103" xr:uid="{9BEA1758-F0D2-4A71-AD42-95732977D6CB}"/>
    <cellStyle name="Normal 8 2 6 5" xfId="3748" xr:uid="{BA6EB7C1-F823-418D-B885-2970D2D15A33}"/>
    <cellStyle name="Normal 8 2 7" xfId="782" xr:uid="{9ADA6087-145E-4D4A-A139-A631B5726418}"/>
    <cellStyle name="Normal 8 2 7 2" xfId="2104" xr:uid="{55A0DC2B-9DF9-4B90-A275-400459D6F9E4}"/>
    <cellStyle name="Normal 8 2 7 2 2" xfId="2105" xr:uid="{EB313D29-421B-4600-BD77-E53409F50FD8}"/>
    <cellStyle name="Normal 8 2 7 3" xfId="2106" xr:uid="{2EB45606-3E28-4E65-8646-E218B0F6B31A}"/>
    <cellStyle name="Normal 8 2 7 4" xfId="3749" xr:uid="{23EF9DD8-3612-4D6F-85E8-1F217955AD6A}"/>
    <cellStyle name="Normal 8 2 8" xfId="2107" xr:uid="{78FB9D4F-947C-46A9-929E-581EE4DD60B0}"/>
    <cellStyle name="Normal 8 2 8 2" xfId="2108" xr:uid="{C6EEC8F2-5F25-47E3-923D-E024CB1BF3ED}"/>
    <cellStyle name="Normal 8 2 8 3" xfId="3750" xr:uid="{4C22BA55-692D-41F9-AE80-C9A26792E32B}"/>
    <cellStyle name="Normal 8 2 8 4" xfId="3751" xr:uid="{5CC73CE5-CF3F-43FF-B5B4-D9AA672C4F0E}"/>
    <cellStyle name="Normal 8 2 9" xfId="2109" xr:uid="{215AC967-F04D-4718-8E55-7C5715B83605}"/>
    <cellStyle name="Normal 8 3" xfId="153" xr:uid="{9D7448B5-B983-48A5-A824-A21A5ED8592B}"/>
    <cellStyle name="Normal 8 3 10" xfId="3752" xr:uid="{35CD2A48-9775-4B90-BAF3-E2C36EA89A1B}"/>
    <cellStyle name="Normal 8 3 11" xfId="3753" xr:uid="{C9F6BEC7-7A00-4067-A386-46DC01A68730}"/>
    <cellStyle name="Normal 8 3 2" xfId="154" xr:uid="{BB2241CA-8BB2-4457-BCB0-FD51CD6A77DD}"/>
    <cellStyle name="Normal 8 3 2 2" xfId="155" xr:uid="{334B77C0-C317-48E6-AE2C-398B8349B9B6}"/>
    <cellStyle name="Normal 8 3 2 2 2" xfId="383" xr:uid="{4D68AB20-35F4-4C9C-A09D-721EB19A98D2}"/>
    <cellStyle name="Normal 8 3 2 2 2 2" xfId="783" xr:uid="{0D282F0A-BE9B-4BCD-8FA2-8C93AFC31A72}"/>
    <cellStyle name="Normal 8 3 2 2 2 2 2" xfId="2110" xr:uid="{7078ACD0-9189-4475-94AB-EE6B74A9DBFA}"/>
    <cellStyle name="Normal 8 3 2 2 2 2 2 2" xfId="2111" xr:uid="{64D2D69B-AFA5-4F60-9128-B0886FE85DBD}"/>
    <cellStyle name="Normal 8 3 2 2 2 2 3" xfId="2112" xr:uid="{4F4337F1-E28A-4983-8088-DD493D77D632}"/>
    <cellStyle name="Normal 8 3 2 2 2 2 4" xfId="3754" xr:uid="{0108FC3A-4EB7-4B95-9A3B-019340AD69AE}"/>
    <cellStyle name="Normal 8 3 2 2 2 3" xfId="2113" xr:uid="{357626C2-2C3D-4D17-B9C6-97B01FF0E44C}"/>
    <cellStyle name="Normal 8 3 2 2 2 3 2" xfId="2114" xr:uid="{154CC0B6-417F-450B-8613-FE94AC45AE01}"/>
    <cellStyle name="Normal 8 3 2 2 2 3 3" xfId="3755" xr:uid="{CC158901-F6D6-4D8B-B312-076DD6071E26}"/>
    <cellStyle name="Normal 8 3 2 2 2 3 4" xfId="3756" xr:uid="{B48B7385-8F4B-4F53-96BF-56DAD597B9DB}"/>
    <cellStyle name="Normal 8 3 2 2 2 4" xfId="2115" xr:uid="{F8366568-98AD-43D6-9C97-AB1939C076BE}"/>
    <cellStyle name="Normal 8 3 2 2 2 5" xfId="3757" xr:uid="{788CA968-7B7A-4831-9328-3BD2D8593B18}"/>
    <cellStyle name="Normal 8 3 2 2 2 6" xfId="3758" xr:uid="{FD1A0CBD-388C-4488-B4E6-AE26D5304706}"/>
    <cellStyle name="Normal 8 3 2 2 3" xfId="784" xr:uid="{1C2DE595-6F02-4181-A756-F7ABFD41CF49}"/>
    <cellStyle name="Normal 8 3 2 2 3 2" xfId="2116" xr:uid="{B1E3D6CF-70E0-436B-93AF-2CD35F19D202}"/>
    <cellStyle name="Normal 8 3 2 2 3 2 2" xfId="2117" xr:uid="{22635E63-5C0F-4B2A-A7E5-551409214081}"/>
    <cellStyle name="Normal 8 3 2 2 3 2 3" xfId="3759" xr:uid="{AB39D49E-A7CF-4870-9790-6F6D40459465}"/>
    <cellStyle name="Normal 8 3 2 2 3 2 4" xfId="3760" xr:uid="{A91F69B8-054D-4B81-AF1F-54AD609BEA16}"/>
    <cellStyle name="Normal 8 3 2 2 3 3" xfId="2118" xr:uid="{FAD74E44-4B8C-433C-AB5B-F2BF7F7E4FC0}"/>
    <cellStyle name="Normal 8 3 2 2 3 4" xfId="3761" xr:uid="{19B999AD-021C-4A27-99A2-ED9B4F8AE2CA}"/>
    <cellStyle name="Normal 8 3 2 2 3 5" xfId="3762" xr:uid="{624273CB-9BE5-4380-997A-CEDC496127AF}"/>
    <cellStyle name="Normal 8 3 2 2 4" xfId="2119" xr:uid="{0847D31E-2211-4F64-BEBA-97F20119916C}"/>
    <cellStyle name="Normal 8 3 2 2 4 2" xfId="2120" xr:uid="{88DF0D1E-CD77-4C1A-A95B-BC841299F849}"/>
    <cellStyle name="Normal 8 3 2 2 4 3" xfId="3763" xr:uid="{B870A859-DE15-4CD4-9703-76DE95147C9F}"/>
    <cellStyle name="Normal 8 3 2 2 4 4" xfId="3764" xr:uid="{6A884848-FF5A-41A4-91A2-95A60EE2E502}"/>
    <cellStyle name="Normal 8 3 2 2 5" xfId="2121" xr:uid="{B6A57A65-0B69-4B05-A159-2B46652EE360}"/>
    <cellStyle name="Normal 8 3 2 2 5 2" xfId="3765" xr:uid="{E1C769A3-3106-4A55-A86D-00B69E1EE768}"/>
    <cellStyle name="Normal 8 3 2 2 5 3" xfId="3766" xr:uid="{BC2A87B0-3439-4CDD-90F8-40867052C82B}"/>
    <cellStyle name="Normal 8 3 2 2 5 4" xfId="3767" xr:uid="{A73BE7AB-02F9-46C6-B24D-74E98BADAC91}"/>
    <cellStyle name="Normal 8 3 2 2 6" xfId="3768" xr:uid="{AF4CF859-CA46-46EF-A1FC-86C377384828}"/>
    <cellStyle name="Normal 8 3 2 2 7" xfId="3769" xr:uid="{FB0DD2D5-9FF3-4B52-8A2C-1863D90A22DA}"/>
    <cellStyle name="Normal 8 3 2 2 8" xfId="3770" xr:uid="{50AF002C-A04D-490C-BEF3-E2FD9D1BB439}"/>
    <cellStyle name="Normal 8 3 2 3" xfId="384" xr:uid="{B5C24222-385B-4A70-8CF9-062459E028A4}"/>
    <cellStyle name="Normal 8 3 2 3 2" xfId="785" xr:uid="{8CEF4D1F-9BA2-4A30-9110-A3638CBC3FD9}"/>
    <cellStyle name="Normal 8 3 2 3 2 2" xfId="786" xr:uid="{C19DB7D6-8A53-4999-AA52-42F76929E7C2}"/>
    <cellStyle name="Normal 8 3 2 3 2 2 2" xfId="2122" xr:uid="{0F260086-B982-446B-8B8A-4A28C5AE4551}"/>
    <cellStyle name="Normal 8 3 2 3 2 2 2 2" xfId="2123" xr:uid="{8B829FC6-C199-4484-9704-737BCA97CFD5}"/>
    <cellStyle name="Normal 8 3 2 3 2 2 3" xfId="2124" xr:uid="{920AA31B-5D96-42B4-B926-35831625EC3B}"/>
    <cellStyle name="Normal 8 3 2 3 2 3" xfId="2125" xr:uid="{927A9678-26AA-48ED-AD41-9F02C2517043}"/>
    <cellStyle name="Normal 8 3 2 3 2 3 2" xfId="2126" xr:uid="{CB0208D5-B6B7-4C3F-B1A9-FEB5BFCC540C}"/>
    <cellStyle name="Normal 8 3 2 3 2 4" xfId="2127" xr:uid="{45D4BA72-6D26-442A-A844-21470315C351}"/>
    <cellStyle name="Normal 8 3 2 3 3" xfId="787" xr:uid="{CB553A6E-EEC3-42A2-AAC3-14450AF591D2}"/>
    <cellStyle name="Normal 8 3 2 3 3 2" xfId="2128" xr:uid="{401BB68E-B17B-4E1D-8E84-0182FAB2D036}"/>
    <cellStyle name="Normal 8 3 2 3 3 2 2" xfId="2129" xr:uid="{51A34C26-D208-4ABC-A689-BD95A5501A3A}"/>
    <cellStyle name="Normal 8 3 2 3 3 3" xfId="2130" xr:uid="{C3A74706-2A54-4FE5-B79A-575ECE436FA2}"/>
    <cellStyle name="Normal 8 3 2 3 3 4" xfId="3771" xr:uid="{02FC72BF-E4A9-401F-81BE-E993911AFB28}"/>
    <cellStyle name="Normal 8 3 2 3 4" xfId="2131" xr:uid="{F412701B-759C-45EA-8430-11B3B4CCDCCB}"/>
    <cellStyle name="Normal 8 3 2 3 4 2" xfId="2132" xr:uid="{33B8A9F5-8783-4CBC-81F6-10CDD1F3CB5A}"/>
    <cellStyle name="Normal 8 3 2 3 5" xfId="2133" xr:uid="{56CD7AEC-8AD6-4B8F-B563-FDF5992EC8CF}"/>
    <cellStyle name="Normal 8 3 2 3 6" xfId="3772" xr:uid="{644B5CE2-40BC-4AEB-96A1-012570F925B2}"/>
    <cellStyle name="Normal 8 3 2 4" xfId="385" xr:uid="{93F71F3E-B80B-471F-A343-F3DBBBF0D85A}"/>
    <cellStyle name="Normal 8 3 2 4 2" xfId="788" xr:uid="{07446047-D910-450D-8CEA-10147F9C6D86}"/>
    <cellStyle name="Normal 8 3 2 4 2 2" xfId="2134" xr:uid="{029AC97F-76C6-4CDE-B38D-14CE3FA61750}"/>
    <cellStyle name="Normal 8 3 2 4 2 2 2" xfId="2135" xr:uid="{F71CE31C-60F1-4649-A64B-0DA10E2398CF}"/>
    <cellStyle name="Normal 8 3 2 4 2 3" xfId="2136" xr:uid="{EBECA421-AF98-4F9E-9FAB-DDC9D393726B}"/>
    <cellStyle name="Normal 8 3 2 4 2 4" xfId="3773" xr:uid="{E46C07AD-E974-41A6-8146-1BFE3216B928}"/>
    <cellStyle name="Normal 8 3 2 4 3" xfId="2137" xr:uid="{C1A64D1D-CDE1-4C55-8659-DD4AE65CEDBD}"/>
    <cellStyle name="Normal 8 3 2 4 3 2" xfId="2138" xr:uid="{3DEB2A1D-C436-43CB-BB31-A350B94B7262}"/>
    <cellStyle name="Normal 8 3 2 4 4" xfId="2139" xr:uid="{A0227E61-F34B-4C76-B28F-FB9ADCCE28BA}"/>
    <cellStyle name="Normal 8 3 2 4 5" xfId="3774" xr:uid="{3A2ABB23-A46E-4DFD-8268-A6C46B441608}"/>
    <cellStyle name="Normal 8 3 2 5" xfId="386" xr:uid="{8DBBBED6-20DF-406A-9B50-7E90544ADE90}"/>
    <cellStyle name="Normal 8 3 2 5 2" xfId="2140" xr:uid="{DF10612C-E6D9-4D29-8060-822631B48AD6}"/>
    <cellStyle name="Normal 8 3 2 5 2 2" xfId="2141" xr:uid="{0378FE33-3B93-4985-B0E5-3681D3012D31}"/>
    <cellStyle name="Normal 8 3 2 5 3" xfId="2142" xr:uid="{25C065D9-BBD9-4D9E-B783-D2E4B1EF233D}"/>
    <cellStyle name="Normal 8 3 2 5 4" xfId="3775" xr:uid="{F5319278-45FC-4CA8-9742-F8A3F920F661}"/>
    <cellStyle name="Normal 8 3 2 6" xfId="2143" xr:uid="{2F8D156E-FE7F-4C95-8B03-AF64826D7A41}"/>
    <cellStyle name="Normal 8 3 2 6 2" xfId="2144" xr:uid="{85592AB3-0ED2-4C9F-A5C3-D6FC0D13420B}"/>
    <cellStyle name="Normal 8 3 2 6 3" xfId="3776" xr:uid="{F8FF6174-A8C4-4FC2-BA7D-15FC74EFB04C}"/>
    <cellStyle name="Normal 8 3 2 6 4" xfId="3777" xr:uid="{8F0A204C-8EA1-4494-8C4A-F7742B96EAAA}"/>
    <cellStyle name="Normal 8 3 2 7" xfId="2145" xr:uid="{C05955B5-BD30-4367-8EF6-044EF71B2429}"/>
    <cellStyle name="Normal 8 3 2 8" xfId="3778" xr:uid="{D26B54D9-7E4B-414A-ADD0-3CB83C022E01}"/>
    <cellStyle name="Normal 8 3 2 9" xfId="3779" xr:uid="{B1B695C7-9A10-42CA-A50A-7C3E74511FF3}"/>
    <cellStyle name="Normal 8 3 3" xfId="156" xr:uid="{58169D63-F2E3-4C0B-AECE-E32E444BAABD}"/>
    <cellStyle name="Normal 8 3 3 2" xfId="157" xr:uid="{66B577AA-364F-4F9B-9A80-A7CDCCA314A8}"/>
    <cellStyle name="Normal 8 3 3 2 2" xfId="789" xr:uid="{E6DFD458-FB46-4C7B-821B-CF76C484CEF0}"/>
    <cellStyle name="Normal 8 3 3 2 2 2" xfId="2146" xr:uid="{9D0FD4BC-4160-4E97-9568-E2BCE141C7EF}"/>
    <cellStyle name="Normal 8 3 3 2 2 2 2" xfId="2147" xr:uid="{E473BD2B-75B5-4BCC-A17F-E3C76EE749D9}"/>
    <cellStyle name="Normal 8 3 3 2 2 2 2 2" xfId="4492" xr:uid="{B1E024A6-D02B-467F-BCD0-5E90AD16803E}"/>
    <cellStyle name="Normal 8 3 3 2 2 2 3" xfId="4493" xr:uid="{1C2F0213-CFAD-4E16-B743-431959644871}"/>
    <cellStyle name="Normal 8 3 3 2 2 3" xfId="2148" xr:uid="{23305D6D-F209-425D-B529-C73078BCB803}"/>
    <cellStyle name="Normal 8 3 3 2 2 3 2" xfId="4494" xr:uid="{F1565805-1E90-4F55-9D73-0C3A83F0EC3B}"/>
    <cellStyle name="Normal 8 3 3 2 2 4" xfId="3780" xr:uid="{3402B3B0-BF2F-4F81-8AC2-B7144BB605EA}"/>
    <cellStyle name="Normal 8 3 3 2 3" xfId="2149" xr:uid="{69F940E7-C743-46CF-82A8-22FBB0E0DA50}"/>
    <cellStyle name="Normal 8 3 3 2 3 2" xfId="2150" xr:uid="{FF57631B-3B84-406B-AE17-586EEECACD80}"/>
    <cellStyle name="Normal 8 3 3 2 3 2 2" xfId="4495" xr:uid="{B1542FEE-A626-4D33-AF7A-2D36012C49AB}"/>
    <cellStyle name="Normal 8 3 3 2 3 3" xfId="3781" xr:uid="{8A5D321F-4A04-454E-8874-67CDAB89FD7F}"/>
    <cellStyle name="Normal 8 3 3 2 3 4" xfId="3782" xr:uid="{8EB94C3B-3EEE-4ADC-B114-BC1E722DFCF8}"/>
    <cellStyle name="Normal 8 3 3 2 4" xfId="2151" xr:uid="{8B0B0206-6F0B-4B97-9805-436ADA06A372}"/>
    <cellStyle name="Normal 8 3 3 2 4 2" xfId="4496" xr:uid="{5EF93724-DEFD-4E0C-B283-549941751588}"/>
    <cellStyle name="Normal 8 3 3 2 5" xfId="3783" xr:uid="{BCF2D793-CEBD-4843-AB65-B659ACBF575F}"/>
    <cellStyle name="Normal 8 3 3 2 6" xfId="3784" xr:uid="{C56E6309-6DAA-4BED-844F-34051251514D}"/>
    <cellStyle name="Normal 8 3 3 3" xfId="387" xr:uid="{C1EFAF75-86CD-4EE3-9098-7A950B653E2E}"/>
    <cellStyle name="Normal 8 3 3 3 2" xfId="2152" xr:uid="{547B6A91-BE77-465B-BA83-8632FF338CF7}"/>
    <cellStyle name="Normal 8 3 3 3 2 2" xfId="2153" xr:uid="{5A91C357-22AF-4DB6-8C8C-22DA8592E582}"/>
    <cellStyle name="Normal 8 3 3 3 2 2 2" xfId="4497" xr:uid="{4F04D037-70AA-4415-8FB3-A8867745504D}"/>
    <cellStyle name="Normal 8 3 3 3 2 3" xfId="3785" xr:uid="{033EFBA2-6894-47D3-9996-B939F0C45FE5}"/>
    <cellStyle name="Normal 8 3 3 3 2 4" xfId="3786" xr:uid="{C73C4789-D9A2-40B9-811C-AD1440A7DA4C}"/>
    <cellStyle name="Normal 8 3 3 3 3" xfId="2154" xr:uid="{93F984B0-8494-4280-B8B6-1780FBA4E02C}"/>
    <cellStyle name="Normal 8 3 3 3 3 2" xfId="4498" xr:uid="{9654184D-6917-40E0-8541-54B82DB0A37C}"/>
    <cellStyle name="Normal 8 3 3 3 4" xfId="3787" xr:uid="{D1C28225-BFF8-457C-93F3-6C537112BB02}"/>
    <cellStyle name="Normal 8 3 3 3 5" xfId="3788" xr:uid="{14E773F1-7972-4CFC-A44C-35AF07CC0640}"/>
    <cellStyle name="Normal 8 3 3 4" xfId="2155" xr:uid="{8B169489-D04F-447C-92B7-6E5828863FB8}"/>
    <cellStyle name="Normal 8 3 3 4 2" xfId="2156" xr:uid="{5B5058D7-C936-4E77-A4F0-ADC4CF1E4357}"/>
    <cellStyle name="Normal 8 3 3 4 2 2" xfId="4499" xr:uid="{8C718A59-34F6-4097-AD3F-825F5849244A}"/>
    <cellStyle name="Normal 8 3 3 4 3" xfId="3789" xr:uid="{8A07C060-A20C-4BA9-8905-A71DB7137464}"/>
    <cellStyle name="Normal 8 3 3 4 4" xfId="3790" xr:uid="{84FEF097-A653-4BA5-9201-A1E35E288B7C}"/>
    <cellStyle name="Normal 8 3 3 5" xfId="2157" xr:uid="{64F74D6D-60BC-4280-AA11-29EF9F91A608}"/>
    <cellStyle name="Normal 8 3 3 5 2" xfId="3791" xr:uid="{167F45CE-3ECD-4BD3-899E-193D5D7FEF1A}"/>
    <cellStyle name="Normal 8 3 3 5 3" xfId="3792" xr:uid="{84633A8B-5D1F-4D66-8D76-86946E921D38}"/>
    <cellStyle name="Normal 8 3 3 5 4" xfId="3793" xr:uid="{2E2E78E3-2376-4760-B3AB-59CB9A40ABBA}"/>
    <cellStyle name="Normal 8 3 3 6" xfId="3794" xr:uid="{A3669E88-3D9E-417A-836C-E75E44D99D1F}"/>
    <cellStyle name="Normal 8 3 3 7" xfId="3795" xr:uid="{35F2D7E8-4A10-436C-84E5-4545D25EEAC8}"/>
    <cellStyle name="Normal 8 3 3 8" xfId="3796" xr:uid="{8CB6D990-45F2-489B-B46D-3C9CB036B480}"/>
    <cellStyle name="Normal 8 3 4" xfId="158" xr:uid="{F4238429-B0D8-4D63-8E5C-0E0E89AEEEEE}"/>
    <cellStyle name="Normal 8 3 4 2" xfId="790" xr:uid="{4451630C-1C2A-49EC-B6FA-4C572FB18F02}"/>
    <cellStyle name="Normal 8 3 4 2 2" xfId="791" xr:uid="{C479219B-ACA1-4E5A-A258-A9932907A9A3}"/>
    <cellStyle name="Normal 8 3 4 2 2 2" xfId="2158" xr:uid="{A4B8FF13-6AEC-476E-9B6F-322D361A6003}"/>
    <cellStyle name="Normal 8 3 4 2 2 2 2" xfId="2159" xr:uid="{4BB23FAF-08E6-4E59-B27C-5FE541B333C0}"/>
    <cellStyle name="Normal 8 3 4 2 2 3" xfId="2160" xr:uid="{2DE30651-E87E-43AF-8E7F-6C3994BCF37B}"/>
    <cellStyle name="Normal 8 3 4 2 2 4" xfId="3797" xr:uid="{966FCAA9-3F80-4D8E-ACFC-B72F9C97E17C}"/>
    <cellStyle name="Normal 8 3 4 2 3" xfId="2161" xr:uid="{23A2606C-3FB8-4B3A-9184-7EC967D5DDB5}"/>
    <cellStyle name="Normal 8 3 4 2 3 2" xfId="2162" xr:uid="{E517E15C-F520-4D58-8960-C5B370B390C7}"/>
    <cellStyle name="Normal 8 3 4 2 4" xfId="2163" xr:uid="{E63CAE66-8656-4C3E-9384-15D68BB95A99}"/>
    <cellStyle name="Normal 8 3 4 2 5" xfId="3798" xr:uid="{B2F5B932-5B28-49DE-A4A0-93A35194F67B}"/>
    <cellStyle name="Normal 8 3 4 3" xfId="792" xr:uid="{27AAD671-2338-43D1-947B-A3B400508675}"/>
    <cellStyle name="Normal 8 3 4 3 2" xfId="2164" xr:uid="{00955793-3A8A-4384-A443-50865F81DB79}"/>
    <cellStyle name="Normal 8 3 4 3 2 2" xfId="2165" xr:uid="{838A37F4-37F8-4703-A12E-E4B8E29CAB03}"/>
    <cellStyle name="Normal 8 3 4 3 3" xfId="2166" xr:uid="{006DDCC3-6BC6-4722-91E0-DD612922C29C}"/>
    <cellStyle name="Normal 8 3 4 3 4" xfId="3799" xr:uid="{9FF44D10-8DC7-4C24-9E36-C2A119DC78C5}"/>
    <cellStyle name="Normal 8 3 4 4" xfId="2167" xr:uid="{071370FD-5AAA-4299-BC75-FE26E93D3BBC}"/>
    <cellStyle name="Normal 8 3 4 4 2" xfId="2168" xr:uid="{F50BFC1E-8DA0-4EA1-9F91-FCEA692BE8B5}"/>
    <cellStyle name="Normal 8 3 4 4 3" xfId="3800" xr:uid="{23C620C3-3F82-42FD-8F30-06EC940D48BF}"/>
    <cellStyle name="Normal 8 3 4 4 4" xfId="3801" xr:uid="{5342626D-E925-4011-B99F-A6ADA453B0DD}"/>
    <cellStyle name="Normal 8 3 4 5" xfId="2169" xr:uid="{9376B92B-1E2F-4006-9C38-48C643164661}"/>
    <cellStyle name="Normal 8 3 4 6" xfId="3802" xr:uid="{62E733DB-F08E-4E66-81EF-2B522331F8C2}"/>
    <cellStyle name="Normal 8 3 4 7" xfId="3803" xr:uid="{7BC830C7-F576-47EC-B798-02C7E8E9C01D}"/>
    <cellStyle name="Normal 8 3 5" xfId="388" xr:uid="{19BA93C6-0A7D-46FF-BA61-F0C72D425BF2}"/>
    <cellStyle name="Normal 8 3 5 2" xfId="793" xr:uid="{D2E53254-6D03-4931-92B4-B175A19CB6DE}"/>
    <cellStyle name="Normal 8 3 5 2 2" xfId="2170" xr:uid="{6AA70CDA-E1E7-4DE3-A375-677A02772D90}"/>
    <cellStyle name="Normal 8 3 5 2 2 2" xfId="2171" xr:uid="{DF26FC9E-D325-458D-B8B3-0412CC57035B}"/>
    <cellStyle name="Normal 8 3 5 2 3" xfId="2172" xr:uid="{C5FD8ABC-382E-4955-B4C6-9ED6F03A3CD3}"/>
    <cellStyle name="Normal 8 3 5 2 4" xfId="3804" xr:uid="{4485296B-BA0E-432A-8124-7C0993F13A1A}"/>
    <cellStyle name="Normal 8 3 5 3" xfId="2173" xr:uid="{CD5F5BD1-F917-4579-9B39-54B5775A1722}"/>
    <cellStyle name="Normal 8 3 5 3 2" xfId="2174" xr:uid="{671CADCD-7916-4D83-B641-8A9140BAB5E5}"/>
    <cellStyle name="Normal 8 3 5 3 3" xfId="3805" xr:uid="{77341E32-1F9D-4C62-9442-AA697D3328CC}"/>
    <cellStyle name="Normal 8 3 5 3 4" xfId="3806" xr:uid="{95AEF730-244F-4C10-B701-B8E7DEAE1BB5}"/>
    <cellStyle name="Normal 8 3 5 4" xfId="2175" xr:uid="{E14F7231-2CB5-4B3E-8E40-575C3508CBEE}"/>
    <cellStyle name="Normal 8 3 5 5" xfId="3807" xr:uid="{0AEF85ED-B914-499B-BE62-6A0BF211CC69}"/>
    <cellStyle name="Normal 8 3 5 6" xfId="3808" xr:uid="{477E4556-8FA0-48C8-B993-478555494910}"/>
    <cellStyle name="Normal 8 3 6" xfId="389" xr:uid="{12022411-4FEE-41B6-A97C-16811DC7D056}"/>
    <cellStyle name="Normal 8 3 6 2" xfId="2176" xr:uid="{49109739-244F-4266-A082-D81974651CF1}"/>
    <cellStyle name="Normal 8 3 6 2 2" xfId="2177" xr:uid="{C3A8B014-F2B2-488A-9F91-040DC447A172}"/>
    <cellStyle name="Normal 8 3 6 2 3" xfId="3809" xr:uid="{6E2F80CE-B0EA-4BB3-AEAC-A52197ED93E7}"/>
    <cellStyle name="Normal 8 3 6 2 4" xfId="3810" xr:uid="{7BA4959C-14BD-493F-8FA9-4A2BD9EF8C5A}"/>
    <cellStyle name="Normal 8 3 6 3" xfId="2178" xr:uid="{8DD7AFB7-0EE3-4261-A1D2-22DF95872EC8}"/>
    <cellStyle name="Normal 8 3 6 4" xfId="3811" xr:uid="{3A856534-B55C-4F91-9BE0-1E6CB5C13DFE}"/>
    <cellStyle name="Normal 8 3 6 5" xfId="3812" xr:uid="{E7FBB404-F5FB-4C19-A212-326F87F0C453}"/>
    <cellStyle name="Normal 8 3 7" xfId="2179" xr:uid="{78535BC8-7915-4279-82D5-A62064931785}"/>
    <cellStyle name="Normal 8 3 7 2" xfId="2180" xr:uid="{51EDF7F2-A4B4-45CB-B312-E18FE198A35C}"/>
    <cellStyle name="Normal 8 3 7 3" xfId="3813" xr:uid="{DC914C24-5BC5-4854-8157-A0D01AE33ADB}"/>
    <cellStyle name="Normal 8 3 7 4" xfId="3814" xr:uid="{649C78DF-DCBA-4F86-82A3-9971D44BF7DE}"/>
    <cellStyle name="Normal 8 3 8" xfId="2181" xr:uid="{3DECF63A-0F37-407E-820C-B26729E4BDD5}"/>
    <cellStyle name="Normal 8 3 8 2" xfId="3815" xr:uid="{A1F7CBE8-7FAE-4D04-9299-D39C4FF48CF6}"/>
    <cellStyle name="Normal 8 3 8 3" xfId="3816" xr:uid="{12B2A64A-4A36-486B-B38D-3078C0DE0F7B}"/>
    <cellStyle name="Normal 8 3 8 4" xfId="3817" xr:uid="{6F09FAA4-5ED1-4C75-9B9D-D2C068E60C39}"/>
    <cellStyle name="Normal 8 3 9" xfId="3818" xr:uid="{452070B9-138E-4EB7-B016-493835AD27D3}"/>
    <cellStyle name="Normal 8 4" xfId="159" xr:uid="{D28FC202-E06B-4E85-BBFB-466BDD123BAE}"/>
    <cellStyle name="Normal 8 4 10" xfId="3819" xr:uid="{FD09BE50-5E86-4BA6-8D7C-C22EC5418E60}"/>
    <cellStyle name="Normal 8 4 11" xfId="3820" xr:uid="{5CEA61F5-071D-435D-A036-A9A2215E6014}"/>
    <cellStyle name="Normal 8 4 2" xfId="160" xr:uid="{4C67121E-7C78-4721-B674-381AA51D4220}"/>
    <cellStyle name="Normal 8 4 2 2" xfId="390" xr:uid="{35141C2F-6663-4CB4-865A-63F5834BA33D}"/>
    <cellStyle name="Normal 8 4 2 2 2" xfId="794" xr:uid="{A8648F95-C751-45DE-A8A9-60898E0A8A93}"/>
    <cellStyle name="Normal 8 4 2 2 2 2" xfId="795" xr:uid="{F00EA5B3-207C-457D-9F1D-012002BDA740}"/>
    <cellStyle name="Normal 8 4 2 2 2 2 2" xfId="2182" xr:uid="{FCF2E6AC-555D-472D-BA77-101967C22B24}"/>
    <cellStyle name="Normal 8 4 2 2 2 2 3" xfId="3821" xr:uid="{662D854C-566D-4DC2-96BE-916F4E0DB330}"/>
    <cellStyle name="Normal 8 4 2 2 2 2 4" xfId="3822" xr:uid="{5DBADB50-612F-4220-A67F-51DF2DA0783E}"/>
    <cellStyle name="Normal 8 4 2 2 2 3" xfId="2183" xr:uid="{A1E030BB-F427-4C99-BD6F-8D457A74FF7F}"/>
    <cellStyle name="Normal 8 4 2 2 2 3 2" xfId="3823" xr:uid="{9CDCCA3B-DE9B-402A-B8CC-5597358B8022}"/>
    <cellStyle name="Normal 8 4 2 2 2 3 3" xfId="3824" xr:uid="{F80D9306-E08C-4BCE-A91F-D7D2422346B3}"/>
    <cellStyle name="Normal 8 4 2 2 2 3 4" xfId="3825" xr:uid="{9B5121A3-60CD-4C94-B9D5-2DA7D9651A41}"/>
    <cellStyle name="Normal 8 4 2 2 2 4" xfId="3826" xr:uid="{22F57729-FD7F-42CB-99A8-BECDA0DEDF27}"/>
    <cellStyle name="Normal 8 4 2 2 2 5" xfId="3827" xr:uid="{E858C5E2-5069-4A57-B6AF-E70FA0EBA703}"/>
    <cellStyle name="Normal 8 4 2 2 2 6" xfId="3828" xr:uid="{8CFC6C4E-E309-499E-AF7E-EBDFA965554E}"/>
    <cellStyle name="Normal 8 4 2 2 3" xfId="796" xr:uid="{C295C1EB-038F-4419-9D87-BCF8CDB64BF1}"/>
    <cellStyle name="Normal 8 4 2 2 3 2" xfId="2184" xr:uid="{58FFC783-2D7A-4FDE-B739-41210F4C7184}"/>
    <cellStyle name="Normal 8 4 2 2 3 2 2" xfId="3829" xr:uid="{9A286687-0CD4-433C-8379-826C4C93FD7F}"/>
    <cellStyle name="Normal 8 4 2 2 3 2 3" xfId="3830" xr:uid="{D17B87BE-6384-450E-A2BB-BDE740B1FB66}"/>
    <cellStyle name="Normal 8 4 2 2 3 2 4" xfId="3831" xr:uid="{206FE5D7-AD4B-4109-AB1E-8EF0B8C053AD}"/>
    <cellStyle name="Normal 8 4 2 2 3 3" xfId="3832" xr:uid="{E9C8C95E-718D-4279-80AE-90934A07B0E0}"/>
    <cellStyle name="Normal 8 4 2 2 3 4" xfId="3833" xr:uid="{6D525FCD-76EB-4695-AD5B-7DF7B3CE8BBF}"/>
    <cellStyle name="Normal 8 4 2 2 3 5" xfId="3834" xr:uid="{4727BAE0-BB15-4A1B-A842-56BD97CC19DF}"/>
    <cellStyle name="Normal 8 4 2 2 4" xfId="2185" xr:uid="{09FEC7E3-E99B-474C-9393-CB8388B7E194}"/>
    <cellStyle name="Normal 8 4 2 2 4 2" xfId="3835" xr:uid="{5E949F91-0ECB-477E-82C8-3692C0D246CF}"/>
    <cellStyle name="Normal 8 4 2 2 4 3" xfId="3836" xr:uid="{54933F2D-D91F-4368-856D-40F6091CCA28}"/>
    <cellStyle name="Normal 8 4 2 2 4 4" xfId="3837" xr:uid="{13E70FAA-734A-4D39-8840-242D518C9ACC}"/>
    <cellStyle name="Normal 8 4 2 2 5" xfId="3838" xr:uid="{516B30E4-A25A-4DE4-8FF8-7DC7675250F6}"/>
    <cellStyle name="Normal 8 4 2 2 5 2" xfId="3839" xr:uid="{59AD7D7F-0852-4666-8C70-A1DACAFDA132}"/>
    <cellStyle name="Normal 8 4 2 2 5 3" xfId="3840" xr:uid="{9CE73ECB-3F79-43D2-882A-2E997F0DB704}"/>
    <cellStyle name="Normal 8 4 2 2 5 4" xfId="3841" xr:uid="{6A05AE60-14D0-4A81-B1C3-FE7B0A05E151}"/>
    <cellStyle name="Normal 8 4 2 2 6" xfId="3842" xr:uid="{79333E93-644F-42BB-A1DD-9EB0B84E2541}"/>
    <cellStyle name="Normal 8 4 2 2 7" xfId="3843" xr:uid="{58027712-A552-4F9C-A0E9-D36F3CD91578}"/>
    <cellStyle name="Normal 8 4 2 2 8" xfId="3844" xr:uid="{E1A7000C-513B-4A7C-91AF-4B3F5B87635A}"/>
    <cellStyle name="Normal 8 4 2 3" xfId="797" xr:uid="{9479F974-A7FA-4709-A53D-E6B42D1952BE}"/>
    <cellStyle name="Normal 8 4 2 3 2" xfId="798" xr:uid="{21906E30-D645-450A-9A9E-880C363ACDC7}"/>
    <cellStyle name="Normal 8 4 2 3 2 2" xfId="799" xr:uid="{DE784B39-33C7-4739-9A70-FF7646032C0F}"/>
    <cellStyle name="Normal 8 4 2 3 2 3" xfId="3845" xr:uid="{68E48999-3F7C-431D-A25F-B5728D0864A7}"/>
    <cellStyle name="Normal 8 4 2 3 2 4" xfId="3846" xr:uid="{E2E9DF47-C789-4A94-9EAA-AA590EB39D4E}"/>
    <cellStyle name="Normal 8 4 2 3 3" xfId="800" xr:uid="{9301CF54-ED3D-4BF0-B8BD-315434C7ABE2}"/>
    <cellStyle name="Normal 8 4 2 3 3 2" xfId="3847" xr:uid="{67117520-0464-48AB-84DF-0606F24A8C88}"/>
    <cellStyle name="Normal 8 4 2 3 3 3" xfId="3848" xr:uid="{2149EB51-B04B-4ACB-B1CC-5C61BCE6A61B}"/>
    <cellStyle name="Normal 8 4 2 3 3 4" xfId="3849" xr:uid="{D26E3554-F2A3-4A8A-AE03-AA8359F5D466}"/>
    <cellStyle name="Normal 8 4 2 3 4" xfId="3850" xr:uid="{A01A3080-6922-4926-BD58-633E6CDB4B3A}"/>
    <cellStyle name="Normal 8 4 2 3 5" xfId="3851" xr:uid="{76E5BB41-B731-4E30-BCBF-55136E48B85B}"/>
    <cellStyle name="Normal 8 4 2 3 6" xfId="3852" xr:uid="{2007111F-0F0D-49BB-9C0F-983A2E5C6D94}"/>
    <cellStyle name="Normal 8 4 2 4" xfId="801" xr:uid="{50C1ED6F-8FBA-4DC2-86ED-1AA5F90CDFD7}"/>
    <cellStyle name="Normal 8 4 2 4 2" xfId="802" xr:uid="{C70115D3-3CCE-4296-B072-16BFB56DD104}"/>
    <cellStyle name="Normal 8 4 2 4 2 2" xfId="3853" xr:uid="{470FDED2-6496-4A7E-BDB7-30776D3DE18B}"/>
    <cellStyle name="Normal 8 4 2 4 2 3" xfId="3854" xr:uid="{DE2DE6CA-0772-4A66-BB09-47FA2B0D57E6}"/>
    <cellStyle name="Normal 8 4 2 4 2 4" xfId="3855" xr:uid="{6D1FED0B-928C-4D58-8108-563EACDC2215}"/>
    <cellStyle name="Normal 8 4 2 4 3" xfId="3856" xr:uid="{6D2BE1A6-0E45-4D02-978E-67AEC87CDC61}"/>
    <cellStyle name="Normal 8 4 2 4 4" xfId="3857" xr:uid="{6150849A-9F0F-4F05-A57F-A617E2D665F4}"/>
    <cellStyle name="Normal 8 4 2 4 5" xfId="3858" xr:uid="{9773FCD3-C091-4727-8729-31CAABAD5057}"/>
    <cellStyle name="Normal 8 4 2 5" xfId="803" xr:uid="{23E2F75B-6EF6-43FB-8F00-030066F7DD14}"/>
    <cellStyle name="Normal 8 4 2 5 2" xfId="3859" xr:uid="{D313B2F3-CFBC-46EA-A885-B4CADEA7195C}"/>
    <cellStyle name="Normal 8 4 2 5 3" xfId="3860" xr:uid="{8A0C890D-B85C-4029-B378-92422B984977}"/>
    <cellStyle name="Normal 8 4 2 5 4" xfId="3861" xr:uid="{FBCBA099-5A62-44C9-887D-A77BCDF583DE}"/>
    <cellStyle name="Normal 8 4 2 6" xfId="3862" xr:uid="{1CD3DC9A-39BB-42A4-A581-412152AB7421}"/>
    <cellStyle name="Normal 8 4 2 6 2" xfId="3863" xr:uid="{940B6C1E-DDFB-42D1-8A15-7AE0F768BE54}"/>
    <cellStyle name="Normal 8 4 2 6 3" xfId="3864" xr:uid="{BB6008C6-2A2D-4139-BF77-A5FF741C6D5A}"/>
    <cellStyle name="Normal 8 4 2 6 4" xfId="3865" xr:uid="{9A5B076D-A140-4F2A-A7D8-B5EF20FCA83C}"/>
    <cellStyle name="Normal 8 4 2 7" xfId="3866" xr:uid="{D9D490EA-8494-4B0E-AA20-1CBB164EFD43}"/>
    <cellStyle name="Normal 8 4 2 8" xfId="3867" xr:uid="{3C904C7D-8FEB-4C48-9EED-BCCAFAB79599}"/>
    <cellStyle name="Normal 8 4 2 9" xfId="3868" xr:uid="{E728C15E-244E-4912-9DA9-8CA482D73FED}"/>
    <cellStyle name="Normal 8 4 3" xfId="391" xr:uid="{A8D2B51C-171B-4423-A2A1-C8CB57B96EB0}"/>
    <cellStyle name="Normal 8 4 3 2" xfId="804" xr:uid="{4F9DFA47-A24F-4373-BF7D-DB6F0E3FB03E}"/>
    <cellStyle name="Normal 8 4 3 2 2" xfId="805" xr:uid="{7DACEA49-EB3D-4ACE-84BA-7D918AF7E948}"/>
    <cellStyle name="Normal 8 4 3 2 2 2" xfId="2186" xr:uid="{89700475-7940-46A5-9682-571A9464EE41}"/>
    <cellStyle name="Normal 8 4 3 2 2 2 2" xfId="2187" xr:uid="{BA0C9C1B-393C-449B-B684-44D787D3C5F0}"/>
    <cellStyle name="Normal 8 4 3 2 2 3" xfId="2188" xr:uid="{6EFE5B6E-1F2A-45A3-8051-3C983DB7435B}"/>
    <cellStyle name="Normal 8 4 3 2 2 4" xfId="3869" xr:uid="{9003DF59-2F5E-455A-8F80-F6A76F351259}"/>
    <cellStyle name="Normal 8 4 3 2 3" xfId="2189" xr:uid="{EFE47CC8-1629-4474-803D-2ED90397FEBC}"/>
    <cellStyle name="Normal 8 4 3 2 3 2" xfId="2190" xr:uid="{B182825F-F3E0-4B63-88B7-DE618EBAB5F6}"/>
    <cellStyle name="Normal 8 4 3 2 3 3" xfId="3870" xr:uid="{DC22A475-A42B-4B03-9DD2-B2DDF755DE9E}"/>
    <cellStyle name="Normal 8 4 3 2 3 4" xfId="3871" xr:uid="{93DC657C-9D10-4966-AD06-8E5B2396E932}"/>
    <cellStyle name="Normal 8 4 3 2 4" xfId="2191" xr:uid="{8ABCAF88-684C-4F39-B4B8-B5C1E8820365}"/>
    <cellStyle name="Normal 8 4 3 2 5" xfId="3872" xr:uid="{CBE44278-DD71-44E0-B445-E31B2935D188}"/>
    <cellStyle name="Normal 8 4 3 2 6" xfId="3873" xr:uid="{66EEF97C-73FA-4270-893B-06EB984912D8}"/>
    <cellStyle name="Normal 8 4 3 3" xfId="806" xr:uid="{C3546C11-5E5D-418B-9323-0AB7329BCB63}"/>
    <cellStyle name="Normal 8 4 3 3 2" xfId="2192" xr:uid="{FB398459-9CF8-4DE3-92EC-F04596916DA5}"/>
    <cellStyle name="Normal 8 4 3 3 2 2" xfId="2193" xr:uid="{B8716F24-BAE3-493E-9B87-C61F612C892C}"/>
    <cellStyle name="Normal 8 4 3 3 2 3" xfId="3874" xr:uid="{67AE4031-DA69-4B75-9788-CB91F752C917}"/>
    <cellStyle name="Normal 8 4 3 3 2 4" xfId="3875" xr:uid="{E56A4233-7BF5-4DFE-AC9B-BE9BE5CA2F71}"/>
    <cellStyle name="Normal 8 4 3 3 3" xfId="2194" xr:uid="{FDA9E34A-EAA4-4724-A7D5-F2F699291ECA}"/>
    <cellStyle name="Normal 8 4 3 3 4" xfId="3876" xr:uid="{85CFBF12-B3E4-4496-9D95-53B0362114CC}"/>
    <cellStyle name="Normal 8 4 3 3 5" xfId="3877" xr:uid="{A6185A0C-6693-414E-B889-72BDF8E1998F}"/>
    <cellStyle name="Normal 8 4 3 4" xfId="2195" xr:uid="{4A31860F-7C0F-437F-A1C1-6C2FCDEC1623}"/>
    <cellStyle name="Normal 8 4 3 4 2" xfId="2196" xr:uid="{E55FA71A-CF02-42AB-BDED-19540AAF12A5}"/>
    <cellStyle name="Normal 8 4 3 4 3" xfId="3878" xr:uid="{F33DC0EB-C782-4514-B2E6-0C7096425715}"/>
    <cellStyle name="Normal 8 4 3 4 4" xfId="3879" xr:uid="{3B58A904-E22E-4DEB-872C-EBE8F7E789E7}"/>
    <cellStyle name="Normal 8 4 3 5" xfId="2197" xr:uid="{9844C4F6-78F8-47B7-9B3C-83B88A01245B}"/>
    <cellStyle name="Normal 8 4 3 5 2" xfId="3880" xr:uid="{E16BDAD6-0FBF-484A-B0AA-A3BDD8C43EB5}"/>
    <cellStyle name="Normal 8 4 3 5 3" xfId="3881" xr:uid="{A0E242A2-F3C2-4259-9E40-0610B24C48B5}"/>
    <cellStyle name="Normal 8 4 3 5 4" xfId="3882" xr:uid="{77E8685B-FCAF-4BDD-9CBF-852AF2AE4EE8}"/>
    <cellStyle name="Normal 8 4 3 6" xfId="3883" xr:uid="{28152402-C601-4A75-B7AD-25449B424720}"/>
    <cellStyle name="Normal 8 4 3 7" xfId="3884" xr:uid="{CDBF7186-4F24-43AC-BA41-E3E1C46886F1}"/>
    <cellStyle name="Normal 8 4 3 8" xfId="3885" xr:uid="{45C24463-4FBE-470A-BFAB-EB4A6C1217CA}"/>
    <cellStyle name="Normal 8 4 4" xfId="392" xr:uid="{C7B9CB2B-2988-415C-84C7-1D4721812CBB}"/>
    <cellStyle name="Normal 8 4 4 2" xfId="807" xr:uid="{1CA84229-7366-4BC8-8213-B4727E52BB7C}"/>
    <cellStyle name="Normal 8 4 4 2 2" xfId="808" xr:uid="{DD3500A5-CAD3-4E80-9F66-6C54A3D9908A}"/>
    <cellStyle name="Normal 8 4 4 2 2 2" xfId="2198" xr:uid="{0CC1CDD1-F4B4-4CE5-A766-19C13170AEEE}"/>
    <cellStyle name="Normal 8 4 4 2 2 3" xfId="3886" xr:uid="{1532FA55-2F37-4D6D-A09C-FAB254F12781}"/>
    <cellStyle name="Normal 8 4 4 2 2 4" xfId="3887" xr:uid="{2ADB6E68-D8C8-40AB-A544-15CA01138340}"/>
    <cellStyle name="Normal 8 4 4 2 3" xfId="2199" xr:uid="{688C897F-C2AF-47E8-B03F-82A6FBD0F64D}"/>
    <cellStyle name="Normal 8 4 4 2 4" xfId="3888" xr:uid="{3D46D573-58CA-47EF-B9CB-2FA343CBA48C}"/>
    <cellStyle name="Normal 8 4 4 2 5" xfId="3889" xr:uid="{D80508B4-E098-42F5-ADB8-811D7D04CB68}"/>
    <cellStyle name="Normal 8 4 4 3" xfId="809" xr:uid="{1DCECA93-0018-48DB-BA60-2CFA4963818A}"/>
    <cellStyle name="Normal 8 4 4 3 2" xfId="2200" xr:uid="{0C70988A-B2CC-4E6F-9DCA-E169D02393F0}"/>
    <cellStyle name="Normal 8 4 4 3 3" xfId="3890" xr:uid="{E738F646-87C0-4EBF-81BF-30D9074C8D56}"/>
    <cellStyle name="Normal 8 4 4 3 4" xfId="3891" xr:uid="{9ED10C81-3B2A-46E6-A80C-CF7F4DD94FC5}"/>
    <cellStyle name="Normal 8 4 4 4" xfId="2201" xr:uid="{AC79F0EC-14C0-4403-93A2-B36960DBB037}"/>
    <cellStyle name="Normal 8 4 4 4 2" xfId="3892" xr:uid="{B43082F9-CE2F-4E42-9210-9CB2153D89A4}"/>
    <cellStyle name="Normal 8 4 4 4 3" xfId="3893" xr:uid="{4B131C9B-B782-44D8-97D1-2FE5D370811B}"/>
    <cellStyle name="Normal 8 4 4 4 4" xfId="3894" xr:uid="{8B4180C5-DD14-480A-98F8-6104BBCD2B22}"/>
    <cellStyle name="Normal 8 4 4 5" xfId="3895" xr:uid="{54AA4F92-D22F-4D72-8241-AD5701A85A2F}"/>
    <cellStyle name="Normal 8 4 4 6" xfId="3896" xr:uid="{CF289B83-2B9D-430A-8D46-49507DD05961}"/>
    <cellStyle name="Normal 8 4 4 7" xfId="3897" xr:uid="{4EBC7400-FB87-425B-971E-FE821F67C617}"/>
    <cellStyle name="Normal 8 4 5" xfId="393" xr:uid="{1E3A6397-C96F-4370-A6CF-427C6AC406BB}"/>
    <cellStyle name="Normal 8 4 5 2" xfId="810" xr:uid="{6F0D1A71-4A3F-4C5A-B3AF-DC034D530A54}"/>
    <cellStyle name="Normal 8 4 5 2 2" xfId="2202" xr:uid="{47B86D3B-91DE-4D14-BDF3-1144BBB0D6E9}"/>
    <cellStyle name="Normal 8 4 5 2 3" xfId="3898" xr:uid="{2C11155B-FE95-4FB4-976B-F74563D26C66}"/>
    <cellStyle name="Normal 8 4 5 2 4" xfId="3899" xr:uid="{810E6C7D-4379-46B9-BB20-A4E39CE59F7C}"/>
    <cellStyle name="Normal 8 4 5 3" xfId="2203" xr:uid="{253964F4-D9C9-4C4B-87A5-940758DEA338}"/>
    <cellStyle name="Normal 8 4 5 3 2" xfId="3900" xr:uid="{3E618CCD-F3B6-4BC7-8A84-13059DC8D3CC}"/>
    <cellStyle name="Normal 8 4 5 3 3" xfId="3901" xr:uid="{AC7FFA43-C0BC-4ABD-A4B4-E42B623E84E8}"/>
    <cellStyle name="Normal 8 4 5 3 4" xfId="3902" xr:uid="{CA1574F9-8BC0-41A5-A329-BDC87CD3805C}"/>
    <cellStyle name="Normal 8 4 5 4" xfId="3903" xr:uid="{E7F2132D-2D87-4523-A3C7-090CEFEB6864}"/>
    <cellStyle name="Normal 8 4 5 5" xfId="3904" xr:uid="{D19580B8-B69E-492A-93E0-7171A418AF8C}"/>
    <cellStyle name="Normal 8 4 5 6" xfId="3905" xr:uid="{20E7807A-303D-4226-9350-50C0518F9E0F}"/>
    <cellStyle name="Normal 8 4 6" xfId="811" xr:uid="{5114C6A1-C719-4A26-AFB5-9F43769A8874}"/>
    <cellStyle name="Normal 8 4 6 2" xfId="2204" xr:uid="{9E4150C9-78CA-46CF-BBCE-7265597DF420}"/>
    <cellStyle name="Normal 8 4 6 2 2" xfId="3906" xr:uid="{446B2176-8739-4047-ABF5-B7D0D41FEED4}"/>
    <cellStyle name="Normal 8 4 6 2 3" xfId="3907" xr:uid="{3807FAFE-8043-4EEC-AEF9-25A591DCE095}"/>
    <cellStyle name="Normal 8 4 6 2 4" xfId="3908" xr:uid="{A4D3E673-78A1-45B5-AD6F-2B01680E8379}"/>
    <cellStyle name="Normal 8 4 6 3" xfId="3909" xr:uid="{C7FF6B21-24ED-4692-9CF9-FC8A5DA038C7}"/>
    <cellStyle name="Normal 8 4 6 4" xfId="3910" xr:uid="{D7A6A7D4-A4E0-4297-A6C4-26F4D46CFE16}"/>
    <cellStyle name="Normal 8 4 6 5" xfId="3911" xr:uid="{3CEB6D14-F0CC-4225-ACA6-F96CBFA9E01E}"/>
    <cellStyle name="Normal 8 4 7" xfId="2205" xr:uid="{278C70F1-F81E-4D61-830E-634BF4FE7A8E}"/>
    <cellStyle name="Normal 8 4 7 2" xfId="3912" xr:uid="{9D7341D0-ADF0-440E-B00F-161466C37396}"/>
    <cellStyle name="Normal 8 4 7 3" xfId="3913" xr:uid="{CA3CDC48-6404-4C68-B519-94BE6EAF96C7}"/>
    <cellStyle name="Normal 8 4 7 4" xfId="3914" xr:uid="{2D0B0A2F-38A7-4FB7-99ED-D7AA6E6A10F0}"/>
    <cellStyle name="Normal 8 4 8" xfId="3915" xr:uid="{33DD6569-83CA-4CED-89EF-17FFB54654C8}"/>
    <cellStyle name="Normal 8 4 8 2" xfId="3916" xr:uid="{A64B1E8E-96A8-4DE6-8025-0CA0DE62300F}"/>
    <cellStyle name="Normal 8 4 8 3" xfId="3917" xr:uid="{B11F6747-1302-4807-B653-03A7513CA51E}"/>
    <cellStyle name="Normal 8 4 8 4" xfId="3918" xr:uid="{CCEB3728-FEC5-4D0D-81B3-776F6912FBF2}"/>
    <cellStyle name="Normal 8 4 9" xfId="3919" xr:uid="{371D9111-976C-4DBD-A079-C9C9FD4030A7}"/>
    <cellStyle name="Normal 8 5" xfId="161" xr:uid="{528B5A21-FE24-4271-B9DF-308CEF48EBA5}"/>
    <cellStyle name="Normal 8 5 2" xfId="162" xr:uid="{9D2F8193-6A14-408A-AF51-30D6D8650DC8}"/>
    <cellStyle name="Normal 8 5 2 2" xfId="394" xr:uid="{BD31B492-5A7E-4ACF-BD00-B016D54BFB0B}"/>
    <cellStyle name="Normal 8 5 2 2 2" xfId="812" xr:uid="{6A3E292D-56B3-4769-9D2A-536E7C62ACCF}"/>
    <cellStyle name="Normal 8 5 2 2 2 2" xfId="2206" xr:uid="{9B118F60-99C8-4111-A1D3-D4CF34C522D1}"/>
    <cellStyle name="Normal 8 5 2 2 2 3" xfId="3920" xr:uid="{4B3D0CE8-516B-4644-84D6-D7D768FDC19A}"/>
    <cellStyle name="Normal 8 5 2 2 2 4" xfId="3921" xr:uid="{F5E54455-2B26-4C50-AAF4-2CC3EDFB6C9B}"/>
    <cellStyle name="Normal 8 5 2 2 3" xfId="2207" xr:uid="{B21E8EB8-E96C-40F8-AB06-A56AE9FE5C9D}"/>
    <cellStyle name="Normal 8 5 2 2 3 2" xfId="3922" xr:uid="{F1F5DA36-78A6-4F0E-B56E-EB6B937A97DC}"/>
    <cellStyle name="Normal 8 5 2 2 3 3" xfId="3923" xr:uid="{98286BC1-D852-4A85-AE93-40C17BE4E5B8}"/>
    <cellStyle name="Normal 8 5 2 2 3 4" xfId="3924" xr:uid="{157C7594-001A-4889-B7EF-02DD6AD61EFD}"/>
    <cellStyle name="Normal 8 5 2 2 4" xfId="3925" xr:uid="{C45B77F7-7590-425D-9F2C-7846A1431E4B}"/>
    <cellStyle name="Normal 8 5 2 2 5" xfId="3926" xr:uid="{D64D4AA2-9942-4817-80C3-7AF831176200}"/>
    <cellStyle name="Normal 8 5 2 2 6" xfId="3927" xr:uid="{B9ECFAE4-73ED-452B-BA65-502396EFA8EC}"/>
    <cellStyle name="Normal 8 5 2 3" xfId="813" xr:uid="{D41BB7CB-2790-44AD-A836-EF48824F2EE9}"/>
    <cellStyle name="Normal 8 5 2 3 2" xfId="2208" xr:uid="{2FDBCBEF-7110-400C-8FCA-E79383643DB9}"/>
    <cellStyle name="Normal 8 5 2 3 2 2" xfId="3928" xr:uid="{B8EFC91B-2D7D-49BE-B783-02602BC47945}"/>
    <cellStyle name="Normal 8 5 2 3 2 3" xfId="3929" xr:uid="{EF4D5C2B-FE81-46C1-82CF-677707EDDCEA}"/>
    <cellStyle name="Normal 8 5 2 3 2 4" xfId="3930" xr:uid="{E527446C-5DEC-476D-97B7-3FA090F64CBB}"/>
    <cellStyle name="Normal 8 5 2 3 3" xfId="3931" xr:uid="{0C2BBE44-5841-44E4-BD17-1DCD92FA8012}"/>
    <cellStyle name="Normal 8 5 2 3 4" xfId="3932" xr:uid="{70BD3E7C-0A82-46B7-B65A-32C371D76F2A}"/>
    <cellStyle name="Normal 8 5 2 3 5" xfId="3933" xr:uid="{B92CE1B3-EBCB-42B3-99A3-CCD007665497}"/>
    <cellStyle name="Normal 8 5 2 4" xfId="2209" xr:uid="{1E547D53-BBF1-4032-94A0-FF84B0997B41}"/>
    <cellStyle name="Normal 8 5 2 4 2" xfId="3934" xr:uid="{83A2FD99-AD24-4E71-9B24-F4259ED7896C}"/>
    <cellStyle name="Normal 8 5 2 4 3" xfId="3935" xr:uid="{44A412B9-BD3B-4FB7-A5DA-CBA3196BF1A6}"/>
    <cellStyle name="Normal 8 5 2 4 4" xfId="3936" xr:uid="{350314B7-163B-4E09-AFDF-B8302958B7E3}"/>
    <cellStyle name="Normal 8 5 2 5" xfId="3937" xr:uid="{85627136-489C-4FFE-960E-40E98B70D56D}"/>
    <cellStyle name="Normal 8 5 2 5 2" xfId="3938" xr:uid="{5A3E8874-CE8B-470A-9B4D-85AD4A8E4D73}"/>
    <cellStyle name="Normal 8 5 2 5 3" xfId="3939" xr:uid="{9622E27B-4C69-45A7-8FF7-9D174A45A00E}"/>
    <cellStyle name="Normal 8 5 2 5 4" xfId="3940" xr:uid="{BADD97DA-5846-4B34-96E6-4449905A3A59}"/>
    <cellStyle name="Normal 8 5 2 6" xfId="3941" xr:uid="{21AE8161-6394-45A1-8678-1A7CC2597E63}"/>
    <cellStyle name="Normal 8 5 2 7" xfId="3942" xr:uid="{254319E9-4B8F-4BB4-9619-30947A8A3AB7}"/>
    <cellStyle name="Normal 8 5 2 8" xfId="3943" xr:uid="{26387DCD-5244-4361-9C12-A643DFC466F1}"/>
    <cellStyle name="Normal 8 5 3" xfId="395" xr:uid="{BA9D0973-9C3F-42B6-B2CC-9E201517766A}"/>
    <cellStyle name="Normal 8 5 3 2" xfId="814" xr:uid="{5496B6CA-7E8F-48CF-A44E-F8D9FC2E77C6}"/>
    <cellStyle name="Normal 8 5 3 2 2" xfId="815" xr:uid="{16652A45-E666-4F2F-9963-043289516131}"/>
    <cellStyle name="Normal 8 5 3 2 3" xfId="3944" xr:uid="{87FAA327-643B-41C5-AC1D-A2A40D5F3870}"/>
    <cellStyle name="Normal 8 5 3 2 4" xfId="3945" xr:uid="{7E3A1DE9-089F-4EBF-8C28-A27C3B481391}"/>
    <cellStyle name="Normal 8 5 3 3" xfId="816" xr:uid="{BBCE4116-365D-45D7-BBC8-CF1851B9516C}"/>
    <cellStyle name="Normal 8 5 3 3 2" xfId="3946" xr:uid="{94EEA10A-03BC-4AF5-A8D5-4C16A10C6468}"/>
    <cellStyle name="Normal 8 5 3 3 3" xfId="3947" xr:uid="{7BA90725-37A4-42D0-9BB5-D9E21D8695F3}"/>
    <cellStyle name="Normal 8 5 3 3 4" xfId="3948" xr:uid="{E64952FA-D73B-4D76-BD5D-56C4643C6248}"/>
    <cellStyle name="Normal 8 5 3 4" xfId="3949" xr:uid="{91F0D9A8-1AF1-4FCA-B866-20DF7F68A3D6}"/>
    <cellStyle name="Normal 8 5 3 5" xfId="3950" xr:uid="{A93CF34B-EA58-4B44-833D-2A229615810D}"/>
    <cellStyle name="Normal 8 5 3 6" xfId="3951" xr:uid="{AC409F85-1DE8-4D29-BA6E-FDD4D670038B}"/>
    <cellStyle name="Normal 8 5 4" xfId="396" xr:uid="{092059A5-7E3A-4089-ACCF-10DBE027442D}"/>
    <cellStyle name="Normal 8 5 4 2" xfId="817" xr:uid="{A1F62D85-ED49-4C48-B2A6-332B8F7FBAB5}"/>
    <cellStyle name="Normal 8 5 4 2 2" xfId="3952" xr:uid="{6CB68755-1502-4493-A23D-634E6B9F0D55}"/>
    <cellStyle name="Normal 8 5 4 2 3" xfId="3953" xr:uid="{A9239C98-8AD4-4033-92FD-1B93E7524793}"/>
    <cellStyle name="Normal 8 5 4 2 4" xfId="3954" xr:uid="{2C55EB83-FF9A-4F26-AB3E-B886B7E839A3}"/>
    <cellStyle name="Normal 8 5 4 3" xfId="3955" xr:uid="{991D60E4-BDD0-4F55-9480-771A8D957E59}"/>
    <cellStyle name="Normal 8 5 4 4" xfId="3956" xr:uid="{51FAE83D-6C2D-4321-9388-3DE72C42BC57}"/>
    <cellStyle name="Normal 8 5 4 5" xfId="3957" xr:uid="{D195989A-6376-40C2-A999-819E94BD3D2D}"/>
    <cellStyle name="Normal 8 5 5" xfId="818" xr:uid="{A0C80F65-95A9-48EE-A24F-177F6000116A}"/>
    <cellStyle name="Normal 8 5 5 2" xfId="3958" xr:uid="{EEDB1377-F0B4-4707-BE4F-B9A70C8AF96D}"/>
    <cellStyle name="Normal 8 5 5 3" xfId="3959" xr:uid="{E779F55B-A9DC-48BB-9A1D-FAD3BDC1493D}"/>
    <cellStyle name="Normal 8 5 5 4" xfId="3960" xr:uid="{8A6E3253-5BA0-44F5-95A6-18698516C6AC}"/>
    <cellStyle name="Normal 8 5 6" xfId="3961" xr:uid="{6D9E701F-5CF6-4D9A-ABFF-AF9273AF0D3F}"/>
    <cellStyle name="Normal 8 5 6 2" xfId="3962" xr:uid="{40C66114-0D59-4E1D-B229-B6D3F99895D4}"/>
    <cellStyle name="Normal 8 5 6 3" xfId="3963" xr:uid="{A62421A9-AA66-4886-B2E5-1A7D9D87279E}"/>
    <cellStyle name="Normal 8 5 6 4" xfId="3964" xr:uid="{05992772-AF05-4952-BAA2-CA0E021FDDE7}"/>
    <cellStyle name="Normal 8 5 7" xfId="3965" xr:uid="{0838A81E-DCD5-455D-9B74-055264422FCC}"/>
    <cellStyle name="Normal 8 5 8" xfId="3966" xr:uid="{98031360-8F1D-4FD1-AB9E-EB4396ABF849}"/>
    <cellStyle name="Normal 8 5 9" xfId="3967" xr:uid="{13BC9755-F7BC-48BC-AE3E-933DFFD0AA2E}"/>
    <cellStyle name="Normal 8 6" xfId="163" xr:uid="{C2A11934-6857-48EE-BA30-5BB7D6828D35}"/>
    <cellStyle name="Normal 8 6 2" xfId="397" xr:uid="{9AEE293A-7C27-4DB0-BED8-DD48E25D3295}"/>
    <cellStyle name="Normal 8 6 2 2" xfId="819" xr:uid="{7DFC3635-1589-4989-B7FF-35B83C7D6320}"/>
    <cellStyle name="Normal 8 6 2 2 2" xfId="2210" xr:uid="{B2E28E2D-A50E-40FE-9DC9-2E66369681CF}"/>
    <cellStyle name="Normal 8 6 2 2 2 2" xfId="2211" xr:uid="{20C2B030-0F46-4B33-B01E-F5273C47B019}"/>
    <cellStyle name="Normal 8 6 2 2 3" xfId="2212" xr:uid="{D44D806B-B7D3-4542-9965-491D2B1CFC1F}"/>
    <cellStyle name="Normal 8 6 2 2 4" xfId="3968" xr:uid="{E7DCD4FB-E187-4C5B-B338-0646FDD3A43C}"/>
    <cellStyle name="Normal 8 6 2 3" xfId="2213" xr:uid="{22527094-AEE3-4C10-814D-1848DBB8C952}"/>
    <cellStyle name="Normal 8 6 2 3 2" xfId="2214" xr:uid="{02562CDB-366D-428E-86E8-5F72FF263A29}"/>
    <cellStyle name="Normal 8 6 2 3 3" xfId="3969" xr:uid="{C35FD060-FE5F-4BE4-9468-6DB495BD4B0B}"/>
    <cellStyle name="Normal 8 6 2 3 4" xfId="3970" xr:uid="{EBF4886F-D83C-432A-AA7C-E1396B71047E}"/>
    <cellStyle name="Normal 8 6 2 4" xfId="2215" xr:uid="{0510649A-87AA-4313-8F33-13D783F03EAB}"/>
    <cellStyle name="Normal 8 6 2 5" xfId="3971" xr:uid="{EB683648-9475-4EAA-80E5-84D0061DB583}"/>
    <cellStyle name="Normal 8 6 2 6" xfId="3972" xr:uid="{F03E8830-9564-43E8-8134-890BE66EC96F}"/>
    <cellStyle name="Normal 8 6 3" xfId="820" xr:uid="{5E76E159-F47A-4160-82A7-20626CA96329}"/>
    <cellStyle name="Normal 8 6 3 2" xfId="2216" xr:uid="{E0E963C5-DB95-477C-86A4-FBDF11642CD9}"/>
    <cellStyle name="Normal 8 6 3 2 2" xfId="2217" xr:uid="{5123BF93-5C32-446C-B36B-751120856E65}"/>
    <cellStyle name="Normal 8 6 3 2 3" xfId="3973" xr:uid="{81DF3388-F711-4421-8097-39BB573EEC59}"/>
    <cellStyle name="Normal 8 6 3 2 4" xfId="3974" xr:uid="{2BED6A49-2C9A-4A6E-8942-FD70C3EC4682}"/>
    <cellStyle name="Normal 8 6 3 3" xfId="2218" xr:uid="{8523D666-B7DC-4D0D-9F8F-E8BA6899963A}"/>
    <cellStyle name="Normal 8 6 3 4" xfId="3975" xr:uid="{7BF6DDEA-C26E-4C26-B881-C66E4EAB1C68}"/>
    <cellStyle name="Normal 8 6 3 5" xfId="3976" xr:uid="{B38749B0-95B4-4EA9-B2B3-5F01C6325167}"/>
    <cellStyle name="Normal 8 6 4" xfId="2219" xr:uid="{98481D0C-0A4C-4D26-967E-00A0282F97A4}"/>
    <cellStyle name="Normal 8 6 4 2" xfId="2220" xr:uid="{2D382FC0-6A5F-4B78-918B-02ABC950BD53}"/>
    <cellStyle name="Normal 8 6 4 3" xfId="3977" xr:uid="{41D29A91-84CD-4EE3-81BD-79DE29A3795F}"/>
    <cellStyle name="Normal 8 6 4 4" xfId="3978" xr:uid="{4650B15E-5307-4DEE-B77D-654169363607}"/>
    <cellStyle name="Normal 8 6 5" xfId="2221" xr:uid="{549E3870-882A-49D8-8CED-3B364A5D092A}"/>
    <cellStyle name="Normal 8 6 5 2" xfId="3979" xr:uid="{9041BCA6-99C0-45A5-BA98-A8F241DB1EEE}"/>
    <cellStyle name="Normal 8 6 5 3" xfId="3980" xr:uid="{3B00F8DE-FF67-48C9-B175-5007B8777FBF}"/>
    <cellStyle name="Normal 8 6 5 4" xfId="3981" xr:uid="{ADA3D0D3-8543-4EB0-8E72-9F578B0211E5}"/>
    <cellStyle name="Normal 8 6 6" xfId="3982" xr:uid="{9B1B0686-CBEA-44D3-8080-3E7E7D3EA9EE}"/>
    <cellStyle name="Normal 8 6 7" xfId="3983" xr:uid="{891DF690-F4E1-4651-A464-7C91E3B9DB7C}"/>
    <cellStyle name="Normal 8 6 8" xfId="3984" xr:uid="{94272968-D649-4F60-A288-DD632997DE03}"/>
    <cellStyle name="Normal 8 7" xfId="398" xr:uid="{B49CBD41-612E-482A-B4BB-F59F8377914A}"/>
    <cellStyle name="Normal 8 7 2" xfId="821" xr:uid="{10875ACC-6A01-41DA-A47E-2A3573AE4DF3}"/>
    <cellStyle name="Normal 8 7 2 2" xfId="822" xr:uid="{4586C1C5-21E9-4EE6-8A45-91178778337F}"/>
    <cellStyle name="Normal 8 7 2 2 2" xfId="2222" xr:uid="{7CAC1233-F9B0-4F83-9BE7-37AC6B8D61A6}"/>
    <cellStyle name="Normal 8 7 2 2 3" xfId="3985" xr:uid="{7654B059-0508-41B2-B35A-558486FE7620}"/>
    <cellStyle name="Normal 8 7 2 2 4" xfId="3986" xr:uid="{81438233-0834-41F6-A70C-23571B741DD4}"/>
    <cellStyle name="Normal 8 7 2 3" xfId="2223" xr:uid="{75E65B9E-26B5-41D4-8733-4384435137ED}"/>
    <cellStyle name="Normal 8 7 2 4" xfId="3987" xr:uid="{8AE59B99-B470-419C-A9BC-ABF08DA5A824}"/>
    <cellStyle name="Normal 8 7 2 5" xfId="3988" xr:uid="{273DA0F3-40A9-45A5-BA8A-838376ABE67E}"/>
    <cellStyle name="Normal 8 7 3" xfId="823" xr:uid="{DC792DFF-CF78-4844-A75A-37564FA41D39}"/>
    <cellStyle name="Normal 8 7 3 2" xfId="2224" xr:uid="{F560093A-AD44-4CAE-AE91-32A2C1ECE42C}"/>
    <cellStyle name="Normal 8 7 3 3" xfId="3989" xr:uid="{71B6BDBE-4111-4A9A-9A52-772C167612AB}"/>
    <cellStyle name="Normal 8 7 3 4" xfId="3990" xr:uid="{AAC89AEA-2EAD-4385-BDD7-63761E5E4ADB}"/>
    <cellStyle name="Normal 8 7 4" xfId="2225" xr:uid="{326D156E-53E5-4459-8B6C-56FBC9A10147}"/>
    <cellStyle name="Normal 8 7 4 2" xfId="3991" xr:uid="{8CC27F4C-8AC1-4D5F-987D-C21C9B4ED11B}"/>
    <cellStyle name="Normal 8 7 4 3" xfId="3992" xr:uid="{08BF7F95-7B7E-46EA-A12E-5C26E722CA12}"/>
    <cellStyle name="Normal 8 7 4 4" xfId="3993" xr:uid="{C720D005-EC2B-454F-9A42-2AB86359A73E}"/>
    <cellStyle name="Normal 8 7 5" xfId="3994" xr:uid="{E1FCE7B4-BFB8-48E5-B450-E34056C4CADC}"/>
    <cellStyle name="Normal 8 7 6" xfId="3995" xr:uid="{60239AAC-0846-42D6-8718-C0F5FE0DE515}"/>
    <cellStyle name="Normal 8 7 7" xfId="3996" xr:uid="{FE7798D5-CB5C-413B-8131-C1A5BFDDE55E}"/>
    <cellStyle name="Normal 8 8" xfId="399" xr:uid="{E4C369B6-FED7-4364-97EC-2FF95805BC9A}"/>
    <cellStyle name="Normal 8 8 2" xfId="824" xr:uid="{60440877-DC4A-4DD8-B00C-8EE9BFF9D14D}"/>
    <cellStyle name="Normal 8 8 2 2" xfId="2226" xr:uid="{6F4B6E7E-24C3-4D9E-BAA7-BBF59107333A}"/>
    <cellStyle name="Normal 8 8 2 3" xfId="3997" xr:uid="{5EA1CB6E-20C5-4367-96D3-FFBD58FAC786}"/>
    <cellStyle name="Normal 8 8 2 4" xfId="3998" xr:uid="{7E7F5E30-0C39-4B7C-AAAD-947A891002A8}"/>
    <cellStyle name="Normal 8 8 3" xfId="2227" xr:uid="{7DBA13F8-FEC0-401A-B022-0EFA4B2A1AD4}"/>
    <cellStyle name="Normal 8 8 3 2" xfId="3999" xr:uid="{10ADC3FC-0E7D-4B03-BAD1-494DD88388A6}"/>
    <cellStyle name="Normal 8 8 3 3" xfId="4000" xr:uid="{8FF6CB1F-CF19-459D-AA40-35EA58BAD553}"/>
    <cellStyle name="Normal 8 8 3 4" xfId="4001" xr:uid="{32957CE1-2A84-4B4B-8483-6CC9A1DED4DF}"/>
    <cellStyle name="Normal 8 8 4" xfId="4002" xr:uid="{D1B9A440-E98F-4289-96BC-97D1DDFF2247}"/>
    <cellStyle name="Normal 8 8 5" xfId="4003" xr:uid="{70EFD8A7-7BB1-4D94-B546-6945A2FEA60E}"/>
    <cellStyle name="Normal 8 8 6" xfId="4004" xr:uid="{EC53BA45-D1C2-4CAD-BB12-D65464A1C218}"/>
    <cellStyle name="Normal 8 9" xfId="400" xr:uid="{10C58D3A-0A26-4778-8021-2E9784CD85E1}"/>
    <cellStyle name="Normal 8 9 2" xfId="2228" xr:uid="{F20F2FDA-BC2F-4528-ABB9-E8F1E3EE91F5}"/>
    <cellStyle name="Normal 8 9 2 2" xfId="4005" xr:uid="{FD2C2426-9D7C-42D4-8DC4-83A813F4A23E}"/>
    <cellStyle name="Normal 8 9 2 2 2" xfId="4410" xr:uid="{1EECD594-42C5-43AE-98DA-B76B1A3348B2}"/>
    <cellStyle name="Normal 8 9 2 2 3" xfId="4689" xr:uid="{84E8208C-6ADF-4951-873F-C176C0A7659A}"/>
    <cellStyle name="Normal 8 9 2 3" xfId="4006" xr:uid="{85707AA9-567D-4C69-B46D-F5F88E6E4C0F}"/>
    <cellStyle name="Normal 8 9 2 4" xfId="4007" xr:uid="{45EB7CA1-6615-4DC7-9F69-524791783846}"/>
    <cellStyle name="Normal 8 9 3" xfId="4008" xr:uid="{ED6B15E9-1AC5-44CF-9FFA-C0C7F3584CE4}"/>
    <cellStyle name="Normal 8 9 4" xfId="4009" xr:uid="{FF63E1EE-0FAF-4586-8A53-0CFA37854782}"/>
    <cellStyle name="Normal 8 9 4 2" xfId="4580" xr:uid="{CF9D1A54-BFBD-4FB3-8C3C-1FB48A83D35E}"/>
    <cellStyle name="Normal 8 9 4 3" xfId="4690" xr:uid="{F4226543-DF6D-45DE-A746-9B95260E08D4}"/>
    <cellStyle name="Normal 8 9 4 4" xfId="4609" xr:uid="{A0B72560-9E1F-4029-8ACF-C5345735CD87}"/>
    <cellStyle name="Normal 8 9 5" xfId="4010" xr:uid="{35979B4A-4FB6-4DD9-81BC-AE5CDB61AEFB}"/>
    <cellStyle name="Normal 9" xfId="164" xr:uid="{FDF8798E-C27F-4A34-A700-4DF391A108CE}"/>
    <cellStyle name="Normal 9 10" xfId="401" xr:uid="{F3B1AF63-F7EE-4935-B848-5681E1A2D06A}"/>
    <cellStyle name="Normal 9 10 2" xfId="2229" xr:uid="{EC954C17-A8BA-4B2D-89F5-C317B4EBC0A0}"/>
    <cellStyle name="Normal 9 10 2 2" xfId="4011" xr:uid="{B6047FBB-2086-430A-A6B3-A4342D5B3244}"/>
    <cellStyle name="Normal 9 10 2 3" xfId="4012" xr:uid="{2F9A17C3-4F83-4871-B108-A556801F4487}"/>
    <cellStyle name="Normal 9 10 2 4" xfId="4013" xr:uid="{147C4F20-7243-4802-9E0A-D34DF24D7E0E}"/>
    <cellStyle name="Normal 9 10 3" xfId="4014" xr:uid="{8AE57044-6113-4B19-A1DD-C20228843F7C}"/>
    <cellStyle name="Normal 9 10 4" xfId="4015" xr:uid="{03A1B68D-A714-4793-A339-CABB94C2F152}"/>
    <cellStyle name="Normal 9 10 5" xfId="4016" xr:uid="{9E551663-2094-42B9-A784-876331AF6BFB}"/>
    <cellStyle name="Normal 9 11" xfId="2230" xr:uid="{2D90EBC2-61AA-46D5-916E-041BA689CEEC}"/>
    <cellStyle name="Normal 9 11 2" xfId="4017" xr:uid="{DC187217-1A5D-4100-8F3F-0F16CC108646}"/>
    <cellStyle name="Normal 9 11 3" xfId="4018" xr:uid="{380607BC-1FAF-4BEC-8964-5504305DA35D}"/>
    <cellStyle name="Normal 9 11 4" xfId="4019" xr:uid="{7439510F-BF8E-4588-90D3-4C8B8E9901D8}"/>
    <cellStyle name="Normal 9 12" xfId="4020" xr:uid="{6BDB0D55-981A-43D3-BBF1-9413035F5CF9}"/>
    <cellStyle name="Normal 9 12 2" xfId="4021" xr:uid="{10843771-9E67-41EC-84AA-E772A2296F87}"/>
    <cellStyle name="Normal 9 12 3" xfId="4022" xr:uid="{1EF7DBBA-D567-4A98-A608-A0F48E6F6923}"/>
    <cellStyle name="Normal 9 12 4" xfId="4023" xr:uid="{8FC0DCF4-9C97-4D6B-AEEF-A5B42FCC16A4}"/>
    <cellStyle name="Normal 9 13" xfId="4024" xr:uid="{A176E327-2CD7-49B2-9918-250856BD0642}"/>
    <cellStyle name="Normal 9 13 2" xfId="4025" xr:uid="{DC269C6E-99A6-44A4-A497-3A33B8F08D42}"/>
    <cellStyle name="Normal 9 14" xfId="4026" xr:uid="{9C55E392-DD80-4804-B701-B89797AFFF09}"/>
    <cellStyle name="Normal 9 15" xfId="4027" xr:uid="{890707A8-0FA0-4B14-A51F-4B4DBAF29DB0}"/>
    <cellStyle name="Normal 9 16" xfId="4028" xr:uid="{D4EE5022-D575-4F3B-988D-55934A1AB931}"/>
    <cellStyle name="Normal 9 2" xfId="165" xr:uid="{92A8BF66-D304-4E99-87D1-E922DEF93966}"/>
    <cellStyle name="Normal 9 2 2" xfId="402" xr:uid="{AC7AE643-78E5-4405-AF6E-35285BF57C84}"/>
    <cellStyle name="Normal 9 2 2 2" xfId="4672" xr:uid="{DBABF529-F434-404E-918B-B0A461991A93}"/>
    <cellStyle name="Normal 9 2 3" xfId="4561" xr:uid="{D497D952-F1A2-413D-AF37-AD13C52CCD5C}"/>
    <cellStyle name="Normal 9 3" xfId="166" xr:uid="{FA5B7B91-A4ED-4045-8547-FFCD8F235706}"/>
    <cellStyle name="Normal 9 3 10" xfId="4029" xr:uid="{852A365D-3706-4EBA-A199-ECC3199E7753}"/>
    <cellStyle name="Normal 9 3 11" xfId="4030" xr:uid="{00148B57-111C-48A1-8904-86BF8F73E2F4}"/>
    <cellStyle name="Normal 9 3 2" xfId="167" xr:uid="{FE1DFBFE-BFE2-4297-9216-7410F4E66110}"/>
    <cellStyle name="Normal 9 3 2 2" xfId="168" xr:uid="{D564293A-5F67-4365-BB96-45F9DB724394}"/>
    <cellStyle name="Normal 9 3 2 2 2" xfId="403" xr:uid="{6297E8F5-118D-4DE1-8234-E284F3A7FC3E}"/>
    <cellStyle name="Normal 9 3 2 2 2 2" xfId="825" xr:uid="{CF6509BD-F4F8-4DAA-8EF5-195DE7BD9F72}"/>
    <cellStyle name="Normal 9 3 2 2 2 2 2" xfId="826" xr:uid="{204803F4-14EE-4151-9C9F-2C5ABD7663E0}"/>
    <cellStyle name="Normal 9 3 2 2 2 2 2 2" xfId="2231" xr:uid="{31DD2B7F-A538-4A61-B91B-1A5547413CEA}"/>
    <cellStyle name="Normal 9 3 2 2 2 2 2 2 2" xfId="2232" xr:uid="{CA65495C-89C9-42B8-90F3-CB1D046DDF0F}"/>
    <cellStyle name="Normal 9 3 2 2 2 2 2 3" xfId="2233" xr:uid="{71802625-4588-4CEA-A41B-E81C913D5F65}"/>
    <cellStyle name="Normal 9 3 2 2 2 2 3" xfId="2234" xr:uid="{8C30DCE4-4BE4-4CE8-B692-9F4A537EA569}"/>
    <cellStyle name="Normal 9 3 2 2 2 2 3 2" xfId="2235" xr:uid="{DFAB3E68-49E8-4D1D-9B60-D1AC4FDDD309}"/>
    <cellStyle name="Normal 9 3 2 2 2 2 4" xfId="2236" xr:uid="{5BFF01CA-0874-42E7-9AA5-65E42A3887DD}"/>
    <cellStyle name="Normal 9 3 2 2 2 3" xfId="827" xr:uid="{D5E81B5A-F405-455A-85CC-4A39E5551711}"/>
    <cellStyle name="Normal 9 3 2 2 2 3 2" xfId="2237" xr:uid="{E270398C-D883-42EF-8AE8-D1A35C0923AD}"/>
    <cellStyle name="Normal 9 3 2 2 2 3 2 2" xfId="2238" xr:uid="{09A4FEDB-683A-427B-9B3D-309E1F4D5242}"/>
    <cellStyle name="Normal 9 3 2 2 2 3 3" xfId="2239" xr:uid="{99D93978-0ADC-463D-8F96-D29088F5CE36}"/>
    <cellStyle name="Normal 9 3 2 2 2 3 4" xfId="4031" xr:uid="{C98AF840-57AD-4D22-9E35-718ACE12F605}"/>
    <cellStyle name="Normal 9 3 2 2 2 4" xfId="2240" xr:uid="{205ADA8B-175E-4C00-9DC6-59DA8AA50068}"/>
    <cellStyle name="Normal 9 3 2 2 2 4 2" xfId="2241" xr:uid="{56A82216-A5EF-435A-AD58-577A7BDC6BE5}"/>
    <cellStyle name="Normal 9 3 2 2 2 5" xfId="2242" xr:uid="{F1896D3A-84EB-4830-9F96-C448DA640B1D}"/>
    <cellStyle name="Normal 9 3 2 2 2 6" xfId="4032" xr:uid="{B106FCC5-C691-440F-9ED9-F1CB24C46717}"/>
    <cellStyle name="Normal 9 3 2 2 3" xfId="404" xr:uid="{99833BAD-5097-417E-826B-EBF4C5C3B26F}"/>
    <cellStyle name="Normal 9 3 2 2 3 2" xfId="828" xr:uid="{DEB10187-AD26-494B-BCDC-D37D420ED93A}"/>
    <cellStyle name="Normal 9 3 2 2 3 2 2" xfId="829" xr:uid="{19A26B6C-08B7-4133-B305-7CE6E2A030AD}"/>
    <cellStyle name="Normal 9 3 2 2 3 2 2 2" xfId="2243" xr:uid="{A8BCCE1D-26E2-4C11-BF8C-9B03257FA73D}"/>
    <cellStyle name="Normal 9 3 2 2 3 2 2 2 2" xfId="2244" xr:uid="{13922FE9-8202-444E-86F1-5B0235E41ADA}"/>
    <cellStyle name="Normal 9 3 2 2 3 2 2 3" xfId="2245" xr:uid="{6391FF56-651D-4CEA-86C5-B192B0C9134E}"/>
    <cellStyle name="Normal 9 3 2 2 3 2 3" xfId="2246" xr:uid="{75527064-68A8-4530-8015-4C12359DCC1D}"/>
    <cellStyle name="Normal 9 3 2 2 3 2 3 2" xfId="2247" xr:uid="{E2F8301E-436F-4279-9EC1-DB676F98C15D}"/>
    <cellStyle name="Normal 9 3 2 2 3 2 4" xfId="2248" xr:uid="{121D729E-8A22-4D21-A517-060042922BDD}"/>
    <cellStyle name="Normal 9 3 2 2 3 3" xfId="830" xr:uid="{2592A9AD-A035-4ECE-A9B7-66E01F2CCFA6}"/>
    <cellStyle name="Normal 9 3 2 2 3 3 2" xfId="2249" xr:uid="{5C85FDAD-B0B7-49FB-A053-B497BADE8120}"/>
    <cellStyle name="Normal 9 3 2 2 3 3 2 2" xfId="2250" xr:uid="{B9CBF088-44C8-4CD9-B1C9-260D3570CD70}"/>
    <cellStyle name="Normal 9 3 2 2 3 3 3" xfId="2251" xr:uid="{E7323BDD-87F5-4808-8E7D-9447C276B0A2}"/>
    <cellStyle name="Normal 9 3 2 2 3 4" xfId="2252" xr:uid="{ECB47BE6-7C4B-41B3-9471-6EDFF3D66705}"/>
    <cellStyle name="Normal 9 3 2 2 3 4 2" xfId="2253" xr:uid="{3FD85424-D5DC-4F25-BC4C-863AD6328C0A}"/>
    <cellStyle name="Normal 9 3 2 2 3 5" xfId="2254" xr:uid="{02E14CD3-D97F-4708-8F97-E208749984AB}"/>
    <cellStyle name="Normal 9 3 2 2 4" xfId="831" xr:uid="{5CE60226-4EB8-4A2C-BD25-29BF7BC7464C}"/>
    <cellStyle name="Normal 9 3 2 2 4 2" xfId="832" xr:uid="{FA460771-6690-4200-8E0D-D7677B33FC61}"/>
    <cellStyle name="Normal 9 3 2 2 4 2 2" xfId="2255" xr:uid="{12E7C1DC-2C8E-4E00-BF73-7AA84C045925}"/>
    <cellStyle name="Normal 9 3 2 2 4 2 2 2" xfId="2256" xr:uid="{1A98B6A9-ADB4-4221-86A5-83B83B4D9CA7}"/>
    <cellStyle name="Normal 9 3 2 2 4 2 3" xfId="2257" xr:uid="{69636551-8BA5-4649-B236-C8477D50EEF7}"/>
    <cellStyle name="Normal 9 3 2 2 4 3" xfId="2258" xr:uid="{5A18E5F3-6FAB-40CA-9685-BE3CF6D2E0A7}"/>
    <cellStyle name="Normal 9 3 2 2 4 3 2" xfId="2259" xr:uid="{19C26314-2406-4945-9900-F09614C0F816}"/>
    <cellStyle name="Normal 9 3 2 2 4 4" xfId="2260" xr:uid="{969E132B-331D-45C4-80B7-0EDC4D7C4381}"/>
    <cellStyle name="Normal 9 3 2 2 5" xfId="833" xr:uid="{C121A7BA-2043-47F5-BFC9-5B5A2F553E1F}"/>
    <cellStyle name="Normal 9 3 2 2 5 2" xfId="2261" xr:uid="{77D3870A-C05B-492A-AC3A-6C2D77460418}"/>
    <cellStyle name="Normal 9 3 2 2 5 2 2" xfId="2262" xr:uid="{4B92C564-7962-4CB6-A31E-66EEB52BDBEA}"/>
    <cellStyle name="Normal 9 3 2 2 5 3" xfId="2263" xr:uid="{96759DB8-A81A-4044-97B4-FDB4284EACCB}"/>
    <cellStyle name="Normal 9 3 2 2 5 4" xfId="4033" xr:uid="{EAD9F0E3-1B07-4B00-B4E7-21BFC753DA09}"/>
    <cellStyle name="Normal 9 3 2 2 6" xfId="2264" xr:uid="{99077276-D43A-46F0-80D8-5C12FA998518}"/>
    <cellStyle name="Normal 9 3 2 2 6 2" xfId="2265" xr:uid="{7F681526-5639-4398-8B7F-39317504A00C}"/>
    <cellStyle name="Normal 9 3 2 2 7" xfId="2266" xr:uid="{F3C36918-E7A5-4A87-B685-9E9F01941551}"/>
    <cellStyle name="Normal 9 3 2 2 8" xfId="4034" xr:uid="{52E29B83-96F0-4F11-A129-4FBAD3063315}"/>
    <cellStyle name="Normal 9 3 2 3" xfId="405" xr:uid="{61A3C08B-59AE-4B04-B42F-B72CA7A8742D}"/>
    <cellStyle name="Normal 9 3 2 3 2" xfId="834" xr:uid="{29E75451-833F-45FC-86AC-A9691C65732D}"/>
    <cellStyle name="Normal 9 3 2 3 2 2" xfId="835" xr:uid="{F07E5FEB-08FB-405E-BDB8-0BAE660383D5}"/>
    <cellStyle name="Normal 9 3 2 3 2 2 2" xfId="2267" xr:uid="{27DDADC5-0C41-45DC-9535-C74490B2F9F4}"/>
    <cellStyle name="Normal 9 3 2 3 2 2 2 2" xfId="2268" xr:uid="{CC8EE84F-F1FC-4921-885F-F3068144B91E}"/>
    <cellStyle name="Normal 9 3 2 3 2 2 3" xfId="2269" xr:uid="{5F482F86-FC2E-4562-97F7-551C5F7C4406}"/>
    <cellStyle name="Normal 9 3 2 3 2 3" xfId="2270" xr:uid="{5DFCCD2F-A120-460D-99F8-882204317AB6}"/>
    <cellStyle name="Normal 9 3 2 3 2 3 2" xfId="2271" xr:uid="{B4F7B60E-4341-4A42-8DFE-8C26C4D76E9F}"/>
    <cellStyle name="Normal 9 3 2 3 2 4" xfId="2272" xr:uid="{5481AF73-E455-4502-8867-A46D68025E09}"/>
    <cellStyle name="Normal 9 3 2 3 3" xfId="836" xr:uid="{7AAB789F-2CFB-4282-9621-0B7DDBE75FCF}"/>
    <cellStyle name="Normal 9 3 2 3 3 2" xfId="2273" xr:uid="{A4B3CF91-32DD-4A35-BF09-3EC321E3B80B}"/>
    <cellStyle name="Normal 9 3 2 3 3 2 2" xfId="2274" xr:uid="{6863A420-245F-40A8-B94F-DC39D8DBF87E}"/>
    <cellStyle name="Normal 9 3 2 3 3 3" xfId="2275" xr:uid="{E281F096-254E-4052-AFA2-A8E24869BDA3}"/>
    <cellStyle name="Normal 9 3 2 3 3 4" xfId="4035" xr:uid="{6694A823-A507-41BC-B42A-2BA685AA0A83}"/>
    <cellStyle name="Normal 9 3 2 3 4" xfId="2276" xr:uid="{9C577391-46E1-48B0-BCF0-09E69B9079CE}"/>
    <cellStyle name="Normal 9 3 2 3 4 2" xfId="2277" xr:uid="{49EC0044-CAB2-4406-82A7-F048A267CCB7}"/>
    <cellStyle name="Normal 9 3 2 3 5" xfId="2278" xr:uid="{1225442D-42AC-47C6-962D-9AA0D3D6231F}"/>
    <cellStyle name="Normal 9 3 2 3 6" xfId="4036" xr:uid="{6A1FF8BE-C186-416F-BD06-5C861CB4CB22}"/>
    <cellStyle name="Normal 9 3 2 4" xfId="406" xr:uid="{C63B5458-6B52-4FF7-9F12-9D6DAE06BB8D}"/>
    <cellStyle name="Normal 9 3 2 4 2" xfId="837" xr:uid="{44A556B7-41EF-4E2B-9D61-086145C73944}"/>
    <cellStyle name="Normal 9 3 2 4 2 2" xfId="838" xr:uid="{DD532981-A6D2-48F2-B5E6-672A1D6C9F13}"/>
    <cellStyle name="Normal 9 3 2 4 2 2 2" xfId="2279" xr:uid="{6CE51932-E7DE-4F12-9804-A43951A5C929}"/>
    <cellStyle name="Normal 9 3 2 4 2 2 2 2" xfId="2280" xr:uid="{E8A8E763-ABE1-4EA0-8C71-9537889E8033}"/>
    <cellStyle name="Normal 9 3 2 4 2 2 3" xfId="2281" xr:uid="{A4FD75C9-4899-4C0D-82D3-21714AFE338B}"/>
    <cellStyle name="Normal 9 3 2 4 2 3" xfId="2282" xr:uid="{AD9FB2D5-5CDB-4C9E-A105-EE1119E8107B}"/>
    <cellStyle name="Normal 9 3 2 4 2 3 2" xfId="2283" xr:uid="{2EDD27A5-B1CA-46CF-993F-AA590C22FF88}"/>
    <cellStyle name="Normal 9 3 2 4 2 4" xfId="2284" xr:uid="{6C18B723-0C06-4BEC-9D5B-E101BDA2181B}"/>
    <cellStyle name="Normal 9 3 2 4 3" xfId="839" xr:uid="{2888C12C-757B-47DB-BF09-9B84A7485178}"/>
    <cellStyle name="Normal 9 3 2 4 3 2" xfId="2285" xr:uid="{6F99D782-8544-47A2-BE86-C7EECBF24CF8}"/>
    <cellStyle name="Normal 9 3 2 4 3 2 2" xfId="2286" xr:uid="{8604BE6F-16D8-4EBB-849D-A9BC1149399E}"/>
    <cellStyle name="Normal 9 3 2 4 3 3" xfId="2287" xr:uid="{F3484658-7DA7-441A-BA7F-2D004B0A2D69}"/>
    <cellStyle name="Normal 9 3 2 4 4" xfId="2288" xr:uid="{87CECB0D-F80B-4520-858F-E9DBC7A18305}"/>
    <cellStyle name="Normal 9 3 2 4 4 2" xfId="2289" xr:uid="{685038F1-58F5-4DB8-AC17-239715CF7001}"/>
    <cellStyle name="Normal 9 3 2 4 5" xfId="2290" xr:uid="{6DF7B281-17EB-4029-AD26-3CEDE598B072}"/>
    <cellStyle name="Normal 9 3 2 5" xfId="407" xr:uid="{D50B1E1F-2F94-4004-A265-2D33FD149211}"/>
    <cellStyle name="Normal 9 3 2 5 2" xfId="840" xr:uid="{07971A2B-5100-4E6B-A361-7975250B4715}"/>
    <cellStyle name="Normal 9 3 2 5 2 2" xfId="2291" xr:uid="{B8206F96-877A-4ED7-ADD5-68725149FDED}"/>
    <cellStyle name="Normal 9 3 2 5 2 2 2" xfId="2292" xr:uid="{D10BC4CE-513C-44D2-BD72-C0219292C6DC}"/>
    <cellStyle name="Normal 9 3 2 5 2 3" xfId="2293" xr:uid="{0BBFA21E-22F6-4449-B525-1BFAE8F3343C}"/>
    <cellStyle name="Normal 9 3 2 5 3" xfId="2294" xr:uid="{A72DC2DF-326C-4E7C-9235-518DF328D45C}"/>
    <cellStyle name="Normal 9 3 2 5 3 2" xfId="2295" xr:uid="{C8A472A8-6AC4-4860-B58D-8BEFC5F3A108}"/>
    <cellStyle name="Normal 9 3 2 5 4" xfId="2296" xr:uid="{162DFB48-8C4E-4C7D-8B81-A8D54BCCA68D}"/>
    <cellStyle name="Normal 9 3 2 6" xfId="841" xr:uid="{EE0921EC-3CF0-4C35-9490-A5C2C29B592E}"/>
    <cellStyle name="Normal 9 3 2 6 2" xfId="2297" xr:uid="{E90B5F61-FAAC-4D9D-8F48-D42F1D81CD64}"/>
    <cellStyle name="Normal 9 3 2 6 2 2" xfId="2298" xr:uid="{C675B895-C601-4F73-A09C-D21ADE624550}"/>
    <cellStyle name="Normal 9 3 2 6 3" xfId="2299" xr:uid="{75D8D3AA-E135-4984-AD89-84F7251C7072}"/>
    <cellStyle name="Normal 9 3 2 6 4" xfId="4037" xr:uid="{5E1CDE8A-17F8-4A63-838B-A8953E07CA7D}"/>
    <cellStyle name="Normal 9 3 2 7" xfId="2300" xr:uid="{5C4B297E-1899-4587-A87C-ADC692538040}"/>
    <cellStyle name="Normal 9 3 2 7 2" xfId="2301" xr:uid="{E59AD185-C6AA-4B5F-BCAC-07C3F1596C8E}"/>
    <cellStyle name="Normal 9 3 2 8" xfId="2302" xr:uid="{43703E5E-ADD6-4A12-9851-327E4A78EE17}"/>
    <cellStyle name="Normal 9 3 2 9" xfId="4038" xr:uid="{CAF9CA97-458D-4F3C-9EC3-E596353E0F25}"/>
    <cellStyle name="Normal 9 3 3" xfId="169" xr:uid="{7ADC6479-33F0-43F1-980C-DABF2C87F367}"/>
    <cellStyle name="Normal 9 3 3 2" xfId="170" xr:uid="{3080AC81-58C8-404B-A6C7-0F109A3AC930}"/>
    <cellStyle name="Normal 9 3 3 2 2" xfId="842" xr:uid="{2B2DE6A5-3906-4BAD-99A8-C16105518F9B}"/>
    <cellStyle name="Normal 9 3 3 2 2 2" xfId="843" xr:uid="{EAD47858-A853-4F14-9680-08B9998CBB1E}"/>
    <cellStyle name="Normal 9 3 3 2 2 2 2" xfId="2303" xr:uid="{3433A060-8FD6-40B3-BC35-2A1132AF03FD}"/>
    <cellStyle name="Normal 9 3 3 2 2 2 2 2" xfId="2304" xr:uid="{3525C2D1-70AD-49B9-B7AE-930C1B46E003}"/>
    <cellStyle name="Normal 9 3 3 2 2 2 3" xfId="2305" xr:uid="{CF036D09-2246-41DE-9C26-A2C26F158F5A}"/>
    <cellStyle name="Normal 9 3 3 2 2 3" xfId="2306" xr:uid="{DF8D6EDB-212B-43D4-8072-1500F4E9455F}"/>
    <cellStyle name="Normal 9 3 3 2 2 3 2" xfId="2307" xr:uid="{AE1FA876-792A-4654-9077-FECD8848A021}"/>
    <cellStyle name="Normal 9 3 3 2 2 4" xfId="2308" xr:uid="{DFAD4B28-9EEA-4C93-9798-AA0D4D1ED009}"/>
    <cellStyle name="Normal 9 3 3 2 3" xfId="844" xr:uid="{2B0881AC-D64C-43DE-8A87-F6BE85E9274A}"/>
    <cellStyle name="Normal 9 3 3 2 3 2" xfId="2309" xr:uid="{5970EB1B-B0CE-4628-9DDB-29A0D9C75B40}"/>
    <cellStyle name="Normal 9 3 3 2 3 2 2" xfId="2310" xr:uid="{659B6691-AB6D-4870-82F3-C438B328E285}"/>
    <cellStyle name="Normal 9 3 3 2 3 3" xfId="2311" xr:uid="{D82F58B5-101F-4936-9CF5-374A369194C0}"/>
    <cellStyle name="Normal 9 3 3 2 3 4" xfId="4039" xr:uid="{0439E24F-1962-4EBB-871C-82704E9F0371}"/>
    <cellStyle name="Normal 9 3 3 2 4" xfId="2312" xr:uid="{83EDF245-AE6D-49E7-96EF-293128D90931}"/>
    <cellStyle name="Normal 9 3 3 2 4 2" xfId="2313" xr:uid="{63E0A310-7474-4E2A-A874-5CEFCEF359F9}"/>
    <cellStyle name="Normal 9 3 3 2 5" xfId="2314" xr:uid="{5121E71D-5D41-43B9-8BAA-1F0033F73D2F}"/>
    <cellStyle name="Normal 9 3 3 2 6" xfId="4040" xr:uid="{5B5F7A9E-1E5E-412E-8D64-E61B9627E63D}"/>
    <cellStyle name="Normal 9 3 3 3" xfId="408" xr:uid="{1C1F1888-26A1-41B5-B77E-26985710016A}"/>
    <cellStyle name="Normal 9 3 3 3 2" xfId="845" xr:uid="{E8CA346F-3D64-41A9-9A55-83425BFF7E89}"/>
    <cellStyle name="Normal 9 3 3 3 2 2" xfId="846" xr:uid="{486EF261-6DCB-4D5B-B1CA-2EC71F023AA9}"/>
    <cellStyle name="Normal 9 3 3 3 2 2 2" xfId="2315" xr:uid="{8D6B8E0C-760D-41FE-8DC2-DF9B5AAE17FE}"/>
    <cellStyle name="Normal 9 3 3 3 2 2 2 2" xfId="2316" xr:uid="{65A9CB56-11CA-4F3D-92C3-69897D1978B2}"/>
    <cellStyle name="Normal 9 3 3 3 2 2 2 2 2" xfId="4765" xr:uid="{528B124F-9482-4D9D-867B-8A2AB5236AA1}"/>
    <cellStyle name="Normal 9 3 3 3 2 2 3" xfId="2317" xr:uid="{8A8A8EB8-AB24-41B4-A2AF-961D5544D960}"/>
    <cellStyle name="Normal 9 3 3 3 2 2 3 2" xfId="4766" xr:uid="{A79B8E48-A242-4A3B-BED1-35D9E29E8959}"/>
    <cellStyle name="Normal 9 3 3 3 2 3" xfId="2318" xr:uid="{CCC51420-D1FC-4359-8FD5-6A7D0771FFA8}"/>
    <cellStyle name="Normal 9 3 3 3 2 3 2" xfId="2319" xr:uid="{F08622CA-F6AF-476F-865A-5EC8E278155F}"/>
    <cellStyle name="Normal 9 3 3 3 2 3 2 2" xfId="4768" xr:uid="{F82FA232-A45B-4D2C-956F-3129D853811A}"/>
    <cellStyle name="Normal 9 3 3 3 2 3 3" xfId="4767" xr:uid="{6D559E72-7341-4781-8777-87AF2801B9E4}"/>
    <cellStyle name="Normal 9 3 3 3 2 4" xfId="2320" xr:uid="{79932B1F-A286-4472-A327-04C69857798A}"/>
    <cellStyle name="Normal 9 3 3 3 2 4 2" xfId="4769" xr:uid="{B48BF5D1-4DBA-422B-B1ED-0FFE7D4CECB0}"/>
    <cellStyle name="Normal 9 3 3 3 3" xfId="847" xr:uid="{51A34EAC-4CFB-4858-BF50-2FC7AF8FD10F}"/>
    <cellStyle name="Normal 9 3 3 3 3 2" xfId="2321" xr:uid="{620FA532-2E00-4418-928A-4E2D3C87DA4A}"/>
    <cellStyle name="Normal 9 3 3 3 3 2 2" xfId="2322" xr:uid="{F73AE5DF-4447-4486-A141-AE7BD6C5EEFA}"/>
    <cellStyle name="Normal 9 3 3 3 3 2 2 2" xfId="4772" xr:uid="{F2E1280B-97A2-4459-958C-008E4A54FF34}"/>
    <cellStyle name="Normal 9 3 3 3 3 2 3" xfId="4771" xr:uid="{7C36A1F6-BF69-471A-8218-BBA0038BF8EF}"/>
    <cellStyle name="Normal 9 3 3 3 3 3" xfId="2323" xr:uid="{75F56AC4-4D29-459A-A650-919E9DAF0181}"/>
    <cellStyle name="Normal 9 3 3 3 3 3 2" xfId="4773" xr:uid="{34CBAD02-A9B5-4B96-B50E-AA3162D0E7E4}"/>
    <cellStyle name="Normal 9 3 3 3 3 4" xfId="4770" xr:uid="{9600991F-E631-4063-B9C5-45BF400C697B}"/>
    <cellStyle name="Normal 9 3 3 3 4" xfId="2324" xr:uid="{30EFF328-0442-48D8-939F-DFA234E2700E}"/>
    <cellStyle name="Normal 9 3 3 3 4 2" xfId="2325" xr:uid="{FEFE464D-E04C-44D8-8463-545CFEB6D1AC}"/>
    <cellStyle name="Normal 9 3 3 3 4 2 2" xfId="4775" xr:uid="{AA106636-6BE2-4303-948F-4DE70A77FAB0}"/>
    <cellStyle name="Normal 9 3 3 3 4 3" xfId="4774" xr:uid="{E3F7C6CF-375E-46A3-B887-BC8D3AAED68A}"/>
    <cellStyle name="Normal 9 3 3 3 5" xfId="2326" xr:uid="{C47B0BA8-A63B-4EB5-A727-054149CD4CE4}"/>
    <cellStyle name="Normal 9 3 3 3 5 2" xfId="4776" xr:uid="{22D778CE-3682-4006-B753-5EB40E8095C1}"/>
    <cellStyle name="Normal 9 3 3 4" xfId="409" xr:uid="{A6039559-60CE-4AAC-8058-19CEB34A4161}"/>
    <cellStyle name="Normal 9 3 3 4 2" xfId="848" xr:uid="{1604FF9E-B5EE-4A06-A003-D2AAB8E48C7F}"/>
    <cellStyle name="Normal 9 3 3 4 2 2" xfId="2327" xr:uid="{96FA86E8-3B59-4B2F-AE1D-3A04833BE5F6}"/>
    <cellStyle name="Normal 9 3 3 4 2 2 2" xfId="2328" xr:uid="{47269DD3-FA23-4D8F-A70A-2782B800492F}"/>
    <cellStyle name="Normal 9 3 3 4 2 2 2 2" xfId="4780" xr:uid="{6F2AB8E9-3A8A-4072-9237-512423CA29D9}"/>
    <cellStyle name="Normal 9 3 3 4 2 2 3" xfId="4779" xr:uid="{ADE54D01-84BD-4DD9-A146-D075F249467A}"/>
    <cellStyle name="Normal 9 3 3 4 2 3" xfId="2329" xr:uid="{FFF7BB79-2C0A-4893-A4F6-B0D7B1D9F8E1}"/>
    <cellStyle name="Normal 9 3 3 4 2 3 2" xfId="4781" xr:uid="{2A87DFC7-38F1-4B46-A320-6206CA003466}"/>
    <cellStyle name="Normal 9 3 3 4 2 4" xfId="4778" xr:uid="{A59CED5A-C98C-478B-86BF-2030E1474282}"/>
    <cellStyle name="Normal 9 3 3 4 3" xfId="2330" xr:uid="{950EFEC5-0FD3-44D8-88D8-517DC9494E3D}"/>
    <cellStyle name="Normal 9 3 3 4 3 2" xfId="2331" xr:uid="{AC1B7839-7FAD-4BF5-A5FC-CEB1DB9DE8C7}"/>
    <cellStyle name="Normal 9 3 3 4 3 2 2" xfId="4783" xr:uid="{0A9519BD-DC42-4829-9594-05E3FF2A4F04}"/>
    <cellStyle name="Normal 9 3 3 4 3 3" xfId="4782" xr:uid="{996E2D8C-ED9D-4AA5-8EC8-51290639398C}"/>
    <cellStyle name="Normal 9 3 3 4 4" xfId="2332" xr:uid="{8E81A768-EE48-4F58-B6FF-95F09108AAEA}"/>
    <cellStyle name="Normal 9 3 3 4 4 2" xfId="4784" xr:uid="{DCBAF0B9-42C6-4AA0-B942-CF490215BD5F}"/>
    <cellStyle name="Normal 9 3 3 4 5" xfId="4777" xr:uid="{75F5DCD2-A65D-42E5-A264-BB493DCF61EE}"/>
    <cellStyle name="Normal 9 3 3 5" xfId="849" xr:uid="{D6460D5A-66EC-46C0-A8D9-912EA2070976}"/>
    <cellStyle name="Normal 9 3 3 5 2" xfId="2333" xr:uid="{CE860B10-5A80-49A3-9ABC-6E08738C6840}"/>
    <cellStyle name="Normal 9 3 3 5 2 2" xfId="2334" xr:uid="{9754A9F2-85A6-44A3-B994-CD87967C6F93}"/>
    <cellStyle name="Normal 9 3 3 5 2 2 2" xfId="4787" xr:uid="{085C8584-F76D-4297-B781-D661F117B199}"/>
    <cellStyle name="Normal 9 3 3 5 2 3" xfId="4786" xr:uid="{9DFA7C2C-B052-411A-959D-3F6D15C52608}"/>
    <cellStyle name="Normal 9 3 3 5 3" xfId="2335" xr:uid="{4C824365-D488-4B32-B0FF-4904C2F60411}"/>
    <cellStyle name="Normal 9 3 3 5 3 2" xfId="4788" xr:uid="{9D700095-81A4-44EE-974A-FA69B526C255}"/>
    <cellStyle name="Normal 9 3 3 5 4" xfId="4041" xr:uid="{37A5CBD8-05A0-470A-AC0B-6B4079E9DDAC}"/>
    <cellStyle name="Normal 9 3 3 5 4 2" xfId="4789" xr:uid="{C17C4AE4-A27C-46BC-B605-B8E7BD0B02E7}"/>
    <cellStyle name="Normal 9 3 3 5 5" xfId="4785" xr:uid="{3CAB0A49-841B-416D-BE31-1E88D07802E3}"/>
    <cellStyle name="Normal 9 3 3 6" xfId="2336" xr:uid="{442E42A8-A0E2-4384-9BFF-A8BFBB0FC261}"/>
    <cellStyle name="Normal 9 3 3 6 2" xfId="2337" xr:uid="{DFFCF25F-3170-4C70-B7B8-FA34D09DFE37}"/>
    <cellStyle name="Normal 9 3 3 6 2 2" xfId="4791" xr:uid="{55231317-AE48-48D8-A8B8-22098AEDF506}"/>
    <cellStyle name="Normal 9 3 3 6 3" xfId="4790" xr:uid="{84BE742B-69EB-4430-8BD4-4A671BFF0E09}"/>
    <cellStyle name="Normal 9 3 3 7" xfId="2338" xr:uid="{585F2ABA-F57F-483A-993C-41631D5DAB79}"/>
    <cellStyle name="Normal 9 3 3 7 2" xfId="4792" xr:uid="{858C62F5-F298-40FC-87FB-66C9EABE6B72}"/>
    <cellStyle name="Normal 9 3 3 8" xfId="4042" xr:uid="{9B0408E8-2C60-417F-93BA-052D3627C898}"/>
    <cellStyle name="Normal 9 3 3 8 2" xfId="4793" xr:uid="{DB30D81C-239B-4F13-9BCD-CFE44F992C13}"/>
    <cellStyle name="Normal 9 3 4" xfId="171" xr:uid="{5564FEE3-73F9-4B65-9A03-959163363150}"/>
    <cellStyle name="Normal 9 3 4 2" xfId="450" xr:uid="{B9D88514-1C14-49E2-8CB5-A9AFB01BDEE8}"/>
    <cellStyle name="Normal 9 3 4 2 2" xfId="850" xr:uid="{A6E33B66-F329-41CB-847E-1E9A3E530FD5}"/>
    <cellStyle name="Normal 9 3 4 2 2 2" xfId="2339" xr:uid="{0A8AAF0A-473C-4E63-85B6-E67648AC575D}"/>
    <cellStyle name="Normal 9 3 4 2 2 2 2" xfId="2340" xr:uid="{1181AE9A-B9FC-44AB-A4E3-277BE0575646}"/>
    <cellStyle name="Normal 9 3 4 2 2 2 2 2" xfId="4798" xr:uid="{25FDEEC4-3F74-467B-9F60-69F264560082}"/>
    <cellStyle name="Normal 9 3 4 2 2 2 3" xfId="4797" xr:uid="{2E6B6D71-70F6-43FC-9F3C-6E6044667CC2}"/>
    <cellStyle name="Normal 9 3 4 2 2 3" xfId="2341" xr:uid="{522CBAA3-AA8A-4778-83CF-9300B8D8E9E2}"/>
    <cellStyle name="Normal 9 3 4 2 2 3 2" xfId="4799" xr:uid="{DC3ACCF7-6272-4D72-8F33-12E66A595D52}"/>
    <cellStyle name="Normal 9 3 4 2 2 4" xfId="4043" xr:uid="{9BF0A061-ACB2-4337-8A6B-97CC3CBA9058}"/>
    <cellStyle name="Normal 9 3 4 2 2 4 2" xfId="4800" xr:uid="{DF308805-E90C-4FCA-952C-6D1A00B0F25B}"/>
    <cellStyle name="Normal 9 3 4 2 2 5" xfId="4796" xr:uid="{38CE1289-C84B-40DA-8F97-62387C878214}"/>
    <cellStyle name="Normal 9 3 4 2 3" xfId="2342" xr:uid="{2958CAF9-DF4F-4EBC-942B-5FB24C667B43}"/>
    <cellStyle name="Normal 9 3 4 2 3 2" xfId="2343" xr:uid="{141494FF-8D7C-453D-BD23-7A9543BD3EBD}"/>
    <cellStyle name="Normal 9 3 4 2 3 2 2" xfId="4802" xr:uid="{EC79CD38-A37A-460E-8537-503443A622D2}"/>
    <cellStyle name="Normal 9 3 4 2 3 3" xfId="4801" xr:uid="{CBCB5582-5E2D-46FD-BA16-B9DDBA7858D9}"/>
    <cellStyle name="Normal 9 3 4 2 4" xfId="2344" xr:uid="{1822CA06-9184-4A49-AF3F-C2DAA97ECE63}"/>
    <cellStyle name="Normal 9 3 4 2 4 2" xfId="4803" xr:uid="{B9A61290-7A05-4D96-AAB1-EC67363AD2EF}"/>
    <cellStyle name="Normal 9 3 4 2 5" xfId="4044" xr:uid="{A5EA1002-F3CD-4C42-AA6A-168BBF3C6339}"/>
    <cellStyle name="Normal 9 3 4 2 5 2" xfId="4804" xr:uid="{2CB2AEAD-3A06-42C1-8B3C-975794A3C8DD}"/>
    <cellStyle name="Normal 9 3 4 2 6" xfId="4795" xr:uid="{4E8A182D-49A9-4F19-9593-563F95EC8938}"/>
    <cellStyle name="Normal 9 3 4 3" xfId="851" xr:uid="{ECB8886D-A343-4DD0-88C7-A5FFA7A1FC10}"/>
    <cellStyle name="Normal 9 3 4 3 2" xfId="2345" xr:uid="{0D2990C2-321F-49BD-90FC-FB2E6D8740A0}"/>
    <cellStyle name="Normal 9 3 4 3 2 2" xfId="2346" xr:uid="{9FD5062E-D971-4939-B299-31D54CCE6B1B}"/>
    <cellStyle name="Normal 9 3 4 3 2 2 2" xfId="4807" xr:uid="{695DECD7-4C57-4FBE-8935-2ECC04556740}"/>
    <cellStyle name="Normal 9 3 4 3 2 3" xfId="4806" xr:uid="{CB1DC2BB-3D20-4A9C-9C58-CDCECD40F529}"/>
    <cellStyle name="Normal 9 3 4 3 3" xfId="2347" xr:uid="{F2C35AA5-01B4-4BC0-8521-D07881713A70}"/>
    <cellStyle name="Normal 9 3 4 3 3 2" xfId="4808" xr:uid="{A33AA032-36C5-410D-A933-FEDDE51D496D}"/>
    <cellStyle name="Normal 9 3 4 3 4" xfId="4045" xr:uid="{E92AC52A-360C-4295-9DDC-BB90D67BE0CE}"/>
    <cellStyle name="Normal 9 3 4 3 4 2" xfId="4809" xr:uid="{29C7F8D2-8DF7-486A-8DE0-91BAEE204DD1}"/>
    <cellStyle name="Normal 9 3 4 3 5" xfId="4805" xr:uid="{02543636-87F3-4268-A3BD-538FD2188D56}"/>
    <cellStyle name="Normal 9 3 4 4" xfId="2348" xr:uid="{60720F4C-84A2-4135-8526-A9E7EA8AE5EB}"/>
    <cellStyle name="Normal 9 3 4 4 2" xfId="2349" xr:uid="{7D421E87-700A-45EB-B048-DB07F9D755B6}"/>
    <cellStyle name="Normal 9 3 4 4 2 2" xfId="4811" xr:uid="{990FC9D1-5FAD-4425-B0E7-F28C5C17FEBE}"/>
    <cellStyle name="Normal 9 3 4 4 3" xfId="4046" xr:uid="{21AC12B5-4827-4ED7-A952-30D9E5995767}"/>
    <cellStyle name="Normal 9 3 4 4 3 2" xfId="4812" xr:uid="{3B67DD09-8EBE-4F61-BFD0-E6DA15B067C8}"/>
    <cellStyle name="Normal 9 3 4 4 4" xfId="4047" xr:uid="{D17A030E-01FC-47A3-A741-C0AC3B416D70}"/>
    <cellStyle name="Normal 9 3 4 4 4 2" xfId="4813" xr:uid="{0E243251-3293-4B1A-9FE3-8579FA9B06CC}"/>
    <cellStyle name="Normal 9 3 4 4 5" xfId="4810" xr:uid="{A76E97A9-1DA8-482A-9936-1217D67AED94}"/>
    <cellStyle name="Normal 9 3 4 5" xfId="2350" xr:uid="{D9EB1DE4-0B2A-47B0-8B60-A3D2342BD3EB}"/>
    <cellStyle name="Normal 9 3 4 5 2" xfId="4814" xr:uid="{5B8248AD-180D-43FE-8D44-BBCC2CDC432F}"/>
    <cellStyle name="Normal 9 3 4 6" xfId="4048" xr:uid="{AF11CC75-0A08-490C-A86B-7135A407570E}"/>
    <cellStyle name="Normal 9 3 4 6 2" xfId="4815" xr:uid="{A822AF45-73FC-412E-A638-FC7EEC86FC34}"/>
    <cellStyle name="Normal 9 3 4 7" xfId="4049" xr:uid="{42BBC313-080C-4285-B2E8-DB01C51FE44C}"/>
    <cellStyle name="Normal 9 3 4 7 2" xfId="4816" xr:uid="{97E8F947-F676-4E75-BFBA-7550F722D2D2}"/>
    <cellStyle name="Normal 9 3 4 8" xfId="4794" xr:uid="{A8905E78-D000-4DDB-BDD9-EEFD90757538}"/>
    <cellStyle name="Normal 9 3 5" xfId="410" xr:uid="{71B993F3-5714-4503-A888-CD57865E3E3E}"/>
    <cellStyle name="Normal 9 3 5 2" xfId="852" xr:uid="{38F753A0-6FE4-4D0C-B036-5C689EA330BF}"/>
    <cellStyle name="Normal 9 3 5 2 2" xfId="853" xr:uid="{2B9FA1E2-C85F-4BA8-AC5D-2F8847CB94A9}"/>
    <cellStyle name="Normal 9 3 5 2 2 2" xfId="2351" xr:uid="{F803AC88-0446-407D-9234-61EEF0770E24}"/>
    <cellStyle name="Normal 9 3 5 2 2 2 2" xfId="2352" xr:uid="{78DA06ED-3B2C-4C88-9A30-AF4450EC7060}"/>
    <cellStyle name="Normal 9 3 5 2 2 2 2 2" xfId="4821" xr:uid="{E06843CF-A062-4CEB-82CE-2968BFD50FB4}"/>
    <cellStyle name="Normal 9 3 5 2 2 2 3" xfId="4820" xr:uid="{E5D1FC60-6790-434A-B726-37DB670397E7}"/>
    <cellStyle name="Normal 9 3 5 2 2 3" xfId="2353" xr:uid="{A663EA61-84AD-4BF4-A808-E4DCA773BEF1}"/>
    <cellStyle name="Normal 9 3 5 2 2 3 2" xfId="4822" xr:uid="{7AFB66C1-7654-4474-B3FA-E6A7F96A5A77}"/>
    <cellStyle name="Normal 9 3 5 2 2 4" xfId="4819" xr:uid="{5069767D-D327-4A8E-92F1-3982B2F935F1}"/>
    <cellStyle name="Normal 9 3 5 2 3" xfId="2354" xr:uid="{2F905ECE-71D8-4445-98DB-B3943033E4C9}"/>
    <cellStyle name="Normal 9 3 5 2 3 2" xfId="2355" xr:uid="{96BA3CC0-FBDE-4CFF-B2C4-F0D750FF58E9}"/>
    <cellStyle name="Normal 9 3 5 2 3 2 2" xfId="4824" xr:uid="{BD5B45D2-8789-4497-8DD9-4BB70D465E1B}"/>
    <cellStyle name="Normal 9 3 5 2 3 3" xfId="4823" xr:uid="{18D75825-173D-4CD4-9C13-DF76FD18F6D6}"/>
    <cellStyle name="Normal 9 3 5 2 4" xfId="2356" xr:uid="{F60FFA86-5E3E-4412-995F-67B53CFA3494}"/>
    <cellStyle name="Normal 9 3 5 2 4 2" xfId="4825" xr:uid="{295AEFD3-35BF-4FD6-8EE9-BCD67917EAE1}"/>
    <cellStyle name="Normal 9 3 5 2 5" xfId="4818" xr:uid="{82E9417F-6B8D-4C16-A98B-CF4E6282D6F1}"/>
    <cellStyle name="Normal 9 3 5 3" xfId="854" xr:uid="{6C2BA57E-BBCB-45DD-8215-418D87BB963A}"/>
    <cellStyle name="Normal 9 3 5 3 2" xfId="2357" xr:uid="{1166129C-57F3-4A18-B7C0-E9CB6FAEE81B}"/>
    <cellStyle name="Normal 9 3 5 3 2 2" xfId="2358" xr:uid="{0A8FD70C-57D4-4A19-8D8D-80376DA1E6A5}"/>
    <cellStyle name="Normal 9 3 5 3 2 2 2" xfId="4828" xr:uid="{87D6947A-440D-4FD5-A35C-0B7D617AEC96}"/>
    <cellStyle name="Normal 9 3 5 3 2 3" xfId="4827" xr:uid="{74E2A894-4394-4C78-B161-3B915B8DD5F2}"/>
    <cellStyle name="Normal 9 3 5 3 3" xfId="2359" xr:uid="{A41FB0AC-D9F2-4163-B90A-B343AC8C42FD}"/>
    <cellStyle name="Normal 9 3 5 3 3 2" xfId="4829" xr:uid="{66BA957F-CEBD-41E3-82AC-FDFBBC2F93A7}"/>
    <cellStyle name="Normal 9 3 5 3 4" xfId="4050" xr:uid="{D3C41872-DE9E-4597-8116-A58AC68E94DD}"/>
    <cellStyle name="Normal 9 3 5 3 4 2" xfId="4830" xr:uid="{862C4B2B-7D79-47B9-BE54-A10DD76AFFFB}"/>
    <cellStyle name="Normal 9 3 5 3 5" xfId="4826" xr:uid="{A24DC280-4BA0-4391-BE29-8163F2AA571A}"/>
    <cellStyle name="Normal 9 3 5 4" xfId="2360" xr:uid="{21E3EC2E-83E7-4FF3-8460-F6732BDEA9B5}"/>
    <cellStyle name="Normal 9 3 5 4 2" xfId="2361" xr:uid="{0C39F06C-5813-49EB-B6DB-7ED37AE5E1AF}"/>
    <cellStyle name="Normal 9 3 5 4 2 2" xfId="4832" xr:uid="{DC5BC764-0960-4420-98F9-E2E654F2C2F0}"/>
    <cellStyle name="Normal 9 3 5 4 3" xfId="4831" xr:uid="{5D71733E-A534-4940-BB41-47DBE6C9115E}"/>
    <cellStyle name="Normal 9 3 5 5" xfId="2362" xr:uid="{B1E103CB-B148-432F-B7EF-58593AE875EA}"/>
    <cellStyle name="Normal 9 3 5 5 2" xfId="4833" xr:uid="{6BAE6557-E1B9-4C19-93A8-F946BDD62F5A}"/>
    <cellStyle name="Normal 9 3 5 6" xfId="4051" xr:uid="{39AB3976-0AD0-4FCA-870E-9979A7504580}"/>
    <cellStyle name="Normal 9 3 5 6 2" xfId="4834" xr:uid="{13DC94C3-325E-4220-8D16-7918E302BFDA}"/>
    <cellStyle name="Normal 9 3 5 7" xfId="4817" xr:uid="{F39FF5B6-EE0D-4A10-8647-95F6EEE5BD0F}"/>
    <cellStyle name="Normal 9 3 6" xfId="411" xr:uid="{6A1B0EF2-ECC0-411C-AE99-32127DF3C81D}"/>
    <cellStyle name="Normal 9 3 6 2" xfId="855" xr:uid="{AAF99F5E-23A6-433B-9033-798F5CEFC536}"/>
    <cellStyle name="Normal 9 3 6 2 2" xfId="2363" xr:uid="{CCE0E453-E7BB-494C-B87B-5D92241F776A}"/>
    <cellStyle name="Normal 9 3 6 2 2 2" xfId="2364" xr:uid="{A77D5F0D-3EB3-46DC-AA49-277101E19B68}"/>
    <cellStyle name="Normal 9 3 6 2 2 2 2" xfId="4838" xr:uid="{809D72E2-88E8-4E9C-8D3F-72561B5F92B3}"/>
    <cellStyle name="Normal 9 3 6 2 2 3" xfId="4837" xr:uid="{60F3A3C3-481E-4202-9437-CB45DD925002}"/>
    <cellStyle name="Normal 9 3 6 2 3" xfId="2365" xr:uid="{3C5A7187-DEFD-45B4-BFAF-6090B5047332}"/>
    <cellStyle name="Normal 9 3 6 2 3 2" xfId="4839" xr:uid="{91F90B7B-9D07-49A0-AFEF-F88A7C2C2FC4}"/>
    <cellStyle name="Normal 9 3 6 2 4" xfId="4052" xr:uid="{84C2B7FC-29B8-49BD-87C5-F2E72DF700D6}"/>
    <cellStyle name="Normal 9 3 6 2 4 2" xfId="4840" xr:uid="{4093B149-6F4D-4B52-9C50-619202063984}"/>
    <cellStyle name="Normal 9 3 6 2 5" xfId="4836" xr:uid="{5345BAB8-3E73-4110-8082-090514F7B6EA}"/>
    <cellStyle name="Normal 9 3 6 3" xfId="2366" xr:uid="{32A28CB9-858E-4CBA-B672-638FB24801A8}"/>
    <cellStyle name="Normal 9 3 6 3 2" xfId="2367" xr:uid="{80406764-DDA9-4666-B1BE-6CB4AA391DBC}"/>
    <cellStyle name="Normal 9 3 6 3 2 2" xfId="4842" xr:uid="{2474FE42-61D3-4F32-B559-751F89D2137C}"/>
    <cellStyle name="Normal 9 3 6 3 3" xfId="4841" xr:uid="{DBC9CEA5-7810-4B13-B44E-1874A7C87C4A}"/>
    <cellStyle name="Normal 9 3 6 4" xfId="2368" xr:uid="{7DC6472F-FB30-43F0-8636-8869A2D20BBF}"/>
    <cellStyle name="Normal 9 3 6 4 2" xfId="4843" xr:uid="{BB15BC83-33C2-4F0E-A67A-8F9C6CDFF558}"/>
    <cellStyle name="Normal 9 3 6 5" xfId="4053" xr:uid="{6FE3B101-71AB-46C8-9DCD-3E87FFB035C0}"/>
    <cellStyle name="Normal 9 3 6 5 2" xfId="4844" xr:uid="{E820F3D1-6E9B-4793-9A44-3E3F02D32F5C}"/>
    <cellStyle name="Normal 9 3 6 6" xfId="4835" xr:uid="{87A3A5F5-32B0-4C90-BC57-87ECE95FD885}"/>
    <cellStyle name="Normal 9 3 7" xfId="856" xr:uid="{4CA6F7DF-66CD-4E35-B68C-5368E94F84A4}"/>
    <cellStyle name="Normal 9 3 7 2" xfId="2369" xr:uid="{5552D9D3-4137-4EE8-A4AC-DF61E40D29E4}"/>
    <cellStyle name="Normal 9 3 7 2 2" xfId="2370" xr:uid="{FD863752-A738-4F91-B8EB-BF189D2AAEBC}"/>
    <cellStyle name="Normal 9 3 7 2 2 2" xfId="4847" xr:uid="{84954768-C160-47F4-8A45-50A7229C8CF2}"/>
    <cellStyle name="Normal 9 3 7 2 3" xfId="4846" xr:uid="{97F899B6-FF6A-484A-9CE2-6D706687C3E6}"/>
    <cellStyle name="Normal 9 3 7 3" xfId="2371" xr:uid="{9608D5F0-439A-4185-A066-4D1EE8C776C8}"/>
    <cellStyle name="Normal 9 3 7 3 2" xfId="4848" xr:uid="{BB7899D4-9AB3-426A-9ACE-90EAF0A24D14}"/>
    <cellStyle name="Normal 9 3 7 4" xfId="4054" xr:uid="{AECD3716-B8C3-4480-9D9C-E73319005643}"/>
    <cellStyle name="Normal 9 3 7 4 2" xfId="4849" xr:uid="{77FF7FF2-6E78-42D3-93A5-0D9D3BD17E6A}"/>
    <cellStyle name="Normal 9 3 7 5" xfId="4845" xr:uid="{D80FC323-B70B-4AB2-97F3-AE3857E649CA}"/>
    <cellStyle name="Normal 9 3 8" xfId="2372" xr:uid="{B7CA0250-21EE-4F21-AB10-9B4006CCCD10}"/>
    <cellStyle name="Normal 9 3 8 2" xfId="2373" xr:uid="{658C7B31-7DD4-4599-AC95-F09E672273CE}"/>
    <cellStyle name="Normal 9 3 8 2 2" xfId="4851" xr:uid="{928E604B-A12F-46F3-90AE-C821231CAA42}"/>
    <cellStyle name="Normal 9 3 8 3" xfId="4055" xr:uid="{41E587F1-E1F8-4B82-B5D3-696C98A54D3B}"/>
    <cellStyle name="Normal 9 3 8 3 2" xfId="4852" xr:uid="{0A8FB88E-89EB-414A-B5F0-6E184AC4248D}"/>
    <cellStyle name="Normal 9 3 8 4" xfId="4056" xr:uid="{B127288F-829D-48F6-8214-020D5C829F20}"/>
    <cellStyle name="Normal 9 3 8 4 2" xfId="4853" xr:uid="{DC717FDE-4667-4D4D-9658-E8662E093C62}"/>
    <cellStyle name="Normal 9 3 8 5" xfId="4850" xr:uid="{02DB59B7-CB2F-4E65-AEF5-CD605F172552}"/>
    <cellStyle name="Normal 9 3 9" xfId="2374" xr:uid="{AE04E48D-F083-4565-80DB-268AE5DDA5C5}"/>
    <cellStyle name="Normal 9 3 9 2" xfId="4854" xr:uid="{6DB30934-DE2D-4596-9EFA-F1B8775D9306}"/>
    <cellStyle name="Normal 9 4" xfId="172" xr:uid="{BACD8579-947F-4C78-AE66-2FF2FDBDFFBA}"/>
    <cellStyle name="Normal 9 4 10" xfId="4057" xr:uid="{4D06190E-C04E-4F05-A69C-9F05E37777ED}"/>
    <cellStyle name="Normal 9 4 10 2" xfId="4856" xr:uid="{581637D4-47D3-42A6-82AC-4A08D9EF3BA7}"/>
    <cellStyle name="Normal 9 4 11" xfId="4058" xr:uid="{50660B6B-9E42-4956-9CBA-40217666CDB9}"/>
    <cellStyle name="Normal 9 4 11 2" xfId="4857" xr:uid="{606FD16E-4A54-4951-85F6-60178D4AA8C7}"/>
    <cellStyle name="Normal 9 4 12" xfId="4855" xr:uid="{3DD96693-0CD8-41C7-BB7E-86DA4C716152}"/>
    <cellStyle name="Normal 9 4 2" xfId="173" xr:uid="{2998C6F6-64DC-4E05-806D-3F712941DBE8}"/>
    <cellStyle name="Normal 9 4 2 10" xfId="4858" xr:uid="{FC530F2D-076F-4C46-ABBF-38A7889DB86E}"/>
    <cellStyle name="Normal 9 4 2 2" xfId="174" xr:uid="{A62EF932-8024-4FBF-BE2D-168A4BEFBAB0}"/>
    <cellStyle name="Normal 9 4 2 2 2" xfId="412" xr:uid="{098B7AE6-506D-4DA4-8988-F135EFF6CE89}"/>
    <cellStyle name="Normal 9 4 2 2 2 2" xfId="857" xr:uid="{E1A89BA6-B7A6-48F0-A156-8D019C81051E}"/>
    <cellStyle name="Normal 9 4 2 2 2 2 2" xfId="2375" xr:uid="{88E8F253-3B6F-47D6-89CB-C659B1BA5398}"/>
    <cellStyle name="Normal 9 4 2 2 2 2 2 2" xfId="2376" xr:uid="{05C1F586-124C-4B72-83C2-886A7BCF1287}"/>
    <cellStyle name="Normal 9 4 2 2 2 2 2 2 2" xfId="4863" xr:uid="{23CD0572-ADD4-4D6D-B9DE-E5C5AA7A911A}"/>
    <cellStyle name="Normal 9 4 2 2 2 2 2 3" xfId="4862" xr:uid="{B064B4C6-252C-4AAE-ACAF-BE1C9F8CA612}"/>
    <cellStyle name="Normal 9 4 2 2 2 2 3" xfId="2377" xr:uid="{D71635D5-C5D0-4861-B864-0729E4DE3C24}"/>
    <cellStyle name="Normal 9 4 2 2 2 2 3 2" xfId="4864" xr:uid="{1B6BBA34-D445-4024-8EE0-788AD09B529B}"/>
    <cellStyle name="Normal 9 4 2 2 2 2 4" xfId="4059" xr:uid="{B6C6E0D6-1D73-46E8-BF3C-B3C6B4D17133}"/>
    <cellStyle name="Normal 9 4 2 2 2 2 4 2" xfId="4865" xr:uid="{4744E832-8205-4A58-AD5B-01D12BEC2558}"/>
    <cellStyle name="Normal 9 4 2 2 2 2 5" xfId="4861" xr:uid="{0ED62D5E-91C4-4891-8C2E-955F2B626E72}"/>
    <cellStyle name="Normal 9 4 2 2 2 3" xfId="2378" xr:uid="{3E0F376D-9BF1-45B4-B65F-28EE5B5F32EC}"/>
    <cellStyle name="Normal 9 4 2 2 2 3 2" xfId="2379" xr:uid="{6B878DDE-F007-4F66-A73B-B6A14C2C47AB}"/>
    <cellStyle name="Normal 9 4 2 2 2 3 2 2" xfId="4867" xr:uid="{79F0A1B6-BC82-4A81-8727-42839BC530BF}"/>
    <cellStyle name="Normal 9 4 2 2 2 3 3" xfId="4060" xr:uid="{A1962700-509C-46E5-9BF7-64CCED2E5985}"/>
    <cellStyle name="Normal 9 4 2 2 2 3 3 2" xfId="4868" xr:uid="{FAC1C4D0-D7C6-4811-8893-213760C77E13}"/>
    <cellStyle name="Normal 9 4 2 2 2 3 4" xfId="4061" xr:uid="{2B7892E5-5F08-43CB-B42B-A75C9C0BA9D6}"/>
    <cellStyle name="Normal 9 4 2 2 2 3 4 2" xfId="4869" xr:uid="{B3972769-7215-4F9E-AB92-C9ADDD75EDBD}"/>
    <cellStyle name="Normal 9 4 2 2 2 3 5" xfId="4866" xr:uid="{09CC1D88-41B5-4970-B04F-E7DDA07F6426}"/>
    <cellStyle name="Normal 9 4 2 2 2 4" xfId="2380" xr:uid="{1B236664-6376-4EB9-9925-763D56116D37}"/>
    <cellStyle name="Normal 9 4 2 2 2 4 2" xfId="4870" xr:uid="{878D6266-6503-4BAE-979E-71CC5E42D688}"/>
    <cellStyle name="Normal 9 4 2 2 2 5" xfId="4062" xr:uid="{8DF02081-03BE-4AD2-BD49-C877D445D790}"/>
    <cellStyle name="Normal 9 4 2 2 2 5 2" xfId="4871" xr:uid="{33EE88E6-4694-40AB-B496-AF3197C7CDAD}"/>
    <cellStyle name="Normal 9 4 2 2 2 6" xfId="4063" xr:uid="{48B48D85-C6C5-4AF1-B80A-4A57B33835C8}"/>
    <cellStyle name="Normal 9 4 2 2 2 6 2" xfId="4872" xr:uid="{F6B925EB-E3B3-44FD-A507-96F8C4DA80A6}"/>
    <cellStyle name="Normal 9 4 2 2 2 7" xfId="4860" xr:uid="{6A2BDDE5-DF02-4741-B2BC-E33F33187417}"/>
    <cellStyle name="Normal 9 4 2 2 3" xfId="858" xr:uid="{B4B2B0A4-D160-4551-B6B9-1945A168997B}"/>
    <cellStyle name="Normal 9 4 2 2 3 2" xfId="2381" xr:uid="{75A882BA-FAC6-45A5-BF39-E31DD3513229}"/>
    <cellStyle name="Normal 9 4 2 2 3 2 2" xfId="2382" xr:uid="{1DA901A3-AE99-4989-B45D-24116A821F8D}"/>
    <cellStyle name="Normal 9 4 2 2 3 2 2 2" xfId="4875" xr:uid="{3B2EA9BB-A30D-4B7B-9D93-5ECECC9D0889}"/>
    <cellStyle name="Normal 9 4 2 2 3 2 3" xfId="4064" xr:uid="{710DEF07-78E7-4A0F-B1D3-5439948C73F6}"/>
    <cellStyle name="Normal 9 4 2 2 3 2 3 2" xfId="4876" xr:uid="{8BE22955-08B0-4012-8486-A618D4F31BDE}"/>
    <cellStyle name="Normal 9 4 2 2 3 2 4" xfId="4065" xr:uid="{265E5B4D-BE67-43D4-9A12-2E299CB5A546}"/>
    <cellStyle name="Normal 9 4 2 2 3 2 4 2" xfId="4877" xr:uid="{C9C6672D-FEB8-4213-BEC6-72C84876B8E3}"/>
    <cellStyle name="Normal 9 4 2 2 3 2 5" xfId="4874" xr:uid="{61D141AC-D986-4ACF-A873-BF80E2817E8D}"/>
    <cellStyle name="Normal 9 4 2 2 3 3" xfId="2383" xr:uid="{F46D33D1-4676-43B8-BE21-D78F46AC6F74}"/>
    <cellStyle name="Normal 9 4 2 2 3 3 2" xfId="4878" xr:uid="{ABDFA191-86E6-45D8-AC1F-F0D54643DC25}"/>
    <cellStyle name="Normal 9 4 2 2 3 4" xfId="4066" xr:uid="{E9A425A2-2CD3-4C3A-9186-8B041AE5F2C4}"/>
    <cellStyle name="Normal 9 4 2 2 3 4 2" xfId="4879" xr:uid="{E366A4B0-EAD0-45E0-92EE-1DDD17D5C542}"/>
    <cellStyle name="Normal 9 4 2 2 3 5" xfId="4067" xr:uid="{4E3444BB-A6D6-4E9C-9242-7E780D10D51E}"/>
    <cellStyle name="Normal 9 4 2 2 3 5 2" xfId="4880" xr:uid="{A6B71331-2C3D-401D-ACF6-A49EA36830A2}"/>
    <cellStyle name="Normal 9 4 2 2 3 6" xfId="4873" xr:uid="{045571CA-5312-49C3-A2D1-5A1A8667EC3A}"/>
    <cellStyle name="Normal 9 4 2 2 4" xfId="2384" xr:uid="{F5844119-63DB-467D-827B-DF9A5F2147E0}"/>
    <cellStyle name="Normal 9 4 2 2 4 2" xfId="2385" xr:uid="{77786D1B-CF9E-423A-9310-DD5C8A9984F0}"/>
    <cellStyle name="Normal 9 4 2 2 4 2 2" xfId="4882" xr:uid="{03611A4B-8418-4B28-B5EB-2013D71E1927}"/>
    <cellStyle name="Normal 9 4 2 2 4 3" xfId="4068" xr:uid="{39C67CE4-C2C4-453F-8965-464B3B7F95CB}"/>
    <cellStyle name="Normal 9 4 2 2 4 3 2" xfId="4883" xr:uid="{71C5F589-6978-4B70-BC81-6C4C08DA4986}"/>
    <cellStyle name="Normal 9 4 2 2 4 4" xfId="4069" xr:uid="{D7BCCBAD-5EEA-466F-A73F-324B427613C1}"/>
    <cellStyle name="Normal 9 4 2 2 4 4 2" xfId="4884" xr:uid="{A3891171-0A1F-42A2-A070-7A98137E151E}"/>
    <cellStyle name="Normal 9 4 2 2 4 5" xfId="4881" xr:uid="{BC3AEE98-666E-4351-8358-557767B9395F}"/>
    <cellStyle name="Normal 9 4 2 2 5" xfId="2386" xr:uid="{E743F0D4-D782-442C-B246-7C51863C3D24}"/>
    <cellStyle name="Normal 9 4 2 2 5 2" xfId="4070" xr:uid="{8F119052-BC6B-41DB-AB2F-0AF70A95CAD6}"/>
    <cellStyle name="Normal 9 4 2 2 5 2 2" xfId="4886" xr:uid="{6A2CD0CE-669C-4823-9FE0-77B42C8BDC1B}"/>
    <cellStyle name="Normal 9 4 2 2 5 3" xfId="4071" xr:uid="{FC9E8967-FD85-4D2B-AFE0-7EDCDA4E5C91}"/>
    <cellStyle name="Normal 9 4 2 2 5 3 2" xfId="4887" xr:uid="{E5A3AE06-BC1B-4550-9E58-755186CE0D56}"/>
    <cellStyle name="Normal 9 4 2 2 5 4" xfId="4072" xr:uid="{6B18F1E5-B97C-40D2-BC30-79E88A55AD85}"/>
    <cellStyle name="Normal 9 4 2 2 5 4 2" xfId="4888" xr:uid="{3C9C4FE3-DE55-4202-A5FF-034858F1E6CA}"/>
    <cellStyle name="Normal 9 4 2 2 5 5" xfId="4885" xr:uid="{34371518-4311-4F4B-A39E-524FF5D4F7D6}"/>
    <cellStyle name="Normal 9 4 2 2 6" xfId="4073" xr:uid="{26DB2F20-93B0-451E-96F1-BA00E9A9FCE3}"/>
    <cellStyle name="Normal 9 4 2 2 6 2" xfId="4889" xr:uid="{6D7D5A6B-6EA4-452C-A209-1C0FFE692069}"/>
    <cellStyle name="Normal 9 4 2 2 7" xfId="4074" xr:uid="{0B6BA97B-8B7F-4F82-B1C6-160BEA4132E2}"/>
    <cellStyle name="Normal 9 4 2 2 7 2" xfId="4890" xr:uid="{689C45B9-8EF2-422D-B643-3CE359934CFC}"/>
    <cellStyle name="Normal 9 4 2 2 8" xfId="4075" xr:uid="{D0A8E3C5-B51D-42C6-9CDF-4B469D81A017}"/>
    <cellStyle name="Normal 9 4 2 2 8 2" xfId="4891" xr:uid="{8F2A78DF-6C58-40B5-A15B-A1C8805BB3A5}"/>
    <cellStyle name="Normal 9 4 2 2 9" xfId="4859" xr:uid="{EB56DDE3-0978-46CA-B83A-58460BD2AF00}"/>
    <cellStyle name="Normal 9 4 2 3" xfId="413" xr:uid="{147CD58A-00E4-40D9-A02B-44BE47476670}"/>
    <cellStyle name="Normal 9 4 2 3 2" xfId="859" xr:uid="{CCCA7804-8C3E-46A8-97B1-7616001FDB41}"/>
    <cellStyle name="Normal 9 4 2 3 2 2" xfId="860" xr:uid="{610C8627-5016-40AE-A869-7C98BDC17B54}"/>
    <cellStyle name="Normal 9 4 2 3 2 2 2" xfId="2387" xr:uid="{97BF8F5B-8F9D-4265-AA5D-DC522F85CC36}"/>
    <cellStyle name="Normal 9 4 2 3 2 2 2 2" xfId="2388" xr:uid="{8E5A3BB6-FC0F-439C-9F2D-6FC5A69C4938}"/>
    <cellStyle name="Normal 9 4 2 3 2 2 2 2 2" xfId="4896" xr:uid="{11379911-4E73-4158-B434-B120E683F15D}"/>
    <cellStyle name="Normal 9 4 2 3 2 2 2 3" xfId="4895" xr:uid="{B33D6723-6580-4A9A-9ECC-D9C0A2652463}"/>
    <cellStyle name="Normal 9 4 2 3 2 2 3" xfId="2389" xr:uid="{5C2A1416-CB1F-4C26-B8C5-C4EC711F8C73}"/>
    <cellStyle name="Normal 9 4 2 3 2 2 3 2" xfId="4897" xr:uid="{8C557C79-4E8D-43A6-931F-2D4155D531B3}"/>
    <cellStyle name="Normal 9 4 2 3 2 2 4" xfId="4894" xr:uid="{0AF458E1-2F66-46C0-9F28-A2DFBC7AC21A}"/>
    <cellStyle name="Normal 9 4 2 3 2 3" xfId="2390" xr:uid="{87255675-0911-4F1D-A028-5DF144F4FFA0}"/>
    <cellStyle name="Normal 9 4 2 3 2 3 2" xfId="2391" xr:uid="{D2C6A2B4-0D9B-4563-941E-40EA6A6EEBF9}"/>
    <cellStyle name="Normal 9 4 2 3 2 3 2 2" xfId="4899" xr:uid="{23BF67AB-EF8A-4892-B5FA-52C2C379DC79}"/>
    <cellStyle name="Normal 9 4 2 3 2 3 3" xfId="4898" xr:uid="{9D613F8E-7301-49FC-98CF-F9339B5957F8}"/>
    <cellStyle name="Normal 9 4 2 3 2 4" xfId="2392" xr:uid="{7A95EA80-1BCD-4B81-8384-FD758E436987}"/>
    <cellStyle name="Normal 9 4 2 3 2 4 2" xfId="4900" xr:uid="{AAA6828E-C3B3-437E-A620-F3C5869B5ABD}"/>
    <cellStyle name="Normal 9 4 2 3 2 5" xfId="4893" xr:uid="{64C15263-C557-41B7-8C21-886442F0FE14}"/>
    <cellStyle name="Normal 9 4 2 3 3" xfId="861" xr:uid="{71983B59-2026-4BC4-9544-CF29899D0CC6}"/>
    <cellStyle name="Normal 9 4 2 3 3 2" xfId="2393" xr:uid="{4790A3B9-29BF-45EF-9311-DDEBAAEE1CC0}"/>
    <cellStyle name="Normal 9 4 2 3 3 2 2" xfId="2394" xr:uid="{DABD37AB-A34C-4FCC-AFFE-0E915D8BE026}"/>
    <cellStyle name="Normal 9 4 2 3 3 2 2 2" xfId="4903" xr:uid="{27A49EA3-EE1D-4F0C-9A09-3EEF2BC9AC8A}"/>
    <cellStyle name="Normal 9 4 2 3 3 2 3" xfId="4902" xr:uid="{42554E99-27BB-478F-A055-A493807BC8DA}"/>
    <cellStyle name="Normal 9 4 2 3 3 3" xfId="2395" xr:uid="{2F2E79AF-9AC0-4A51-87F8-9D4EA05BD6C8}"/>
    <cellStyle name="Normal 9 4 2 3 3 3 2" xfId="4904" xr:uid="{D4C3B772-B8E9-48D3-A138-8C46CB88B000}"/>
    <cellStyle name="Normal 9 4 2 3 3 4" xfId="4076" xr:uid="{DD0E19B6-E9DE-419B-A785-C1A64CDB4ECB}"/>
    <cellStyle name="Normal 9 4 2 3 3 4 2" xfId="4905" xr:uid="{99783054-8C7A-413C-9D2B-C13CABCBE3BF}"/>
    <cellStyle name="Normal 9 4 2 3 3 5" xfId="4901" xr:uid="{F4D7A704-8A3F-4D61-A2EF-1D1CE6495232}"/>
    <cellStyle name="Normal 9 4 2 3 4" xfId="2396" xr:uid="{EBF9DB56-DDFD-49E9-A2B1-A5EC6E3481B4}"/>
    <cellStyle name="Normal 9 4 2 3 4 2" xfId="2397" xr:uid="{0E7521A9-AA7B-4F7F-ABF8-04A7495CBB4D}"/>
    <cellStyle name="Normal 9 4 2 3 4 2 2" xfId="4907" xr:uid="{4974E017-A0E1-48A4-ACD9-597E392389F9}"/>
    <cellStyle name="Normal 9 4 2 3 4 3" xfId="4906" xr:uid="{2CEA882D-C8D4-484F-B075-7B76368742E1}"/>
    <cellStyle name="Normal 9 4 2 3 5" xfId="2398" xr:uid="{0BFD6800-0143-4C9B-AD7B-20FC024290D4}"/>
    <cellStyle name="Normal 9 4 2 3 5 2" xfId="4908" xr:uid="{D6C9368C-8B10-4B39-84B9-133CF846F6DE}"/>
    <cellStyle name="Normal 9 4 2 3 6" xfId="4077" xr:uid="{4D3D4221-BA58-4E4F-A610-89978770CACC}"/>
    <cellStyle name="Normal 9 4 2 3 6 2" xfId="4909" xr:uid="{213FD345-94C9-44BE-B364-26667BA0B767}"/>
    <cellStyle name="Normal 9 4 2 3 7" xfId="4892" xr:uid="{399C3EE3-7766-46ED-81B8-B65342353E75}"/>
    <cellStyle name="Normal 9 4 2 4" xfId="414" xr:uid="{6D41970D-A1FA-4AE7-856D-3C5B6E358259}"/>
    <cellStyle name="Normal 9 4 2 4 2" xfId="862" xr:uid="{CAB09B5D-BB77-4D7F-B170-A64048D9D874}"/>
    <cellStyle name="Normal 9 4 2 4 2 2" xfId="2399" xr:uid="{AF51960C-D626-4703-B23A-547A6C60D824}"/>
    <cellStyle name="Normal 9 4 2 4 2 2 2" xfId="2400" xr:uid="{90028EBC-411E-4443-8054-F9D498E540D4}"/>
    <cellStyle name="Normal 9 4 2 4 2 2 2 2" xfId="4913" xr:uid="{741E8B53-AB9A-4FC2-957E-CFA4175623A1}"/>
    <cellStyle name="Normal 9 4 2 4 2 2 3" xfId="4912" xr:uid="{C8A78565-C348-4544-86D9-412EC5374BD3}"/>
    <cellStyle name="Normal 9 4 2 4 2 3" xfId="2401" xr:uid="{73B56DBF-B6ED-4046-8EBB-38CF059B1AFF}"/>
    <cellStyle name="Normal 9 4 2 4 2 3 2" xfId="4914" xr:uid="{83BB03C5-A735-449C-8C17-7216F35D672C}"/>
    <cellStyle name="Normal 9 4 2 4 2 4" xfId="4078" xr:uid="{C224EA43-8B01-4418-8726-467D6D946275}"/>
    <cellStyle name="Normal 9 4 2 4 2 4 2" xfId="4915" xr:uid="{DF751836-346D-4ECF-BABD-AD10D7151D11}"/>
    <cellStyle name="Normal 9 4 2 4 2 5" xfId="4911" xr:uid="{7831809F-9095-4290-8A9F-3018B21BDE94}"/>
    <cellStyle name="Normal 9 4 2 4 3" xfId="2402" xr:uid="{64A15B8D-B8EE-4428-AAA4-B4A1A055C89E}"/>
    <cellStyle name="Normal 9 4 2 4 3 2" xfId="2403" xr:uid="{1D975913-EA8F-4906-8598-435417EAADE5}"/>
    <cellStyle name="Normal 9 4 2 4 3 2 2" xfId="4917" xr:uid="{A03D91AF-18F8-4475-BB8A-718CDB8BC51E}"/>
    <cellStyle name="Normal 9 4 2 4 3 3" xfId="4916" xr:uid="{81A2D1E0-7619-43CC-96EC-27AD6A112412}"/>
    <cellStyle name="Normal 9 4 2 4 4" xfId="2404" xr:uid="{6E89177F-1B87-45F4-BA7B-400197E9CA69}"/>
    <cellStyle name="Normal 9 4 2 4 4 2" xfId="4918" xr:uid="{0651F87A-481B-46D1-9AD1-80BBFE22CB72}"/>
    <cellStyle name="Normal 9 4 2 4 5" xfId="4079" xr:uid="{0E409BAC-D9A3-49C5-9D99-D5EFB46571A7}"/>
    <cellStyle name="Normal 9 4 2 4 5 2" xfId="4919" xr:uid="{B5934958-4BB5-40F2-B770-BC289B4B5503}"/>
    <cellStyle name="Normal 9 4 2 4 6" xfId="4910" xr:uid="{D4B6C461-8CE7-401A-B007-C913D85CFAAE}"/>
    <cellStyle name="Normal 9 4 2 5" xfId="415" xr:uid="{7D5E1473-1305-44EA-9375-D57E72920D13}"/>
    <cellStyle name="Normal 9 4 2 5 2" xfId="2405" xr:uid="{6DE49BF1-9C10-4FB2-861A-930810056B07}"/>
    <cellStyle name="Normal 9 4 2 5 2 2" xfId="2406" xr:uid="{2450F957-62A1-46DF-9A73-288CD9858DA0}"/>
    <cellStyle name="Normal 9 4 2 5 2 2 2" xfId="4922" xr:uid="{610DBEB4-86DC-4E33-BC0E-4E0CACBBEED1}"/>
    <cellStyle name="Normal 9 4 2 5 2 3" xfId="4921" xr:uid="{B41BE4EB-2936-43AA-985C-2156F542F5C5}"/>
    <cellStyle name="Normal 9 4 2 5 3" xfId="2407" xr:uid="{F3F1F824-9B16-45B6-982B-975501EE75B7}"/>
    <cellStyle name="Normal 9 4 2 5 3 2" xfId="4923" xr:uid="{45530C3B-7E5A-41C7-B170-318D986A2707}"/>
    <cellStyle name="Normal 9 4 2 5 4" xfId="4080" xr:uid="{34853DDA-AE0A-4468-AA50-C6001E9C95A1}"/>
    <cellStyle name="Normal 9 4 2 5 4 2" xfId="4924" xr:uid="{2A7A892A-6B5B-430A-82C9-DEA6A6FE25F9}"/>
    <cellStyle name="Normal 9 4 2 5 5" xfId="4920" xr:uid="{EA1810F6-FD1C-44D4-98E9-8F01066AF7B2}"/>
    <cellStyle name="Normal 9 4 2 6" xfId="2408" xr:uid="{B9B6246C-79F1-43CE-8A8F-02EC1AD72180}"/>
    <cellStyle name="Normal 9 4 2 6 2" xfId="2409" xr:uid="{CE3816FB-2343-489A-A8AD-361393CFB1E5}"/>
    <cellStyle name="Normal 9 4 2 6 2 2" xfId="4926" xr:uid="{ADD9ED8D-7D1E-4DFB-9CF9-CEDE2B5B7A2B}"/>
    <cellStyle name="Normal 9 4 2 6 3" xfId="4081" xr:uid="{9410D8C8-1A37-4AE3-91D5-9D862D3B7C9B}"/>
    <cellStyle name="Normal 9 4 2 6 3 2" xfId="4927" xr:uid="{8C89B634-BB23-4A0C-8E49-27338A835F1A}"/>
    <cellStyle name="Normal 9 4 2 6 4" xfId="4082" xr:uid="{DF4F2D17-C064-455F-856F-8A83A28504AD}"/>
    <cellStyle name="Normal 9 4 2 6 4 2" xfId="4928" xr:uid="{B5D55F6D-FE06-4245-B512-AEE50B7863ED}"/>
    <cellStyle name="Normal 9 4 2 6 5" xfId="4925" xr:uid="{2F76270D-10A0-48BA-9AC1-F755DE94EA0B}"/>
    <cellStyle name="Normal 9 4 2 7" xfId="2410" xr:uid="{EFDC694F-4BD8-4163-96F0-FDE50970CE3B}"/>
    <cellStyle name="Normal 9 4 2 7 2" xfId="4929" xr:uid="{2065BDE7-68D6-4903-AFD7-C2AF30194E05}"/>
    <cellStyle name="Normal 9 4 2 8" xfId="4083" xr:uid="{F517179C-436D-400F-BED2-D0EC25A63859}"/>
    <cellStyle name="Normal 9 4 2 8 2" xfId="4930" xr:uid="{19179AF7-CCD3-460B-A276-1BBE4E6BC1F0}"/>
    <cellStyle name="Normal 9 4 2 9" xfId="4084" xr:uid="{3749B910-BE12-4FAE-923F-495F1CB7E664}"/>
    <cellStyle name="Normal 9 4 2 9 2" xfId="4931" xr:uid="{FF11E47B-2F1E-48AE-92B1-F9F9D5354505}"/>
    <cellStyle name="Normal 9 4 3" xfId="175" xr:uid="{7B9AD381-263E-4B95-92DC-216E041E4D60}"/>
    <cellStyle name="Normal 9 4 3 2" xfId="176" xr:uid="{C8817C5E-D7DF-465E-AADF-318E03148D42}"/>
    <cellStyle name="Normal 9 4 3 2 2" xfId="863" xr:uid="{941A1972-3555-467E-A5B6-48500D56B5E4}"/>
    <cellStyle name="Normal 9 4 3 2 2 2" xfId="2411" xr:uid="{F76E830A-6E4D-4FEE-8296-84F222325C7F}"/>
    <cellStyle name="Normal 9 4 3 2 2 2 2" xfId="2412" xr:uid="{6DA0D775-9FB7-48F1-A8DB-68C1BD6168DA}"/>
    <cellStyle name="Normal 9 4 3 2 2 2 2 2" xfId="4500" xr:uid="{D77FE30A-2BDA-44D4-9E49-6BCBB1D447D8}"/>
    <cellStyle name="Normal 9 4 3 2 2 2 2 2 2" xfId="5307" xr:uid="{BDB5F117-B470-452E-B739-7AB0346A9D32}"/>
    <cellStyle name="Normal 9 4 3 2 2 2 2 2 3" xfId="4936" xr:uid="{CA23528F-7404-49A8-B61C-02B31CC361A3}"/>
    <cellStyle name="Normal 9 4 3 2 2 2 3" xfId="4501" xr:uid="{2E5C9D6D-93A1-40C6-9A4E-CFD3CB006D99}"/>
    <cellStyle name="Normal 9 4 3 2 2 2 3 2" xfId="5308" xr:uid="{19BA0BC4-2803-4611-8544-E797B057C2C5}"/>
    <cellStyle name="Normal 9 4 3 2 2 2 3 3" xfId="4935" xr:uid="{BA586419-4219-40D0-96B1-91D89BA98B8D}"/>
    <cellStyle name="Normal 9 4 3 2 2 3" xfId="2413" xr:uid="{C86C2E6D-C8CE-41E4-B25D-6493AE416755}"/>
    <cellStyle name="Normal 9 4 3 2 2 3 2" xfId="4502" xr:uid="{DB0EF3CD-D936-41F6-AEFC-0C6060756767}"/>
    <cellStyle name="Normal 9 4 3 2 2 3 2 2" xfId="5309" xr:uid="{99047381-2045-41AC-8520-FB9EE18D55A4}"/>
    <cellStyle name="Normal 9 4 3 2 2 3 2 3" xfId="4937" xr:uid="{8F96AA5C-81A3-4756-AB20-D5134F5D2758}"/>
    <cellStyle name="Normal 9 4 3 2 2 4" xfId="4085" xr:uid="{9B882357-1F34-4E92-B46D-D56573D0424F}"/>
    <cellStyle name="Normal 9 4 3 2 2 4 2" xfId="4938" xr:uid="{E254EECF-ACAE-42FB-AD42-0049837C78EE}"/>
    <cellStyle name="Normal 9 4 3 2 2 5" xfId="4934" xr:uid="{D0E82D2C-A8B6-47B0-8AAC-A10418072E44}"/>
    <cellStyle name="Normal 9 4 3 2 3" xfId="2414" xr:uid="{A090D21C-1747-4C30-946C-B8732C3113B2}"/>
    <cellStyle name="Normal 9 4 3 2 3 2" xfId="2415" xr:uid="{4A95E06D-C79C-4EA8-B5C6-F750A560BD85}"/>
    <cellStyle name="Normal 9 4 3 2 3 2 2" xfId="4503" xr:uid="{07207CFE-3BB9-44BF-80DA-94ACDAEE51FB}"/>
    <cellStyle name="Normal 9 4 3 2 3 2 2 2" xfId="5310" xr:uid="{006334BE-C386-4F13-BE06-56CAB3860265}"/>
    <cellStyle name="Normal 9 4 3 2 3 2 2 3" xfId="4940" xr:uid="{A8A22DEA-9127-4547-A597-FD9E9588D707}"/>
    <cellStyle name="Normal 9 4 3 2 3 3" xfId="4086" xr:uid="{A0325CC6-0A9F-4480-A588-3874478F89C7}"/>
    <cellStyle name="Normal 9 4 3 2 3 3 2" xfId="4941" xr:uid="{8999A4EA-37EF-4CF7-8EF0-48AD95DE22C2}"/>
    <cellStyle name="Normal 9 4 3 2 3 4" xfId="4087" xr:uid="{9C942403-B14E-4D8A-97C1-949A91D0BF50}"/>
    <cellStyle name="Normal 9 4 3 2 3 4 2" xfId="4942" xr:uid="{64343616-3BB8-4223-9192-EBE61FF80A89}"/>
    <cellStyle name="Normal 9 4 3 2 3 5" xfId="4939" xr:uid="{271A0FC5-966A-473A-8875-5CBE3E3514F2}"/>
    <cellStyle name="Normal 9 4 3 2 4" xfId="2416" xr:uid="{7BEAE1A9-5A6A-4753-B759-A68E28ABEE2A}"/>
    <cellStyle name="Normal 9 4 3 2 4 2" xfId="4504" xr:uid="{16A11645-FFDB-4AEF-93C1-2E17224C8E85}"/>
    <cellStyle name="Normal 9 4 3 2 4 2 2" xfId="5311" xr:uid="{0D6D0DA6-0097-4CAA-8F43-4AF7257F79A3}"/>
    <cellStyle name="Normal 9 4 3 2 4 2 3" xfId="4943" xr:uid="{C1F29D77-B420-4324-AA79-5367D8CCFFEE}"/>
    <cellStyle name="Normal 9 4 3 2 5" xfId="4088" xr:uid="{DDC4AA61-8F06-4D77-8FB0-3FE6A6870E20}"/>
    <cellStyle name="Normal 9 4 3 2 5 2" xfId="4944" xr:uid="{D20DBEA5-13E9-4CB3-8101-A4E1F18D751D}"/>
    <cellStyle name="Normal 9 4 3 2 6" xfId="4089" xr:uid="{87FD7FFB-6FE1-43AD-93DE-BF3E78089963}"/>
    <cellStyle name="Normal 9 4 3 2 6 2" xfId="4945" xr:uid="{3418BDCB-9826-4D9B-81D8-F0B13C162A93}"/>
    <cellStyle name="Normal 9 4 3 2 7" xfId="4933" xr:uid="{061C53D3-5ECE-4510-89D4-556205FCD841}"/>
    <cellStyle name="Normal 9 4 3 3" xfId="416" xr:uid="{9887DF57-237A-4EEF-951B-7BDDE93C9293}"/>
    <cellStyle name="Normal 9 4 3 3 2" xfId="2417" xr:uid="{7C4DE9AC-6DBC-46F6-B732-603565964A90}"/>
    <cellStyle name="Normal 9 4 3 3 2 2" xfId="2418" xr:uid="{08BD79D3-61B3-44A3-91C4-5D93D78F0C6B}"/>
    <cellStyle name="Normal 9 4 3 3 2 2 2" xfId="4505" xr:uid="{A408DC2E-2B13-4E6C-ACF3-27B71CC3BA21}"/>
    <cellStyle name="Normal 9 4 3 3 2 2 2 2" xfId="5312" xr:uid="{D24BE1C8-1D8E-4D44-95B7-61E656E15C8C}"/>
    <cellStyle name="Normal 9 4 3 3 2 2 2 3" xfId="4948" xr:uid="{A67B07BE-5D0A-4D92-8085-A380C69AC5DF}"/>
    <cellStyle name="Normal 9 4 3 3 2 3" xfId="4090" xr:uid="{8CAC8CA6-6459-47BB-912B-4D9BBE24C7CB}"/>
    <cellStyle name="Normal 9 4 3 3 2 3 2" xfId="4949" xr:uid="{F7C2A5A6-1DAF-44F8-B9AF-0F045723E6F6}"/>
    <cellStyle name="Normal 9 4 3 3 2 4" xfId="4091" xr:uid="{E156FCE0-7BAB-4465-9469-4965FBA503B5}"/>
    <cellStyle name="Normal 9 4 3 3 2 4 2" xfId="4950" xr:uid="{1E33608E-D30D-4A58-A9D8-A3F20D5C78C6}"/>
    <cellStyle name="Normal 9 4 3 3 2 5" xfId="4947" xr:uid="{D616067B-7CD7-4AA5-BD45-2A6EBE810966}"/>
    <cellStyle name="Normal 9 4 3 3 3" xfId="2419" xr:uid="{81A9B959-9BE5-4C0F-BE9B-B8C5EA71514F}"/>
    <cellStyle name="Normal 9 4 3 3 3 2" xfId="4506" xr:uid="{B6BECB0B-DE99-4BC5-BB92-87F8DF389D95}"/>
    <cellStyle name="Normal 9 4 3 3 3 2 2" xfId="5313" xr:uid="{AD5C380D-AA75-417E-A617-EA602FC01971}"/>
    <cellStyle name="Normal 9 4 3 3 3 2 3" xfId="4951" xr:uid="{37928825-94A3-4140-9129-246BAE6CA610}"/>
    <cellStyle name="Normal 9 4 3 3 4" xfId="4092" xr:uid="{608350F4-3BEA-426B-B743-153FAEBCF179}"/>
    <cellStyle name="Normal 9 4 3 3 4 2" xfId="4952" xr:uid="{A069E56B-5BBC-4907-A185-EFAB0759A6DB}"/>
    <cellStyle name="Normal 9 4 3 3 5" xfId="4093" xr:uid="{C692530D-64CD-415A-8BA9-D24A959AF8B1}"/>
    <cellStyle name="Normal 9 4 3 3 5 2" xfId="4953" xr:uid="{8DA5D7DC-23BB-49AA-831F-F351399B344C}"/>
    <cellStyle name="Normal 9 4 3 3 6" xfId="4946" xr:uid="{099A8709-8FA0-41C2-AE75-A39C9456237B}"/>
    <cellStyle name="Normal 9 4 3 4" xfId="2420" xr:uid="{8F6D5C04-F746-4801-907C-58D1AD2D2CAD}"/>
    <cellStyle name="Normal 9 4 3 4 2" xfId="2421" xr:uid="{BF0C855E-9B58-4B5D-9077-8121296C72EF}"/>
    <cellStyle name="Normal 9 4 3 4 2 2" xfId="4507" xr:uid="{19E5E905-0BE2-4614-A45D-985CA23B6DA8}"/>
    <cellStyle name="Normal 9 4 3 4 2 2 2" xfId="5314" xr:uid="{8AF8AB91-9E8C-4F0A-AD5E-E8667572E7AE}"/>
    <cellStyle name="Normal 9 4 3 4 2 2 3" xfId="4955" xr:uid="{D3F9260A-3503-4F46-A507-1E3C5BA3A140}"/>
    <cellStyle name="Normal 9 4 3 4 3" xfId="4094" xr:uid="{33D11A57-7420-46B9-B3A2-9256EC442941}"/>
    <cellStyle name="Normal 9 4 3 4 3 2" xfId="4956" xr:uid="{F4AE995B-D94F-4ED9-908E-59736C11F796}"/>
    <cellStyle name="Normal 9 4 3 4 4" xfId="4095" xr:uid="{48E3A16E-25C3-4F66-8693-F64CE083DA58}"/>
    <cellStyle name="Normal 9 4 3 4 4 2" xfId="4957" xr:uid="{21233341-227E-4009-BAB9-BB1260C8C57A}"/>
    <cellStyle name="Normal 9 4 3 4 5" xfId="4954" xr:uid="{A905F3FA-8A73-4D8B-8B24-279FA15D52B2}"/>
    <cellStyle name="Normal 9 4 3 5" xfId="2422" xr:uid="{6A48E035-24BF-4CE8-89EA-FFD8D0035743}"/>
    <cellStyle name="Normal 9 4 3 5 2" xfId="4096" xr:uid="{6DB85596-CAA5-4F8F-B792-1130BB5A07FC}"/>
    <cellStyle name="Normal 9 4 3 5 2 2" xfId="4959" xr:uid="{B9ACD015-C948-4AFA-972C-42F2E4D5BF4A}"/>
    <cellStyle name="Normal 9 4 3 5 3" xfId="4097" xr:uid="{BA2D0148-3EF3-425A-974B-145DF850BDB5}"/>
    <cellStyle name="Normal 9 4 3 5 3 2" xfId="4960" xr:uid="{0FCB5E8E-08D7-411B-9F49-322A0300C04D}"/>
    <cellStyle name="Normal 9 4 3 5 4" xfId="4098" xr:uid="{B36B08F7-ED67-4B20-8FAD-6B2D49437793}"/>
    <cellStyle name="Normal 9 4 3 5 4 2" xfId="4961" xr:uid="{A925DEDA-9F5E-402A-A7D2-ECD9E1E160B6}"/>
    <cellStyle name="Normal 9 4 3 5 5" xfId="4958" xr:uid="{4DCA89FD-3638-4566-9A17-CB9D38BA0F70}"/>
    <cellStyle name="Normal 9 4 3 6" xfId="4099" xr:uid="{D2DFE51E-E7A6-4AA7-96D8-4DA374F3D13E}"/>
    <cellStyle name="Normal 9 4 3 6 2" xfId="4962" xr:uid="{2FF82E2F-6B0E-4248-85CF-E1B02337A14E}"/>
    <cellStyle name="Normal 9 4 3 7" xfId="4100" xr:uid="{7A774981-3739-48C3-BC9B-1895D3F1E635}"/>
    <cellStyle name="Normal 9 4 3 7 2" xfId="4963" xr:uid="{8A9F78BE-5E5F-4859-B695-CFC7FE35B706}"/>
    <cellStyle name="Normal 9 4 3 8" xfId="4101" xr:uid="{34E88993-FDC0-4375-B259-C2477E0C0B3B}"/>
    <cellStyle name="Normal 9 4 3 8 2" xfId="4964" xr:uid="{91D9094E-C18A-48D6-B3D6-E35A0CD369E6}"/>
    <cellStyle name="Normal 9 4 3 9" xfId="4932" xr:uid="{703F222A-77DC-4F3D-9B10-794888B2FEA3}"/>
    <cellStyle name="Normal 9 4 4" xfId="177" xr:uid="{AFCF8F84-FC18-4AD8-8755-E3C9B7043491}"/>
    <cellStyle name="Normal 9 4 4 2" xfId="864" xr:uid="{CA3F327C-B292-48A0-B1DA-BF5FE72D1B64}"/>
    <cellStyle name="Normal 9 4 4 2 2" xfId="865" xr:uid="{9BB07957-9BF4-4F34-9E2C-A7FF2ED87727}"/>
    <cellStyle name="Normal 9 4 4 2 2 2" xfId="2423" xr:uid="{060BDC8D-1794-4B49-967D-272A28F7167B}"/>
    <cellStyle name="Normal 9 4 4 2 2 2 2" xfId="2424" xr:uid="{0ADF5102-AF54-484A-BA96-96C09AFEDFF0}"/>
    <cellStyle name="Normal 9 4 4 2 2 2 2 2" xfId="4969" xr:uid="{81EF53CF-BB23-4F70-9102-F37877531DDC}"/>
    <cellStyle name="Normal 9 4 4 2 2 2 3" xfId="4968" xr:uid="{C3B983C8-AC52-4AD3-8173-EB85693A1249}"/>
    <cellStyle name="Normal 9 4 4 2 2 3" xfId="2425" xr:uid="{11C9D2AE-6AA6-4196-9415-54B9BA9DF4E0}"/>
    <cellStyle name="Normal 9 4 4 2 2 3 2" xfId="4970" xr:uid="{9CD8A508-11BB-4CED-AB7F-5D6CA8BDB9DF}"/>
    <cellStyle name="Normal 9 4 4 2 2 4" xfId="4102" xr:uid="{08BBBC8E-319A-4036-8324-1EC222D1DF6B}"/>
    <cellStyle name="Normal 9 4 4 2 2 4 2" xfId="4971" xr:uid="{D394297E-D5C0-47F2-806F-1AED083D7382}"/>
    <cellStyle name="Normal 9 4 4 2 2 5" xfId="4967" xr:uid="{E8819018-03B7-47D4-AA89-5E0494A80DE5}"/>
    <cellStyle name="Normal 9 4 4 2 3" xfId="2426" xr:uid="{62EA768B-ABBA-4C74-B7D7-474BCEE75C2C}"/>
    <cellStyle name="Normal 9 4 4 2 3 2" xfId="2427" xr:uid="{DFBB8D98-CE76-40D3-91A3-BF6D91291090}"/>
    <cellStyle name="Normal 9 4 4 2 3 2 2" xfId="4973" xr:uid="{7979CE16-3DAD-4EA3-8467-06994BCAA620}"/>
    <cellStyle name="Normal 9 4 4 2 3 3" xfId="4972" xr:uid="{0946123A-4520-45FC-A353-E1E8EC29A454}"/>
    <cellStyle name="Normal 9 4 4 2 4" xfId="2428" xr:uid="{5B61BF42-54E4-40A4-A718-2D20FEB82DAB}"/>
    <cellStyle name="Normal 9 4 4 2 4 2" xfId="4974" xr:uid="{7AD2A03A-5639-4CBD-B6C2-BA54D226C5BE}"/>
    <cellStyle name="Normal 9 4 4 2 5" xfId="4103" xr:uid="{A2DA760A-40AB-4062-AEF2-0702C5741B24}"/>
    <cellStyle name="Normal 9 4 4 2 5 2" xfId="4975" xr:uid="{697D0B3A-56FA-44C7-99D6-36AB777544E5}"/>
    <cellStyle name="Normal 9 4 4 2 6" xfId="4966" xr:uid="{F8B40E82-AEF1-4003-9111-8C373F4BAEA4}"/>
    <cellStyle name="Normal 9 4 4 3" xfId="866" xr:uid="{E83D04FA-C451-4280-B1B6-3CC3BD8DFCD2}"/>
    <cellStyle name="Normal 9 4 4 3 2" xfId="2429" xr:uid="{0D82FC2F-D8C6-48DA-BEE7-3C0F67028B33}"/>
    <cellStyle name="Normal 9 4 4 3 2 2" xfId="2430" xr:uid="{7959A4BA-F852-4A81-9CBC-B73D68133269}"/>
    <cellStyle name="Normal 9 4 4 3 2 2 2" xfId="4978" xr:uid="{2A4EBF3C-6FA0-4974-957E-E3B179BF25FE}"/>
    <cellStyle name="Normal 9 4 4 3 2 3" xfId="4977" xr:uid="{C2A32DC5-47FF-4690-A736-18A2D7FFB21B}"/>
    <cellStyle name="Normal 9 4 4 3 3" xfId="2431" xr:uid="{9386834E-7A10-4838-9552-8FE24CCC9050}"/>
    <cellStyle name="Normal 9 4 4 3 3 2" xfId="4979" xr:uid="{2D2BA238-4A71-4899-A684-157648D9FFD0}"/>
    <cellStyle name="Normal 9 4 4 3 4" xfId="4104" xr:uid="{377F5DDB-AB41-4FC6-869D-8A0F5F89CC3C}"/>
    <cellStyle name="Normal 9 4 4 3 4 2" xfId="4980" xr:uid="{02E52052-37A4-4052-9FE5-BAD19799D4E3}"/>
    <cellStyle name="Normal 9 4 4 3 5" xfId="4976" xr:uid="{CD51BE68-4A03-4C1E-809C-476218784CCB}"/>
    <cellStyle name="Normal 9 4 4 4" xfId="2432" xr:uid="{E13B5679-1A71-40FD-82E2-EB203EE6FA1D}"/>
    <cellStyle name="Normal 9 4 4 4 2" xfId="2433" xr:uid="{7B1DC6D1-7C0E-4403-A91F-3CDEB5990A3B}"/>
    <cellStyle name="Normal 9 4 4 4 2 2" xfId="4982" xr:uid="{F1184540-8E0E-442C-8987-C673552082C7}"/>
    <cellStyle name="Normal 9 4 4 4 3" xfId="4105" xr:uid="{40C70D3D-351F-4C15-9B48-06962CFBA87A}"/>
    <cellStyle name="Normal 9 4 4 4 3 2" xfId="4983" xr:uid="{989A1D4E-6C24-4F18-BB6B-F377C74FA99F}"/>
    <cellStyle name="Normal 9 4 4 4 4" xfId="4106" xr:uid="{D59BF0D1-6E41-4C34-8759-A9F7362BAA60}"/>
    <cellStyle name="Normal 9 4 4 4 4 2" xfId="4984" xr:uid="{E232244F-C8DC-4CFC-8709-B73DD9C3FF04}"/>
    <cellStyle name="Normal 9 4 4 4 5" xfId="4981" xr:uid="{8BF53654-27B6-48F9-8794-F978098CE719}"/>
    <cellStyle name="Normal 9 4 4 5" xfId="2434" xr:uid="{AA794CCD-2682-4E67-8097-4787D4D8566A}"/>
    <cellStyle name="Normal 9 4 4 5 2" xfId="4985" xr:uid="{4D64EDA9-B4F1-4ED8-BB44-B7B7FB8FEB63}"/>
    <cellStyle name="Normal 9 4 4 6" xfId="4107" xr:uid="{A2F493D8-6973-4FD4-AC8A-4A51C3462A7D}"/>
    <cellStyle name="Normal 9 4 4 6 2" xfId="4986" xr:uid="{F6C22E41-1DD7-4353-9A46-BB71EA23F336}"/>
    <cellStyle name="Normal 9 4 4 7" xfId="4108" xr:uid="{800940AC-1A89-4C40-BF60-A363F966E108}"/>
    <cellStyle name="Normal 9 4 4 7 2" xfId="4987" xr:uid="{7F81B2EA-0FEE-48F7-BBB7-268088381662}"/>
    <cellStyle name="Normal 9 4 4 8" xfId="4965" xr:uid="{FC767330-A82E-493C-9569-DAF17E0A8225}"/>
    <cellStyle name="Normal 9 4 5" xfId="417" xr:uid="{13B84EE9-3F45-4DF0-851E-AFB6597A8E5A}"/>
    <cellStyle name="Normal 9 4 5 2" xfId="867" xr:uid="{E1DBFF5E-D72F-48CA-8762-24CFC2A5775B}"/>
    <cellStyle name="Normal 9 4 5 2 2" xfId="2435" xr:uid="{E2561910-E29C-4AA2-83D4-D963584DCCA7}"/>
    <cellStyle name="Normal 9 4 5 2 2 2" xfId="2436" xr:uid="{20083CC8-A36A-436B-893C-C0123E90D189}"/>
    <cellStyle name="Normal 9 4 5 2 2 2 2" xfId="4991" xr:uid="{EB7CA623-03EA-464A-9245-08383775F5F0}"/>
    <cellStyle name="Normal 9 4 5 2 2 3" xfId="4990" xr:uid="{68BC918E-1796-46AD-A072-6E5D6B9D1BBF}"/>
    <cellStyle name="Normal 9 4 5 2 3" xfId="2437" xr:uid="{6439D23A-43D4-44D5-B530-CA07F8814015}"/>
    <cellStyle name="Normal 9 4 5 2 3 2" xfId="4992" xr:uid="{89ACE54A-2610-45B6-BA25-CF43A3C67AC1}"/>
    <cellStyle name="Normal 9 4 5 2 4" xfId="4109" xr:uid="{8601540D-F333-4AD0-8E12-63D005390746}"/>
    <cellStyle name="Normal 9 4 5 2 4 2" xfId="4993" xr:uid="{8F9FC507-6DA0-413F-859B-C8619D4A3F57}"/>
    <cellStyle name="Normal 9 4 5 2 5" xfId="4989" xr:uid="{CAF920B8-C232-4C95-87C7-2AF4C2D4E77C}"/>
    <cellStyle name="Normal 9 4 5 3" xfId="2438" xr:uid="{5D9A7CF6-08CC-4D12-A95F-B80F89BEAAE8}"/>
    <cellStyle name="Normal 9 4 5 3 2" xfId="2439" xr:uid="{B3A180D4-F6C6-492C-B23C-F32D6EB3DCB5}"/>
    <cellStyle name="Normal 9 4 5 3 2 2" xfId="4995" xr:uid="{EA6CA8E6-EBFD-47DD-B667-3868BE0FEE43}"/>
    <cellStyle name="Normal 9 4 5 3 3" xfId="4110" xr:uid="{2C1462BD-7F42-4868-BF81-1AD720738EEC}"/>
    <cellStyle name="Normal 9 4 5 3 3 2" xfId="4996" xr:uid="{31C7688A-F783-4E45-A554-ADD471CC72D7}"/>
    <cellStyle name="Normal 9 4 5 3 4" xfId="4111" xr:uid="{D767F00C-AFCE-4964-89FD-DAC06F173240}"/>
    <cellStyle name="Normal 9 4 5 3 4 2" xfId="4997" xr:uid="{4691CE62-EC3B-4631-B58A-9BAC235237EC}"/>
    <cellStyle name="Normal 9 4 5 3 5" xfId="4994" xr:uid="{497CC1FC-BDA0-4D4A-9389-08F03084B094}"/>
    <cellStyle name="Normal 9 4 5 4" xfId="2440" xr:uid="{C201E328-5C23-4A24-86A5-43447410FDA8}"/>
    <cellStyle name="Normal 9 4 5 4 2" xfId="4998" xr:uid="{F76557F2-9FB4-4C66-BED6-AA702051225E}"/>
    <cellStyle name="Normal 9 4 5 5" xfId="4112" xr:uid="{DCB08B31-41D0-469B-8812-EEB55C4BBB0A}"/>
    <cellStyle name="Normal 9 4 5 5 2" xfId="4999" xr:uid="{21A4BAB0-520D-4787-9A8E-B27A3FCD20A2}"/>
    <cellStyle name="Normal 9 4 5 6" xfId="4113" xr:uid="{27A8A3A6-24E2-4FB4-BF9B-C7E851E526CD}"/>
    <cellStyle name="Normal 9 4 5 6 2" xfId="5000" xr:uid="{9CEE397A-8E87-43EE-80D5-A03F69ABAED2}"/>
    <cellStyle name="Normal 9 4 5 7" xfId="4988" xr:uid="{14B0F150-D658-489A-A3C0-816ABB4E6315}"/>
    <cellStyle name="Normal 9 4 6" xfId="418" xr:uid="{9AB199FC-92D2-4A48-B5CB-C346B720B42D}"/>
    <cellStyle name="Normal 9 4 6 2" xfId="2441" xr:uid="{34BC945E-11E2-427E-AA82-35264F0B2FB7}"/>
    <cellStyle name="Normal 9 4 6 2 2" xfId="2442" xr:uid="{00D9F39D-B581-429A-9B9D-9A01094CA590}"/>
    <cellStyle name="Normal 9 4 6 2 2 2" xfId="5003" xr:uid="{D768DED1-8BA7-41DB-9C90-28B956F947C7}"/>
    <cellStyle name="Normal 9 4 6 2 3" xfId="4114" xr:uid="{01D9BF7D-943A-4DC0-B812-236D3EE8414B}"/>
    <cellStyle name="Normal 9 4 6 2 3 2" xfId="5004" xr:uid="{07972315-0E6F-409C-B440-1463096719B3}"/>
    <cellStyle name="Normal 9 4 6 2 4" xfId="4115" xr:uid="{105D305D-7C41-4D94-A4B7-3D122FF6EE01}"/>
    <cellStyle name="Normal 9 4 6 2 4 2" xfId="5005" xr:uid="{93C8F952-D582-4600-A886-6B6BC362FB26}"/>
    <cellStyle name="Normal 9 4 6 2 5" xfId="5002" xr:uid="{D6459900-EE25-4A66-9943-63EF156E3E4C}"/>
    <cellStyle name="Normal 9 4 6 3" xfId="2443" xr:uid="{840991FF-7866-40B6-AA42-70505BEFA024}"/>
    <cellStyle name="Normal 9 4 6 3 2" xfId="5006" xr:uid="{0F6DBD8E-C8C1-4E1E-BB14-2D591A28C82D}"/>
    <cellStyle name="Normal 9 4 6 4" xfId="4116" xr:uid="{3476F440-38FB-4625-AB43-C7BD6B2F477F}"/>
    <cellStyle name="Normal 9 4 6 4 2" xfId="5007" xr:uid="{BE4A84E1-A599-4E4F-880F-25D23472AC77}"/>
    <cellStyle name="Normal 9 4 6 5" xfId="4117" xr:uid="{97651E57-A656-428A-820F-E6416B559234}"/>
    <cellStyle name="Normal 9 4 6 5 2" xfId="5008" xr:uid="{EA872D92-5F90-4CBC-BA88-F0DC329C08D8}"/>
    <cellStyle name="Normal 9 4 6 6" xfId="5001" xr:uid="{014E2DEE-4C76-4930-B981-63989B6613D9}"/>
    <cellStyle name="Normal 9 4 7" xfId="2444" xr:uid="{281F0F41-87AF-4A94-9A30-8CC4963A93AE}"/>
    <cellStyle name="Normal 9 4 7 2" xfId="2445" xr:uid="{EF5E0CEF-6595-488F-ABC9-19C86C8F7B6F}"/>
    <cellStyle name="Normal 9 4 7 2 2" xfId="5010" xr:uid="{FA3EA2AF-BA16-4E5B-A4CA-5659004EC914}"/>
    <cellStyle name="Normal 9 4 7 3" xfId="4118" xr:uid="{A7D76593-666B-4B58-B588-5642EA9F325F}"/>
    <cellStyle name="Normal 9 4 7 3 2" xfId="5011" xr:uid="{055C03EC-B32B-4595-A289-9EFAEAFC6D87}"/>
    <cellStyle name="Normal 9 4 7 4" xfId="4119" xr:uid="{F3110BB6-63F7-4FBD-9CBE-8D6493DBBAFE}"/>
    <cellStyle name="Normal 9 4 7 4 2" xfId="5012" xr:uid="{533F7F90-0FAC-4A32-8268-762C4F62E9B1}"/>
    <cellStyle name="Normal 9 4 7 5" xfId="5009" xr:uid="{36439ABF-10C2-4F40-8C5B-5B56C152C735}"/>
    <cellStyle name="Normal 9 4 8" xfId="2446" xr:uid="{E65A2115-11FA-4DD7-8ECA-700BE861F6F7}"/>
    <cellStyle name="Normal 9 4 8 2" xfId="4120" xr:uid="{3CCEC514-15C8-48B8-B49F-07C022DAB2A0}"/>
    <cellStyle name="Normal 9 4 8 2 2" xfId="5014" xr:uid="{28B0C271-ADB1-4987-88BF-C0D38B922B50}"/>
    <cellStyle name="Normal 9 4 8 3" xfId="4121" xr:uid="{F0F67030-EADE-41D4-BD13-5BC588E38BC6}"/>
    <cellStyle name="Normal 9 4 8 3 2" xfId="5015" xr:uid="{FE4834EE-AAB1-4347-A80F-995E4E5D930D}"/>
    <cellStyle name="Normal 9 4 8 4" xfId="4122" xr:uid="{D83301E9-290C-4318-A0C6-648D2046E5B9}"/>
    <cellStyle name="Normal 9 4 8 4 2" xfId="5016" xr:uid="{16E6251F-4CCB-46B0-ABA0-3B8EB89C7692}"/>
    <cellStyle name="Normal 9 4 8 5" xfId="5013" xr:uid="{6101F493-7CD2-444E-840E-14DCC4C94BBF}"/>
    <cellStyle name="Normal 9 4 9" xfId="4123" xr:uid="{00092D3A-B4C2-4625-A019-1EAC65A3765D}"/>
    <cellStyle name="Normal 9 4 9 2" xfId="5017" xr:uid="{8AAA8266-56AB-479F-82B3-6BE078808D39}"/>
    <cellStyle name="Normal 9 5" xfId="178" xr:uid="{65A63525-FB25-4B8B-800D-60E2A9D8AB7F}"/>
    <cellStyle name="Normal 9 5 10" xfId="4124" xr:uid="{1FA536D7-0613-4E9C-8111-2E952266977A}"/>
    <cellStyle name="Normal 9 5 10 2" xfId="5019" xr:uid="{9CB05466-6988-48D7-88B9-7465F9E41E27}"/>
    <cellStyle name="Normal 9 5 11" xfId="4125" xr:uid="{9E3BC700-F5FD-400B-BC74-707A809BCEB5}"/>
    <cellStyle name="Normal 9 5 11 2" xfId="5020" xr:uid="{27E003D1-F699-45BD-BAC4-AB05498C0BD5}"/>
    <cellStyle name="Normal 9 5 12" xfId="5018" xr:uid="{904DCC7A-CBE8-4197-8302-1A31B5401E91}"/>
    <cellStyle name="Normal 9 5 2" xfId="179" xr:uid="{6C7381AA-F69B-4898-862A-97666BD633A1}"/>
    <cellStyle name="Normal 9 5 2 10" xfId="5021" xr:uid="{6FCE9B12-8A9C-49CF-A1F9-30E789E13B20}"/>
    <cellStyle name="Normal 9 5 2 2" xfId="419" xr:uid="{1A98EBD3-DFEF-4665-AC14-16CE6C095660}"/>
    <cellStyle name="Normal 9 5 2 2 2" xfId="868" xr:uid="{49D5A657-F2C0-43C4-9E32-5347737852ED}"/>
    <cellStyle name="Normal 9 5 2 2 2 2" xfId="869" xr:uid="{C38572B5-D710-42E1-B61C-D836FE6731EF}"/>
    <cellStyle name="Normal 9 5 2 2 2 2 2" xfId="2447" xr:uid="{7371E63A-12AC-4886-8AF0-FF2CB24D9CAA}"/>
    <cellStyle name="Normal 9 5 2 2 2 2 2 2" xfId="5025" xr:uid="{8548AD34-1403-4044-BFE7-F4C2B563C644}"/>
    <cellStyle name="Normal 9 5 2 2 2 2 3" xfId="4126" xr:uid="{07A7E9E7-6438-4B88-B3C1-6A5BD24AC004}"/>
    <cellStyle name="Normal 9 5 2 2 2 2 3 2" xfId="5026" xr:uid="{71BC9AD6-15A9-43F0-853E-4BAF356E5AC3}"/>
    <cellStyle name="Normal 9 5 2 2 2 2 4" xfId="4127" xr:uid="{CCF23521-0EAB-407B-8D5E-2956559C6AAF}"/>
    <cellStyle name="Normal 9 5 2 2 2 2 4 2" xfId="5027" xr:uid="{62092ED4-D730-4EE4-9ACB-D1AF08C177A7}"/>
    <cellStyle name="Normal 9 5 2 2 2 2 5" xfId="5024" xr:uid="{60478F94-7DBA-485D-9C78-52F8B10BD3AE}"/>
    <cellStyle name="Normal 9 5 2 2 2 3" xfId="2448" xr:uid="{52F7BD7E-2FDE-4B85-B4C9-4B6436969543}"/>
    <cellStyle name="Normal 9 5 2 2 2 3 2" xfId="4128" xr:uid="{3C3E9B94-A6E7-43AC-80DB-AA55EDF1E5AD}"/>
    <cellStyle name="Normal 9 5 2 2 2 3 2 2" xfId="5029" xr:uid="{703DBAEC-4338-44C9-9E0F-19DBA7EE98E0}"/>
    <cellStyle name="Normal 9 5 2 2 2 3 3" xfId="4129" xr:uid="{6CCD39CD-5242-4562-BA6A-45FA6A6F02E5}"/>
    <cellStyle name="Normal 9 5 2 2 2 3 3 2" xfId="5030" xr:uid="{02FDE48F-2DC2-4FBB-BE76-68FC74E04FB7}"/>
    <cellStyle name="Normal 9 5 2 2 2 3 4" xfId="4130" xr:uid="{8BAF70EB-29D5-474C-A32C-C69D1499D5A9}"/>
    <cellStyle name="Normal 9 5 2 2 2 3 4 2" xfId="5031" xr:uid="{5D9E3864-8C25-4E50-AF87-0EFA6DC97CF3}"/>
    <cellStyle name="Normal 9 5 2 2 2 3 5" xfId="5028" xr:uid="{4AC1E7AF-0A6B-4DDB-AC98-37F2B672AC20}"/>
    <cellStyle name="Normal 9 5 2 2 2 4" xfId="4131" xr:uid="{AFDC1899-BA60-47A6-9544-F7323F429F26}"/>
    <cellStyle name="Normal 9 5 2 2 2 4 2" xfId="5032" xr:uid="{867CAC72-21FC-447E-8EB5-BE6C7FDF3E59}"/>
    <cellStyle name="Normal 9 5 2 2 2 5" xfId="4132" xr:uid="{6AB64DDE-8C0B-4E22-9C8C-8364A5BB6958}"/>
    <cellStyle name="Normal 9 5 2 2 2 5 2" xfId="5033" xr:uid="{E6E90F3B-8E88-49D7-B810-8C50503D06B1}"/>
    <cellStyle name="Normal 9 5 2 2 2 6" xfId="4133" xr:uid="{CBD2DB6B-8C16-4F3D-BCD7-F678145BBF85}"/>
    <cellStyle name="Normal 9 5 2 2 2 6 2" xfId="5034" xr:uid="{D4E28138-474A-42A9-895F-467B639F0AB8}"/>
    <cellStyle name="Normal 9 5 2 2 2 7" xfId="5023" xr:uid="{A8DB5743-F40D-44B9-AF15-E2405C30C72F}"/>
    <cellStyle name="Normal 9 5 2 2 3" xfId="870" xr:uid="{93D735F4-A51C-4957-9C7A-65D191888C43}"/>
    <cellStyle name="Normal 9 5 2 2 3 2" xfId="2449" xr:uid="{1820B523-0F77-446A-A4F2-F9BEA5D61834}"/>
    <cellStyle name="Normal 9 5 2 2 3 2 2" xfId="4134" xr:uid="{A45AF77C-A81D-4F07-94CA-E33C2454C4D7}"/>
    <cellStyle name="Normal 9 5 2 2 3 2 2 2" xfId="5037" xr:uid="{75933569-1A04-4D32-8041-1812A1387637}"/>
    <cellStyle name="Normal 9 5 2 2 3 2 3" xfId="4135" xr:uid="{E60CD44B-896E-493E-8D87-E6CDF93EFA72}"/>
    <cellStyle name="Normal 9 5 2 2 3 2 3 2" xfId="5038" xr:uid="{29802C00-BC72-4A55-921D-8DF7578FE275}"/>
    <cellStyle name="Normal 9 5 2 2 3 2 4" xfId="4136" xr:uid="{6966748E-81A0-46AA-8681-34FE83ECB1BC}"/>
    <cellStyle name="Normal 9 5 2 2 3 2 4 2" xfId="5039" xr:uid="{078A369B-5681-4102-915C-0EEEA0203F33}"/>
    <cellStyle name="Normal 9 5 2 2 3 2 5" xfId="5036" xr:uid="{97F55E3E-C907-45B4-91CD-841A135FC456}"/>
    <cellStyle name="Normal 9 5 2 2 3 3" xfId="4137" xr:uid="{131AEE00-C712-4AE4-A81A-52BDA13BCF46}"/>
    <cellStyle name="Normal 9 5 2 2 3 3 2" xfId="5040" xr:uid="{4B02A921-5304-4171-A25B-568F550E5F63}"/>
    <cellStyle name="Normal 9 5 2 2 3 4" xfId="4138" xr:uid="{0CD61586-5A12-4917-A302-D60736641049}"/>
    <cellStyle name="Normal 9 5 2 2 3 4 2" xfId="5041" xr:uid="{EC61DB94-52FD-4134-9DFF-C9BED7DE39AE}"/>
    <cellStyle name="Normal 9 5 2 2 3 5" xfId="4139" xr:uid="{54DB0AF0-15D6-4554-872D-55CD38C40B1C}"/>
    <cellStyle name="Normal 9 5 2 2 3 5 2" xfId="5042" xr:uid="{C073D639-C892-48D5-B7E2-E7DE7488A18C}"/>
    <cellStyle name="Normal 9 5 2 2 3 6" xfId="5035" xr:uid="{BD2CC625-55C2-411C-B053-6C1547B2BC9C}"/>
    <cellStyle name="Normal 9 5 2 2 4" xfId="2450" xr:uid="{178DFE38-6810-4C7B-B37F-F678E73B155B}"/>
    <cellStyle name="Normal 9 5 2 2 4 2" xfId="4140" xr:uid="{6F30E46C-CA0D-4145-B9A6-A4CB5D055596}"/>
    <cellStyle name="Normal 9 5 2 2 4 2 2" xfId="5044" xr:uid="{78B7C209-2F47-42AC-A09B-9217E29B0FBF}"/>
    <cellStyle name="Normal 9 5 2 2 4 3" xfId="4141" xr:uid="{CEF4AD56-3E31-4D83-960F-F101CF7FD7A6}"/>
    <cellStyle name="Normal 9 5 2 2 4 3 2" xfId="5045" xr:uid="{86511B02-D9DF-4A64-B13A-29BEB7BFFEF3}"/>
    <cellStyle name="Normal 9 5 2 2 4 4" xfId="4142" xr:uid="{EB627AD9-0CFA-47B7-93F5-7E9A2250FDB2}"/>
    <cellStyle name="Normal 9 5 2 2 4 4 2" xfId="5046" xr:uid="{4D6C1D77-7DAA-4373-8A93-EBC3BB68F527}"/>
    <cellStyle name="Normal 9 5 2 2 4 5" xfId="5043" xr:uid="{3062653A-F18B-4222-9455-A29BAC7356DD}"/>
    <cellStyle name="Normal 9 5 2 2 5" xfId="4143" xr:uid="{F9CB328E-3B27-4C93-9166-4B24EF913078}"/>
    <cellStyle name="Normal 9 5 2 2 5 2" xfId="4144" xr:uid="{C0893585-EC7E-48A1-83E8-1DD5315F7760}"/>
    <cellStyle name="Normal 9 5 2 2 5 2 2" xfId="5048" xr:uid="{DC67CFBE-F113-49E5-86E7-5A5FDAA9D42D}"/>
    <cellStyle name="Normal 9 5 2 2 5 3" xfId="4145" xr:uid="{52F3C2F2-63C1-4048-8BD2-8B30A6873E61}"/>
    <cellStyle name="Normal 9 5 2 2 5 3 2" xfId="5049" xr:uid="{0D661229-55A2-4744-97A0-08DB7A4D1CBD}"/>
    <cellStyle name="Normal 9 5 2 2 5 4" xfId="4146" xr:uid="{0E64A051-4F08-4352-B442-F6809FBE514B}"/>
    <cellStyle name="Normal 9 5 2 2 5 4 2" xfId="5050" xr:uid="{2BCE7FB2-68B4-4540-B373-8B8EE224ED4A}"/>
    <cellStyle name="Normal 9 5 2 2 5 5" xfId="5047" xr:uid="{04F981F0-5F65-4C92-8CD9-6089141B7D48}"/>
    <cellStyle name="Normal 9 5 2 2 6" xfId="4147" xr:uid="{B8CB2369-AEE6-4312-A528-C8B8D724887B}"/>
    <cellStyle name="Normal 9 5 2 2 6 2" xfId="5051" xr:uid="{C6856ED4-150A-4304-8240-9E72915378A5}"/>
    <cellStyle name="Normal 9 5 2 2 7" xfId="4148" xr:uid="{C0B7BD49-1EB2-4A9C-B8A5-4A52A9AE737A}"/>
    <cellStyle name="Normal 9 5 2 2 7 2" xfId="5052" xr:uid="{E40BD1EC-2F8C-4CAB-A2ED-C9129AD84062}"/>
    <cellStyle name="Normal 9 5 2 2 8" xfId="4149" xr:uid="{A87333E2-7198-4A36-8803-89087241D384}"/>
    <cellStyle name="Normal 9 5 2 2 8 2" xfId="5053" xr:uid="{62C5E3C4-80A4-4591-BB19-2E5C4DA17ADD}"/>
    <cellStyle name="Normal 9 5 2 2 9" xfId="5022" xr:uid="{AE7BF61C-5393-4478-9267-73FCD972D804}"/>
    <cellStyle name="Normal 9 5 2 3" xfId="871" xr:uid="{0817C535-C268-4625-88A4-17EA9F0A6E95}"/>
    <cellStyle name="Normal 9 5 2 3 2" xfId="872" xr:uid="{DCFFDC70-225C-41FC-BBA8-C7001AA83368}"/>
    <cellStyle name="Normal 9 5 2 3 2 2" xfId="873" xr:uid="{7B57873A-18A2-439E-9F0F-A7E41FC88DB8}"/>
    <cellStyle name="Normal 9 5 2 3 2 2 2" xfId="5056" xr:uid="{E0F7178E-DB82-4F33-AFBD-A9046395B22E}"/>
    <cellStyle name="Normal 9 5 2 3 2 3" xfId="4150" xr:uid="{BB04CA2C-32A8-4381-955C-E771D669433D}"/>
    <cellStyle name="Normal 9 5 2 3 2 3 2" xfId="5057" xr:uid="{AF095A1C-03CC-4ADC-8EB3-57941382EBE5}"/>
    <cellStyle name="Normal 9 5 2 3 2 4" xfId="4151" xr:uid="{85376A85-BDDF-4EED-B7A8-642DBAE060FF}"/>
    <cellStyle name="Normal 9 5 2 3 2 4 2" xfId="5058" xr:uid="{1426FD3F-179C-4F0F-A11A-F4D216A3FD38}"/>
    <cellStyle name="Normal 9 5 2 3 2 5" xfId="5055" xr:uid="{452279DB-3994-4DAA-A3F5-E457A42D7576}"/>
    <cellStyle name="Normal 9 5 2 3 3" xfId="874" xr:uid="{F84F1069-38B5-450E-A7FF-2B78F3594E27}"/>
    <cellStyle name="Normal 9 5 2 3 3 2" xfId="4152" xr:uid="{58C7AC2A-B444-4CD0-AFF1-0CEB69C2456B}"/>
    <cellStyle name="Normal 9 5 2 3 3 2 2" xfId="5060" xr:uid="{54D4CD6C-3B88-4295-B60A-636800D76049}"/>
    <cellStyle name="Normal 9 5 2 3 3 3" xfId="4153" xr:uid="{C20E609E-2155-4465-9F44-EF6560C7AB9F}"/>
    <cellStyle name="Normal 9 5 2 3 3 3 2" xfId="5061" xr:uid="{9257BC6D-072F-407A-8522-A06732CE582E}"/>
    <cellStyle name="Normal 9 5 2 3 3 4" xfId="4154" xr:uid="{AC2B54E9-2D60-4BF6-AEBA-DCA168E788B4}"/>
    <cellStyle name="Normal 9 5 2 3 3 4 2" xfId="5062" xr:uid="{76CF38F4-B2AE-437C-BE87-24E9564A4399}"/>
    <cellStyle name="Normal 9 5 2 3 3 5" xfId="5059" xr:uid="{3668B8F0-7C2A-4E3A-BB5E-EE17943341BE}"/>
    <cellStyle name="Normal 9 5 2 3 4" xfId="4155" xr:uid="{4260EAC9-7BE1-471B-A70B-CD9895F23565}"/>
    <cellStyle name="Normal 9 5 2 3 4 2" xfId="5063" xr:uid="{030300FB-D44C-44BE-B84F-0D854D35BF48}"/>
    <cellStyle name="Normal 9 5 2 3 5" xfId="4156" xr:uid="{C6D87678-6C8D-410F-B7D3-C77D395BD2B8}"/>
    <cellStyle name="Normal 9 5 2 3 5 2" xfId="5064" xr:uid="{08062163-5F9A-442C-9385-E55C9CD204BB}"/>
    <cellStyle name="Normal 9 5 2 3 6" xfId="4157" xr:uid="{D609E165-951F-4276-8A35-9152BB093280}"/>
    <cellStyle name="Normal 9 5 2 3 6 2" xfId="5065" xr:uid="{A967FF32-ABF6-45E0-91F9-66A2DCD28570}"/>
    <cellStyle name="Normal 9 5 2 3 7" xfId="5054" xr:uid="{77B17AA5-E208-4382-855B-53F3DCE9935E}"/>
    <cellStyle name="Normal 9 5 2 4" xfId="875" xr:uid="{C118830C-8E5B-4F52-92F7-B5CDC949C64C}"/>
    <cellStyle name="Normal 9 5 2 4 2" xfId="876" xr:uid="{339C270D-30F1-4DF6-AEB2-62EC0A7B5897}"/>
    <cellStyle name="Normal 9 5 2 4 2 2" xfId="4158" xr:uid="{E16D323D-C733-4257-A0CF-A6D4CA03B02B}"/>
    <cellStyle name="Normal 9 5 2 4 2 2 2" xfId="5068" xr:uid="{72510562-BA24-48B1-B362-09031B71AF7B}"/>
    <cellStyle name="Normal 9 5 2 4 2 3" xfId="4159" xr:uid="{670DCD7E-3EE7-45E3-88DB-4CCFC8DD74D7}"/>
    <cellStyle name="Normal 9 5 2 4 2 3 2" xfId="5069" xr:uid="{0646597D-E2CE-4689-9460-EC4B4BB5C6E1}"/>
    <cellStyle name="Normal 9 5 2 4 2 4" xfId="4160" xr:uid="{81E79732-4BEE-4EF3-94FA-09E31B387B07}"/>
    <cellStyle name="Normal 9 5 2 4 2 4 2" xfId="5070" xr:uid="{7E60F957-D0E9-465B-9BB8-4ECE1D5D478A}"/>
    <cellStyle name="Normal 9 5 2 4 2 5" xfId="5067" xr:uid="{EA12A2BF-4BE3-4250-93AD-0DA17275B68C}"/>
    <cellStyle name="Normal 9 5 2 4 3" xfId="4161" xr:uid="{6AAED49C-AAA7-43D3-9571-A4C874BB5955}"/>
    <cellStyle name="Normal 9 5 2 4 3 2" xfId="5071" xr:uid="{C894FAAB-3B85-4424-9C09-DF9DA51F9014}"/>
    <cellStyle name="Normal 9 5 2 4 4" xfId="4162" xr:uid="{10A649A5-D029-437C-A0CF-B2615F8AF3A1}"/>
    <cellStyle name="Normal 9 5 2 4 4 2" xfId="5072" xr:uid="{832DB174-F9ED-4357-8790-475381807C7B}"/>
    <cellStyle name="Normal 9 5 2 4 5" xfId="4163" xr:uid="{78D94832-F0DA-4F5D-AFB9-78F3AD71BCC2}"/>
    <cellStyle name="Normal 9 5 2 4 5 2" xfId="5073" xr:uid="{53C1C162-F760-4C83-A52D-1C02F076C155}"/>
    <cellStyle name="Normal 9 5 2 4 6" xfId="5066" xr:uid="{40264268-E5B5-4E41-9943-7ED8F85AEAA3}"/>
    <cellStyle name="Normal 9 5 2 5" xfId="877" xr:uid="{2A622C0A-DF43-4C0D-BC1B-F544B10D59FD}"/>
    <cellStyle name="Normal 9 5 2 5 2" xfId="4164" xr:uid="{E7DD55BC-6A59-4CA3-9BFA-16C02AD0E485}"/>
    <cellStyle name="Normal 9 5 2 5 2 2" xfId="5075" xr:uid="{2D6F45C6-0671-448C-9A6E-B73F8BEFE7BF}"/>
    <cellStyle name="Normal 9 5 2 5 3" xfId="4165" xr:uid="{60759710-778F-45F8-BA93-B7C95B29ABA3}"/>
    <cellStyle name="Normal 9 5 2 5 3 2" xfId="5076" xr:uid="{AD766D25-B323-4C1C-855E-B0B075E67EA6}"/>
    <cellStyle name="Normal 9 5 2 5 4" xfId="4166" xr:uid="{1A4390A7-483A-404E-8A61-483BFF3040F9}"/>
    <cellStyle name="Normal 9 5 2 5 4 2" xfId="5077" xr:uid="{C96EF57F-0A0A-4488-BC12-78211DBF10C9}"/>
    <cellStyle name="Normal 9 5 2 5 5" xfId="5074" xr:uid="{C88C078B-4A06-410A-BF5A-E167449CD937}"/>
    <cellStyle name="Normal 9 5 2 6" xfId="4167" xr:uid="{559AB399-0D8A-4279-A27C-4537214228DE}"/>
    <cellStyle name="Normal 9 5 2 6 2" xfId="4168" xr:uid="{FA6C9740-804C-4F25-9DE6-60D1B396D1A9}"/>
    <cellStyle name="Normal 9 5 2 6 2 2" xfId="5079" xr:uid="{669EC3BE-14ED-40C7-9CCF-C06551ECB02A}"/>
    <cellStyle name="Normal 9 5 2 6 3" xfId="4169" xr:uid="{A677E2F8-4773-4DB9-ADD5-6FDE71B07B29}"/>
    <cellStyle name="Normal 9 5 2 6 3 2" xfId="5080" xr:uid="{E9D3BC92-023B-44AF-8E83-80C13C4134ED}"/>
    <cellStyle name="Normal 9 5 2 6 4" xfId="4170" xr:uid="{BF180268-A137-499D-B081-38ABF26701CA}"/>
    <cellStyle name="Normal 9 5 2 6 4 2" xfId="5081" xr:uid="{1C4FC1C2-9494-45AB-B9F0-9831939F60E4}"/>
    <cellStyle name="Normal 9 5 2 6 5" xfId="5078" xr:uid="{34740CE9-986C-4E4B-9955-8837A4C0824E}"/>
    <cellStyle name="Normal 9 5 2 7" xfId="4171" xr:uid="{BBACF3C8-54C2-46D2-BC74-BCA8CAD3DFD2}"/>
    <cellStyle name="Normal 9 5 2 7 2" xfId="5082" xr:uid="{25C50AA2-3856-4FFA-91DA-93BFA7024708}"/>
    <cellStyle name="Normal 9 5 2 8" xfId="4172" xr:uid="{2533FE00-BF9E-4D5C-AAFA-9F5B0968333A}"/>
    <cellStyle name="Normal 9 5 2 8 2" xfId="5083" xr:uid="{ED1045B0-2565-49C2-A736-54E243B0FCF1}"/>
    <cellStyle name="Normal 9 5 2 9" xfId="4173" xr:uid="{2DBFA63A-92A2-481B-A519-B24BBA2187B0}"/>
    <cellStyle name="Normal 9 5 2 9 2" xfId="5084" xr:uid="{70541D3E-D2D6-42BA-B722-41ADCB7E5F99}"/>
    <cellStyle name="Normal 9 5 3" xfId="420" xr:uid="{3B2B9746-D8D5-4760-8A71-F12F1B071426}"/>
    <cellStyle name="Normal 9 5 3 2" xfId="878" xr:uid="{1F4EF391-24FA-481F-ADF7-1C0EF79B200F}"/>
    <cellStyle name="Normal 9 5 3 2 2" xfId="879" xr:uid="{8B96C257-359D-4FEE-9A8F-B09DEB77DC6C}"/>
    <cellStyle name="Normal 9 5 3 2 2 2" xfId="2451" xr:uid="{A7566B55-0ACB-4759-9B0A-5E9BC3139269}"/>
    <cellStyle name="Normal 9 5 3 2 2 2 2" xfId="2452" xr:uid="{5A61DAF8-13DB-4170-A9C5-E50DE461EF07}"/>
    <cellStyle name="Normal 9 5 3 2 2 2 2 2" xfId="5089" xr:uid="{443A6E7C-BE90-4035-8DAD-F0A506F6B413}"/>
    <cellStyle name="Normal 9 5 3 2 2 2 3" xfId="5088" xr:uid="{8EBCFE81-24A5-4670-B888-98DFD84C5525}"/>
    <cellStyle name="Normal 9 5 3 2 2 3" xfId="2453" xr:uid="{07EC7551-6146-4B11-93B2-3E35DD22423B}"/>
    <cellStyle name="Normal 9 5 3 2 2 3 2" xfId="5090" xr:uid="{72012E79-A608-477B-A870-24A4C2FDE961}"/>
    <cellStyle name="Normal 9 5 3 2 2 4" xfId="4174" xr:uid="{5398EB6E-3C24-49F6-B67D-541FF8790183}"/>
    <cellStyle name="Normal 9 5 3 2 2 4 2" xfId="5091" xr:uid="{26382B31-4F00-432C-A081-CDEB1E0E19B3}"/>
    <cellStyle name="Normal 9 5 3 2 2 5" xfId="5087" xr:uid="{2F5E5998-8258-4391-A7A6-B981107BBE24}"/>
    <cellStyle name="Normal 9 5 3 2 3" xfId="2454" xr:uid="{5F69C96A-666D-49A7-B793-39AA67BC52FB}"/>
    <cellStyle name="Normal 9 5 3 2 3 2" xfId="2455" xr:uid="{528D7338-E3A8-4C4C-9FA8-A648A00FAAF6}"/>
    <cellStyle name="Normal 9 5 3 2 3 2 2" xfId="5093" xr:uid="{E72ADD30-7B15-4951-83D0-610D098A2633}"/>
    <cellStyle name="Normal 9 5 3 2 3 3" xfId="4175" xr:uid="{B7990E0F-4DC6-4FAD-AA2E-F0CDC231BCE0}"/>
    <cellStyle name="Normal 9 5 3 2 3 3 2" xfId="5094" xr:uid="{898A3E0C-C4DD-4B08-B54D-56267DDD6872}"/>
    <cellStyle name="Normal 9 5 3 2 3 4" xfId="4176" xr:uid="{82CC9401-B56F-47AB-8882-3B2A27F7BCE7}"/>
    <cellStyle name="Normal 9 5 3 2 3 4 2" xfId="5095" xr:uid="{589735B7-1F27-4E02-B0E1-AA5F0F3693A7}"/>
    <cellStyle name="Normal 9 5 3 2 3 5" xfId="5092" xr:uid="{D5C4167E-BC95-4C01-9AB7-772079E12352}"/>
    <cellStyle name="Normal 9 5 3 2 4" xfId="2456" xr:uid="{862D9D44-B896-4F8E-A875-484E296418A0}"/>
    <cellStyle name="Normal 9 5 3 2 4 2" xfId="5096" xr:uid="{B8D0BCA9-8A5E-472C-B709-1B53D0E7FC95}"/>
    <cellStyle name="Normal 9 5 3 2 5" xfId="4177" xr:uid="{0E0A7DE3-BAB1-4D1B-AC4B-59CC8E0F04C7}"/>
    <cellStyle name="Normal 9 5 3 2 5 2" xfId="5097" xr:uid="{839244D6-FA30-448E-8704-8AFC06E69292}"/>
    <cellStyle name="Normal 9 5 3 2 6" xfId="4178" xr:uid="{348023C1-4768-45C4-8947-74F8EE7C0EA0}"/>
    <cellStyle name="Normal 9 5 3 2 6 2" xfId="5098" xr:uid="{E472D39D-E245-4AA5-9103-CD11281078A2}"/>
    <cellStyle name="Normal 9 5 3 2 7" xfId="5086" xr:uid="{634CD741-64BE-4FE3-9099-CC8AB1F67AE9}"/>
    <cellStyle name="Normal 9 5 3 3" xfId="880" xr:uid="{7A984401-13E8-4707-868E-30BE03E8456B}"/>
    <cellStyle name="Normal 9 5 3 3 2" xfId="2457" xr:uid="{10347C49-568E-4960-A204-69ED94402B81}"/>
    <cellStyle name="Normal 9 5 3 3 2 2" xfId="2458" xr:uid="{916571E4-414B-4D43-87C5-6328C3FD84A6}"/>
    <cellStyle name="Normal 9 5 3 3 2 2 2" xfId="5101" xr:uid="{C5892E7F-D46C-4F35-B247-00CDF197E320}"/>
    <cellStyle name="Normal 9 5 3 3 2 3" xfId="4179" xr:uid="{4BD48F1F-C4CA-4675-B077-7F027C8C3C0A}"/>
    <cellStyle name="Normal 9 5 3 3 2 3 2" xfId="5102" xr:uid="{1DBE0508-EE7C-4F9B-B864-E96EED28D023}"/>
    <cellStyle name="Normal 9 5 3 3 2 4" xfId="4180" xr:uid="{187A8127-61E7-4F20-BCE6-807CBE46A433}"/>
    <cellStyle name="Normal 9 5 3 3 2 4 2" xfId="5103" xr:uid="{27CD69D6-3667-4857-9FBB-6871ABD20D00}"/>
    <cellStyle name="Normal 9 5 3 3 2 5" xfId="5100" xr:uid="{71A7ED17-A27B-4F4B-B9E0-007A2F430F35}"/>
    <cellStyle name="Normal 9 5 3 3 3" xfId="2459" xr:uid="{45A40717-0AE4-4689-8CB4-B7B4F08EDC3C}"/>
    <cellStyle name="Normal 9 5 3 3 3 2" xfId="5104" xr:uid="{B2C751E9-B849-4D60-919F-A46E2503FF04}"/>
    <cellStyle name="Normal 9 5 3 3 4" xfId="4181" xr:uid="{30C364D7-511C-46D2-B8AD-7CE9794A3C30}"/>
    <cellStyle name="Normal 9 5 3 3 4 2" xfId="5105" xr:uid="{1A5BEE6A-CDB1-496D-AB48-08CC6B97316B}"/>
    <cellStyle name="Normal 9 5 3 3 5" xfId="4182" xr:uid="{6D8BF030-A9D2-45C0-9C0D-A8253722DF5E}"/>
    <cellStyle name="Normal 9 5 3 3 5 2" xfId="5106" xr:uid="{439525A9-274C-44BB-B9D3-D7D4FF3E7BCF}"/>
    <cellStyle name="Normal 9 5 3 3 6" xfId="5099" xr:uid="{2A27669C-1033-4BBA-8E96-70FCF09D0EA2}"/>
    <cellStyle name="Normal 9 5 3 4" xfId="2460" xr:uid="{6FD12589-5E12-4E8D-8388-939DF9C03986}"/>
    <cellStyle name="Normal 9 5 3 4 2" xfId="2461" xr:uid="{186C4E97-F160-4E02-A469-E155A15DFD99}"/>
    <cellStyle name="Normal 9 5 3 4 2 2" xfId="5108" xr:uid="{81BB4DF2-07C6-4E8E-92BE-F94319901CDF}"/>
    <cellStyle name="Normal 9 5 3 4 3" xfId="4183" xr:uid="{FD35CA69-EF13-44D2-A928-990523EC0CFC}"/>
    <cellStyle name="Normal 9 5 3 4 3 2" xfId="5109" xr:uid="{93885647-F0C4-4CA0-AD08-D4511ED8166E}"/>
    <cellStyle name="Normal 9 5 3 4 4" xfId="4184" xr:uid="{96660142-D535-4E79-80F5-005CB55A40AB}"/>
    <cellStyle name="Normal 9 5 3 4 4 2" xfId="5110" xr:uid="{8F95FDA5-2454-455C-A566-FFE8E4C074D2}"/>
    <cellStyle name="Normal 9 5 3 4 5" xfId="5107" xr:uid="{1229A8E7-7AB3-4041-9FCB-0079403564AB}"/>
    <cellStyle name="Normal 9 5 3 5" xfId="2462" xr:uid="{F01497EE-3012-4FCB-9376-5533B44DB2FA}"/>
    <cellStyle name="Normal 9 5 3 5 2" xfId="4185" xr:uid="{A5FAD0E9-1959-4C27-A589-4AE680C1D53A}"/>
    <cellStyle name="Normal 9 5 3 5 2 2" xfId="5112" xr:uid="{93AB093E-10FF-4FB8-A270-B44C041151EC}"/>
    <cellStyle name="Normal 9 5 3 5 3" xfId="4186" xr:uid="{9B3EF487-2B07-49A1-8AFB-01EF3B98AB5F}"/>
    <cellStyle name="Normal 9 5 3 5 3 2" xfId="5113" xr:uid="{DAC5C7AB-DA75-4EF6-BF20-E7932D7184BD}"/>
    <cellStyle name="Normal 9 5 3 5 4" xfId="4187" xr:uid="{9E6B4907-F198-41A7-92C8-6E9811EB7254}"/>
    <cellStyle name="Normal 9 5 3 5 4 2" xfId="5114" xr:uid="{0CC15DCB-1BFF-42AF-9CB3-37FA85CE4F30}"/>
    <cellStyle name="Normal 9 5 3 5 5" xfId="5111" xr:uid="{433A9BC1-937B-49B5-921D-F86C25B85272}"/>
    <cellStyle name="Normal 9 5 3 6" xfId="4188" xr:uid="{98B90B14-E1D8-4564-8FC3-0B7ED6781A52}"/>
    <cellStyle name="Normal 9 5 3 6 2" xfId="5115" xr:uid="{6BA9B0B3-4564-4BAB-90A2-869A96C66589}"/>
    <cellStyle name="Normal 9 5 3 7" xfId="4189" xr:uid="{27A21260-9924-43C6-90FC-A1C4185F277B}"/>
    <cellStyle name="Normal 9 5 3 7 2" xfId="5116" xr:uid="{F46CD11F-2321-4CF4-AACB-414E909DCC9D}"/>
    <cellStyle name="Normal 9 5 3 8" xfId="4190" xr:uid="{8FDE86A0-F50C-426A-803F-A473F31B5333}"/>
    <cellStyle name="Normal 9 5 3 8 2" xfId="5117" xr:uid="{EA06122A-A2C8-41BA-A7C8-652922136C62}"/>
    <cellStyle name="Normal 9 5 3 9" xfId="5085" xr:uid="{66F850B3-5D5C-47F3-873C-49B195B98C54}"/>
    <cellStyle name="Normal 9 5 4" xfId="421" xr:uid="{902B0226-B35C-478C-BC1E-AB15130A7D31}"/>
    <cellStyle name="Normal 9 5 4 2" xfId="881" xr:uid="{29C9CC97-3F80-4BC9-9638-5F1EE515F2A4}"/>
    <cellStyle name="Normal 9 5 4 2 2" xfId="882" xr:uid="{32B33297-3D11-441A-97AA-3C4438E72A82}"/>
    <cellStyle name="Normal 9 5 4 2 2 2" xfId="2463" xr:uid="{68291BA4-E388-44E5-9DA3-A0EE8EF2F47D}"/>
    <cellStyle name="Normal 9 5 4 2 2 2 2" xfId="5121" xr:uid="{B016B88E-5026-4073-A2CF-2F951A4564C3}"/>
    <cellStyle name="Normal 9 5 4 2 2 3" xfId="4191" xr:uid="{436133F5-6A17-4FEE-A65B-6D5F81E57923}"/>
    <cellStyle name="Normal 9 5 4 2 2 3 2" xfId="5122" xr:uid="{AFE6669E-A43F-409D-BDC8-8F7EA144CCAD}"/>
    <cellStyle name="Normal 9 5 4 2 2 4" xfId="4192" xr:uid="{FB887D46-DE63-4EA1-B888-4FE5BFA9356A}"/>
    <cellStyle name="Normal 9 5 4 2 2 4 2" xfId="5123" xr:uid="{64D6D4ED-F084-4B5C-921A-3CC24B5F4481}"/>
    <cellStyle name="Normal 9 5 4 2 2 5" xfId="5120" xr:uid="{E784D663-0BF2-43D3-AD3B-490327144184}"/>
    <cellStyle name="Normal 9 5 4 2 3" xfId="2464" xr:uid="{D1A01469-2CB6-492D-B54A-F9BAC12F5D53}"/>
    <cellStyle name="Normal 9 5 4 2 3 2" xfId="5124" xr:uid="{5228C4F6-B423-4361-B50F-00A35AFEEB60}"/>
    <cellStyle name="Normal 9 5 4 2 4" xfId="4193" xr:uid="{331D2487-0E39-4EC8-8FEB-97F3A65A731D}"/>
    <cellStyle name="Normal 9 5 4 2 4 2" xfId="5125" xr:uid="{8A9BBE66-9625-4BC8-8935-549A5D8EFAE5}"/>
    <cellStyle name="Normal 9 5 4 2 5" xfId="4194" xr:uid="{A54A5399-72D0-42E4-92E6-8731D468D371}"/>
    <cellStyle name="Normal 9 5 4 2 5 2" xfId="5126" xr:uid="{7D51951B-0306-463E-B6C3-A42391CE8988}"/>
    <cellStyle name="Normal 9 5 4 2 6" xfId="5119" xr:uid="{AEC16574-3C31-4898-B684-DCB7B90F3815}"/>
    <cellStyle name="Normal 9 5 4 3" xfId="883" xr:uid="{E9C8445A-086E-45C7-ADEC-3DF8F2D0A062}"/>
    <cellStyle name="Normal 9 5 4 3 2" xfId="2465" xr:uid="{235EE037-B827-4645-A294-58840D13375F}"/>
    <cellStyle name="Normal 9 5 4 3 2 2" xfId="5128" xr:uid="{3917D4BD-010F-4403-8493-B209547336B6}"/>
    <cellStyle name="Normal 9 5 4 3 3" xfId="4195" xr:uid="{6D3610AB-A34F-4A59-BE86-BFC3CA7B8C61}"/>
    <cellStyle name="Normal 9 5 4 3 3 2" xfId="5129" xr:uid="{A83F7C6C-CAAF-466D-B35E-96985B317C8E}"/>
    <cellStyle name="Normal 9 5 4 3 4" xfId="4196" xr:uid="{EE2F0760-A5B3-491F-9097-8B1DD96EBA3B}"/>
    <cellStyle name="Normal 9 5 4 3 4 2" xfId="5130" xr:uid="{FE84CD2B-95B1-41C7-B17C-D229A5D952A3}"/>
    <cellStyle name="Normal 9 5 4 3 5" xfId="5127" xr:uid="{BB23E49D-FFF9-4B70-B715-D45CCA6EB224}"/>
    <cellStyle name="Normal 9 5 4 4" xfId="2466" xr:uid="{4F000193-98A9-49CC-BC7E-64CF4EE2434D}"/>
    <cellStyle name="Normal 9 5 4 4 2" xfId="4197" xr:uid="{C278213D-9E71-498F-8D0C-481A7E12F29E}"/>
    <cellStyle name="Normal 9 5 4 4 2 2" xfId="5132" xr:uid="{A359A3CB-8FFB-42BE-B4B9-4F8077CDEC10}"/>
    <cellStyle name="Normal 9 5 4 4 3" xfId="4198" xr:uid="{66F9DE37-0EEC-48C0-8FE1-73EFD29035DB}"/>
    <cellStyle name="Normal 9 5 4 4 3 2" xfId="5133" xr:uid="{BE50927B-FE41-4842-B217-03C76424C3AD}"/>
    <cellStyle name="Normal 9 5 4 4 4" xfId="4199" xr:uid="{34B9339C-A6A4-47CB-91EE-738F780F24D4}"/>
    <cellStyle name="Normal 9 5 4 4 4 2" xfId="5134" xr:uid="{437F34CD-3A1D-4090-BEFA-037DC2BD9AE3}"/>
    <cellStyle name="Normal 9 5 4 4 5" xfId="5131" xr:uid="{C914A98C-FF9C-42A1-ABFE-FA22014866EF}"/>
    <cellStyle name="Normal 9 5 4 5" xfId="4200" xr:uid="{98EC6075-4EE6-48A1-AEF7-5794593D3413}"/>
    <cellStyle name="Normal 9 5 4 5 2" xfId="5135" xr:uid="{9F565104-50C2-4543-9F30-AF583ADBEC64}"/>
    <cellStyle name="Normal 9 5 4 6" xfId="4201" xr:uid="{2EF6B457-4E3A-4E99-BD75-441FB9E401ED}"/>
    <cellStyle name="Normal 9 5 4 6 2" xfId="5136" xr:uid="{22B4821F-720A-48AA-AF81-43D73983CBA7}"/>
    <cellStyle name="Normal 9 5 4 7" xfId="4202" xr:uid="{6119CAE2-7B4C-4F32-B16C-6ADF2E10920F}"/>
    <cellStyle name="Normal 9 5 4 7 2" xfId="5137" xr:uid="{7038C8B5-7A98-492C-AFFD-D645B50E3EAB}"/>
    <cellStyle name="Normal 9 5 4 8" xfId="5118" xr:uid="{E077568D-9B8A-424E-8320-5FA2EFDC8B8F}"/>
    <cellStyle name="Normal 9 5 5" xfId="422" xr:uid="{CDFCD965-6466-440F-9CA2-3983C18228B0}"/>
    <cellStyle name="Normal 9 5 5 2" xfId="884" xr:uid="{19685522-C51F-474C-88F0-1A1DA72E9613}"/>
    <cellStyle name="Normal 9 5 5 2 2" xfId="2467" xr:uid="{93A898BB-721C-46E2-8A80-5D9F72A750A2}"/>
    <cellStyle name="Normal 9 5 5 2 2 2" xfId="5140" xr:uid="{43A0A531-89DF-4C4A-800D-DB85A5275941}"/>
    <cellStyle name="Normal 9 5 5 2 3" xfId="4203" xr:uid="{7091DBD9-DDD0-402F-B12C-10034A7A9A6A}"/>
    <cellStyle name="Normal 9 5 5 2 3 2" xfId="5141" xr:uid="{CBABD6EC-5B19-4588-8C03-2F405B53F378}"/>
    <cellStyle name="Normal 9 5 5 2 4" xfId="4204" xr:uid="{645C6CE5-9A8D-4914-A7FB-3C5891812464}"/>
    <cellStyle name="Normal 9 5 5 2 4 2" xfId="5142" xr:uid="{7ACCEC06-112B-4119-898F-DBB2FA754447}"/>
    <cellStyle name="Normal 9 5 5 2 5" xfId="5139" xr:uid="{11B67527-8243-4742-A95A-AAC003E3129E}"/>
    <cellStyle name="Normal 9 5 5 3" xfId="2468" xr:uid="{BB5909E1-5B3B-478A-AAB7-2A8271D00E4B}"/>
    <cellStyle name="Normal 9 5 5 3 2" xfId="4205" xr:uid="{731E25F1-C5A9-4F9A-98DD-19C8439656FA}"/>
    <cellStyle name="Normal 9 5 5 3 2 2" xfId="5144" xr:uid="{0D73A77F-5755-4A21-AC83-072B79011470}"/>
    <cellStyle name="Normal 9 5 5 3 3" xfId="4206" xr:uid="{AF507F46-8949-4684-9F4E-464E82716C96}"/>
    <cellStyle name="Normal 9 5 5 3 3 2" xfId="5145" xr:uid="{91B86339-7983-44E9-9D2D-825D89BA1934}"/>
    <cellStyle name="Normal 9 5 5 3 4" xfId="4207" xr:uid="{AD5D15A2-7982-4D0C-B2E6-347251231889}"/>
    <cellStyle name="Normal 9 5 5 3 4 2" xfId="5146" xr:uid="{E38336E0-A97A-4D7D-8E09-768AFB3D091A}"/>
    <cellStyle name="Normal 9 5 5 3 5" xfId="5143" xr:uid="{A51E36CB-7EB7-4990-84B3-102FF24FD8DC}"/>
    <cellStyle name="Normal 9 5 5 4" xfId="4208" xr:uid="{2FDECE4B-302F-48AD-A275-F4A7807C095B}"/>
    <cellStyle name="Normal 9 5 5 4 2" xfId="5147" xr:uid="{EC5E32BA-81C0-4729-914C-947CF759E208}"/>
    <cellStyle name="Normal 9 5 5 5" xfId="4209" xr:uid="{DCC3EE14-1FBE-44BB-8742-BE79EAA6130F}"/>
    <cellStyle name="Normal 9 5 5 5 2" xfId="5148" xr:uid="{B20D3774-9B11-422B-8F30-84AFA0D306DA}"/>
    <cellStyle name="Normal 9 5 5 6" xfId="4210" xr:uid="{EA66BE37-4F5A-4AE1-B3DE-052D9A939E6A}"/>
    <cellStyle name="Normal 9 5 5 6 2" xfId="5149" xr:uid="{2BD64891-5B6A-47CA-9940-194F59596245}"/>
    <cellStyle name="Normal 9 5 5 7" xfId="5138" xr:uid="{F6AFBF3A-BC42-4C90-AEAA-86099F7210BA}"/>
    <cellStyle name="Normal 9 5 6" xfId="885" xr:uid="{662B9229-280C-44CF-8354-684B833948DC}"/>
    <cellStyle name="Normal 9 5 6 2" xfId="2469" xr:uid="{6D5C97B4-4A1F-4E4B-B3EB-A59036408BAF}"/>
    <cellStyle name="Normal 9 5 6 2 2" xfId="4211" xr:uid="{89BE1A59-F6BE-4C0E-A8CC-664320B8AAB4}"/>
    <cellStyle name="Normal 9 5 6 2 2 2" xfId="5152" xr:uid="{A1CADD2E-014B-4A49-9934-6AAAF22CDBA0}"/>
    <cellStyle name="Normal 9 5 6 2 3" xfId="4212" xr:uid="{DFD75E60-6F91-4C11-89B5-DB0EAE389F44}"/>
    <cellStyle name="Normal 9 5 6 2 3 2" xfId="5153" xr:uid="{86A6CF65-2829-489C-AC15-FE20F51AE632}"/>
    <cellStyle name="Normal 9 5 6 2 4" xfId="4213" xr:uid="{8AEFA601-4A63-472C-BBBD-9768A4C9BB77}"/>
    <cellStyle name="Normal 9 5 6 2 4 2" xfId="5154" xr:uid="{6F3FB51E-E211-4C64-8570-A7E282C06E75}"/>
    <cellStyle name="Normal 9 5 6 2 5" xfId="5151" xr:uid="{47156426-2C2D-4B6D-B12A-1B5F85F6BA4E}"/>
    <cellStyle name="Normal 9 5 6 3" xfId="4214" xr:uid="{B6DDBC6D-D06C-4F54-ABC1-F56FB72DC5CC}"/>
    <cellStyle name="Normal 9 5 6 3 2" xfId="5155" xr:uid="{A75979CA-1715-448F-8480-30093F2CDA10}"/>
    <cellStyle name="Normal 9 5 6 4" xfId="4215" xr:uid="{A247E7A6-D8EA-4EB6-B268-2A81C2CE2B4A}"/>
    <cellStyle name="Normal 9 5 6 4 2" xfId="5156" xr:uid="{3FE923EB-DBE0-4536-B3EB-88CCFABD095D}"/>
    <cellStyle name="Normal 9 5 6 5" xfId="4216" xr:uid="{152C1395-7C9D-424F-A238-8E37545BC2A0}"/>
    <cellStyle name="Normal 9 5 6 5 2" xfId="5157" xr:uid="{F147A404-C12B-4D39-8E0B-EC8BD03FBDF1}"/>
    <cellStyle name="Normal 9 5 6 6" xfId="5150" xr:uid="{E0FEC60F-AA9A-4C46-8161-A9D75DA4DF19}"/>
    <cellStyle name="Normal 9 5 7" xfId="2470" xr:uid="{28272E3F-287C-4F3A-BAE4-E3FDAF1E7EE4}"/>
    <cellStyle name="Normal 9 5 7 2" xfId="4217" xr:uid="{B7A07B03-E555-405A-B134-34E3B342ABBC}"/>
    <cellStyle name="Normal 9 5 7 2 2" xfId="5159" xr:uid="{E27344A8-263E-4D62-9949-EC5D74C17742}"/>
    <cellStyle name="Normal 9 5 7 3" xfId="4218" xr:uid="{C4A4E62B-4F0D-4B23-BC47-C51908A297C7}"/>
    <cellStyle name="Normal 9 5 7 3 2" xfId="5160" xr:uid="{62279E8D-EA62-4A97-9A86-A095AE35DBD6}"/>
    <cellStyle name="Normal 9 5 7 4" xfId="4219" xr:uid="{A3D1095C-F4AC-4669-B113-F4AE8FCB01A0}"/>
    <cellStyle name="Normal 9 5 7 4 2" xfId="5161" xr:uid="{84F45CFB-6438-43E6-BE9A-F151EDFFA766}"/>
    <cellStyle name="Normal 9 5 7 5" xfId="5158" xr:uid="{67AC9E9D-9339-4E10-A4FF-10C052BDAB34}"/>
    <cellStyle name="Normal 9 5 8" xfId="4220" xr:uid="{EF0F5A19-0F98-4AB0-AB4A-E254B1CE7FD9}"/>
    <cellStyle name="Normal 9 5 8 2" xfId="4221" xr:uid="{E99DDBE3-CF8E-4921-BC16-0891BA820826}"/>
    <cellStyle name="Normal 9 5 8 2 2" xfId="5163" xr:uid="{B9CAD29C-CE53-40E2-8A45-B208A1317BDF}"/>
    <cellStyle name="Normal 9 5 8 3" xfId="4222" xr:uid="{94391B2B-7A50-45AC-A62C-CAF0D6E7F662}"/>
    <cellStyle name="Normal 9 5 8 3 2" xfId="5164" xr:uid="{039E08CA-717A-451A-9FBE-7992AF283CB8}"/>
    <cellStyle name="Normal 9 5 8 4" xfId="4223" xr:uid="{D15D1A0D-D2CD-43A4-B189-B667D4A12D3D}"/>
    <cellStyle name="Normal 9 5 8 4 2" xfId="5165" xr:uid="{174C750D-1FB6-4BC1-AC36-0EBC0BAEFF5F}"/>
    <cellStyle name="Normal 9 5 8 5" xfId="5162" xr:uid="{DBEA9609-11D1-4C25-90C6-01EA1073C3B4}"/>
    <cellStyle name="Normal 9 5 9" xfId="4224" xr:uid="{B3B4CB85-AB39-4D8C-97D3-A689522CE552}"/>
    <cellStyle name="Normal 9 5 9 2" xfId="5166" xr:uid="{624A54FA-A952-4151-BF51-6198E25EDD0C}"/>
    <cellStyle name="Normal 9 6" xfId="180" xr:uid="{7B0E1421-4EF1-4A48-824F-35A26A4BB119}"/>
    <cellStyle name="Normal 9 6 10" xfId="5167" xr:uid="{3D2A212B-6A46-43D9-9538-23967A0EC95A}"/>
    <cellStyle name="Normal 9 6 2" xfId="181" xr:uid="{39735287-1AF1-4AFB-8209-B69ECB7EE219}"/>
    <cellStyle name="Normal 9 6 2 2" xfId="423" xr:uid="{A9904BC1-10F3-497F-9FF6-FBBF2538C67D}"/>
    <cellStyle name="Normal 9 6 2 2 2" xfId="886" xr:uid="{9D0A909B-0E7D-47AD-9310-4736768F9FAC}"/>
    <cellStyle name="Normal 9 6 2 2 2 2" xfId="2471" xr:uid="{ABBDF461-4023-4970-8C56-5C0EF6EB8985}"/>
    <cellStyle name="Normal 9 6 2 2 2 2 2" xfId="5171" xr:uid="{2865BF2D-02BC-4E77-AFEB-3B835D4E332D}"/>
    <cellStyle name="Normal 9 6 2 2 2 3" xfId="4225" xr:uid="{2B4C9C06-CD59-402D-BAC7-22B37108B1E0}"/>
    <cellStyle name="Normal 9 6 2 2 2 3 2" xfId="5172" xr:uid="{0C716373-FE5C-43E2-B5F5-C4CF72EB2D8C}"/>
    <cellStyle name="Normal 9 6 2 2 2 4" xfId="4226" xr:uid="{61B8D8B1-819E-49AF-BD7B-CF9770FD5409}"/>
    <cellStyle name="Normal 9 6 2 2 2 4 2" xfId="5173" xr:uid="{1416DFEB-FE35-4485-AD54-356DCD5AEF99}"/>
    <cellStyle name="Normal 9 6 2 2 2 5" xfId="5170" xr:uid="{77A2D49D-4141-4B47-8B9A-4CE675DC5C9A}"/>
    <cellStyle name="Normal 9 6 2 2 3" xfId="2472" xr:uid="{CBD815B2-5D9D-43F2-B09A-737DEC0B3B86}"/>
    <cellStyle name="Normal 9 6 2 2 3 2" xfId="4227" xr:uid="{132709F7-AAAF-46AF-8D20-7BF328BE0012}"/>
    <cellStyle name="Normal 9 6 2 2 3 2 2" xfId="5175" xr:uid="{048CF40F-C85D-4F35-9061-AE9FCD9344D5}"/>
    <cellStyle name="Normal 9 6 2 2 3 3" xfId="4228" xr:uid="{318E6525-8FAE-4B0F-8E56-F10AB6E4AE98}"/>
    <cellStyle name="Normal 9 6 2 2 3 3 2" xfId="5176" xr:uid="{931F1E67-E7B6-4760-B1DB-552C179703D1}"/>
    <cellStyle name="Normal 9 6 2 2 3 4" xfId="4229" xr:uid="{D5B435E2-DE43-49B4-B0DF-5D1FCDC24183}"/>
    <cellStyle name="Normal 9 6 2 2 3 4 2" xfId="5177" xr:uid="{8DE96CC5-1731-417B-A855-89535CC4731A}"/>
    <cellStyle name="Normal 9 6 2 2 3 5" xfId="5174" xr:uid="{F57A4950-6C96-4915-9DBB-DEB2E9F22073}"/>
    <cellStyle name="Normal 9 6 2 2 4" xfId="4230" xr:uid="{D0ADBBCA-B324-4A37-BE0F-7A6DF3F957F5}"/>
    <cellStyle name="Normal 9 6 2 2 4 2" xfId="5178" xr:uid="{E2BBD7FA-46AD-4A60-9DB9-303DB3F9E722}"/>
    <cellStyle name="Normal 9 6 2 2 5" xfId="4231" xr:uid="{BB821C09-0D5C-4C0D-8829-814A2E300035}"/>
    <cellStyle name="Normal 9 6 2 2 5 2" xfId="5179" xr:uid="{0F039843-1621-49C7-B7CA-C331A7FA9D96}"/>
    <cellStyle name="Normal 9 6 2 2 6" xfId="4232" xr:uid="{90AB5537-4689-4FE6-AA5B-D22714178F3D}"/>
    <cellStyle name="Normal 9 6 2 2 6 2" xfId="5180" xr:uid="{530EB4DB-B373-4BD8-9004-05B1A9C5D477}"/>
    <cellStyle name="Normal 9 6 2 2 7" xfId="5169" xr:uid="{FA61A26F-D3B0-4600-92FF-CD69EA3B6F15}"/>
    <cellStyle name="Normal 9 6 2 3" xfId="887" xr:uid="{4A5E4FDD-DCC0-4EB3-8DEB-8EB0332C633F}"/>
    <cellStyle name="Normal 9 6 2 3 2" xfId="2473" xr:uid="{69CE7390-3589-4893-A31E-FC6DA6EF010D}"/>
    <cellStyle name="Normal 9 6 2 3 2 2" xfId="4233" xr:uid="{886A8036-B435-45D4-ACCD-7ACB162CDD77}"/>
    <cellStyle name="Normal 9 6 2 3 2 2 2" xfId="5183" xr:uid="{480441A6-AF3C-4217-ADBD-69B5EBF55792}"/>
    <cellStyle name="Normal 9 6 2 3 2 3" xfId="4234" xr:uid="{DB2A1ADA-D38C-44AF-A85F-340310B84CE0}"/>
    <cellStyle name="Normal 9 6 2 3 2 3 2" xfId="5184" xr:uid="{6DF7C539-5047-443B-8DA6-61BECBC0976A}"/>
    <cellStyle name="Normal 9 6 2 3 2 4" xfId="4235" xr:uid="{4360211F-1BA8-4729-89B5-C64F4DB40A3A}"/>
    <cellStyle name="Normal 9 6 2 3 2 4 2" xfId="5185" xr:uid="{1AC29B90-465F-446F-8F78-874848046220}"/>
    <cellStyle name="Normal 9 6 2 3 2 5" xfId="5182" xr:uid="{CEAF1766-4DF5-4C99-9D7A-367F655118A0}"/>
    <cellStyle name="Normal 9 6 2 3 3" xfId="4236" xr:uid="{8E96A6D3-EB89-4FC6-A786-2B3137896640}"/>
    <cellStyle name="Normal 9 6 2 3 3 2" xfId="5186" xr:uid="{586AFF56-32FC-4D7A-82B1-D6A003233C1D}"/>
    <cellStyle name="Normal 9 6 2 3 4" xfId="4237" xr:uid="{E0A81C02-A6C8-4DBA-A1E9-28C22FDC2657}"/>
    <cellStyle name="Normal 9 6 2 3 4 2" xfId="5187" xr:uid="{601F304C-EBE0-4135-BB59-3A5D7F036B7D}"/>
    <cellStyle name="Normal 9 6 2 3 5" xfId="4238" xr:uid="{B5244830-7D2D-4BB5-A1DE-B461A73A894C}"/>
    <cellStyle name="Normal 9 6 2 3 5 2" xfId="5188" xr:uid="{5B5CC81E-6E4F-4A4B-BBF4-61ADBC00ECE7}"/>
    <cellStyle name="Normal 9 6 2 3 6" xfId="5181" xr:uid="{ABA904AB-0CFE-46C0-B140-3F80991251D2}"/>
    <cellStyle name="Normal 9 6 2 4" xfId="2474" xr:uid="{520CC0B1-E6D2-4413-930B-D914868CF3E4}"/>
    <cellStyle name="Normal 9 6 2 4 2" xfId="4239" xr:uid="{AB5D69C9-62C6-47A3-8445-5DD0407D5F93}"/>
    <cellStyle name="Normal 9 6 2 4 2 2" xfId="5190" xr:uid="{666F3307-5CE7-4338-BE7D-4B2F2CA926B1}"/>
    <cellStyle name="Normal 9 6 2 4 3" xfId="4240" xr:uid="{4529260F-166A-4336-BBD6-646423050E31}"/>
    <cellStyle name="Normal 9 6 2 4 3 2" xfId="5191" xr:uid="{9CBD3CDD-796A-41BA-87A4-9F42AF437BB1}"/>
    <cellStyle name="Normal 9 6 2 4 4" xfId="4241" xr:uid="{C109CBE6-92EB-40A9-8B95-C6A1CD5D2636}"/>
    <cellStyle name="Normal 9 6 2 4 4 2" xfId="5192" xr:uid="{C60DCE9F-6817-4D8F-8709-E13879D9E8E1}"/>
    <cellStyle name="Normal 9 6 2 4 5" xfId="5189" xr:uid="{15DA830F-D4F6-4557-A672-BFCE123BCED8}"/>
    <cellStyle name="Normal 9 6 2 5" xfId="4242" xr:uid="{C5F2D1F2-29F5-4911-81B1-E13B44A6F6EE}"/>
    <cellStyle name="Normal 9 6 2 5 2" xfId="4243" xr:uid="{25B48867-8A59-4D52-8AE0-816D6C1CB58B}"/>
    <cellStyle name="Normal 9 6 2 5 2 2" xfId="5194" xr:uid="{B5712F09-C8FF-4DAA-A606-8CF1FE7BADB5}"/>
    <cellStyle name="Normal 9 6 2 5 3" xfId="4244" xr:uid="{8D2BC0D1-6344-48A7-97E5-4DF42681539D}"/>
    <cellStyle name="Normal 9 6 2 5 3 2" xfId="5195" xr:uid="{65E8E725-5E5E-4395-BB1D-36D5C452739D}"/>
    <cellStyle name="Normal 9 6 2 5 4" xfId="4245" xr:uid="{C701FBA0-EE44-49E2-9567-F3618C1E5E32}"/>
    <cellStyle name="Normal 9 6 2 5 4 2" xfId="5196" xr:uid="{21F9670F-C71D-4CCD-BC66-36C9DC9F27CD}"/>
    <cellStyle name="Normal 9 6 2 5 5" xfId="5193" xr:uid="{536A284B-4960-4FAA-A34B-CBBD9F5A424C}"/>
    <cellStyle name="Normal 9 6 2 6" xfId="4246" xr:uid="{FCF308AF-7C35-4D05-975E-9C7FB8F64D08}"/>
    <cellStyle name="Normal 9 6 2 6 2" xfId="5197" xr:uid="{29980D1A-6FDB-4D61-8111-59EE22E5FF9D}"/>
    <cellStyle name="Normal 9 6 2 7" xfId="4247" xr:uid="{48E446BA-5FCE-437D-B50F-9DD62CC882BF}"/>
    <cellStyle name="Normal 9 6 2 7 2" xfId="5198" xr:uid="{F9678073-E7CB-4740-9B3E-CFC334ABA5A1}"/>
    <cellStyle name="Normal 9 6 2 8" xfId="4248" xr:uid="{39BC1150-EF7D-42CB-9D1C-FFB1200E7608}"/>
    <cellStyle name="Normal 9 6 2 8 2" xfId="5199" xr:uid="{7A2EC49E-613A-4CCA-854A-F3F34CF39E06}"/>
    <cellStyle name="Normal 9 6 2 9" xfId="5168" xr:uid="{BB103756-79CD-4A2F-B576-E4F4746CF709}"/>
    <cellStyle name="Normal 9 6 3" xfId="424" xr:uid="{3DD67CE7-0DD1-4F5F-9822-087DE2874274}"/>
    <cellStyle name="Normal 9 6 3 2" xfId="888" xr:uid="{ABC9F75C-607B-4B8E-84E9-DF4183E3D1B8}"/>
    <cellStyle name="Normal 9 6 3 2 2" xfId="889" xr:uid="{15799904-03B4-42A9-9317-9FC0E5B38A70}"/>
    <cellStyle name="Normal 9 6 3 2 2 2" xfId="5202" xr:uid="{E6D4F24A-FD5E-4379-B230-EE797B0FBBD4}"/>
    <cellStyle name="Normal 9 6 3 2 3" xfId="4249" xr:uid="{73EE8F00-B2D0-495A-AEE1-5D523F8D7333}"/>
    <cellStyle name="Normal 9 6 3 2 3 2" xfId="5203" xr:uid="{C7C78092-B4D7-4BA0-AC96-519294BF4EA9}"/>
    <cellStyle name="Normal 9 6 3 2 4" xfId="4250" xr:uid="{2A7F11BF-9D0A-44B3-92DB-23313A7E8CB4}"/>
    <cellStyle name="Normal 9 6 3 2 4 2" xfId="5204" xr:uid="{B7E95DC2-A77E-4A5F-9CCA-79B5F280D73A}"/>
    <cellStyle name="Normal 9 6 3 2 5" xfId="5201" xr:uid="{90911D85-B9F5-45F0-AFE7-70A83C87CA69}"/>
    <cellStyle name="Normal 9 6 3 3" xfId="890" xr:uid="{5C839E68-4422-4179-9FA4-EEF1C7C4AB4F}"/>
    <cellStyle name="Normal 9 6 3 3 2" xfId="4251" xr:uid="{892403E4-4094-4418-A5D0-1F0648F99DC8}"/>
    <cellStyle name="Normal 9 6 3 3 2 2" xfId="5206" xr:uid="{96490258-C8C6-4E66-AB4B-57EFAC378356}"/>
    <cellStyle name="Normal 9 6 3 3 3" xfId="4252" xr:uid="{593BD2EB-1D9A-4FE1-8B3A-741DD7F6C458}"/>
    <cellStyle name="Normal 9 6 3 3 3 2" xfId="5207" xr:uid="{C6679425-7BDB-4703-931D-923899F788CE}"/>
    <cellStyle name="Normal 9 6 3 3 4" xfId="4253" xr:uid="{D8CA58A1-DF16-4F90-9EAC-5F75C14C4885}"/>
    <cellStyle name="Normal 9 6 3 3 4 2" xfId="5208" xr:uid="{7317B88E-92FF-44A1-8AA1-FB6D803A5CCC}"/>
    <cellStyle name="Normal 9 6 3 3 5" xfId="5205" xr:uid="{DF9163BB-B6B8-4167-86D5-1991AE8CDAD8}"/>
    <cellStyle name="Normal 9 6 3 4" xfId="4254" xr:uid="{5DBBA1EA-B074-4046-9396-B47FD8E41D73}"/>
    <cellStyle name="Normal 9 6 3 4 2" xfId="5209" xr:uid="{246685B3-1973-428E-8D1C-E60D1298931E}"/>
    <cellStyle name="Normal 9 6 3 5" xfId="4255" xr:uid="{BFFEEBC1-33F4-4B8E-984A-AB32EFBBD098}"/>
    <cellStyle name="Normal 9 6 3 5 2" xfId="5210" xr:uid="{B2FF0054-0DF3-417E-8A26-BCFBEC4F4548}"/>
    <cellStyle name="Normal 9 6 3 6" xfId="4256" xr:uid="{586FB82A-81A9-4A65-BE9E-FBC3FA9F4965}"/>
    <cellStyle name="Normal 9 6 3 6 2" xfId="5211" xr:uid="{A7E7538E-1C14-4F98-BB63-D615F05E1157}"/>
    <cellStyle name="Normal 9 6 3 7" xfId="5200" xr:uid="{28F4B645-88DB-4673-B063-4CDD967380D0}"/>
    <cellStyle name="Normal 9 6 4" xfId="425" xr:uid="{387AB432-4CCA-457A-BBC0-540AA157D3EB}"/>
    <cellStyle name="Normal 9 6 4 2" xfId="891" xr:uid="{7DB492D7-5066-4981-8BA4-B4FD3C0927E7}"/>
    <cellStyle name="Normal 9 6 4 2 2" xfId="4257" xr:uid="{3C6929CB-1E65-450D-B170-54B6BE581B05}"/>
    <cellStyle name="Normal 9 6 4 2 2 2" xfId="5214" xr:uid="{CCCA7D37-C513-488D-AD4B-5AF464CDD00E}"/>
    <cellStyle name="Normal 9 6 4 2 3" xfId="4258" xr:uid="{A293AA34-2FAC-451F-8FBB-9D508F094745}"/>
    <cellStyle name="Normal 9 6 4 2 3 2" xfId="5215" xr:uid="{1DB29FAC-CFBC-4BEA-92B7-D777990A4EF8}"/>
    <cellStyle name="Normal 9 6 4 2 4" xfId="4259" xr:uid="{7420B316-917A-4500-B4B6-DD72F01B5AA4}"/>
    <cellStyle name="Normal 9 6 4 2 4 2" xfId="5216" xr:uid="{3F5425C4-4757-4663-8C7C-407D3387BDC2}"/>
    <cellStyle name="Normal 9 6 4 2 5" xfId="5213" xr:uid="{E171407C-F81F-42CD-9BA8-3BC698A54299}"/>
    <cellStyle name="Normal 9 6 4 3" xfId="4260" xr:uid="{500EC65D-0A0D-484C-B377-85B5247F1237}"/>
    <cellStyle name="Normal 9 6 4 3 2" xfId="5217" xr:uid="{0D961525-0624-472D-A9B9-8351BCAE062C}"/>
    <cellStyle name="Normal 9 6 4 4" xfId="4261" xr:uid="{5DCE63C7-AA5E-46A7-8203-21EB02B02245}"/>
    <cellStyle name="Normal 9 6 4 4 2" xfId="5218" xr:uid="{9398789C-1C49-4753-B4DA-CB82F7131517}"/>
    <cellStyle name="Normal 9 6 4 5" xfId="4262" xr:uid="{FEE2F826-206A-4AB2-ABCF-32AB87DF3D32}"/>
    <cellStyle name="Normal 9 6 4 5 2" xfId="5219" xr:uid="{35379D58-A3DF-4EBB-AF6B-37D9332BB1D3}"/>
    <cellStyle name="Normal 9 6 4 6" xfId="5212" xr:uid="{755D8B39-F534-44E1-BB49-93978D7521BB}"/>
    <cellStyle name="Normal 9 6 5" xfId="892" xr:uid="{3E7A6932-E1A3-4CCB-AD13-FE8FDE465970}"/>
    <cellStyle name="Normal 9 6 5 2" xfId="4263" xr:uid="{09C4005C-7420-4253-838A-9815D8437A48}"/>
    <cellStyle name="Normal 9 6 5 2 2" xfId="5221" xr:uid="{EE1C4B8D-F865-4D69-94FB-6B787338626A}"/>
    <cellStyle name="Normal 9 6 5 3" xfId="4264" xr:uid="{57E86C33-D47D-4681-B1A8-53F7E2C02D8E}"/>
    <cellStyle name="Normal 9 6 5 3 2" xfId="5222" xr:uid="{4367F145-E95A-4ABC-B4A4-8E8E571F2CF6}"/>
    <cellStyle name="Normal 9 6 5 4" xfId="4265" xr:uid="{58024589-C4C0-45B7-8355-4B6469C9316B}"/>
    <cellStyle name="Normal 9 6 5 4 2" xfId="5223" xr:uid="{D823BED5-0B9A-4E94-B53F-D487D7185239}"/>
    <cellStyle name="Normal 9 6 5 5" xfId="5220" xr:uid="{040B4EAF-7CB7-43D9-995F-12C51FE0F6E7}"/>
    <cellStyle name="Normal 9 6 6" xfId="4266" xr:uid="{32AA3FDE-0FAA-4C26-9CA6-2E05BB83ECED}"/>
    <cellStyle name="Normal 9 6 6 2" xfId="4267" xr:uid="{826AB9B6-1102-4B79-863A-0B28E7098CA9}"/>
    <cellStyle name="Normal 9 6 6 2 2" xfId="5225" xr:uid="{EBA02967-6F7A-4E4B-BD97-737164542392}"/>
    <cellStyle name="Normal 9 6 6 3" xfId="4268" xr:uid="{F453C7D2-5443-4F4E-B3EA-FC7D348EA42C}"/>
    <cellStyle name="Normal 9 6 6 3 2" xfId="5226" xr:uid="{D4A31D28-22FC-442D-BAE7-96FE4C62E0B7}"/>
    <cellStyle name="Normal 9 6 6 4" xfId="4269" xr:uid="{CD665AD5-AF86-493D-B450-5FF458A33DEE}"/>
    <cellStyle name="Normal 9 6 6 4 2" xfId="5227" xr:uid="{3F021E38-F422-4B97-BE0F-7B47B69A5CE4}"/>
    <cellStyle name="Normal 9 6 6 5" xfId="5224" xr:uid="{4D41B2D1-6301-48F8-9CFE-76733D36C236}"/>
    <cellStyle name="Normal 9 6 7" xfId="4270" xr:uid="{BCECC844-BC24-4493-B50B-C28D66FED38D}"/>
    <cellStyle name="Normal 9 6 7 2" xfId="5228" xr:uid="{6EB45451-387A-4DDC-ADD1-51629C67F5B5}"/>
    <cellStyle name="Normal 9 6 8" xfId="4271" xr:uid="{D505CAB7-E0E2-4423-9A35-1E3F969B7D9D}"/>
    <cellStyle name="Normal 9 6 8 2" xfId="5229" xr:uid="{B3B79957-32CB-4A87-8F61-25AF6E7B34DC}"/>
    <cellStyle name="Normal 9 6 9" xfId="4272" xr:uid="{A55C2309-A20F-4ABA-92A0-21D17E15FD08}"/>
    <cellStyle name="Normal 9 6 9 2" xfId="5230" xr:uid="{462C654B-3CB8-4027-BC0E-C9D6B8FA01F4}"/>
    <cellStyle name="Normal 9 7" xfId="182" xr:uid="{97BBAC9A-F3D5-4F2B-84C8-739C500CC91E}"/>
    <cellStyle name="Normal 9 7 2" xfId="426" xr:uid="{7CD4C401-4C98-4D50-BA6D-340F59DAEBBB}"/>
    <cellStyle name="Normal 9 7 2 2" xfId="893" xr:uid="{FE8D60CD-6F1A-4694-B552-8451E1703016}"/>
    <cellStyle name="Normal 9 7 2 2 2" xfId="2475" xr:uid="{328BAAE4-27E3-4404-BABC-00FBB31F2EBA}"/>
    <cellStyle name="Normal 9 7 2 2 2 2" xfId="2476" xr:uid="{2696E366-1726-45E0-824B-C6EBF5D53159}"/>
    <cellStyle name="Normal 9 7 2 2 2 2 2" xfId="5235" xr:uid="{0F5BD1DC-524E-4631-AF61-2393CEA593CF}"/>
    <cellStyle name="Normal 9 7 2 2 2 3" xfId="5234" xr:uid="{AA05EE52-B3F9-49BE-BFFD-B4A94DB2C4BE}"/>
    <cellStyle name="Normal 9 7 2 2 3" xfId="2477" xr:uid="{FD7D9DC0-A6A8-4ABD-93AD-BA75A57F1F77}"/>
    <cellStyle name="Normal 9 7 2 2 3 2" xfId="5236" xr:uid="{78D50F6C-DBB4-44D7-B083-C02682FDB91D}"/>
    <cellStyle name="Normal 9 7 2 2 4" xfId="4273" xr:uid="{8B3AA98F-D21B-458B-98EE-F54506073A7D}"/>
    <cellStyle name="Normal 9 7 2 2 4 2" xfId="5237" xr:uid="{214956FD-8CB0-4513-8BF5-BF7F040D4A45}"/>
    <cellStyle name="Normal 9 7 2 2 5" xfId="5233" xr:uid="{4E3C9573-7B71-4DD4-A465-F4114FC36CF7}"/>
    <cellStyle name="Normal 9 7 2 3" xfId="2478" xr:uid="{EF2E1ED4-2847-4AD1-B5A2-D45E4B418A2B}"/>
    <cellStyle name="Normal 9 7 2 3 2" xfId="2479" xr:uid="{EF0FFC8E-EF50-4156-BB94-2AADBEC1AE8C}"/>
    <cellStyle name="Normal 9 7 2 3 2 2" xfId="5239" xr:uid="{FB64DF55-98D4-4315-BD25-1E1740996268}"/>
    <cellStyle name="Normal 9 7 2 3 3" xfId="4274" xr:uid="{5C8B7BAC-9ECA-41C5-BA2D-CAABF49EA345}"/>
    <cellStyle name="Normal 9 7 2 3 3 2" xfId="5240" xr:uid="{2872E416-E4B4-4BD1-84A5-D78D83B89195}"/>
    <cellStyle name="Normal 9 7 2 3 4" xfId="4275" xr:uid="{EE777569-A3BA-423F-BA3F-79627C589CA5}"/>
    <cellStyle name="Normal 9 7 2 3 4 2" xfId="5241" xr:uid="{BF577DB5-FED7-43C3-A4CF-AD6D5D96DC6F}"/>
    <cellStyle name="Normal 9 7 2 3 5" xfId="5238" xr:uid="{F9FFD30A-C261-41D2-B682-60630FF07173}"/>
    <cellStyle name="Normal 9 7 2 4" xfId="2480" xr:uid="{D72C4D35-EA76-4DCC-8365-26C0E95A89DE}"/>
    <cellStyle name="Normal 9 7 2 4 2" xfId="5242" xr:uid="{06CB6557-3F0C-4339-8A84-826ADB8C8704}"/>
    <cellStyle name="Normal 9 7 2 5" xfId="4276" xr:uid="{3145CB01-C17B-477B-B741-D74C9C5631CE}"/>
    <cellStyle name="Normal 9 7 2 5 2" xfId="5243" xr:uid="{2B9EA64D-76CC-426B-8AAF-4E9C5740E5E5}"/>
    <cellStyle name="Normal 9 7 2 6" xfId="4277" xr:uid="{527FD366-C45B-414C-983F-5AE41B3B860B}"/>
    <cellStyle name="Normal 9 7 2 6 2" xfId="5244" xr:uid="{8909FC4D-444E-49DA-9ECF-D5B69F890B2A}"/>
    <cellStyle name="Normal 9 7 2 7" xfId="5232" xr:uid="{58D750F0-315E-48FD-8DD6-29BACA0C64C2}"/>
    <cellStyle name="Normal 9 7 3" xfId="894" xr:uid="{1742B7E9-CD41-4B10-A122-E6DFB072E934}"/>
    <cellStyle name="Normal 9 7 3 2" xfId="2481" xr:uid="{75E70C26-8598-4300-8493-B9BFBA1E575D}"/>
    <cellStyle name="Normal 9 7 3 2 2" xfId="2482" xr:uid="{8B9B0D1C-B599-438D-9A62-391902D89EC8}"/>
    <cellStyle name="Normal 9 7 3 2 2 2" xfId="5247" xr:uid="{B4B19687-AF94-4D9A-B2BC-61139A105A6E}"/>
    <cellStyle name="Normal 9 7 3 2 3" xfId="4278" xr:uid="{2011607A-D461-4778-9225-581B788A094C}"/>
    <cellStyle name="Normal 9 7 3 2 3 2" xfId="5248" xr:uid="{5325F8F0-D479-4726-AE40-489889B2ACDE}"/>
    <cellStyle name="Normal 9 7 3 2 4" xfId="4279" xr:uid="{A47CC487-A612-4408-9C4B-D27D66F1AD6D}"/>
    <cellStyle name="Normal 9 7 3 2 4 2" xfId="5249" xr:uid="{E3603390-3878-478A-A0BC-9F489F5CAC84}"/>
    <cellStyle name="Normal 9 7 3 2 5" xfId="5246" xr:uid="{6523B94A-5D02-4127-B386-40B6043E91AB}"/>
    <cellStyle name="Normal 9 7 3 3" xfId="2483" xr:uid="{B9A12EA6-235A-4D67-9E5E-B40205FF324F}"/>
    <cellStyle name="Normal 9 7 3 3 2" xfId="5250" xr:uid="{A8625D75-ACF1-40ED-A90A-9E22936E2C4F}"/>
    <cellStyle name="Normal 9 7 3 4" xfId="4280" xr:uid="{3B3F193D-BB23-47FC-A2CE-6907EF7A2557}"/>
    <cellStyle name="Normal 9 7 3 4 2" xfId="5251" xr:uid="{EF60FFDC-95D7-4792-9C82-4B372C6F1AD8}"/>
    <cellStyle name="Normal 9 7 3 5" xfId="4281" xr:uid="{28CD89B1-665A-4425-A240-3B415AF6EF68}"/>
    <cellStyle name="Normal 9 7 3 5 2" xfId="5252" xr:uid="{07D5A01E-4296-4DBD-BAFC-3927D5E940C5}"/>
    <cellStyle name="Normal 9 7 3 6" xfId="5245" xr:uid="{9D0F6D01-7B50-4CD9-AF22-173B4FEBCA49}"/>
    <cellStyle name="Normal 9 7 4" xfId="2484" xr:uid="{6DAAE9EA-65FE-4065-A70A-2245FF7B18D1}"/>
    <cellStyle name="Normal 9 7 4 2" xfId="2485" xr:uid="{A48C08D8-86AD-41AD-8BA5-F2F7BF4FE220}"/>
    <cellStyle name="Normal 9 7 4 2 2" xfId="5254" xr:uid="{3CDB202C-D2D8-481D-9237-EC2EDE782616}"/>
    <cellStyle name="Normal 9 7 4 3" xfId="4282" xr:uid="{2D4313BC-9DBC-401D-B4C5-2B6B72E95320}"/>
    <cellStyle name="Normal 9 7 4 3 2" xfId="5255" xr:uid="{5463981B-B895-4997-897F-442DB3837E7D}"/>
    <cellStyle name="Normal 9 7 4 4" xfId="4283" xr:uid="{0918060B-2A0B-47D3-81C7-F7FE006885E9}"/>
    <cellStyle name="Normal 9 7 4 4 2" xfId="5256" xr:uid="{7ED0DD0F-85C0-4167-B315-006BEDD18D44}"/>
    <cellStyle name="Normal 9 7 4 5" xfId="5253" xr:uid="{0B3E1BEC-868E-4C1C-93CF-B7DD9E690CAF}"/>
    <cellStyle name="Normal 9 7 5" xfId="2486" xr:uid="{28F8C38E-B3D5-4DDD-870C-1176C527031D}"/>
    <cellStyle name="Normal 9 7 5 2" xfId="4284" xr:uid="{F411FE91-7628-4FFD-B1A4-5382096367A6}"/>
    <cellStyle name="Normal 9 7 5 2 2" xfId="5258" xr:uid="{B98790D0-66B8-4693-A0A8-EA642A72B170}"/>
    <cellStyle name="Normal 9 7 5 3" xfId="4285" xr:uid="{98482754-B273-4C19-A7C4-83359B1F250C}"/>
    <cellStyle name="Normal 9 7 5 3 2" xfId="5259" xr:uid="{294D957B-47B8-43A2-BE6C-5B6218FF31D9}"/>
    <cellStyle name="Normal 9 7 5 4" xfId="4286" xr:uid="{DEDB7832-B2A6-4A9C-AB8A-93670C8AD877}"/>
    <cellStyle name="Normal 9 7 5 4 2" xfId="5260" xr:uid="{5397633C-7FB0-46BF-A3D0-D5FE454AA0D1}"/>
    <cellStyle name="Normal 9 7 5 5" xfId="5257" xr:uid="{A1D04F5E-04AF-4066-892A-37A90BBAAB30}"/>
    <cellStyle name="Normal 9 7 6" xfId="4287" xr:uid="{926B8619-B691-4869-8B85-CF5D1FF79AFC}"/>
    <cellStyle name="Normal 9 7 6 2" xfId="5261" xr:uid="{2136597A-CBA5-4DB7-BF4A-9F6DF7A0B208}"/>
    <cellStyle name="Normal 9 7 7" xfId="4288" xr:uid="{DE2E5378-3574-4C4B-BDFC-2751841C3848}"/>
    <cellStyle name="Normal 9 7 7 2" xfId="5262" xr:uid="{569D494B-10E6-4C67-BC05-AB73849B370E}"/>
    <cellStyle name="Normal 9 7 8" xfId="4289" xr:uid="{39215C13-E360-434F-B864-A07CDE884CBC}"/>
    <cellStyle name="Normal 9 7 8 2" xfId="5263" xr:uid="{E28B6197-43F9-4C79-8958-93AFE782A11E}"/>
    <cellStyle name="Normal 9 7 9" xfId="5231" xr:uid="{0B19DBFC-719D-46E9-B703-3C33B32B88B7}"/>
    <cellStyle name="Normal 9 8" xfId="427" xr:uid="{7B7F508C-D2D7-451E-AE55-39F546E6267C}"/>
    <cellStyle name="Normal 9 8 2" xfId="895" xr:uid="{AB86F118-0B0B-4B9E-A93C-EE3733C0C0CC}"/>
    <cellStyle name="Normal 9 8 2 2" xfId="896" xr:uid="{835700AF-7A0B-4F60-A7C7-DEAF8F16F27C}"/>
    <cellStyle name="Normal 9 8 2 2 2" xfId="2487" xr:uid="{0F476986-9415-4C42-89DC-E2F5BF9C4BA8}"/>
    <cellStyle name="Normal 9 8 2 2 2 2" xfId="5267" xr:uid="{6E8E88EC-D21A-419C-B9E7-B72C5A44A47D}"/>
    <cellStyle name="Normal 9 8 2 2 3" xfId="4290" xr:uid="{E25E9C98-C578-444E-ABB1-C6E61230E4CB}"/>
    <cellStyle name="Normal 9 8 2 2 3 2" xfId="5268" xr:uid="{6541136A-16AD-408C-BA28-648848E3C8DB}"/>
    <cellStyle name="Normal 9 8 2 2 4" xfId="4291" xr:uid="{BADDD866-F549-4330-B7AC-D494CB792738}"/>
    <cellStyle name="Normal 9 8 2 2 4 2" xfId="5269" xr:uid="{4C7AF31A-73D8-43CD-A6E6-1CEEFA3A600D}"/>
    <cellStyle name="Normal 9 8 2 2 5" xfId="5266" xr:uid="{91FFA311-20FB-40C8-A664-65C5CF3E91E9}"/>
    <cellStyle name="Normal 9 8 2 3" xfId="2488" xr:uid="{F8CF86A9-54FF-42F3-8673-4D12C9019EAC}"/>
    <cellStyle name="Normal 9 8 2 3 2" xfId="5270" xr:uid="{AE92456B-EF78-4A70-AA98-8835B8E85B6C}"/>
    <cellStyle name="Normal 9 8 2 4" xfId="4292" xr:uid="{600423D6-434D-4FC4-B91A-7016E5202CA8}"/>
    <cellStyle name="Normal 9 8 2 4 2" xfId="5271" xr:uid="{FC97BD84-DBE7-4FB6-837C-6D7B40128DF5}"/>
    <cellStyle name="Normal 9 8 2 5" xfId="4293" xr:uid="{01A73993-7526-4294-BC65-2736A6EEE69D}"/>
    <cellStyle name="Normal 9 8 2 5 2" xfId="5272" xr:uid="{907FF54F-EFA7-47FB-8030-297A58F712FD}"/>
    <cellStyle name="Normal 9 8 2 6" xfId="5265" xr:uid="{EE8EA9AB-9BE3-471A-BCD3-E41DADF22A97}"/>
    <cellStyle name="Normal 9 8 3" xfId="897" xr:uid="{BF264B25-D549-4E63-93F1-AEE6A84FD677}"/>
    <cellStyle name="Normal 9 8 3 2" xfId="2489" xr:uid="{F0B9142B-1AC9-4E29-AD6A-07A2B55F517D}"/>
    <cellStyle name="Normal 9 8 3 2 2" xfId="5274" xr:uid="{7BB67FC2-DC5A-4994-A491-57B407C81CC0}"/>
    <cellStyle name="Normal 9 8 3 3" xfId="4294" xr:uid="{E3276E4F-D8B1-49B7-B906-3A33B895BB92}"/>
    <cellStyle name="Normal 9 8 3 3 2" xfId="5275" xr:uid="{D71DB289-B44E-474F-954C-33057F63C389}"/>
    <cellStyle name="Normal 9 8 3 4" xfId="4295" xr:uid="{98071852-18A7-4EF1-B459-571C996785E9}"/>
    <cellStyle name="Normal 9 8 3 4 2" xfId="5276" xr:uid="{7B6FF144-3A85-46F2-8098-DBE3E599DAA2}"/>
    <cellStyle name="Normal 9 8 3 5" xfId="5273" xr:uid="{84F45A9E-CCBF-4469-9514-DF4EC9B9DE6E}"/>
    <cellStyle name="Normal 9 8 4" xfId="2490" xr:uid="{F71EFACD-54A2-43E3-A2BC-F206FA8E3718}"/>
    <cellStyle name="Normal 9 8 4 2" xfId="4296" xr:uid="{0BF1A09B-C224-44A1-90D8-2CC0B56E955C}"/>
    <cellStyle name="Normal 9 8 4 2 2" xfId="5278" xr:uid="{1DCE5B1C-80B3-48AA-AD57-E35146D0C3A5}"/>
    <cellStyle name="Normal 9 8 4 3" xfId="4297" xr:uid="{9207351F-08A3-42DB-9415-86250C5EAAFD}"/>
    <cellStyle name="Normal 9 8 4 3 2" xfId="5279" xr:uid="{3D35762A-DE93-4978-9FE3-44CA5F44A29B}"/>
    <cellStyle name="Normal 9 8 4 4" xfId="4298" xr:uid="{5EF9A2E9-D2B6-40BD-A2A0-B96A09A2F7A5}"/>
    <cellStyle name="Normal 9 8 4 4 2" xfId="5280" xr:uid="{D6B8174A-1C3F-4170-A64F-CEE7518CF280}"/>
    <cellStyle name="Normal 9 8 4 5" xfId="5277" xr:uid="{D2D3CE02-76FD-4B77-BF82-36F412101C83}"/>
    <cellStyle name="Normal 9 8 5" xfId="4299" xr:uid="{85DCCAB8-D672-4AD7-B16A-979ECCBC22AE}"/>
    <cellStyle name="Normal 9 8 5 2" xfId="5281" xr:uid="{D1FB5B20-8567-470D-98CE-568F8D3CC356}"/>
    <cellStyle name="Normal 9 8 6" xfId="4300" xr:uid="{2E881745-F638-411C-96A0-83599ED53438}"/>
    <cellStyle name="Normal 9 8 6 2" xfId="5282" xr:uid="{D40B87AF-A0BB-4FFE-B2E4-68C24D5DD3FB}"/>
    <cellStyle name="Normal 9 8 7" xfId="4301" xr:uid="{7B0BB86D-9630-4FE5-963B-565C6DBB49F4}"/>
    <cellStyle name="Normal 9 8 7 2" xfId="5283" xr:uid="{7F95C98E-AC6D-4840-97B7-DCBB69859147}"/>
    <cellStyle name="Normal 9 8 8" xfId="5264" xr:uid="{EB384D88-6252-4AA5-8C1E-176320E23F6A}"/>
    <cellStyle name="Normal 9 9" xfId="428" xr:uid="{3DB98FC8-B1D0-40A3-990E-B56089460E9C}"/>
    <cellStyle name="Normal 9 9 2" xfId="898" xr:uid="{6F404500-B33E-49FA-AB32-07A185D0819D}"/>
    <cellStyle name="Normal 9 9 2 2" xfId="2491" xr:uid="{BE514ABE-112A-4430-A066-D73C77FB325D}"/>
    <cellStyle name="Normal 9 9 2 2 2" xfId="5286" xr:uid="{2BF30205-3A2D-4890-B679-752F58F82622}"/>
    <cellStyle name="Normal 9 9 2 3" xfId="4302" xr:uid="{9DC5BB56-F2EF-41AA-91E3-7007F1C13A5E}"/>
    <cellStyle name="Normal 9 9 2 3 2" xfId="5287" xr:uid="{8A6BB255-4095-4ADE-926B-8884B19EC4E2}"/>
    <cellStyle name="Normal 9 9 2 4" xfId="4303" xr:uid="{703087D5-CE5D-481B-B21F-B4A3FC7353AB}"/>
    <cellStyle name="Normal 9 9 2 4 2" xfId="5288" xr:uid="{FD66084D-21BA-4B23-9D3A-21AC6EE9B48E}"/>
    <cellStyle name="Normal 9 9 2 5" xfId="5285" xr:uid="{75271B40-93AC-4587-A914-D589273176F4}"/>
    <cellStyle name="Normal 9 9 3" xfId="2492" xr:uid="{E088D76F-0A21-4BD5-9B26-9769C3F8F667}"/>
    <cellStyle name="Normal 9 9 3 2" xfId="4304" xr:uid="{64B62FE7-D3B6-4D17-B1BD-7D519C44A749}"/>
    <cellStyle name="Normal 9 9 3 2 2" xfId="5290" xr:uid="{7CAE4638-E9BB-450F-8E33-1EFB34D64B4D}"/>
    <cellStyle name="Normal 9 9 3 3" xfId="4305" xr:uid="{6F9A15EE-D85E-4620-8C5A-8B0EB4C3EB8F}"/>
    <cellStyle name="Normal 9 9 3 3 2" xfId="5291" xr:uid="{FC4FFDEC-098A-4CAB-B800-58EDD24B77DF}"/>
    <cellStyle name="Normal 9 9 3 4" xfId="4306" xr:uid="{BCE11A67-F5F4-4B61-9EF6-E5A88C3CD423}"/>
    <cellStyle name="Normal 9 9 3 4 2" xfId="5292" xr:uid="{777CA5C9-C5DE-48CB-AD50-75EDCB42621F}"/>
    <cellStyle name="Normal 9 9 3 5" xfId="5289" xr:uid="{5227243D-F360-4E6D-90D1-149B4BB3A81D}"/>
    <cellStyle name="Normal 9 9 4" xfId="4307" xr:uid="{D7A4A2C0-7194-419B-ADF2-82027FABC73B}"/>
    <cellStyle name="Normal 9 9 4 2" xfId="5293" xr:uid="{C0B604C9-2915-427C-854B-6DE4BA688C34}"/>
    <cellStyle name="Normal 9 9 5" xfId="4308" xr:uid="{D8FB0CEC-34E6-42D8-90F1-B235E49A75B5}"/>
    <cellStyle name="Normal 9 9 5 2" xfId="5294" xr:uid="{61CBD468-FEAD-481F-8BB1-108E6B2ED3B1}"/>
    <cellStyle name="Normal 9 9 6" xfId="4309" xr:uid="{7C50B9F6-1BDE-454F-964D-70383F2D817F}"/>
    <cellStyle name="Normal 9 9 6 2" xfId="5295" xr:uid="{5925F137-0D80-4086-BBEA-F5D0A89C76B1}"/>
    <cellStyle name="Normal 9 9 7" xfId="5284" xr:uid="{BB658EBD-FBF1-47CF-85FD-F2F8E0D8BD03}"/>
    <cellStyle name="Percent 2" xfId="183" xr:uid="{27EB2F10-B7C3-4C96-8825-A62E9B462438}"/>
    <cellStyle name="Percent 2 2" xfId="5296" xr:uid="{6FA9E54D-EC18-45C3-86E1-3DDA1BA093E5}"/>
    <cellStyle name="Гиперссылка 2" xfId="4" xr:uid="{49BAA0F8-B3D3-41B5-87DD-435502328B29}"/>
    <cellStyle name="Гиперссылка 2 2" xfId="5297" xr:uid="{703F7FC3-6B91-4573-A6DD-A9F7ED3A03B7}"/>
    <cellStyle name="Обычный 2" xfId="1" xr:uid="{A3CD5D5E-4502-4158-8112-08CDD679ACF5}"/>
    <cellStyle name="Обычный 2 2" xfId="5" xr:uid="{D19F253E-EE9B-4476-9D91-2EE3A6D7A3DC}"/>
    <cellStyle name="Обычный 2 2 2" xfId="5299" xr:uid="{2D376B31-1FFD-40EE-9F5C-C4B31113F004}"/>
    <cellStyle name="Обычный 2 3" xfId="5298" xr:uid="{6BF89CEB-5E78-4850-935C-DB62D6C02A26}"/>
    <cellStyle name="常规_Sheet1_1" xfId="4411" xr:uid="{F00741AD-F7EE-4EB8-AB07-0649074A748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refreshError="1"/>
      <sheetData sheetId="1" refreshError="1"/>
      <sheetData sheetId="2" refreshError="1">
        <row r="2">
          <cell r="T2" t="str">
            <v>SHIPPING HANDLING</v>
          </cell>
        </row>
        <row r="3">
          <cell r="T3" t="str">
            <v>DISCOUNT</v>
          </cell>
        </row>
        <row r="4">
          <cell r="T4" t="str">
            <v>Total:</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4" t="s">
        <v>2</v>
      </c>
      <c r="C8" s="91"/>
      <c r="D8" s="91"/>
      <c r="E8" s="91"/>
      <c r="F8" s="91"/>
      <c r="G8" s="92"/>
    </row>
    <row r="9" spans="2:7" ht="14.25">
      <c r="B9" s="154"/>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87"/>
  <sheetViews>
    <sheetView topLeftCell="A6" zoomScale="90" zoomScaleNormal="90" workbookViewId="0">
      <selection activeCell="N28" sqref="N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55">
        <v>51001</v>
      </c>
      <c r="K10" s="120"/>
    </row>
    <row r="11" spans="1:11">
      <c r="A11" s="119"/>
      <c r="B11" s="119" t="s">
        <v>716</v>
      </c>
      <c r="C11" s="124"/>
      <c r="D11" s="124"/>
      <c r="E11" s="124"/>
      <c r="F11" s="120"/>
      <c r="G11" s="121"/>
      <c r="H11" s="121" t="s">
        <v>716</v>
      </c>
      <c r="I11" s="124"/>
      <c r="J11" s="156"/>
      <c r="K11" s="120"/>
    </row>
    <row r="12" spans="1:11">
      <c r="A12" s="119"/>
      <c r="B12" s="119" t="s">
        <v>717</v>
      </c>
      <c r="C12" s="124"/>
      <c r="D12" s="124"/>
      <c r="E12" s="124"/>
      <c r="F12" s="120"/>
      <c r="G12" s="121"/>
      <c r="H12" s="121" t="s">
        <v>717</v>
      </c>
      <c r="I12" s="124"/>
      <c r="J12" s="124"/>
      <c r="K12" s="120"/>
    </row>
    <row r="13" spans="1:11">
      <c r="A13" s="119"/>
      <c r="B13" s="119" t="s">
        <v>899</v>
      </c>
      <c r="C13" s="124"/>
      <c r="D13" s="124"/>
      <c r="E13" s="124"/>
      <c r="F13" s="120"/>
      <c r="G13" s="121"/>
      <c r="H13" s="121" t="s">
        <v>899</v>
      </c>
      <c r="I13" s="124"/>
      <c r="J13" s="108" t="s">
        <v>16</v>
      </c>
      <c r="K13" s="120"/>
    </row>
    <row r="14" spans="1:11" ht="15" customHeight="1">
      <c r="A14" s="119"/>
      <c r="B14" s="119" t="s">
        <v>719</v>
      </c>
      <c r="C14" s="124"/>
      <c r="D14" s="124"/>
      <c r="E14" s="124"/>
      <c r="F14" s="120"/>
      <c r="G14" s="121"/>
      <c r="H14" s="121" t="s">
        <v>719</v>
      </c>
      <c r="I14" s="124"/>
      <c r="J14" s="157">
        <v>45149</v>
      </c>
      <c r="K14" s="120"/>
    </row>
    <row r="15" spans="1:11" ht="15" customHeight="1">
      <c r="A15" s="119"/>
      <c r="B15" s="143" t="s">
        <v>900</v>
      </c>
      <c r="C15" s="7"/>
      <c r="D15" s="7"/>
      <c r="E15" s="7"/>
      <c r="F15" s="8"/>
      <c r="G15" s="121"/>
      <c r="H15" s="143" t="s">
        <v>900</v>
      </c>
      <c r="I15" s="124"/>
      <c r="J15" s="158"/>
      <c r="K15" s="120"/>
    </row>
    <row r="16" spans="1:11" ht="15" customHeight="1">
      <c r="A16" s="119"/>
      <c r="B16" s="124"/>
      <c r="C16" s="124"/>
      <c r="D16" s="124"/>
      <c r="E16" s="124"/>
      <c r="F16" s="124"/>
      <c r="G16" s="124"/>
      <c r="H16" s="124"/>
      <c r="I16" s="127" t="s">
        <v>147</v>
      </c>
      <c r="J16" s="141">
        <v>39592</v>
      </c>
      <c r="K16" s="120"/>
    </row>
    <row r="17" spans="1:11">
      <c r="A17" s="119"/>
      <c r="B17" s="124" t="s">
        <v>720</v>
      </c>
      <c r="C17" s="124"/>
      <c r="D17" s="124"/>
      <c r="E17" s="124"/>
      <c r="F17" s="124"/>
      <c r="G17" s="124"/>
      <c r="H17" s="124"/>
      <c r="I17" s="127" t="s">
        <v>148</v>
      </c>
      <c r="J17" s="141" t="s">
        <v>714</v>
      </c>
      <c r="K17" s="120"/>
    </row>
    <row r="18" spans="1:11" ht="18">
      <c r="A18" s="119"/>
      <c r="B18" s="124" t="s">
        <v>721</v>
      </c>
      <c r="C18" s="124"/>
      <c r="D18" s="124"/>
      <c r="E18" s="124"/>
      <c r="F18" s="124"/>
      <c r="G18" s="124"/>
      <c r="H18" s="124"/>
      <c r="I18" s="126" t="s">
        <v>264</v>
      </c>
      <c r="J18" s="113" t="s">
        <v>138</v>
      </c>
      <c r="K18" s="120"/>
    </row>
    <row r="19" spans="1:11" ht="33" customHeight="1">
      <c r="A19" s="119"/>
      <c r="B19" s="124"/>
      <c r="C19" s="124"/>
      <c r="D19" s="124"/>
      <c r="E19" s="124"/>
      <c r="F19" s="124"/>
      <c r="G19" s="124"/>
      <c r="H19" s="144" t="s">
        <v>901</v>
      </c>
      <c r="I19" s="124"/>
      <c r="J19" s="124"/>
      <c r="K19" s="120"/>
    </row>
    <row r="20" spans="1:11">
      <c r="A20" s="119"/>
      <c r="B20" s="109" t="s">
        <v>204</v>
      </c>
      <c r="C20" s="109" t="s">
        <v>205</v>
      </c>
      <c r="D20" s="122" t="s">
        <v>290</v>
      </c>
      <c r="E20" s="122" t="s">
        <v>206</v>
      </c>
      <c r="F20" s="159" t="s">
        <v>207</v>
      </c>
      <c r="G20" s="160"/>
      <c r="H20" s="109" t="s">
        <v>174</v>
      </c>
      <c r="I20" s="109" t="s">
        <v>208</v>
      </c>
      <c r="J20" s="109" t="s">
        <v>26</v>
      </c>
      <c r="K20" s="120"/>
    </row>
    <row r="21" spans="1:11" ht="45.75" customHeight="1">
      <c r="A21" s="119"/>
      <c r="B21" s="130"/>
      <c r="C21" s="130"/>
      <c r="D21" s="131"/>
      <c r="E21" s="131"/>
      <c r="F21" s="161"/>
      <c r="G21" s="162"/>
      <c r="H21" s="146" t="s">
        <v>906</v>
      </c>
      <c r="I21" s="130"/>
      <c r="J21" s="130"/>
      <c r="K21" s="120"/>
    </row>
    <row r="22" spans="1:11">
      <c r="A22" s="119"/>
      <c r="B22" s="132">
        <v>150</v>
      </c>
      <c r="C22" s="133" t="s">
        <v>722</v>
      </c>
      <c r="D22" s="134" t="s">
        <v>722</v>
      </c>
      <c r="E22" s="134" t="s">
        <v>28</v>
      </c>
      <c r="F22" s="163"/>
      <c r="G22" s="164"/>
      <c r="H22" s="135" t="s">
        <v>723</v>
      </c>
      <c r="I22" s="137">
        <v>0.14000000000000001</v>
      </c>
      <c r="J22" s="138">
        <f t="shared" ref="J22:J53" si="0">I22*B22</f>
        <v>21.000000000000004</v>
      </c>
      <c r="K22" s="120"/>
    </row>
    <row r="23" spans="1:11">
      <c r="A23" s="119"/>
      <c r="B23" s="132">
        <v>500</v>
      </c>
      <c r="C23" s="133" t="s">
        <v>722</v>
      </c>
      <c r="D23" s="134" t="s">
        <v>722</v>
      </c>
      <c r="E23" s="134" t="s">
        <v>30</v>
      </c>
      <c r="F23" s="163"/>
      <c r="G23" s="164"/>
      <c r="H23" s="135" t="s">
        <v>723</v>
      </c>
      <c r="I23" s="137">
        <v>0.14000000000000001</v>
      </c>
      <c r="J23" s="138">
        <f t="shared" si="0"/>
        <v>70</v>
      </c>
      <c r="K23" s="120"/>
    </row>
    <row r="24" spans="1:11">
      <c r="A24" s="119"/>
      <c r="B24" s="132">
        <v>250</v>
      </c>
      <c r="C24" s="133" t="s">
        <v>722</v>
      </c>
      <c r="D24" s="134" t="s">
        <v>722</v>
      </c>
      <c r="E24" s="134" t="s">
        <v>31</v>
      </c>
      <c r="F24" s="163"/>
      <c r="G24" s="164"/>
      <c r="H24" s="135" t="s">
        <v>723</v>
      </c>
      <c r="I24" s="137">
        <v>0.14000000000000001</v>
      </c>
      <c r="J24" s="138">
        <f t="shared" si="0"/>
        <v>35</v>
      </c>
      <c r="K24" s="120"/>
    </row>
    <row r="25" spans="1:11" ht="15" customHeight="1">
      <c r="A25" s="119"/>
      <c r="B25" s="132">
        <v>5</v>
      </c>
      <c r="C25" s="133" t="s">
        <v>724</v>
      </c>
      <c r="D25" s="134" t="s">
        <v>724</v>
      </c>
      <c r="E25" s="134" t="s">
        <v>30</v>
      </c>
      <c r="F25" s="163"/>
      <c r="G25" s="164"/>
      <c r="H25" s="135" t="s">
        <v>725</v>
      </c>
      <c r="I25" s="137">
        <v>0.18</v>
      </c>
      <c r="J25" s="138">
        <f t="shared" si="0"/>
        <v>0.89999999999999991</v>
      </c>
      <c r="K25" s="120"/>
    </row>
    <row r="26" spans="1:11" ht="15" customHeight="1">
      <c r="A26" s="119"/>
      <c r="B26" s="132">
        <v>9</v>
      </c>
      <c r="C26" s="133" t="s">
        <v>726</v>
      </c>
      <c r="D26" s="134" t="s">
        <v>726</v>
      </c>
      <c r="E26" s="134" t="s">
        <v>72</v>
      </c>
      <c r="F26" s="163"/>
      <c r="G26" s="164"/>
      <c r="H26" s="135" t="s">
        <v>727</v>
      </c>
      <c r="I26" s="137">
        <v>0.18</v>
      </c>
      <c r="J26" s="138">
        <f t="shared" si="0"/>
        <v>1.6199999999999999</v>
      </c>
      <c r="K26" s="120"/>
    </row>
    <row r="27" spans="1:11" ht="36">
      <c r="A27" s="119"/>
      <c r="B27" s="132">
        <v>6</v>
      </c>
      <c r="C27" s="133" t="s">
        <v>728</v>
      </c>
      <c r="D27" s="134" t="s">
        <v>728</v>
      </c>
      <c r="E27" s="134" t="s">
        <v>30</v>
      </c>
      <c r="F27" s="163" t="s">
        <v>112</v>
      </c>
      <c r="G27" s="164"/>
      <c r="H27" s="135" t="s">
        <v>729</v>
      </c>
      <c r="I27" s="137">
        <v>0.71</v>
      </c>
      <c r="J27" s="138">
        <f t="shared" si="0"/>
        <v>4.26</v>
      </c>
      <c r="K27" s="120"/>
    </row>
    <row r="28" spans="1:11" ht="36">
      <c r="A28" s="119"/>
      <c r="B28" s="132">
        <v>2</v>
      </c>
      <c r="C28" s="133" t="s">
        <v>728</v>
      </c>
      <c r="D28" s="134" t="s">
        <v>728</v>
      </c>
      <c r="E28" s="134" t="s">
        <v>30</v>
      </c>
      <c r="F28" s="163" t="s">
        <v>216</v>
      </c>
      <c r="G28" s="164"/>
      <c r="H28" s="135" t="s">
        <v>729</v>
      </c>
      <c r="I28" s="137">
        <v>0.71</v>
      </c>
      <c r="J28" s="138">
        <f t="shared" si="0"/>
        <v>1.42</v>
      </c>
      <c r="K28" s="120"/>
    </row>
    <row r="29" spans="1:11" ht="36">
      <c r="A29" s="119"/>
      <c r="B29" s="132">
        <v>7</v>
      </c>
      <c r="C29" s="133" t="s">
        <v>728</v>
      </c>
      <c r="D29" s="134" t="s">
        <v>728</v>
      </c>
      <c r="E29" s="134" t="s">
        <v>31</v>
      </c>
      <c r="F29" s="163" t="s">
        <v>112</v>
      </c>
      <c r="G29" s="164"/>
      <c r="H29" s="135" t="s">
        <v>729</v>
      </c>
      <c r="I29" s="137">
        <v>0.71</v>
      </c>
      <c r="J29" s="138">
        <f t="shared" si="0"/>
        <v>4.97</v>
      </c>
      <c r="K29" s="120"/>
    </row>
    <row r="30" spans="1:11" ht="36">
      <c r="A30" s="119"/>
      <c r="B30" s="132">
        <v>1</v>
      </c>
      <c r="C30" s="133" t="s">
        <v>728</v>
      </c>
      <c r="D30" s="134" t="s">
        <v>728</v>
      </c>
      <c r="E30" s="134" t="s">
        <v>31</v>
      </c>
      <c r="F30" s="163" t="s">
        <v>316</v>
      </c>
      <c r="G30" s="164"/>
      <c r="H30" s="135" t="s">
        <v>729</v>
      </c>
      <c r="I30" s="137">
        <v>0.71</v>
      </c>
      <c r="J30" s="138">
        <f t="shared" si="0"/>
        <v>0.71</v>
      </c>
      <c r="K30" s="120"/>
    </row>
    <row r="31" spans="1:11" ht="24">
      <c r="A31" s="119"/>
      <c r="B31" s="132">
        <v>2</v>
      </c>
      <c r="C31" s="133" t="s">
        <v>730</v>
      </c>
      <c r="D31" s="134" t="s">
        <v>730</v>
      </c>
      <c r="E31" s="134" t="s">
        <v>30</v>
      </c>
      <c r="F31" s="163" t="s">
        <v>245</v>
      </c>
      <c r="G31" s="164"/>
      <c r="H31" s="135" t="s">
        <v>731</v>
      </c>
      <c r="I31" s="137">
        <v>1.24</v>
      </c>
      <c r="J31" s="138">
        <f t="shared" si="0"/>
        <v>2.48</v>
      </c>
      <c r="K31" s="120"/>
    </row>
    <row r="32" spans="1:11" ht="24">
      <c r="A32" s="119"/>
      <c r="B32" s="132">
        <v>1</v>
      </c>
      <c r="C32" s="133" t="s">
        <v>730</v>
      </c>
      <c r="D32" s="134" t="s">
        <v>730</v>
      </c>
      <c r="E32" s="134" t="s">
        <v>30</v>
      </c>
      <c r="F32" s="163" t="s">
        <v>534</v>
      </c>
      <c r="G32" s="164"/>
      <c r="H32" s="135" t="s">
        <v>731</v>
      </c>
      <c r="I32" s="137">
        <v>1.24</v>
      </c>
      <c r="J32" s="138">
        <f t="shared" si="0"/>
        <v>1.24</v>
      </c>
      <c r="K32" s="120"/>
    </row>
    <row r="33" spans="1:11" ht="24">
      <c r="A33" s="119"/>
      <c r="B33" s="132">
        <v>4</v>
      </c>
      <c r="C33" s="133" t="s">
        <v>730</v>
      </c>
      <c r="D33" s="134" t="s">
        <v>730</v>
      </c>
      <c r="E33" s="134" t="s">
        <v>31</v>
      </c>
      <c r="F33" s="163" t="s">
        <v>245</v>
      </c>
      <c r="G33" s="164"/>
      <c r="H33" s="135" t="s">
        <v>731</v>
      </c>
      <c r="I33" s="137">
        <v>1.24</v>
      </c>
      <c r="J33" s="138">
        <f t="shared" si="0"/>
        <v>4.96</v>
      </c>
      <c r="K33" s="120"/>
    </row>
    <row r="34" spans="1:11" ht="24">
      <c r="A34" s="119"/>
      <c r="B34" s="132">
        <v>2</v>
      </c>
      <c r="C34" s="133" t="s">
        <v>730</v>
      </c>
      <c r="D34" s="134" t="s">
        <v>730</v>
      </c>
      <c r="E34" s="134" t="s">
        <v>31</v>
      </c>
      <c r="F34" s="163" t="s">
        <v>534</v>
      </c>
      <c r="G34" s="164"/>
      <c r="H34" s="135" t="s">
        <v>731</v>
      </c>
      <c r="I34" s="137">
        <v>1.24</v>
      </c>
      <c r="J34" s="138">
        <f t="shared" si="0"/>
        <v>2.48</v>
      </c>
      <c r="K34" s="120"/>
    </row>
    <row r="35" spans="1:11" ht="36">
      <c r="A35" s="119"/>
      <c r="B35" s="132">
        <v>2</v>
      </c>
      <c r="C35" s="133" t="s">
        <v>732</v>
      </c>
      <c r="D35" s="134" t="s">
        <v>732</v>
      </c>
      <c r="E35" s="134" t="s">
        <v>733</v>
      </c>
      <c r="F35" s="163"/>
      <c r="G35" s="164"/>
      <c r="H35" s="135" t="s">
        <v>895</v>
      </c>
      <c r="I35" s="137">
        <v>0.95</v>
      </c>
      <c r="J35" s="138">
        <f t="shared" si="0"/>
        <v>1.9</v>
      </c>
      <c r="K35" s="120"/>
    </row>
    <row r="36" spans="1:11" ht="24">
      <c r="A36" s="119"/>
      <c r="B36" s="132">
        <v>2</v>
      </c>
      <c r="C36" s="133" t="s">
        <v>734</v>
      </c>
      <c r="D36" s="134" t="s">
        <v>734</v>
      </c>
      <c r="E36" s="134" t="s">
        <v>31</v>
      </c>
      <c r="F36" s="163" t="s">
        <v>735</v>
      </c>
      <c r="G36" s="164"/>
      <c r="H36" s="135" t="s">
        <v>736</v>
      </c>
      <c r="I36" s="137">
        <v>0.84</v>
      </c>
      <c r="J36" s="138">
        <f t="shared" si="0"/>
        <v>1.68</v>
      </c>
      <c r="K36" s="120"/>
    </row>
    <row r="37" spans="1:11" ht="24">
      <c r="A37" s="119"/>
      <c r="B37" s="132">
        <v>10</v>
      </c>
      <c r="C37" s="133" t="s">
        <v>737</v>
      </c>
      <c r="D37" s="134" t="s">
        <v>737</v>
      </c>
      <c r="E37" s="134" t="s">
        <v>30</v>
      </c>
      <c r="F37" s="163"/>
      <c r="G37" s="164"/>
      <c r="H37" s="135" t="s">
        <v>738</v>
      </c>
      <c r="I37" s="137">
        <v>0.23</v>
      </c>
      <c r="J37" s="138">
        <f t="shared" si="0"/>
        <v>2.3000000000000003</v>
      </c>
      <c r="K37" s="120"/>
    </row>
    <row r="38" spans="1:11" ht="24">
      <c r="A38" s="119"/>
      <c r="B38" s="132">
        <v>5</v>
      </c>
      <c r="C38" s="133" t="s">
        <v>739</v>
      </c>
      <c r="D38" s="134" t="s">
        <v>739</v>
      </c>
      <c r="E38" s="134" t="s">
        <v>30</v>
      </c>
      <c r="F38" s="163" t="s">
        <v>278</v>
      </c>
      <c r="G38" s="164"/>
      <c r="H38" s="135" t="s">
        <v>740</v>
      </c>
      <c r="I38" s="137">
        <v>0.56000000000000005</v>
      </c>
      <c r="J38" s="138">
        <f t="shared" si="0"/>
        <v>2.8000000000000003</v>
      </c>
      <c r="K38" s="120"/>
    </row>
    <row r="39" spans="1:11" ht="24">
      <c r="A39" s="119"/>
      <c r="B39" s="132">
        <v>5</v>
      </c>
      <c r="C39" s="133" t="s">
        <v>739</v>
      </c>
      <c r="D39" s="134" t="s">
        <v>739</v>
      </c>
      <c r="E39" s="134" t="s">
        <v>31</v>
      </c>
      <c r="F39" s="163" t="s">
        <v>279</v>
      </c>
      <c r="G39" s="164"/>
      <c r="H39" s="135" t="s">
        <v>740</v>
      </c>
      <c r="I39" s="137">
        <v>0.56000000000000005</v>
      </c>
      <c r="J39" s="138">
        <f t="shared" si="0"/>
        <v>2.8000000000000003</v>
      </c>
      <c r="K39" s="120"/>
    </row>
    <row r="40" spans="1:11" ht="24">
      <c r="A40" s="119"/>
      <c r="B40" s="132">
        <v>10</v>
      </c>
      <c r="C40" s="133" t="s">
        <v>741</v>
      </c>
      <c r="D40" s="134" t="s">
        <v>741</v>
      </c>
      <c r="E40" s="134" t="s">
        <v>30</v>
      </c>
      <c r="F40" s="163"/>
      <c r="G40" s="164"/>
      <c r="H40" s="135" t="s">
        <v>742</v>
      </c>
      <c r="I40" s="137">
        <v>0.28000000000000003</v>
      </c>
      <c r="J40" s="138">
        <f t="shared" si="0"/>
        <v>2.8000000000000003</v>
      </c>
      <c r="K40" s="120"/>
    </row>
    <row r="41" spans="1:11" ht="24">
      <c r="A41" s="119"/>
      <c r="B41" s="132">
        <v>14</v>
      </c>
      <c r="C41" s="133" t="s">
        <v>741</v>
      </c>
      <c r="D41" s="134" t="s">
        <v>741</v>
      </c>
      <c r="E41" s="134" t="s">
        <v>31</v>
      </c>
      <c r="F41" s="163"/>
      <c r="G41" s="164"/>
      <c r="H41" s="135" t="s">
        <v>742</v>
      </c>
      <c r="I41" s="137">
        <v>0.28000000000000003</v>
      </c>
      <c r="J41" s="138">
        <f t="shared" si="0"/>
        <v>3.9200000000000004</v>
      </c>
      <c r="K41" s="120"/>
    </row>
    <row r="42" spans="1:11" ht="24">
      <c r="A42" s="119"/>
      <c r="B42" s="132">
        <v>9</v>
      </c>
      <c r="C42" s="133" t="s">
        <v>743</v>
      </c>
      <c r="D42" s="134" t="s">
        <v>743</v>
      </c>
      <c r="E42" s="134" t="s">
        <v>30</v>
      </c>
      <c r="F42" s="163" t="s">
        <v>279</v>
      </c>
      <c r="G42" s="164"/>
      <c r="H42" s="135" t="s">
        <v>744</v>
      </c>
      <c r="I42" s="137">
        <v>0.61</v>
      </c>
      <c r="J42" s="138">
        <f t="shared" si="0"/>
        <v>5.49</v>
      </c>
      <c r="K42" s="120"/>
    </row>
    <row r="43" spans="1:11" ht="24">
      <c r="A43" s="119"/>
      <c r="B43" s="132">
        <v>6</v>
      </c>
      <c r="C43" s="133" t="s">
        <v>743</v>
      </c>
      <c r="D43" s="134" t="s">
        <v>743</v>
      </c>
      <c r="E43" s="134" t="s">
        <v>30</v>
      </c>
      <c r="F43" s="163" t="s">
        <v>278</v>
      </c>
      <c r="G43" s="164"/>
      <c r="H43" s="135" t="s">
        <v>744</v>
      </c>
      <c r="I43" s="137">
        <v>0.61</v>
      </c>
      <c r="J43" s="138">
        <f t="shared" si="0"/>
        <v>3.66</v>
      </c>
      <c r="K43" s="120"/>
    </row>
    <row r="44" spans="1:11" ht="24">
      <c r="A44" s="119"/>
      <c r="B44" s="132">
        <v>7</v>
      </c>
      <c r="C44" s="133" t="s">
        <v>743</v>
      </c>
      <c r="D44" s="134" t="s">
        <v>743</v>
      </c>
      <c r="E44" s="134" t="s">
        <v>31</v>
      </c>
      <c r="F44" s="163" t="s">
        <v>279</v>
      </c>
      <c r="G44" s="164"/>
      <c r="H44" s="135" t="s">
        <v>744</v>
      </c>
      <c r="I44" s="137">
        <v>0.61</v>
      </c>
      <c r="J44" s="138">
        <f t="shared" si="0"/>
        <v>4.2699999999999996</v>
      </c>
      <c r="K44" s="120"/>
    </row>
    <row r="45" spans="1:11" ht="24">
      <c r="A45" s="119"/>
      <c r="B45" s="132">
        <v>4</v>
      </c>
      <c r="C45" s="133" t="s">
        <v>743</v>
      </c>
      <c r="D45" s="134" t="s">
        <v>743</v>
      </c>
      <c r="E45" s="134" t="s">
        <v>31</v>
      </c>
      <c r="F45" s="163" t="s">
        <v>278</v>
      </c>
      <c r="G45" s="164"/>
      <c r="H45" s="135" t="s">
        <v>744</v>
      </c>
      <c r="I45" s="137">
        <v>0.61</v>
      </c>
      <c r="J45" s="138">
        <f t="shared" si="0"/>
        <v>2.44</v>
      </c>
      <c r="K45" s="120"/>
    </row>
    <row r="46" spans="1:11" ht="24">
      <c r="A46" s="119"/>
      <c r="B46" s="132">
        <v>1</v>
      </c>
      <c r="C46" s="133" t="s">
        <v>745</v>
      </c>
      <c r="D46" s="134" t="s">
        <v>745</v>
      </c>
      <c r="E46" s="134" t="s">
        <v>30</v>
      </c>
      <c r="F46" s="163"/>
      <c r="G46" s="164"/>
      <c r="H46" s="135" t="s">
        <v>746</v>
      </c>
      <c r="I46" s="137">
        <v>0.61</v>
      </c>
      <c r="J46" s="138">
        <f t="shared" si="0"/>
        <v>0.61</v>
      </c>
      <c r="K46" s="120"/>
    </row>
    <row r="47" spans="1:11">
      <c r="A47" s="119"/>
      <c r="B47" s="132">
        <v>6</v>
      </c>
      <c r="C47" s="133" t="s">
        <v>747</v>
      </c>
      <c r="D47" s="134" t="s">
        <v>869</v>
      </c>
      <c r="E47" s="134" t="s">
        <v>748</v>
      </c>
      <c r="F47" s="163"/>
      <c r="G47" s="164"/>
      <c r="H47" s="135" t="s">
        <v>749</v>
      </c>
      <c r="I47" s="137">
        <v>1.52</v>
      </c>
      <c r="J47" s="138">
        <f t="shared" si="0"/>
        <v>9.120000000000001</v>
      </c>
      <c r="K47" s="120"/>
    </row>
    <row r="48" spans="1:11">
      <c r="A48" s="119"/>
      <c r="B48" s="132">
        <v>6</v>
      </c>
      <c r="C48" s="133" t="s">
        <v>747</v>
      </c>
      <c r="D48" s="134" t="s">
        <v>870</v>
      </c>
      <c r="E48" s="134" t="s">
        <v>750</v>
      </c>
      <c r="F48" s="163"/>
      <c r="G48" s="164"/>
      <c r="H48" s="135" t="s">
        <v>749</v>
      </c>
      <c r="I48" s="137">
        <v>1.52</v>
      </c>
      <c r="J48" s="138">
        <f t="shared" si="0"/>
        <v>9.120000000000001</v>
      </c>
      <c r="K48" s="120"/>
    </row>
    <row r="49" spans="1:11">
      <c r="A49" s="119"/>
      <c r="B49" s="132">
        <v>6</v>
      </c>
      <c r="C49" s="133" t="s">
        <v>747</v>
      </c>
      <c r="D49" s="134" t="s">
        <v>871</v>
      </c>
      <c r="E49" s="134" t="s">
        <v>751</v>
      </c>
      <c r="F49" s="163"/>
      <c r="G49" s="164"/>
      <c r="H49" s="135" t="s">
        <v>749</v>
      </c>
      <c r="I49" s="137">
        <v>1.52</v>
      </c>
      <c r="J49" s="138">
        <f t="shared" si="0"/>
        <v>9.120000000000001</v>
      </c>
      <c r="K49" s="120"/>
    </row>
    <row r="50" spans="1:11">
      <c r="A50" s="119"/>
      <c r="B50" s="132">
        <v>4</v>
      </c>
      <c r="C50" s="133" t="s">
        <v>747</v>
      </c>
      <c r="D50" s="134" t="s">
        <v>872</v>
      </c>
      <c r="E50" s="134" t="s">
        <v>752</v>
      </c>
      <c r="F50" s="163"/>
      <c r="G50" s="164"/>
      <c r="H50" s="135" t="s">
        <v>749</v>
      </c>
      <c r="I50" s="137">
        <v>1.52</v>
      </c>
      <c r="J50" s="138">
        <f t="shared" si="0"/>
        <v>6.08</v>
      </c>
      <c r="K50" s="120"/>
    </row>
    <row r="51" spans="1:11">
      <c r="A51" s="119"/>
      <c r="B51" s="132">
        <v>4</v>
      </c>
      <c r="C51" s="133" t="s">
        <v>747</v>
      </c>
      <c r="D51" s="134" t="s">
        <v>873</v>
      </c>
      <c r="E51" s="134" t="s">
        <v>753</v>
      </c>
      <c r="F51" s="163"/>
      <c r="G51" s="164"/>
      <c r="H51" s="135" t="s">
        <v>749</v>
      </c>
      <c r="I51" s="137">
        <v>1.66</v>
      </c>
      <c r="J51" s="138">
        <f t="shared" si="0"/>
        <v>6.64</v>
      </c>
      <c r="K51" s="120"/>
    </row>
    <row r="52" spans="1:11">
      <c r="A52" s="119"/>
      <c r="B52" s="132">
        <v>2</v>
      </c>
      <c r="C52" s="133" t="s">
        <v>754</v>
      </c>
      <c r="D52" s="134" t="s">
        <v>874</v>
      </c>
      <c r="E52" s="134" t="s">
        <v>755</v>
      </c>
      <c r="F52" s="163" t="s">
        <v>279</v>
      </c>
      <c r="G52" s="164"/>
      <c r="H52" s="135" t="s">
        <v>756</v>
      </c>
      <c r="I52" s="137">
        <v>2.19</v>
      </c>
      <c r="J52" s="138">
        <f t="shared" si="0"/>
        <v>4.38</v>
      </c>
      <c r="K52" s="120"/>
    </row>
    <row r="53" spans="1:11">
      <c r="A53" s="119"/>
      <c r="B53" s="132">
        <v>1</v>
      </c>
      <c r="C53" s="133" t="s">
        <v>754</v>
      </c>
      <c r="D53" s="134" t="s">
        <v>875</v>
      </c>
      <c r="E53" s="134" t="s">
        <v>748</v>
      </c>
      <c r="F53" s="163" t="s">
        <v>279</v>
      </c>
      <c r="G53" s="164"/>
      <c r="H53" s="135" t="s">
        <v>756</v>
      </c>
      <c r="I53" s="137">
        <v>2.38</v>
      </c>
      <c r="J53" s="138">
        <f t="shared" si="0"/>
        <v>2.38</v>
      </c>
      <c r="K53" s="120"/>
    </row>
    <row r="54" spans="1:11">
      <c r="A54" s="119"/>
      <c r="B54" s="132">
        <v>2</v>
      </c>
      <c r="C54" s="133" t="s">
        <v>754</v>
      </c>
      <c r="D54" s="134" t="s">
        <v>876</v>
      </c>
      <c r="E54" s="134" t="s">
        <v>750</v>
      </c>
      <c r="F54" s="163" t="s">
        <v>279</v>
      </c>
      <c r="G54" s="164"/>
      <c r="H54" s="135" t="s">
        <v>756</v>
      </c>
      <c r="I54" s="137">
        <v>2.48</v>
      </c>
      <c r="J54" s="138">
        <f t="shared" ref="J54:J85" si="1">I54*B54</f>
        <v>4.96</v>
      </c>
      <c r="K54" s="120"/>
    </row>
    <row r="55" spans="1:11">
      <c r="A55" s="119"/>
      <c r="B55" s="132">
        <v>2</v>
      </c>
      <c r="C55" s="133" t="s">
        <v>754</v>
      </c>
      <c r="D55" s="134" t="s">
        <v>877</v>
      </c>
      <c r="E55" s="134" t="s">
        <v>751</v>
      </c>
      <c r="F55" s="163" t="s">
        <v>279</v>
      </c>
      <c r="G55" s="164"/>
      <c r="H55" s="135" t="s">
        <v>756</v>
      </c>
      <c r="I55" s="137">
        <v>2.62</v>
      </c>
      <c r="J55" s="138">
        <f t="shared" si="1"/>
        <v>5.24</v>
      </c>
      <c r="K55" s="120"/>
    </row>
    <row r="56" spans="1:11">
      <c r="A56" s="119"/>
      <c r="B56" s="132">
        <v>2</v>
      </c>
      <c r="C56" s="133" t="s">
        <v>754</v>
      </c>
      <c r="D56" s="134" t="s">
        <v>878</v>
      </c>
      <c r="E56" s="134" t="s">
        <v>753</v>
      </c>
      <c r="F56" s="163" t="s">
        <v>279</v>
      </c>
      <c r="G56" s="164"/>
      <c r="H56" s="135" t="s">
        <v>756</v>
      </c>
      <c r="I56" s="137">
        <v>2.96</v>
      </c>
      <c r="J56" s="138">
        <f t="shared" si="1"/>
        <v>5.92</v>
      </c>
      <c r="K56" s="120"/>
    </row>
    <row r="57" spans="1:11">
      <c r="A57" s="119"/>
      <c r="B57" s="132">
        <v>2</v>
      </c>
      <c r="C57" s="133" t="s">
        <v>754</v>
      </c>
      <c r="D57" s="134" t="s">
        <v>879</v>
      </c>
      <c r="E57" s="134" t="s">
        <v>757</v>
      </c>
      <c r="F57" s="163" t="s">
        <v>279</v>
      </c>
      <c r="G57" s="164"/>
      <c r="H57" s="135" t="s">
        <v>756</v>
      </c>
      <c r="I57" s="137">
        <v>2.86</v>
      </c>
      <c r="J57" s="138">
        <f t="shared" si="1"/>
        <v>5.72</v>
      </c>
      <c r="K57" s="120"/>
    </row>
    <row r="58" spans="1:11">
      <c r="A58" s="119"/>
      <c r="B58" s="132">
        <v>2</v>
      </c>
      <c r="C58" s="133" t="s">
        <v>754</v>
      </c>
      <c r="D58" s="134" t="s">
        <v>880</v>
      </c>
      <c r="E58" s="134" t="s">
        <v>758</v>
      </c>
      <c r="F58" s="163" t="s">
        <v>279</v>
      </c>
      <c r="G58" s="164"/>
      <c r="H58" s="135" t="s">
        <v>756</v>
      </c>
      <c r="I58" s="137">
        <v>3.05</v>
      </c>
      <c r="J58" s="138">
        <f t="shared" si="1"/>
        <v>6.1</v>
      </c>
      <c r="K58" s="120"/>
    </row>
    <row r="59" spans="1:11">
      <c r="A59" s="119"/>
      <c r="B59" s="132">
        <v>1</v>
      </c>
      <c r="C59" s="133" t="s">
        <v>759</v>
      </c>
      <c r="D59" s="134" t="s">
        <v>881</v>
      </c>
      <c r="E59" s="134" t="s">
        <v>657</v>
      </c>
      <c r="F59" s="163"/>
      <c r="G59" s="164"/>
      <c r="H59" s="135" t="s">
        <v>760</v>
      </c>
      <c r="I59" s="137">
        <v>23.21</v>
      </c>
      <c r="J59" s="138">
        <f t="shared" si="1"/>
        <v>23.21</v>
      </c>
      <c r="K59" s="120"/>
    </row>
    <row r="60" spans="1:11" ht="24">
      <c r="A60" s="119"/>
      <c r="B60" s="132">
        <v>1</v>
      </c>
      <c r="C60" s="133" t="s">
        <v>761</v>
      </c>
      <c r="D60" s="134" t="s">
        <v>761</v>
      </c>
      <c r="E60" s="134" t="s">
        <v>112</v>
      </c>
      <c r="F60" s="163"/>
      <c r="G60" s="164"/>
      <c r="H60" s="135" t="s">
        <v>762</v>
      </c>
      <c r="I60" s="137">
        <v>0.52</v>
      </c>
      <c r="J60" s="138">
        <f t="shared" si="1"/>
        <v>0.52</v>
      </c>
      <c r="K60" s="120"/>
    </row>
    <row r="61" spans="1:11" ht="24">
      <c r="A61" s="119"/>
      <c r="B61" s="132">
        <v>2</v>
      </c>
      <c r="C61" s="133" t="s">
        <v>761</v>
      </c>
      <c r="D61" s="134" t="s">
        <v>761</v>
      </c>
      <c r="E61" s="134" t="s">
        <v>317</v>
      </c>
      <c r="F61" s="163"/>
      <c r="G61" s="164"/>
      <c r="H61" s="135" t="s">
        <v>762</v>
      </c>
      <c r="I61" s="137">
        <v>0.52</v>
      </c>
      <c r="J61" s="138">
        <f t="shared" si="1"/>
        <v>1.04</v>
      </c>
      <c r="K61" s="120"/>
    </row>
    <row r="62" spans="1:11" ht="24">
      <c r="A62" s="119"/>
      <c r="B62" s="132">
        <v>1</v>
      </c>
      <c r="C62" s="133" t="s">
        <v>763</v>
      </c>
      <c r="D62" s="134" t="s">
        <v>763</v>
      </c>
      <c r="E62" s="134" t="s">
        <v>39</v>
      </c>
      <c r="F62" s="163" t="s">
        <v>764</v>
      </c>
      <c r="G62" s="164"/>
      <c r="H62" s="135" t="s">
        <v>765</v>
      </c>
      <c r="I62" s="137">
        <v>0.95</v>
      </c>
      <c r="J62" s="138">
        <f t="shared" si="1"/>
        <v>0.95</v>
      </c>
      <c r="K62" s="120"/>
    </row>
    <row r="63" spans="1:11" ht="24">
      <c r="A63" s="119"/>
      <c r="B63" s="132">
        <v>4</v>
      </c>
      <c r="C63" s="133" t="s">
        <v>766</v>
      </c>
      <c r="D63" s="134" t="s">
        <v>882</v>
      </c>
      <c r="E63" s="134" t="s">
        <v>767</v>
      </c>
      <c r="F63" s="163" t="s">
        <v>279</v>
      </c>
      <c r="G63" s="164"/>
      <c r="H63" s="135" t="s">
        <v>768</v>
      </c>
      <c r="I63" s="137">
        <v>0.52</v>
      </c>
      <c r="J63" s="138">
        <f t="shared" si="1"/>
        <v>2.08</v>
      </c>
      <c r="K63" s="120"/>
    </row>
    <row r="64" spans="1:11" ht="24">
      <c r="A64" s="119"/>
      <c r="B64" s="132">
        <v>2</v>
      </c>
      <c r="C64" s="133" t="s">
        <v>766</v>
      </c>
      <c r="D64" s="134" t="s">
        <v>883</v>
      </c>
      <c r="E64" s="134" t="s">
        <v>769</v>
      </c>
      <c r="F64" s="163" t="s">
        <v>279</v>
      </c>
      <c r="G64" s="164"/>
      <c r="H64" s="135" t="s">
        <v>768</v>
      </c>
      <c r="I64" s="137">
        <v>0.56000000000000005</v>
      </c>
      <c r="J64" s="138">
        <f t="shared" si="1"/>
        <v>1.1200000000000001</v>
      </c>
      <c r="K64" s="120"/>
    </row>
    <row r="65" spans="1:11" ht="24">
      <c r="A65" s="119"/>
      <c r="B65" s="132">
        <v>2</v>
      </c>
      <c r="C65" s="133" t="s">
        <v>766</v>
      </c>
      <c r="D65" s="134" t="s">
        <v>884</v>
      </c>
      <c r="E65" s="134" t="s">
        <v>304</v>
      </c>
      <c r="F65" s="163" t="s">
        <v>279</v>
      </c>
      <c r="G65" s="164"/>
      <c r="H65" s="135" t="s">
        <v>768</v>
      </c>
      <c r="I65" s="137">
        <v>0.61</v>
      </c>
      <c r="J65" s="138">
        <f t="shared" si="1"/>
        <v>1.22</v>
      </c>
      <c r="K65" s="120"/>
    </row>
    <row r="66" spans="1:11" ht="24">
      <c r="A66" s="119"/>
      <c r="B66" s="132">
        <v>1</v>
      </c>
      <c r="C66" s="133" t="s">
        <v>770</v>
      </c>
      <c r="D66" s="134" t="s">
        <v>770</v>
      </c>
      <c r="E66" s="134" t="s">
        <v>32</v>
      </c>
      <c r="F66" s="163" t="s">
        <v>112</v>
      </c>
      <c r="G66" s="164"/>
      <c r="H66" s="135" t="s">
        <v>771</v>
      </c>
      <c r="I66" s="137">
        <v>2.0699999999999998</v>
      </c>
      <c r="J66" s="138">
        <f t="shared" si="1"/>
        <v>2.0699999999999998</v>
      </c>
      <c r="K66" s="120"/>
    </row>
    <row r="67" spans="1:11" ht="24">
      <c r="A67" s="119"/>
      <c r="B67" s="132">
        <v>2</v>
      </c>
      <c r="C67" s="133" t="s">
        <v>772</v>
      </c>
      <c r="D67" s="134" t="s">
        <v>772</v>
      </c>
      <c r="E67" s="134" t="s">
        <v>31</v>
      </c>
      <c r="F67" s="163" t="s">
        <v>245</v>
      </c>
      <c r="G67" s="164"/>
      <c r="H67" s="135" t="s">
        <v>773</v>
      </c>
      <c r="I67" s="137">
        <v>2.14</v>
      </c>
      <c r="J67" s="138">
        <f t="shared" si="1"/>
        <v>4.28</v>
      </c>
      <c r="K67" s="120"/>
    </row>
    <row r="68" spans="1:11" ht="24">
      <c r="A68" s="119"/>
      <c r="B68" s="132">
        <v>2</v>
      </c>
      <c r="C68" s="133" t="s">
        <v>774</v>
      </c>
      <c r="D68" s="134" t="s">
        <v>774</v>
      </c>
      <c r="E68" s="134" t="s">
        <v>30</v>
      </c>
      <c r="F68" s="163" t="s">
        <v>245</v>
      </c>
      <c r="G68" s="164"/>
      <c r="H68" s="135" t="s">
        <v>775</v>
      </c>
      <c r="I68" s="137">
        <v>2.31</v>
      </c>
      <c r="J68" s="138">
        <f t="shared" si="1"/>
        <v>4.62</v>
      </c>
      <c r="K68" s="120"/>
    </row>
    <row r="69" spans="1:11" ht="24">
      <c r="A69" s="119"/>
      <c r="B69" s="132">
        <v>1</v>
      </c>
      <c r="C69" s="133" t="s">
        <v>774</v>
      </c>
      <c r="D69" s="134" t="s">
        <v>774</v>
      </c>
      <c r="E69" s="134" t="s">
        <v>30</v>
      </c>
      <c r="F69" s="163" t="s">
        <v>534</v>
      </c>
      <c r="G69" s="164"/>
      <c r="H69" s="135" t="s">
        <v>775</v>
      </c>
      <c r="I69" s="137">
        <v>2.31</v>
      </c>
      <c r="J69" s="138">
        <f t="shared" si="1"/>
        <v>2.31</v>
      </c>
      <c r="K69" s="120"/>
    </row>
    <row r="70" spans="1:11" ht="24">
      <c r="A70" s="119"/>
      <c r="B70" s="132">
        <v>5</v>
      </c>
      <c r="C70" s="133" t="s">
        <v>774</v>
      </c>
      <c r="D70" s="134" t="s">
        <v>774</v>
      </c>
      <c r="E70" s="134" t="s">
        <v>31</v>
      </c>
      <c r="F70" s="163" t="s">
        <v>245</v>
      </c>
      <c r="G70" s="164"/>
      <c r="H70" s="135" t="s">
        <v>775</v>
      </c>
      <c r="I70" s="137">
        <v>2.31</v>
      </c>
      <c r="J70" s="138">
        <f t="shared" si="1"/>
        <v>11.55</v>
      </c>
      <c r="K70" s="120"/>
    </row>
    <row r="71" spans="1:11" ht="24">
      <c r="A71" s="119"/>
      <c r="B71" s="132">
        <v>2</v>
      </c>
      <c r="C71" s="133" t="s">
        <v>774</v>
      </c>
      <c r="D71" s="134" t="s">
        <v>774</v>
      </c>
      <c r="E71" s="134" t="s">
        <v>31</v>
      </c>
      <c r="F71" s="163" t="s">
        <v>534</v>
      </c>
      <c r="G71" s="164"/>
      <c r="H71" s="135" t="s">
        <v>775</v>
      </c>
      <c r="I71" s="137">
        <v>2.31</v>
      </c>
      <c r="J71" s="138">
        <f t="shared" si="1"/>
        <v>4.62</v>
      </c>
      <c r="K71" s="120"/>
    </row>
    <row r="72" spans="1:11" ht="24">
      <c r="A72" s="119"/>
      <c r="B72" s="132">
        <v>3</v>
      </c>
      <c r="C72" s="133" t="s">
        <v>774</v>
      </c>
      <c r="D72" s="134" t="s">
        <v>774</v>
      </c>
      <c r="E72" s="134" t="s">
        <v>32</v>
      </c>
      <c r="F72" s="163" t="s">
        <v>245</v>
      </c>
      <c r="G72" s="164"/>
      <c r="H72" s="135" t="s">
        <v>775</v>
      </c>
      <c r="I72" s="137">
        <v>2.31</v>
      </c>
      <c r="J72" s="138">
        <f t="shared" si="1"/>
        <v>6.93</v>
      </c>
      <c r="K72" s="120"/>
    </row>
    <row r="73" spans="1:11" ht="15.75" customHeight="1">
      <c r="A73" s="119"/>
      <c r="B73" s="132">
        <v>20</v>
      </c>
      <c r="C73" s="133" t="s">
        <v>70</v>
      </c>
      <c r="D73" s="134" t="s">
        <v>70</v>
      </c>
      <c r="E73" s="134" t="s">
        <v>31</v>
      </c>
      <c r="F73" s="163"/>
      <c r="G73" s="164"/>
      <c r="H73" s="135" t="s">
        <v>776</v>
      </c>
      <c r="I73" s="137">
        <v>1.52</v>
      </c>
      <c r="J73" s="138">
        <f t="shared" si="1"/>
        <v>30.4</v>
      </c>
      <c r="K73" s="120"/>
    </row>
    <row r="74" spans="1:11" ht="15.75" customHeight="1">
      <c r="A74" s="119"/>
      <c r="B74" s="132">
        <v>16</v>
      </c>
      <c r="C74" s="133" t="s">
        <v>777</v>
      </c>
      <c r="D74" s="134" t="s">
        <v>777</v>
      </c>
      <c r="E74" s="134" t="s">
        <v>657</v>
      </c>
      <c r="F74" s="163"/>
      <c r="G74" s="164"/>
      <c r="H74" s="135" t="s">
        <v>778</v>
      </c>
      <c r="I74" s="137">
        <v>1.62</v>
      </c>
      <c r="J74" s="138">
        <f t="shared" si="1"/>
        <v>25.92</v>
      </c>
      <c r="K74" s="120"/>
    </row>
    <row r="75" spans="1:11" ht="15.75" customHeight="1">
      <c r="A75" s="119"/>
      <c r="B75" s="132">
        <v>5</v>
      </c>
      <c r="C75" s="133" t="s">
        <v>777</v>
      </c>
      <c r="D75" s="134" t="s">
        <v>777</v>
      </c>
      <c r="E75" s="134" t="s">
        <v>30</v>
      </c>
      <c r="F75" s="163"/>
      <c r="G75" s="164"/>
      <c r="H75" s="135" t="s">
        <v>778</v>
      </c>
      <c r="I75" s="137">
        <v>1.62</v>
      </c>
      <c r="J75" s="138">
        <f t="shared" si="1"/>
        <v>8.1000000000000014</v>
      </c>
      <c r="K75" s="120"/>
    </row>
    <row r="76" spans="1:11" ht="15.75" customHeight="1">
      <c r="A76" s="119"/>
      <c r="B76" s="132">
        <v>1</v>
      </c>
      <c r="C76" s="133" t="s">
        <v>779</v>
      </c>
      <c r="D76" s="134" t="s">
        <v>779</v>
      </c>
      <c r="E76" s="134" t="s">
        <v>30</v>
      </c>
      <c r="F76" s="163"/>
      <c r="G76" s="164"/>
      <c r="H76" s="135" t="s">
        <v>780</v>
      </c>
      <c r="I76" s="137">
        <v>2</v>
      </c>
      <c r="J76" s="138">
        <f t="shared" si="1"/>
        <v>2</v>
      </c>
      <c r="K76" s="120"/>
    </row>
    <row r="77" spans="1:11">
      <c r="A77" s="119"/>
      <c r="B77" s="132">
        <v>3</v>
      </c>
      <c r="C77" s="133" t="s">
        <v>781</v>
      </c>
      <c r="D77" s="134" t="s">
        <v>781</v>
      </c>
      <c r="E77" s="134" t="s">
        <v>31</v>
      </c>
      <c r="F77" s="163" t="s">
        <v>279</v>
      </c>
      <c r="G77" s="164"/>
      <c r="H77" s="135" t="s">
        <v>782</v>
      </c>
      <c r="I77" s="137">
        <v>1.9</v>
      </c>
      <c r="J77" s="138">
        <f t="shared" si="1"/>
        <v>5.6999999999999993</v>
      </c>
      <c r="K77" s="120"/>
    </row>
    <row r="78" spans="1:11">
      <c r="A78" s="119"/>
      <c r="B78" s="132">
        <v>13</v>
      </c>
      <c r="C78" s="133" t="s">
        <v>73</v>
      </c>
      <c r="D78" s="134" t="s">
        <v>73</v>
      </c>
      <c r="E78" s="134" t="s">
        <v>657</v>
      </c>
      <c r="F78" s="163" t="s">
        <v>278</v>
      </c>
      <c r="G78" s="164"/>
      <c r="H78" s="135" t="s">
        <v>783</v>
      </c>
      <c r="I78" s="137">
        <v>1.86</v>
      </c>
      <c r="J78" s="138">
        <f t="shared" si="1"/>
        <v>24.18</v>
      </c>
      <c r="K78" s="120"/>
    </row>
    <row r="79" spans="1:11">
      <c r="A79" s="119"/>
      <c r="B79" s="132">
        <v>5</v>
      </c>
      <c r="C79" s="133" t="s">
        <v>73</v>
      </c>
      <c r="D79" s="134" t="s">
        <v>73</v>
      </c>
      <c r="E79" s="134" t="s">
        <v>30</v>
      </c>
      <c r="F79" s="163" t="s">
        <v>279</v>
      </c>
      <c r="G79" s="164"/>
      <c r="H79" s="135" t="s">
        <v>783</v>
      </c>
      <c r="I79" s="137">
        <v>1.86</v>
      </c>
      <c r="J79" s="138">
        <f t="shared" si="1"/>
        <v>9.3000000000000007</v>
      </c>
      <c r="K79" s="120"/>
    </row>
    <row r="80" spans="1:11">
      <c r="A80" s="119"/>
      <c r="B80" s="132">
        <v>11</v>
      </c>
      <c r="C80" s="133" t="s">
        <v>73</v>
      </c>
      <c r="D80" s="134" t="s">
        <v>73</v>
      </c>
      <c r="E80" s="134" t="s">
        <v>30</v>
      </c>
      <c r="F80" s="163" t="s">
        <v>278</v>
      </c>
      <c r="G80" s="164"/>
      <c r="H80" s="135" t="s">
        <v>783</v>
      </c>
      <c r="I80" s="137">
        <v>1.86</v>
      </c>
      <c r="J80" s="138">
        <f t="shared" si="1"/>
        <v>20.46</v>
      </c>
      <c r="K80" s="120"/>
    </row>
    <row r="81" spans="1:11">
      <c r="A81" s="119"/>
      <c r="B81" s="132">
        <v>18</v>
      </c>
      <c r="C81" s="133" t="s">
        <v>73</v>
      </c>
      <c r="D81" s="134" t="s">
        <v>73</v>
      </c>
      <c r="E81" s="134" t="s">
        <v>31</v>
      </c>
      <c r="F81" s="163" t="s">
        <v>278</v>
      </c>
      <c r="G81" s="164"/>
      <c r="H81" s="135" t="s">
        <v>783</v>
      </c>
      <c r="I81" s="137">
        <v>1.86</v>
      </c>
      <c r="J81" s="138">
        <f t="shared" si="1"/>
        <v>33.480000000000004</v>
      </c>
      <c r="K81" s="120"/>
    </row>
    <row r="82" spans="1:11">
      <c r="A82" s="119"/>
      <c r="B82" s="132">
        <v>3</v>
      </c>
      <c r="C82" s="133" t="s">
        <v>73</v>
      </c>
      <c r="D82" s="134" t="s">
        <v>73</v>
      </c>
      <c r="E82" s="134" t="s">
        <v>32</v>
      </c>
      <c r="F82" s="163" t="s">
        <v>278</v>
      </c>
      <c r="G82" s="164"/>
      <c r="H82" s="135" t="s">
        <v>783</v>
      </c>
      <c r="I82" s="137">
        <v>1.86</v>
      </c>
      <c r="J82" s="138">
        <f t="shared" si="1"/>
        <v>5.58</v>
      </c>
      <c r="K82" s="120"/>
    </row>
    <row r="83" spans="1:11">
      <c r="A83" s="119"/>
      <c r="B83" s="132">
        <v>4</v>
      </c>
      <c r="C83" s="133" t="s">
        <v>784</v>
      </c>
      <c r="D83" s="134" t="s">
        <v>784</v>
      </c>
      <c r="E83" s="134" t="s">
        <v>657</v>
      </c>
      <c r="F83" s="163" t="s">
        <v>278</v>
      </c>
      <c r="G83" s="164"/>
      <c r="H83" s="135" t="s">
        <v>785</v>
      </c>
      <c r="I83" s="137">
        <v>2</v>
      </c>
      <c r="J83" s="138">
        <f t="shared" si="1"/>
        <v>8</v>
      </c>
      <c r="K83" s="120"/>
    </row>
    <row r="84" spans="1:11">
      <c r="A84" s="119"/>
      <c r="B84" s="132">
        <v>11</v>
      </c>
      <c r="C84" s="133" t="s">
        <v>784</v>
      </c>
      <c r="D84" s="134" t="s">
        <v>784</v>
      </c>
      <c r="E84" s="134" t="s">
        <v>30</v>
      </c>
      <c r="F84" s="163" t="s">
        <v>278</v>
      </c>
      <c r="G84" s="164"/>
      <c r="H84" s="135" t="s">
        <v>785</v>
      </c>
      <c r="I84" s="137">
        <v>2</v>
      </c>
      <c r="J84" s="138">
        <f t="shared" si="1"/>
        <v>22</v>
      </c>
      <c r="K84" s="120"/>
    </row>
    <row r="85" spans="1:11">
      <c r="A85" s="119"/>
      <c r="B85" s="132">
        <v>4</v>
      </c>
      <c r="C85" s="133" t="s">
        <v>784</v>
      </c>
      <c r="D85" s="134" t="s">
        <v>784</v>
      </c>
      <c r="E85" s="134" t="s">
        <v>30</v>
      </c>
      <c r="F85" s="163" t="s">
        <v>786</v>
      </c>
      <c r="G85" s="164"/>
      <c r="H85" s="135" t="s">
        <v>785</v>
      </c>
      <c r="I85" s="137">
        <v>2</v>
      </c>
      <c r="J85" s="138">
        <f t="shared" si="1"/>
        <v>8</v>
      </c>
      <c r="K85" s="120"/>
    </row>
    <row r="86" spans="1:11">
      <c r="A86" s="119"/>
      <c r="B86" s="132">
        <v>3</v>
      </c>
      <c r="C86" s="133" t="s">
        <v>784</v>
      </c>
      <c r="D86" s="134" t="s">
        <v>784</v>
      </c>
      <c r="E86" s="134" t="s">
        <v>72</v>
      </c>
      <c r="F86" s="163" t="s">
        <v>278</v>
      </c>
      <c r="G86" s="164"/>
      <c r="H86" s="135" t="s">
        <v>785</v>
      </c>
      <c r="I86" s="137">
        <v>2</v>
      </c>
      <c r="J86" s="138">
        <f t="shared" ref="J86:J117" si="2">I86*B86</f>
        <v>6</v>
      </c>
      <c r="K86" s="120"/>
    </row>
    <row r="87" spans="1:11" ht="24">
      <c r="A87" s="119"/>
      <c r="B87" s="132">
        <v>1</v>
      </c>
      <c r="C87" s="133" t="s">
        <v>787</v>
      </c>
      <c r="D87" s="134" t="s">
        <v>787</v>
      </c>
      <c r="E87" s="134" t="s">
        <v>30</v>
      </c>
      <c r="F87" s="163" t="s">
        <v>278</v>
      </c>
      <c r="G87" s="164"/>
      <c r="H87" s="135" t="s">
        <v>788</v>
      </c>
      <c r="I87" s="137">
        <v>1.62</v>
      </c>
      <c r="J87" s="138">
        <f t="shared" si="2"/>
        <v>1.62</v>
      </c>
      <c r="K87" s="120"/>
    </row>
    <row r="88" spans="1:11" ht="36">
      <c r="A88" s="119"/>
      <c r="B88" s="132">
        <v>20</v>
      </c>
      <c r="C88" s="133" t="s">
        <v>789</v>
      </c>
      <c r="D88" s="134" t="s">
        <v>885</v>
      </c>
      <c r="E88" s="134" t="s">
        <v>30</v>
      </c>
      <c r="F88" s="163" t="s">
        <v>245</v>
      </c>
      <c r="G88" s="164"/>
      <c r="H88" s="135" t="s">
        <v>790</v>
      </c>
      <c r="I88" s="137">
        <v>5.73</v>
      </c>
      <c r="J88" s="138">
        <f t="shared" si="2"/>
        <v>114.60000000000001</v>
      </c>
      <c r="K88" s="120"/>
    </row>
    <row r="89" spans="1:11" ht="36">
      <c r="A89" s="119"/>
      <c r="B89" s="132">
        <v>1</v>
      </c>
      <c r="C89" s="133" t="s">
        <v>789</v>
      </c>
      <c r="D89" s="134" t="s">
        <v>886</v>
      </c>
      <c r="E89" s="134" t="s">
        <v>72</v>
      </c>
      <c r="F89" s="163" t="s">
        <v>245</v>
      </c>
      <c r="G89" s="164"/>
      <c r="H89" s="135" t="s">
        <v>790</v>
      </c>
      <c r="I89" s="137">
        <v>6.3</v>
      </c>
      <c r="J89" s="138">
        <f t="shared" si="2"/>
        <v>6.3</v>
      </c>
      <c r="K89" s="120"/>
    </row>
    <row r="90" spans="1:11" ht="36">
      <c r="A90" s="119"/>
      <c r="B90" s="132">
        <v>10</v>
      </c>
      <c r="C90" s="133" t="s">
        <v>789</v>
      </c>
      <c r="D90" s="134" t="s">
        <v>887</v>
      </c>
      <c r="E90" s="134" t="s">
        <v>31</v>
      </c>
      <c r="F90" s="163" t="s">
        <v>245</v>
      </c>
      <c r="G90" s="164"/>
      <c r="H90" s="135" t="s">
        <v>790</v>
      </c>
      <c r="I90" s="137">
        <v>6.69</v>
      </c>
      <c r="J90" s="138">
        <f t="shared" si="2"/>
        <v>66.900000000000006</v>
      </c>
      <c r="K90" s="120"/>
    </row>
    <row r="91" spans="1:11" ht="36">
      <c r="A91" s="119"/>
      <c r="B91" s="132">
        <v>10</v>
      </c>
      <c r="C91" s="133" t="s">
        <v>791</v>
      </c>
      <c r="D91" s="134" t="s">
        <v>888</v>
      </c>
      <c r="E91" s="134" t="s">
        <v>30</v>
      </c>
      <c r="F91" s="163" t="s">
        <v>792</v>
      </c>
      <c r="G91" s="164"/>
      <c r="H91" s="135" t="s">
        <v>793</v>
      </c>
      <c r="I91" s="137">
        <v>6.02</v>
      </c>
      <c r="J91" s="138">
        <f t="shared" si="2"/>
        <v>60.199999999999996</v>
      </c>
      <c r="K91" s="120"/>
    </row>
    <row r="92" spans="1:11" ht="36">
      <c r="A92" s="119"/>
      <c r="B92" s="132">
        <v>5</v>
      </c>
      <c r="C92" s="133" t="s">
        <v>791</v>
      </c>
      <c r="D92" s="134" t="s">
        <v>889</v>
      </c>
      <c r="E92" s="134" t="s">
        <v>31</v>
      </c>
      <c r="F92" s="163" t="s">
        <v>792</v>
      </c>
      <c r="G92" s="164"/>
      <c r="H92" s="135" t="s">
        <v>793</v>
      </c>
      <c r="I92" s="137">
        <v>6.97</v>
      </c>
      <c r="J92" s="138">
        <f t="shared" si="2"/>
        <v>34.85</v>
      </c>
      <c r="K92" s="120"/>
    </row>
    <row r="93" spans="1:11" ht="48">
      <c r="A93" s="119"/>
      <c r="B93" s="132">
        <v>2</v>
      </c>
      <c r="C93" s="133" t="s">
        <v>794</v>
      </c>
      <c r="D93" s="134" t="s">
        <v>794</v>
      </c>
      <c r="E93" s="134" t="s">
        <v>795</v>
      </c>
      <c r="F93" s="163"/>
      <c r="G93" s="164"/>
      <c r="H93" s="135" t="s">
        <v>796</v>
      </c>
      <c r="I93" s="137">
        <v>2.38</v>
      </c>
      <c r="J93" s="138">
        <f t="shared" si="2"/>
        <v>4.76</v>
      </c>
      <c r="K93" s="120"/>
    </row>
    <row r="94" spans="1:11" ht="48">
      <c r="A94" s="119"/>
      <c r="B94" s="132">
        <v>5</v>
      </c>
      <c r="C94" s="133" t="s">
        <v>794</v>
      </c>
      <c r="D94" s="134" t="s">
        <v>794</v>
      </c>
      <c r="E94" s="134" t="s">
        <v>797</v>
      </c>
      <c r="F94" s="163"/>
      <c r="G94" s="164"/>
      <c r="H94" s="135" t="s">
        <v>796</v>
      </c>
      <c r="I94" s="137">
        <v>2.38</v>
      </c>
      <c r="J94" s="138">
        <f t="shared" si="2"/>
        <v>11.899999999999999</v>
      </c>
      <c r="K94" s="120"/>
    </row>
    <row r="95" spans="1:11" ht="24">
      <c r="A95" s="119"/>
      <c r="B95" s="132">
        <v>30</v>
      </c>
      <c r="C95" s="133" t="s">
        <v>798</v>
      </c>
      <c r="D95" s="134" t="s">
        <v>798</v>
      </c>
      <c r="E95" s="134" t="s">
        <v>32</v>
      </c>
      <c r="F95" s="163" t="s">
        <v>112</v>
      </c>
      <c r="G95" s="164"/>
      <c r="H95" s="135" t="s">
        <v>799</v>
      </c>
      <c r="I95" s="137">
        <v>1.9</v>
      </c>
      <c r="J95" s="138">
        <f t="shared" si="2"/>
        <v>57</v>
      </c>
      <c r="K95" s="120"/>
    </row>
    <row r="96" spans="1:11" ht="24">
      <c r="A96" s="119"/>
      <c r="B96" s="132">
        <v>20</v>
      </c>
      <c r="C96" s="133" t="s">
        <v>798</v>
      </c>
      <c r="D96" s="134" t="s">
        <v>798</v>
      </c>
      <c r="E96" s="134" t="s">
        <v>32</v>
      </c>
      <c r="F96" s="163" t="s">
        <v>216</v>
      </c>
      <c r="G96" s="164"/>
      <c r="H96" s="135" t="s">
        <v>799</v>
      </c>
      <c r="I96" s="137">
        <v>1.9</v>
      </c>
      <c r="J96" s="138">
        <f t="shared" si="2"/>
        <v>38</v>
      </c>
      <c r="K96" s="120"/>
    </row>
    <row r="97" spans="1:11" ht="24">
      <c r="A97" s="119"/>
      <c r="B97" s="132">
        <v>5</v>
      </c>
      <c r="C97" s="133" t="s">
        <v>798</v>
      </c>
      <c r="D97" s="134" t="s">
        <v>798</v>
      </c>
      <c r="E97" s="134" t="s">
        <v>32</v>
      </c>
      <c r="F97" s="163" t="s">
        <v>218</v>
      </c>
      <c r="G97" s="164"/>
      <c r="H97" s="135" t="s">
        <v>799</v>
      </c>
      <c r="I97" s="137">
        <v>1.9</v>
      </c>
      <c r="J97" s="138">
        <f t="shared" si="2"/>
        <v>9.5</v>
      </c>
      <c r="K97" s="120"/>
    </row>
    <row r="98" spans="1:11" ht="24">
      <c r="A98" s="119"/>
      <c r="B98" s="132">
        <v>12</v>
      </c>
      <c r="C98" s="133" t="s">
        <v>798</v>
      </c>
      <c r="D98" s="134" t="s">
        <v>798</v>
      </c>
      <c r="E98" s="134" t="s">
        <v>32</v>
      </c>
      <c r="F98" s="163" t="s">
        <v>219</v>
      </c>
      <c r="G98" s="164"/>
      <c r="H98" s="135" t="s">
        <v>799</v>
      </c>
      <c r="I98" s="137">
        <v>1.9</v>
      </c>
      <c r="J98" s="138">
        <f t="shared" si="2"/>
        <v>22.799999999999997</v>
      </c>
      <c r="K98" s="120"/>
    </row>
    <row r="99" spans="1:11" ht="24">
      <c r="A99" s="119"/>
      <c r="B99" s="132">
        <v>3</v>
      </c>
      <c r="C99" s="133" t="s">
        <v>798</v>
      </c>
      <c r="D99" s="134" t="s">
        <v>798</v>
      </c>
      <c r="E99" s="134" t="s">
        <v>32</v>
      </c>
      <c r="F99" s="163" t="s">
        <v>274</v>
      </c>
      <c r="G99" s="164"/>
      <c r="H99" s="135" t="s">
        <v>799</v>
      </c>
      <c r="I99" s="137">
        <v>1.9</v>
      </c>
      <c r="J99" s="138">
        <f t="shared" si="2"/>
        <v>5.6999999999999993</v>
      </c>
      <c r="K99" s="120"/>
    </row>
    <row r="100" spans="1:11" ht="24">
      <c r="A100" s="119"/>
      <c r="B100" s="132">
        <v>6</v>
      </c>
      <c r="C100" s="133" t="s">
        <v>798</v>
      </c>
      <c r="D100" s="134" t="s">
        <v>798</v>
      </c>
      <c r="E100" s="134" t="s">
        <v>32</v>
      </c>
      <c r="F100" s="163" t="s">
        <v>316</v>
      </c>
      <c r="G100" s="164"/>
      <c r="H100" s="135" t="s">
        <v>799</v>
      </c>
      <c r="I100" s="137">
        <v>1.9</v>
      </c>
      <c r="J100" s="138">
        <f t="shared" si="2"/>
        <v>11.399999999999999</v>
      </c>
      <c r="K100" s="120"/>
    </row>
    <row r="101" spans="1:11" ht="24">
      <c r="A101" s="119"/>
      <c r="B101" s="132">
        <v>1</v>
      </c>
      <c r="C101" s="133" t="s">
        <v>798</v>
      </c>
      <c r="D101" s="134" t="s">
        <v>798</v>
      </c>
      <c r="E101" s="134" t="s">
        <v>32</v>
      </c>
      <c r="F101" s="163" t="s">
        <v>275</v>
      </c>
      <c r="G101" s="164"/>
      <c r="H101" s="135" t="s">
        <v>799</v>
      </c>
      <c r="I101" s="137">
        <v>1.9</v>
      </c>
      <c r="J101" s="138">
        <f t="shared" si="2"/>
        <v>1.9</v>
      </c>
      <c r="K101" s="120"/>
    </row>
    <row r="102" spans="1:11" ht="24">
      <c r="A102" s="119"/>
      <c r="B102" s="132">
        <v>3</v>
      </c>
      <c r="C102" s="133" t="s">
        <v>798</v>
      </c>
      <c r="D102" s="134" t="s">
        <v>798</v>
      </c>
      <c r="E102" s="134" t="s">
        <v>32</v>
      </c>
      <c r="F102" s="163" t="s">
        <v>317</v>
      </c>
      <c r="G102" s="164"/>
      <c r="H102" s="135" t="s">
        <v>799</v>
      </c>
      <c r="I102" s="137">
        <v>1.9</v>
      </c>
      <c r="J102" s="138">
        <f t="shared" si="2"/>
        <v>5.6999999999999993</v>
      </c>
      <c r="K102" s="120"/>
    </row>
    <row r="103" spans="1:11" ht="24">
      <c r="A103" s="119"/>
      <c r="B103" s="132">
        <v>3</v>
      </c>
      <c r="C103" s="133" t="s">
        <v>798</v>
      </c>
      <c r="D103" s="134" t="s">
        <v>798</v>
      </c>
      <c r="E103" s="134" t="s">
        <v>33</v>
      </c>
      <c r="F103" s="163" t="s">
        <v>112</v>
      </c>
      <c r="G103" s="164"/>
      <c r="H103" s="135" t="s">
        <v>799</v>
      </c>
      <c r="I103" s="137">
        <v>1.9</v>
      </c>
      <c r="J103" s="138">
        <f t="shared" si="2"/>
        <v>5.6999999999999993</v>
      </c>
      <c r="K103" s="120"/>
    </row>
    <row r="104" spans="1:11" ht="36">
      <c r="A104" s="119"/>
      <c r="B104" s="132">
        <v>1</v>
      </c>
      <c r="C104" s="133" t="s">
        <v>800</v>
      </c>
      <c r="D104" s="134" t="s">
        <v>800</v>
      </c>
      <c r="E104" s="134" t="s">
        <v>245</v>
      </c>
      <c r="F104" s="163" t="s">
        <v>30</v>
      </c>
      <c r="G104" s="164"/>
      <c r="H104" s="135" t="s">
        <v>801</v>
      </c>
      <c r="I104" s="137">
        <v>3.3</v>
      </c>
      <c r="J104" s="138">
        <f t="shared" si="2"/>
        <v>3.3</v>
      </c>
      <c r="K104" s="120"/>
    </row>
    <row r="105" spans="1:11" ht="24">
      <c r="A105" s="119"/>
      <c r="B105" s="132">
        <v>4</v>
      </c>
      <c r="C105" s="133" t="s">
        <v>802</v>
      </c>
      <c r="D105" s="134" t="s">
        <v>802</v>
      </c>
      <c r="E105" s="134"/>
      <c r="F105" s="163"/>
      <c r="G105" s="164"/>
      <c r="H105" s="135" t="s">
        <v>803</v>
      </c>
      <c r="I105" s="137">
        <v>0.7</v>
      </c>
      <c r="J105" s="138">
        <f t="shared" si="2"/>
        <v>2.8</v>
      </c>
      <c r="K105" s="120"/>
    </row>
    <row r="106" spans="1:11" ht="24">
      <c r="A106" s="119"/>
      <c r="B106" s="132">
        <v>4</v>
      </c>
      <c r="C106" s="133" t="s">
        <v>804</v>
      </c>
      <c r="D106" s="134" t="s">
        <v>804</v>
      </c>
      <c r="E106" s="134"/>
      <c r="F106" s="163"/>
      <c r="G106" s="164"/>
      <c r="H106" s="135" t="s">
        <v>805</v>
      </c>
      <c r="I106" s="137">
        <v>0.59</v>
      </c>
      <c r="J106" s="138">
        <f t="shared" si="2"/>
        <v>2.36</v>
      </c>
      <c r="K106" s="120"/>
    </row>
    <row r="107" spans="1:11" ht="24">
      <c r="A107" s="119"/>
      <c r="B107" s="132">
        <v>3</v>
      </c>
      <c r="C107" s="133" t="s">
        <v>806</v>
      </c>
      <c r="D107" s="134" t="s">
        <v>806</v>
      </c>
      <c r="E107" s="134"/>
      <c r="F107" s="163"/>
      <c r="G107" s="164"/>
      <c r="H107" s="135" t="s">
        <v>807</v>
      </c>
      <c r="I107" s="137">
        <v>0.69</v>
      </c>
      <c r="J107" s="138">
        <f t="shared" si="2"/>
        <v>2.0699999999999998</v>
      </c>
      <c r="K107" s="120"/>
    </row>
    <row r="108" spans="1:11" ht="24">
      <c r="A108" s="119"/>
      <c r="B108" s="132">
        <v>2</v>
      </c>
      <c r="C108" s="133" t="s">
        <v>808</v>
      </c>
      <c r="D108" s="134" t="s">
        <v>808</v>
      </c>
      <c r="E108" s="134"/>
      <c r="F108" s="163"/>
      <c r="G108" s="164"/>
      <c r="H108" s="135" t="s">
        <v>809</v>
      </c>
      <c r="I108" s="137">
        <v>0.69</v>
      </c>
      <c r="J108" s="138">
        <f t="shared" si="2"/>
        <v>1.38</v>
      </c>
      <c r="K108" s="120"/>
    </row>
    <row r="109" spans="1:11" ht="24">
      <c r="A109" s="119"/>
      <c r="B109" s="132">
        <v>3</v>
      </c>
      <c r="C109" s="133" t="s">
        <v>810</v>
      </c>
      <c r="D109" s="134" t="s">
        <v>810</v>
      </c>
      <c r="E109" s="134"/>
      <c r="F109" s="163"/>
      <c r="G109" s="164"/>
      <c r="H109" s="135" t="s">
        <v>811</v>
      </c>
      <c r="I109" s="137">
        <v>0.72</v>
      </c>
      <c r="J109" s="138">
        <f t="shared" si="2"/>
        <v>2.16</v>
      </c>
      <c r="K109" s="120"/>
    </row>
    <row r="110" spans="1:11" ht="24">
      <c r="A110" s="119"/>
      <c r="B110" s="132">
        <v>2</v>
      </c>
      <c r="C110" s="133" t="s">
        <v>812</v>
      </c>
      <c r="D110" s="134" t="s">
        <v>812</v>
      </c>
      <c r="E110" s="134" t="s">
        <v>34</v>
      </c>
      <c r="F110" s="163"/>
      <c r="G110" s="164"/>
      <c r="H110" s="135" t="s">
        <v>813</v>
      </c>
      <c r="I110" s="137">
        <v>0.61</v>
      </c>
      <c r="J110" s="138">
        <f t="shared" si="2"/>
        <v>1.22</v>
      </c>
      <c r="K110" s="120"/>
    </row>
    <row r="111" spans="1:11" ht="24">
      <c r="A111" s="119"/>
      <c r="B111" s="132">
        <v>1</v>
      </c>
      <c r="C111" s="133" t="s">
        <v>812</v>
      </c>
      <c r="D111" s="134" t="s">
        <v>890</v>
      </c>
      <c r="E111" s="134" t="s">
        <v>814</v>
      </c>
      <c r="F111" s="163"/>
      <c r="G111" s="164"/>
      <c r="H111" s="135" t="s">
        <v>813</v>
      </c>
      <c r="I111" s="137">
        <v>1.19</v>
      </c>
      <c r="J111" s="138">
        <f t="shared" si="2"/>
        <v>1.19</v>
      </c>
      <c r="K111" s="120"/>
    </row>
    <row r="112" spans="1:11" ht="24">
      <c r="A112" s="119"/>
      <c r="B112" s="132">
        <v>1</v>
      </c>
      <c r="C112" s="133" t="s">
        <v>812</v>
      </c>
      <c r="D112" s="134" t="s">
        <v>890</v>
      </c>
      <c r="E112" s="134" t="s">
        <v>39</v>
      </c>
      <c r="F112" s="163"/>
      <c r="G112" s="164"/>
      <c r="H112" s="135" t="s">
        <v>813</v>
      </c>
      <c r="I112" s="137">
        <v>1.19</v>
      </c>
      <c r="J112" s="138">
        <f t="shared" si="2"/>
        <v>1.19</v>
      </c>
      <c r="K112" s="120"/>
    </row>
    <row r="113" spans="1:11" ht="24">
      <c r="A113" s="119"/>
      <c r="B113" s="132">
        <v>1</v>
      </c>
      <c r="C113" s="133" t="s">
        <v>812</v>
      </c>
      <c r="D113" s="134" t="s">
        <v>890</v>
      </c>
      <c r="E113" s="134" t="s">
        <v>40</v>
      </c>
      <c r="F113" s="163"/>
      <c r="G113" s="164"/>
      <c r="H113" s="135" t="s">
        <v>813</v>
      </c>
      <c r="I113" s="137">
        <v>1.19</v>
      </c>
      <c r="J113" s="138">
        <f t="shared" si="2"/>
        <v>1.19</v>
      </c>
      <c r="K113" s="120"/>
    </row>
    <row r="114" spans="1:11" ht="24">
      <c r="A114" s="119"/>
      <c r="B114" s="132">
        <v>1</v>
      </c>
      <c r="C114" s="133" t="s">
        <v>812</v>
      </c>
      <c r="D114" s="134" t="s">
        <v>890</v>
      </c>
      <c r="E114" s="134" t="s">
        <v>41</v>
      </c>
      <c r="F114" s="163"/>
      <c r="G114" s="164"/>
      <c r="H114" s="135" t="s">
        <v>813</v>
      </c>
      <c r="I114" s="137">
        <v>1.19</v>
      </c>
      <c r="J114" s="138">
        <f t="shared" si="2"/>
        <v>1.19</v>
      </c>
      <c r="K114" s="120"/>
    </row>
    <row r="115" spans="1:11" ht="24">
      <c r="A115" s="119"/>
      <c r="B115" s="132">
        <v>1</v>
      </c>
      <c r="C115" s="133" t="s">
        <v>812</v>
      </c>
      <c r="D115" s="134" t="s">
        <v>890</v>
      </c>
      <c r="E115" s="134" t="s">
        <v>42</v>
      </c>
      <c r="F115" s="163"/>
      <c r="G115" s="164"/>
      <c r="H115" s="135" t="s">
        <v>813</v>
      </c>
      <c r="I115" s="137">
        <v>1.19</v>
      </c>
      <c r="J115" s="138">
        <f t="shared" si="2"/>
        <v>1.19</v>
      </c>
      <c r="K115" s="120"/>
    </row>
    <row r="116" spans="1:11" ht="24">
      <c r="A116" s="119"/>
      <c r="B116" s="132">
        <v>1</v>
      </c>
      <c r="C116" s="133" t="s">
        <v>812</v>
      </c>
      <c r="D116" s="134" t="s">
        <v>891</v>
      </c>
      <c r="E116" s="134" t="s">
        <v>43</v>
      </c>
      <c r="F116" s="163"/>
      <c r="G116" s="164"/>
      <c r="H116" s="135" t="s">
        <v>813</v>
      </c>
      <c r="I116" s="137">
        <v>1.32</v>
      </c>
      <c r="J116" s="138">
        <f t="shared" si="2"/>
        <v>1.32</v>
      </c>
      <c r="K116" s="120"/>
    </row>
    <row r="117" spans="1:11" ht="24">
      <c r="A117" s="119"/>
      <c r="B117" s="132">
        <v>2</v>
      </c>
      <c r="C117" s="133" t="s">
        <v>812</v>
      </c>
      <c r="D117" s="134" t="s">
        <v>812</v>
      </c>
      <c r="E117" s="134" t="s">
        <v>54</v>
      </c>
      <c r="F117" s="163"/>
      <c r="G117" s="164"/>
      <c r="H117" s="135" t="s">
        <v>813</v>
      </c>
      <c r="I117" s="137">
        <v>0.61</v>
      </c>
      <c r="J117" s="138">
        <f t="shared" si="2"/>
        <v>1.22</v>
      </c>
      <c r="K117" s="120"/>
    </row>
    <row r="118" spans="1:11" ht="24">
      <c r="A118" s="119"/>
      <c r="B118" s="132">
        <v>4</v>
      </c>
      <c r="C118" s="133" t="s">
        <v>815</v>
      </c>
      <c r="D118" s="134" t="s">
        <v>815</v>
      </c>
      <c r="E118" s="134" t="s">
        <v>278</v>
      </c>
      <c r="F118" s="163"/>
      <c r="G118" s="164"/>
      <c r="H118" s="135" t="s">
        <v>816</v>
      </c>
      <c r="I118" s="137">
        <v>2.15</v>
      </c>
      <c r="J118" s="138">
        <f t="shared" ref="J118:J149" si="3">I118*B118</f>
        <v>8.6</v>
      </c>
      <c r="K118" s="120"/>
    </row>
    <row r="119" spans="1:11" ht="24">
      <c r="A119" s="119"/>
      <c r="B119" s="132">
        <v>1</v>
      </c>
      <c r="C119" s="133" t="s">
        <v>817</v>
      </c>
      <c r="D119" s="134" t="s">
        <v>817</v>
      </c>
      <c r="E119" s="134" t="s">
        <v>279</v>
      </c>
      <c r="F119" s="163"/>
      <c r="G119" s="164"/>
      <c r="H119" s="135" t="s">
        <v>818</v>
      </c>
      <c r="I119" s="137">
        <v>1.87</v>
      </c>
      <c r="J119" s="138">
        <f t="shared" si="3"/>
        <v>1.87</v>
      </c>
      <c r="K119" s="120"/>
    </row>
    <row r="120" spans="1:11" ht="24">
      <c r="A120" s="119"/>
      <c r="B120" s="132">
        <v>3</v>
      </c>
      <c r="C120" s="133" t="s">
        <v>817</v>
      </c>
      <c r="D120" s="134" t="s">
        <v>817</v>
      </c>
      <c r="E120" s="134" t="s">
        <v>278</v>
      </c>
      <c r="F120" s="163"/>
      <c r="G120" s="164"/>
      <c r="H120" s="135" t="s">
        <v>818</v>
      </c>
      <c r="I120" s="137">
        <v>1.87</v>
      </c>
      <c r="J120" s="138">
        <f t="shared" si="3"/>
        <v>5.61</v>
      </c>
      <c r="K120" s="120"/>
    </row>
    <row r="121" spans="1:11" ht="24">
      <c r="A121" s="119"/>
      <c r="B121" s="132">
        <v>2</v>
      </c>
      <c r="C121" s="133" t="s">
        <v>819</v>
      </c>
      <c r="D121" s="134" t="s">
        <v>819</v>
      </c>
      <c r="E121" s="134" t="s">
        <v>279</v>
      </c>
      <c r="F121" s="163"/>
      <c r="G121" s="164"/>
      <c r="H121" s="135" t="s">
        <v>820</v>
      </c>
      <c r="I121" s="137">
        <v>1.87</v>
      </c>
      <c r="J121" s="138">
        <f t="shared" si="3"/>
        <v>3.74</v>
      </c>
      <c r="K121" s="120"/>
    </row>
    <row r="122" spans="1:11" ht="24">
      <c r="A122" s="119"/>
      <c r="B122" s="132">
        <v>5</v>
      </c>
      <c r="C122" s="133" t="s">
        <v>819</v>
      </c>
      <c r="D122" s="134" t="s">
        <v>819</v>
      </c>
      <c r="E122" s="134" t="s">
        <v>278</v>
      </c>
      <c r="F122" s="163"/>
      <c r="G122" s="164"/>
      <c r="H122" s="135" t="s">
        <v>820</v>
      </c>
      <c r="I122" s="137">
        <v>1.87</v>
      </c>
      <c r="J122" s="138">
        <f t="shared" si="3"/>
        <v>9.3500000000000014</v>
      </c>
      <c r="K122" s="120"/>
    </row>
    <row r="123" spans="1:11" ht="24">
      <c r="A123" s="119"/>
      <c r="B123" s="132">
        <v>3</v>
      </c>
      <c r="C123" s="133" t="s">
        <v>821</v>
      </c>
      <c r="D123" s="134" t="s">
        <v>821</v>
      </c>
      <c r="E123" s="134" t="s">
        <v>278</v>
      </c>
      <c r="F123" s="163"/>
      <c r="G123" s="164"/>
      <c r="H123" s="135" t="s">
        <v>822</v>
      </c>
      <c r="I123" s="137">
        <v>1.9</v>
      </c>
      <c r="J123" s="138">
        <f t="shared" si="3"/>
        <v>5.6999999999999993</v>
      </c>
      <c r="K123" s="120"/>
    </row>
    <row r="124" spans="1:11" ht="24">
      <c r="A124" s="119"/>
      <c r="B124" s="132">
        <v>1</v>
      </c>
      <c r="C124" s="133" t="s">
        <v>823</v>
      </c>
      <c r="D124" s="134" t="s">
        <v>823</v>
      </c>
      <c r="E124" s="134" t="s">
        <v>279</v>
      </c>
      <c r="F124" s="163"/>
      <c r="G124" s="164"/>
      <c r="H124" s="135" t="s">
        <v>824</v>
      </c>
      <c r="I124" s="137">
        <v>1.9</v>
      </c>
      <c r="J124" s="138">
        <f t="shared" si="3"/>
        <v>1.9</v>
      </c>
      <c r="K124" s="120"/>
    </row>
    <row r="125" spans="1:11" ht="24">
      <c r="A125" s="119"/>
      <c r="B125" s="132">
        <v>1</v>
      </c>
      <c r="C125" s="133" t="s">
        <v>825</v>
      </c>
      <c r="D125" s="134" t="s">
        <v>825</v>
      </c>
      <c r="E125" s="134" t="s">
        <v>279</v>
      </c>
      <c r="F125" s="163"/>
      <c r="G125" s="164"/>
      <c r="H125" s="135" t="s">
        <v>826</v>
      </c>
      <c r="I125" s="137">
        <v>1.87</v>
      </c>
      <c r="J125" s="138">
        <f t="shared" si="3"/>
        <v>1.87</v>
      </c>
      <c r="K125" s="120"/>
    </row>
    <row r="126" spans="1:11" ht="24">
      <c r="A126" s="119"/>
      <c r="B126" s="132">
        <v>1</v>
      </c>
      <c r="C126" s="133" t="s">
        <v>825</v>
      </c>
      <c r="D126" s="134" t="s">
        <v>825</v>
      </c>
      <c r="E126" s="134" t="s">
        <v>278</v>
      </c>
      <c r="F126" s="163"/>
      <c r="G126" s="164"/>
      <c r="H126" s="135" t="s">
        <v>826</v>
      </c>
      <c r="I126" s="137">
        <v>1.87</v>
      </c>
      <c r="J126" s="138">
        <f t="shared" si="3"/>
        <v>1.87</v>
      </c>
      <c r="K126" s="120"/>
    </row>
    <row r="127" spans="1:11" ht="24">
      <c r="A127" s="119"/>
      <c r="B127" s="132">
        <v>1</v>
      </c>
      <c r="C127" s="133" t="s">
        <v>827</v>
      </c>
      <c r="D127" s="134" t="s">
        <v>827</v>
      </c>
      <c r="E127" s="134"/>
      <c r="F127" s="163"/>
      <c r="G127" s="164"/>
      <c r="H127" s="135" t="s">
        <v>828</v>
      </c>
      <c r="I127" s="137">
        <v>0.6</v>
      </c>
      <c r="J127" s="138">
        <f t="shared" si="3"/>
        <v>0.6</v>
      </c>
      <c r="K127" s="120"/>
    </row>
    <row r="128" spans="1:11" ht="36">
      <c r="A128" s="119"/>
      <c r="B128" s="132">
        <v>2</v>
      </c>
      <c r="C128" s="133" t="s">
        <v>829</v>
      </c>
      <c r="D128" s="134" t="s">
        <v>829</v>
      </c>
      <c r="E128" s="134" t="s">
        <v>112</v>
      </c>
      <c r="F128" s="163"/>
      <c r="G128" s="164"/>
      <c r="H128" s="135" t="s">
        <v>830</v>
      </c>
      <c r="I128" s="137">
        <v>2.81</v>
      </c>
      <c r="J128" s="138">
        <f t="shared" si="3"/>
        <v>5.62</v>
      </c>
      <c r="K128" s="120"/>
    </row>
    <row r="129" spans="1:11" ht="36">
      <c r="A129" s="119"/>
      <c r="B129" s="132">
        <v>2</v>
      </c>
      <c r="C129" s="133" t="s">
        <v>829</v>
      </c>
      <c r="D129" s="134" t="s">
        <v>829</v>
      </c>
      <c r="E129" s="134" t="s">
        <v>216</v>
      </c>
      <c r="F129" s="163"/>
      <c r="G129" s="164"/>
      <c r="H129" s="135" t="s">
        <v>830</v>
      </c>
      <c r="I129" s="137">
        <v>2.81</v>
      </c>
      <c r="J129" s="138">
        <f t="shared" si="3"/>
        <v>5.62</v>
      </c>
      <c r="K129" s="120"/>
    </row>
    <row r="130" spans="1:11" ht="36">
      <c r="A130" s="119"/>
      <c r="B130" s="132">
        <v>1</v>
      </c>
      <c r="C130" s="133" t="s">
        <v>829</v>
      </c>
      <c r="D130" s="134" t="s">
        <v>829</v>
      </c>
      <c r="E130" s="134" t="s">
        <v>219</v>
      </c>
      <c r="F130" s="163"/>
      <c r="G130" s="164"/>
      <c r="H130" s="135" t="s">
        <v>830</v>
      </c>
      <c r="I130" s="137">
        <v>2.81</v>
      </c>
      <c r="J130" s="138">
        <f t="shared" si="3"/>
        <v>2.81</v>
      </c>
      <c r="K130" s="120"/>
    </row>
    <row r="131" spans="1:11" ht="36">
      <c r="A131" s="119"/>
      <c r="B131" s="132">
        <v>1</v>
      </c>
      <c r="C131" s="133" t="s">
        <v>829</v>
      </c>
      <c r="D131" s="134" t="s">
        <v>829</v>
      </c>
      <c r="E131" s="134" t="s">
        <v>220</v>
      </c>
      <c r="F131" s="163"/>
      <c r="G131" s="164"/>
      <c r="H131" s="135" t="s">
        <v>830</v>
      </c>
      <c r="I131" s="137">
        <v>2.81</v>
      </c>
      <c r="J131" s="138">
        <f t="shared" si="3"/>
        <v>2.81</v>
      </c>
      <c r="K131" s="120"/>
    </row>
    <row r="132" spans="1:11" ht="36">
      <c r="A132" s="119"/>
      <c r="B132" s="132">
        <v>1</v>
      </c>
      <c r="C132" s="133" t="s">
        <v>831</v>
      </c>
      <c r="D132" s="134" t="s">
        <v>831</v>
      </c>
      <c r="E132" s="134" t="s">
        <v>112</v>
      </c>
      <c r="F132" s="163"/>
      <c r="G132" s="164"/>
      <c r="H132" s="135" t="s">
        <v>832</v>
      </c>
      <c r="I132" s="137">
        <v>3.11</v>
      </c>
      <c r="J132" s="138">
        <f t="shared" si="3"/>
        <v>3.11</v>
      </c>
      <c r="K132" s="120"/>
    </row>
    <row r="133" spans="1:11" ht="36">
      <c r="A133" s="119"/>
      <c r="B133" s="132">
        <v>1</v>
      </c>
      <c r="C133" s="133" t="s">
        <v>831</v>
      </c>
      <c r="D133" s="134" t="s">
        <v>831</v>
      </c>
      <c r="E133" s="134" t="s">
        <v>216</v>
      </c>
      <c r="F133" s="163"/>
      <c r="G133" s="164"/>
      <c r="H133" s="135" t="s">
        <v>832</v>
      </c>
      <c r="I133" s="137">
        <v>3.11</v>
      </c>
      <c r="J133" s="138">
        <f t="shared" si="3"/>
        <v>3.11</v>
      </c>
      <c r="K133" s="120"/>
    </row>
    <row r="134" spans="1:11" ht="36">
      <c r="A134" s="119"/>
      <c r="B134" s="132">
        <v>1</v>
      </c>
      <c r="C134" s="133" t="s">
        <v>831</v>
      </c>
      <c r="D134" s="134" t="s">
        <v>831</v>
      </c>
      <c r="E134" s="134" t="s">
        <v>275</v>
      </c>
      <c r="F134" s="163"/>
      <c r="G134" s="164"/>
      <c r="H134" s="135" t="s">
        <v>832</v>
      </c>
      <c r="I134" s="137">
        <v>3.11</v>
      </c>
      <c r="J134" s="138">
        <f t="shared" si="3"/>
        <v>3.11</v>
      </c>
      <c r="K134" s="120"/>
    </row>
    <row r="135" spans="1:11" ht="26.25" customHeight="1">
      <c r="A135" s="119"/>
      <c r="B135" s="132">
        <v>2</v>
      </c>
      <c r="C135" s="133" t="s">
        <v>833</v>
      </c>
      <c r="D135" s="134" t="s">
        <v>833</v>
      </c>
      <c r="E135" s="134" t="s">
        <v>278</v>
      </c>
      <c r="F135" s="163"/>
      <c r="G135" s="164"/>
      <c r="H135" s="135" t="s">
        <v>834</v>
      </c>
      <c r="I135" s="137">
        <v>3.29</v>
      </c>
      <c r="J135" s="138">
        <f t="shared" si="3"/>
        <v>6.58</v>
      </c>
      <c r="K135" s="120"/>
    </row>
    <row r="136" spans="1:11" ht="36">
      <c r="A136" s="119"/>
      <c r="B136" s="132">
        <v>1</v>
      </c>
      <c r="C136" s="133" t="s">
        <v>835</v>
      </c>
      <c r="D136" s="134" t="s">
        <v>835</v>
      </c>
      <c r="E136" s="134" t="s">
        <v>733</v>
      </c>
      <c r="F136" s="163"/>
      <c r="G136" s="164"/>
      <c r="H136" s="135" t="s">
        <v>836</v>
      </c>
      <c r="I136" s="137">
        <v>6.65</v>
      </c>
      <c r="J136" s="138">
        <f t="shared" si="3"/>
        <v>6.65</v>
      </c>
      <c r="K136" s="120"/>
    </row>
    <row r="137" spans="1:11" ht="24">
      <c r="A137" s="119"/>
      <c r="B137" s="132">
        <v>2</v>
      </c>
      <c r="C137" s="133" t="s">
        <v>837</v>
      </c>
      <c r="D137" s="134" t="s">
        <v>837</v>
      </c>
      <c r="E137" s="134" t="s">
        <v>735</v>
      </c>
      <c r="F137" s="163"/>
      <c r="G137" s="164"/>
      <c r="H137" s="135" t="s">
        <v>838</v>
      </c>
      <c r="I137" s="137">
        <v>2.81</v>
      </c>
      <c r="J137" s="138">
        <f t="shared" si="3"/>
        <v>5.62</v>
      </c>
      <c r="K137" s="120"/>
    </row>
    <row r="138" spans="1:11" ht="24">
      <c r="A138" s="119"/>
      <c r="B138" s="132">
        <v>1</v>
      </c>
      <c r="C138" s="133" t="s">
        <v>839</v>
      </c>
      <c r="D138" s="134" t="s">
        <v>839</v>
      </c>
      <c r="E138" s="134" t="s">
        <v>218</v>
      </c>
      <c r="F138" s="163"/>
      <c r="G138" s="164"/>
      <c r="H138" s="135" t="s">
        <v>840</v>
      </c>
      <c r="I138" s="137">
        <v>3.54</v>
      </c>
      <c r="J138" s="138">
        <f t="shared" si="3"/>
        <v>3.54</v>
      </c>
      <c r="K138" s="120"/>
    </row>
    <row r="139" spans="1:11" ht="24">
      <c r="A139" s="119"/>
      <c r="B139" s="132">
        <v>1</v>
      </c>
      <c r="C139" s="133" t="s">
        <v>839</v>
      </c>
      <c r="D139" s="134" t="s">
        <v>839</v>
      </c>
      <c r="E139" s="134" t="s">
        <v>220</v>
      </c>
      <c r="F139" s="163"/>
      <c r="G139" s="164"/>
      <c r="H139" s="135" t="s">
        <v>840</v>
      </c>
      <c r="I139" s="137">
        <v>3.54</v>
      </c>
      <c r="J139" s="138">
        <f t="shared" si="3"/>
        <v>3.54</v>
      </c>
      <c r="K139" s="120"/>
    </row>
    <row r="140" spans="1:11" ht="24">
      <c r="A140" s="119"/>
      <c r="B140" s="132">
        <v>1</v>
      </c>
      <c r="C140" s="133" t="s">
        <v>839</v>
      </c>
      <c r="D140" s="134" t="s">
        <v>839</v>
      </c>
      <c r="E140" s="134" t="s">
        <v>316</v>
      </c>
      <c r="F140" s="163"/>
      <c r="G140" s="164"/>
      <c r="H140" s="135" t="s">
        <v>840</v>
      </c>
      <c r="I140" s="137">
        <v>3.54</v>
      </c>
      <c r="J140" s="138">
        <f t="shared" si="3"/>
        <v>3.54</v>
      </c>
      <c r="K140" s="120"/>
    </row>
    <row r="141" spans="1:11" ht="24">
      <c r="A141" s="119"/>
      <c r="B141" s="132">
        <v>4</v>
      </c>
      <c r="C141" s="133" t="s">
        <v>841</v>
      </c>
      <c r="D141" s="134" t="s">
        <v>841</v>
      </c>
      <c r="E141" s="134" t="s">
        <v>112</v>
      </c>
      <c r="F141" s="163"/>
      <c r="G141" s="164"/>
      <c r="H141" s="135" t="s">
        <v>842</v>
      </c>
      <c r="I141" s="137">
        <v>3.12</v>
      </c>
      <c r="J141" s="138">
        <f t="shared" si="3"/>
        <v>12.48</v>
      </c>
      <c r="K141" s="120"/>
    </row>
    <row r="142" spans="1:11" ht="24">
      <c r="A142" s="119"/>
      <c r="B142" s="132">
        <v>2</v>
      </c>
      <c r="C142" s="133" t="s">
        <v>841</v>
      </c>
      <c r="D142" s="134" t="s">
        <v>841</v>
      </c>
      <c r="E142" s="134" t="s">
        <v>216</v>
      </c>
      <c r="F142" s="163"/>
      <c r="G142" s="164"/>
      <c r="H142" s="135" t="s">
        <v>842</v>
      </c>
      <c r="I142" s="137">
        <v>3.12</v>
      </c>
      <c r="J142" s="138">
        <f t="shared" si="3"/>
        <v>6.24</v>
      </c>
      <c r="K142" s="120"/>
    </row>
    <row r="143" spans="1:11" ht="24">
      <c r="A143" s="119"/>
      <c r="B143" s="132">
        <v>1</v>
      </c>
      <c r="C143" s="133" t="s">
        <v>843</v>
      </c>
      <c r="D143" s="134" t="s">
        <v>843</v>
      </c>
      <c r="E143" s="134" t="s">
        <v>218</v>
      </c>
      <c r="F143" s="163"/>
      <c r="G143" s="164"/>
      <c r="H143" s="135" t="s">
        <v>844</v>
      </c>
      <c r="I143" s="137">
        <v>2.2999999999999998</v>
      </c>
      <c r="J143" s="138">
        <f t="shared" si="3"/>
        <v>2.2999999999999998</v>
      </c>
      <c r="K143" s="120"/>
    </row>
    <row r="144" spans="1:11" ht="24">
      <c r="A144" s="119"/>
      <c r="B144" s="132">
        <v>1</v>
      </c>
      <c r="C144" s="133" t="s">
        <v>843</v>
      </c>
      <c r="D144" s="134" t="s">
        <v>843</v>
      </c>
      <c r="E144" s="134" t="s">
        <v>271</v>
      </c>
      <c r="F144" s="163"/>
      <c r="G144" s="164"/>
      <c r="H144" s="135" t="s">
        <v>844</v>
      </c>
      <c r="I144" s="137">
        <v>2.2999999999999998</v>
      </c>
      <c r="J144" s="138">
        <f t="shared" si="3"/>
        <v>2.2999999999999998</v>
      </c>
      <c r="K144" s="120"/>
    </row>
    <row r="145" spans="1:11" ht="24">
      <c r="A145" s="119"/>
      <c r="B145" s="132">
        <v>1</v>
      </c>
      <c r="C145" s="133" t="s">
        <v>843</v>
      </c>
      <c r="D145" s="134" t="s">
        <v>843</v>
      </c>
      <c r="E145" s="134" t="s">
        <v>316</v>
      </c>
      <c r="F145" s="163"/>
      <c r="G145" s="164"/>
      <c r="H145" s="135" t="s">
        <v>844</v>
      </c>
      <c r="I145" s="137">
        <v>2.2999999999999998</v>
      </c>
      <c r="J145" s="138">
        <f t="shared" si="3"/>
        <v>2.2999999999999998</v>
      </c>
      <c r="K145" s="120"/>
    </row>
    <row r="146" spans="1:11" ht="24">
      <c r="A146" s="119"/>
      <c r="B146" s="132">
        <v>1</v>
      </c>
      <c r="C146" s="133" t="s">
        <v>845</v>
      </c>
      <c r="D146" s="134" t="s">
        <v>845</v>
      </c>
      <c r="E146" s="134" t="s">
        <v>112</v>
      </c>
      <c r="F146" s="163"/>
      <c r="G146" s="164"/>
      <c r="H146" s="135" t="s">
        <v>846</v>
      </c>
      <c r="I146" s="137">
        <v>2.2999999999999998</v>
      </c>
      <c r="J146" s="138">
        <f t="shared" si="3"/>
        <v>2.2999999999999998</v>
      </c>
      <c r="K146" s="120"/>
    </row>
    <row r="147" spans="1:11" ht="24">
      <c r="A147" s="119"/>
      <c r="B147" s="132">
        <v>1</v>
      </c>
      <c r="C147" s="133" t="s">
        <v>845</v>
      </c>
      <c r="D147" s="134" t="s">
        <v>845</v>
      </c>
      <c r="E147" s="134" t="s">
        <v>218</v>
      </c>
      <c r="F147" s="163"/>
      <c r="G147" s="164"/>
      <c r="H147" s="135" t="s">
        <v>846</v>
      </c>
      <c r="I147" s="137">
        <v>2.2999999999999998</v>
      </c>
      <c r="J147" s="138">
        <f t="shared" si="3"/>
        <v>2.2999999999999998</v>
      </c>
      <c r="K147" s="120"/>
    </row>
    <row r="148" spans="1:11" ht="24">
      <c r="A148" s="119"/>
      <c r="B148" s="132">
        <v>1</v>
      </c>
      <c r="C148" s="133" t="s">
        <v>845</v>
      </c>
      <c r="D148" s="134" t="s">
        <v>845</v>
      </c>
      <c r="E148" s="134" t="s">
        <v>219</v>
      </c>
      <c r="F148" s="163"/>
      <c r="G148" s="164"/>
      <c r="H148" s="135" t="s">
        <v>846</v>
      </c>
      <c r="I148" s="137">
        <v>2.2999999999999998</v>
      </c>
      <c r="J148" s="138">
        <f t="shared" si="3"/>
        <v>2.2999999999999998</v>
      </c>
      <c r="K148" s="120"/>
    </row>
    <row r="149" spans="1:11" ht="24">
      <c r="A149" s="119"/>
      <c r="B149" s="132">
        <v>1</v>
      </c>
      <c r="C149" s="133" t="s">
        <v>845</v>
      </c>
      <c r="D149" s="134" t="s">
        <v>845</v>
      </c>
      <c r="E149" s="134" t="s">
        <v>269</v>
      </c>
      <c r="F149" s="163"/>
      <c r="G149" s="164"/>
      <c r="H149" s="135" t="s">
        <v>846</v>
      </c>
      <c r="I149" s="137">
        <v>2.2999999999999998</v>
      </c>
      <c r="J149" s="138">
        <f t="shared" si="3"/>
        <v>2.2999999999999998</v>
      </c>
      <c r="K149" s="120"/>
    </row>
    <row r="150" spans="1:11" ht="24">
      <c r="A150" s="119"/>
      <c r="B150" s="132">
        <v>1</v>
      </c>
      <c r="C150" s="133" t="s">
        <v>845</v>
      </c>
      <c r="D150" s="134" t="s">
        <v>845</v>
      </c>
      <c r="E150" s="134" t="s">
        <v>316</v>
      </c>
      <c r="F150" s="163"/>
      <c r="G150" s="164"/>
      <c r="H150" s="135" t="s">
        <v>846</v>
      </c>
      <c r="I150" s="137">
        <v>2.2999999999999998</v>
      </c>
      <c r="J150" s="138">
        <f t="shared" ref="J150:J173" si="4">I150*B150</f>
        <v>2.2999999999999998</v>
      </c>
      <c r="K150" s="120"/>
    </row>
    <row r="151" spans="1:11" ht="24">
      <c r="A151" s="119"/>
      <c r="B151" s="132">
        <v>1</v>
      </c>
      <c r="C151" s="133" t="s">
        <v>845</v>
      </c>
      <c r="D151" s="134" t="s">
        <v>845</v>
      </c>
      <c r="E151" s="134" t="s">
        <v>317</v>
      </c>
      <c r="F151" s="163"/>
      <c r="G151" s="164"/>
      <c r="H151" s="135" t="s">
        <v>846</v>
      </c>
      <c r="I151" s="137">
        <v>2.2999999999999998</v>
      </c>
      <c r="J151" s="138">
        <f t="shared" si="4"/>
        <v>2.2999999999999998</v>
      </c>
      <c r="K151" s="120"/>
    </row>
    <row r="152" spans="1:11" ht="24">
      <c r="A152" s="119"/>
      <c r="B152" s="132">
        <v>1</v>
      </c>
      <c r="C152" s="133" t="s">
        <v>847</v>
      </c>
      <c r="D152" s="134" t="s">
        <v>847</v>
      </c>
      <c r="E152" s="134" t="s">
        <v>218</v>
      </c>
      <c r="F152" s="163"/>
      <c r="G152" s="164"/>
      <c r="H152" s="135" t="s">
        <v>848</v>
      </c>
      <c r="I152" s="137">
        <v>2.2999999999999998</v>
      </c>
      <c r="J152" s="138">
        <f t="shared" si="4"/>
        <v>2.2999999999999998</v>
      </c>
      <c r="K152" s="120"/>
    </row>
    <row r="153" spans="1:11" ht="24">
      <c r="A153" s="119"/>
      <c r="B153" s="132">
        <v>1</v>
      </c>
      <c r="C153" s="133" t="s">
        <v>847</v>
      </c>
      <c r="D153" s="134" t="s">
        <v>847</v>
      </c>
      <c r="E153" s="134" t="s">
        <v>220</v>
      </c>
      <c r="F153" s="163"/>
      <c r="G153" s="164"/>
      <c r="H153" s="135" t="s">
        <v>848</v>
      </c>
      <c r="I153" s="137">
        <v>2.2999999999999998</v>
      </c>
      <c r="J153" s="138">
        <f t="shared" si="4"/>
        <v>2.2999999999999998</v>
      </c>
      <c r="K153" s="120"/>
    </row>
    <row r="154" spans="1:11" ht="24">
      <c r="A154" s="119"/>
      <c r="B154" s="132">
        <v>1</v>
      </c>
      <c r="C154" s="133" t="s">
        <v>847</v>
      </c>
      <c r="D154" s="134" t="s">
        <v>847</v>
      </c>
      <c r="E154" s="134" t="s">
        <v>316</v>
      </c>
      <c r="F154" s="163"/>
      <c r="G154" s="164"/>
      <c r="H154" s="135" t="s">
        <v>848</v>
      </c>
      <c r="I154" s="137">
        <v>2.2999999999999998</v>
      </c>
      <c r="J154" s="138">
        <f t="shared" si="4"/>
        <v>2.2999999999999998</v>
      </c>
      <c r="K154" s="120"/>
    </row>
    <row r="155" spans="1:11" ht="24">
      <c r="A155" s="119"/>
      <c r="B155" s="132">
        <v>1</v>
      </c>
      <c r="C155" s="133" t="s">
        <v>847</v>
      </c>
      <c r="D155" s="134" t="s">
        <v>847</v>
      </c>
      <c r="E155" s="134" t="s">
        <v>317</v>
      </c>
      <c r="F155" s="163"/>
      <c r="G155" s="164"/>
      <c r="H155" s="135" t="s">
        <v>848</v>
      </c>
      <c r="I155" s="137">
        <v>2.2999999999999998</v>
      </c>
      <c r="J155" s="138">
        <f t="shared" si="4"/>
        <v>2.2999999999999998</v>
      </c>
      <c r="K155" s="120"/>
    </row>
    <row r="156" spans="1:11" ht="24">
      <c r="A156" s="119"/>
      <c r="B156" s="132">
        <v>1</v>
      </c>
      <c r="C156" s="133" t="s">
        <v>849</v>
      </c>
      <c r="D156" s="134" t="s">
        <v>849</v>
      </c>
      <c r="E156" s="134" t="s">
        <v>112</v>
      </c>
      <c r="F156" s="163"/>
      <c r="G156" s="164"/>
      <c r="H156" s="135" t="s">
        <v>850</v>
      </c>
      <c r="I156" s="137">
        <v>2.25</v>
      </c>
      <c r="J156" s="138">
        <f t="shared" si="4"/>
        <v>2.25</v>
      </c>
      <c r="K156" s="120"/>
    </row>
    <row r="157" spans="1:11" ht="24">
      <c r="A157" s="119"/>
      <c r="B157" s="132">
        <v>1</v>
      </c>
      <c r="C157" s="133" t="s">
        <v>849</v>
      </c>
      <c r="D157" s="134" t="s">
        <v>849</v>
      </c>
      <c r="E157" s="134" t="s">
        <v>220</v>
      </c>
      <c r="F157" s="163"/>
      <c r="G157" s="164"/>
      <c r="H157" s="135" t="s">
        <v>850</v>
      </c>
      <c r="I157" s="137">
        <v>2.25</v>
      </c>
      <c r="J157" s="138">
        <f t="shared" si="4"/>
        <v>2.25</v>
      </c>
      <c r="K157" s="120"/>
    </row>
    <row r="158" spans="1:11" ht="24">
      <c r="A158" s="119"/>
      <c r="B158" s="132">
        <v>1</v>
      </c>
      <c r="C158" s="133" t="s">
        <v>849</v>
      </c>
      <c r="D158" s="134" t="s">
        <v>849</v>
      </c>
      <c r="E158" s="134" t="s">
        <v>316</v>
      </c>
      <c r="F158" s="163"/>
      <c r="G158" s="164"/>
      <c r="H158" s="135" t="s">
        <v>850</v>
      </c>
      <c r="I158" s="137">
        <v>2.25</v>
      </c>
      <c r="J158" s="138">
        <f t="shared" si="4"/>
        <v>2.25</v>
      </c>
      <c r="K158" s="120"/>
    </row>
    <row r="159" spans="1:11" ht="24">
      <c r="A159" s="119"/>
      <c r="B159" s="132">
        <v>1</v>
      </c>
      <c r="C159" s="133" t="s">
        <v>851</v>
      </c>
      <c r="D159" s="134" t="s">
        <v>851</v>
      </c>
      <c r="E159" s="134" t="s">
        <v>112</v>
      </c>
      <c r="F159" s="163"/>
      <c r="G159" s="164"/>
      <c r="H159" s="135" t="s">
        <v>852</v>
      </c>
      <c r="I159" s="137">
        <v>2.25</v>
      </c>
      <c r="J159" s="138">
        <f t="shared" si="4"/>
        <v>2.25</v>
      </c>
      <c r="K159" s="120"/>
    </row>
    <row r="160" spans="1:11" ht="36">
      <c r="A160" s="119"/>
      <c r="B160" s="132">
        <v>10</v>
      </c>
      <c r="C160" s="133" t="s">
        <v>853</v>
      </c>
      <c r="D160" s="134" t="s">
        <v>853</v>
      </c>
      <c r="E160" s="134" t="s">
        <v>733</v>
      </c>
      <c r="F160" s="163"/>
      <c r="G160" s="164"/>
      <c r="H160" s="135" t="s">
        <v>854</v>
      </c>
      <c r="I160" s="137">
        <v>5.0599999999999996</v>
      </c>
      <c r="J160" s="138">
        <f t="shared" si="4"/>
        <v>50.599999999999994</v>
      </c>
      <c r="K160" s="120"/>
    </row>
    <row r="161" spans="1:11" ht="24">
      <c r="A161" s="119"/>
      <c r="B161" s="132">
        <v>3</v>
      </c>
      <c r="C161" s="133" t="s">
        <v>855</v>
      </c>
      <c r="D161" s="134" t="s">
        <v>855</v>
      </c>
      <c r="E161" s="134" t="s">
        <v>589</v>
      </c>
      <c r="F161" s="163"/>
      <c r="G161" s="164"/>
      <c r="H161" s="135" t="s">
        <v>856</v>
      </c>
      <c r="I161" s="137">
        <v>0.61</v>
      </c>
      <c r="J161" s="138">
        <f t="shared" si="4"/>
        <v>1.83</v>
      </c>
      <c r="K161" s="120"/>
    </row>
    <row r="162" spans="1:11" ht="24">
      <c r="A162" s="119"/>
      <c r="B162" s="132">
        <v>1</v>
      </c>
      <c r="C162" s="133" t="s">
        <v>857</v>
      </c>
      <c r="D162" s="134" t="s">
        <v>857</v>
      </c>
      <c r="E162" s="134" t="s">
        <v>279</v>
      </c>
      <c r="F162" s="163"/>
      <c r="G162" s="164"/>
      <c r="H162" s="135" t="s">
        <v>858</v>
      </c>
      <c r="I162" s="137">
        <v>0.61</v>
      </c>
      <c r="J162" s="138">
        <f t="shared" si="4"/>
        <v>0.61</v>
      </c>
      <c r="K162" s="120"/>
    </row>
    <row r="163" spans="1:11" ht="24">
      <c r="A163" s="119"/>
      <c r="B163" s="132">
        <v>1</v>
      </c>
      <c r="C163" s="133" t="s">
        <v>859</v>
      </c>
      <c r="D163" s="134" t="s">
        <v>859</v>
      </c>
      <c r="E163" s="134" t="s">
        <v>34</v>
      </c>
      <c r="F163" s="163" t="s">
        <v>279</v>
      </c>
      <c r="G163" s="164"/>
      <c r="H163" s="135" t="s">
        <v>860</v>
      </c>
      <c r="I163" s="137">
        <v>2.65</v>
      </c>
      <c r="J163" s="138">
        <f t="shared" si="4"/>
        <v>2.65</v>
      </c>
      <c r="K163" s="120"/>
    </row>
    <row r="164" spans="1:11" ht="24">
      <c r="A164" s="119"/>
      <c r="B164" s="132">
        <v>1</v>
      </c>
      <c r="C164" s="133" t="s">
        <v>859</v>
      </c>
      <c r="D164" s="134" t="s">
        <v>859</v>
      </c>
      <c r="E164" s="134" t="s">
        <v>34</v>
      </c>
      <c r="F164" s="163" t="s">
        <v>278</v>
      </c>
      <c r="G164" s="164"/>
      <c r="H164" s="135" t="s">
        <v>860</v>
      </c>
      <c r="I164" s="137">
        <v>2.65</v>
      </c>
      <c r="J164" s="138">
        <f t="shared" si="4"/>
        <v>2.65</v>
      </c>
      <c r="K164" s="120"/>
    </row>
    <row r="165" spans="1:11" ht="24">
      <c r="A165" s="119"/>
      <c r="B165" s="132">
        <v>1</v>
      </c>
      <c r="C165" s="133" t="s">
        <v>859</v>
      </c>
      <c r="D165" s="134" t="s">
        <v>892</v>
      </c>
      <c r="E165" s="134" t="s">
        <v>39</v>
      </c>
      <c r="F165" s="163" t="s">
        <v>279</v>
      </c>
      <c r="G165" s="164"/>
      <c r="H165" s="135" t="s">
        <v>860</v>
      </c>
      <c r="I165" s="137">
        <v>3.22</v>
      </c>
      <c r="J165" s="138">
        <f t="shared" si="4"/>
        <v>3.22</v>
      </c>
      <c r="K165" s="120"/>
    </row>
    <row r="166" spans="1:11" ht="24">
      <c r="A166" s="119"/>
      <c r="B166" s="132">
        <v>1</v>
      </c>
      <c r="C166" s="133" t="s">
        <v>859</v>
      </c>
      <c r="D166" s="134" t="s">
        <v>892</v>
      </c>
      <c r="E166" s="134" t="s">
        <v>39</v>
      </c>
      <c r="F166" s="163" t="s">
        <v>278</v>
      </c>
      <c r="G166" s="164"/>
      <c r="H166" s="135" t="s">
        <v>860</v>
      </c>
      <c r="I166" s="137">
        <v>3.22</v>
      </c>
      <c r="J166" s="138">
        <f t="shared" si="4"/>
        <v>3.22</v>
      </c>
      <c r="K166" s="120"/>
    </row>
    <row r="167" spans="1:11" ht="24">
      <c r="A167" s="119"/>
      <c r="B167" s="132">
        <v>1</v>
      </c>
      <c r="C167" s="133" t="s">
        <v>859</v>
      </c>
      <c r="D167" s="134" t="s">
        <v>892</v>
      </c>
      <c r="E167" s="134" t="s">
        <v>40</v>
      </c>
      <c r="F167" s="163" t="s">
        <v>279</v>
      </c>
      <c r="G167" s="164"/>
      <c r="H167" s="135" t="s">
        <v>860</v>
      </c>
      <c r="I167" s="137">
        <v>3.22</v>
      </c>
      <c r="J167" s="138">
        <f t="shared" si="4"/>
        <v>3.22</v>
      </c>
      <c r="K167" s="120"/>
    </row>
    <row r="168" spans="1:11" ht="24">
      <c r="A168" s="119"/>
      <c r="B168" s="132">
        <v>2</v>
      </c>
      <c r="C168" s="133" t="s">
        <v>861</v>
      </c>
      <c r="D168" s="134" t="s">
        <v>861</v>
      </c>
      <c r="E168" s="134" t="s">
        <v>30</v>
      </c>
      <c r="F168" s="163" t="s">
        <v>278</v>
      </c>
      <c r="G168" s="164"/>
      <c r="H168" s="135" t="s">
        <v>862</v>
      </c>
      <c r="I168" s="137">
        <v>2.62</v>
      </c>
      <c r="J168" s="138">
        <f t="shared" si="4"/>
        <v>5.24</v>
      </c>
      <c r="K168" s="120"/>
    </row>
    <row r="169" spans="1:11" ht="24">
      <c r="A169" s="119"/>
      <c r="B169" s="132">
        <v>1</v>
      </c>
      <c r="C169" s="133" t="s">
        <v>863</v>
      </c>
      <c r="D169" s="134" t="s">
        <v>863</v>
      </c>
      <c r="E169" s="134" t="s">
        <v>28</v>
      </c>
      <c r="F169" s="163" t="s">
        <v>278</v>
      </c>
      <c r="G169" s="164"/>
      <c r="H169" s="135" t="s">
        <v>864</v>
      </c>
      <c r="I169" s="137">
        <v>3.25</v>
      </c>
      <c r="J169" s="138">
        <f t="shared" si="4"/>
        <v>3.25</v>
      </c>
      <c r="K169" s="120"/>
    </row>
    <row r="170" spans="1:11" ht="24">
      <c r="A170" s="119"/>
      <c r="B170" s="132">
        <v>1</v>
      </c>
      <c r="C170" s="133" t="s">
        <v>863</v>
      </c>
      <c r="D170" s="134" t="s">
        <v>863</v>
      </c>
      <c r="E170" s="134" t="s">
        <v>30</v>
      </c>
      <c r="F170" s="163" t="s">
        <v>278</v>
      </c>
      <c r="G170" s="164"/>
      <c r="H170" s="135" t="s">
        <v>864</v>
      </c>
      <c r="I170" s="137">
        <v>3.25</v>
      </c>
      <c r="J170" s="138">
        <f t="shared" si="4"/>
        <v>3.25</v>
      </c>
      <c r="K170" s="120"/>
    </row>
    <row r="171" spans="1:11" ht="24">
      <c r="A171" s="119"/>
      <c r="B171" s="132">
        <v>2</v>
      </c>
      <c r="C171" s="133" t="s">
        <v>865</v>
      </c>
      <c r="D171" s="134" t="s">
        <v>865</v>
      </c>
      <c r="E171" s="134" t="s">
        <v>279</v>
      </c>
      <c r="F171" s="163"/>
      <c r="G171" s="164"/>
      <c r="H171" s="135" t="s">
        <v>866</v>
      </c>
      <c r="I171" s="137">
        <v>0.61</v>
      </c>
      <c r="J171" s="138">
        <f t="shared" si="4"/>
        <v>1.22</v>
      </c>
      <c r="K171" s="120"/>
    </row>
    <row r="172" spans="1:11" ht="48">
      <c r="A172" s="119"/>
      <c r="B172" s="132">
        <v>2</v>
      </c>
      <c r="C172" s="133" t="s">
        <v>867</v>
      </c>
      <c r="D172" s="134" t="s">
        <v>893</v>
      </c>
      <c r="E172" s="134" t="s">
        <v>578</v>
      </c>
      <c r="F172" s="163" t="s">
        <v>245</v>
      </c>
      <c r="G172" s="164"/>
      <c r="H172" s="135" t="s">
        <v>868</v>
      </c>
      <c r="I172" s="137">
        <v>0.77</v>
      </c>
      <c r="J172" s="138">
        <f t="shared" si="4"/>
        <v>1.54</v>
      </c>
      <c r="K172" s="120"/>
    </row>
    <row r="173" spans="1:11" ht="48">
      <c r="A173" s="119"/>
      <c r="B173" s="114">
        <v>3</v>
      </c>
      <c r="C173" s="10" t="s">
        <v>867</v>
      </c>
      <c r="D173" s="123" t="s">
        <v>893</v>
      </c>
      <c r="E173" s="123" t="s">
        <v>578</v>
      </c>
      <c r="F173" s="165" t="s">
        <v>534</v>
      </c>
      <c r="G173" s="166"/>
      <c r="H173" s="11" t="s">
        <v>868</v>
      </c>
      <c r="I173" s="12">
        <v>0.77</v>
      </c>
      <c r="J173" s="115">
        <f t="shared" si="4"/>
        <v>2.31</v>
      </c>
      <c r="K173" s="120"/>
    </row>
    <row r="174" spans="1:11">
      <c r="A174" s="119"/>
      <c r="B174" s="136">
        <f>SUM(B22:B173)</f>
        <v>1455</v>
      </c>
      <c r="C174" s="136" t="s">
        <v>149</v>
      </c>
      <c r="D174" s="136"/>
      <c r="E174" s="136"/>
      <c r="F174" s="136"/>
      <c r="G174" s="136"/>
      <c r="H174" s="136"/>
      <c r="I174" s="139" t="s">
        <v>261</v>
      </c>
      <c r="J174" s="140">
        <f>SUM(J22:J173)</f>
        <v>1257.9399999999985</v>
      </c>
      <c r="K174" s="120"/>
    </row>
    <row r="175" spans="1:11">
      <c r="A175" s="119"/>
      <c r="B175" s="136"/>
      <c r="C175" s="136"/>
      <c r="D175" s="136"/>
      <c r="E175" s="136"/>
      <c r="F175" s="136"/>
      <c r="G175" s="136"/>
      <c r="H175" s="136"/>
      <c r="I175" s="145" t="s">
        <v>904</v>
      </c>
      <c r="J175" s="140">
        <f>J174*-0.03</f>
        <v>-37.738199999999949</v>
      </c>
      <c r="K175" s="120"/>
    </row>
    <row r="176" spans="1:11">
      <c r="A176" s="119"/>
      <c r="B176" s="136"/>
      <c r="C176" s="136"/>
      <c r="D176" s="136"/>
      <c r="E176" s="136"/>
      <c r="F176" s="136"/>
      <c r="G176" s="136"/>
      <c r="H176" s="136"/>
      <c r="I176" s="145" t="s">
        <v>903</v>
      </c>
      <c r="J176" s="140">
        <v>-167.81</v>
      </c>
      <c r="K176" s="120"/>
    </row>
    <row r="177" spans="1:11">
      <c r="A177" s="119"/>
      <c r="B177" s="136"/>
      <c r="C177" s="136"/>
      <c r="D177" s="136"/>
      <c r="E177" s="136"/>
      <c r="F177" s="136"/>
      <c r="G177" s="136"/>
      <c r="H177" s="136"/>
      <c r="I177" s="145" t="s">
        <v>907</v>
      </c>
      <c r="J177" s="140">
        <v>-17.12</v>
      </c>
      <c r="K177" s="120"/>
    </row>
    <row r="178" spans="1:11" outlineLevel="1">
      <c r="A178" s="119"/>
      <c r="B178" s="136"/>
      <c r="C178" s="136"/>
      <c r="D178" s="136"/>
      <c r="E178" s="136"/>
      <c r="F178" s="136"/>
      <c r="G178" s="136"/>
      <c r="H178" s="136"/>
      <c r="I178" s="145" t="s">
        <v>902</v>
      </c>
      <c r="J178" s="140">
        <v>0</v>
      </c>
      <c r="K178" s="120"/>
    </row>
    <row r="179" spans="1:11">
      <c r="A179" s="119"/>
      <c r="B179" s="136"/>
      <c r="C179" s="136"/>
      <c r="D179" s="136"/>
      <c r="E179" s="136"/>
      <c r="F179" s="136"/>
      <c r="G179" s="136"/>
      <c r="H179" s="136"/>
      <c r="I179" s="139" t="s">
        <v>263</v>
      </c>
      <c r="J179" s="140">
        <f>SUM(J174:J178)</f>
        <v>1035.2717999999986</v>
      </c>
      <c r="K179" s="120"/>
    </row>
    <row r="180" spans="1:11">
      <c r="A180" s="6"/>
      <c r="B180" s="7"/>
      <c r="C180" s="7"/>
      <c r="D180" s="7"/>
      <c r="E180" s="7"/>
      <c r="F180" s="7"/>
      <c r="G180" s="7"/>
      <c r="H180" s="142" t="s">
        <v>905</v>
      </c>
      <c r="I180" s="7"/>
      <c r="J180" s="7"/>
      <c r="K180" s="8"/>
    </row>
    <row r="182" spans="1:11">
      <c r="H182" s="1" t="s">
        <v>896</v>
      </c>
      <c r="I182" s="100">
        <f>'Tax Invoice'!E14</f>
        <v>38.22</v>
      </c>
    </row>
    <row r="183" spans="1:11">
      <c r="H183" s="1" t="s">
        <v>711</v>
      </c>
      <c r="I183" s="100">
        <f>'Tax Invoice'!M11</f>
        <v>34.96</v>
      </c>
    </row>
    <row r="184" spans="1:11">
      <c r="H184" s="1" t="s">
        <v>897</v>
      </c>
      <c r="I184" s="100">
        <f>I186/I183</f>
        <v>1375.2421853546891</v>
      </c>
    </row>
    <row r="185" spans="1:11">
      <c r="H185" s="1" t="s">
        <v>898</v>
      </c>
      <c r="I185" s="100">
        <f>I187/I183</f>
        <v>1131.8103030892432</v>
      </c>
    </row>
    <row r="186" spans="1:11">
      <c r="H186" s="1" t="s">
        <v>712</v>
      </c>
      <c r="I186" s="100">
        <f>J174*I182</f>
        <v>48078.466799999936</v>
      </c>
    </row>
    <row r="187" spans="1:11">
      <c r="H187" s="1" t="s">
        <v>713</v>
      </c>
      <c r="I187" s="100">
        <f>J179*I182</f>
        <v>39568.088195999946</v>
      </c>
    </row>
  </sheetData>
  <mergeCells count="156">
    <mergeCell ref="F173:G173"/>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9:G59"/>
    <mergeCell ref="F60:G60"/>
    <mergeCell ref="F61:G61"/>
    <mergeCell ref="F62:G62"/>
    <mergeCell ref="F53:G53"/>
    <mergeCell ref="F54:G54"/>
    <mergeCell ref="F55:G55"/>
    <mergeCell ref="F56:G56"/>
    <mergeCell ref="F57:G57"/>
    <mergeCell ref="F50:G50"/>
    <mergeCell ref="F51:G51"/>
    <mergeCell ref="F52:G52"/>
    <mergeCell ref="F43:G43"/>
    <mergeCell ref="F44:G44"/>
    <mergeCell ref="F45:G45"/>
    <mergeCell ref="F46:G46"/>
    <mergeCell ref="F47:G47"/>
    <mergeCell ref="F58:G58"/>
    <mergeCell ref="F41:G41"/>
    <mergeCell ref="F42:G42"/>
    <mergeCell ref="F33:G33"/>
    <mergeCell ref="F34:G34"/>
    <mergeCell ref="F35:G35"/>
    <mergeCell ref="F36:G36"/>
    <mergeCell ref="F37:G37"/>
    <mergeCell ref="F48:G48"/>
    <mergeCell ref="F49:G49"/>
    <mergeCell ref="F32:G32"/>
    <mergeCell ref="F23:G23"/>
    <mergeCell ref="F24:G24"/>
    <mergeCell ref="F25:G25"/>
    <mergeCell ref="F26:G26"/>
    <mergeCell ref="F27:G27"/>
    <mergeCell ref="F38:G38"/>
    <mergeCell ref="F39:G39"/>
    <mergeCell ref="F40:G40"/>
    <mergeCell ref="J10:J11"/>
    <mergeCell ref="J14:J15"/>
    <mergeCell ref="F20:G20"/>
    <mergeCell ref="F21:G21"/>
    <mergeCell ref="F22:G22"/>
    <mergeCell ref="F28:G28"/>
    <mergeCell ref="F29:G29"/>
    <mergeCell ref="F30:G30"/>
    <mergeCell ref="F31:G31"/>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1455</v>
      </c>
      <c r="O1" t="s">
        <v>149</v>
      </c>
      <c r="T1" t="s">
        <v>261</v>
      </c>
      <c r="U1">
        <v>1257.9399999999985</v>
      </c>
    </row>
    <row r="2" spans="1:21" ht="15.75">
      <c r="A2" s="119"/>
      <c r="B2" s="128" t="s">
        <v>139</v>
      </c>
      <c r="C2" s="124"/>
      <c r="D2" s="124"/>
      <c r="E2" s="124"/>
      <c r="F2" s="124"/>
      <c r="G2" s="124"/>
      <c r="H2" s="124"/>
      <c r="I2" s="129" t="s">
        <v>145</v>
      </c>
      <c r="J2" s="120"/>
      <c r="T2" t="s">
        <v>190</v>
      </c>
      <c r="U2">
        <v>37.74</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1295.6799999999985</v>
      </c>
    </row>
    <row r="5" spans="1:21">
      <c r="A5" s="119"/>
      <c r="B5" s="125" t="s">
        <v>142</v>
      </c>
      <c r="C5" s="124"/>
      <c r="D5" s="124"/>
      <c r="E5" s="124"/>
      <c r="F5" s="124"/>
      <c r="G5" s="124"/>
      <c r="H5" s="124"/>
      <c r="I5" s="124"/>
      <c r="J5" s="120"/>
      <c r="S5" t="s">
        <v>894</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55"/>
      <c r="J10" s="120"/>
    </row>
    <row r="11" spans="1:21">
      <c r="A11" s="119"/>
      <c r="B11" s="119" t="s">
        <v>716</v>
      </c>
      <c r="C11" s="124"/>
      <c r="D11" s="124"/>
      <c r="E11" s="120"/>
      <c r="F11" s="121"/>
      <c r="G11" s="121" t="s">
        <v>716</v>
      </c>
      <c r="H11" s="124"/>
      <c r="I11" s="156"/>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719</v>
      </c>
      <c r="C14" s="124"/>
      <c r="D14" s="124"/>
      <c r="E14" s="120"/>
      <c r="F14" s="121"/>
      <c r="G14" s="121" t="s">
        <v>719</v>
      </c>
      <c r="H14" s="124"/>
      <c r="I14" s="157">
        <v>45148</v>
      </c>
      <c r="J14" s="120"/>
    </row>
    <row r="15" spans="1:21">
      <c r="A15" s="119"/>
      <c r="B15" s="6" t="s">
        <v>11</v>
      </c>
      <c r="C15" s="7"/>
      <c r="D15" s="7"/>
      <c r="E15" s="8"/>
      <c r="F15" s="121"/>
      <c r="G15" s="9" t="s">
        <v>11</v>
      </c>
      <c r="H15" s="124"/>
      <c r="I15" s="158"/>
      <c r="J15" s="120"/>
    </row>
    <row r="16" spans="1:21">
      <c r="A16" s="119"/>
      <c r="B16" s="124"/>
      <c r="C16" s="124"/>
      <c r="D16" s="124"/>
      <c r="E16" s="124"/>
      <c r="F16" s="124"/>
      <c r="G16" s="124"/>
      <c r="H16" s="127" t="s">
        <v>147</v>
      </c>
      <c r="I16" s="141">
        <v>39592</v>
      </c>
      <c r="J16" s="120"/>
    </row>
    <row r="17" spans="1:16">
      <c r="A17" s="119"/>
      <c r="B17" s="124" t="s">
        <v>720</v>
      </c>
      <c r="C17" s="124"/>
      <c r="D17" s="124"/>
      <c r="E17" s="124"/>
      <c r="F17" s="124"/>
      <c r="G17" s="124"/>
      <c r="H17" s="127" t="s">
        <v>148</v>
      </c>
      <c r="I17" s="141"/>
      <c r="J17" s="120"/>
    </row>
    <row r="18" spans="1:16" ht="18">
      <c r="A18" s="119"/>
      <c r="B18" s="124" t="s">
        <v>721</v>
      </c>
      <c r="C18" s="124"/>
      <c r="D18" s="124"/>
      <c r="E18" s="124"/>
      <c r="F18" s="124"/>
      <c r="G18" s="124"/>
      <c r="H18" s="126" t="s">
        <v>264</v>
      </c>
      <c r="I18" s="113" t="s">
        <v>138</v>
      </c>
      <c r="J18" s="120"/>
    </row>
    <row r="19" spans="1:16">
      <c r="A19" s="119"/>
      <c r="B19" s="124"/>
      <c r="C19" s="124"/>
      <c r="D19" s="124"/>
      <c r="E19" s="124"/>
      <c r="F19" s="124"/>
      <c r="G19" s="124"/>
      <c r="H19" s="124"/>
      <c r="I19" s="124"/>
      <c r="J19" s="120"/>
      <c r="P19">
        <v>45148</v>
      </c>
    </row>
    <row r="20" spans="1:16">
      <c r="A20" s="119"/>
      <c r="B20" s="109" t="s">
        <v>204</v>
      </c>
      <c r="C20" s="109" t="s">
        <v>205</v>
      </c>
      <c r="D20" s="122" t="s">
        <v>206</v>
      </c>
      <c r="E20" s="159" t="s">
        <v>207</v>
      </c>
      <c r="F20" s="160"/>
      <c r="G20" s="109" t="s">
        <v>174</v>
      </c>
      <c r="H20" s="109" t="s">
        <v>208</v>
      </c>
      <c r="I20" s="109" t="s">
        <v>26</v>
      </c>
      <c r="J20" s="120"/>
    </row>
    <row r="21" spans="1:16">
      <c r="A21" s="119"/>
      <c r="B21" s="130"/>
      <c r="C21" s="130"/>
      <c r="D21" s="131"/>
      <c r="E21" s="161"/>
      <c r="F21" s="162"/>
      <c r="G21" s="130" t="s">
        <v>146</v>
      </c>
      <c r="H21" s="130"/>
      <c r="I21" s="130"/>
      <c r="J21" s="120"/>
    </row>
    <row r="22" spans="1:16" ht="84">
      <c r="A22" s="119"/>
      <c r="B22" s="132">
        <v>150</v>
      </c>
      <c r="C22" s="133" t="s">
        <v>722</v>
      </c>
      <c r="D22" s="134" t="s">
        <v>28</v>
      </c>
      <c r="E22" s="163"/>
      <c r="F22" s="164"/>
      <c r="G22" s="135" t="s">
        <v>723</v>
      </c>
      <c r="H22" s="137">
        <v>0.14000000000000001</v>
      </c>
      <c r="I22" s="138">
        <f t="shared" ref="I22:I53" si="0">H22*B22</f>
        <v>21.000000000000004</v>
      </c>
      <c r="J22" s="120"/>
    </row>
    <row r="23" spans="1:16" ht="84">
      <c r="A23" s="119"/>
      <c r="B23" s="132">
        <v>500</v>
      </c>
      <c r="C23" s="133" t="s">
        <v>722</v>
      </c>
      <c r="D23" s="134" t="s">
        <v>30</v>
      </c>
      <c r="E23" s="163"/>
      <c r="F23" s="164"/>
      <c r="G23" s="135" t="s">
        <v>723</v>
      </c>
      <c r="H23" s="137">
        <v>0.14000000000000001</v>
      </c>
      <c r="I23" s="138">
        <f t="shared" si="0"/>
        <v>70</v>
      </c>
      <c r="J23" s="120"/>
    </row>
    <row r="24" spans="1:16" ht="84">
      <c r="A24" s="119"/>
      <c r="B24" s="132">
        <v>250</v>
      </c>
      <c r="C24" s="133" t="s">
        <v>722</v>
      </c>
      <c r="D24" s="134" t="s">
        <v>31</v>
      </c>
      <c r="E24" s="163"/>
      <c r="F24" s="164"/>
      <c r="G24" s="135" t="s">
        <v>723</v>
      </c>
      <c r="H24" s="137">
        <v>0.14000000000000001</v>
      </c>
      <c r="I24" s="138">
        <f t="shared" si="0"/>
        <v>35</v>
      </c>
      <c r="J24" s="120"/>
    </row>
    <row r="25" spans="1:16" ht="96">
      <c r="A25" s="119"/>
      <c r="B25" s="132">
        <v>5</v>
      </c>
      <c r="C25" s="133" t="s">
        <v>724</v>
      </c>
      <c r="D25" s="134" t="s">
        <v>30</v>
      </c>
      <c r="E25" s="163"/>
      <c r="F25" s="164"/>
      <c r="G25" s="135" t="s">
        <v>725</v>
      </c>
      <c r="H25" s="137">
        <v>0.18</v>
      </c>
      <c r="I25" s="138">
        <f t="shared" si="0"/>
        <v>0.89999999999999991</v>
      </c>
      <c r="J25" s="120"/>
    </row>
    <row r="26" spans="1:16" ht="96">
      <c r="A26" s="119"/>
      <c r="B26" s="132">
        <v>9</v>
      </c>
      <c r="C26" s="133" t="s">
        <v>726</v>
      </c>
      <c r="D26" s="134" t="s">
        <v>72</v>
      </c>
      <c r="E26" s="163"/>
      <c r="F26" s="164"/>
      <c r="G26" s="135" t="s">
        <v>727</v>
      </c>
      <c r="H26" s="137">
        <v>0.18</v>
      </c>
      <c r="I26" s="138">
        <f t="shared" si="0"/>
        <v>1.6199999999999999</v>
      </c>
      <c r="J26" s="120"/>
    </row>
    <row r="27" spans="1:16" ht="216">
      <c r="A27" s="119"/>
      <c r="B27" s="132">
        <v>6</v>
      </c>
      <c r="C27" s="133" t="s">
        <v>728</v>
      </c>
      <c r="D27" s="134" t="s">
        <v>30</v>
      </c>
      <c r="E27" s="163" t="s">
        <v>112</v>
      </c>
      <c r="F27" s="164"/>
      <c r="G27" s="135" t="s">
        <v>729</v>
      </c>
      <c r="H27" s="137">
        <v>0.71</v>
      </c>
      <c r="I27" s="138">
        <f t="shared" si="0"/>
        <v>4.26</v>
      </c>
      <c r="J27" s="120"/>
    </row>
    <row r="28" spans="1:16" ht="216">
      <c r="A28" s="119"/>
      <c r="B28" s="132">
        <v>2</v>
      </c>
      <c r="C28" s="133" t="s">
        <v>728</v>
      </c>
      <c r="D28" s="134" t="s">
        <v>30</v>
      </c>
      <c r="E28" s="163" t="s">
        <v>216</v>
      </c>
      <c r="F28" s="164"/>
      <c r="G28" s="135" t="s">
        <v>729</v>
      </c>
      <c r="H28" s="137">
        <v>0.71</v>
      </c>
      <c r="I28" s="138">
        <f t="shared" si="0"/>
        <v>1.42</v>
      </c>
      <c r="J28" s="120"/>
    </row>
    <row r="29" spans="1:16" ht="216">
      <c r="A29" s="119"/>
      <c r="B29" s="132">
        <v>7</v>
      </c>
      <c r="C29" s="133" t="s">
        <v>728</v>
      </c>
      <c r="D29" s="134" t="s">
        <v>31</v>
      </c>
      <c r="E29" s="163" t="s">
        <v>112</v>
      </c>
      <c r="F29" s="164"/>
      <c r="G29" s="135" t="s">
        <v>729</v>
      </c>
      <c r="H29" s="137">
        <v>0.71</v>
      </c>
      <c r="I29" s="138">
        <f t="shared" si="0"/>
        <v>4.97</v>
      </c>
      <c r="J29" s="120"/>
    </row>
    <row r="30" spans="1:16" ht="216">
      <c r="A30" s="119"/>
      <c r="B30" s="132">
        <v>1</v>
      </c>
      <c r="C30" s="133" t="s">
        <v>728</v>
      </c>
      <c r="D30" s="134" t="s">
        <v>31</v>
      </c>
      <c r="E30" s="163" t="s">
        <v>316</v>
      </c>
      <c r="F30" s="164"/>
      <c r="G30" s="135" t="s">
        <v>729</v>
      </c>
      <c r="H30" s="137">
        <v>0.71</v>
      </c>
      <c r="I30" s="138">
        <f t="shared" si="0"/>
        <v>0.71</v>
      </c>
      <c r="J30" s="120"/>
    </row>
    <row r="31" spans="1:16" ht="180">
      <c r="A31" s="119"/>
      <c r="B31" s="132">
        <v>2</v>
      </c>
      <c r="C31" s="133" t="s">
        <v>730</v>
      </c>
      <c r="D31" s="134" t="s">
        <v>30</v>
      </c>
      <c r="E31" s="163" t="s">
        <v>245</v>
      </c>
      <c r="F31" s="164"/>
      <c r="G31" s="135" t="s">
        <v>731</v>
      </c>
      <c r="H31" s="137">
        <v>1.24</v>
      </c>
      <c r="I31" s="138">
        <f t="shared" si="0"/>
        <v>2.48</v>
      </c>
      <c r="J31" s="120"/>
    </row>
    <row r="32" spans="1:16" ht="180">
      <c r="A32" s="119"/>
      <c r="B32" s="132">
        <v>1</v>
      </c>
      <c r="C32" s="133" t="s">
        <v>730</v>
      </c>
      <c r="D32" s="134" t="s">
        <v>30</v>
      </c>
      <c r="E32" s="163" t="s">
        <v>534</v>
      </c>
      <c r="F32" s="164"/>
      <c r="G32" s="135" t="s">
        <v>731</v>
      </c>
      <c r="H32" s="137">
        <v>1.24</v>
      </c>
      <c r="I32" s="138">
        <f t="shared" si="0"/>
        <v>1.24</v>
      </c>
      <c r="J32" s="120"/>
    </row>
    <row r="33" spans="1:10" ht="180">
      <c r="A33" s="119"/>
      <c r="B33" s="132">
        <v>4</v>
      </c>
      <c r="C33" s="133" t="s">
        <v>730</v>
      </c>
      <c r="D33" s="134" t="s">
        <v>31</v>
      </c>
      <c r="E33" s="163" t="s">
        <v>245</v>
      </c>
      <c r="F33" s="164"/>
      <c r="G33" s="135" t="s">
        <v>731</v>
      </c>
      <c r="H33" s="137">
        <v>1.24</v>
      </c>
      <c r="I33" s="138">
        <f t="shared" si="0"/>
        <v>4.96</v>
      </c>
      <c r="J33" s="120"/>
    </row>
    <row r="34" spans="1:10" ht="180">
      <c r="A34" s="119"/>
      <c r="B34" s="132">
        <v>2</v>
      </c>
      <c r="C34" s="133" t="s">
        <v>730</v>
      </c>
      <c r="D34" s="134" t="s">
        <v>31</v>
      </c>
      <c r="E34" s="163" t="s">
        <v>534</v>
      </c>
      <c r="F34" s="164"/>
      <c r="G34" s="135" t="s">
        <v>731</v>
      </c>
      <c r="H34" s="137">
        <v>1.24</v>
      </c>
      <c r="I34" s="138">
        <f t="shared" si="0"/>
        <v>2.48</v>
      </c>
      <c r="J34" s="120"/>
    </row>
    <row r="35" spans="1:10" ht="216">
      <c r="A35" s="119"/>
      <c r="B35" s="132">
        <v>2</v>
      </c>
      <c r="C35" s="133" t="s">
        <v>732</v>
      </c>
      <c r="D35" s="134" t="s">
        <v>733</v>
      </c>
      <c r="E35" s="163"/>
      <c r="F35" s="164"/>
      <c r="G35" s="135" t="s">
        <v>895</v>
      </c>
      <c r="H35" s="137">
        <v>0.95</v>
      </c>
      <c r="I35" s="138">
        <f t="shared" si="0"/>
        <v>1.9</v>
      </c>
      <c r="J35" s="120"/>
    </row>
    <row r="36" spans="1:10" ht="168">
      <c r="A36" s="119"/>
      <c r="B36" s="132">
        <v>2</v>
      </c>
      <c r="C36" s="133" t="s">
        <v>734</v>
      </c>
      <c r="D36" s="134" t="s">
        <v>31</v>
      </c>
      <c r="E36" s="163" t="s">
        <v>735</v>
      </c>
      <c r="F36" s="164"/>
      <c r="G36" s="135" t="s">
        <v>736</v>
      </c>
      <c r="H36" s="137">
        <v>0.84</v>
      </c>
      <c r="I36" s="138">
        <f t="shared" si="0"/>
        <v>1.68</v>
      </c>
      <c r="J36" s="120"/>
    </row>
    <row r="37" spans="1:10" ht="108">
      <c r="A37" s="119"/>
      <c r="B37" s="132">
        <v>10</v>
      </c>
      <c r="C37" s="133" t="s">
        <v>737</v>
      </c>
      <c r="D37" s="134" t="s">
        <v>30</v>
      </c>
      <c r="E37" s="163"/>
      <c r="F37" s="164"/>
      <c r="G37" s="135" t="s">
        <v>738</v>
      </c>
      <c r="H37" s="137">
        <v>0.23</v>
      </c>
      <c r="I37" s="138">
        <f t="shared" si="0"/>
        <v>2.3000000000000003</v>
      </c>
      <c r="J37" s="120"/>
    </row>
    <row r="38" spans="1:10" ht="144">
      <c r="A38" s="119"/>
      <c r="B38" s="132">
        <v>5</v>
      </c>
      <c r="C38" s="133" t="s">
        <v>739</v>
      </c>
      <c r="D38" s="134" t="s">
        <v>30</v>
      </c>
      <c r="E38" s="163" t="s">
        <v>278</v>
      </c>
      <c r="F38" s="164"/>
      <c r="G38" s="135" t="s">
        <v>740</v>
      </c>
      <c r="H38" s="137">
        <v>0.56000000000000005</v>
      </c>
      <c r="I38" s="138">
        <f t="shared" si="0"/>
        <v>2.8000000000000003</v>
      </c>
      <c r="J38" s="120"/>
    </row>
    <row r="39" spans="1:10" ht="144">
      <c r="A39" s="119"/>
      <c r="B39" s="132">
        <v>5</v>
      </c>
      <c r="C39" s="133" t="s">
        <v>739</v>
      </c>
      <c r="D39" s="134" t="s">
        <v>31</v>
      </c>
      <c r="E39" s="163" t="s">
        <v>279</v>
      </c>
      <c r="F39" s="164"/>
      <c r="G39" s="135" t="s">
        <v>740</v>
      </c>
      <c r="H39" s="137">
        <v>0.56000000000000005</v>
      </c>
      <c r="I39" s="138">
        <f t="shared" si="0"/>
        <v>2.8000000000000003</v>
      </c>
      <c r="J39" s="120"/>
    </row>
    <row r="40" spans="1:10" ht="108">
      <c r="A40" s="119"/>
      <c r="B40" s="132">
        <v>10</v>
      </c>
      <c r="C40" s="133" t="s">
        <v>741</v>
      </c>
      <c r="D40" s="134" t="s">
        <v>30</v>
      </c>
      <c r="E40" s="163"/>
      <c r="F40" s="164"/>
      <c r="G40" s="135" t="s">
        <v>742</v>
      </c>
      <c r="H40" s="137">
        <v>0.28000000000000003</v>
      </c>
      <c r="I40" s="138">
        <f t="shared" si="0"/>
        <v>2.8000000000000003</v>
      </c>
      <c r="J40" s="120"/>
    </row>
    <row r="41" spans="1:10" ht="108">
      <c r="A41" s="119"/>
      <c r="B41" s="132">
        <v>14</v>
      </c>
      <c r="C41" s="133" t="s">
        <v>741</v>
      </c>
      <c r="D41" s="134" t="s">
        <v>31</v>
      </c>
      <c r="E41" s="163"/>
      <c r="F41" s="164"/>
      <c r="G41" s="135" t="s">
        <v>742</v>
      </c>
      <c r="H41" s="137">
        <v>0.28000000000000003</v>
      </c>
      <c r="I41" s="138">
        <f t="shared" si="0"/>
        <v>3.9200000000000004</v>
      </c>
      <c r="J41" s="120"/>
    </row>
    <row r="42" spans="1:10" ht="120">
      <c r="A42" s="119"/>
      <c r="B42" s="132">
        <v>9</v>
      </c>
      <c r="C42" s="133" t="s">
        <v>743</v>
      </c>
      <c r="D42" s="134" t="s">
        <v>30</v>
      </c>
      <c r="E42" s="163" t="s">
        <v>279</v>
      </c>
      <c r="F42" s="164"/>
      <c r="G42" s="135" t="s">
        <v>744</v>
      </c>
      <c r="H42" s="137">
        <v>0.61</v>
      </c>
      <c r="I42" s="138">
        <f t="shared" si="0"/>
        <v>5.49</v>
      </c>
      <c r="J42" s="120"/>
    </row>
    <row r="43" spans="1:10" ht="120">
      <c r="A43" s="119"/>
      <c r="B43" s="132">
        <v>6</v>
      </c>
      <c r="C43" s="133" t="s">
        <v>743</v>
      </c>
      <c r="D43" s="134" t="s">
        <v>30</v>
      </c>
      <c r="E43" s="163" t="s">
        <v>278</v>
      </c>
      <c r="F43" s="164"/>
      <c r="G43" s="135" t="s">
        <v>744</v>
      </c>
      <c r="H43" s="137">
        <v>0.61</v>
      </c>
      <c r="I43" s="138">
        <f t="shared" si="0"/>
        <v>3.66</v>
      </c>
      <c r="J43" s="120"/>
    </row>
    <row r="44" spans="1:10" ht="120">
      <c r="A44" s="119"/>
      <c r="B44" s="132">
        <v>7</v>
      </c>
      <c r="C44" s="133" t="s">
        <v>743</v>
      </c>
      <c r="D44" s="134" t="s">
        <v>31</v>
      </c>
      <c r="E44" s="163" t="s">
        <v>279</v>
      </c>
      <c r="F44" s="164"/>
      <c r="G44" s="135" t="s">
        <v>744</v>
      </c>
      <c r="H44" s="137">
        <v>0.61</v>
      </c>
      <c r="I44" s="138">
        <f t="shared" si="0"/>
        <v>4.2699999999999996</v>
      </c>
      <c r="J44" s="120"/>
    </row>
    <row r="45" spans="1:10" ht="120">
      <c r="A45" s="119"/>
      <c r="B45" s="132">
        <v>4</v>
      </c>
      <c r="C45" s="133" t="s">
        <v>743</v>
      </c>
      <c r="D45" s="134" t="s">
        <v>31</v>
      </c>
      <c r="E45" s="163" t="s">
        <v>278</v>
      </c>
      <c r="F45" s="164"/>
      <c r="G45" s="135" t="s">
        <v>744</v>
      </c>
      <c r="H45" s="137">
        <v>0.61</v>
      </c>
      <c r="I45" s="138">
        <f t="shared" si="0"/>
        <v>2.44</v>
      </c>
      <c r="J45" s="120"/>
    </row>
    <row r="46" spans="1:10" ht="144">
      <c r="A46" s="119"/>
      <c r="B46" s="132">
        <v>1</v>
      </c>
      <c r="C46" s="133" t="s">
        <v>745</v>
      </c>
      <c r="D46" s="134" t="s">
        <v>30</v>
      </c>
      <c r="E46" s="163"/>
      <c r="F46" s="164"/>
      <c r="G46" s="135" t="s">
        <v>746</v>
      </c>
      <c r="H46" s="137">
        <v>0.61</v>
      </c>
      <c r="I46" s="138">
        <f t="shared" si="0"/>
        <v>0.61</v>
      </c>
      <c r="J46" s="120"/>
    </row>
    <row r="47" spans="1:10" ht="84">
      <c r="A47" s="119"/>
      <c r="B47" s="132">
        <v>6</v>
      </c>
      <c r="C47" s="133" t="s">
        <v>747</v>
      </c>
      <c r="D47" s="134" t="s">
        <v>748</v>
      </c>
      <c r="E47" s="163"/>
      <c r="F47" s="164"/>
      <c r="G47" s="135" t="s">
        <v>749</v>
      </c>
      <c r="H47" s="137">
        <v>1.52</v>
      </c>
      <c r="I47" s="138">
        <f t="shared" si="0"/>
        <v>9.120000000000001</v>
      </c>
      <c r="J47" s="120"/>
    </row>
    <row r="48" spans="1:10" ht="84">
      <c r="A48" s="119"/>
      <c r="B48" s="132">
        <v>6</v>
      </c>
      <c r="C48" s="133" t="s">
        <v>747</v>
      </c>
      <c r="D48" s="134" t="s">
        <v>750</v>
      </c>
      <c r="E48" s="163"/>
      <c r="F48" s="164"/>
      <c r="G48" s="135" t="s">
        <v>749</v>
      </c>
      <c r="H48" s="137">
        <v>1.52</v>
      </c>
      <c r="I48" s="138">
        <f t="shared" si="0"/>
        <v>9.120000000000001</v>
      </c>
      <c r="J48" s="120"/>
    </row>
    <row r="49" spans="1:10" ht="84">
      <c r="A49" s="119"/>
      <c r="B49" s="132">
        <v>6</v>
      </c>
      <c r="C49" s="133" t="s">
        <v>747</v>
      </c>
      <c r="D49" s="134" t="s">
        <v>751</v>
      </c>
      <c r="E49" s="163"/>
      <c r="F49" s="164"/>
      <c r="G49" s="135" t="s">
        <v>749</v>
      </c>
      <c r="H49" s="137">
        <v>1.52</v>
      </c>
      <c r="I49" s="138">
        <f t="shared" si="0"/>
        <v>9.120000000000001</v>
      </c>
      <c r="J49" s="120"/>
    </row>
    <row r="50" spans="1:10" ht="84">
      <c r="A50" s="119"/>
      <c r="B50" s="132">
        <v>4</v>
      </c>
      <c r="C50" s="133" t="s">
        <v>747</v>
      </c>
      <c r="D50" s="134" t="s">
        <v>752</v>
      </c>
      <c r="E50" s="163"/>
      <c r="F50" s="164"/>
      <c r="G50" s="135" t="s">
        <v>749</v>
      </c>
      <c r="H50" s="137">
        <v>1.52</v>
      </c>
      <c r="I50" s="138">
        <f t="shared" si="0"/>
        <v>6.08</v>
      </c>
      <c r="J50" s="120"/>
    </row>
    <row r="51" spans="1:10" ht="84">
      <c r="A51" s="119"/>
      <c r="B51" s="132">
        <v>4</v>
      </c>
      <c r="C51" s="133" t="s">
        <v>747</v>
      </c>
      <c r="D51" s="134" t="s">
        <v>753</v>
      </c>
      <c r="E51" s="163"/>
      <c r="F51" s="164"/>
      <c r="G51" s="135" t="s">
        <v>749</v>
      </c>
      <c r="H51" s="137">
        <v>1.66</v>
      </c>
      <c r="I51" s="138">
        <f t="shared" si="0"/>
        <v>6.64</v>
      </c>
      <c r="J51" s="120"/>
    </row>
    <row r="52" spans="1:10" ht="84">
      <c r="A52" s="119"/>
      <c r="B52" s="132">
        <v>2</v>
      </c>
      <c r="C52" s="133" t="s">
        <v>754</v>
      </c>
      <c r="D52" s="134" t="s">
        <v>755</v>
      </c>
      <c r="E52" s="163" t="s">
        <v>279</v>
      </c>
      <c r="F52" s="164"/>
      <c r="G52" s="135" t="s">
        <v>756</v>
      </c>
      <c r="H52" s="137">
        <v>2.19</v>
      </c>
      <c r="I52" s="138">
        <f t="shared" si="0"/>
        <v>4.38</v>
      </c>
      <c r="J52" s="120"/>
    </row>
    <row r="53" spans="1:10" ht="84">
      <c r="A53" s="119"/>
      <c r="B53" s="132">
        <v>1</v>
      </c>
      <c r="C53" s="133" t="s">
        <v>754</v>
      </c>
      <c r="D53" s="134" t="s">
        <v>748</v>
      </c>
      <c r="E53" s="163" t="s">
        <v>279</v>
      </c>
      <c r="F53" s="164"/>
      <c r="G53" s="135" t="s">
        <v>756</v>
      </c>
      <c r="H53" s="137">
        <v>2.38</v>
      </c>
      <c r="I53" s="138">
        <f t="shared" si="0"/>
        <v>2.38</v>
      </c>
      <c r="J53" s="120"/>
    </row>
    <row r="54" spans="1:10" ht="84">
      <c r="A54" s="119"/>
      <c r="B54" s="132">
        <v>2</v>
      </c>
      <c r="C54" s="133" t="s">
        <v>754</v>
      </c>
      <c r="D54" s="134" t="s">
        <v>750</v>
      </c>
      <c r="E54" s="163" t="s">
        <v>279</v>
      </c>
      <c r="F54" s="164"/>
      <c r="G54" s="135" t="s">
        <v>756</v>
      </c>
      <c r="H54" s="137">
        <v>2.48</v>
      </c>
      <c r="I54" s="138">
        <f t="shared" ref="I54:I85" si="1">H54*B54</f>
        <v>4.96</v>
      </c>
      <c r="J54" s="120"/>
    </row>
    <row r="55" spans="1:10" ht="84">
      <c r="A55" s="119"/>
      <c r="B55" s="132">
        <v>2</v>
      </c>
      <c r="C55" s="133" t="s">
        <v>754</v>
      </c>
      <c r="D55" s="134" t="s">
        <v>751</v>
      </c>
      <c r="E55" s="163" t="s">
        <v>279</v>
      </c>
      <c r="F55" s="164"/>
      <c r="G55" s="135" t="s">
        <v>756</v>
      </c>
      <c r="H55" s="137">
        <v>2.62</v>
      </c>
      <c r="I55" s="138">
        <f t="shared" si="1"/>
        <v>5.24</v>
      </c>
      <c r="J55" s="120"/>
    </row>
    <row r="56" spans="1:10" ht="84">
      <c r="A56" s="119"/>
      <c r="B56" s="132">
        <v>2</v>
      </c>
      <c r="C56" s="133" t="s">
        <v>754</v>
      </c>
      <c r="D56" s="134" t="s">
        <v>753</v>
      </c>
      <c r="E56" s="163" t="s">
        <v>279</v>
      </c>
      <c r="F56" s="164"/>
      <c r="G56" s="135" t="s">
        <v>756</v>
      </c>
      <c r="H56" s="137">
        <v>2.96</v>
      </c>
      <c r="I56" s="138">
        <f t="shared" si="1"/>
        <v>5.92</v>
      </c>
      <c r="J56" s="120"/>
    </row>
    <row r="57" spans="1:10" ht="84">
      <c r="A57" s="119"/>
      <c r="B57" s="132">
        <v>2</v>
      </c>
      <c r="C57" s="133" t="s">
        <v>754</v>
      </c>
      <c r="D57" s="134" t="s">
        <v>757</v>
      </c>
      <c r="E57" s="163" t="s">
        <v>279</v>
      </c>
      <c r="F57" s="164"/>
      <c r="G57" s="135" t="s">
        <v>756</v>
      </c>
      <c r="H57" s="137">
        <v>2.86</v>
      </c>
      <c r="I57" s="138">
        <f t="shared" si="1"/>
        <v>5.72</v>
      </c>
      <c r="J57" s="120"/>
    </row>
    <row r="58" spans="1:10" ht="84">
      <c r="A58" s="119"/>
      <c r="B58" s="132">
        <v>2</v>
      </c>
      <c r="C58" s="133" t="s">
        <v>754</v>
      </c>
      <c r="D58" s="134" t="s">
        <v>758</v>
      </c>
      <c r="E58" s="163" t="s">
        <v>279</v>
      </c>
      <c r="F58" s="164"/>
      <c r="G58" s="135" t="s">
        <v>756</v>
      </c>
      <c r="H58" s="137">
        <v>3.05</v>
      </c>
      <c r="I58" s="138">
        <f t="shared" si="1"/>
        <v>6.1</v>
      </c>
      <c r="J58" s="120"/>
    </row>
    <row r="59" spans="1:10" ht="60">
      <c r="A59" s="119"/>
      <c r="B59" s="132">
        <v>1</v>
      </c>
      <c r="C59" s="133" t="s">
        <v>759</v>
      </c>
      <c r="D59" s="134" t="s">
        <v>657</v>
      </c>
      <c r="E59" s="163"/>
      <c r="F59" s="164"/>
      <c r="G59" s="135" t="s">
        <v>760</v>
      </c>
      <c r="H59" s="137">
        <v>23.21</v>
      </c>
      <c r="I59" s="138">
        <f t="shared" si="1"/>
        <v>23.21</v>
      </c>
      <c r="J59" s="120"/>
    </row>
    <row r="60" spans="1:10" ht="180">
      <c r="A60" s="119"/>
      <c r="B60" s="132">
        <v>1</v>
      </c>
      <c r="C60" s="133" t="s">
        <v>761</v>
      </c>
      <c r="D60" s="134" t="s">
        <v>112</v>
      </c>
      <c r="E60" s="163"/>
      <c r="F60" s="164"/>
      <c r="G60" s="135" t="s">
        <v>762</v>
      </c>
      <c r="H60" s="137">
        <v>0.52</v>
      </c>
      <c r="I60" s="138">
        <f t="shared" si="1"/>
        <v>0.52</v>
      </c>
      <c r="J60" s="120"/>
    </row>
    <row r="61" spans="1:10" ht="180">
      <c r="A61" s="119"/>
      <c r="B61" s="132">
        <v>2</v>
      </c>
      <c r="C61" s="133" t="s">
        <v>761</v>
      </c>
      <c r="D61" s="134" t="s">
        <v>317</v>
      </c>
      <c r="E61" s="163"/>
      <c r="F61" s="164"/>
      <c r="G61" s="135" t="s">
        <v>762</v>
      </c>
      <c r="H61" s="137">
        <v>0.52</v>
      </c>
      <c r="I61" s="138">
        <f t="shared" si="1"/>
        <v>1.04</v>
      </c>
      <c r="J61" s="120"/>
    </row>
    <row r="62" spans="1:10" ht="132">
      <c r="A62" s="119"/>
      <c r="B62" s="132">
        <v>1</v>
      </c>
      <c r="C62" s="133" t="s">
        <v>763</v>
      </c>
      <c r="D62" s="134" t="s">
        <v>39</v>
      </c>
      <c r="E62" s="163" t="s">
        <v>764</v>
      </c>
      <c r="F62" s="164"/>
      <c r="G62" s="135" t="s">
        <v>765</v>
      </c>
      <c r="H62" s="137">
        <v>0.95</v>
      </c>
      <c r="I62" s="138">
        <f t="shared" si="1"/>
        <v>0.95</v>
      </c>
      <c r="J62" s="120"/>
    </row>
    <row r="63" spans="1:10" ht="96">
      <c r="A63" s="119"/>
      <c r="B63" s="132">
        <v>4</v>
      </c>
      <c r="C63" s="133" t="s">
        <v>766</v>
      </c>
      <c r="D63" s="134" t="s">
        <v>767</v>
      </c>
      <c r="E63" s="163" t="s">
        <v>279</v>
      </c>
      <c r="F63" s="164"/>
      <c r="G63" s="135" t="s">
        <v>768</v>
      </c>
      <c r="H63" s="137">
        <v>0.52</v>
      </c>
      <c r="I63" s="138">
        <f t="shared" si="1"/>
        <v>2.08</v>
      </c>
      <c r="J63" s="120"/>
    </row>
    <row r="64" spans="1:10" ht="96">
      <c r="A64" s="119"/>
      <c r="B64" s="132">
        <v>2</v>
      </c>
      <c r="C64" s="133" t="s">
        <v>766</v>
      </c>
      <c r="D64" s="134" t="s">
        <v>769</v>
      </c>
      <c r="E64" s="163" t="s">
        <v>279</v>
      </c>
      <c r="F64" s="164"/>
      <c r="G64" s="135" t="s">
        <v>768</v>
      </c>
      <c r="H64" s="137">
        <v>0.56000000000000005</v>
      </c>
      <c r="I64" s="138">
        <f t="shared" si="1"/>
        <v>1.1200000000000001</v>
      </c>
      <c r="J64" s="120"/>
    </row>
    <row r="65" spans="1:10" ht="96">
      <c r="A65" s="119"/>
      <c r="B65" s="132">
        <v>2</v>
      </c>
      <c r="C65" s="133" t="s">
        <v>766</v>
      </c>
      <c r="D65" s="134" t="s">
        <v>304</v>
      </c>
      <c r="E65" s="163" t="s">
        <v>279</v>
      </c>
      <c r="F65" s="164"/>
      <c r="G65" s="135" t="s">
        <v>768</v>
      </c>
      <c r="H65" s="137">
        <v>0.61</v>
      </c>
      <c r="I65" s="138">
        <f t="shared" si="1"/>
        <v>1.22</v>
      </c>
      <c r="J65" s="120"/>
    </row>
    <row r="66" spans="1:10" ht="108">
      <c r="A66" s="119"/>
      <c r="B66" s="132">
        <v>1</v>
      </c>
      <c r="C66" s="133" t="s">
        <v>770</v>
      </c>
      <c r="D66" s="134" t="s">
        <v>32</v>
      </c>
      <c r="E66" s="163" t="s">
        <v>112</v>
      </c>
      <c r="F66" s="164"/>
      <c r="G66" s="135" t="s">
        <v>771</v>
      </c>
      <c r="H66" s="137">
        <v>2.0699999999999998</v>
      </c>
      <c r="I66" s="138">
        <f t="shared" si="1"/>
        <v>2.0699999999999998</v>
      </c>
      <c r="J66" s="120"/>
    </row>
    <row r="67" spans="1:10" ht="144">
      <c r="A67" s="119"/>
      <c r="B67" s="132">
        <v>2</v>
      </c>
      <c r="C67" s="133" t="s">
        <v>772</v>
      </c>
      <c r="D67" s="134" t="s">
        <v>31</v>
      </c>
      <c r="E67" s="163" t="s">
        <v>245</v>
      </c>
      <c r="F67" s="164"/>
      <c r="G67" s="135" t="s">
        <v>773</v>
      </c>
      <c r="H67" s="137">
        <v>2.14</v>
      </c>
      <c r="I67" s="138">
        <f t="shared" si="1"/>
        <v>4.28</v>
      </c>
      <c r="J67" s="120"/>
    </row>
    <row r="68" spans="1:10" ht="144">
      <c r="A68" s="119"/>
      <c r="B68" s="132">
        <v>2</v>
      </c>
      <c r="C68" s="133" t="s">
        <v>774</v>
      </c>
      <c r="D68" s="134" t="s">
        <v>30</v>
      </c>
      <c r="E68" s="163" t="s">
        <v>245</v>
      </c>
      <c r="F68" s="164"/>
      <c r="G68" s="135" t="s">
        <v>775</v>
      </c>
      <c r="H68" s="137">
        <v>2.31</v>
      </c>
      <c r="I68" s="138">
        <f t="shared" si="1"/>
        <v>4.62</v>
      </c>
      <c r="J68" s="120"/>
    </row>
    <row r="69" spans="1:10" ht="144">
      <c r="A69" s="119"/>
      <c r="B69" s="132">
        <v>1</v>
      </c>
      <c r="C69" s="133" t="s">
        <v>774</v>
      </c>
      <c r="D69" s="134" t="s">
        <v>30</v>
      </c>
      <c r="E69" s="163" t="s">
        <v>534</v>
      </c>
      <c r="F69" s="164"/>
      <c r="G69" s="135" t="s">
        <v>775</v>
      </c>
      <c r="H69" s="137">
        <v>2.31</v>
      </c>
      <c r="I69" s="138">
        <f t="shared" si="1"/>
        <v>2.31</v>
      </c>
      <c r="J69" s="120"/>
    </row>
    <row r="70" spans="1:10" ht="144">
      <c r="A70" s="119"/>
      <c r="B70" s="132">
        <v>5</v>
      </c>
      <c r="C70" s="133" t="s">
        <v>774</v>
      </c>
      <c r="D70" s="134" t="s">
        <v>31</v>
      </c>
      <c r="E70" s="163" t="s">
        <v>245</v>
      </c>
      <c r="F70" s="164"/>
      <c r="G70" s="135" t="s">
        <v>775</v>
      </c>
      <c r="H70" s="137">
        <v>2.31</v>
      </c>
      <c r="I70" s="138">
        <f t="shared" si="1"/>
        <v>11.55</v>
      </c>
      <c r="J70" s="120"/>
    </row>
    <row r="71" spans="1:10" ht="144">
      <c r="A71" s="119"/>
      <c r="B71" s="132">
        <v>2</v>
      </c>
      <c r="C71" s="133" t="s">
        <v>774</v>
      </c>
      <c r="D71" s="134" t="s">
        <v>31</v>
      </c>
      <c r="E71" s="163" t="s">
        <v>534</v>
      </c>
      <c r="F71" s="164"/>
      <c r="G71" s="135" t="s">
        <v>775</v>
      </c>
      <c r="H71" s="137">
        <v>2.31</v>
      </c>
      <c r="I71" s="138">
        <f t="shared" si="1"/>
        <v>4.62</v>
      </c>
      <c r="J71" s="120"/>
    </row>
    <row r="72" spans="1:10" ht="144">
      <c r="A72" s="119"/>
      <c r="B72" s="132">
        <v>3</v>
      </c>
      <c r="C72" s="133" t="s">
        <v>774</v>
      </c>
      <c r="D72" s="134" t="s">
        <v>32</v>
      </c>
      <c r="E72" s="163" t="s">
        <v>245</v>
      </c>
      <c r="F72" s="164"/>
      <c r="G72" s="135" t="s">
        <v>775</v>
      </c>
      <c r="H72" s="137">
        <v>2.31</v>
      </c>
      <c r="I72" s="138">
        <f t="shared" si="1"/>
        <v>6.93</v>
      </c>
      <c r="J72" s="120"/>
    </row>
    <row r="73" spans="1:10" ht="96">
      <c r="A73" s="119"/>
      <c r="B73" s="132">
        <v>20</v>
      </c>
      <c r="C73" s="133" t="s">
        <v>70</v>
      </c>
      <c r="D73" s="134" t="s">
        <v>31</v>
      </c>
      <c r="E73" s="163"/>
      <c r="F73" s="164"/>
      <c r="G73" s="135" t="s">
        <v>776</v>
      </c>
      <c r="H73" s="137">
        <v>1.52</v>
      </c>
      <c r="I73" s="138">
        <f t="shared" si="1"/>
        <v>30.4</v>
      </c>
      <c r="J73" s="120"/>
    </row>
    <row r="74" spans="1:10" ht="96">
      <c r="A74" s="119"/>
      <c r="B74" s="132">
        <v>16</v>
      </c>
      <c r="C74" s="133" t="s">
        <v>777</v>
      </c>
      <c r="D74" s="134" t="s">
        <v>657</v>
      </c>
      <c r="E74" s="163"/>
      <c r="F74" s="164"/>
      <c r="G74" s="135" t="s">
        <v>778</v>
      </c>
      <c r="H74" s="137">
        <v>1.62</v>
      </c>
      <c r="I74" s="138">
        <f t="shared" si="1"/>
        <v>25.92</v>
      </c>
      <c r="J74" s="120"/>
    </row>
    <row r="75" spans="1:10" ht="96">
      <c r="A75" s="119"/>
      <c r="B75" s="132">
        <v>5</v>
      </c>
      <c r="C75" s="133" t="s">
        <v>777</v>
      </c>
      <c r="D75" s="134" t="s">
        <v>30</v>
      </c>
      <c r="E75" s="163"/>
      <c r="F75" s="164"/>
      <c r="G75" s="135" t="s">
        <v>778</v>
      </c>
      <c r="H75" s="137">
        <v>1.62</v>
      </c>
      <c r="I75" s="138">
        <f t="shared" si="1"/>
        <v>8.1000000000000014</v>
      </c>
      <c r="J75" s="120"/>
    </row>
    <row r="76" spans="1:10" ht="96">
      <c r="A76" s="119"/>
      <c r="B76" s="132">
        <v>1</v>
      </c>
      <c r="C76" s="133" t="s">
        <v>779</v>
      </c>
      <c r="D76" s="134" t="s">
        <v>30</v>
      </c>
      <c r="E76" s="163"/>
      <c r="F76" s="164"/>
      <c r="G76" s="135" t="s">
        <v>780</v>
      </c>
      <c r="H76" s="137">
        <v>2</v>
      </c>
      <c r="I76" s="138">
        <f t="shared" si="1"/>
        <v>2</v>
      </c>
      <c r="J76" s="120"/>
    </row>
    <row r="77" spans="1:10" ht="96">
      <c r="A77" s="119"/>
      <c r="B77" s="132">
        <v>3</v>
      </c>
      <c r="C77" s="133" t="s">
        <v>781</v>
      </c>
      <c r="D77" s="134" t="s">
        <v>31</v>
      </c>
      <c r="E77" s="163" t="s">
        <v>279</v>
      </c>
      <c r="F77" s="164"/>
      <c r="G77" s="135" t="s">
        <v>782</v>
      </c>
      <c r="H77" s="137">
        <v>1.9</v>
      </c>
      <c r="I77" s="138">
        <f t="shared" si="1"/>
        <v>5.6999999999999993</v>
      </c>
      <c r="J77" s="120"/>
    </row>
    <row r="78" spans="1:10" ht="96">
      <c r="A78" s="119"/>
      <c r="B78" s="132">
        <v>13</v>
      </c>
      <c r="C78" s="133" t="s">
        <v>73</v>
      </c>
      <c r="D78" s="134" t="s">
        <v>657</v>
      </c>
      <c r="E78" s="163" t="s">
        <v>278</v>
      </c>
      <c r="F78" s="164"/>
      <c r="G78" s="135" t="s">
        <v>783</v>
      </c>
      <c r="H78" s="137">
        <v>1.86</v>
      </c>
      <c r="I78" s="138">
        <f t="shared" si="1"/>
        <v>24.18</v>
      </c>
      <c r="J78" s="120"/>
    </row>
    <row r="79" spans="1:10" ht="96">
      <c r="A79" s="119"/>
      <c r="B79" s="132">
        <v>5</v>
      </c>
      <c r="C79" s="133" t="s">
        <v>73</v>
      </c>
      <c r="D79" s="134" t="s">
        <v>30</v>
      </c>
      <c r="E79" s="163" t="s">
        <v>279</v>
      </c>
      <c r="F79" s="164"/>
      <c r="G79" s="135" t="s">
        <v>783</v>
      </c>
      <c r="H79" s="137">
        <v>1.86</v>
      </c>
      <c r="I79" s="138">
        <f t="shared" si="1"/>
        <v>9.3000000000000007</v>
      </c>
      <c r="J79" s="120"/>
    </row>
    <row r="80" spans="1:10" ht="96">
      <c r="A80" s="119"/>
      <c r="B80" s="132">
        <v>11</v>
      </c>
      <c r="C80" s="133" t="s">
        <v>73</v>
      </c>
      <c r="D80" s="134" t="s">
        <v>30</v>
      </c>
      <c r="E80" s="163" t="s">
        <v>278</v>
      </c>
      <c r="F80" s="164"/>
      <c r="G80" s="135" t="s">
        <v>783</v>
      </c>
      <c r="H80" s="137">
        <v>1.86</v>
      </c>
      <c r="I80" s="138">
        <f t="shared" si="1"/>
        <v>20.46</v>
      </c>
      <c r="J80" s="120"/>
    </row>
    <row r="81" spans="1:10" ht="96">
      <c r="A81" s="119"/>
      <c r="B81" s="132">
        <v>18</v>
      </c>
      <c r="C81" s="133" t="s">
        <v>73</v>
      </c>
      <c r="D81" s="134" t="s">
        <v>31</v>
      </c>
      <c r="E81" s="163" t="s">
        <v>278</v>
      </c>
      <c r="F81" s="164"/>
      <c r="G81" s="135" t="s">
        <v>783</v>
      </c>
      <c r="H81" s="137">
        <v>1.86</v>
      </c>
      <c r="I81" s="138">
        <f t="shared" si="1"/>
        <v>33.480000000000004</v>
      </c>
      <c r="J81" s="120"/>
    </row>
    <row r="82" spans="1:10" ht="96">
      <c r="A82" s="119"/>
      <c r="B82" s="132">
        <v>3</v>
      </c>
      <c r="C82" s="133" t="s">
        <v>73</v>
      </c>
      <c r="D82" s="134" t="s">
        <v>32</v>
      </c>
      <c r="E82" s="163" t="s">
        <v>278</v>
      </c>
      <c r="F82" s="164"/>
      <c r="G82" s="135" t="s">
        <v>783</v>
      </c>
      <c r="H82" s="137">
        <v>1.86</v>
      </c>
      <c r="I82" s="138">
        <f t="shared" si="1"/>
        <v>5.58</v>
      </c>
      <c r="J82" s="120"/>
    </row>
    <row r="83" spans="1:10" ht="96">
      <c r="A83" s="119"/>
      <c r="B83" s="132">
        <v>4</v>
      </c>
      <c r="C83" s="133" t="s">
        <v>784</v>
      </c>
      <c r="D83" s="134" t="s">
        <v>657</v>
      </c>
      <c r="E83" s="163" t="s">
        <v>278</v>
      </c>
      <c r="F83" s="164"/>
      <c r="G83" s="135" t="s">
        <v>785</v>
      </c>
      <c r="H83" s="137">
        <v>2</v>
      </c>
      <c r="I83" s="138">
        <f t="shared" si="1"/>
        <v>8</v>
      </c>
      <c r="J83" s="120"/>
    </row>
    <row r="84" spans="1:10" ht="96">
      <c r="A84" s="119"/>
      <c r="B84" s="132">
        <v>11</v>
      </c>
      <c r="C84" s="133" t="s">
        <v>784</v>
      </c>
      <c r="D84" s="134" t="s">
        <v>30</v>
      </c>
      <c r="E84" s="163" t="s">
        <v>278</v>
      </c>
      <c r="F84" s="164"/>
      <c r="G84" s="135" t="s">
        <v>785</v>
      </c>
      <c r="H84" s="137">
        <v>2</v>
      </c>
      <c r="I84" s="138">
        <f t="shared" si="1"/>
        <v>22</v>
      </c>
      <c r="J84" s="120"/>
    </row>
    <row r="85" spans="1:10" ht="96">
      <c r="A85" s="119"/>
      <c r="B85" s="132">
        <v>4</v>
      </c>
      <c r="C85" s="133" t="s">
        <v>784</v>
      </c>
      <c r="D85" s="134" t="s">
        <v>30</v>
      </c>
      <c r="E85" s="163" t="s">
        <v>786</v>
      </c>
      <c r="F85" s="164"/>
      <c r="G85" s="135" t="s">
        <v>785</v>
      </c>
      <c r="H85" s="137">
        <v>2</v>
      </c>
      <c r="I85" s="138">
        <f t="shared" si="1"/>
        <v>8</v>
      </c>
      <c r="J85" s="120"/>
    </row>
    <row r="86" spans="1:10" ht="96">
      <c r="A86" s="119"/>
      <c r="B86" s="132">
        <v>3</v>
      </c>
      <c r="C86" s="133" t="s">
        <v>784</v>
      </c>
      <c r="D86" s="134" t="s">
        <v>72</v>
      </c>
      <c r="E86" s="163" t="s">
        <v>278</v>
      </c>
      <c r="F86" s="164"/>
      <c r="G86" s="135" t="s">
        <v>785</v>
      </c>
      <c r="H86" s="137">
        <v>2</v>
      </c>
      <c r="I86" s="138">
        <f t="shared" ref="I86:I117" si="2">H86*B86</f>
        <v>6</v>
      </c>
      <c r="J86" s="120"/>
    </row>
    <row r="87" spans="1:10" ht="108">
      <c r="A87" s="119"/>
      <c r="B87" s="132">
        <v>1</v>
      </c>
      <c r="C87" s="133" t="s">
        <v>787</v>
      </c>
      <c r="D87" s="134" t="s">
        <v>30</v>
      </c>
      <c r="E87" s="163" t="s">
        <v>278</v>
      </c>
      <c r="F87" s="164"/>
      <c r="G87" s="135" t="s">
        <v>788</v>
      </c>
      <c r="H87" s="137">
        <v>1.62</v>
      </c>
      <c r="I87" s="138">
        <f t="shared" si="2"/>
        <v>1.62</v>
      </c>
      <c r="J87" s="120"/>
    </row>
    <row r="88" spans="1:10" ht="216">
      <c r="A88" s="119"/>
      <c r="B88" s="132">
        <v>20</v>
      </c>
      <c r="C88" s="133" t="s">
        <v>789</v>
      </c>
      <c r="D88" s="134" t="s">
        <v>30</v>
      </c>
      <c r="E88" s="163" t="s">
        <v>245</v>
      </c>
      <c r="F88" s="164"/>
      <c r="G88" s="135" t="s">
        <v>790</v>
      </c>
      <c r="H88" s="137">
        <v>5.73</v>
      </c>
      <c r="I88" s="138">
        <f t="shared" si="2"/>
        <v>114.60000000000001</v>
      </c>
      <c r="J88" s="120"/>
    </row>
    <row r="89" spans="1:10" ht="216">
      <c r="A89" s="119"/>
      <c r="B89" s="132">
        <v>1</v>
      </c>
      <c r="C89" s="133" t="s">
        <v>789</v>
      </c>
      <c r="D89" s="134" t="s">
        <v>72</v>
      </c>
      <c r="E89" s="163" t="s">
        <v>245</v>
      </c>
      <c r="F89" s="164"/>
      <c r="G89" s="135" t="s">
        <v>790</v>
      </c>
      <c r="H89" s="137">
        <v>6.3</v>
      </c>
      <c r="I89" s="138">
        <f t="shared" si="2"/>
        <v>6.3</v>
      </c>
      <c r="J89" s="120"/>
    </row>
    <row r="90" spans="1:10" ht="216">
      <c r="A90" s="119"/>
      <c r="B90" s="132">
        <v>10</v>
      </c>
      <c r="C90" s="133" t="s">
        <v>789</v>
      </c>
      <c r="D90" s="134" t="s">
        <v>31</v>
      </c>
      <c r="E90" s="163" t="s">
        <v>245</v>
      </c>
      <c r="F90" s="164"/>
      <c r="G90" s="135" t="s">
        <v>790</v>
      </c>
      <c r="H90" s="137">
        <v>6.69</v>
      </c>
      <c r="I90" s="138">
        <f t="shared" si="2"/>
        <v>66.900000000000006</v>
      </c>
      <c r="J90" s="120"/>
    </row>
    <row r="91" spans="1:10" ht="228">
      <c r="A91" s="119"/>
      <c r="B91" s="132">
        <v>10</v>
      </c>
      <c r="C91" s="133" t="s">
        <v>791</v>
      </c>
      <c r="D91" s="134" t="s">
        <v>30</v>
      </c>
      <c r="E91" s="163" t="s">
        <v>792</v>
      </c>
      <c r="F91" s="164"/>
      <c r="G91" s="135" t="s">
        <v>793</v>
      </c>
      <c r="H91" s="137">
        <v>6.02</v>
      </c>
      <c r="I91" s="138">
        <f t="shared" si="2"/>
        <v>60.199999999999996</v>
      </c>
      <c r="J91" s="120"/>
    </row>
    <row r="92" spans="1:10" ht="228">
      <c r="A92" s="119"/>
      <c r="B92" s="132">
        <v>5</v>
      </c>
      <c r="C92" s="133" t="s">
        <v>791</v>
      </c>
      <c r="D92" s="134" t="s">
        <v>31</v>
      </c>
      <c r="E92" s="163" t="s">
        <v>792</v>
      </c>
      <c r="F92" s="164"/>
      <c r="G92" s="135" t="s">
        <v>793</v>
      </c>
      <c r="H92" s="137">
        <v>6.97</v>
      </c>
      <c r="I92" s="138">
        <f t="shared" si="2"/>
        <v>34.85</v>
      </c>
      <c r="J92" s="120"/>
    </row>
    <row r="93" spans="1:10" ht="348">
      <c r="A93" s="119"/>
      <c r="B93" s="132">
        <v>2</v>
      </c>
      <c r="C93" s="133" t="s">
        <v>794</v>
      </c>
      <c r="D93" s="134" t="s">
        <v>795</v>
      </c>
      <c r="E93" s="163"/>
      <c r="F93" s="164"/>
      <c r="G93" s="135" t="s">
        <v>796</v>
      </c>
      <c r="H93" s="137">
        <v>2.38</v>
      </c>
      <c r="I93" s="138">
        <f t="shared" si="2"/>
        <v>4.76</v>
      </c>
      <c r="J93" s="120"/>
    </row>
    <row r="94" spans="1:10" ht="348">
      <c r="A94" s="119"/>
      <c r="B94" s="132">
        <v>5</v>
      </c>
      <c r="C94" s="133" t="s">
        <v>794</v>
      </c>
      <c r="D94" s="134" t="s">
        <v>797</v>
      </c>
      <c r="E94" s="163"/>
      <c r="F94" s="164"/>
      <c r="G94" s="135" t="s">
        <v>796</v>
      </c>
      <c r="H94" s="137">
        <v>2.38</v>
      </c>
      <c r="I94" s="138">
        <f t="shared" si="2"/>
        <v>11.899999999999999</v>
      </c>
      <c r="J94" s="120"/>
    </row>
    <row r="95" spans="1:10" ht="180">
      <c r="A95" s="119"/>
      <c r="B95" s="132">
        <v>30</v>
      </c>
      <c r="C95" s="133" t="s">
        <v>798</v>
      </c>
      <c r="D95" s="134" t="s">
        <v>32</v>
      </c>
      <c r="E95" s="163" t="s">
        <v>112</v>
      </c>
      <c r="F95" s="164"/>
      <c r="G95" s="135" t="s">
        <v>799</v>
      </c>
      <c r="H95" s="137">
        <v>1.9</v>
      </c>
      <c r="I95" s="138">
        <f t="shared" si="2"/>
        <v>57</v>
      </c>
      <c r="J95" s="120"/>
    </row>
    <row r="96" spans="1:10" ht="180">
      <c r="A96" s="119"/>
      <c r="B96" s="132">
        <v>20</v>
      </c>
      <c r="C96" s="133" t="s">
        <v>798</v>
      </c>
      <c r="D96" s="134" t="s">
        <v>32</v>
      </c>
      <c r="E96" s="163" t="s">
        <v>216</v>
      </c>
      <c r="F96" s="164"/>
      <c r="G96" s="135" t="s">
        <v>799</v>
      </c>
      <c r="H96" s="137">
        <v>1.9</v>
      </c>
      <c r="I96" s="138">
        <f t="shared" si="2"/>
        <v>38</v>
      </c>
      <c r="J96" s="120"/>
    </row>
    <row r="97" spans="1:10" ht="180">
      <c r="A97" s="119"/>
      <c r="B97" s="132">
        <v>5</v>
      </c>
      <c r="C97" s="133" t="s">
        <v>798</v>
      </c>
      <c r="D97" s="134" t="s">
        <v>32</v>
      </c>
      <c r="E97" s="163" t="s">
        <v>218</v>
      </c>
      <c r="F97" s="164"/>
      <c r="G97" s="135" t="s">
        <v>799</v>
      </c>
      <c r="H97" s="137">
        <v>1.9</v>
      </c>
      <c r="I97" s="138">
        <f t="shared" si="2"/>
        <v>9.5</v>
      </c>
      <c r="J97" s="120"/>
    </row>
    <row r="98" spans="1:10" ht="180">
      <c r="A98" s="119"/>
      <c r="B98" s="132">
        <v>12</v>
      </c>
      <c r="C98" s="133" t="s">
        <v>798</v>
      </c>
      <c r="D98" s="134" t="s">
        <v>32</v>
      </c>
      <c r="E98" s="163" t="s">
        <v>219</v>
      </c>
      <c r="F98" s="164"/>
      <c r="G98" s="135" t="s">
        <v>799</v>
      </c>
      <c r="H98" s="137">
        <v>1.9</v>
      </c>
      <c r="I98" s="138">
        <f t="shared" si="2"/>
        <v>22.799999999999997</v>
      </c>
      <c r="J98" s="120"/>
    </row>
    <row r="99" spans="1:10" ht="180">
      <c r="A99" s="119"/>
      <c r="B99" s="132">
        <v>3</v>
      </c>
      <c r="C99" s="133" t="s">
        <v>798</v>
      </c>
      <c r="D99" s="134" t="s">
        <v>32</v>
      </c>
      <c r="E99" s="163" t="s">
        <v>274</v>
      </c>
      <c r="F99" s="164"/>
      <c r="G99" s="135" t="s">
        <v>799</v>
      </c>
      <c r="H99" s="137">
        <v>1.9</v>
      </c>
      <c r="I99" s="138">
        <f t="shared" si="2"/>
        <v>5.6999999999999993</v>
      </c>
      <c r="J99" s="120"/>
    </row>
    <row r="100" spans="1:10" ht="180">
      <c r="A100" s="119"/>
      <c r="B100" s="132">
        <v>6</v>
      </c>
      <c r="C100" s="133" t="s">
        <v>798</v>
      </c>
      <c r="D100" s="134" t="s">
        <v>32</v>
      </c>
      <c r="E100" s="163" t="s">
        <v>316</v>
      </c>
      <c r="F100" s="164"/>
      <c r="G100" s="135" t="s">
        <v>799</v>
      </c>
      <c r="H100" s="137">
        <v>1.9</v>
      </c>
      <c r="I100" s="138">
        <f t="shared" si="2"/>
        <v>11.399999999999999</v>
      </c>
      <c r="J100" s="120"/>
    </row>
    <row r="101" spans="1:10" ht="180">
      <c r="A101" s="119"/>
      <c r="B101" s="132">
        <v>1</v>
      </c>
      <c r="C101" s="133" t="s">
        <v>798</v>
      </c>
      <c r="D101" s="134" t="s">
        <v>32</v>
      </c>
      <c r="E101" s="163" t="s">
        <v>275</v>
      </c>
      <c r="F101" s="164"/>
      <c r="G101" s="135" t="s">
        <v>799</v>
      </c>
      <c r="H101" s="137">
        <v>1.9</v>
      </c>
      <c r="I101" s="138">
        <f t="shared" si="2"/>
        <v>1.9</v>
      </c>
      <c r="J101" s="120"/>
    </row>
    <row r="102" spans="1:10" ht="180">
      <c r="A102" s="119"/>
      <c r="B102" s="132">
        <v>3</v>
      </c>
      <c r="C102" s="133" t="s">
        <v>798</v>
      </c>
      <c r="D102" s="134" t="s">
        <v>32</v>
      </c>
      <c r="E102" s="163" t="s">
        <v>317</v>
      </c>
      <c r="F102" s="164"/>
      <c r="G102" s="135" t="s">
        <v>799</v>
      </c>
      <c r="H102" s="137">
        <v>1.9</v>
      </c>
      <c r="I102" s="138">
        <f t="shared" si="2"/>
        <v>5.6999999999999993</v>
      </c>
      <c r="J102" s="120"/>
    </row>
    <row r="103" spans="1:10" ht="180">
      <c r="A103" s="119"/>
      <c r="B103" s="132">
        <v>3</v>
      </c>
      <c r="C103" s="133" t="s">
        <v>798</v>
      </c>
      <c r="D103" s="134" t="s">
        <v>33</v>
      </c>
      <c r="E103" s="163" t="s">
        <v>112</v>
      </c>
      <c r="F103" s="164"/>
      <c r="G103" s="135" t="s">
        <v>799</v>
      </c>
      <c r="H103" s="137">
        <v>1.9</v>
      </c>
      <c r="I103" s="138">
        <f t="shared" si="2"/>
        <v>5.6999999999999993</v>
      </c>
      <c r="J103" s="120"/>
    </row>
    <row r="104" spans="1:10" ht="240">
      <c r="A104" s="119"/>
      <c r="B104" s="132">
        <v>1</v>
      </c>
      <c r="C104" s="133" t="s">
        <v>800</v>
      </c>
      <c r="D104" s="134" t="s">
        <v>245</v>
      </c>
      <c r="E104" s="163" t="s">
        <v>30</v>
      </c>
      <c r="F104" s="164"/>
      <c r="G104" s="135" t="s">
        <v>801</v>
      </c>
      <c r="H104" s="137">
        <v>3.3</v>
      </c>
      <c r="I104" s="138">
        <f t="shared" si="2"/>
        <v>3.3</v>
      </c>
      <c r="J104" s="120"/>
    </row>
    <row r="105" spans="1:10" ht="144">
      <c r="A105" s="119"/>
      <c r="B105" s="132">
        <v>4</v>
      </c>
      <c r="C105" s="133" t="s">
        <v>802</v>
      </c>
      <c r="D105" s="134"/>
      <c r="E105" s="163"/>
      <c r="F105" s="164"/>
      <c r="G105" s="135" t="s">
        <v>803</v>
      </c>
      <c r="H105" s="137">
        <v>0.7</v>
      </c>
      <c r="I105" s="138">
        <f t="shared" si="2"/>
        <v>2.8</v>
      </c>
      <c r="J105" s="120"/>
    </row>
    <row r="106" spans="1:10" ht="120">
      <c r="A106" s="119"/>
      <c r="B106" s="132">
        <v>4</v>
      </c>
      <c r="C106" s="133" t="s">
        <v>804</v>
      </c>
      <c r="D106" s="134"/>
      <c r="E106" s="163"/>
      <c r="F106" s="164"/>
      <c r="G106" s="135" t="s">
        <v>805</v>
      </c>
      <c r="H106" s="137">
        <v>0.59</v>
      </c>
      <c r="I106" s="138">
        <f t="shared" si="2"/>
        <v>2.36</v>
      </c>
      <c r="J106" s="120"/>
    </row>
    <row r="107" spans="1:10" ht="120">
      <c r="A107" s="119"/>
      <c r="B107" s="132">
        <v>3</v>
      </c>
      <c r="C107" s="133" t="s">
        <v>806</v>
      </c>
      <c r="D107" s="134"/>
      <c r="E107" s="163"/>
      <c r="F107" s="164"/>
      <c r="G107" s="135" t="s">
        <v>807</v>
      </c>
      <c r="H107" s="137">
        <v>0.69</v>
      </c>
      <c r="I107" s="138">
        <f t="shared" si="2"/>
        <v>2.0699999999999998</v>
      </c>
      <c r="J107" s="120"/>
    </row>
    <row r="108" spans="1:10" ht="120">
      <c r="A108" s="119"/>
      <c r="B108" s="132">
        <v>2</v>
      </c>
      <c r="C108" s="133" t="s">
        <v>808</v>
      </c>
      <c r="D108" s="134"/>
      <c r="E108" s="163"/>
      <c r="F108" s="164"/>
      <c r="G108" s="135" t="s">
        <v>809</v>
      </c>
      <c r="H108" s="137">
        <v>0.69</v>
      </c>
      <c r="I108" s="138">
        <f t="shared" si="2"/>
        <v>1.38</v>
      </c>
      <c r="J108" s="120"/>
    </row>
    <row r="109" spans="1:10" ht="120">
      <c r="A109" s="119"/>
      <c r="B109" s="132">
        <v>3</v>
      </c>
      <c r="C109" s="133" t="s">
        <v>810</v>
      </c>
      <c r="D109" s="134"/>
      <c r="E109" s="163"/>
      <c r="F109" s="164"/>
      <c r="G109" s="135" t="s">
        <v>811</v>
      </c>
      <c r="H109" s="137">
        <v>0.72</v>
      </c>
      <c r="I109" s="138">
        <f t="shared" si="2"/>
        <v>2.16</v>
      </c>
      <c r="J109" s="120"/>
    </row>
    <row r="110" spans="1:10" ht="132">
      <c r="A110" s="119"/>
      <c r="B110" s="132">
        <v>2</v>
      </c>
      <c r="C110" s="133" t="s">
        <v>812</v>
      </c>
      <c r="D110" s="134" t="s">
        <v>34</v>
      </c>
      <c r="E110" s="163"/>
      <c r="F110" s="164"/>
      <c r="G110" s="135" t="s">
        <v>813</v>
      </c>
      <c r="H110" s="137">
        <v>0.61</v>
      </c>
      <c r="I110" s="138">
        <f t="shared" si="2"/>
        <v>1.22</v>
      </c>
      <c r="J110" s="120"/>
    </row>
    <row r="111" spans="1:10" ht="132">
      <c r="A111" s="119"/>
      <c r="B111" s="132">
        <v>1</v>
      </c>
      <c r="C111" s="133" t="s">
        <v>812</v>
      </c>
      <c r="D111" s="134" t="s">
        <v>814</v>
      </c>
      <c r="E111" s="163"/>
      <c r="F111" s="164"/>
      <c r="G111" s="135" t="s">
        <v>813</v>
      </c>
      <c r="H111" s="137">
        <v>1.19</v>
      </c>
      <c r="I111" s="138">
        <f t="shared" si="2"/>
        <v>1.19</v>
      </c>
      <c r="J111" s="120"/>
    </row>
    <row r="112" spans="1:10" ht="132">
      <c r="A112" s="119"/>
      <c r="B112" s="132">
        <v>1</v>
      </c>
      <c r="C112" s="133" t="s">
        <v>812</v>
      </c>
      <c r="D112" s="134" t="s">
        <v>39</v>
      </c>
      <c r="E112" s="163"/>
      <c r="F112" s="164"/>
      <c r="G112" s="135" t="s">
        <v>813</v>
      </c>
      <c r="H112" s="137">
        <v>1.19</v>
      </c>
      <c r="I112" s="138">
        <f t="shared" si="2"/>
        <v>1.19</v>
      </c>
      <c r="J112" s="120"/>
    </row>
    <row r="113" spans="1:10" ht="132">
      <c r="A113" s="119"/>
      <c r="B113" s="132">
        <v>1</v>
      </c>
      <c r="C113" s="133" t="s">
        <v>812</v>
      </c>
      <c r="D113" s="134" t="s">
        <v>40</v>
      </c>
      <c r="E113" s="163"/>
      <c r="F113" s="164"/>
      <c r="G113" s="135" t="s">
        <v>813</v>
      </c>
      <c r="H113" s="137">
        <v>1.19</v>
      </c>
      <c r="I113" s="138">
        <f t="shared" si="2"/>
        <v>1.19</v>
      </c>
      <c r="J113" s="120"/>
    </row>
    <row r="114" spans="1:10" ht="132">
      <c r="A114" s="119"/>
      <c r="B114" s="132">
        <v>1</v>
      </c>
      <c r="C114" s="133" t="s">
        <v>812</v>
      </c>
      <c r="D114" s="134" t="s">
        <v>41</v>
      </c>
      <c r="E114" s="163"/>
      <c r="F114" s="164"/>
      <c r="G114" s="135" t="s">
        <v>813</v>
      </c>
      <c r="H114" s="137">
        <v>1.19</v>
      </c>
      <c r="I114" s="138">
        <f t="shared" si="2"/>
        <v>1.19</v>
      </c>
      <c r="J114" s="120"/>
    </row>
    <row r="115" spans="1:10" ht="132">
      <c r="A115" s="119"/>
      <c r="B115" s="132">
        <v>1</v>
      </c>
      <c r="C115" s="133" t="s">
        <v>812</v>
      </c>
      <c r="D115" s="134" t="s">
        <v>42</v>
      </c>
      <c r="E115" s="163"/>
      <c r="F115" s="164"/>
      <c r="G115" s="135" t="s">
        <v>813</v>
      </c>
      <c r="H115" s="137">
        <v>1.19</v>
      </c>
      <c r="I115" s="138">
        <f t="shared" si="2"/>
        <v>1.19</v>
      </c>
      <c r="J115" s="120"/>
    </row>
    <row r="116" spans="1:10" ht="132">
      <c r="A116" s="119"/>
      <c r="B116" s="132">
        <v>1</v>
      </c>
      <c r="C116" s="133" t="s">
        <v>812</v>
      </c>
      <c r="D116" s="134" t="s">
        <v>43</v>
      </c>
      <c r="E116" s="163"/>
      <c r="F116" s="164"/>
      <c r="G116" s="135" t="s">
        <v>813</v>
      </c>
      <c r="H116" s="137">
        <v>1.32</v>
      </c>
      <c r="I116" s="138">
        <f t="shared" si="2"/>
        <v>1.32</v>
      </c>
      <c r="J116" s="120"/>
    </row>
    <row r="117" spans="1:10" ht="132">
      <c r="A117" s="119"/>
      <c r="B117" s="132">
        <v>2</v>
      </c>
      <c r="C117" s="133" t="s">
        <v>812</v>
      </c>
      <c r="D117" s="134" t="s">
        <v>54</v>
      </c>
      <c r="E117" s="163"/>
      <c r="F117" s="164"/>
      <c r="G117" s="135" t="s">
        <v>813</v>
      </c>
      <c r="H117" s="137">
        <v>0.61</v>
      </c>
      <c r="I117" s="138">
        <f t="shared" si="2"/>
        <v>1.22</v>
      </c>
      <c r="J117" s="120"/>
    </row>
    <row r="118" spans="1:10" ht="120">
      <c r="A118" s="119"/>
      <c r="B118" s="132">
        <v>4</v>
      </c>
      <c r="C118" s="133" t="s">
        <v>815</v>
      </c>
      <c r="D118" s="134" t="s">
        <v>278</v>
      </c>
      <c r="E118" s="163"/>
      <c r="F118" s="164"/>
      <c r="G118" s="135" t="s">
        <v>816</v>
      </c>
      <c r="H118" s="137">
        <v>2.15</v>
      </c>
      <c r="I118" s="138">
        <f t="shared" ref="I118:I149" si="3">H118*B118</f>
        <v>8.6</v>
      </c>
      <c r="J118" s="120"/>
    </row>
    <row r="119" spans="1:10" ht="120">
      <c r="A119" s="119"/>
      <c r="B119" s="132">
        <v>1</v>
      </c>
      <c r="C119" s="133" t="s">
        <v>817</v>
      </c>
      <c r="D119" s="134" t="s">
        <v>279</v>
      </c>
      <c r="E119" s="163"/>
      <c r="F119" s="164"/>
      <c r="G119" s="135" t="s">
        <v>818</v>
      </c>
      <c r="H119" s="137">
        <v>1.87</v>
      </c>
      <c r="I119" s="138">
        <f t="shared" si="3"/>
        <v>1.87</v>
      </c>
      <c r="J119" s="120"/>
    </row>
    <row r="120" spans="1:10" ht="120">
      <c r="A120" s="119"/>
      <c r="B120" s="132">
        <v>3</v>
      </c>
      <c r="C120" s="133" t="s">
        <v>817</v>
      </c>
      <c r="D120" s="134" t="s">
        <v>278</v>
      </c>
      <c r="E120" s="163"/>
      <c r="F120" s="164"/>
      <c r="G120" s="135" t="s">
        <v>818</v>
      </c>
      <c r="H120" s="137">
        <v>1.87</v>
      </c>
      <c r="I120" s="138">
        <f t="shared" si="3"/>
        <v>5.61</v>
      </c>
      <c r="J120" s="120"/>
    </row>
    <row r="121" spans="1:10" ht="120">
      <c r="A121" s="119"/>
      <c r="B121" s="132">
        <v>2</v>
      </c>
      <c r="C121" s="133" t="s">
        <v>819</v>
      </c>
      <c r="D121" s="134" t="s">
        <v>279</v>
      </c>
      <c r="E121" s="163"/>
      <c r="F121" s="164"/>
      <c r="G121" s="135" t="s">
        <v>820</v>
      </c>
      <c r="H121" s="137">
        <v>1.87</v>
      </c>
      <c r="I121" s="138">
        <f t="shared" si="3"/>
        <v>3.74</v>
      </c>
      <c r="J121" s="120"/>
    </row>
    <row r="122" spans="1:10" ht="120">
      <c r="A122" s="119"/>
      <c r="B122" s="132">
        <v>5</v>
      </c>
      <c r="C122" s="133" t="s">
        <v>819</v>
      </c>
      <c r="D122" s="134" t="s">
        <v>278</v>
      </c>
      <c r="E122" s="163"/>
      <c r="F122" s="164"/>
      <c r="G122" s="135" t="s">
        <v>820</v>
      </c>
      <c r="H122" s="137">
        <v>1.87</v>
      </c>
      <c r="I122" s="138">
        <f t="shared" si="3"/>
        <v>9.3500000000000014</v>
      </c>
      <c r="J122" s="120"/>
    </row>
    <row r="123" spans="1:10" ht="120">
      <c r="A123" s="119"/>
      <c r="B123" s="132">
        <v>3</v>
      </c>
      <c r="C123" s="133" t="s">
        <v>821</v>
      </c>
      <c r="D123" s="134" t="s">
        <v>278</v>
      </c>
      <c r="E123" s="163"/>
      <c r="F123" s="164"/>
      <c r="G123" s="135" t="s">
        <v>822</v>
      </c>
      <c r="H123" s="137">
        <v>1.9</v>
      </c>
      <c r="I123" s="138">
        <f t="shared" si="3"/>
        <v>5.6999999999999993</v>
      </c>
      <c r="J123" s="120"/>
    </row>
    <row r="124" spans="1:10" ht="120">
      <c r="A124" s="119"/>
      <c r="B124" s="132">
        <v>1</v>
      </c>
      <c r="C124" s="133" t="s">
        <v>823</v>
      </c>
      <c r="D124" s="134" t="s">
        <v>279</v>
      </c>
      <c r="E124" s="163"/>
      <c r="F124" s="164"/>
      <c r="G124" s="135" t="s">
        <v>824</v>
      </c>
      <c r="H124" s="137">
        <v>1.9</v>
      </c>
      <c r="I124" s="138">
        <f t="shared" si="3"/>
        <v>1.9</v>
      </c>
      <c r="J124" s="120"/>
    </row>
    <row r="125" spans="1:10" ht="132">
      <c r="A125" s="119"/>
      <c r="B125" s="132">
        <v>1</v>
      </c>
      <c r="C125" s="133" t="s">
        <v>825</v>
      </c>
      <c r="D125" s="134" t="s">
        <v>279</v>
      </c>
      <c r="E125" s="163"/>
      <c r="F125" s="164"/>
      <c r="G125" s="135" t="s">
        <v>826</v>
      </c>
      <c r="H125" s="137">
        <v>1.87</v>
      </c>
      <c r="I125" s="138">
        <f t="shared" si="3"/>
        <v>1.87</v>
      </c>
      <c r="J125" s="120"/>
    </row>
    <row r="126" spans="1:10" ht="132">
      <c r="A126" s="119"/>
      <c r="B126" s="132">
        <v>1</v>
      </c>
      <c r="C126" s="133" t="s">
        <v>825</v>
      </c>
      <c r="D126" s="134" t="s">
        <v>278</v>
      </c>
      <c r="E126" s="163"/>
      <c r="F126" s="164"/>
      <c r="G126" s="135" t="s">
        <v>826</v>
      </c>
      <c r="H126" s="137">
        <v>1.87</v>
      </c>
      <c r="I126" s="138">
        <f t="shared" si="3"/>
        <v>1.87</v>
      </c>
      <c r="J126" s="120"/>
    </row>
    <row r="127" spans="1:10" ht="132">
      <c r="A127" s="119"/>
      <c r="B127" s="132">
        <v>1</v>
      </c>
      <c r="C127" s="133" t="s">
        <v>827</v>
      </c>
      <c r="D127" s="134"/>
      <c r="E127" s="163"/>
      <c r="F127" s="164"/>
      <c r="G127" s="135" t="s">
        <v>828</v>
      </c>
      <c r="H127" s="137">
        <v>0.6</v>
      </c>
      <c r="I127" s="138">
        <f t="shared" si="3"/>
        <v>0.6</v>
      </c>
      <c r="J127" s="120"/>
    </row>
    <row r="128" spans="1:10" ht="192">
      <c r="A128" s="119"/>
      <c r="B128" s="132">
        <v>2</v>
      </c>
      <c r="C128" s="133" t="s">
        <v>829</v>
      </c>
      <c r="D128" s="134" t="s">
        <v>112</v>
      </c>
      <c r="E128" s="163"/>
      <c r="F128" s="164"/>
      <c r="G128" s="135" t="s">
        <v>830</v>
      </c>
      <c r="H128" s="137">
        <v>2.81</v>
      </c>
      <c r="I128" s="138">
        <f t="shared" si="3"/>
        <v>5.62</v>
      </c>
      <c r="J128" s="120"/>
    </row>
    <row r="129" spans="1:10" ht="192">
      <c r="A129" s="119"/>
      <c r="B129" s="132">
        <v>2</v>
      </c>
      <c r="C129" s="133" t="s">
        <v>829</v>
      </c>
      <c r="D129" s="134" t="s">
        <v>216</v>
      </c>
      <c r="E129" s="163"/>
      <c r="F129" s="164"/>
      <c r="G129" s="135" t="s">
        <v>830</v>
      </c>
      <c r="H129" s="137">
        <v>2.81</v>
      </c>
      <c r="I129" s="138">
        <f t="shared" si="3"/>
        <v>5.62</v>
      </c>
      <c r="J129" s="120"/>
    </row>
    <row r="130" spans="1:10" ht="192">
      <c r="A130" s="119"/>
      <c r="B130" s="132">
        <v>1</v>
      </c>
      <c r="C130" s="133" t="s">
        <v>829</v>
      </c>
      <c r="D130" s="134" t="s">
        <v>219</v>
      </c>
      <c r="E130" s="163"/>
      <c r="F130" s="164"/>
      <c r="G130" s="135" t="s">
        <v>830</v>
      </c>
      <c r="H130" s="137">
        <v>2.81</v>
      </c>
      <c r="I130" s="138">
        <f t="shared" si="3"/>
        <v>2.81</v>
      </c>
      <c r="J130" s="120"/>
    </row>
    <row r="131" spans="1:10" ht="192">
      <c r="A131" s="119"/>
      <c r="B131" s="132">
        <v>1</v>
      </c>
      <c r="C131" s="133" t="s">
        <v>829</v>
      </c>
      <c r="D131" s="134" t="s">
        <v>220</v>
      </c>
      <c r="E131" s="163"/>
      <c r="F131" s="164"/>
      <c r="G131" s="135" t="s">
        <v>830</v>
      </c>
      <c r="H131" s="137">
        <v>2.81</v>
      </c>
      <c r="I131" s="138">
        <f t="shared" si="3"/>
        <v>2.81</v>
      </c>
      <c r="J131" s="120"/>
    </row>
    <row r="132" spans="1:10" ht="192">
      <c r="A132" s="119"/>
      <c r="B132" s="132">
        <v>1</v>
      </c>
      <c r="C132" s="133" t="s">
        <v>831</v>
      </c>
      <c r="D132" s="134" t="s">
        <v>112</v>
      </c>
      <c r="E132" s="163"/>
      <c r="F132" s="164"/>
      <c r="G132" s="135" t="s">
        <v>832</v>
      </c>
      <c r="H132" s="137">
        <v>3.11</v>
      </c>
      <c r="I132" s="138">
        <f t="shared" si="3"/>
        <v>3.11</v>
      </c>
      <c r="J132" s="120"/>
    </row>
    <row r="133" spans="1:10" ht="192">
      <c r="A133" s="119"/>
      <c r="B133" s="132">
        <v>1</v>
      </c>
      <c r="C133" s="133" t="s">
        <v>831</v>
      </c>
      <c r="D133" s="134" t="s">
        <v>216</v>
      </c>
      <c r="E133" s="163"/>
      <c r="F133" s="164"/>
      <c r="G133" s="135" t="s">
        <v>832</v>
      </c>
      <c r="H133" s="137">
        <v>3.11</v>
      </c>
      <c r="I133" s="138">
        <f t="shared" si="3"/>
        <v>3.11</v>
      </c>
      <c r="J133" s="120"/>
    </row>
    <row r="134" spans="1:10" ht="192">
      <c r="A134" s="119"/>
      <c r="B134" s="132">
        <v>1</v>
      </c>
      <c r="C134" s="133" t="s">
        <v>831</v>
      </c>
      <c r="D134" s="134" t="s">
        <v>275</v>
      </c>
      <c r="E134" s="163"/>
      <c r="F134" s="164"/>
      <c r="G134" s="135" t="s">
        <v>832</v>
      </c>
      <c r="H134" s="137">
        <v>3.11</v>
      </c>
      <c r="I134" s="138">
        <f t="shared" si="3"/>
        <v>3.11</v>
      </c>
      <c r="J134" s="120"/>
    </row>
    <row r="135" spans="1:10" ht="216">
      <c r="A135" s="119"/>
      <c r="B135" s="132">
        <v>2</v>
      </c>
      <c r="C135" s="133" t="s">
        <v>833</v>
      </c>
      <c r="D135" s="134" t="s">
        <v>278</v>
      </c>
      <c r="E135" s="163"/>
      <c r="F135" s="164"/>
      <c r="G135" s="135" t="s">
        <v>834</v>
      </c>
      <c r="H135" s="137">
        <v>3.29</v>
      </c>
      <c r="I135" s="138">
        <f t="shared" si="3"/>
        <v>6.58</v>
      </c>
      <c r="J135" s="120"/>
    </row>
    <row r="136" spans="1:10" ht="204">
      <c r="A136" s="119"/>
      <c r="B136" s="132">
        <v>1</v>
      </c>
      <c r="C136" s="133" t="s">
        <v>835</v>
      </c>
      <c r="D136" s="134" t="s">
        <v>733</v>
      </c>
      <c r="E136" s="163"/>
      <c r="F136" s="164"/>
      <c r="G136" s="135" t="s">
        <v>836</v>
      </c>
      <c r="H136" s="137">
        <v>6.65</v>
      </c>
      <c r="I136" s="138">
        <f t="shared" si="3"/>
        <v>6.65</v>
      </c>
      <c r="J136" s="120"/>
    </row>
    <row r="137" spans="1:10" ht="156">
      <c r="A137" s="119"/>
      <c r="B137" s="132">
        <v>2</v>
      </c>
      <c r="C137" s="133" t="s">
        <v>837</v>
      </c>
      <c r="D137" s="134" t="s">
        <v>735</v>
      </c>
      <c r="E137" s="163"/>
      <c r="F137" s="164"/>
      <c r="G137" s="135" t="s">
        <v>838</v>
      </c>
      <c r="H137" s="137">
        <v>2.81</v>
      </c>
      <c r="I137" s="138">
        <f t="shared" si="3"/>
        <v>5.62</v>
      </c>
      <c r="J137" s="120"/>
    </row>
    <row r="138" spans="1:10" ht="156">
      <c r="A138" s="119"/>
      <c r="B138" s="132">
        <v>1</v>
      </c>
      <c r="C138" s="133" t="s">
        <v>839</v>
      </c>
      <c r="D138" s="134" t="s">
        <v>218</v>
      </c>
      <c r="E138" s="163"/>
      <c r="F138" s="164"/>
      <c r="G138" s="135" t="s">
        <v>840</v>
      </c>
      <c r="H138" s="137">
        <v>3.54</v>
      </c>
      <c r="I138" s="138">
        <f t="shared" si="3"/>
        <v>3.54</v>
      </c>
      <c r="J138" s="120"/>
    </row>
    <row r="139" spans="1:10" ht="156">
      <c r="A139" s="119"/>
      <c r="B139" s="132">
        <v>1</v>
      </c>
      <c r="C139" s="133" t="s">
        <v>839</v>
      </c>
      <c r="D139" s="134" t="s">
        <v>220</v>
      </c>
      <c r="E139" s="163"/>
      <c r="F139" s="164"/>
      <c r="G139" s="135" t="s">
        <v>840</v>
      </c>
      <c r="H139" s="137">
        <v>3.54</v>
      </c>
      <c r="I139" s="138">
        <f t="shared" si="3"/>
        <v>3.54</v>
      </c>
      <c r="J139" s="120"/>
    </row>
    <row r="140" spans="1:10" ht="156">
      <c r="A140" s="119"/>
      <c r="B140" s="132">
        <v>1</v>
      </c>
      <c r="C140" s="133" t="s">
        <v>839</v>
      </c>
      <c r="D140" s="134" t="s">
        <v>316</v>
      </c>
      <c r="E140" s="163"/>
      <c r="F140" s="164"/>
      <c r="G140" s="135" t="s">
        <v>840</v>
      </c>
      <c r="H140" s="137">
        <v>3.54</v>
      </c>
      <c r="I140" s="138">
        <f t="shared" si="3"/>
        <v>3.54</v>
      </c>
      <c r="J140" s="120"/>
    </row>
    <row r="141" spans="1:10" ht="144">
      <c r="A141" s="119"/>
      <c r="B141" s="132">
        <v>4</v>
      </c>
      <c r="C141" s="133" t="s">
        <v>841</v>
      </c>
      <c r="D141" s="134" t="s">
        <v>112</v>
      </c>
      <c r="E141" s="163"/>
      <c r="F141" s="164"/>
      <c r="G141" s="135" t="s">
        <v>842</v>
      </c>
      <c r="H141" s="137">
        <v>3.12</v>
      </c>
      <c r="I141" s="138">
        <f t="shared" si="3"/>
        <v>12.48</v>
      </c>
      <c r="J141" s="120"/>
    </row>
    <row r="142" spans="1:10" ht="144">
      <c r="A142" s="119"/>
      <c r="B142" s="132">
        <v>2</v>
      </c>
      <c r="C142" s="133" t="s">
        <v>841</v>
      </c>
      <c r="D142" s="134" t="s">
        <v>216</v>
      </c>
      <c r="E142" s="163"/>
      <c r="F142" s="164"/>
      <c r="G142" s="135" t="s">
        <v>842</v>
      </c>
      <c r="H142" s="137">
        <v>3.12</v>
      </c>
      <c r="I142" s="138">
        <f t="shared" si="3"/>
        <v>6.24</v>
      </c>
      <c r="J142" s="120"/>
    </row>
    <row r="143" spans="1:10" ht="144">
      <c r="A143" s="119"/>
      <c r="B143" s="132">
        <v>1</v>
      </c>
      <c r="C143" s="133" t="s">
        <v>843</v>
      </c>
      <c r="D143" s="134" t="s">
        <v>218</v>
      </c>
      <c r="E143" s="163"/>
      <c r="F143" s="164"/>
      <c r="G143" s="135" t="s">
        <v>844</v>
      </c>
      <c r="H143" s="137">
        <v>2.2999999999999998</v>
      </c>
      <c r="I143" s="138">
        <f t="shared" si="3"/>
        <v>2.2999999999999998</v>
      </c>
      <c r="J143" s="120"/>
    </row>
    <row r="144" spans="1:10" ht="144">
      <c r="A144" s="119"/>
      <c r="B144" s="132">
        <v>1</v>
      </c>
      <c r="C144" s="133" t="s">
        <v>843</v>
      </c>
      <c r="D144" s="134" t="s">
        <v>271</v>
      </c>
      <c r="E144" s="163"/>
      <c r="F144" s="164"/>
      <c r="G144" s="135" t="s">
        <v>844</v>
      </c>
      <c r="H144" s="137">
        <v>2.2999999999999998</v>
      </c>
      <c r="I144" s="138">
        <f t="shared" si="3"/>
        <v>2.2999999999999998</v>
      </c>
      <c r="J144" s="120"/>
    </row>
    <row r="145" spans="1:10" ht="144">
      <c r="A145" s="119"/>
      <c r="B145" s="132">
        <v>1</v>
      </c>
      <c r="C145" s="133" t="s">
        <v>843</v>
      </c>
      <c r="D145" s="134" t="s">
        <v>316</v>
      </c>
      <c r="E145" s="163"/>
      <c r="F145" s="164"/>
      <c r="G145" s="135" t="s">
        <v>844</v>
      </c>
      <c r="H145" s="137">
        <v>2.2999999999999998</v>
      </c>
      <c r="I145" s="138">
        <f t="shared" si="3"/>
        <v>2.2999999999999998</v>
      </c>
      <c r="J145" s="120"/>
    </row>
    <row r="146" spans="1:10" ht="144">
      <c r="A146" s="119"/>
      <c r="B146" s="132">
        <v>1</v>
      </c>
      <c r="C146" s="133" t="s">
        <v>845</v>
      </c>
      <c r="D146" s="134" t="s">
        <v>112</v>
      </c>
      <c r="E146" s="163"/>
      <c r="F146" s="164"/>
      <c r="G146" s="135" t="s">
        <v>846</v>
      </c>
      <c r="H146" s="137">
        <v>2.2999999999999998</v>
      </c>
      <c r="I146" s="138">
        <f t="shared" si="3"/>
        <v>2.2999999999999998</v>
      </c>
      <c r="J146" s="120"/>
    </row>
    <row r="147" spans="1:10" ht="144">
      <c r="A147" s="119"/>
      <c r="B147" s="132">
        <v>1</v>
      </c>
      <c r="C147" s="133" t="s">
        <v>845</v>
      </c>
      <c r="D147" s="134" t="s">
        <v>218</v>
      </c>
      <c r="E147" s="163"/>
      <c r="F147" s="164"/>
      <c r="G147" s="135" t="s">
        <v>846</v>
      </c>
      <c r="H147" s="137">
        <v>2.2999999999999998</v>
      </c>
      <c r="I147" s="138">
        <f t="shared" si="3"/>
        <v>2.2999999999999998</v>
      </c>
      <c r="J147" s="120"/>
    </row>
    <row r="148" spans="1:10" ht="144">
      <c r="A148" s="119"/>
      <c r="B148" s="132">
        <v>1</v>
      </c>
      <c r="C148" s="133" t="s">
        <v>845</v>
      </c>
      <c r="D148" s="134" t="s">
        <v>219</v>
      </c>
      <c r="E148" s="163"/>
      <c r="F148" s="164"/>
      <c r="G148" s="135" t="s">
        <v>846</v>
      </c>
      <c r="H148" s="137">
        <v>2.2999999999999998</v>
      </c>
      <c r="I148" s="138">
        <f t="shared" si="3"/>
        <v>2.2999999999999998</v>
      </c>
      <c r="J148" s="120"/>
    </row>
    <row r="149" spans="1:10" ht="144">
      <c r="A149" s="119"/>
      <c r="B149" s="132">
        <v>1</v>
      </c>
      <c r="C149" s="133" t="s">
        <v>845</v>
      </c>
      <c r="D149" s="134" t="s">
        <v>269</v>
      </c>
      <c r="E149" s="163"/>
      <c r="F149" s="164"/>
      <c r="G149" s="135" t="s">
        <v>846</v>
      </c>
      <c r="H149" s="137">
        <v>2.2999999999999998</v>
      </c>
      <c r="I149" s="138">
        <f t="shared" si="3"/>
        <v>2.2999999999999998</v>
      </c>
      <c r="J149" s="120"/>
    </row>
    <row r="150" spans="1:10" ht="144">
      <c r="A150" s="119"/>
      <c r="B150" s="132">
        <v>1</v>
      </c>
      <c r="C150" s="133" t="s">
        <v>845</v>
      </c>
      <c r="D150" s="134" t="s">
        <v>316</v>
      </c>
      <c r="E150" s="163"/>
      <c r="F150" s="164"/>
      <c r="G150" s="135" t="s">
        <v>846</v>
      </c>
      <c r="H150" s="137">
        <v>2.2999999999999998</v>
      </c>
      <c r="I150" s="138">
        <f t="shared" ref="I150:I173" si="4">H150*B150</f>
        <v>2.2999999999999998</v>
      </c>
      <c r="J150" s="120"/>
    </row>
    <row r="151" spans="1:10" ht="144">
      <c r="A151" s="119"/>
      <c r="B151" s="132">
        <v>1</v>
      </c>
      <c r="C151" s="133" t="s">
        <v>845</v>
      </c>
      <c r="D151" s="134" t="s">
        <v>317</v>
      </c>
      <c r="E151" s="163"/>
      <c r="F151" s="164"/>
      <c r="G151" s="135" t="s">
        <v>846</v>
      </c>
      <c r="H151" s="137">
        <v>2.2999999999999998</v>
      </c>
      <c r="I151" s="138">
        <f t="shared" si="4"/>
        <v>2.2999999999999998</v>
      </c>
      <c r="J151" s="120"/>
    </row>
    <row r="152" spans="1:10" ht="144">
      <c r="A152" s="119"/>
      <c r="B152" s="132">
        <v>1</v>
      </c>
      <c r="C152" s="133" t="s">
        <v>847</v>
      </c>
      <c r="D152" s="134" t="s">
        <v>218</v>
      </c>
      <c r="E152" s="163"/>
      <c r="F152" s="164"/>
      <c r="G152" s="135" t="s">
        <v>848</v>
      </c>
      <c r="H152" s="137">
        <v>2.2999999999999998</v>
      </c>
      <c r="I152" s="138">
        <f t="shared" si="4"/>
        <v>2.2999999999999998</v>
      </c>
      <c r="J152" s="120"/>
    </row>
    <row r="153" spans="1:10" ht="144">
      <c r="A153" s="119"/>
      <c r="B153" s="132">
        <v>1</v>
      </c>
      <c r="C153" s="133" t="s">
        <v>847</v>
      </c>
      <c r="D153" s="134" t="s">
        <v>220</v>
      </c>
      <c r="E153" s="163"/>
      <c r="F153" s="164"/>
      <c r="G153" s="135" t="s">
        <v>848</v>
      </c>
      <c r="H153" s="137">
        <v>2.2999999999999998</v>
      </c>
      <c r="I153" s="138">
        <f t="shared" si="4"/>
        <v>2.2999999999999998</v>
      </c>
      <c r="J153" s="120"/>
    </row>
    <row r="154" spans="1:10" ht="144">
      <c r="A154" s="119"/>
      <c r="B154" s="132">
        <v>1</v>
      </c>
      <c r="C154" s="133" t="s">
        <v>847</v>
      </c>
      <c r="D154" s="134" t="s">
        <v>316</v>
      </c>
      <c r="E154" s="163"/>
      <c r="F154" s="164"/>
      <c r="G154" s="135" t="s">
        <v>848</v>
      </c>
      <c r="H154" s="137">
        <v>2.2999999999999998</v>
      </c>
      <c r="I154" s="138">
        <f t="shared" si="4"/>
        <v>2.2999999999999998</v>
      </c>
      <c r="J154" s="120"/>
    </row>
    <row r="155" spans="1:10" ht="144">
      <c r="A155" s="119"/>
      <c r="B155" s="132">
        <v>1</v>
      </c>
      <c r="C155" s="133" t="s">
        <v>847</v>
      </c>
      <c r="D155" s="134" t="s">
        <v>317</v>
      </c>
      <c r="E155" s="163"/>
      <c r="F155" s="164"/>
      <c r="G155" s="135" t="s">
        <v>848</v>
      </c>
      <c r="H155" s="137">
        <v>2.2999999999999998</v>
      </c>
      <c r="I155" s="138">
        <f t="shared" si="4"/>
        <v>2.2999999999999998</v>
      </c>
      <c r="J155" s="120"/>
    </row>
    <row r="156" spans="1:10" ht="144">
      <c r="A156" s="119"/>
      <c r="B156" s="132">
        <v>1</v>
      </c>
      <c r="C156" s="133" t="s">
        <v>849</v>
      </c>
      <c r="D156" s="134" t="s">
        <v>112</v>
      </c>
      <c r="E156" s="163"/>
      <c r="F156" s="164"/>
      <c r="G156" s="135" t="s">
        <v>850</v>
      </c>
      <c r="H156" s="137">
        <v>2.25</v>
      </c>
      <c r="I156" s="138">
        <f t="shared" si="4"/>
        <v>2.25</v>
      </c>
      <c r="J156" s="120"/>
    </row>
    <row r="157" spans="1:10" ht="144">
      <c r="A157" s="119"/>
      <c r="B157" s="132">
        <v>1</v>
      </c>
      <c r="C157" s="133" t="s">
        <v>849</v>
      </c>
      <c r="D157" s="134" t="s">
        <v>220</v>
      </c>
      <c r="E157" s="163"/>
      <c r="F157" s="164"/>
      <c r="G157" s="135" t="s">
        <v>850</v>
      </c>
      <c r="H157" s="137">
        <v>2.25</v>
      </c>
      <c r="I157" s="138">
        <f t="shared" si="4"/>
        <v>2.25</v>
      </c>
      <c r="J157" s="120"/>
    </row>
    <row r="158" spans="1:10" ht="144">
      <c r="A158" s="119"/>
      <c r="B158" s="132">
        <v>1</v>
      </c>
      <c r="C158" s="133" t="s">
        <v>849</v>
      </c>
      <c r="D158" s="134" t="s">
        <v>316</v>
      </c>
      <c r="E158" s="163"/>
      <c r="F158" s="164"/>
      <c r="G158" s="135" t="s">
        <v>850</v>
      </c>
      <c r="H158" s="137">
        <v>2.25</v>
      </c>
      <c r="I158" s="138">
        <f t="shared" si="4"/>
        <v>2.25</v>
      </c>
      <c r="J158" s="120"/>
    </row>
    <row r="159" spans="1:10" ht="144">
      <c r="A159" s="119"/>
      <c r="B159" s="132">
        <v>1</v>
      </c>
      <c r="C159" s="133" t="s">
        <v>851</v>
      </c>
      <c r="D159" s="134" t="s">
        <v>112</v>
      </c>
      <c r="E159" s="163"/>
      <c r="F159" s="164"/>
      <c r="G159" s="135" t="s">
        <v>852</v>
      </c>
      <c r="H159" s="137">
        <v>2.25</v>
      </c>
      <c r="I159" s="138">
        <f t="shared" si="4"/>
        <v>2.25</v>
      </c>
      <c r="J159" s="120"/>
    </row>
    <row r="160" spans="1:10" ht="144">
      <c r="A160" s="119"/>
      <c r="B160" s="132">
        <v>10</v>
      </c>
      <c r="C160" s="133" t="s">
        <v>853</v>
      </c>
      <c r="D160" s="134" t="s">
        <v>733</v>
      </c>
      <c r="E160" s="163"/>
      <c r="F160" s="164"/>
      <c r="G160" s="135" t="s">
        <v>854</v>
      </c>
      <c r="H160" s="137">
        <v>5.0599999999999996</v>
      </c>
      <c r="I160" s="138">
        <f t="shared" si="4"/>
        <v>50.599999999999994</v>
      </c>
      <c r="J160" s="120"/>
    </row>
    <row r="161" spans="1:10" ht="108">
      <c r="A161" s="119"/>
      <c r="B161" s="132">
        <v>3</v>
      </c>
      <c r="C161" s="133" t="s">
        <v>855</v>
      </c>
      <c r="D161" s="134" t="s">
        <v>589</v>
      </c>
      <c r="E161" s="163"/>
      <c r="F161" s="164"/>
      <c r="G161" s="135" t="s">
        <v>856</v>
      </c>
      <c r="H161" s="137">
        <v>0.61</v>
      </c>
      <c r="I161" s="138">
        <f t="shared" si="4"/>
        <v>1.83</v>
      </c>
      <c r="J161" s="120"/>
    </row>
    <row r="162" spans="1:10" ht="108">
      <c r="A162" s="119"/>
      <c r="B162" s="132">
        <v>1</v>
      </c>
      <c r="C162" s="133" t="s">
        <v>857</v>
      </c>
      <c r="D162" s="134" t="s">
        <v>279</v>
      </c>
      <c r="E162" s="163"/>
      <c r="F162" s="164"/>
      <c r="G162" s="135" t="s">
        <v>858</v>
      </c>
      <c r="H162" s="137">
        <v>0.61</v>
      </c>
      <c r="I162" s="138">
        <f t="shared" si="4"/>
        <v>0.61</v>
      </c>
      <c r="J162" s="120"/>
    </row>
    <row r="163" spans="1:10" ht="120">
      <c r="A163" s="119"/>
      <c r="B163" s="132">
        <v>1</v>
      </c>
      <c r="C163" s="133" t="s">
        <v>859</v>
      </c>
      <c r="D163" s="134" t="s">
        <v>34</v>
      </c>
      <c r="E163" s="163" t="s">
        <v>279</v>
      </c>
      <c r="F163" s="164"/>
      <c r="G163" s="135" t="s">
        <v>860</v>
      </c>
      <c r="H163" s="137">
        <v>2.65</v>
      </c>
      <c r="I163" s="138">
        <f t="shared" si="4"/>
        <v>2.65</v>
      </c>
      <c r="J163" s="120"/>
    </row>
    <row r="164" spans="1:10" ht="120">
      <c r="A164" s="119"/>
      <c r="B164" s="132">
        <v>1</v>
      </c>
      <c r="C164" s="133" t="s">
        <v>859</v>
      </c>
      <c r="D164" s="134" t="s">
        <v>34</v>
      </c>
      <c r="E164" s="163" t="s">
        <v>278</v>
      </c>
      <c r="F164" s="164"/>
      <c r="G164" s="135" t="s">
        <v>860</v>
      </c>
      <c r="H164" s="137">
        <v>2.65</v>
      </c>
      <c r="I164" s="138">
        <f t="shared" si="4"/>
        <v>2.65</v>
      </c>
      <c r="J164" s="120"/>
    </row>
    <row r="165" spans="1:10" ht="120">
      <c r="A165" s="119"/>
      <c r="B165" s="132">
        <v>1</v>
      </c>
      <c r="C165" s="133" t="s">
        <v>859</v>
      </c>
      <c r="D165" s="134" t="s">
        <v>39</v>
      </c>
      <c r="E165" s="163" t="s">
        <v>279</v>
      </c>
      <c r="F165" s="164"/>
      <c r="G165" s="135" t="s">
        <v>860</v>
      </c>
      <c r="H165" s="137">
        <v>3.22</v>
      </c>
      <c r="I165" s="138">
        <f t="shared" si="4"/>
        <v>3.22</v>
      </c>
      <c r="J165" s="120"/>
    </row>
    <row r="166" spans="1:10" ht="120">
      <c r="A166" s="119"/>
      <c r="B166" s="132">
        <v>1</v>
      </c>
      <c r="C166" s="133" t="s">
        <v>859</v>
      </c>
      <c r="D166" s="134" t="s">
        <v>39</v>
      </c>
      <c r="E166" s="163" t="s">
        <v>278</v>
      </c>
      <c r="F166" s="164"/>
      <c r="G166" s="135" t="s">
        <v>860</v>
      </c>
      <c r="H166" s="137">
        <v>3.22</v>
      </c>
      <c r="I166" s="138">
        <f t="shared" si="4"/>
        <v>3.22</v>
      </c>
      <c r="J166" s="120"/>
    </row>
    <row r="167" spans="1:10" ht="120">
      <c r="A167" s="119"/>
      <c r="B167" s="132">
        <v>1</v>
      </c>
      <c r="C167" s="133" t="s">
        <v>859</v>
      </c>
      <c r="D167" s="134" t="s">
        <v>40</v>
      </c>
      <c r="E167" s="163" t="s">
        <v>279</v>
      </c>
      <c r="F167" s="164"/>
      <c r="G167" s="135" t="s">
        <v>860</v>
      </c>
      <c r="H167" s="137">
        <v>3.22</v>
      </c>
      <c r="I167" s="138">
        <f t="shared" si="4"/>
        <v>3.22</v>
      </c>
      <c r="J167" s="120"/>
    </row>
    <row r="168" spans="1:10" ht="168">
      <c r="A168" s="119"/>
      <c r="B168" s="132">
        <v>2</v>
      </c>
      <c r="C168" s="133" t="s">
        <v>861</v>
      </c>
      <c r="D168" s="134" t="s">
        <v>30</v>
      </c>
      <c r="E168" s="163" t="s">
        <v>278</v>
      </c>
      <c r="F168" s="164"/>
      <c r="G168" s="135" t="s">
        <v>862</v>
      </c>
      <c r="H168" s="137">
        <v>2.62</v>
      </c>
      <c r="I168" s="138">
        <f t="shared" si="4"/>
        <v>5.24</v>
      </c>
      <c r="J168" s="120"/>
    </row>
    <row r="169" spans="1:10" ht="120">
      <c r="A169" s="119"/>
      <c r="B169" s="132">
        <v>1</v>
      </c>
      <c r="C169" s="133" t="s">
        <v>863</v>
      </c>
      <c r="D169" s="134" t="s">
        <v>28</v>
      </c>
      <c r="E169" s="163" t="s">
        <v>278</v>
      </c>
      <c r="F169" s="164"/>
      <c r="G169" s="135" t="s">
        <v>864</v>
      </c>
      <c r="H169" s="137">
        <v>3.25</v>
      </c>
      <c r="I169" s="138">
        <f t="shared" si="4"/>
        <v>3.25</v>
      </c>
      <c r="J169" s="120"/>
    </row>
    <row r="170" spans="1:10" ht="120">
      <c r="A170" s="119"/>
      <c r="B170" s="132">
        <v>1</v>
      </c>
      <c r="C170" s="133" t="s">
        <v>863</v>
      </c>
      <c r="D170" s="134" t="s">
        <v>30</v>
      </c>
      <c r="E170" s="163" t="s">
        <v>278</v>
      </c>
      <c r="F170" s="164"/>
      <c r="G170" s="135" t="s">
        <v>864</v>
      </c>
      <c r="H170" s="137">
        <v>3.25</v>
      </c>
      <c r="I170" s="138">
        <f t="shared" si="4"/>
        <v>3.25</v>
      </c>
      <c r="J170" s="120"/>
    </row>
    <row r="171" spans="1:10" ht="96">
      <c r="A171" s="119"/>
      <c r="B171" s="132">
        <v>2</v>
      </c>
      <c r="C171" s="133" t="s">
        <v>865</v>
      </c>
      <c r="D171" s="134" t="s">
        <v>279</v>
      </c>
      <c r="E171" s="163"/>
      <c r="F171" s="164"/>
      <c r="G171" s="135" t="s">
        <v>866</v>
      </c>
      <c r="H171" s="137">
        <v>0.61</v>
      </c>
      <c r="I171" s="138">
        <f t="shared" si="4"/>
        <v>1.22</v>
      </c>
      <c r="J171" s="120"/>
    </row>
    <row r="172" spans="1:10" ht="348">
      <c r="A172" s="119"/>
      <c r="B172" s="132">
        <v>2</v>
      </c>
      <c r="C172" s="133" t="s">
        <v>867</v>
      </c>
      <c r="D172" s="134" t="s">
        <v>578</v>
      </c>
      <c r="E172" s="163" t="s">
        <v>245</v>
      </c>
      <c r="F172" s="164"/>
      <c r="G172" s="135" t="s">
        <v>868</v>
      </c>
      <c r="H172" s="137">
        <v>0.77</v>
      </c>
      <c r="I172" s="138">
        <f t="shared" si="4"/>
        <v>1.54</v>
      </c>
      <c r="J172" s="120"/>
    </row>
    <row r="173" spans="1:10" ht="348">
      <c r="A173" s="119"/>
      <c r="B173" s="114">
        <v>3</v>
      </c>
      <c r="C173" s="10" t="s">
        <v>867</v>
      </c>
      <c r="D173" s="123" t="s">
        <v>578</v>
      </c>
      <c r="E173" s="165" t="s">
        <v>534</v>
      </c>
      <c r="F173" s="166"/>
      <c r="G173" s="11" t="s">
        <v>868</v>
      </c>
      <c r="H173" s="12">
        <v>0.77</v>
      </c>
      <c r="I173" s="115">
        <f t="shared" si="4"/>
        <v>2.31</v>
      </c>
      <c r="J173" s="120"/>
    </row>
  </sheetData>
  <mergeCells count="156">
    <mergeCell ref="E173:F173"/>
    <mergeCell ref="E168:F168"/>
    <mergeCell ref="E169:F169"/>
    <mergeCell ref="E170:F170"/>
    <mergeCell ref="E171:F171"/>
    <mergeCell ref="E172:F172"/>
    <mergeCell ref="E163:F163"/>
    <mergeCell ref="E164:F164"/>
    <mergeCell ref="E165:F165"/>
    <mergeCell ref="E166:F166"/>
    <mergeCell ref="E167:F167"/>
    <mergeCell ref="E158:F158"/>
    <mergeCell ref="E159:F159"/>
    <mergeCell ref="E160:F160"/>
    <mergeCell ref="E161:F161"/>
    <mergeCell ref="E162:F162"/>
    <mergeCell ref="E153:F153"/>
    <mergeCell ref="E154:F154"/>
    <mergeCell ref="E155:F155"/>
    <mergeCell ref="E156:F156"/>
    <mergeCell ref="E157:F157"/>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9:F59"/>
    <mergeCell ref="E60:F60"/>
    <mergeCell ref="E61:F61"/>
    <mergeCell ref="E62:F62"/>
    <mergeCell ref="E53:F53"/>
    <mergeCell ref="E54:F54"/>
    <mergeCell ref="E55:F55"/>
    <mergeCell ref="E56:F56"/>
    <mergeCell ref="E57:F57"/>
    <mergeCell ref="E50:F50"/>
    <mergeCell ref="E51:F51"/>
    <mergeCell ref="E52:F52"/>
    <mergeCell ref="E43:F43"/>
    <mergeCell ref="E44:F44"/>
    <mergeCell ref="E45:F45"/>
    <mergeCell ref="E46:F46"/>
    <mergeCell ref="E47:F47"/>
    <mergeCell ref="E58:F58"/>
    <mergeCell ref="E41:F41"/>
    <mergeCell ref="E42:F42"/>
    <mergeCell ref="E33:F33"/>
    <mergeCell ref="E34:F34"/>
    <mergeCell ref="E35:F35"/>
    <mergeCell ref="E36:F36"/>
    <mergeCell ref="E37:F37"/>
    <mergeCell ref="E48:F48"/>
    <mergeCell ref="E49:F49"/>
    <mergeCell ref="E32:F32"/>
    <mergeCell ref="E23:F23"/>
    <mergeCell ref="E24:F24"/>
    <mergeCell ref="E25:F25"/>
    <mergeCell ref="E26:F26"/>
    <mergeCell ref="E27:F27"/>
    <mergeCell ref="E38:F38"/>
    <mergeCell ref="E39:F39"/>
    <mergeCell ref="E40:F40"/>
    <mergeCell ref="I10:I11"/>
    <mergeCell ref="I14:I15"/>
    <mergeCell ref="E20:F20"/>
    <mergeCell ref="E21:F21"/>
    <mergeCell ref="E22:F22"/>
    <mergeCell ref="E28:F28"/>
    <mergeCell ref="E29:F29"/>
    <mergeCell ref="E30:F30"/>
    <mergeCell ref="E31:F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85"/>
  <sheetViews>
    <sheetView topLeftCell="A17" zoomScale="90" zoomScaleNormal="90" workbookViewId="0">
      <selection activeCell="H19" sqref="H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1257.9399999999985</v>
      </c>
      <c r="O2" t="s">
        <v>188</v>
      </c>
    </row>
    <row r="3" spans="1:15" ht="12.75" customHeight="1">
      <c r="A3" s="119"/>
      <c r="B3" s="125" t="s">
        <v>140</v>
      </c>
      <c r="C3" s="124"/>
      <c r="D3" s="124"/>
      <c r="E3" s="124"/>
      <c r="F3" s="124"/>
      <c r="G3" s="124"/>
      <c r="H3" s="124"/>
      <c r="I3" s="124"/>
      <c r="J3" s="124"/>
      <c r="K3" s="124"/>
      <c r="L3" s="120"/>
      <c r="N3">
        <v>1257.9399999999985</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55">
        <f>IF(Invoice!J10&lt;&gt;"",Invoice!J10,"")</f>
        <v>51001</v>
      </c>
      <c r="L10" s="120"/>
    </row>
    <row r="11" spans="1:15" ht="12.75" customHeight="1">
      <c r="A11" s="119"/>
      <c r="B11" s="119" t="s">
        <v>716</v>
      </c>
      <c r="C11" s="124"/>
      <c r="D11" s="124"/>
      <c r="E11" s="124"/>
      <c r="F11" s="120"/>
      <c r="G11" s="121"/>
      <c r="H11" s="121" t="s">
        <v>716</v>
      </c>
      <c r="I11" s="124"/>
      <c r="J11" s="124"/>
      <c r="K11" s="156"/>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719</v>
      </c>
      <c r="C14" s="124"/>
      <c r="D14" s="124"/>
      <c r="E14" s="124"/>
      <c r="F14" s="120"/>
      <c r="G14" s="121"/>
      <c r="H14" s="121" t="s">
        <v>719</v>
      </c>
      <c r="I14" s="124"/>
      <c r="J14" s="124"/>
      <c r="K14" s="157">
        <f>Invoice!J14</f>
        <v>45149</v>
      </c>
      <c r="L14" s="120"/>
    </row>
    <row r="15" spans="1:15" ht="15" customHeight="1">
      <c r="A15" s="119"/>
      <c r="B15" s="143" t="s">
        <v>900</v>
      </c>
      <c r="C15" s="7"/>
      <c r="D15" s="7"/>
      <c r="E15" s="7"/>
      <c r="F15" s="8"/>
      <c r="G15" s="121"/>
      <c r="H15" s="143" t="s">
        <v>900</v>
      </c>
      <c r="I15" s="124"/>
      <c r="J15" s="124"/>
      <c r="K15" s="158"/>
      <c r="L15" s="120"/>
    </row>
    <row r="16" spans="1:15" ht="15" customHeight="1">
      <c r="A16" s="119"/>
      <c r="B16" s="124"/>
      <c r="C16" s="124"/>
      <c r="D16" s="124"/>
      <c r="E16" s="124"/>
      <c r="F16" s="124"/>
      <c r="G16" s="124"/>
      <c r="H16" s="124"/>
      <c r="I16" s="127" t="s">
        <v>147</v>
      </c>
      <c r="J16" s="127" t="s">
        <v>147</v>
      </c>
      <c r="K16" s="141">
        <v>39592</v>
      </c>
      <c r="L16" s="120"/>
    </row>
    <row r="17" spans="1:12" ht="12.75" customHeight="1">
      <c r="A17" s="119"/>
      <c r="B17" s="124" t="s">
        <v>720</v>
      </c>
      <c r="C17" s="124"/>
      <c r="D17" s="124"/>
      <c r="E17" s="124"/>
      <c r="F17" s="124"/>
      <c r="G17" s="124"/>
      <c r="H17" s="124"/>
      <c r="I17" s="127" t="s">
        <v>148</v>
      </c>
      <c r="J17" s="127" t="s">
        <v>148</v>
      </c>
      <c r="K17" s="141" t="str">
        <f>IF(Invoice!J17&lt;&gt;"",Invoice!J17,"")</f>
        <v>Sunny</v>
      </c>
      <c r="L17" s="120"/>
    </row>
    <row r="18" spans="1:12" ht="18" customHeight="1">
      <c r="A18" s="119"/>
      <c r="B18" s="124" t="s">
        <v>721</v>
      </c>
      <c r="C18" s="124"/>
      <c r="D18" s="124"/>
      <c r="E18" s="124"/>
      <c r="F18" s="124"/>
      <c r="G18" s="124"/>
      <c r="H18" s="124"/>
      <c r="I18" s="126" t="s">
        <v>264</v>
      </c>
      <c r="J18" s="126" t="s">
        <v>264</v>
      </c>
      <c r="K18" s="113" t="s">
        <v>138</v>
      </c>
      <c r="L18" s="120"/>
    </row>
    <row r="19" spans="1:12" ht="33" customHeight="1">
      <c r="A19" s="119"/>
      <c r="B19" s="124"/>
      <c r="C19" s="124"/>
      <c r="D19" s="124"/>
      <c r="E19" s="124"/>
      <c r="F19" s="124"/>
      <c r="G19" s="124"/>
      <c r="H19" s="144" t="s">
        <v>901</v>
      </c>
      <c r="I19" s="124"/>
      <c r="J19" s="124"/>
      <c r="K19" s="124"/>
      <c r="L19" s="120"/>
    </row>
    <row r="20" spans="1:12" ht="12.75" customHeight="1">
      <c r="A20" s="119"/>
      <c r="B20" s="109" t="s">
        <v>204</v>
      </c>
      <c r="C20" s="109" t="s">
        <v>205</v>
      </c>
      <c r="D20" s="109" t="s">
        <v>290</v>
      </c>
      <c r="E20" s="122" t="s">
        <v>206</v>
      </c>
      <c r="F20" s="159" t="s">
        <v>207</v>
      </c>
      <c r="G20" s="160"/>
      <c r="H20" s="109" t="s">
        <v>174</v>
      </c>
      <c r="I20" s="109" t="s">
        <v>208</v>
      </c>
      <c r="J20" s="109" t="s">
        <v>208</v>
      </c>
      <c r="K20" s="109" t="s">
        <v>26</v>
      </c>
      <c r="L20" s="120"/>
    </row>
    <row r="21" spans="1:12" ht="12.75" customHeight="1">
      <c r="A21" s="119"/>
      <c r="B21" s="130"/>
      <c r="C21" s="130"/>
      <c r="D21" s="130"/>
      <c r="E21" s="131"/>
      <c r="F21" s="161"/>
      <c r="G21" s="162"/>
      <c r="H21" s="130" t="s">
        <v>146</v>
      </c>
      <c r="I21" s="130"/>
      <c r="J21" s="130"/>
      <c r="K21" s="130"/>
      <c r="L21" s="120"/>
    </row>
    <row r="22" spans="1:12" ht="12.75" customHeight="1">
      <c r="A22" s="119"/>
      <c r="B22" s="132">
        <f>'Tax Invoice'!D18</f>
        <v>150</v>
      </c>
      <c r="C22" s="133" t="s">
        <v>722</v>
      </c>
      <c r="D22" s="133" t="s">
        <v>722</v>
      </c>
      <c r="E22" s="134" t="s">
        <v>28</v>
      </c>
      <c r="F22" s="163"/>
      <c r="G22" s="164"/>
      <c r="H22" s="135" t="s">
        <v>723</v>
      </c>
      <c r="I22" s="137">
        <f t="shared" ref="I22:I53" si="0">J22*$N$1</f>
        <v>0.14000000000000001</v>
      </c>
      <c r="J22" s="137">
        <v>0.14000000000000001</v>
      </c>
      <c r="K22" s="138">
        <f t="shared" ref="K22:K53" si="1">I22*B22</f>
        <v>21.000000000000004</v>
      </c>
      <c r="L22" s="120"/>
    </row>
    <row r="23" spans="1:12" ht="12.75" customHeight="1">
      <c r="A23" s="119"/>
      <c r="B23" s="132">
        <f>'Tax Invoice'!D19</f>
        <v>500</v>
      </c>
      <c r="C23" s="133" t="s">
        <v>722</v>
      </c>
      <c r="D23" s="133" t="s">
        <v>722</v>
      </c>
      <c r="E23" s="134" t="s">
        <v>30</v>
      </c>
      <c r="F23" s="163"/>
      <c r="G23" s="164"/>
      <c r="H23" s="135" t="s">
        <v>723</v>
      </c>
      <c r="I23" s="137">
        <f t="shared" si="0"/>
        <v>0.14000000000000001</v>
      </c>
      <c r="J23" s="137">
        <v>0.14000000000000001</v>
      </c>
      <c r="K23" s="138">
        <f t="shared" si="1"/>
        <v>70</v>
      </c>
      <c r="L23" s="120"/>
    </row>
    <row r="24" spans="1:12" ht="12.75" customHeight="1">
      <c r="A24" s="119"/>
      <c r="B24" s="132">
        <f>'Tax Invoice'!D20</f>
        <v>250</v>
      </c>
      <c r="C24" s="133" t="s">
        <v>722</v>
      </c>
      <c r="D24" s="133" t="s">
        <v>722</v>
      </c>
      <c r="E24" s="134" t="s">
        <v>31</v>
      </c>
      <c r="F24" s="163"/>
      <c r="G24" s="164"/>
      <c r="H24" s="135" t="s">
        <v>723</v>
      </c>
      <c r="I24" s="137">
        <f t="shared" si="0"/>
        <v>0.14000000000000001</v>
      </c>
      <c r="J24" s="137">
        <v>0.14000000000000001</v>
      </c>
      <c r="K24" s="138">
        <f t="shared" si="1"/>
        <v>35</v>
      </c>
      <c r="L24" s="120"/>
    </row>
    <row r="25" spans="1:12" ht="24" customHeight="1">
      <c r="A25" s="119"/>
      <c r="B25" s="132">
        <f>'Tax Invoice'!D21</f>
        <v>5</v>
      </c>
      <c r="C25" s="133" t="s">
        <v>724</v>
      </c>
      <c r="D25" s="133" t="s">
        <v>724</v>
      </c>
      <c r="E25" s="134" t="s">
        <v>30</v>
      </c>
      <c r="F25" s="163"/>
      <c r="G25" s="164"/>
      <c r="H25" s="135" t="s">
        <v>725</v>
      </c>
      <c r="I25" s="137">
        <f t="shared" si="0"/>
        <v>0.18</v>
      </c>
      <c r="J25" s="137">
        <v>0.18</v>
      </c>
      <c r="K25" s="138">
        <f t="shared" si="1"/>
        <v>0.89999999999999991</v>
      </c>
      <c r="L25" s="120"/>
    </row>
    <row r="26" spans="1:12" ht="24" customHeight="1">
      <c r="A26" s="119"/>
      <c r="B26" s="132">
        <f>'Tax Invoice'!D22</f>
        <v>9</v>
      </c>
      <c r="C26" s="133" t="s">
        <v>726</v>
      </c>
      <c r="D26" s="133" t="s">
        <v>726</v>
      </c>
      <c r="E26" s="134" t="s">
        <v>72</v>
      </c>
      <c r="F26" s="163"/>
      <c r="G26" s="164"/>
      <c r="H26" s="135" t="s">
        <v>727</v>
      </c>
      <c r="I26" s="137">
        <f t="shared" si="0"/>
        <v>0.18</v>
      </c>
      <c r="J26" s="137">
        <v>0.18</v>
      </c>
      <c r="K26" s="138">
        <f t="shared" si="1"/>
        <v>1.6199999999999999</v>
      </c>
      <c r="L26" s="120"/>
    </row>
    <row r="27" spans="1:12" ht="36" customHeight="1">
      <c r="A27" s="119"/>
      <c r="B27" s="132">
        <f>'Tax Invoice'!D23</f>
        <v>6</v>
      </c>
      <c r="C27" s="133" t="s">
        <v>728</v>
      </c>
      <c r="D27" s="133" t="s">
        <v>728</v>
      </c>
      <c r="E27" s="134" t="s">
        <v>30</v>
      </c>
      <c r="F27" s="163" t="s">
        <v>112</v>
      </c>
      <c r="G27" s="164"/>
      <c r="H27" s="135" t="s">
        <v>729</v>
      </c>
      <c r="I27" s="137">
        <f t="shared" si="0"/>
        <v>0.71</v>
      </c>
      <c r="J27" s="137">
        <v>0.71</v>
      </c>
      <c r="K27" s="138">
        <f t="shared" si="1"/>
        <v>4.26</v>
      </c>
      <c r="L27" s="120"/>
    </row>
    <row r="28" spans="1:12" ht="36" customHeight="1">
      <c r="A28" s="119"/>
      <c r="B28" s="132">
        <f>'Tax Invoice'!D24</f>
        <v>2</v>
      </c>
      <c r="C28" s="133" t="s">
        <v>728</v>
      </c>
      <c r="D28" s="133" t="s">
        <v>728</v>
      </c>
      <c r="E28" s="134" t="s">
        <v>30</v>
      </c>
      <c r="F28" s="163" t="s">
        <v>216</v>
      </c>
      <c r="G28" s="164"/>
      <c r="H28" s="135" t="s">
        <v>729</v>
      </c>
      <c r="I28" s="137">
        <f t="shared" si="0"/>
        <v>0.71</v>
      </c>
      <c r="J28" s="137">
        <v>0.71</v>
      </c>
      <c r="K28" s="138">
        <f t="shared" si="1"/>
        <v>1.42</v>
      </c>
      <c r="L28" s="120"/>
    </row>
    <row r="29" spans="1:12" ht="36" customHeight="1">
      <c r="A29" s="119"/>
      <c r="B29" s="132">
        <f>'Tax Invoice'!D25</f>
        <v>7</v>
      </c>
      <c r="C29" s="133" t="s">
        <v>728</v>
      </c>
      <c r="D29" s="133" t="s">
        <v>728</v>
      </c>
      <c r="E29" s="134" t="s">
        <v>31</v>
      </c>
      <c r="F29" s="163" t="s">
        <v>112</v>
      </c>
      <c r="G29" s="164"/>
      <c r="H29" s="135" t="s">
        <v>729</v>
      </c>
      <c r="I29" s="137">
        <f t="shared" si="0"/>
        <v>0.71</v>
      </c>
      <c r="J29" s="137">
        <v>0.71</v>
      </c>
      <c r="K29" s="138">
        <f t="shared" si="1"/>
        <v>4.97</v>
      </c>
      <c r="L29" s="120"/>
    </row>
    <row r="30" spans="1:12" ht="36" customHeight="1">
      <c r="A30" s="119"/>
      <c r="B30" s="132">
        <f>'Tax Invoice'!D26</f>
        <v>1</v>
      </c>
      <c r="C30" s="133" t="s">
        <v>728</v>
      </c>
      <c r="D30" s="133" t="s">
        <v>728</v>
      </c>
      <c r="E30" s="134" t="s">
        <v>31</v>
      </c>
      <c r="F30" s="163" t="s">
        <v>316</v>
      </c>
      <c r="G30" s="164"/>
      <c r="H30" s="135" t="s">
        <v>729</v>
      </c>
      <c r="I30" s="137">
        <f t="shared" si="0"/>
        <v>0.71</v>
      </c>
      <c r="J30" s="137">
        <v>0.71</v>
      </c>
      <c r="K30" s="138">
        <f t="shared" si="1"/>
        <v>0.71</v>
      </c>
      <c r="L30" s="120"/>
    </row>
    <row r="31" spans="1:12" ht="24" customHeight="1">
      <c r="A31" s="119"/>
      <c r="B31" s="132">
        <f>'Tax Invoice'!D27</f>
        <v>2</v>
      </c>
      <c r="C31" s="133" t="s">
        <v>730</v>
      </c>
      <c r="D31" s="133" t="s">
        <v>730</v>
      </c>
      <c r="E31" s="134" t="s">
        <v>30</v>
      </c>
      <c r="F31" s="163" t="s">
        <v>245</v>
      </c>
      <c r="G31" s="164"/>
      <c r="H31" s="135" t="s">
        <v>731</v>
      </c>
      <c r="I31" s="137">
        <f t="shared" si="0"/>
        <v>1.24</v>
      </c>
      <c r="J31" s="137">
        <v>1.24</v>
      </c>
      <c r="K31" s="138">
        <f t="shared" si="1"/>
        <v>2.48</v>
      </c>
      <c r="L31" s="120"/>
    </row>
    <row r="32" spans="1:12" ht="24" customHeight="1">
      <c r="A32" s="119"/>
      <c r="B32" s="132">
        <f>'Tax Invoice'!D28</f>
        <v>1</v>
      </c>
      <c r="C32" s="133" t="s">
        <v>730</v>
      </c>
      <c r="D32" s="133" t="s">
        <v>730</v>
      </c>
      <c r="E32" s="134" t="s">
        <v>30</v>
      </c>
      <c r="F32" s="163" t="s">
        <v>534</v>
      </c>
      <c r="G32" s="164"/>
      <c r="H32" s="135" t="s">
        <v>731</v>
      </c>
      <c r="I32" s="137">
        <f t="shared" si="0"/>
        <v>1.24</v>
      </c>
      <c r="J32" s="137">
        <v>1.24</v>
      </c>
      <c r="K32" s="138">
        <f t="shared" si="1"/>
        <v>1.24</v>
      </c>
      <c r="L32" s="120"/>
    </row>
    <row r="33" spans="1:12" ht="24" customHeight="1">
      <c r="A33" s="119"/>
      <c r="B33" s="132">
        <f>'Tax Invoice'!D29</f>
        <v>4</v>
      </c>
      <c r="C33" s="133" t="s">
        <v>730</v>
      </c>
      <c r="D33" s="133" t="s">
        <v>730</v>
      </c>
      <c r="E33" s="134" t="s">
        <v>31</v>
      </c>
      <c r="F33" s="163" t="s">
        <v>245</v>
      </c>
      <c r="G33" s="164"/>
      <c r="H33" s="135" t="s">
        <v>731</v>
      </c>
      <c r="I33" s="137">
        <f t="shared" si="0"/>
        <v>1.24</v>
      </c>
      <c r="J33" s="137">
        <v>1.24</v>
      </c>
      <c r="K33" s="138">
        <f t="shared" si="1"/>
        <v>4.96</v>
      </c>
      <c r="L33" s="120"/>
    </row>
    <row r="34" spans="1:12" ht="24" customHeight="1">
      <c r="A34" s="119"/>
      <c r="B34" s="132">
        <f>'Tax Invoice'!D30</f>
        <v>2</v>
      </c>
      <c r="C34" s="133" t="s">
        <v>730</v>
      </c>
      <c r="D34" s="133" t="s">
        <v>730</v>
      </c>
      <c r="E34" s="134" t="s">
        <v>31</v>
      </c>
      <c r="F34" s="163" t="s">
        <v>534</v>
      </c>
      <c r="G34" s="164"/>
      <c r="H34" s="135" t="s">
        <v>731</v>
      </c>
      <c r="I34" s="137">
        <f t="shared" si="0"/>
        <v>1.24</v>
      </c>
      <c r="J34" s="137">
        <v>1.24</v>
      </c>
      <c r="K34" s="138">
        <f t="shared" si="1"/>
        <v>2.48</v>
      </c>
      <c r="L34" s="120"/>
    </row>
    <row r="35" spans="1:12" ht="36" customHeight="1">
      <c r="A35" s="119"/>
      <c r="B35" s="132">
        <f>'Tax Invoice'!D31</f>
        <v>2</v>
      </c>
      <c r="C35" s="133" t="s">
        <v>732</v>
      </c>
      <c r="D35" s="133" t="s">
        <v>732</v>
      </c>
      <c r="E35" s="134" t="s">
        <v>733</v>
      </c>
      <c r="F35" s="163"/>
      <c r="G35" s="164"/>
      <c r="H35" s="135" t="s">
        <v>895</v>
      </c>
      <c r="I35" s="137">
        <f t="shared" si="0"/>
        <v>0.95</v>
      </c>
      <c r="J35" s="137">
        <v>0.95</v>
      </c>
      <c r="K35" s="138">
        <f t="shared" si="1"/>
        <v>1.9</v>
      </c>
      <c r="L35" s="120"/>
    </row>
    <row r="36" spans="1:12" ht="24" customHeight="1">
      <c r="A36" s="119"/>
      <c r="B36" s="132">
        <f>'Tax Invoice'!D32</f>
        <v>2</v>
      </c>
      <c r="C36" s="133" t="s">
        <v>734</v>
      </c>
      <c r="D36" s="133" t="s">
        <v>734</v>
      </c>
      <c r="E36" s="134" t="s">
        <v>31</v>
      </c>
      <c r="F36" s="163" t="s">
        <v>735</v>
      </c>
      <c r="G36" s="164"/>
      <c r="H36" s="135" t="s">
        <v>736</v>
      </c>
      <c r="I36" s="137">
        <f t="shared" si="0"/>
        <v>0.84</v>
      </c>
      <c r="J36" s="137">
        <v>0.84</v>
      </c>
      <c r="K36" s="138">
        <f t="shared" si="1"/>
        <v>1.68</v>
      </c>
      <c r="L36" s="120"/>
    </row>
    <row r="37" spans="1:12" ht="24" customHeight="1">
      <c r="A37" s="119"/>
      <c r="B37" s="132">
        <f>'Tax Invoice'!D33</f>
        <v>10</v>
      </c>
      <c r="C37" s="133" t="s">
        <v>737</v>
      </c>
      <c r="D37" s="133" t="s">
        <v>737</v>
      </c>
      <c r="E37" s="134" t="s">
        <v>30</v>
      </c>
      <c r="F37" s="163"/>
      <c r="G37" s="164"/>
      <c r="H37" s="135" t="s">
        <v>738</v>
      </c>
      <c r="I37" s="137">
        <f t="shared" si="0"/>
        <v>0.23</v>
      </c>
      <c r="J37" s="137">
        <v>0.23</v>
      </c>
      <c r="K37" s="138">
        <f t="shared" si="1"/>
        <v>2.3000000000000003</v>
      </c>
      <c r="L37" s="120"/>
    </row>
    <row r="38" spans="1:12" ht="24" customHeight="1">
      <c r="A38" s="119"/>
      <c r="B38" s="132">
        <f>'Tax Invoice'!D34</f>
        <v>5</v>
      </c>
      <c r="C38" s="133" t="s">
        <v>739</v>
      </c>
      <c r="D38" s="133" t="s">
        <v>739</v>
      </c>
      <c r="E38" s="134" t="s">
        <v>30</v>
      </c>
      <c r="F38" s="163" t="s">
        <v>278</v>
      </c>
      <c r="G38" s="164"/>
      <c r="H38" s="135" t="s">
        <v>740</v>
      </c>
      <c r="I38" s="137">
        <f t="shared" si="0"/>
        <v>0.56000000000000005</v>
      </c>
      <c r="J38" s="137">
        <v>0.56000000000000005</v>
      </c>
      <c r="K38" s="138">
        <f t="shared" si="1"/>
        <v>2.8000000000000003</v>
      </c>
      <c r="L38" s="120"/>
    </row>
    <row r="39" spans="1:12" ht="24" customHeight="1">
      <c r="A39" s="119"/>
      <c r="B39" s="132">
        <f>'Tax Invoice'!D35</f>
        <v>5</v>
      </c>
      <c r="C39" s="133" t="s">
        <v>739</v>
      </c>
      <c r="D39" s="133" t="s">
        <v>739</v>
      </c>
      <c r="E39" s="134" t="s">
        <v>31</v>
      </c>
      <c r="F39" s="163" t="s">
        <v>279</v>
      </c>
      <c r="G39" s="164"/>
      <c r="H39" s="135" t="s">
        <v>740</v>
      </c>
      <c r="I39" s="137">
        <f t="shared" si="0"/>
        <v>0.56000000000000005</v>
      </c>
      <c r="J39" s="137">
        <v>0.56000000000000005</v>
      </c>
      <c r="K39" s="138">
        <f t="shared" si="1"/>
        <v>2.8000000000000003</v>
      </c>
      <c r="L39" s="120"/>
    </row>
    <row r="40" spans="1:12" ht="24" customHeight="1">
      <c r="A40" s="119"/>
      <c r="B40" s="132">
        <f>'Tax Invoice'!D36</f>
        <v>10</v>
      </c>
      <c r="C40" s="133" t="s">
        <v>741</v>
      </c>
      <c r="D40" s="133" t="s">
        <v>741</v>
      </c>
      <c r="E40" s="134" t="s">
        <v>30</v>
      </c>
      <c r="F40" s="163"/>
      <c r="G40" s="164"/>
      <c r="H40" s="135" t="s">
        <v>742</v>
      </c>
      <c r="I40" s="137">
        <f t="shared" si="0"/>
        <v>0.28000000000000003</v>
      </c>
      <c r="J40" s="137">
        <v>0.28000000000000003</v>
      </c>
      <c r="K40" s="138">
        <f t="shared" si="1"/>
        <v>2.8000000000000003</v>
      </c>
      <c r="L40" s="120"/>
    </row>
    <row r="41" spans="1:12" ht="24" customHeight="1">
      <c r="A41" s="119"/>
      <c r="B41" s="132">
        <f>'Tax Invoice'!D37</f>
        <v>14</v>
      </c>
      <c r="C41" s="133" t="s">
        <v>741</v>
      </c>
      <c r="D41" s="133" t="s">
        <v>741</v>
      </c>
      <c r="E41" s="134" t="s">
        <v>31</v>
      </c>
      <c r="F41" s="163"/>
      <c r="G41" s="164"/>
      <c r="H41" s="135" t="s">
        <v>742</v>
      </c>
      <c r="I41" s="137">
        <f t="shared" si="0"/>
        <v>0.28000000000000003</v>
      </c>
      <c r="J41" s="137">
        <v>0.28000000000000003</v>
      </c>
      <c r="K41" s="138">
        <f t="shared" si="1"/>
        <v>3.9200000000000004</v>
      </c>
      <c r="L41" s="120"/>
    </row>
    <row r="42" spans="1:12" ht="24" customHeight="1">
      <c r="A42" s="119"/>
      <c r="B42" s="132">
        <f>'Tax Invoice'!D38</f>
        <v>9</v>
      </c>
      <c r="C42" s="133" t="s">
        <v>743</v>
      </c>
      <c r="D42" s="133" t="s">
        <v>743</v>
      </c>
      <c r="E42" s="134" t="s">
        <v>30</v>
      </c>
      <c r="F42" s="163" t="s">
        <v>279</v>
      </c>
      <c r="G42" s="164"/>
      <c r="H42" s="135" t="s">
        <v>744</v>
      </c>
      <c r="I42" s="137">
        <f t="shared" si="0"/>
        <v>0.61</v>
      </c>
      <c r="J42" s="137">
        <v>0.61</v>
      </c>
      <c r="K42" s="138">
        <f t="shared" si="1"/>
        <v>5.49</v>
      </c>
      <c r="L42" s="120"/>
    </row>
    <row r="43" spans="1:12" ht="24" customHeight="1">
      <c r="A43" s="119"/>
      <c r="B43" s="132">
        <f>'Tax Invoice'!D39</f>
        <v>6</v>
      </c>
      <c r="C43" s="133" t="s">
        <v>743</v>
      </c>
      <c r="D43" s="133" t="s">
        <v>743</v>
      </c>
      <c r="E43" s="134" t="s">
        <v>30</v>
      </c>
      <c r="F43" s="163" t="s">
        <v>278</v>
      </c>
      <c r="G43" s="164"/>
      <c r="H43" s="135" t="s">
        <v>744</v>
      </c>
      <c r="I43" s="137">
        <f t="shared" si="0"/>
        <v>0.61</v>
      </c>
      <c r="J43" s="137">
        <v>0.61</v>
      </c>
      <c r="K43" s="138">
        <f t="shared" si="1"/>
        <v>3.66</v>
      </c>
      <c r="L43" s="120"/>
    </row>
    <row r="44" spans="1:12" ht="24" customHeight="1">
      <c r="A44" s="119"/>
      <c r="B44" s="132">
        <f>'Tax Invoice'!D40</f>
        <v>7</v>
      </c>
      <c r="C44" s="133" t="s">
        <v>743</v>
      </c>
      <c r="D44" s="133" t="s">
        <v>743</v>
      </c>
      <c r="E44" s="134" t="s">
        <v>31</v>
      </c>
      <c r="F44" s="163" t="s">
        <v>279</v>
      </c>
      <c r="G44" s="164"/>
      <c r="H44" s="135" t="s">
        <v>744</v>
      </c>
      <c r="I44" s="137">
        <f t="shared" si="0"/>
        <v>0.61</v>
      </c>
      <c r="J44" s="137">
        <v>0.61</v>
      </c>
      <c r="K44" s="138">
        <f t="shared" si="1"/>
        <v>4.2699999999999996</v>
      </c>
      <c r="L44" s="120"/>
    </row>
    <row r="45" spans="1:12" ht="24" customHeight="1">
      <c r="A45" s="119"/>
      <c r="B45" s="132">
        <f>'Tax Invoice'!D41</f>
        <v>4</v>
      </c>
      <c r="C45" s="133" t="s">
        <v>743</v>
      </c>
      <c r="D45" s="133" t="s">
        <v>743</v>
      </c>
      <c r="E45" s="134" t="s">
        <v>31</v>
      </c>
      <c r="F45" s="163" t="s">
        <v>278</v>
      </c>
      <c r="G45" s="164"/>
      <c r="H45" s="135" t="s">
        <v>744</v>
      </c>
      <c r="I45" s="137">
        <f t="shared" si="0"/>
        <v>0.61</v>
      </c>
      <c r="J45" s="137">
        <v>0.61</v>
      </c>
      <c r="K45" s="138">
        <f t="shared" si="1"/>
        <v>2.44</v>
      </c>
      <c r="L45" s="120"/>
    </row>
    <row r="46" spans="1:12" ht="24" customHeight="1">
      <c r="A46" s="119"/>
      <c r="B46" s="132">
        <f>'Tax Invoice'!D42</f>
        <v>1</v>
      </c>
      <c r="C46" s="133" t="s">
        <v>745</v>
      </c>
      <c r="D46" s="133" t="s">
        <v>745</v>
      </c>
      <c r="E46" s="134" t="s">
        <v>30</v>
      </c>
      <c r="F46" s="163"/>
      <c r="G46" s="164"/>
      <c r="H46" s="135" t="s">
        <v>746</v>
      </c>
      <c r="I46" s="137">
        <f t="shared" si="0"/>
        <v>0.61</v>
      </c>
      <c r="J46" s="137">
        <v>0.61</v>
      </c>
      <c r="K46" s="138">
        <f t="shared" si="1"/>
        <v>0.61</v>
      </c>
      <c r="L46" s="120"/>
    </row>
    <row r="47" spans="1:12" ht="12.75" customHeight="1">
      <c r="A47" s="119"/>
      <c r="B47" s="132">
        <f>'Tax Invoice'!D43</f>
        <v>6</v>
      </c>
      <c r="C47" s="133" t="s">
        <v>747</v>
      </c>
      <c r="D47" s="133" t="s">
        <v>869</v>
      </c>
      <c r="E47" s="134" t="s">
        <v>748</v>
      </c>
      <c r="F47" s="163"/>
      <c r="G47" s="164"/>
      <c r="H47" s="135" t="s">
        <v>749</v>
      </c>
      <c r="I47" s="137">
        <f t="shared" si="0"/>
        <v>1.52</v>
      </c>
      <c r="J47" s="137">
        <v>1.52</v>
      </c>
      <c r="K47" s="138">
        <f t="shared" si="1"/>
        <v>9.120000000000001</v>
      </c>
      <c r="L47" s="120"/>
    </row>
    <row r="48" spans="1:12" ht="12.75" customHeight="1">
      <c r="A48" s="119"/>
      <c r="B48" s="132">
        <f>'Tax Invoice'!D44</f>
        <v>6</v>
      </c>
      <c r="C48" s="133" t="s">
        <v>747</v>
      </c>
      <c r="D48" s="133" t="s">
        <v>870</v>
      </c>
      <c r="E48" s="134" t="s">
        <v>750</v>
      </c>
      <c r="F48" s="163"/>
      <c r="G48" s="164"/>
      <c r="H48" s="135" t="s">
        <v>749</v>
      </c>
      <c r="I48" s="137">
        <f t="shared" si="0"/>
        <v>1.52</v>
      </c>
      <c r="J48" s="137">
        <v>1.52</v>
      </c>
      <c r="K48" s="138">
        <f t="shared" si="1"/>
        <v>9.120000000000001</v>
      </c>
      <c r="L48" s="120"/>
    </row>
    <row r="49" spans="1:12" ht="12.75" customHeight="1">
      <c r="A49" s="119"/>
      <c r="B49" s="132">
        <f>'Tax Invoice'!D45</f>
        <v>6</v>
      </c>
      <c r="C49" s="133" t="s">
        <v>747</v>
      </c>
      <c r="D49" s="133" t="s">
        <v>871</v>
      </c>
      <c r="E49" s="134" t="s">
        <v>751</v>
      </c>
      <c r="F49" s="163"/>
      <c r="G49" s="164"/>
      <c r="H49" s="135" t="s">
        <v>749</v>
      </c>
      <c r="I49" s="137">
        <f t="shared" si="0"/>
        <v>1.52</v>
      </c>
      <c r="J49" s="137">
        <v>1.52</v>
      </c>
      <c r="K49" s="138">
        <f t="shared" si="1"/>
        <v>9.120000000000001</v>
      </c>
      <c r="L49" s="120"/>
    </row>
    <row r="50" spans="1:12" ht="12.75" customHeight="1">
      <c r="A50" s="119"/>
      <c r="B50" s="132">
        <f>'Tax Invoice'!D46</f>
        <v>4</v>
      </c>
      <c r="C50" s="133" t="s">
        <v>747</v>
      </c>
      <c r="D50" s="133" t="s">
        <v>872</v>
      </c>
      <c r="E50" s="134" t="s">
        <v>752</v>
      </c>
      <c r="F50" s="163"/>
      <c r="G50" s="164"/>
      <c r="H50" s="135" t="s">
        <v>749</v>
      </c>
      <c r="I50" s="137">
        <f t="shared" si="0"/>
        <v>1.52</v>
      </c>
      <c r="J50" s="137">
        <v>1.52</v>
      </c>
      <c r="K50" s="138">
        <f t="shared" si="1"/>
        <v>6.08</v>
      </c>
      <c r="L50" s="120"/>
    </row>
    <row r="51" spans="1:12" ht="12.75" customHeight="1">
      <c r="A51" s="119"/>
      <c r="B51" s="132">
        <f>'Tax Invoice'!D47</f>
        <v>4</v>
      </c>
      <c r="C51" s="133" t="s">
        <v>747</v>
      </c>
      <c r="D51" s="133" t="s">
        <v>873</v>
      </c>
      <c r="E51" s="134" t="s">
        <v>753</v>
      </c>
      <c r="F51" s="163"/>
      <c r="G51" s="164"/>
      <c r="H51" s="135" t="s">
        <v>749</v>
      </c>
      <c r="I51" s="137">
        <f t="shared" si="0"/>
        <v>1.66</v>
      </c>
      <c r="J51" s="137">
        <v>1.66</v>
      </c>
      <c r="K51" s="138">
        <f t="shared" si="1"/>
        <v>6.64</v>
      </c>
      <c r="L51" s="120"/>
    </row>
    <row r="52" spans="1:12" ht="12.75" customHeight="1">
      <c r="A52" s="119"/>
      <c r="B52" s="132">
        <f>'Tax Invoice'!D48</f>
        <v>2</v>
      </c>
      <c r="C52" s="133" t="s">
        <v>754</v>
      </c>
      <c r="D52" s="133" t="s">
        <v>874</v>
      </c>
      <c r="E52" s="134" t="s">
        <v>755</v>
      </c>
      <c r="F52" s="163" t="s">
        <v>279</v>
      </c>
      <c r="G52" s="164"/>
      <c r="H52" s="135" t="s">
        <v>756</v>
      </c>
      <c r="I52" s="137">
        <f t="shared" si="0"/>
        <v>2.19</v>
      </c>
      <c r="J52" s="137">
        <v>2.19</v>
      </c>
      <c r="K52" s="138">
        <f t="shared" si="1"/>
        <v>4.38</v>
      </c>
      <c r="L52" s="120"/>
    </row>
    <row r="53" spans="1:12" ht="12.75" customHeight="1">
      <c r="A53" s="119"/>
      <c r="B53" s="132">
        <f>'Tax Invoice'!D49</f>
        <v>1</v>
      </c>
      <c r="C53" s="133" t="s">
        <v>754</v>
      </c>
      <c r="D53" s="133" t="s">
        <v>875</v>
      </c>
      <c r="E53" s="134" t="s">
        <v>748</v>
      </c>
      <c r="F53" s="163" t="s">
        <v>279</v>
      </c>
      <c r="G53" s="164"/>
      <c r="H53" s="135" t="s">
        <v>756</v>
      </c>
      <c r="I53" s="137">
        <f t="shared" si="0"/>
        <v>2.38</v>
      </c>
      <c r="J53" s="137">
        <v>2.38</v>
      </c>
      <c r="K53" s="138">
        <f t="shared" si="1"/>
        <v>2.38</v>
      </c>
      <c r="L53" s="120"/>
    </row>
    <row r="54" spans="1:12" ht="12.75" customHeight="1">
      <c r="A54" s="119"/>
      <c r="B54" s="132">
        <f>'Tax Invoice'!D50</f>
        <v>2</v>
      </c>
      <c r="C54" s="133" t="s">
        <v>754</v>
      </c>
      <c r="D54" s="133" t="s">
        <v>876</v>
      </c>
      <c r="E54" s="134" t="s">
        <v>750</v>
      </c>
      <c r="F54" s="163" t="s">
        <v>279</v>
      </c>
      <c r="G54" s="164"/>
      <c r="H54" s="135" t="s">
        <v>756</v>
      </c>
      <c r="I54" s="137">
        <f t="shared" ref="I54:I85" si="2">J54*$N$1</f>
        <v>2.48</v>
      </c>
      <c r="J54" s="137">
        <v>2.48</v>
      </c>
      <c r="K54" s="138">
        <f t="shared" ref="K54:K85" si="3">I54*B54</f>
        <v>4.96</v>
      </c>
      <c r="L54" s="120"/>
    </row>
    <row r="55" spans="1:12" ht="12.75" customHeight="1">
      <c r="A55" s="119"/>
      <c r="B55" s="132">
        <f>'Tax Invoice'!D51</f>
        <v>2</v>
      </c>
      <c r="C55" s="133" t="s">
        <v>754</v>
      </c>
      <c r="D55" s="133" t="s">
        <v>877</v>
      </c>
      <c r="E55" s="134" t="s">
        <v>751</v>
      </c>
      <c r="F55" s="163" t="s">
        <v>279</v>
      </c>
      <c r="G55" s="164"/>
      <c r="H55" s="135" t="s">
        <v>756</v>
      </c>
      <c r="I55" s="137">
        <f t="shared" si="2"/>
        <v>2.62</v>
      </c>
      <c r="J55" s="137">
        <v>2.62</v>
      </c>
      <c r="K55" s="138">
        <f t="shared" si="3"/>
        <v>5.24</v>
      </c>
      <c r="L55" s="120"/>
    </row>
    <row r="56" spans="1:12" ht="12.75" customHeight="1">
      <c r="A56" s="119"/>
      <c r="B56" s="132">
        <f>'Tax Invoice'!D52</f>
        <v>2</v>
      </c>
      <c r="C56" s="133" t="s">
        <v>754</v>
      </c>
      <c r="D56" s="133" t="s">
        <v>878</v>
      </c>
      <c r="E56" s="134" t="s">
        <v>753</v>
      </c>
      <c r="F56" s="163" t="s">
        <v>279</v>
      </c>
      <c r="G56" s="164"/>
      <c r="H56" s="135" t="s">
        <v>756</v>
      </c>
      <c r="I56" s="137">
        <f t="shared" si="2"/>
        <v>2.96</v>
      </c>
      <c r="J56" s="137">
        <v>2.96</v>
      </c>
      <c r="K56" s="138">
        <f t="shared" si="3"/>
        <v>5.92</v>
      </c>
      <c r="L56" s="120"/>
    </row>
    <row r="57" spans="1:12" ht="12.75" customHeight="1">
      <c r="A57" s="119"/>
      <c r="B57" s="132">
        <f>'Tax Invoice'!D53</f>
        <v>2</v>
      </c>
      <c r="C57" s="133" t="s">
        <v>754</v>
      </c>
      <c r="D57" s="133" t="s">
        <v>879</v>
      </c>
      <c r="E57" s="134" t="s">
        <v>757</v>
      </c>
      <c r="F57" s="163" t="s">
        <v>279</v>
      </c>
      <c r="G57" s="164"/>
      <c r="H57" s="135" t="s">
        <v>756</v>
      </c>
      <c r="I57" s="137">
        <f t="shared" si="2"/>
        <v>2.86</v>
      </c>
      <c r="J57" s="137">
        <v>2.86</v>
      </c>
      <c r="K57" s="138">
        <f t="shared" si="3"/>
        <v>5.72</v>
      </c>
      <c r="L57" s="120"/>
    </row>
    <row r="58" spans="1:12" ht="12.75" customHeight="1">
      <c r="A58" s="119"/>
      <c r="B58" s="132">
        <f>'Tax Invoice'!D54</f>
        <v>2</v>
      </c>
      <c r="C58" s="133" t="s">
        <v>754</v>
      </c>
      <c r="D58" s="133" t="s">
        <v>880</v>
      </c>
      <c r="E58" s="134" t="s">
        <v>758</v>
      </c>
      <c r="F58" s="163" t="s">
        <v>279</v>
      </c>
      <c r="G58" s="164"/>
      <c r="H58" s="135" t="s">
        <v>756</v>
      </c>
      <c r="I58" s="137">
        <f t="shared" si="2"/>
        <v>3.05</v>
      </c>
      <c r="J58" s="137">
        <v>3.05</v>
      </c>
      <c r="K58" s="138">
        <f t="shared" si="3"/>
        <v>6.1</v>
      </c>
      <c r="L58" s="120"/>
    </row>
    <row r="59" spans="1:12" ht="12.75" customHeight="1">
      <c r="A59" s="119"/>
      <c r="B59" s="132">
        <f>'Tax Invoice'!D55</f>
        <v>1</v>
      </c>
      <c r="C59" s="133" t="s">
        <v>759</v>
      </c>
      <c r="D59" s="133" t="s">
        <v>881</v>
      </c>
      <c r="E59" s="134" t="s">
        <v>657</v>
      </c>
      <c r="F59" s="163"/>
      <c r="G59" s="164"/>
      <c r="H59" s="135" t="s">
        <v>760</v>
      </c>
      <c r="I59" s="137">
        <f t="shared" si="2"/>
        <v>23.21</v>
      </c>
      <c r="J59" s="137">
        <v>23.21</v>
      </c>
      <c r="K59" s="138">
        <f t="shared" si="3"/>
        <v>23.21</v>
      </c>
      <c r="L59" s="120"/>
    </row>
    <row r="60" spans="1:12" ht="24" customHeight="1">
      <c r="A60" s="119"/>
      <c r="B60" s="132">
        <f>'Tax Invoice'!D56</f>
        <v>1</v>
      </c>
      <c r="C60" s="133" t="s">
        <v>761</v>
      </c>
      <c r="D60" s="133" t="s">
        <v>761</v>
      </c>
      <c r="E60" s="134" t="s">
        <v>112</v>
      </c>
      <c r="F60" s="163"/>
      <c r="G60" s="164"/>
      <c r="H60" s="135" t="s">
        <v>762</v>
      </c>
      <c r="I60" s="137">
        <f t="shared" si="2"/>
        <v>0.52</v>
      </c>
      <c r="J60" s="137">
        <v>0.52</v>
      </c>
      <c r="K60" s="138">
        <f t="shared" si="3"/>
        <v>0.52</v>
      </c>
      <c r="L60" s="120"/>
    </row>
    <row r="61" spans="1:12" ht="24" customHeight="1">
      <c r="A61" s="119"/>
      <c r="B61" s="132">
        <f>'Tax Invoice'!D57</f>
        <v>2</v>
      </c>
      <c r="C61" s="133" t="s">
        <v>761</v>
      </c>
      <c r="D61" s="133" t="s">
        <v>761</v>
      </c>
      <c r="E61" s="134" t="s">
        <v>317</v>
      </c>
      <c r="F61" s="163"/>
      <c r="G61" s="164"/>
      <c r="H61" s="135" t="s">
        <v>762</v>
      </c>
      <c r="I61" s="137">
        <f t="shared" si="2"/>
        <v>0.52</v>
      </c>
      <c r="J61" s="137">
        <v>0.52</v>
      </c>
      <c r="K61" s="138">
        <f t="shared" si="3"/>
        <v>1.04</v>
      </c>
      <c r="L61" s="120"/>
    </row>
    <row r="62" spans="1:12" ht="24" customHeight="1">
      <c r="A62" s="119"/>
      <c r="B62" s="132">
        <f>'Tax Invoice'!D58</f>
        <v>1</v>
      </c>
      <c r="C62" s="133" t="s">
        <v>763</v>
      </c>
      <c r="D62" s="133" t="s">
        <v>763</v>
      </c>
      <c r="E62" s="134" t="s">
        <v>39</v>
      </c>
      <c r="F62" s="163" t="s">
        <v>764</v>
      </c>
      <c r="G62" s="164"/>
      <c r="H62" s="135" t="s">
        <v>765</v>
      </c>
      <c r="I62" s="137">
        <f t="shared" si="2"/>
        <v>0.95</v>
      </c>
      <c r="J62" s="137">
        <v>0.95</v>
      </c>
      <c r="K62" s="138">
        <f t="shared" si="3"/>
        <v>0.95</v>
      </c>
      <c r="L62" s="120"/>
    </row>
    <row r="63" spans="1:12" ht="24" customHeight="1">
      <c r="A63" s="119"/>
      <c r="B63" s="132">
        <f>'Tax Invoice'!D59</f>
        <v>4</v>
      </c>
      <c r="C63" s="133" t="s">
        <v>766</v>
      </c>
      <c r="D63" s="133" t="s">
        <v>882</v>
      </c>
      <c r="E63" s="134" t="s">
        <v>767</v>
      </c>
      <c r="F63" s="163" t="s">
        <v>279</v>
      </c>
      <c r="G63" s="164"/>
      <c r="H63" s="135" t="s">
        <v>768</v>
      </c>
      <c r="I63" s="137">
        <f t="shared" si="2"/>
        <v>0.52</v>
      </c>
      <c r="J63" s="137">
        <v>0.52</v>
      </c>
      <c r="K63" s="138">
        <f t="shared" si="3"/>
        <v>2.08</v>
      </c>
      <c r="L63" s="120"/>
    </row>
    <row r="64" spans="1:12" ht="24" customHeight="1">
      <c r="A64" s="119"/>
      <c r="B64" s="132">
        <f>'Tax Invoice'!D60</f>
        <v>2</v>
      </c>
      <c r="C64" s="133" t="s">
        <v>766</v>
      </c>
      <c r="D64" s="133" t="s">
        <v>883</v>
      </c>
      <c r="E64" s="134" t="s">
        <v>769</v>
      </c>
      <c r="F64" s="163" t="s">
        <v>279</v>
      </c>
      <c r="G64" s="164"/>
      <c r="H64" s="135" t="s">
        <v>768</v>
      </c>
      <c r="I64" s="137">
        <f t="shared" si="2"/>
        <v>0.56000000000000005</v>
      </c>
      <c r="J64" s="137">
        <v>0.56000000000000005</v>
      </c>
      <c r="K64" s="138">
        <f t="shared" si="3"/>
        <v>1.1200000000000001</v>
      </c>
      <c r="L64" s="120"/>
    </row>
    <row r="65" spans="1:12" ht="24" customHeight="1">
      <c r="A65" s="119"/>
      <c r="B65" s="132">
        <f>'Tax Invoice'!D61</f>
        <v>2</v>
      </c>
      <c r="C65" s="133" t="s">
        <v>766</v>
      </c>
      <c r="D65" s="133" t="s">
        <v>884</v>
      </c>
      <c r="E65" s="134" t="s">
        <v>304</v>
      </c>
      <c r="F65" s="163" t="s">
        <v>279</v>
      </c>
      <c r="G65" s="164"/>
      <c r="H65" s="135" t="s">
        <v>768</v>
      </c>
      <c r="I65" s="137">
        <f t="shared" si="2"/>
        <v>0.61</v>
      </c>
      <c r="J65" s="137">
        <v>0.61</v>
      </c>
      <c r="K65" s="138">
        <f t="shared" si="3"/>
        <v>1.22</v>
      </c>
      <c r="L65" s="120"/>
    </row>
    <row r="66" spans="1:12" ht="24" customHeight="1">
      <c r="A66" s="119"/>
      <c r="B66" s="132">
        <f>'Tax Invoice'!D62</f>
        <v>1</v>
      </c>
      <c r="C66" s="133" t="s">
        <v>770</v>
      </c>
      <c r="D66" s="133" t="s">
        <v>770</v>
      </c>
      <c r="E66" s="134" t="s">
        <v>32</v>
      </c>
      <c r="F66" s="163" t="s">
        <v>112</v>
      </c>
      <c r="G66" s="164"/>
      <c r="H66" s="135" t="s">
        <v>771</v>
      </c>
      <c r="I66" s="137">
        <f t="shared" si="2"/>
        <v>2.0699999999999998</v>
      </c>
      <c r="J66" s="137">
        <v>2.0699999999999998</v>
      </c>
      <c r="K66" s="138">
        <f t="shared" si="3"/>
        <v>2.0699999999999998</v>
      </c>
      <c r="L66" s="120"/>
    </row>
    <row r="67" spans="1:12" ht="24" customHeight="1">
      <c r="A67" s="119"/>
      <c r="B67" s="132">
        <f>'Tax Invoice'!D63</f>
        <v>2</v>
      </c>
      <c r="C67" s="133" t="s">
        <v>772</v>
      </c>
      <c r="D67" s="133" t="s">
        <v>772</v>
      </c>
      <c r="E67" s="134" t="s">
        <v>31</v>
      </c>
      <c r="F67" s="163" t="s">
        <v>245</v>
      </c>
      <c r="G67" s="164"/>
      <c r="H67" s="135" t="s">
        <v>773</v>
      </c>
      <c r="I67" s="137">
        <f t="shared" si="2"/>
        <v>2.14</v>
      </c>
      <c r="J67" s="137">
        <v>2.14</v>
      </c>
      <c r="K67" s="138">
        <f t="shared" si="3"/>
        <v>4.28</v>
      </c>
      <c r="L67" s="120"/>
    </row>
    <row r="68" spans="1:12" ht="24" customHeight="1">
      <c r="A68" s="119"/>
      <c r="B68" s="132">
        <f>'Tax Invoice'!D64</f>
        <v>2</v>
      </c>
      <c r="C68" s="133" t="s">
        <v>774</v>
      </c>
      <c r="D68" s="133" t="s">
        <v>774</v>
      </c>
      <c r="E68" s="134" t="s">
        <v>30</v>
      </c>
      <c r="F68" s="163" t="s">
        <v>245</v>
      </c>
      <c r="G68" s="164"/>
      <c r="H68" s="135" t="s">
        <v>775</v>
      </c>
      <c r="I68" s="137">
        <f t="shared" si="2"/>
        <v>2.31</v>
      </c>
      <c r="J68" s="137">
        <v>2.31</v>
      </c>
      <c r="K68" s="138">
        <f t="shared" si="3"/>
        <v>4.62</v>
      </c>
      <c r="L68" s="120"/>
    </row>
    <row r="69" spans="1:12" ht="24" customHeight="1">
      <c r="A69" s="119"/>
      <c r="B69" s="132">
        <f>'Tax Invoice'!D65</f>
        <v>1</v>
      </c>
      <c r="C69" s="133" t="s">
        <v>774</v>
      </c>
      <c r="D69" s="133" t="s">
        <v>774</v>
      </c>
      <c r="E69" s="134" t="s">
        <v>30</v>
      </c>
      <c r="F69" s="163" t="s">
        <v>534</v>
      </c>
      <c r="G69" s="164"/>
      <c r="H69" s="135" t="s">
        <v>775</v>
      </c>
      <c r="I69" s="137">
        <f t="shared" si="2"/>
        <v>2.31</v>
      </c>
      <c r="J69" s="137">
        <v>2.31</v>
      </c>
      <c r="K69" s="138">
        <f t="shared" si="3"/>
        <v>2.31</v>
      </c>
      <c r="L69" s="120"/>
    </row>
    <row r="70" spans="1:12" ht="24" customHeight="1">
      <c r="A70" s="119"/>
      <c r="B70" s="132">
        <f>'Tax Invoice'!D66</f>
        <v>5</v>
      </c>
      <c r="C70" s="133" t="s">
        <v>774</v>
      </c>
      <c r="D70" s="133" t="s">
        <v>774</v>
      </c>
      <c r="E70" s="134" t="s">
        <v>31</v>
      </c>
      <c r="F70" s="163" t="s">
        <v>245</v>
      </c>
      <c r="G70" s="164"/>
      <c r="H70" s="135" t="s">
        <v>775</v>
      </c>
      <c r="I70" s="137">
        <f t="shared" si="2"/>
        <v>2.31</v>
      </c>
      <c r="J70" s="137">
        <v>2.31</v>
      </c>
      <c r="K70" s="138">
        <f t="shared" si="3"/>
        <v>11.55</v>
      </c>
      <c r="L70" s="120"/>
    </row>
    <row r="71" spans="1:12" ht="24" customHeight="1">
      <c r="A71" s="119"/>
      <c r="B71" s="132">
        <f>'Tax Invoice'!D67</f>
        <v>2</v>
      </c>
      <c r="C71" s="133" t="s">
        <v>774</v>
      </c>
      <c r="D71" s="133" t="s">
        <v>774</v>
      </c>
      <c r="E71" s="134" t="s">
        <v>31</v>
      </c>
      <c r="F71" s="163" t="s">
        <v>534</v>
      </c>
      <c r="G71" s="164"/>
      <c r="H71" s="135" t="s">
        <v>775</v>
      </c>
      <c r="I71" s="137">
        <f t="shared" si="2"/>
        <v>2.31</v>
      </c>
      <c r="J71" s="137">
        <v>2.31</v>
      </c>
      <c r="K71" s="138">
        <f t="shared" si="3"/>
        <v>4.62</v>
      </c>
      <c r="L71" s="120"/>
    </row>
    <row r="72" spans="1:12" ht="24" customHeight="1">
      <c r="A72" s="119"/>
      <c r="B72" s="132">
        <f>'Tax Invoice'!D68</f>
        <v>3</v>
      </c>
      <c r="C72" s="133" t="s">
        <v>774</v>
      </c>
      <c r="D72" s="133" t="s">
        <v>774</v>
      </c>
      <c r="E72" s="134" t="s">
        <v>32</v>
      </c>
      <c r="F72" s="163" t="s">
        <v>245</v>
      </c>
      <c r="G72" s="164"/>
      <c r="H72" s="135" t="s">
        <v>775</v>
      </c>
      <c r="I72" s="137">
        <f t="shared" si="2"/>
        <v>2.31</v>
      </c>
      <c r="J72" s="137">
        <v>2.31</v>
      </c>
      <c r="K72" s="138">
        <f t="shared" si="3"/>
        <v>6.93</v>
      </c>
      <c r="L72" s="120"/>
    </row>
    <row r="73" spans="1:12" ht="24" customHeight="1">
      <c r="A73" s="119"/>
      <c r="B73" s="132">
        <f>'Tax Invoice'!D69</f>
        <v>20</v>
      </c>
      <c r="C73" s="133" t="s">
        <v>70</v>
      </c>
      <c r="D73" s="133" t="s">
        <v>70</v>
      </c>
      <c r="E73" s="134" t="s">
        <v>31</v>
      </c>
      <c r="F73" s="163"/>
      <c r="G73" s="164"/>
      <c r="H73" s="135" t="s">
        <v>776</v>
      </c>
      <c r="I73" s="137">
        <f t="shared" si="2"/>
        <v>1.52</v>
      </c>
      <c r="J73" s="137">
        <v>1.52</v>
      </c>
      <c r="K73" s="138">
        <f t="shared" si="3"/>
        <v>30.4</v>
      </c>
      <c r="L73" s="120"/>
    </row>
    <row r="74" spans="1:12" ht="24" customHeight="1">
      <c r="A74" s="119"/>
      <c r="B74" s="132">
        <f>'Tax Invoice'!D70</f>
        <v>16</v>
      </c>
      <c r="C74" s="133" t="s">
        <v>777</v>
      </c>
      <c r="D74" s="133" t="s">
        <v>777</v>
      </c>
      <c r="E74" s="134" t="s">
        <v>657</v>
      </c>
      <c r="F74" s="163"/>
      <c r="G74" s="164"/>
      <c r="H74" s="135" t="s">
        <v>778</v>
      </c>
      <c r="I74" s="137">
        <f t="shared" si="2"/>
        <v>1.62</v>
      </c>
      <c r="J74" s="137">
        <v>1.62</v>
      </c>
      <c r="K74" s="138">
        <f t="shared" si="3"/>
        <v>25.92</v>
      </c>
      <c r="L74" s="120"/>
    </row>
    <row r="75" spans="1:12" ht="24" customHeight="1">
      <c r="A75" s="119"/>
      <c r="B75" s="132">
        <f>'Tax Invoice'!D71</f>
        <v>5</v>
      </c>
      <c r="C75" s="133" t="s">
        <v>777</v>
      </c>
      <c r="D75" s="133" t="s">
        <v>777</v>
      </c>
      <c r="E75" s="134" t="s">
        <v>30</v>
      </c>
      <c r="F75" s="163"/>
      <c r="G75" s="164"/>
      <c r="H75" s="135" t="s">
        <v>778</v>
      </c>
      <c r="I75" s="137">
        <f t="shared" si="2"/>
        <v>1.62</v>
      </c>
      <c r="J75" s="137">
        <v>1.62</v>
      </c>
      <c r="K75" s="138">
        <f t="shared" si="3"/>
        <v>8.1000000000000014</v>
      </c>
      <c r="L75" s="120"/>
    </row>
    <row r="76" spans="1:12" ht="24" customHeight="1">
      <c r="A76" s="119"/>
      <c r="B76" s="132">
        <f>'Tax Invoice'!D72</f>
        <v>1</v>
      </c>
      <c r="C76" s="133" t="s">
        <v>779</v>
      </c>
      <c r="D76" s="133" t="s">
        <v>779</v>
      </c>
      <c r="E76" s="134" t="s">
        <v>30</v>
      </c>
      <c r="F76" s="163"/>
      <c r="G76" s="164"/>
      <c r="H76" s="135" t="s">
        <v>780</v>
      </c>
      <c r="I76" s="137">
        <f t="shared" si="2"/>
        <v>2</v>
      </c>
      <c r="J76" s="137">
        <v>2</v>
      </c>
      <c r="K76" s="138">
        <f t="shared" si="3"/>
        <v>2</v>
      </c>
      <c r="L76" s="120"/>
    </row>
    <row r="77" spans="1:12" ht="12.75" customHeight="1">
      <c r="A77" s="119"/>
      <c r="B77" s="132">
        <f>'Tax Invoice'!D73</f>
        <v>3</v>
      </c>
      <c r="C77" s="133" t="s">
        <v>781</v>
      </c>
      <c r="D77" s="133" t="s">
        <v>781</v>
      </c>
      <c r="E77" s="134" t="s">
        <v>31</v>
      </c>
      <c r="F77" s="163" t="s">
        <v>279</v>
      </c>
      <c r="G77" s="164"/>
      <c r="H77" s="135" t="s">
        <v>782</v>
      </c>
      <c r="I77" s="137">
        <f t="shared" si="2"/>
        <v>1.9</v>
      </c>
      <c r="J77" s="137">
        <v>1.9</v>
      </c>
      <c r="K77" s="138">
        <f t="shared" si="3"/>
        <v>5.6999999999999993</v>
      </c>
      <c r="L77" s="120"/>
    </row>
    <row r="78" spans="1:12" ht="12.75" customHeight="1">
      <c r="A78" s="119"/>
      <c r="B78" s="132">
        <f>'Tax Invoice'!D74</f>
        <v>13</v>
      </c>
      <c r="C78" s="133" t="s">
        <v>73</v>
      </c>
      <c r="D78" s="133" t="s">
        <v>73</v>
      </c>
      <c r="E78" s="134" t="s">
        <v>657</v>
      </c>
      <c r="F78" s="163" t="s">
        <v>278</v>
      </c>
      <c r="G78" s="164"/>
      <c r="H78" s="135" t="s">
        <v>783</v>
      </c>
      <c r="I78" s="137">
        <f t="shared" si="2"/>
        <v>1.86</v>
      </c>
      <c r="J78" s="137">
        <v>1.86</v>
      </c>
      <c r="K78" s="138">
        <f t="shared" si="3"/>
        <v>24.18</v>
      </c>
      <c r="L78" s="120"/>
    </row>
    <row r="79" spans="1:12" ht="12.75" customHeight="1">
      <c r="A79" s="119"/>
      <c r="B79" s="132">
        <f>'Tax Invoice'!D75</f>
        <v>5</v>
      </c>
      <c r="C79" s="133" t="s">
        <v>73</v>
      </c>
      <c r="D79" s="133" t="s">
        <v>73</v>
      </c>
      <c r="E79" s="134" t="s">
        <v>30</v>
      </c>
      <c r="F79" s="163" t="s">
        <v>279</v>
      </c>
      <c r="G79" s="164"/>
      <c r="H79" s="135" t="s">
        <v>783</v>
      </c>
      <c r="I79" s="137">
        <f t="shared" si="2"/>
        <v>1.86</v>
      </c>
      <c r="J79" s="137">
        <v>1.86</v>
      </c>
      <c r="K79" s="138">
        <f t="shared" si="3"/>
        <v>9.3000000000000007</v>
      </c>
      <c r="L79" s="120"/>
    </row>
    <row r="80" spans="1:12" ht="12.75" customHeight="1">
      <c r="A80" s="119"/>
      <c r="B80" s="132">
        <f>'Tax Invoice'!D76</f>
        <v>11</v>
      </c>
      <c r="C80" s="133" t="s">
        <v>73</v>
      </c>
      <c r="D80" s="133" t="s">
        <v>73</v>
      </c>
      <c r="E80" s="134" t="s">
        <v>30</v>
      </c>
      <c r="F80" s="163" t="s">
        <v>278</v>
      </c>
      <c r="G80" s="164"/>
      <c r="H80" s="135" t="s">
        <v>783</v>
      </c>
      <c r="I80" s="137">
        <f t="shared" si="2"/>
        <v>1.86</v>
      </c>
      <c r="J80" s="137">
        <v>1.86</v>
      </c>
      <c r="K80" s="138">
        <f t="shared" si="3"/>
        <v>20.46</v>
      </c>
      <c r="L80" s="120"/>
    </row>
    <row r="81" spans="1:12" ht="12.75" customHeight="1">
      <c r="A81" s="119"/>
      <c r="B81" s="132">
        <f>'Tax Invoice'!D77</f>
        <v>18</v>
      </c>
      <c r="C81" s="133" t="s">
        <v>73</v>
      </c>
      <c r="D81" s="133" t="s">
        <v>73</v>
      </c>
      <c r="E81" s="134" t="s">
        <v>31</v>
      </c>
      <c r="F81" s="163" t="s">
        <v>278</v>
      </c>
      <c r="G81" s="164"/>
      <c r="H81" s="135" t="s">
        <v>783</v>
      </c>
      <c r="I81" s="137">
        <f t="shared" si="2"/>
        <v>1.86</v>
      </c>
      <c r="J81" s="137">
        <v>1.86</v>
      </c>
      <c r="K81" s="138">
        <f t="shared" si="3"/>
        <v>33.480000000000004</v>
      </c>
      <c r="L81" s="120"/>
    </row>
    <row r="82" spans="1:12" ht="12.75" customHeight="1">
      <c r="A82" s="119"/>
      <c r="B82" s="132">
        <f>'Tax Invoice'!D78</f>
        <v>3</v>
      </c>
      <c r="C82" s="133" t="s">
        <v>73</v>
      </c>
      <c r="D82" s="133" t="s">
        <v>73</v>
      </c>
      <c r="E82" s="134" t="s">
        <v>32</v>
      </c>
      <c r="F82" s="163" t="s">
        <v>278</v>
      </c>
      <c r="G82" s="164"/>
      <c r="H82" s="135" t="s">
        <v>783</v>
      </c>
      <c r="I82" s="137">
        <f t="shared" si="2"/>
        <v>1.86</v>
      </c>
      <c r="J82" s="137">
        <v>1.86</v>
      </c>
      <c r="K82" s="138">
        <f t="shared" si="3"/>
        <v>5.58</v>
      </c>
      <c r="L82" s="120"/>
    </row>
    <row r="83" spans="1:12" ht="12.75" customHeight="1">
      <c r="A83" s="119"/>
      <c r="B83" s="132">
        <f>'Tax Invoice'!D79</f>
        <v>4</v>
      </c>
      <c r="C83" s="133" t="s">
        <v>784</v>
      </c>
      <c r="D83" s="133" t="s">
        <v>784</v>
      </c>
      <c r="E83" s="134" t="s">
        <v>657</v>
      </c>
      <c r="F83" s="163" t="s">
        <v>278</v>
      </c>
      <c r="G83" s="164"/>
      <c r="H83" s="135" t="s">
        <v>785</v>
      </c>
      <c r="I83" s="137">
        <f t="shared" si="2"/>
        <v>2</v>
      </c>
      <c r="J83" s="137">
        <v>2</v>
      </c>
      <c r="K83" s="138">
        <f t="shared" si="3"/>
        <v>8</v>
      </c>
      <c r="L83" s="120"/>
    </row>
    <row r="84" spans="1:12" ht="12.75" customHeight="1">
      <c r="A84" s="119"/>
      <c r="B84" s="132">
        <f>'Tax Invoice'!D80</f>
        <v>11</v>
      </c>
      <c r="C84" s="133" t="s">
        <v>784</v>
      </c>
      <c r="D84" s="133" t="s">
        <v>784</v>
      </c>
      <c r="E84" s="134" t="s">
        <v>30</v>
      </c>
      <c r="F84" s="163" t="s">
        <v>278</v>
      </c>
      <c r="G84" s="164"/>
      <c r="H84" s="135" t="s">
        <v>785</v>
      </c>
      <c r="I84" s="137">
        <f t="shared" si="2"/>
        <v>2</v>
      </c>
      <c r="J84" s="137">
        <v>2</v>
      </c>
      <c r="K84" s="138">
        <f t="shared" si="3"/>
        <v>22</v>
      </c>
      <c r="L84" s="120"/>
    </row>
    <row r="85" spans="1:12" ht="12.75" customHeight="1">
      <c r="A85" s="119"/>
      <c r="B85" s="132">
        <f>'Tax Invoice'!D81</f>
        <v>4</v>
      </c>
      <c r="C85" s="133" t="s">
        <v>784</v>
      </c>
      <c r="D85" s="133" t="s">
        <v>784</v>
      </c>
      <c r="E85" s="134" t="s">
        <v>30</v>
      </c>
      <c r="F85" s="163" t="s">
        <v>786</v>
      </c>
      <c r="G85" s="164"/>
      <c r="H85" s="135" t="s">
        <v>785</v>
      </c>
      <c r="I85" s="137">
        <f t="shared" si="2"/>
        <v>2</v>
      </c>
      <c r="J85" s="137">
        <v>2</v>
      </c>
      <c r="K85" s="138">
        <f t="shared" si="3"/>
        <v>8</v>
      </c>
      <c r="L85" s="120"/>
    </row>
    <row r="86" spans="1:12" ht="12.75" customHeight="1">
      <c r="A86" s="119"/>
      <c r="B86" s="132">
        <f>'Tax Invoice'!D82</f>
        <v>3</v>
      </c>
      <c r="C86" s="133" t="s">
        <v>784</v>
      </c>
      <c r="D86" s="133" t="s">
        <v>784</v>
      </c>
      <c r="E86" s="134" t="s">
        <v>72</v>
      </c>
      <c r="F86" s="163" t="s">
        <v>278</v>
      </c>
      <c r="G86" s="164"/>
      <c r="H86" s="135" t="s">
        <v>785</v>
      </c>
      <c r="I86" s="137">
        <f t="shared" ref="I86:I117" si="4">J86*$N$1</f>
        <v>2</v>
      </c>
      <c r="J86" s="137">
        <v>2</v>
      </c>
      <c r="K86" s="138">
        <f t="shared" ref="K86:K117" si="5">I86*B86</f>
        <v>6</v>
      </c>
      <c r="L86" s="120"/>
    </row>
    <row r="87" spans="1:12" ht="24" customHeight="1">
      <c r="A87" s="119"/>
      <c r="B87" s="132">
        <f>'Tax Invoice'!D83</f>
        <v>1</v>
      </c>
      <c r="C87" s="133" t="s">
        <v>787</v>
      </c>
      <c r="D87" s="133" t="s">
        <v>787</v>
      </c>
      <c r="E87" s="134" t="s">
        <v>30</v>
      </c>
      <c r="F87" s="163" t="s">
        <v>278</v>
      </c>
      <c r="G87" s="164"/>
      <c r="H87" s="135" t="s">
        <v>788</v>
      </c>
      <c r="I87" s="137">
        <f t="shared" si="4"/>
        <v>1.62</v>
      </c>
      <c r="J87" s="137">
        <v>1.62</v>
      </c>
      <c r="K87" s="138">
        <f t="shared" si="5"/>
        <v>1.62</v>
      </c>
      <c r="L87" s="120"/>
    </row>
    <row r="88" spans="1:12" ht="36" customHeight="1">
      <c r="A88" s="119"/>
      <c r="B88" s="132">
        <f>'Tax Invoice'!D84</f>
        <v>20</v>
      </c>
      <c r="C88" s="133" t="s">
        <v>789</v>
      </c>
      <c r="D88" s="133" t="s">
        <v>885</v>
      </c>
      <c r="E88" s="134" t="s">
        <v>30</v>
      </c>
      <c r="F88" s="163" t="s">
        <v>245</v>
      </c>
      <c r="G88" s="164"/>
      <c r="H88" s="135" t="s">
        <v>790</v>
      </c>
      <c r="I88" s="137">
        <f t="shared" si="4"/>
        <v>5.73</v>
      </c>
      <c r="J88" s="137">
        <v>5.73</v>
      </c>
      <c r="K88" s="138">
        <f t="shared" si="5"/>
        <v>114.60000000000001</v>
      </c>
      <c r="L88" s="120"/>
    </row>
    <row r="89" spans="1:12" ht="36" customHeight="1">
      <c r="A89" s="119"/>
      <c r="B89" s="132">
        <f>'Tax Invoice'!D85</f>
        <v>1</v>
      </c>
      <c r="C89" s="133" t="s">
        <v>789</v>
      </c>
      <c r="D89" s="133" t="s">
        <v>886</v>
      </c>
      <c r="E89" s="134" t="s">
        <v>72</v>
      </c>
      <c r="F89" s="163" t="s">
        <v>245</v>
      </c>
      <c r="G89" s="164"/>
      <c r="H89" s="135" t="s">
        <v>790</v>
      </c>
      <c r="I89" s="137">
        <f t="shared" si="4"/>
        <v>6.3</v>
      </c>
      <c r="J89" s="137">
        <v>6.3</v>
      </c>
      <c r="K89" s="138">
        <f t="shared" si="5"/>
        <v>6.3</v>
      </c>
      <c r="L89" s="120"/>
    </row>
    <row r="90" spans="1:12" ht="36" customHeight="1">
      <c r="A90" s="119"/>
      <c r="B90" s="132">
        <f>'Tax Invoice'!D86</f>
        <v>10</v>
      </c>
      <c r="C90" s="133" t="s">
        <v>789</v>
      </c>
      <c r="D90" s="133" t="s">
        <v>887</v>
      </c>
      <c r="E90" s="134" t="s">
        <v>31</v>
      </c>
      <c r="F90" s="163" t="s">
        <v>245</v>
      </c>
      <c r="G90" s="164"/>
      <c r="H90" s="135" t="s">
        <v>790</v>
      </c>
      <c r="I90" s="137">
        <f t="shared" si="4"/>
        <v>6.69</v>
      </c>
      <c r="J90" s="137">
        <v>6.69</v>
      </c>
      <c r="K90" s="138">
        <f t="shared" si="5"/>
        <v>66.900000000000006</v>
      </c>
      <c r="L90" s="120"/>
    </row>
    <row r="91" spans="1:12" ht="36" customHeight="1">
      <c r="A91" s="119"/>
      <c r="B91" s="132">
        <f>'Tax Invoice'!D87</f>
        <v>10</v>
      </c>
      <c r="C91" s="133" t="s">
        <v>791</v>
      </c>
      <c r="D91" s="133" t="s">
        <v>888</v>
      </c>
      <c r="E91" s="134" t="s">
        <v>30</v>
      </c>
      <c r="F91" s="163" t="s">
        <v>792</v>
      </c>
      <c r="G91" s="164"/>
      <c r="H91" s="135" t="s">
        <v>793</v>
      </c>
      <c r="I91" s="137">
        <f t="shared" si="4"/>
        <v>6.02</v>
      </c>
      <c r="J91" s="137">
        <v>6.02</v>
      </c>
      <c r="K91" s="138">
        <f t="shared" si="5"/>
        <v>60.199999999999996</v>
      </c>
      <c r="L91" s="120"/>
    </row>
    <row r="92" spans="1:12" ht="36" customHeight="1">
      <c r="A92" s="119"/>
      <c r="B92" s="132">
        <f>'Tax Invoice'!D88</f>
        <v>5</v>
      </c>
      <c r="C92" s="133" t="s">
        <v>791</v>
      </c>
      <c r="D92" s="133" t="s">
        <v>889</v>
      </c>
      <c r="E92" s="134" t="s">
        <v>31</v>
      </c>
      <c r="F92" s="163" t="s">
        <v>792</v>
      </c>
      <c r="G92" s="164"/>
      <c r="H92" s="135" t="s">
        <v>793</v>
      </c>
      <c r="I92" s="137">
        <f t="shared" si="4"/>
        <v>6.97</v>
      </c>
      <c r="J92" s="137">
        <v>6.97</v>
      </c>
      <c r="K92" s="138">
        <f t="shared" si="5"/>
        <v>34.85</v>
      </c>
      <c r="L92" s="120"/>
    </row>
    <row r="93" spans="1:12" ht="48" customHeight="1">
      <c r="A93" s="119"/>
      <c r="B93" s="132">
        <f>'Tax Invoice'!D89</f>
        <v>2</v>
      </c>
      <c r="C93" s="133" t="s">
        <v>794</v>
      </c>
      <c r="D93" s="133" t="s">
        <v>794</v>
      </c>
      <c r="E93" s="134" t="s">
        <v>795</v>
      </c>
      <c r="F93" s="163"/>
      <c r="G93" s="164"/>
      <c r="H93" s="135" t="s">
        <v>796</v>
      </c>
      <c r="I93" s="137">
        <f t="shared" si="4"/>
        <v>2.38</v>
      </c>
      <c r="J93" s="137">
        <v>2.38</v>
      </c>
      <c r="K93" s="138">
        <f t="shared" si="5"/>
        <v>4.76</v>
      </c>
      <c r="L93" s="120"/>
    </row>
    <row r="94" spans="1:12" ht="48" customHeight="1">
      <c r="A94" s="119"/>
      <c r="B94" s="132">
        <f>'Tax Invoice'!D90</f>
        <v>5</v>
      </c>
      <c r="C94" s="133" t="s">
        <v>794</v>
      </c>
      <c r="D94" s="133" t="s">
        <v>794</v>
      </c>
      <c r="E94" s="134" t="s">
        <v>797</v>
      </c>
      <c r="F94" s="163"/>
      <c r="G94" s="164"/>
      <c r="H94" s="135" t="s">
        <v>796</v>
      </c>
      <c r="I94" s="137">
        <f t="shared" si="4"/>
        <v>2.38</v>
      </c>
      <c r="J94" s="137">
        <v>2.38</v>
      </c>
      <c r="K94" s="138">
        <f t="shared" si="5"/>
        <v>11.899999999999999</v>
      </c>
      <c r="L94" s="120"/>
    </row>
    <row r="95" spans="1:12" ht="24" customHeight="1">
      <c r="A95" s="119"/>
      <c r="B95" s="132">
        <f>'Tax Invoice'!D91</f>
        <v>30</v>
      </c>
      <c r="C95" s="133" t="s">
        <v>798</v>
      </c>
      <c r="D95" s="133" t="s">
        <v>798</v>
      </c>
      <c r="E95" s="134" t="s">
        <v>32</v>
      </c>
      <c r="F95" s="163" t="s">
        <v>112</v>
      </c>
      <c r="G95" s="164"/>
      <c r="H95" s="135" t="s">
        <v>799</v>
      </c>
      <c r="I95" s="137">
        <f t="shared" si="4"/>
        <v>1.9</v>
      </c>
      <c r="J95" s="137">
        <v>1.9</v>
      </c>
      <c r="K95" s="138">
        <f t="shared" si="5"/>
        <v>57</v>
      </c>
      <c r="L95" s="120"/>
    </row>
    <row r="96" spans="1:12" ht="24" customHeight="1">
      <c r="A96" s="119"/>
      <c r="B96" s="132">
        <f>'Tax Invoice'!D92</f>
        <v>20</v>
      </c>
      <c r="C96" s="133" t="s">
        <v>798</v>
      </c>
      <c r="D96" s="133" t="s">
        <v>798</v>
      </c>
      <c r="E96" s="134" t="s">
        <v>32</v>
      </c>
      <c r="F96" s="163" t="s">
        <v>216</v>
      </c>
      <c r="G96" s="164"/>
      <c r="H96" s="135" t="s">
        <v>799</v>
      </c>
      <c r="I96" s="137">
        <f t="shared" si="4"/>
        <v>1.9</v>
      </c>
      <c r="J96" s="137">
        <v>1.9</v>
      </c>
      <c r="K96" s="138">
        <f t="shared" si="5"/>
        <v>38</v>
      </c>
      <c r="L96" s="120"/>
    </row>
    <row r="97" spans="1:12" ht="24" customHeight="1">
      <c r="A97" s="119"/>
      <c r="B97" s="132">
        <f>'Tax Invoice'!D93</f>
        <v>5</v>
      </c>
      <c r="C97" s="133" t="s">
        <v>798</v>
      </c>
      <c r="D97" s="133" t="s">
        <v>798</v>
      </c>
      <c r="E97" s="134" t="s">
        <v>32</v>
      </c>
      <c r="F97" s="163" t="s">
        <v>218</v>
      </c>
      <c r="G97" s="164"/>
      <c r="H97" s="135" t="s">
        <v>799</v>
      </c>
      <c r="I97" s="137">
        <f t="shared" si="4"/>
        <v>1.9</v>
      </c>
      <c r="J97" s="137">
        <v>1.9</v>
      </c>
      <c r="K97" s="138">
        <f t="shared" si="5"/>
        <v>9.5</v>
      </c>
      <c r="L97" s="120"/>
    </row>
    <row r="98" spans="1:12" ht="24" customHeight="1">
      <c r="A98" s="119"/>
      <c r="B98" s="132">
        <f>'Tax Invoice'!D94</f>
        <v>12</v>
      </c>
      <c r="C98" s="133" t="s">
        <v>798</v>
      </c>
      <c r="D98" s="133" t="s">
        <v>798</v>
      </c>
      <c r="E98" s="134" t="s">
        <v>32</v>
      </c>
      <c r="F98" s="163" t="s">
        <v>219</v>
      </c>
      <c r="G98" s="164"/>
      <c r="H98" s="135" t="s">
        <v>799</v>
      </c>
      <c r="I98" s="137">
        <f t="shared" si="4"/>
        <v>1.9</v>
      </c>
      <c r="J98" s="137">
        <v>1.9</v>
      </c>
      <c r="K98" s="138">
        <f t="shared" si="5"/>
        <v>22.799999999999997</v>
      </c>
      <c r="L98" s="120"/>
    </row>
    <row r="99" spans="1:12" ht="24" customHeight="1">
      <c r="A99" s="119"/>
      <c r="B99" s="132">
        <f>'Tax Invoice'!D95</f>
        <v>3</v>
      </c>
      <c r="C99" s="133" t="s">
        <v>798</v>
      </c>
      <c r="D99" s="133" t="s">
        <v>798</v>
      </c>
      <c r="E99" s="134" t="s">
        <v>32</v>
      </c>
      <c r="F99" s="163" t="s">
        <v>274</v>
      </c>
      <c r="G99" s="164"/>
      <c r="H99" s="135" t="s">
        <v>799</v>
      </c>
      <c r="I99" s="137">
        <f t="shared" si="4"/>
        <v>1.9</v>
      </c>
      <c r="J99" s="137">
        <v>1.9</v>
      </c>
      <c r="K99" s="138">
        <f t="shared" si="5"/>
        <v>5.6999999999999993</v>
      </c>
      <c r="L99" s="120"/>
    </row>
    <row r="100" spans="1:12" ht="24" customHeight="1">
      <c r="A100" s="119"/>
      <c r="B100" s="132">
        <f>'Tax Invoice'!D96</f>
        <v>6</v>
      </c>
      <c r="C100" s="133" t="s">
        <v>798</v>
      </c>
      <c r="D100" s="133" t="s">
        <v>798</v>
      </c>
      <c r="E100" s="134" t="s">
        <v>32</v>
      </c>
      <c r="F100" s="163" t="s">
        <v>316</v>
      </c>
      <c r="G100" s="164"/>
      <c r="H100" s="135" t="s">
        <v>799</v>
      </c>
      <c r="I100" s="137">
        <f t="shared" si="4"/>
        <v>1.9</v>
      </c>
      <c r="J100" s="137">
        <v>1.9</v>
      </c>
      <c r="K100" s="138">
        <f t="shared" si="5"/>
        <v>11.399999999999999</v>
      </c>
      <c r="L100" s="120"/>
    </row>
    <row r="101" spans="1:12" ht="24" customHeight="1">
      <c r="A101" s="119"/>
      <c r="B101" s="132">
        <f>'Tax Invoice'!D97</f>
        <v>1</v>
      </c>
      <c r="C101" s="133" t="s">
        <v>798</v>
      </c>
      <c r="D101" s="133" t="s">
        <v>798</v>
      </c>
      <c r="E101" s="134" t="s">
        <v>32</v>
      </c>
      <c r="F101" s="163" t="s">
        <v>275</v>
      </c>
      <c r="G101" s="164"/>
      <c r="H101" s="135" t="s">
        <v>799</v>
      </c>
      <c r="I101" s="137">
        <f t="shared" si="4"/>
        <v>1.9</v>
      </c>
      <c r="J101" s="137">
        <v>1.9</v>
      </c>
      <c r="K101" s="138">
        <f t="shared" si="5"/>
        <v>1.9</v>
      </c>
      <c r="L101" s="120"/>
    </row>
    <row r="102" spans="1:12" ht="24" customHeight="1">
      <c r="A102" s="119"/>
      <c r="B102" s="132">
        <f>'Tax Invoice'!D98</f>
        <v>3</v>
      </c>
      <c r="C102" s="133" t="s">
        <v>798</v>
      </c>
      <c r="D102" s="133" t="s">
        <v>798</v>
      </c>
      <c r="E102" s="134" t="s">
        <v>32</v>
      </c>
      <c r="F102" s="163" t="s">
        <v>317</v>
      </c>
      <c r="G102" s="164"/>
      <c r="H102" s="135" t="s">
        <v>799</v>
      </c>
      <c r="I102" s="137">
        <f t="shared" si="4"/>
        <v>1.9</v>
      </c>
      <c r="J102" s="137">
        <v>1.9</v>
      </c>
      <c r="K102" s="138">
        <f t="shared" si="5"/>
        <v>5.6999999999999993</v>
      </c>
      <c r="L102" s="120"/>
    </row>
    <row r="103" spans="1:12" ht="24" customHeight="1">
      <c r="A103" s="119"/>
      <c r="B103" s="132">
        <f>'Tax Invoice'!D99</f>
        <v>3</v>
      </c>
      <c r="C103" s="133" t="s">
        <v>798</v>
      </c>
      <c r="D103" s="133" t="s">
        <v>798</v>
      </c>
      <c r="E103" s="134" t="s">
        <v>33</v>
      </c>
      <c r="F103" s="163" t="s">
        <v>112</v>
      </c>
      <c r="G103" s="164"/>
      <c r="H103" s="135" t="s">
        <v>799</v>
      </c>
      <c r="I103" s="137">
        <f t="shared" si="4"/>
        <v>1.9</v>
      </c>
      <c r="J103" s="137">
        <v>1.9</v>
      </c>
      <c r="K103" s="138">
        <f t="shared" si="5"/>
        <v>5.6999999999999993</v>
      </c>
      <c r="L103" s="120"/>
    </row>
    <row r="104" spans="1:12" ht="36" customHeight="1">
      <c r="A104" s="119"/>
      <c r="B104" s="132">
        <f>'Tax Invoice'!D100</f>
        <v>1</v>
      </c>
      <c r="C104" s="133" t="s">
        <v>800</v>
      </c>
      <c r="D104" s="133" t="s">
        <v>800</v>
      </c>
      <c r="E104" s="134" t="s">
        <v>245</v>
      </c>
      <c r="F104" s="163" t="s">
        <v>30</v>
      </c>
      <c r="G104" s="164"/>
      <c r="H104" s="135" t="s">
        <v>801</v>
      </c>
      <c r="I104" s="137">
        <f t="shared" si="4"/>
        <v>3.3</v>
      </c>
      <c r="J104" s="137">
        <v>3.3</v>
      </c>
      <c r="K104" s="138">
        <f t="shared" si="5"/>
        <v>3.3</v>
      </c>
      <c r="L104" s="120"/>
    </row>
    <row r="105" spans="1:12" ht="24" customHeight="1">
      <c r="A105" s="119"/>
      <c r="B105" s="132">
        <f>'Tax Invoice'!D101</f>
        <v>4</v>
      </c>
      <c r="C105" s="133" t="s">
        <v>802</v>
      </c>
      <c r="D105" s="133" t="s">
        <v>802</v>
      </c>
      <c r="E105" s="134"/>
      <c r="F105" s="163"/>
      <c r="G105" s="164"/>
      <c r="H105" s="135" t="s">
        <v>803</v>
      </c>
      <c r="I105" s="137">
        <f t="shared" si="4"/>
        <v>0.7</v>
      </c>
      <c r="J105" s="137">
        <v>0.7</v>
      </c>
      <c r="K105" s="138">
        <f t="shared" si="5"/>
        <v>2.8</v>
      </c>
      <c r="L105" s="120"/>
    </row>
    <row r="106" spans="1:12" ht="24" customHeight="1">
      <c r="A106" s="119"/>
      <c r="B106" s="132">
        <f>'Tax Invoice'!D102</f>
        <v>4</v>
      </c>
      <c r="C106" s="133" t="s">
        <v>804</v>
      </c>
      <c r="D106" s="133" t="s">
        <v>804</v>
      </c>
      <c r="E106" s="134"/>
      <c r="F106" s="163"/>
      <c r="G106" s="164"/>
      <c r="H106" s="135" t="s">
        <v>805</v>
      </c>
      <c r="I106" s="137">
        <f t="shared" si="4"/>
        <v>0.59</v>
      </c>
      <c r="J106" s="137">
        <v>0.59</v>
      </c>
      <c r="K106" s="138">
        <f t="shared" si="5"/>
        <v>2.36</v>
      </c>
      <c r="L106" s="120"/>
    </row>
    <row r="107" spans="1:12" ht="24" customHeight="1">
      <c r="A107" s="119"/>
      <c r="B107" s="132">
        <f>'Tax Invoice'!D103</f>
        <v>3</v>
      </c>
      <c r="C107" s="133" t="s">
        <v>806</v>
      </c>
      <c r="D107" s="133" t="s">
        <v>806</v>
      </c>
      <c r="E107" s="134"/>
      <c r="F107" s="163"/>
      <c r="G107" s="164"/>
      <c r="H107" s="135" t="s">
        <v>807</v>
      </c>
      <c r="I107" s="137">
        <f t="shared" si="4"/>
        <v>0.69</v>
      </c>
      <c r="J107" s="137">
        <v>0.69</v>
      </c>
      <c r="K107" s="138">
        <f t="shared" si="5"/>
        <v>2.0699999999999998</v>
      </c>
      <c r="L107" s="120"/>
    </row>
    <row r="108" spans="1:12" ht="24" customHeight="1">
      <c r="A108" s="119"/>
      <c r="B108" s="132">
        <f>'Tax Invoice'!D104</f>
        <v>2</v>
      </c>
      <c r="C108" s="133" t="s">
        <v>808</v>
      </c>
      <c r="D108" s="133" t="s">
        <v>808</v>
      </c>
      <c r="E108" s="134"/>
      <c r="F108" s="163"/>
      <c r="G108" s="164"/>
      <c r="H108" s="135" t="s">
        <v>809</v>
      </c>
      <c r="I108" s="137">
        <f t="shared" si="4"/>
        <v>0.69</v>
      </c>
      <c r="J108" s="137">
        <v>0.69</v>
      </c>
      <c r="K108" s="138">
        <f t="shared" si="5"/>
        <v>1.38</v>
      </c>
      <c r="L108" s="120"/>
    </row>
    <row r="109" spans="1:12" ht="24" customHeight="1">
      <c r="A109" s="119"/>
      <c r="B109" s="132">
        <f>'Tax Invoice'!D105</f>
        <v>3</v>
      </c>
      <c r="C109" s="133" t="s">
        <v>810</v>
      </c>
      <c r="D109" s="133" t="s">
        <v>810</v>
      </c>
      <c r="E109" s="134"/>
      <c r="F109" s="163"/>
      <c r="G109" s="164"/>
      <c r="H109" s="135" t="s">
        <v>811</v>
      </c>
      <c r="I109" s="137">
        <f t="shared" si="4"/>
        <v>0.72</v>
      </c>
      <c r="J109" s="137">
        <v>0.72</v>
      </c>
      <c r="K109" s="138">
        <f t="shared" si="5"/>
        <v>2.16</v>
      </c>
      <c r="L109" s="120"/>
    </row>
    <row r="110" spans="1:12" ht="24" customHeight="1">
      <c r="A110" s="119"/>
      <c r="B110" s="132">
        <f>'Tax Invoice'!D106</f>
        <v>2</v>
      </c>
      <c r="C110" s="133" t="s">
        <v>812</v>
      </c>
      <c r="D110" s="133" t="s">
        <v>812</v>
      </c>
      <c r="E110" s="134" t="s">
        <v>34</v>
      </c>
      <c r="F110" s="163"/>
      <c r="G110" s="164"/>
      <c r="H110" s="135" t="s">
        <v>813</v>
      </c>
      <c r="I110" s="137">
        <f t="shared" si="4"/>
        <v>0.61</v>
      </c>
      <c r="J110" s="137">
        <v>0.61</v>
      </c>
      <c r="K110" s="138">
        <f t="shared" si="5"/>
        <v>1.22</v>
      </c>
      <c r="L110" s="120"/>
    </row>
    <row r="111" spans="1:12" ht="24" customHeight="1">
      <c r="A111" s="119"/>
      <c r="B111" s="132">
        <f>'Tax Invoice'!D107</f>
        <v>1</v>
      </c>
      <c r="C111" s="133" t="s">
        <v>812</v>
      </c>
      <c r="D111" s="133" t="s">
        <v>890</v>
      </c>
      <c r="E111" s="134" t="s">
        <v>814</v>
      </c>
      <c r="F111" s="163"/>
      <c r="G111" s="164"/>
      <c r="H111" s="135" t="s">
        <v>813</v>
      </c>
      <c r="I111" s="137">
        <f t="shared" si="4"/>
        <v>1.19</v>
      </c>
      <c r="J111" s="137">
        <v>1.19</v>
      </c>
      <c r="K111" s="138">
        <f t="shared" si="5"/>
        <v>1.19</v>
      </c>
      <c r="L111" s="120"/>
    </row>
    <row r="112" spans="1:12" ht="24" customHeight="1">
      <c r="A112" s="119"/>
      <c r="B112" s="132">
        <f>'Tax Invoice'!D108</f>
        <v>1</v>
      </c>
      <c r="C112" s="133" t="s">
        <v>812</v>
      </c>
      <c r="D112" s="133" t="s">
        <v>890</v>
      </c>
      <c r="E112" s="134" t="s">
        <v>39</v>
      </c>
      <c r="F112" s="163"/>
      <c r="G112" s="164"/>
      <c r="H112" s="135" t="s">
        <v>813</v>
      </c>
      <c r="I112" s="137">
        <f t="shared" si="4"/>
        <v>1.19</v>
      </c>
      <c r="J112" s="137">
        <v>1.19</v>
      </c>
      <c r="K112" s="138">
        <f t="shared" si="5"/>
        <v>1.19</v>
      </c>
      <c r="L112" s="120"/>
    </row>
    <row r="113" spans="1:12" ht="24" customHeight="1">
      <c r="A113" s="119"/>
      <c r="B113" s="132">
        <f>'Tax Invoice'!D109</f>
        <v>1</v>
      </c>
      <c r="C113" s="133" t="s">
        <v>812</v>
      </c>
      <c r="D113" s="133" t="s">
        <v>890</v>
      </c>
      <c r="E113" s="134" t="s">
        <v>40</v>
      </c>
      <c r="F113" s="163"/>
      <c r="G113" s="164"/>
      <c r="H113" s="135" t="s">
        <v>813</v>
      </c>
      <c r="I113" s="137">
        <f t="shared" si="4"/>
        <v>1.19</v>
      </c>
      <c r="J113" s="137">
        <v>1.19</v>
      </c>
      <c r="K113" s="138">
        <f t="shared" si="5"/>
        <v>1.19</v>
      </c>
      <c r="L113" s="120"/>
    </row>
    <row r="114" spans="1:12" ht="24" customHeight="1">
      <c r="A114" s="119"/>
      <c r="B114" s="132">
        <f>'Tax Invoice'!D110</f>
        <v>1</v>
      </c>
      <c r="C114" s="133" t="s">
        <v>812</v>
      </c>
      <c r="D114" s="133" t="s">
        <v>890</v>
      </c>
      <c r="E114" s="134" t="s">
        <v>41</v>
      </c>
      <c r="F114" s="163"/>
      <c r="G114" s="164"/>
      <c r="H114" s="135" t="s">
        <v>813</v>
      </c>
      <c r="I114" s="137">
        <f t="shared" si="4"/>
        <v>1.19</v>
      </c>
      <c r="J114" s="137">
        <v>1.19</v>
      </c>
      <c r="K114" s="138">
        <f t="shared" si="5"/>
        <v>1.19</v>
      </c>
      <c r="L114" s="120"/>
    </row>
    <row r="115" spans="1:12" ht="24" customHeight="1">
      <c r="A115" s="119"/>
      <c r="B115" s="132">
        <f>'Tax Invoice'!D111</f>
        <v>1</v>
      </c>
      <c r="C115" s="133" t="s">
        <v>812</v>
      </c>
      <c r="D115" s="133" t="s">
        <v>890</v>
      </c>
      <c r="E115" s="134" t="s">
        <v>42</v>
      </c>
      <c r="F115" s="163"/>
      <c r="G115" s="164"/>
      <c r="H115" s="135" t="s">
        <v>813</v>
      </c>
      <c r="I115" s="137">
        <f t="shared" si="4"/>
        <v>1.19</v>
      </c>
      <c r="J115" s="137">
        <v>1.19</v>
      </c>
      <c r="K115" s="138">
        <f t="shared" si="5"/>
        <v>1.19</v>
      </c>
      <c r="L115" s="120"/>
    </row>
    <row r="116" spans="1:12" ht="24" customHeight="1">
      <c r="A116" s="119"/>
      <c r="B116" s="132">
        <f>'Tax Invoice'!D112</f>
        <v>1</v>
      </c>
      <c r="C116" s="133" t="s">
        <v>812</v>
      </c>
      <c r="D116" s="133" t="s">
        <v>891</v>
      </c>
      <c r="E116" s="134" t="s">
        <v>43</v>
      </c>
      <c r="F116" s="163"/>
      <c r="G116" s="164"/>
      <c r="H116" s="135" t="s">
        <v>813</v>
      </c>
      <c r="I116" s="137">
        <f t="shared" si="4"/>
        <v>1.32</v>
      </c>
      <c r="J116" s="137">
        <v>1.32</v>
      </c>
      <c r="K116" s="138">
        <f t="shared" si="5"/>
        <v>1.32</v>
      </c>
      <c r="L116" s="120"/>
    </row>
    <row r="117" spans="1:12" ht="24" customHeight="1">
      <c r="A117" s="119"/>
      <c r="B117" s="132">
        <f>'Tax Invoice'!D113</f>
        <v>2</v>
      </c>
      <c r="C117" s="133" t="s">
        <v>812</v>
      </c>
      <c r="D117" s="133" t="s">
        <v>812</v>
      </c>
      <c r="E117" s="134" t="s">
        <v>54</v>
      </c>
      <c r="F117" s="163"/>
      <c r="G117" s="164"/>
      <c r="H117" s="135" t="s">
        <v>813</v>
      </c>
      <c r="I117" s="137">
        <f t="shared" si="4"/>
        <v>0.61</v>
      </c>
      <c r="J117" s="137">
        <v>0.61</v>
      </c>
      <c r="K117" s="138">
        <f t="shared" si="5"/>
        <v>1.22</v>
      </c>
      <c r="L117" s="120"/>
    </row>
    <row r="118" spans="1:12" ht="24" customHeight="1">
      <c r="A118" s="119"/>
      <c r="B118" s="132">
        <f>'Tax Invoice'!D114</f>
        <v>4</v>
      </c>
      <c r="C118" s="133" t="s">
        <v>815</v>
      </c>
      <c r="D118" s="133" t="s">
        <v>815</v>
      </c>
      <c r="E118" s="134" t="s">
        <v>278</v>
      </c>
      <c r="F118" s="163"/>
      <c r="G118" s="164"/>
      <c r="H118" s="135" t="s">
        <v>816</v>
      </c>
      <c r="I118" s="137">
        <f t="shared" ref="I118:I149" si="6">J118*$N$1</f>
        <v>2.15</v>
      </c>
      <c r="J118" s="137">
        <v>2.15</v>
      </c>
      <c r="K118" s="138">
        <f t="shared" ref="K118:K149" si="7">I118*B118</f>
        <v>8.6</v>
      </c>
      <c r="L118" s="120"/>
    </row>
    <row r="119" spans="1:12" ht="24" customHeight="1">
      <c r="A119" s="119"/>
      <c r="B119" s="132">
        <f>'Tax Invoice'!D115</f>
        <v>1</v>
      </c>
      <c r="C119" s="133" t="s">
        <v>817</v>
      </c>
      <c r="D119" s="133" t="s">
        <v>817</v>
      </c>
      <c r="E119" s="134" t="s">
        <v>279</v>
      </c>
      <c r="F119" s="163"/>
      <c r="G119" s="164"/>
      <c r="H119" s="135" t="s">
        <v>818</v>
      </c>
      <c r="I119" s="137">
        <f t="shared" si="6"/>
        <v>1.87</v>
      </c>
      <c r="J119" s="137">
        <v>1.87</v>
      </c>
      <c r="K119" s="138">
        <f t="shared" si="7"/>
        <v>1.87</v>
      </c>
      <c r="L119" s="120"/>
    </row>
    <row r="120" spans="1:12" ht="24" customHeight="1">
      <c r="A120" s="119"/>
      <c r="B120" s="132">
        <f>'Tax Invoice'!D116</f>
        <v>3</v>
      </c>
      <c r="C120" s="133" t="s">
        <v>817</v>
      </c>
      <c r="D120" s="133" t="s">
        <v>817</v>
      </c>
      <c r="E120" s="134" t="s">
        <v>278</v>
      </c>
      <c r="F120" s="163"/>
      <c r="G120" s="164"/>
      <c r="H120" s="135" t="s">
        <v>818</v>
      </c>
      <c r="I120" s="137">
        <f t="shared" si="6"/>
        <v>1.87</v>
      </c>
      <c r="J120" s="137">
        <v>1.87</v>
      </c>
      <c r="K120" s="138">
        <f t="shared" si="7"/>
        <v>5.61</v>
      </c>
      <c r="L120" s="120"/>
    </row>
    <row r="121" spans="1:12" ht="24" customHeight="1">
      <c r="A121" s="119"/>
      <c r="B121" s="132">
        <f>'Tax Invoice'!D117</f>
        <v>2</v>
      </c>
      <c r="C121" s="133" t="s">
        <v>819</v>
      </c>
      <c r="D121" s="133" t="s">
        <v>819</v>
      </c>
      <c r="E121" s="134" t="s">
        <v>279</v>
      </c>
      <c r="F121" s="163"/>
      <c r="G121" s="164"/>
      <c r="H121" s="135" t="s">
        <v>820</v>
      </c>
      <c r="I121" s="137">
        <f t="shared" si="6"/>
        <v>1.87</v>
      </c>
      <c r="J121" s="137">
        <v>1.87</v>
      </c>
      <c r="K121" s="138">
        <f t="shared" si="7"/>
        <v>3.74</v>
      </c>
      <c r="L121" s="120"/>
    </row>
    <row r="122" spans="1:12" ht="24" customHeight="1">
      <c r="A122" s="119"/>
      <c r="B122" s="132">
        <f>'Tax Invoice'!D118</f>
        <v>5</v>
      </c>
      <c r="C122" s="133" t="s">
        <v>819</v>
      </c>
      <c r="D122" s="133" t="s">
        <v>819</v>
      </c>
      <c r="E122" s="134" t="s">
        <v>278</v>
      </c>
      <c r="F122" s="163"/>
      <c r="G122" s="164"/>
      <c r="H122" s="135" t="s">
        <v>820</v>
      </c>
      <c r="I122" s="137">
        <f t="shared" si="6"/>
        <v>1.87</v>
      </c>
      <c r="J122" s="137">
        <v>1.87</v>
      </c>
      <c r="K122" s="138">
        <f t="shared" si="7"/>
        <v>9.3500000000000014</v>
      </c>
      <c r="L122" s="120"/>
    </row>
    <row r="123" spans="1:12" ht="24" customHeight="1">
      <c r="A123" s="119"/>
      <c r="B123" s="132">
        <f>'Tax Invoice'!D119</f>
        <v>3</v>
      </c>
      <c r="C123" s="133" t="s">
        <v>821</v>
      </c>
      <c r="D123" s="133" t="s">
        <v>821</v>
      </c>
      <c r="E123" s="134" t="s">
        <v>278</v>
      </c>
      <c r="F123" s="163"/>
      <c r="G123" s="164"/>
      <c r="H123" s="135" t="s">
        <v>822</v>
      </c>
      <c r="I123" s="137">
        <f t="shared" si="6"/>
        <v>1.9</v>
      </c>
      <c r="J123" s="137">
        <v>1.9</v>
      </c>
      <c r="K123" s="138">
        <f t="shared" si="7"/>
        <v>5.6999999999999993</v>
      </c>
      <c r="L123" s="120"/>
    </row>
    <row r="124" spans="1:12" ht="24" customHeight="1">
      <c r="A124" s="119"/>
      <c r="B124" s="132">
        <f>'Tax Invoice'!D120</f>
        <v>1</v>
      </c>
      <c r="C124" s="133" t="s">
        <v>823</v>
      </c>
      <c r="D124" s="133" t="s">
        <v>823</v>
      </c>
      <c r="E124" s="134" t="s">
        <v>279</v>
      </c>
      <c r="F124" s="163"/>
      <c r="G124" s="164"/>
      <c r="H124" s="135" t="s">
        <v>824</v>
      </c>
      <c r="I124" s="137">
        <f t="shared" si="6"/>
        <v>1.9</v>
      </c>
      <c r="J124" s="137">
        <v>1.9</v>
      </c>
      <c r="K124" s="138">
        <f t="shared" si="7"/>
        <v>1.9</v>
      </c>
      <c r="L124" s="120"/>
    </row>
    <row r="125" spans="1:12" ht="24" customHeight="1">
      <c r="A125" s="119"/>
      <c r="B125" s="132">
        <f>'Tax Invoice'!D121</f>
        <v>1</v>
      </c>
      <c r="C125" s="133" t="s">
        <v>825</v>
      </c>
      <c r="D125" s="133" t="s">
        <v>825</v>
      </c>
      <c r="E125" s="134" t="s">
        <v>279</v>
      </c>
      <c r="F125" s="163"/>
      <c r="G125" s="164"/>
      <c r="H125" s="135" t="s">
        <v>826</v>
      </c>
      <c r="I125" s="137">
        <f t="shared" si="6"/>
        <v>1.87</v>
      </c>
      <c r="J125" s="137">
        <v>1.87</v>
      </c>
      <c r="K125" s="138">
        <f t="shared" si="7"/>
        <v>1.87</v>
      </c>
      <c r="L125" s="120"/>
    </row>
    <row r="126" spans="1:12" ht="24" customHeight="1">
      <c r="A126" s="119"/>
      <c r="B126" s="132">
        <f>'Tax Invoice'!D122</f>
        <v>1</v>
      </c>
      <c r="C126" s="133" t="s">
        <v>825</v>
      </c>
      <c r="D126" s="133" t="s">
        <v>825</v>
      </c>
      <c r="E126" s="134" t="s">
        <v>278</v>
      </c>
      <c r="F126" s="163"/>
      <c r="G126" s="164"/>
      <c r="H126" s="135" t="s">
        <v>826</v>
      </c>
      <c r="I126" s="137">
        <f t="shared" si="6"/>
        <v>1.87</v>
      </c>
      <c r="J126" s="137">
        <v>1.87</v>
      </c>
      <c r="K126" s="138">
        <f t="shared" si="7"/>
        <v>1.87</v>
      </c>
      <c r="L126" s="120"/>
    </row>
    <row r="127" spans="1:12" ht="24" customHeight="1">
      <c r="A127" s="119"/>
      <c r="B127" s="132">
        <f>'Tax Invoice'!D123</f>
        <v>1</v>
      </c>
      <c r="C127" s="133" t="s">
        <v>827</v>
      </c>
      <c r="D127" s="133" t="s">
        <v>827</v>
      </c>
      <c r="E127" s="134"/>
      <c r="F127" s="163"/>
      <c r="G127" s="164"/>
      <c r="H127" s="135" t="s">
        <v>828</v>
      </c>
      <c r="I127" s="137">
        <f t="shared" si="6"/>
        <v>0.6</v>
      </c>
      <c r="J127" s="137">
        <v>0.6</v>
      </c>
      <c r="K127" s="138">
        <f t="shared" si="7"/>
        <v>0.6</v>
      </c>
      <c r="L127" s="120"/>
    </row>
    <row r="128" spans="1:12" ht="36" customHeight="1">
      <c r="A128" s="119"/>
      <c r="B128" s="132">
        <f>'Tax Invoice'!D124</f>
        <v>2</v>
      </c>
      <c r="C128" s="133" t="s">
        <v>829</v>
      </c>
      <c r="D128" s="133" t="s">
        <v>829</v>
      </c>
      <c r="E128" s="134" t="s">
        <v>112</v>
      </c>
      <c r="F128" s="163"/>
      <c r="G128" s="164"/>
      <c r="H128" s="135" t="s">
        <v>830</v>
      </c>
      <c r="I128" s="137">
        <f t="shared" si="6"/>
        <v>2.81</v>
      </c>
      <c r="J128" s="137">
        <v>2.81</v>
      </c>
      <c r="K128" s="138">
        <f t="shared" si="7"/>
        <v>5.62</v>
      </c>
      <c r="L128" s="120"/>
    </row>
    <row r="129" spans="1:12" ht="36" customHeight="1">
      <c r="A129" s="119"/>
      <c r="B129" s="132">
        <f>'Tax Invoice'!D125</f>
        <v>2</v>
      </c>
      <c r="C129" s="133" t="s">
        <v>829</v>
      </c>
      <c r="D129" s="133" t="s">
        <v>829</v>
      </c>
      <c r="E129" s="134" t="s">
        <v>216</v>
      </c>
      <c r="F129" s="163"/>
      <c r="G129" s="164"/>
      <c r="H129" s="135" t="s">
        <v>830</v>
      </c>
      <c r="I129" s="137">
        <f t="shared" si="6"/>
        <v>2.81</v>
      </c>
      <c r="J129" s="137">
        <v>2.81</v>
      </c>
      <c r="K129" s="138">
        <f t="shared" si="7"/>
        <v>5.62</v>
      </c>
      <c r="L129" s="120"/>
    </row>
    <row r="130" spans="1:12" ht="36" customHeight="1">
      <c r="A130" s="119"/>
      <c r="B130" s="132">
        <f>'Tax Invoice'!D126</f>
        <v>1</v>
      </c>
      <c r="C130" s="133" t="s">
        <v>829</v>
      </c>
      <c r="D130" s="133" t="s">
        <v>829</v>
      </c>
      <c r="E130" s="134" t="s">
        <v>219</v>
      </c>
      <c r="F130" s="163"/>
      <c r="G130" s="164"/>
      <c r="H130" s="135" t="s">
        <v>830</v>
      </c>
      <c r="I130" s="137">
        <f t="shared" si="6"/>
        <v>2.81</v>
      </c>
      <c r="J130" s="137">
        <v>2.81</v>
      </c>
      <c r="K130" s="138">
        <f t="shared" si="7"/>
        <v>2.81</v>
      </c>
      <c r="L130" s="120"/>
    </row>
    <row r="131" spans="1:12" ht="36" customHeight="1">
      <c r="A131" s="119"/>
      <c r="B131" s="132">
        <f>'Tax Invoice'!D127</f>
        <v>1</v>
      </c>
      <c r="C131" s="133" t="s">
        <v>829</v>
      </c>
      <c r="D131" s="133" t="s">
        <v>829</v>
      </c>
      <c r="E131" s="134" t="s">
        <v>220</v>
      </c>
      <c r="F131" s="163"/>
      <c r="G131" s="164"/>
      <c r="H131" s="135" t="s">
        <v>830</v>
      </c>
      <c r="I131" s="137">
        <f t="shared" si="6"/>
        <v>2.81</v>
      </c>
      <c r="J131" s="137">
        <v>2.81</v>
      </c>
      <c r="K131" s="138">
        <f t="shared" si="7"/>
        <v>2.81</v>
      </c>
      <c r="L131" s="120"/>
    </row>
    <row r="132" spans="1:12" ht="36" customHeight="1">
      <c r="A132" s="119"/>
      <c r="B132" s="132">
        <f>'Tax Invoice'!D128</f>
        <v>1</v>
      </c>
      <c r="C132" s="133" t="s">
        <v>831</v>
      </c>
      <c r="D132" s="133" t="s">
        <v>831</v>
      </c>
      <c r="E132" s="134" t="s">
        <v>112</v>
      </c>
      <c r="F132" s="163"/>
      <c r="G132" s="164"/>
      <c r="H132" s="135" t="s">
        <v>832</v>
      </c>
      <c r="I132" s="137">
        <f t="shared" si="6"/>
        <v>3.11</v>
      </c>
      <c r="J132" s="137">
        <v>3.11</v>
      </c>
      <c r="K132" s="138">
        <f t="shared" si="7"/>
        <v>3.11</v>
      </c>
      <c r="L132" s="120"/>
    </row>
    <row r="133" spans="1:12" ht="36" customHeight="1">
      <c r="A133" s="119"/>
      <c r="B133" s="132">
        <f>'Tax Invoice'!D129</f>
        <v>1</v>
      </c>
      <c r="C133" s="133" t="s">
        <v>831</v>
      </c>
      <c r="D133" s="133" t="s">
        <v>831</v>
      </c>
      <c r="E133" s="134" t="s">
        <v>216</v>
      </c>
      <c r="F133" s="163"/>
      <c r="G133" s="164"/>
      <c r="H133" s="135" t="s">
        <v>832</v>
      </c>
      <c r="I133" s="137">
        <f t="shared" si="6"/>
        <v>3.11</v>
      </c>
      <c r="J133" s="137">
        <v>3.11</v>
      </c>
      <c r="K133" s="138">
        <f t="shared" si="7"/>
        <v>3.11</v>
      </c>
      <c r="L133" s="120"/>
    </row>
    <row r="134" spans="1:12" ht="36" customHeight="1">
      <c r="A134" s="119"/>
      <c r="B134" s="132">
        <f>'Tax Invoice'!D130</f>
        <v>1</v>
      </c>
      <c r="C134" s="133" t="s">
        <v>831</v>
      </c>
      <c r="D134" s="133" t="s">
        <v>831</v>
      </c>
      <c r="E134" s="134" t="s">
        <v>275</v>
      </c>
      <c r="F134" s="163"/>
      <c r="G134" s="164"/>
      <c r="H134" s="135" t="s">
        <v>832</v>
      </c>
      <c r="I134" s="137">
        <f t="shared" si="6"/>
        <v>3.11</v>
      </c>
      <c r="J134" s="137">
        <v>3.11</v>
      </c>
      <c r="K134" s="138">
        <f t="shared" si="7"/>
        <v>3.11</v>
      </c>
      <c r="L134" s="120"/>
    </row>
    <row r="135" spans="1:12" ht="36" customHeight="1">
      <c r="A135" s="119"/>
      <c r="B135" s="132">
        <f>'Tax Invoice'!D131</f>
        <v>2</v>
      </c>
      <c r="C135" s="133" t="s">
        <v>833</v>
      </c>
      <c r="D135" s="133" t="s">
        <v>833</v>
      </c>
      <c r="E135" s="134" t="s">
        <v>278</v>
      </c>
      <c r="F135" s="163"/>
      <c r="G135" s="164"/>
      <c r="H135" s="135" t="s">
        <v>834</v>
      </c>
      <c r="I135" s="137">
        <f t="shared" si="6"/>
        <v>3.29</v>
      </c>
      <c r="J135" s="137">
        <v>3.29</v>
      </c>
      <c r="K135" s="138">
        <f t="shared" si="7"/>
        <v>6.58</v>
      </c>
      <c r="L135" s="120"/>
    </row>
    <row r="136" spans="1:12" ht="36" customHeight="1">
      <c r="A136" s="119"/>
      <c r="B136" s="132">
        <f>'Tax Invoice'!D132</f>
        <v>1</v>
      </c>
      <c r="C136" s="133" t="s">
        <v>835</v>
      </c>
      <c r="D136" s="133" t="s">
        <v>835</v>
      </c>
      <c r="E136" s="134" t="s">
        <v>733</v>
      </c>
      <c r="F136" s="163"/>
      <c r="G136" s="164"/>
      <c r="H136" s="135" t="s">
        <v>836</v>
      </c>
      <c r="I136" s="137">
        <f t="shared" si="6"/>
        <v>6.65</v>
      </c>
      <c r="J136" s="137">
        <v>6.65</v>
      </c>
      <c r="K136" s="138">
        <f t="shared" si="7"/>
        <v>6.65</v>
      </c>
      <c r="L136" s="120"/>
    </row>
    <row r="137" spans="1:12" ht="24" customHeight="1">
      <c r="A137" s="119"/>
      <c r="B137" s="132">
        <f>'Tax Invoice'!D133</f>
        <v>2</v>
      </c>
      <c r="C137" s="133" t="s">
        <v>837</v>
      </c>
      <c r="D137" s="133" t="s">
        <v>837</v>
      </c>
      <c r="E137" s="134" t="s">
        <v>735</v>
      </c>
      <c r="F137" s="163"/>
      <c r="G137" s="164"/>
      <c r="H137" s="135" t="s">
        <v>838</v>
      </c>
      <c r="I137" s="137">
        <f t="shared" si="6"/>
        <v>2.81</v>
      </c>
      <c r="J137" s="137">
        <v>2.81</v>
      </c>
      <c r="K137" s="138">
        <f t="shared" si="7"/>
        <v>5.62</v>
      </c>
      <c r="L137" s="120"/>
    </row>
    <row r="138" spans="1:12" ht="24" customHeight="1">
      <c r="A138" s="119"/>
      <c r="B138" s="132">
        <f>'Tax Invoice'!D134</f>
        <v>1</v>
      </c>
      <c r="C138" s="133" t="s">
        <v>839</v>
      </c>
      <c r="D138" s="133" t="s">
        <v>839</v>
      </c>
      <c r="E138" s="134" t="s">
        <v>218</v>
      </c>
      <c r="F138" s="163"/>
      <c r="G138" s="164"/>
      <c r="H138" s="135" t="s">
        <v>840</v>
      </c>
      <c r="I138" s="137">
        <f t="shared" si="6"/>
        <v>3.54</v>
      </c>
      <c r="J138" s="137">
        <v>3.54</v>
      </c>
      <c r="K138" s="138">
        <f t="shared" si="7"/>
        <v>3.54</v>
      </c>
      <c r="L138" s="120"/>
    </row>
    <row r="139" spans="1:12" ht="24" customHeight="1">
      <c r="A139" s="119"/>
      <c r="B139" s="132">
        <f>'Tax Invoice'!D135</f>
        <v>1</v>
      </c>
      <c r="C139" s="133" t="s">
        <v>839</v>
      </c>
      <c r="D139" s="133" t="s">
        <v>839</v>
      </c>
      <c r="E139" s="134" t="s">
        <v>220</v>
      </c>
      <c r="F139" s="163"/>
      <c r="G139" s="164"/>
      <c r="H139" s="135" t="s">
        <v>840</v>
      </c>
      <c r="I139" s="137">
        <f t="shared" si="6"/>
        <v>3.54</v>
      </c>
      <c r="J139" s="137">
        <v>3.54</v>
      </c>
      <c r="K139" s="138">
        <f t="shared" si="7"/>
        <v>3.54</v>
      </c>
      <c r="L139" s="120"/>
    </row>
    <row r="140" spans="1:12" ht="24" customHeight="1">
      <c r="A140" s="119"/>
      <c r="B140" s="132">
        <f>'Tax Invoice'!D136</f>
        <v>1</v>
      </c>
      <c r="C140" s="133" t="s">
        <v>839</v>
      </c>
      <c r="D140" s="133" t="s">
        <v>839</v>
      </c>
      <c r="E140" s="134" t="s">
        <v>316</v>
      </c>
      <c r="F140" s="163"/>
      <c r="G140" s="164"/>
      <c r="H140" s="135" t="s">
        <v>840</v>
      </c>
      <c r="I140" s="137">
        <f t="shared" si="6"/>
        <v>3.54</v>
      </c>
      <c r="J140" s="137">
        <v>3.54</v>
      </c>
      <c r="K140" s="138">
        <f t="shared" si="7"/>
        <v>3.54</v>
      </c>
      <c r="L140" s="120"/>
    </row>
    <row r="141" spans="1:12" ht="24" customHeight="1">
      <c r="A141" s="119"/>
      <c r="B141" s="132">
        <f>'Tax Invoice'!D137</f>
        <v>4</v>
      </c>
      <c r="C141" s="133" t="s">
        <v>841</v>
      </c>
      <c r="D141" s="133" t="s">
        <v>841</v>
      </c>
      <c r="E141" s="134" t="s">
        <v>112</v>
      </c>
      <c r="F141" s="163"/>
      <c r="G141" s="164"/>
      <c r="H141" s="135" t="s">
        <v>842</v>
      </c>
      <c r="I141" s="137">
        <f t="shared" si="6"/>
        <v>3.12</v>
      </c>
      <c r="J141" s="137">
        <v>3.12</v>
      </c>
      <c r="K141" s="138">
        <f t="shared" si="7"/>
        <v>12.48</v>
      </c>
      <c r="L141" s="120"/>
    </row>
    <row r="142" spans="1:12" ht="24" customHeight="1">
      <c r="A142" s="119"/>
      <c r="B142" s="132">
        <f>'Tax Invoice'!D138</f>
        <v>2</v>
      </c>
      <c r="C142" s="133" t="s">
        <v>841</v>
      </c>
      <c r="D142" s="133" t="s">
        <v>841</v>
      </c>
      <c r="E142" s="134" t="s">
        <v>216</v>
      </c>
      <c r="F142" s="163"/>
      <c r="G142" s="164"/>
      <c r="H142" s="135" t="s">
        <v>842</v>
      </c>
      <c r="I142" s="137">
        <f t="shared" si="6"/>
        <v>3.12</v>
      </c>
      <c r="J142" s="137">
        <v>3.12</v>
      </c>
      <c r="K142" s="138">
        <f t="shared" si="7"/>
        <v>6.24</v>
      </c>
      <c r="L142" s="120"/>
    </row>
    <row r="143" spans="1:12" ht="24" customHeight="1">
      <c r="A143" s="119"/>
      <c r="B143" s="132">
        <f>'Tax Invoice'!D139</f>
        <v>1</v>
      </c>
      <c r="C143" s="133" t="s">
        <v>843</v>
      </c>
      <c r="D143" s="133" t="s">
        <v>843</v>
      </c>
      <c r="E143" s="134" t="s">
        <v>218</v>
      </c>
      <c r="F143" s="163"/>
      <c r="G143" s="164"/>
      <c r="H143" s="135" t="s">
        <v>844</v>
      </c>
      <c r="I143" s="137">
        <f t="shared" si="6"/>
        <v>2.2999999999999998</v>
      </c>
      <c r="J143" s="137">
        <v>2.2999999999999998</v>
      </c>
      <c r="K143" s="138">
        <f t="shared" si="7"/>
        <v>2.2999999999999998</v>
      </c>
      <c r="L143" s="120"/>
    </row>
    <row r="144" spans="1:12" ht="24" customHeight="1">
      <c r="A144" s="119"/>
      <c r="B144" s="132">
        <f>'Tax Invoice'!D140</f>
        <v>1</v>
      </c>
      <c r="C144" s="133" t="s">
        <v>843</v>
      </c>
      <c r="D144" s="133" t="s">
        <v>843</v>
      </c>
      <c r="E144" s="134" t="s">
        <v>271</v>
      </c>
      <c r="F144" s="163"/>
      <c r="G144" s="164"/>
      <c r="H144" s="135" t="s">
        <v>844</v>
      </c>
      <c r="I144" s="137">
        <f t="shared" si="6"/>
        <v>2.2999999999999998</v>
      </c>
      <c r="J144" s="137">
        <v>2.2999999999999998</v>
      </c>
      <c r="K144" s="138">
        <f t="shared" si="7"/>
        <v>2.2999999999999998</v>
      </c>
      <c r="L144" s="120"/>
    </row>
    <row r="145" spans="1:12" ht="24" customHeight="1">
      <c r="A145" s="119"/>
      <c r="B145" s="132">
        <f>'Tax Invoice'!D141</f>
        <v>1</v>
      </c>
      <c r="C145" s="133" t="s">
        <v>843</v>
      </c>
      <c r="D145" s="133" t="s">
        <v>843</v>
      </c>
      <c r="E145" s="134" t="s">
        <v>316</v>
      </c>
      <c r="F145" s="163"/>
      <c r="G145" s="164"/>
      <c r="H145" s="135" t="s">
        <v>844</v>
      </c>
      <c r="I145" s="137">
        <f t="shared" si="6"/>
        <v>2.2999999999999998</v>
      </c>
      <c r="J145" s="137">
        <v>2.2999999999999998</v>
      </c>
      <c r="K145" s="138">
        <f t="shared" si="7"/>
        <v>2.2999999999999998</v>
      </c>
      <c r="L145" s="120"/>
    </row>
    <row r="146" spans="1:12" ht="24" customHeight="1">
      <c r="A146" s="119"/>
      <c r="B146" s="132">
        <f>'Tax Invoice'!D142</f>
        <v>1</v>
      </c>
      <c r="C146" s="133" t="s">
        <v>845</v>
      </c>
      <c r="D146" s="133" t="s">
        <v>845</v>
      </c>
      <c r="E146" s="134" t="s">
        <v>112</v>
      </c>
      <c r="F146" s="163"/>
      <c r="G146" s="164"/>
      <c r="H146" s="135" t="s">
        <v>846</v>
      </c>
      <c r="I146" s="137">
        <f t="shared" si="6"/>
        <v>2.2999999999999998</v>
      </c>
      <c r="J146" s="137">
        <v>2.2999999999999998</v>
      </c>
      <c r="K146" s="138">
        <f t="shared" si="7"/>
        <v>2.2999999999999998</v>
      </c>
      <c r="L146" s="120"/>
    </row>
    <row r="147" spans="1:12" ht="24" customHeight="1">
      <c r="A147" s="119"/>
      <c r="B147" s="132">
        <f>'Tax Invoice'!D143</f>
        <v>1</v>
      </c>
      <c r="C147" s="133" t="s">
        <v>845</v>
      </c>
      <c r="D147" s="133" t="s">
        <v>845</v>
      </c>
      <c r="E147" s="134" t="s">
        <v>218</v>
      </c>
      <c r="F147" s="163"/>
      <c r="G147" s="164"/>
      <c r="H147" s="135" t="s">
        <v>846</v>
      </c>
      <c r="I147" s="137">
        <f t="shared" si="6"/>
        <v>2.2999999999999998</v>
      </c>
      <c r="J147" s="137">
        <v>2.2999999999999998</v>
      </c>
      <c r="K147" s="138">
        <f t="shared" si="7"/>
        <v>2.2999999999999998</v>
      </c>
      <c r="L147" s="120"/>
    </row>
    <row r="148" spans="1:12" ht="24" customHeight="1">
      <c r="A148" s="119"/>
      <c r="B148" s="132">
        <f>'Tax Invoice'!D144</f>
        <v>1</v>
      </c>
      <c r="C148" s="133" t="s">
        <v>845</v>
      </c>
      <c r="D148" s="133" t="s">
        <v>845</v>
      </c>
      <c r="E148" s="134" t="s">
        <v>219</v>
      </c>
      <c r="F148" s="163"/>
      <c r="G148" s="164"/>
      <c r="H148" s="135" t="s">
        <v>846</v>
      </c>
      <c r="I148" s="137">
        <f t="shared" si="6"/>
        <v>2.2999999999999998</v>
      </c>
      <c r="J148" s="137">
        <v>2.2999999999999998</v>
      </c>
      <c r="K148" s="138">
        <f t="shared" si="7"/>
        <v>2.2999999999999998</v>
      </c>
      <c r="L148" s="120"/>
    </row>
    <row r="149" spans="1:12" ht="24" customHeight="1">
      <c r="A149" s="119"/>
      <c r="B149" s="132">
        <f>'Tax Invoice'!D145</f>
        <v>1</v>
      </c>
      <c r="C149" s="133" t="s">
        <v>845</v>
      </c>
      <c r="D149" s="133" t="s">
        <v>845</v>
      </c>
      <c r="E149" s="134" t="s">
        <v>269</v>
      </c>
      <c r="F149" s="163"/>
      <c r="G149" s="164"/>
      <c r="H149" s="135" t="s">
        <v>846</v>
      </c>
      <c r="I149" s="137">
        <f t="shared" si="6"/>
        <v>2.2999999999999998</v>
      </c>
      <c r="J149" s="137">
        <v>2.2999999999999998</v>
      </c>
      <c r="K149" s="138">
        <f t="shared" si="7"/>
        <v>2.2999999999999998</v>
      </c>
      <c r="L149" s="120"/>
    </row>
    <row r="150" spans="1:12" ht="24" customHeight="1">
      <c r="A150" s="119"/>
      <c r="B150" s="132">
        <f>'Tax Invoice'!D146</f>
        <v>1</v>
      </c>
      <c r="C150" s="133" t="s">
        <v>845</v>
      </c>
      <c r="D150" s="133" t="s">
        <v>845</v>
      </c>
      <c r="E150" s="134" t="s">
        <v>316</v>
      </c>
      <c r="F150" s="163"/>
      <c r="G150" s="164"/>
      <c r="H150" s="135" t="s">
        <v>846</v>
      </c>
      <c r="I150" s="137">
        <f t="shared" ref="I150:I173" si="8">J150*$N$1</f>
        <v>2.2999999999999998</v>
      </c>
      <c r="J150" s="137">
        <v>2.2999999999999998</v>
      </c>
      <c r="K150" s="138">
        <f t="shared" ref="K150:K173" si="9">I150*B150</f>
        <v>2.2999999999999998</v>
      </c>
      <c r="L150" s="120"/>
    </row>
    <row r="151" spans="1:12" ht="24" customHeight="1">
      <c r="A151" s="119"/>
      <c r="B151" s="132">
        <f>'Tax Invoice'!D147</f>
        <v>1</v>
      </c>
      <c r="C151" s="133" t="s">
        <v>845</v>
      </c>
      <c r="D151" s="133" t="s">
        <v>845</v>
      </c>
      <c r="E151" s="134" t="s">
        <v>317</v>
      </c>
      <c r="F151" s="163"/>
      <c r="G151" s="164"/>
      <c r="H151" s="135" t="s">
        <v>846</v>
      </c>
      <c r="I151" s="137">
        <f t="shared" si="8"/>
        <v>2.2999999999999998</v>
      </c>
      <c r="J151" s="137">
        <v>2.2999999999999998</v>
      </c>
      <c r="K151" s="138">
        <f t="shared" si="9"/>
        <v>2.2999999999999998</v>
      </c>
      <c r="L151" s="120"/>
    </row>
    <row r="152" spans="1:12" ht="24" customHeight="1">
      <c r="A152" s="119"/>
      <c r="B152" s="132">
        <f>'Tax Invoice'!D148</f>
        <v>1</v>
      </c>
      <c r="C152" s="133" t="s">
        <v>847</v>
      </c>
      <c r="D152" s="133" t="s">
        <v>847</v>
      </c>
      <c r="E152" s="134" t="s">
        <v>218</v>
      </c>
      <c r="F152" s="163"/>
      <c r="G152" s="164"/>
      <c r="H152" s="135" t="s">
        <v>848</v>
      </c>
      <c r="I152" s="137">
        <f t="shared" si="8"/>
        <v>2.2999999999999998</v>
      </c>
      <c r="J152" s="137">
        <v>2.2999999999999998</v>
      </c>
      <c r="K152" s="138">
        <f t="shared" si="9"/>
        <v>2.2999999999999998</v>
      </c>
      <c r="L152" s="120"/>
    </row>
    <row r="153" spans="1:12" ht="24" customHeight="1">
      <c r="A153" s="119"/>
      <c r="B153" s="132">
        <f>'Tax Invoice'!D149</f>
        <v>1</v>
      </c>
      <c r="C153" s="133" t="s">
        <v>847</v>
      </c>
      <c r="D153" s="133" t="s">
        <v>847</v>
      </c>
      <c r="E153" s="134" t="s">
        <v>220</v>
      </c>
      <c r="F153" s="163"/>
      <c r="G153" s="164"/>
      <c r="H153" s="135" t="s">
        <v>848</v>
      </c>
      <c r="I153" s="137">
        <f t="shared" si="8"/>
        <v>2.2999999999999998</v>
      </c>
      <c r="J153" s="137">
        <v>2.2999999999999998</v>
      </c>
      <c r="K153" s="138">
        <f t="shared" si="9"/>
        <v>2.2999999999999998</v>
      </c>
      <c r="L153" s="120"/>
    </row>
    <row r="154" spans="1:12" ht="24" customHeight="1">
      <c r="A154" s="119"/>
      <c r="B154" s="132">
        <f>'Tax Invoice'!D150</f>
        <v>1</v>
      </c>
      <c r="C154" s="133" t="s">
        <v>847</v>
      </c>
      <c r="D154" s="133" t="s">
        <v>847</v>
      </c>
      <c r="E154" s="134" t="s">
        <v>316</v>
      </c>
      <c r="F154" s="163"/>
      <c r="G154" s="164"/>
      <c r="H154" s="135" t="s">
        <v>848</v>
      </c>
      <c r="I154" s="137">
        <f t="shared" si="8"/>
        <v>2.2999999999999998</v>
      </c>
      <c r="J154" s="137">
        <v>2.2999999999999998</v>
      </c>
      <c r="K154" s="138">
        <f t="shared" si="9"/>
        <v>2.2999999999999998</v>
      </c>
      <c r="L154" s="120"/>
    </row>
    <row r="155" spans="1:12" ht="24" customHeight="1">
      <c r="A155" s="119"/>
      <c r="B155" s="132">
        <f>'Tax Invoice'!D151</f>
        <v>1</v>
      </c>
      <c r="C155" s="133" t="s">
        <v>847</v>
      </c>
      <c r="D155" s="133" t="s">
        <v>847</v>
      </c>
      <c r="E155" s="134" t="s">
        <v>317</v>
      </c>
      <c r="F155" s="163"/>
      <c r="G155" s="164"/>
      <c r="H155" s="135" t="s">
        <v>848</v>
      </c>
      <c r="I155" s="137">
        <f t="shared" si="8"/>
        <v>2.2999999999999998</v>
      </c>
      <c r="J155" s="137">
        <v>2.2999999999999998</v>
      </c>
      <c r="K155" s="138">
        <f t="shared" si="9"/>
        <v>2.2999999999999998</v>
      </c>
      <c r="L155" s="120"/>
    </row>
    <row r="156" spans="1:12" ht="24" customHeight="1">
      <c r="A156" s="119"/>
      <c r="B156" s="132">
        <f>'Tax Invoice'!D152</f>
        <v>1</v>
      </c>
      <c r="C156" s="133" t="s">
        <v>849</v>
      </c>
      <c r="D156" s="133" t="s">
        <v>849</v>
      </c>
      <c r="E156" s="134" t="s">
        <v>112</v>
      </c>
      <c r="F156" s="163"/>
      <c r="G156" s="164"/>
      <c r="H156" s="135" t="s">
        <v>850</v>
      </c>
      <c r="I156" s="137">
        <f t="shared" si="8"/>
        <v>2.25</v>
      </c>
      <c r="J156" s="137">
        <v>2.25</v>
      </c>
      <c r="K156" s="138">
        <f t="shared" si="9"/>
        <v>2.25</v>
      </c>
      <c r="L156" s="120"/>
    </row>
    <row r="157" spans="1:12" ht="24" customHeight="1">
      <c r="A157" s="119"/>
      <c r="B157" s="132">
        <f>'Tax Invoice'!D153</f>
        <v>1</v>
      </c>
      <c r="C157" s="133" t="s">
        <v>849</v>
      </c>
      <c r="D157" s="133" t="s">
        <v>849</v>
      </c>
      <c r="E157" s="134" t="s">
        <v>220</v>
      </c>
      <c r="F157" s="163"/>
      <c r="G157" s="164"/>
      <c r="H157" s="135" t="s">
        <v>850</v>
      </c>
      <c r="I157" s="137">
        <f t="shared" si="8"/>
        <v>2.25</v>
      </c>
      <c r="J157" s="137">
        <v>2.25</v>
      </c>
      <c r="K157" s="138">
        <f t="shared" si="9"/>
        <v>2.25</v>
      </c>
      <c r="L157" s="120"/>
    </row>
    <row r="158" spans="1:12" ht="24" customHeight="1">
      <c r="A158" s="119"/>
      <c r="B158" s="132">
        <f>'Tax Invoice'!D154</f>
        <v>1</v>
      </c>
      <c r="C158" s="133" t="s">
        <v>849</v>
      </c>
      <c r="D158" s="133" t="s">
        <v>849</v>
      </c>
      <c r="E158" s="134" t="s">
        <v>316</v>
      </c>
      <c r="F158" s="163"/>
      <c r="G158" s="164"/>
      <c r="H158" s="135" t="s">
        <v>850</v>
      </c>
      <c r="I158" s="137">
        <f t="shared" si="8"/>
        <v>2.25</v>
      </c>
      <c r="J158" s="137">
        <v>2.25</v>
      </c>
      <c r="K158" s="138">
        <f t="shared" si="9"/>
        <v>2.25</v>
      </c>
      <c r="L158" s="120"/>
    </row>
    <row r="159" spans="1:12" ht="24" customHeight="1">
      <c r="A159" s="119"/>
      <c r="B159" s="132">
        <f>'Tax Invoice'!D155</f>
        <v>1</v>
      </c>
      <c r="C159" s="133" t="s">
        <v>851</v>
      </c>
      <c r="D159" s="133" t="s">
        <v>851</v>
      </c>
      <c r="E159" s="134" t="s">
        <v>112</v>
      </c>
      <c r="F159" s="163"/>
      <c r="G159" s="164"/>
      <c r="H159" s="135" t="s">
        <v>852</v>
      </c>
      <c r="I159" s="137">
        <f t="shared" si="8"/>
        <v>2.25</v>
      </c>
      <c r="J159" s="137">
        <v>2.25</v>
      </c>
      <c r="K159" s="138">
        <f t="shared" si="9"/>
        <v>2.25</v>
      </c>
      <c r="L159" s="120"/>
    </row>
    <row r="160" spans="1:12" ht="36" customHeight="1">
      <c r="A160" s="119"/>
      <c r="B160" s="132">
        <f>'Tax Invoice'!D156</f>
        <v>10</v>
      </c>
      <c r="C160" s="133" t="s">
        <v>853</v>
      </c>
      <c r="D160" s="133" t="s">
        <v>853</v>
      </c>
      <c r="E160" s="134" t="s">
        <v>733</v>
      </c>
      <c r="F160" s="163"/>
      <c r="G160" s="164"/>
      <c r="H160" s="135" t="s">
        <v>854</v>
      </c>
      <c r="I160" s="137">
        <f t="shared" si="8"/>
        <v>5.0599999999999996</v>
      </c>
      <c r="J160" s="137">
        <v>5.0599999999999996</v>
      </c>
      <c r="K160" s="138">
        <f t="shared" si="9"/>
        <v>50.599999999999994</v>
      </c>
      <c r="L160" s="120"/>
    </row>
    <row r="161" spans="1:12" ht="24" customHeight="1">
      <c r="A161" s="119"/>
      <c r="B161" s="132">
        <f>'Tax Invoice'!D157</f>
        <v>3</v>
      </c>
      <c r="C161" s="133" t="s">
        <v>855</v>
      </c>
      <c r="D161" s="133" t="s">
        <v>855</v>
      </c>
      <c r="E161" s="134" t="s">
        <v>589</v>
      </c>
      <c r="F161" s="163"/>
      <c r="G161" s="164"/>
      <c r="H161" s="135" t="s">
        <v>856</v>
      </c>
      <c r="I161" s="137">
        <f t="shared" si="8"/>
        <v>0.61</v>
      </c>
      <c r="J161" s="137">
        <v>0.61</v>
      </c>
      <c r="K161" s="138">
        <f t="shared" si="9"/>
        <v>1.83</v>
      </c>
      <c r="L161" s="120"/>
    </row>
    <row r="162" spans="1:12" ht="24" customHeight="1">
      <c r="A162" s="119"/>
      <c r="B162" s="132">
        <f>'Tax Invoice'!D158</f>
        <v>1</v>
      </c>
      <c r="C162" s="133" t="s">
        <v>857</v>
      </c>
      <c r="D162" s="133" t="s">
        <v>857</v>
      </c>
      <c r="E162" s="134" t="s">
        <v>279</v>
      </c>
      <c r="F162" s="163"/>
      <c r="G162" s="164"/>
      <c r="H162" s="135" t="s">
        <v>858</v>
      </c>
      <c r="I162" s="137">
        <f t="shared" si="8"/>
        <v>0.61</v>
      </c>
      <c r="J162" s="137">
        <v>0.61</v>
      </c>
      <c r="K162" s="138">
        <f t="shared" si="9"/>
        <v>0.61</v>
      </c>
      <c r="L162" s="120"/>
    </row>
    <row r="163" spans="1:12" ht="24" customHeight="1">
      <c r="A163" s="119"/>
      <c r="B163" s="132">
        <f>'Tax Invoice'!D159</f>
        <v>1</v>
      </c>
      <c r="C163" s="133" t="s">
        <v>859</v>
      </c>
      <c r="D163" s="133" t="s">
        <v>859</v>
      </c>
      <c r="E163" s="134" t="s">
        <v>34</v>
      </c>
      <c r="F163" s="163" t="s">
        <v>279</v>
      </c>
      <c r="G163" s="164"/>
      <c r="H163" s="135" t="s">
        <v>860</v>
      </c>
      <c r="I163" s="137">
        <f t="shared" si="8"/>
        <v>2.65</v>
      </c>
      <c r="J163" s="137">
        <v>2.65</v>
      </c>
      <c r="K163" s="138">
        <f t="shared" si="9"/>
        <v>2.65</v>
      </c>
      <c r="L163" s="120"/>
    </row>
    <row r="164" spans="1:12" ht="24" customHeight="1">
      <c r="A164" s="119"/>
      <c r="B164" s="132">
        <f>'Tax Invoice'!D160</f>
        <v>1</v>
      </c>
      <c r="C164" s="133" t="s">
        <v>859</v>
      </c>
      <c r="D164" s="133" t="s">
        <v>859</v>
      </c>
      <c r="E164" s="134" t="s">
        <v>34</v>
      </c>
      <c r="F164" s="163" t="s">
        <v>278</v>
      </c>
      <c r="G164" s="164"/>
      <c r="H164" s="135" t="s">
        <v>860</v>
      </c>
      <c r="I164" s="137">
        <f t="shared" si="8"/>
        <v>2.65</v>
      </c>
      <c r="J164" s="137">
        <v>2.65</v>
      </c>
      <c r="K164" s="138">
        <f t="shared" si="9"/>
        <v>2.65</v>
      </c>
      <c r="L164" s="120"/>
    </row>
    <row r="165" spans="1:12" ht="24" customHeight="1">
      <c r="A165" s="119"/>
      <c r="B165" s="132">
        <f>'Tax Invoice'!D161</f>
        <v>1</v>
      </c>
      <c r="C165" s="133" t="s">
        <v>859</v>
      </c>
      <c r="D165" s="133" t="s">
        <v>892</v>
      </c>
      <c r="E165" s="134" t="s">
        <v>39</v>
      </c>
      <c r="F165" s="163" t="s">
        <v>279</v>
      </c>
      <c r="G165" s="164"/>
      <c r="H165" s="135" t="s">
        <v>860</v>
      </c>
      <c r="I165" s="137">
        <f t="shared" si="8"/>
        <v>3.22</v>
      </c>
      <c r="J165" s="137">
        <v>3.22</v>
      </c>
      <c r="K165" s="138">
        <f t="shared" si="9"/>
        <v>3.22</v>
      </c>
      <c r="L165" s="120"/>
    </row>
    <row r="166" spans="1:12" ht="24" customHeight="1">
      <c r="A166" s="119"/>
      <c r="B166" s="132">
        <f>'Tax Invoice'!D162</f>
        <v>1</v>
      </c>
      <c r="C166" s="133" t="s">
        <v>859</v>
      </c>
      <c r="D166" s="133" t="s">
        <v>892</v>
      </c>
      <c r="E166" s="134" t="s">
        <v>39</v>
      </c>
      <c r="F166" s="163" t="s">
        <v>278</v>
      </c>
      <c r="G166" s="164"/>
      <c r="H166" s="135" t="s">
        <v>860</v>
      </c>
      <c r="I166" s="137">
        <f t="shared" si="8"/>
        <v>3.22</v>
      </c>
      <c r="J166" s="137">
        <v>3.22</v>
      </c>
      <c r="K166" s="138">
        <f t="shared" si="9"/>
        <v>3.22</v>
      </c>
      <c r="L166" s="120"/>
    </row>
    <row r="167" spans="1:12" ht="24" customHeight="1">
      <c r="A167" s="119"/>
      <c r="B167" s="132">
        <f>'Tax Invoice'!D163</f>
        <v>1</v>
      </c>
      <c r="C167" s="133" t="s">
        <v>859</v>
      </c>
      <c r="D167" s="133" t="s">
        <v>892</v>
      </c>
      <c r="E167" s="134" t="s">
        <v>40</v>
      </c>
      <c r="F167" s="163" t="s">
        <v>279</v>
      </c>
      <c r="G167" s="164"/>
      <c r="H167" s="135" t="s">
        <v>860</v>
      </c>
      <c r="I167" s="137">
        <f t="shared" si="8"/>
        <v>3.22</v>
      </c>
      <c r="J167" s="137">
        <v>3.22</v>
      </c>
      <c r="K167" s="138">
        <f t="shared" si="9"/>
        <v>3.22</v>
      </c>
      <c r="L167" s="120"/>
    </row>
    <row r="168" spans="1:12" ht="24" customHeight="1">
      <c r="A168" s="119"/>
      <c r="B168" s="132">
        <f>'Tax Invoice'!D164</f>
        <v>2</v>
      </c>
      <c r="C168" s="133" t="s">
        <v>861</v>
      </c>
      <c r="D168" s="133" t="s">
        <v>861</v>
      </c>
      <c r="E168" s="134" t="s">
        <v>30</v>
      </c>
      <c r="F168" s="163" t="s">
        <v>278</v>
      </c>
      <c r="G168" s="164"/>
      <c r="H168" s="135" t="s">
        <v>862</v>
      </c>
      <c r="I168" s="137">
        <f t="shared" si="8"/>
        <v>2.62</v>
      </c>
      <c r="J168" s="137">
        <v>2.62</v>
      </c>
      <c r="K168" s="138">
        <f t="shared" si="9"/>
        <v>5.24</v>
      </c>
      <c r="L168" s="120"/>
    </row>
    <row r="169" spans="1:12" ht="24" customHeight="1">
      <c r="A169" s="119"/>
      <c r="B169" s="132">
        <f>'Tax Invoice'!D165</f>
        <v>1</v>
      </c>
      <c r="C169" s="133" t="s">
        <v>863</v>
      </c>
      <c r="D169" s="133" t="s">
        <v>863</v>
      </c>
      <c r="E169" s="134" t="s">
        <v>28</v>
      </c>
      <c r="F169" s="163" t="s">
        <v>278</v>
      </c>
      <c r="G169" s="164"/>
      <c r="H169" s="135" t="s">
        <v>864</v>
      </c>
      <c r="I169" s="137">
        <f t="shared" si="8"/>
        <v>3.25</v>
      </c>
      <c r="J169" s="137">
        <v>3.25</v>
      </c>
      <c r="K169" s="138">
        <f t="shared" si="9"/>
        <v>3.25</v>
      </c>
      <c r="L169" s="120"/>
    </row>
    <row r="170" spans="1:12" ht="24" customHeight="1">
      <c r="A170" s="119"/>
      <c r="B170" s="132">
        <f>'Tax Invoice'!D166</f>
        <v>1</v>
      </c>
      <c r="C170" s="133" t="s">
        <v>863</v>
      </c>
      <c r="D170" s="133" t="s">
        <v>863</v>
      </c>
      <c r="E170" s="134" t="s">
        <v>30</v>
      </c>
      <c r="F170" s="163" t="s">
        <v>278</v>
      </c>
      <c r="G170" s="164"/>
      <c r="H170" s="135" t="s">
        <v>864</v>
      </c>
      <c r="I170" s="137">
        <f t="shared" si="8"/>
        <v>3.25</v>
      </c>
      <c r="J170" s="137">
        <v>3.25</v>
      </c>
      <c r="K170" s="138">
        <f t="shared" si="9"/>
        <v>3.25</v>
      </c>
      <c r="L170" s="120"/>
    </row>
    <row r="171" spans="1:12" ht="24" customHeight="1">
      <c r="A171" s="119"/>
      <c r="B171" s="132">
        <f>'Tax Invoice'!D167</f>
        <v>2</v>
      </c>
      <c r="C171" s="133" t="s">
        <v>865</v>
      </c>
      <c r="D171" s="133" t="s">
        <v>865</v>
      </c>
      <c r="E171" s="134" t="s">
        <v>279</v>
      </c>
      <c r="F171" s="163"/>
      <c r="G171" s="164"/>
      <c r="H171" s="135" t="s">
        <v>866</v>
      </c>
      <c r="I171" s="137">
        <f t="shared" si="8"/>
        <v>0.61</v>
      </c>
      <c r="J171" s="137">
        <v>0.61</v>
      </c>
      <c r="K171" s="138">
        <f t="shared" si="9"/>
        <v>1.22</v>
      </c>
      <c r="L171" s="120"/>
    </row>
    <row r="172" spans="1:12" ht="48" customHeight="1">
      <c r="A172" s="119"/>
      <c r="B172" s="132">
        <f>'Tax Invoice'!D168</f>
        <v>2</v>
      </c>
      <c r="C172" s="133" t="s">
        <v>867</v>
      </c>
      <c r="D172" s="133" t="s">
        <v>893</v>
      </c>
      <c r="E172" s="134" t="s">
        <v>578</v>
      </c>
      <c r="F172" s="163" t="s">
        <v>245</v>
      </c>
      <c r="G172" s="164"/>
      <c r="H172" s="135" t="s">
        <v>868</v>
      </c>
      <c r="I172" s="137">
        <f t="shared" si="8"/>
        <v>0.77</v>
      </c>
      <c r="J172" s="137">
        <v>0.77</v>
      </c>
      <c r="K172" s="138">
        <f t="shared" si="9"/>
        <v>1.54</v>
      </c>
      <c r="L172" s="120"/>
    </row>
    <row r="173" spans="1:12" ht="48" customHeight="1">
      <c r="A173" s="119"/>
      <c r="B173" s="114">
        <f>'Tax Invoice'!D169</f>
        <v>3</v>
      </c>
      <c r="C173" s="10" t="s">
        <v>867</v>
      </c>
      <c r="D173" s="10" t="s">
        <v>893</v>
      </c>
      <c r="E173" s="123" t="s">
        <v>578</v>
      </c>
      <c r="F173" s="165" t="s">
        <v>534</v>
      </c>
      <c r="G173" s="166"/>
      <c r="H173" s="11" t="s">
        <v>868</v>
      </c>
      <c r="I173" s="12">
        <f t="shared" si="8"/>
        <v>0.77</v>
      </c>
      <c r="J173" s="12">
        <v>0.77</v>
      </c>
      <c r="K173" s="115">
        <f t="shared" si="9"/>
        <v>2.31</v>
      </c>
      <c r="L173" s="120"/>
    </row>
    <row r="174" spans="1:12" ht="12.75" customHeight="1">
      <c r="A174" s="119"/>
      <c r="B174" s="136">
        <f>SUM(B22:B173)</f>
        <v>1455</v>
      </c>
      <c r="C174" s="136" t="s">
        <v>149</v>
      </c>
      <c r="D174" s="136"/>
      <c r="E174" s="136"/>
      <c r="F174" s="136"/>
      <c r="G174" s="136"/>
      <c r="H174" s="136"/>
      <c r="I174" s="139" t="s">
        <v>261</v>
      </c>
      <c r="J174" s="139" t="s">
        <v>261</v>
      </c>
      <c r="K174" s="140">
        <f>SUM(K22:K173)</f>
        <v>1257.9399999999985</v>
      </c>
      <c r="L174" s="120"/>
    </row>
    <row r="175" spans="1:12" ht="12.75" customHeight="1">
      <c r="A175" s="119"/>
      <c r="B175" s="136"/>
      <c r="C175" s="136"/>
      <c r="D175" s="136"/>
      <c r="E175" s="136"/>
      <c r="F175" s="136"/>
      <c r="G175" s="136"/>
      <c r="H175" s="136"/>
      <c r="I175" s="139" t="s">
        <v>190</v>
      </c>
      <c r="J175" s="139" t="s">
        <v>190</v>
      </c>
      <c r="K175" s="140">
        <f>Invoice!J177</f>
        <v>-17.12</v>
      </c>
      <c r="L175" s="120"/>
    </row>
    <row r="176" spans="1:12" ht="12.75" customHeight="1" outlineLevel="1">
      <c r="A176" s="119"/>
      <c r="B176" s="136"/>
      <c r="C176" s="136"/>
      <c r="D176" s="136"/>
      <c r="E176" s="136"/>
      <c r="F176" s="136"/>
      <c r="G176" s="136"/>
      <c r="H176" s="136"/>
      <c r="I176" s="139" t="s">
        <v>191</v>
      </c>
      <c r="J176" s="139" t="s">
        <v>191</v>
      </c>
      <c r="K176" s="140">
        <f>Invoice!J178</f>
        <v>0</v>
      </c>
      <c r="L176" s="120"/>
    </row>
    <row r="177" spans="1:12" ht="12.75" customHeight="1">
      <c r="A177" s="119"/>
      <c r="B177" s="136"/>
      <c r="C177" s="136"/>
      <c r="D177" s="136"/>
      <c r="E177" s="136"/>
      <c r="F177" s="136"/>
      <c r="G177" s="136"/>
      <c r="H177" s="136"/>
      <c r="I177" s="139" t="s">
        <v>263</v>
      </c>
      <c r="J177" s="139" t="s">
        <v>263</v>
      </c>
      <c r="K177" s="140">
        <f>SUM(K174:K176)</f>
        <v>1240.8199999999986</v>
      </c>
      <c r="L177" s="120"/>
    </row>
    <row r="178" spans="1:12" ht="12.75" customHeight="1">
      <c r="A178" s="6"/>
      <c r="B178" s="7"/>
      <c r="C178" s="7"/>
      <c r="D178" s="7"/>
      <c r="E178" s="7"/>
      <c r="F178" s="7"/>
      <c r="G178" s="7"/>
      <c r="H178" s="7" t="s">
        <v>894</v>
      </c>
      <c r="I178" s="7"/>
      <c r="J178" s="7"/>
      <c r="K178" s="7"/>
      <c r="L178" s="8"/>
    </row>
    <row r="179" spans="1:12" ht="12.75" customHeight="1"/>
    <row r="180" spans="1:12" ht="12.75" customHeight="1"/>
    <row r="181" spans="1:12" ht="12.75" customHeight="1"/>
    <row r="182" spans="1:12" ht="12.75" customHeight="1"/>
    <row r="183" spans="1:12" ht="12.75" customHeight="1"/>
    <row r="184" spans="1:12" ht="12.75" customHeight="1"/>
    <row r="185" spans="1:12" ht="12.75" customHeight="1"/>
  </sheetData>
  <mergeCells count="156">
    <mergeCell ref="F173:G173"/>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9:G59"/>
    <mergeCell ref="F60:G60"/>
    <mergeCell ref="F61:G61"/>
    <mergeCell ref="F62:G62"/>
    <mergeCell ref="F53:G53"/>
    <mergeCell ref="F54:G54"/>
    <mergeCell ref="F55:G55"/>
    <mergeCell ref="F56:G56"/>
    <mergeCell ref="F57:G57"/>
    <mergeCell ref="F50:G50"/>
    <mergeCell ref="F51:G51"/>
    <mergeCell ref="F52:G52"/>
    <mergeCell ref="F43:G43"/>
    <mergeCell ref="F44:G44"/>
    <mergeCell ref="F45:G45"/>
    <mergeCell ref="F46:G46"/>
    <mergeCell ref="F47:G47"/>
    <mergeCell ref="F58:G58"/>
    <mergeCell ref="F41:G41"/>
    <mergeCell ref="F42:G42"/>
    <mergeCell ref="F33:G33"/>
    <mergeCell ref="F34:G34"/>
    <mergeCell ref="F35:G35"/>
    <mergeCell ref="F36:G36"/>
    <mergeCell ref="F37:G37"/>
    <mergeCell ref="F48:G48"/>
    <mergeCell ref="F49:G49"/>
    <mergeCell ref="F32:G32"/>
    <mergeCell ref="F23:G23"/>
    <mergeCell ref="F24:G24"/>
    <mergeCell ref="F25:G25"/>
    <mergeCell ref="F26:G26"/>
    <mergeCell ref="F27:G27"/>
    <mergeCell ref="F38:G38"/>
    <mergeCell ref="F39:G39"/>
    <mergeCell ref="F40:G40"/>
    <mergeCell ref="F20:G20"/>
    <mergeCell ref="F21:G21"/>
    <mergeCell ref="F22:G22"/>
    <mergeCell ref="K10:K11"/>
    <mergeCell ref="K14:K15"/>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9" zoomScaleNormal="100" workbookViewId="0">
      <selection activeCell="L31" sqref="L31"/>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1257.9399999999985</v>
      </c>
      <c r="O2" s="18" t="s">
        <v>265</v>
      </c>
    </row>
    <row r="3" spans="1:15" s="18" customFormat="1" ht="15" customHeight="1" thickBot="1">
      <c r="A3" s="19" t="s">
        <v>156</v>
      </c>
      <c r="G3" s="25">
        <f>Invoice!J14</f>
        <v>45149</v>
      </c>
      <c r="H3" s="26"/>
      <c r="N3" s="18">
        <v>1257.9399999999985</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Inside Bodypiercing</v>
      </c>
      <c r="B10" s="34"/>
      <c r="C10" s="34"/>
      <c r="D10" s="34"/>
      <c r="F10" s="35" t="str">
        <f>'Copy paste to Here'!B10</f>
        <v>Inside Bodypiercing</v>
      </c>
      <c r="G10" s="36"/>
      <c r="H10" s="37"/>
      <c r="K10" s="104" t="s">
        <v>282</v>
      </c>
      <c r="L10" s="32" t="s">
        <v>282</v>
      </c>
      <c r="M10" s="18">
        <v>1</v>
      </c>
    </row>
    <row r="11" spans="1:15" s="18" customFormat="1" ht="15.75" thickBot="1">
      <c r="A11" s="38" t="str">
        <f>'Copy paste to Here'!G11</f>
        <v>Thomas Hromada</v>
      </c>
      <c r="B11" s="39"/>
      <c r="C11" s="39"/>
      <c r="D11" s="39"/>
      <c r="F11" s="40" t="str">
        <f>'Copy paste to Here'!B11</f>
        <v>Thomas Hromada</v>
      </c>
      <c r="G11" s="41"/>
      <c r="H11" s="42"/>
      <c r="K11" s="102" t="s">
        <v>163</v>
      </c>
      <c r="L11" s="43" t="s">
        <v>164</v>
      </c>
      <c r="M11" s="18">
        <f>VLOOKUP(G3,[1]Sheet1!$A$9:$I$7290,2,FALSE)</f>
        <v>34.96</v>
      </c>
    </row>
    <row r="12" spans="1:15" s="18" customFormat="1" ht="15.75" thickBot="1">
      <c r="A12" s="38" t="str">
        <f>'Copy paste to Here'!G12</f>
        <v>Fleischstraße 19</v>
      </c>
      <c r="B12" s="39"/>
      <c r="C12" s="39"/>
      <c r="D12" s="39"/>
      <c r="E12" s="86"/>
      <c r="F12" s="40" t="str">
        <f>'Copy paste to Here'!B12</f>
        <v>Fleischstraße 19</v>
      </c>
      <c r="G12" s="41"/>
      <c r="H12" s="42"/>
      <c r="K12" s="102" t="s">
        <v>165</v>
      </c>
      <c r="L12" s="43" t="s">
        <v>138</v>
      </c>
      <c r="M12" s="18">
        <f>VLOOKUP(G3,[1]Sheet1!$A$9:$I$7290,3,FALSE)</f>
        <v>38.22</v>
      </c>
    </row>
    <row r="13" spans="1:15" s="18" customFormat="1" ht="15.75" thickBot="1">
      <c r="A13" s="38" t="str">
        <f>'Copy paste to Here'!G13</f>
        <v>54290 Trier</v>
      </c>
      <c r="B13" s="39"/>
      <c r="C13" s="39"/>
      <c r="D13" s="39"/>
      <c r="E13" s="116" t="s">
        <v>138</v>
      </c>
      <c r="F13" s="40" t="str">
        <f>'Copy paste to Here'!B13</f>
        <v>54290 Trier</v>
      </c>
      <c r="G13" s="41"/>
      <c r="H13" s="42"/>
      <c r="K13" s="102" t="s">
        <v>166</v>
      </c>
      <c r="L13" s="43" t="s">
        <v>167</v>
      </c>
      <c r="M13" s="118">
        <f>VLOOKUP(G3,[1]Sheet1!$A$9:$I$7290,4,FALSE)</f>
        <v>44.11</v>
      </c>
    </row>
    <row r="14" spans="1:15" s="18" customFormat="1" ht="15.75" thickBot="1">
      <c r="A14" s="38" t="str">
        <f>'Copy paste to Here'!G14</f>
        <v>Germany</v>
      </c>
      <c r="B14" s="39"/>
      <c r="C14" s="39"/>
      <c r="D14" s="39"/>
      <c r="E14" s="116">
        <f>VLOOKUP(J9,$L$10:$M$17,2,FALSE)</f>
        <v>38.22</v>
      </c>
      <c r="F14" s="40" t="str">
        <f>'Copy paste to Here'!B14</f>
        <v>Germany</v>
      </c>
      <c r="G14" s="41"/>
      <c r="H14" s="42"/>
      <c r="K14" s="102" t="s">
        <v>168</v>
      </c>
      <c r="L14" s="43" t="s">
        <v>169</v>
      </c>
      <c r="M14" s="18">
        <f>VLOOKUP(G3,[1]Sheet1!$A$9:$I$7290,5,FALSE)</f>
        <v>22.44</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25.84</v>
      </c>
    </row>
    <row r="16" spans="1:15" s="18" customFormat="1" ht="13.7" customHeight="1" thickBot="1">
      <c r="A16" s="49"/>
      <c r="K16" s="103" t="s">
        <v>172</v>
      </c>
      <c r="L16" s="48" t="s">
        <v>173</v>
      </c>
      <c r="M16" s="18">
        <f>VLOOKUP(G3,[1]Sheet1!$A$9:$I$7290,7,FALSE)</f>
        <v>20.78</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Bio - Flex labret, 16g (1.2mm) with a 3mm steel ball &amp; Length: 6mm  &amp;  </v>
      </c>
      <c r="B18" s="54" t="str">
        <f>'Copy paste to Here'!C22</f>
        <v>ALBB3</v>
      </c>
      <c r="C18" s="54" t="s">
        <v>722</v>
      </c>
      <c r="D18" s="55">
        <f>Invoice!B22</f>
        <v>150</v>
      </c>
      <c r="E18" s="56">
        <f>'Shipping Invoice'!J22*$N$1</f>
        <v>0.14000000000000001</v>
      </c>
      <c r="F18" s="56">
        <f>D18*E18</f>
        <v>21.000000000000004</v>
      </c>
      <c r="G18" s="57">
        <f>E18*$E$14</f>
        <v>5.3508000000000004</v>
      </c>
      <c r="H18" s="58">
        <f>D18*G18</f>
        <v>802.62000000000012</v>
      </c>
    </row>
    <row r="19" spans="1:13" s="59" customFormat="1" ht="24">
      <c r="A19" s="117" t="str">
        <f>IF((LEN('Copy paste to Here'!G23))&gt;5,((CONCATENATE('Copy paste to Here'!G23," &amp; ",'Copy paste to Here'!D23,"  &amp;  ",'Copy paste to Here'!E23))),"Empty Cell")</f>
        <v xml:space="preserve">Bio - Flex labret, 16g (1.2mm) with a 3mm steel ball &amp; Length: 8mm  &amp;  </v>
      </c>
      <c r="B19" s="54" t="str">
        <f>'Copy paste to Here'!C23</f>
        <v>ALBB3</v>
      </c>
      <c r="C19" s="54" t="s">
        <v>722</v>
      </c>
      <c r="D19" s="55">
        <f>Invoice!B23</f>
        <v>500</v>
      </c>
      <c r="E19" s="56">
        <f>'Shipping Invoice'!J23*$N$1</f>
        <v>0.14000000000000001</v>
      </c>
      <c r="F19" s="56">
        <f t="shared" ref="F19:F82" si="0">D19*E19</f>
        <v>70</v>
      </c>
      <c r="G19" s="57">
        <f t="shared" ref="G19:G82" si="1">E19*$E$14</f>
        <v>5.3508000000000004</v>
      </c>
      <c r="H19" s="60">
        <f t="shared" ref="H19:H82" si="2">D19*G19</f>
        <v>2675.4</v>
      </c>
    </row>
    <row r="20" spans="1:13" s="59" customFormat="1" ht="24">
      <c r="A20" s="53" t="str">
        <f>IF((LEN('Copy paste to Here'!G24))&gt;5,((CONCATENATE('Copy paste to Here'!G24," &amp; ",'Copy paste to Here'!D24,"  &amp;  ",'Copy paste to Here'!E24))),"Empty Cell")</f>
        <v xml:space="preserve">Bio - Flex labret, 16g (1.2mm) with a 3mm steel ball &amp; Length: 10mm  &amp;  </v>
      </c>
      <c r="B20" s="54" t="str">
        <f>'Copy paste to Here'!C24</f>
        <v>ALBB3</v>
      </c>
      <c r="C20" s="54" t="s">
        <v>722</v>
      </c>
      <c r="D20" s="55">
        <f>Invoice!B24</f>
        <v>250</v>
      </c>
      <c r="E20" s="56">
        <f>'Shipping Invoice'!J24*$N$1</f>
        <v>0.14000000000000001</v>
      </c>
      <c r="F20" s="56">
        <f t="shared" si="0"/>
        <v>35</v>
      </c>
      <c r="G20" s="57">
        <f t="shared" si="1"/>
        <v>5.3508000000000004</v>
      </c>
      <c r="H20" s="60">
        <f t="shared" si="2"/>
        <v>1337.7</v>
      </c>
    </row>
    <row r="21" spans="1:13" s="59" customFormat="1" ht="24">
      <c r="A21" s="53" t="str">
        <f>IF((LEN('Copy paste to Here'!G25))&gt;5,((CONCATENATE('Copy paste to Here'!G25," &amp; ",'Copy paste to Here'!D25,"  &amp;  ",'Copy paste to Here'!E25))),"Empty Cell")</f>
        <v xml:space="preserve">316L Surgical steel ball closure ring, 14g (1.6mm) with a 4mm ball &amp; Length: 8mm  &amp;  </v>
      </c>
      <c r="B21" s="54" t="str">
        <f>'Copy paste to Here'!C25</f>
        <v>BCR14</v>
      </c>
      <c r="C21" s="54" t="s">
        <v>724</v>
      </c>
      <c r="D21" s="55">
        <f>Invoice!B25</f>
        <v>5</v>
      </c>
      <c r="E21" s="56">
        <f>'Shipping Invoice'!J25*$N$1</f>
        <v>0.18</v>
      </c>
      <c r="F21" s="56">
        <f t="shared" si="0"/>
        <v>0.89999999999999991</v>
      </c>
      <c r="G21" s="57">
        <f t="shared" si="1"/>
        <v>6.8795999999999999</v>
      </c>
      <c r="H21" s="60">
        <f t="shared" si="2"/>
        <v>34.397999999999996</v>
      </c>
    </row>
    <row r="22" spans="1:13" s="59" customFormat="1" ht="24">
      <c r="A22" s="53" t="str">
        <f>IF((LEN('Copy paste to Here'!G26))&gt;5,((CONCATENATE('Copy paste to Here'!G26," &amp; ",'Copy paste to Here'!D26,"  &amp;  ",'Copy paste to Here'!E26))),"Empty Cell")</f>
        <v xml:space="preserve">316L Surgical steel ball closure ring, 16g (1.2mm) with a 3mm ball &amp; Length: 9mm  &amp;  </v>
      </c>
      <c r="B22" s="54" t="str">
        <f>'Copy paste to Here'!C26</f>
        <v>BCR16</v>
      </c>
      <c r="C22" s="54" t="s">
        <v>726</v>
      </c>
      <c r="D22" s="55">
        <f>Invoice!B26</f>
        <v>9</v>
      </c>
      <c r="E22" s="56">
        <f>'Shipping Invoice'!J26*$N$1</f>
        <v>0.18</v>
      </c>
      <c r="F22" s="56">
        <f t="shared" si="0"/>
        <v>1.6199999999999999</v>
      </c>
      <c r="G22" s="57">
        <f t="shared" si="1"/>
        <v>6.8795999999999999</v>
      </c>
      <c r="H22" s="60">
        <f t="shared" si="2"/>
        <v>61.916399999999996</v>
      </c>
    </row>
    <row r="23" spans="1:13" s="59" customFormat="1" ht="36">
      <c r="A23" s="53"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8mm  &amp;  Crystal Color: Clear</v>
      </c>
      <c r="B23" s="54" t="str">
        <f>'Copy paste to Here'!C27</f>
        <v>BN1CG</v>
      </c>
      <c r="C23" s="54" t="s">
        <v>728</v>
      </c>
      <c r="D23" s="55">
        <f>Invoice!B27</f>
        <v>6</v>
      </c>
      <c r="E23" s="56">
        <f>'Shipping Invoice'!J27*$N$1</f>
        <v>0.71</v>
      </c>
      <c r="F23" s="56">
        <f t="shared" si="0"/>
        <v>4.26</v>
      </c>
      <c r="G23" s="57">
        <f t="shared" si="1"/>
        <v>27.136199999999999</v>
      </c>
      <c r="H23" s="60">
        <f t="shared" si="2"/>
        <v>162.81719999999999</v>
      </c>
    </row>
    <row r="24" spans="1:13" s="59" customFormat="1" ht="36">
      <c r="A24" s="53"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8mm  &amp;  Crystal Color: AB</v>
      </c>
      <c r="B24" s="54" t="str">
        <f>'Copy paste to Here'!C28</f>
        <v>BN1CG</v>
      </c>
      <c r="C24" s="54" t="s">
        <v>728</v>
      </c>
      <c r="D24" s="55">
        <f>Invoice!B28</f>
        <v>2</v>
      </c>
      <c r="E24" s="56">
        <f>'Shipping Invoice'!J28*$N$1</f>
        <v>0.71</v>
      </c>
      <c r="F24" s="56">
        <f t="shared" si="0"/>
        <v>1.42</v>
      </c>
      <c r="G24" s="57">
        <f t="shared" si="1"/>
        <v>27.136199999999999</v>
      </c>
      <c r="H24" s="60">
        <f t="shared" si="2"/>
        <v>54.272399999999998</v>
      </c>
    </row>
    <row r="25" spans="1:13" s="59" customFormat="1" ht="36">
      <c r="A25" s="53"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10mm  &amp;  Crystal Color: Clear</v>
      </c>
      <c r="B25" s="54" t="str">
        <f>'Copy paste to Here'!C29</f>
        <v>BN1CG</v>
      </c>
      <c r="C25" s="54" t="s">
        <v>728</v>
      </c>
      <c r="D25" s="55">
        <f>Invoice!B29</f>
        <v>7</v>
      </c>
      <c r="E25" s="56">
        <f>'Shipping Invoice'!J29*$N$1</f>
        <v>0.71</v>
      </c>
      <c r="F25" s="56">
        <f t="shared" si="0"/>
        <v>4.97</v>
      </c>
      <c r="G25" s="57">
        <f t="shared" si="1"/>
        <v>27.136199999999999</v>
      </c>
      <c r="H25" s="60">
        <f t="shared" si="2"/>
        <v>189.95339999999999</v>
      </c>
    </row>
    <row r="26" spans="1:13" s="59" customFormat="1" ht="36">
      <c r="A26" s="53" t="str">
        <f>IF((LEN('Copy paste to Here'!G30))&gt;5,((CONCATENATE('Copy paste to Here'!G30," &amp; ",'Copy paste to Here'!D30,"  &amp;  ",'Copy paste to Here'!E30))),"Empty Cell")</f>
        <v>Surgical steel belly banana, 14g (1.6mm) with an 8mm bezel set jewel ball and an upper 5mm plain steel ball using original Czech Preciosa crystals. &amp; Length: 10mm  &amp;  Crystal Color: Fuchsia</v>
      </c>
      <c r="B26" s="54" t="str">
        <f>'Copy paste to Here'!C30</f>
        <v>BN1CG</v>
      </c>
      <c r="C26" s="54" t="s">
        <v>728</v>
      </c>
      <c r="D26" s="55">
        <f>Invoice!B30</f>
        <v>1</v>
      </c>
      <c r="E26" s="56">
        <f>'Shipping Invoice'!J30*$N$1</f>
        <v>0.71</v>
      </c>
      <c r="F26" s="56">
        <f t="shared" si="0"/>
        <v>0.71</v>
      </c>
      <c r="G26" s="57">
        <f t="shared" si="1"/>
        <v>27.136199999999999</v>
      </c>
      <c r="H26" s="60">
        <f t="shared" si="2"/>
        <v>27.136199999999999</v>
      </c>
    </row>
    <row r="27" spans="1:13" s="59" customFormat="1" ht="36">
      <c r="A27" s="53" t="str">
        <f>IF((LEN('Copy paste to Here'!G31))&gt;5,((CONCATENATE('Copy paste to Here'!G31," &amp; ",'Copy paste to Here'!D31,"  &amp;  ",'Copy paste to Here'!E31))),"Empty Cell")</f>
        <v>Surgical steel belly banana, 14g (1.6mm) with an 7mm prong set round CZ stone(cup part is made from silver plated brass) &amp; Length: 8mm  &amp;  Cz Color: Clear</v>
      </c>
      <c r="B27" s="54" t="str">
        <f>'Copy paste to Here'!C31</f>
        <v>BNRDZ</v>
      </c>
      <c r="C27" s="54" t="s">
        <v>730</v>
      </c>
      <c r="D27" s="55">
        <f>Invoice!B31</f>
        <v>2</v>
      </c>
      <c r="E27" s="56">
        <f>'Shipping Invoice'!J31*$N$1</f>
        <v>1.24</v>
      </c>
      <c r="F27" s="56">
        <f t="shared" si="0"/>
        <v>2.48</v>
      </c>
      <c r="G27" s="57">
        <f t="shared" si="1"/>
        <v>47.392800000000001</v>
      </c>
      <c r="H27" s="60">
        <f t="shared" si="2"/>
        <v>94.785600000000002</v>
      </c>
    </row>
    <row r="28" spans="1:13" s="59" customFormat="1" ht="36">
      <c r="A28" s="53" t="str">
        <f>IF((LEN('Copy paste to Here'!G32))&gt;5,((CONCATENATE('Copy paste to Here'!G32," &amp; ",'Copy paste to Here'!D32,"  &amp;  ",'Copy paste to Here'!E32))),"Empty Cell")</f>
        <v>Surgical steel belly banana, 14g (1.6mm) with an 7mm prong set round CZ stone(cup part is made from silver plated brass) &amp; Length: 8mm  &amp;  Cz Color: Lavender</v>
      </c>
      <c r="B28" s="54" t="str">
        <f>'Copy paste to Here'!C32</f>
        <v>BNRDZ</v>
      </c>
      <c r="C28" s="54" t="s">
        <v>730</v>
      </c>
      <c r="D28" s="55">
        <f>Invoice!B32</f>
        <v>1</v>
      </c>
      <c r="E28" s="56">
        <f>'Shipping Invoice'!J32*$N$1</f>
        <v>1.24</v>
      </c>
      <c r="F28" s="56">
        <f t="shared" si="0"/>
        <v>1.24</v>
      </c>
      <c r="G28" s="57">
        <f t="shared" si="1"/>
        <v>47.392800000000001</v>
      </c>
      <c r="H28" s="60">
        <f t="shared" si="2"/>
        <v>47.392800000000001</v>
      </c>
    </row>
    <row r="29" spans="1:13" s="59" customFormat="1" ht="36">
      <c r="A29" s="53" t="str">
        <f>IF((LEN('Copy paste to Here'!G33))&gt;5,((CONCATENATE('Copy paste to Here'!G33," &amp; ",'Copy paste to Here'!D33,"  &amp;  ",'Copy paste to Here'!E33))),"Empty Cell")</f>
        <v>Surgical steel belly banana, 14g (1.6mm) with an 7mm prong set round CZ stone(cup part is made from silver plated brass) &amp; Length: 10mm  &amp;  Cz Color: Clear</v>
      </c>
      <c r="B29" s="54" t="str">
        <f>'Copy paste to Here'!C33</f>
        <v>BNRDZ</v>
      </c>
      <c r="C29" s="54" t="s">
        <v>730</v>
      </c>
      <c r="D29" s="55">
        <f>Invoice!B33</f>
        <v>4</v>
      </c>
      <c r="E29" s="56">
        <f>'Shipping Invoice'!J33*$N$1</f>
        <v>1.24</v>
      </c>
      <c r="F29" s="56">
        <f t="shared" si="0"/>
        <v>4.96</v>
      </c>
      <c r="G29" s="57">
        <f t="shared" si="1"/>
        <v>47.392800000000001</v>
      </c>
      <c r="H29" s="60">
        <f t="shared" si="2"/>
        <v>189.5712</v>
      </c>
    </row>
    <row r="30" spans="1:13" s="59" customFormat="1" ht="36">
      <c r="A30" s="53" t="str">
        <f>IF((LEN('Copy paste to Here'!G34))&gt;5,((CONCATENATE('Copy paste to Here'!G34," &amp; ",'Copy paste to Here'!D34,"  &amp;  ",'Copy paste to Here'!E34))),"Empty Cell")</f>
        <v>Surgical steel belly banana, 14g (1.6mm) with an 7mm prong set round CZ stone(cup part is made from silver plated brass) &amp; Length: 10mm  &amp;  Cz Color: Lavender</v>
      </c>
      <c r="B30" s="54" t="str">
        <f>'Copy paste to Here'!C34</f>
        <v>BNRDZ</v>
      </c>
      <c r="C30" s="54" t="s">
        <v>730</v>
      </c>
      <c r="D30" s="55">
        <f>Invoice!B34</f>
        <v>2</v>
      </c>
      <c r="E30" s="56">
        <f>'Shipping Invoice'!J34*$N$1</f>
        <v>1.24</v>
      </c>
      <c r="F30" s="56">
        <f t="shared" si="0"/>
        <v>2.48</v>
      </c>
      <c r="G30" s="57">
        <f t="shared" si="1"/>
        <v>47.392800000000001</v>
      </c>
      <c r="H30" s="60">
        <f t="shared" si="2"/>
        <v>94.785600000000002</v>
      </c>
    </row>
    <row r="31" spans="1:13" s="59" customFormat="1" ht="36">
      <c r="A31" s="53" t="str">
        <f>IF((LEN('Copy paste to Here'!G35))&gt;5,((CONCATENATE('Copy paste to Here'!G35," &amp; ",'Copy paste to Here'!D35,"  &amp;  ",'Copy paste to Here'!E35))),"Empty Cell")</f>
        <v xml:space="preserve">PVD plated surgical steel belly banana, 14g (1.6mm) with an 8mm jewel ball and a upper 5mm plain steel ball - length 3/8'' (10mm) &amp; Color: Gold Anodized w/ Clear crystal  &amp;  </v>
      </c>
      <c r="B31" s="54" t="str">
        <f>'Copy paste to Here'!C35</f>
        <v>BNT1CG</v>
      </c>
      <c r="C31" s="54" t="s">
        <v>732</v>
      </c>
      <c r="D31" s="55">
        <f>Invoice!B35</f>
        <v>2</v>
      </c>
      <c r="E31" s="56">
        <f>'Shipping Invoice'!J35*$N$1</f>
        <v>0.95</v>
      </c>
      <c r="F31" s="56">
        <f t="shared" si="0"/>
        <v>1.9</v>
      </c>
      <c r="G31" s="57">
        <f t="shared" si="1"/>
        <v>36.308999999999997</v>
      </c>
      <c r="H31" s="60">
        <f t="shared" si="2"/>
        <v>72.617999999999995</v>
      </c>
    </row>
    <row r="32" spans="1:13" s="59" customFormat="1" ht="36">
      <c r="A32" s="53" t="str">
        <f>IF((LEN('Copy paste to Here'!G36))&gt;5,((CONCATENATE('Copy paste to Here'!G36," &amp; ",'Copy paste to Here'!D36,"  &amp;  ",'Copy paste to Here'!E36))),"Empty Cell")</f>
        <v>Anodized surgical steel belly banana, 14g (1.6mm) with a lower 8mm frosted steel ball and a 5mm top steel ball &amp; Length: 10mm  &amp;  Color: Gold anodized</v>
      </c>
      <c r="B32" s="54" t="str">
        <f>'Copy paste to Here'!C36</f>
        <v>BNTFO8</v>
      </c>
      <c r="C32" s="54" t="s">
        <v>734</v>
      </c>
      <c r="D32" s="55">
        <f>Invoice!B36</f>
        <v>2</v>
      </c>
      <c r="E32" s="56">
        <f>'Shipping Invoice'!J36*$N$1</f>
        <v>0.84</v>
      </c>
      <c r="F32" s="56">
        <f t="shared" si="0"/>
        <v>1.68</v>
      </c>
      <c r="G32" s="57">
        <f t="shared" si="1"/>
        <v>32.104799999999997</v>
      </c>
      <c r="H32" s="60">
        <f t="shared" si="2"/>
        <v>64.209599999999995</v>
      </c>
    </row>
    <row r="33" spans="1:8" s="59" customFormat="1" ht="24">
      <c r="A33" s="53" t="str">
        <f>IF((LEN('Copy paste to Here'!G37))&gt;5,((CONCATENATE('Copy paste to Here'!G37," &amp; ",'Copy paste to Here'!D37,"  &amp;  ",'Copy paste to Here'!E37))),"Empty Cell")</f>
        <v xml:space="preserve">Surgical steel circular barbell, 16g (1.2mm) with two 3mm balls &amp; Length: 8mm  &amp;  </v>
      </c>
      <c r="B33" s="54" t="str">
        <f>'Copy paste to Here'!C37</f>
        <v>CBEB</v>
      </c>
      <c r="C33" s="54" t="s">
        <v>737</v>
      </c>
      <c r="D33" s="55">
        <f>Invoice!B37</f>
        <v>10</v>
      </c>
      <c r="E33" s="56">
        <f>'Shipping Invoice'!J37*$N$1</f>
        <v>0.23</v>
      </c>
      <c r="F33" s="56">
        <f t="shared" si="0"/>
        <v>2.3000000000000003</v>
      </c>
      <c r="G33" s="57">
        <f t="shared" si="1"/>
        <v>8.7905999999999995</v>
      </c>
      <c r="H33" s="60">
        <f t="shared" si="2"/>
        <v>87.905999999999992</v>
      </c>
    </row>
    <row r="34" spans="1:8" s="59" customFormat="1" ht="24">
      <c r="A34" s="53" t="str">
        <f>IF((LEN('Copy paste to Here'!G38))&gt;5,((CONCATENATE('Copy paste to Here'!G38," &amp; ",'Copy paste to Here'!D38,"  &amp;  ",'Copy paste to Here'!E38))),"Empty Cell")</f>
        <v>Premium PVD plated surgical steel circular barbell, 16g (1.2mm) with two 3mm balls &amp; Length: 8mm  &amp;  Color: Gold</v>
      </c>
      <c r="B34" s="54" t="str">
        <f>'Copy paste to Here'!C38</f>
        <v>CBETB</v>
      </c>
      <c r="C34" s="54" t="s">
        <v>739</v>
      </c>
      <c r="D34" s="55">
        <f>Invoice!B38</f>
        <v>5</v>
      </c>
      <c r="E34" s="56">
        <f>'Shipping Invoice'!J38*$N$1</f>
        <v>0.56000000000000005</v>
      </c>
      <c r="F34" s="56">
        <f t="shared" si="0"/>
        <v>2.8000000000000003</v>
      </c>
      <c r="G34" s="57">
        <f t="shared" si="1"/>
        <v>21.403200000000002</v>
      </c>
      <c r="H34" s="60">
        <f t="shared" si="2"/>
        <v>107.01600000000001</v>
      </c>
    </row>
    <row r="35" spans="1:8" s="59" customFormat="1" ht="24">
      <c r="A35" s="53" t="str">
        <f>IF((LEN('Copy paste to Here'!G39))&gt;5,((CONCATENATE('Copy paste to Here'!G39," &amp; ",'Copy paste to Here'!D39,"  &amp;  ",'Copy paste to Here'!E39))),"Empty Cell")</f>
        <v>Premium PVD plated surgical steel circular barbell, 16g (1.2mm) with two 3mm balls &amp; Length: 10mm  &amp;  Color: Black</v>
      </c>
      <c r="B35" s="54" t="str">
        <f>'Copy paste to Here'!C39</f>
        <v>CBETB</v>
      </c>
      <c r="C35" s="54" t="s">
        <v>739</v>
      </c>
      <c r="D35" s="55">
        <f>Invoice!B39</f>
        <v>5</v>
      </c>
      <c r="E35" s="56">
        <f>'Shipping Invoice'!J39*$N$1</f>
        <v>0.56000000000000005</v>
      </c>
      <c r="F35" s="56">
        <f t="shared" si="0"/>
        <v>2.8000000000000003</v>
      </c>
      <c r="G35" s="57">
        <f t="shared" si="1"/>
        <v>21.403200000000002</v>
      </c>
      <c r="H35" s="60">
        <f t="shared" si="2"/>
        <v>107.01600000000001</v>
      </c>
    </row>
    <row r="36" spans="1:8" s="59" customFormat="1" ht="24">
      <c r="A36" s="53" t="str">
        <f>IF((LEN('Copy paste to Here'!G40))&gt;5,((CONCATENATE('Copy paste to Here'!G40," &amp; ",'Copy paste to Here'!D40,"  &amp;  ",'Copy paste to Here'!E40))),"Empty Cell")</f>
        <v xml:space="preserve">Surgical steel circular barbell, 14g (1.6mm) with two 4mm balls &amp; Length: 8mm  &amp;  </v>
      </c>
      <c r="B36" s="54" t="str">
        <f>'Copy paste to Here'!C40</f>
        <v>CBM</v>
      </c>
      <c r="C36" s="54" t="s">
        <v>741</v>
      </c>
      <c r="D36" s="55">
        <f>Invoice!B40</f>
        <v>10</v>
      </c>
      <c r="E36" s="56">
        <f>'Shipping Invoice'!J40*$N$1</f>
        <v>0.28000000000000003</v>
      </c>
      <c r="F36" s="56">
        <f t="shared" si="0"/>
        <v>2.8000000000000003</v>
      </c>
      <c r="G36" s="57">
        <f t="shared" si="1"/>
        <v>10.701600000000001</v>
      </c>
      <c r="H36" s="60">
        <f t="shared" si="2"/>
        <v>107.01600000000001</v>
      </c>
    </row>
    <row r="37" spans="1:8" s="59" customFormat="1" ht="24">
      <c r="A37" s="53" t="str">
        <f>IF((LEN('Copy paste to Here'!G41))&gt;5,((CONCATENATE('Copy paste to Here'!G41," &amp; ",'Copy paste to Here'!D41,"  &amp;  ",'Copy paste to Here'!E41))),"Empty Cell")</f>
        <v xml:space="preserve">Surgical steel circular barbell, 14g (1.6mm) with two 4mm balls &amp; Length: 10mm  &amp;  </v>
      </c>
      <c r="B37" s="54" t="str">
        <f>'Copy paste to Here'!C41</f>
        <v>CBM</v>
      </c>
      <c r="C37" s="54" t="s">
        <v>741</v>
      </c>
      <c r="D37" s="55">
        <f>Invoice!B41</f>
        <v>14</v>
      </c>
      <c r="E37" s="56">
        <f>'Shipping Invoice'!J41*$N$1</f>
        <v>0.28000000000000003</v>
      </c>
      <c r="F37" s="56">
        <f t="shared" si="0"/>
        <v>3.9200000000000004</v>
      </c>
      <c r="G37" s="57">
        <f t="shared" si="1"/>
        <v>10.701600000000001</v>
      </c>
      <c r="H37" s="60">
        <f t="shared" si="2"/>
        <v>149.82240000000002</v>
      </c>
    </row>
    <row r="38" spans="1:8" s="59" customFormat="1" ht="24">
      <c r="A38" s="53" t="str">
        <f>IF((LEN('Copy paste to Here'!G42))&gt;5,((CONCATENATE('Copy paste to Here'!G42," &amp; ",'Copy paste to Here'!D42,"  &amp;  ",'Copy paste to Here'!E42))),"Empty Cell")</f>
        <v>Anodized surgical steel circular barbell, 14g (1.6mm) with two 4mm balls &amp; Length: 8mm  &amp;  Color: Black</v>
      </c>
      <c r="B38" s="54" t="str">
        <f>'Copy paste to Here'!C42</f>
        <v>CBTB4</v>
      </c>
      <c r="C38" s="54" t="s">
        <v>743</v>
      </c>
      <c r="D38" s="55">
        <f>Invoice!B42</f>
        <v>9</v>
      </c>
      <c r="E38" s="56">
        <f>'Shipping Invoice'!J42*$N$1</f>
        <v>0.61</v>
      </c>
      <c r="F38" s="56">
        <f t="shared" si="0"/>
        <v>5.49</v>
      </c>
      <c r="G38" s="57">
        <f t="shared" si="1"/>
        <v>23.3142</v>
      </c>
      <c r="H38" s="60">
        <f t="shared" si="2"/>
        <v>209.8278</v>
      </c>
    </row>
    <row r="39" spans="1:8" s="59" customFormat="1" ht="24">
      <c r="A39" s="53" t="str">
        <f>IF((LEN('Copy paste to Here'!G43))&gt;5,((CONCATENATE('Copy paste to Here'!G43," &amp; ",'Copy paste to Here'!D43,"  &amp;  ",'Copy paste to Here'!E43))),"Empty Cell")</f>
        <v>Anodized surgical steel circular barbell, 14g (1.6mm) with two 4mm balls &amp; Length: 8mm  &amp;  Color: Gold</v>
      </c>
      <c r="B39" s="54" t="str">
        <f>'Copy paste to Here'!C43</f>
        <v>CBTB4</v>
      </c>
      <c r="C39" s="54" t="s">
        <v>743</v>
      </c>
      <c r="D39" s="55">
        <f>Invoice!B43</f>
        <v>6</v>
      </c>
      <c r="E39" s="56">
        <f>'Shipping Invoice'!J43*$N$1</f>
        <v>0.61</v>
      </c>
      <c r="F39" s="56">
        <f t="shared" si="0"/>
        <v>3.66</v>
      </c>
      <c r="G39" s="57">
        <f t="shared" si="1"/>
        <v>23.3142</v>
      </c>
      <c r="H39" s="60">
        <f t="shared" si="2"/>
        <v>139.8852</v>
      </c>
    </row>
    <row r="40" spans="1:8" s="59" customFormat="1" ht="24">
      <c r="A40" s="53" t="str">
        <f>IF((LEN('Copy paste to Here'!G44))&gt;5,((CONCATENATE('Copy paste to Here'!G44," &amp; ",'Copy paste to Here'!D44,"  &amp;  ",'Copy paste to Here'!E44))),"Empty Cell")</f>
        <v>Anodized surgical steel circular barbell, 14g (1.6mm) with two 4mm balls &amp; Length: 10mm  &amp;  Color: Black</v>
      </c>
      <c r="B40" s="54" t="str">
        <f>'Copy paste to Here'!C44</f>
        <v>CBTB4</v>
      </c>
      <c r="C40" s="54" t="s">
        <v>743</v>
      </c>
      <c r="D40" s="55">
        <f>Invoice!B44</f>
        <v>7</v>
      </c>
      <c r="E40" s="56">
        <f>'Shipping Invoice'!J44*$N$1</f>
        <v>0.61</v>
      </c>
      <c r="F40" s="56">
        <f t="shared" si="0"/>
        <v>4.2699999999999996</v>
      </c>
      <c r="G40" s="57">
        <f t="shared" si="1"/>
        <v>23.3142</v>
      </c>
      <c r="H40" s="60">
        <f t="shared" si="2"/>
        <v>163.1994</v>
      </c>
    </row>
    <row r="41" spans="1:8" s="59" customFormat="1" ht="24">
      <c r="A41" s="53" t="str">
        <f>IF((LEN('Copy paste to Here'!G45))&gt;5,((CONCATENATE('Copy paste to Here'!G45," &amp; ",'Copy paste to Here'!D45,"  &amp;  ",'Copy paste to Here'!E45))),"Empty Cell")</f>
        <v>Anodized surgical steel circular barbell, 14g (1.6mm) with two 4mm balls &amp; Length: 10mm  &amp;  Color: Gold</v>
      </c>
      <c r="B41" s="54" t="str">
        <f>'Copy paste to Here'!C45</f>
        <v>CBTB4</v>
      </c>
      <c r="C41" s="54" t="s">
        <v>743</v>
      </c>
      <c r="D41" s="55">
        <f>Invoice!B45</f>
        <v>4</v>
      </c>
      <c r="E41" s="56">
        <f>'Shipping Invoice'!J45*$N$1</f>
        <v>0.61</v>
      </c>
      <c r="F41" s="56">
        <f t="shared" si="0"/>
        <v>2.44</v>
      </c>
      <c r="G41" s="57">
        <f t="shared" si="1"/>
        <v>23.3142</v>
      </c>
      <c r="H41" s="60">
        <f t="shared" si="2"/>
        <v>93.256799999999998</v>
      </c>
    </row>
    <row r="42" spans="1:8" s="59" customFormat="1" ht="24">
      <c r="A42" s="53" t="str">
        <f>IF((LEN('Copy paste to Here'!G46))&gt;5,((CONCATENATE('Copy paste to Here'!G46," &amp; ",'Copy paste to Here'!D46,"  &amp;  ",'Copy paste to Here'!E46))),"Empty Cell")</f>
        <v xml:space="preserve">Rose gold PVD plated 316L steel circular barbell, 14g (1.6mm) with two 4mm balls &amp; Length: 8mm  &amp;  </v>
      </c>
      <c r="B42" s="54" t="str">
        <f>'Copy paste to Here'!C46</f>
        <v>CBTTB4</v>
      </c>
      <c r="C42" s="54" t="s">
        <v>745</v>
      </c>
      <c r="D42" s="55">
        <f>Invoice!B46</f>
        <v>1</v>
      </c>
      <c r="E42" s="56">
        <f>'Shipping Invoice'!J46*$N$1</f>
        <v>0.61</v>
      </c>
      <c r="F42" s="56">
        <f t="shared" si="0"/>
        <v>0.61</v>
      </c>
      <c r="G42" s="57">
        <f t="shared" si="1"/>
        <v>23.3142</v>
      </c>
      <c r="H42" s="60">
        <f t="shared" si="2"/>
        <v>23.3142</v>
      </c>
    </row>
    <row r="43" spans="1:8" s="59" customFormat="1" ht="24">
      <c r="A43" s="53" t="str">
        <f>IF((LEN('Copy paste to Here'!G47))&gt;5,((CONCATENATE('Copy paste to Here'!G47," &amp; ",'Copy paste to Here'!D47,"  &amp;  ",'Copy paste to Here'!E47))),"Empty Cell")</f>
        <v xml:space="preserve">Mirror polished surgical steel screw-fit flesh tunnel &amp; Gauge: 3mm  &amp;  </v>
      </c>
      <c r="B43" s="54" t="str">
        <f>'Copy paste to Here'!C47</f>
        <v>FPG</v>
      </c>
      <c r="C43" s="54" t="s">
        <v>869</v>
      </c>
      <c r="D43" s="55">
        <f>Invoice!B47</f>
        <v>6</v>
      </c>
      <c r="E43" s="56">
        <f>'Shipping Invoice'!J47*$N$1</f>
        <v>1.52</v>
      </c>
      <c r="F43" s="56">
        <f t="shared" si="0"/>
        <v>9.120000000000001</v>
      </c>
      <c r="G43" s="57">
        <f t="shared" si="1"/>
        <v>58.0944</v>
      </c>
      <c r="H43" s="60">
        <f t="shared" si="2"/>
        <v>348.56639999999999</v>
      </c>
    </row>
    <row r="44" spans="1:8" s="59" customFormat="1" ht="24">
      <c r="A44" s="53" t="str">
        <f>IF((LEN('Copy paste to Here'!G48))&gt;5,((CONCATENATE('Copy paste to Here'!G48," &amp; ",'Copy paste to Here'!D48,"  &amp;  ",'Copy paste to Here'!E48))),"Empty Cell")</f>
        <v xml:space="preserve">Mirror polished surgical steel screw-fit flesh tunnel &amp; Gauge: 4mm  &amp;  </v>
      </c>
      <c r="B44" s="54" t="str">
        <f>'Copy paste to Here'!C48</f>
        <v>FPG</v>
      </c>
      <c r="C44" s="54" t="s">
        <v>870</v>
      </c>
      <c r="D44" s="55">
        <f>Invoice!B48</f>
        <v>6</v>
      </c>
      <c r="E44" s="56">
        <f>'Shipping Invoice'!J48*$N$1</f>
        <v>1.52</v>
      </c>
      <c r="F44" s="56">
        <f t="shared" si="0"/>
        <v>9.120000000000001</v>
      </c>
      <c r="G44" s="57">
        <f t="shared" si="1"/>
        <v>58.0944</v>
      </c>
      <c r="H44" s="60">
        <f t="shared" si="2"/>
        <v>348.56639999999999</v>
      </c>
    </row>
    <row r="45" spans="1:8" s="59" customFormat="1" ht="24">
      <c r="A45" s="53" t="str">
        <f>IF((LEN('Copy paste to Here'!G49))&gt;5,((CONCATENATE('Copy paste to Here'!G49," &amp; ",'Copy paste to Here'!D49,"  &amp;  ",'Copy paste to Here'!E49))),"Empty Cell")</f>
        <v xml:space="preserve">Mirror polished surgical steel screw-fit flesh tunnel &amp; Gauge: 5mm  &amp;  </v>
      </c>
      <c r="B45" s="54" t="str">
        <f>'Copy paste to Here'!C49</f>
        <v>FPG</v>
      </c>
      <c r="C45" s="54" t="s">
        <v>871</v>
      </c>
      <c r="D45" s="55">
        <f>Invoice!B49</f>
        <v>6</v>
      </c>
      <c r="E45" s="56">
        <f>'Shipping Invoice'!J49*$N$1</f>
        <v>1.52</v>
      </c>
      <c r="F45" s="56">
        <f t="shared" si="0"/>
        <v>9.120000000000001</v>
      </c>
      <c r="G45" s="57">
        <f t="shared" si="1"/>
        <v>58.0944</v>
      </c>
      <c r="H45" s="60">
        <f t="shared" si="2"/>
        <v>348.56639999999999</v>
      </c>
    </row>
    <row r="46" spans="1:8" s="59" customFormat="1" ht="24">
      <c r="A46" s="53" t="str">
        <f>IF((LEN('Copy paste to Here'!G50))&gt;5,((CONCATENATE('Copy paste to Here'!G50," &amp; ",'Copy paste to Here'!D50,"  &amp;  ",'Copy paste to Here'!E50))),"Empty Cell")</f>
        <v xml:space="preserve">Mirror polished surgical steel screw-fit flesh tunnel &amp; Gauge: 6mm  &amp;  </v>
      </c>
      <c r="B46" s="54" t="str">
        <f>'Copy paste to Here'!C50</f>
        <v>FPG</v>
      </c>
      <c r="C46" s="54" t="s">
        <v>872</v>
      </c>
      <c r="D46" s="55">
        <f>Invoice!B50</f>
        <v>4</v>
      </c>
      <c r="E46" s="56">
        <f>'Shipping Invoice'!J50*$N$1</f>
        <v>1.52</v>
      </c>
      <c r="F46" s="56">
        <f t="shared" si="0"/>
        <v>6.08</v>
      </c>
      <c r="G46" s="57">
        <f t="shared" si="1"/>
        <v>58.0944</v>
      </c>
      <c r="H46" s="60">
        <f t="shared" si="2"/>
        <v>232.3776</v>
      </c>
    </row>
    <row r="47" spans="1:8" s="59" customFormat="1" ht="24">
      <c r="A47" s="53" t="str">
        <f>IF((LEN('Copy paste to Here'!G51))&gt;5,((CONCATENATE('Copy paste to Here'!G51," &amp; ",'Copy paste to Here'!D51,"  &amp;  ",'Copy paste to Here'!E51))),"Empty Cell")</f>
        <v xml:space="preserve">Mirror polished surgical steel screw-fit flesh tunnel &amp; Gauge: 8mm  &amp;  </v>
      </c>
      <c r="B47" s="54" t="str">
        <f>'Copy paste to Here'!C51</f>
        <v>FPG</v>
      </c>
      <c r="C47" s="54" t="s">
        <v>873</v>
      </c>
      <c r="D47" s="55">
        <f>Invoice!B51</f>
        <v>4</v>
      </c>
      <c r="E47" s="56">
        <f>'Shipping Invoice'!J51*$N$1</f>
        <v>1.66</v>
      </c>
      <c r="F47" s="56">
        <f t="shared" si="0"/>
        <v>6.64</v>
      </c>
      <c r="G47" s="57">
        <f t="shared" si="1"/>
        <v>63.445199999999993</v>
      </c>
      <c r="H47" s="60">
        <f t="shared" si="2"/>
        <v>253.78079999999997</v>
      </c>
    </row>
    <row r="48" spans="1:8" s="59" customFormat="1" ht="24">
      <c r="A48" s="53" t="str">
        <f>IF((LEN('Copy paste to Here'!G52))&gt;5,((CONCATENATE('Copy paste to Here'!G52," &amp; ",'Copy paste to Here'!D52,"  &amp;  ",'Copy paste to Here'!E52))),"Empty Cell")</f>
        <v>PVD plated surgical steel screw-fit flesh tunnel &amp; Gauge: 2mm  &amp;  Color: Black</v>
      </c>
      <c r="B48" s="54" t="str">
        <f>'Copy paste to Here'!C52</f>
        <v>FTPG</v>
      </c>
      <c r="C48" s="54" t="s">
        <v>874</v>
      </c>
      <c r="D48" s="55">
        <f>Invoice!B52</f>
        <v>2</v>
      </c>
      <c r="E48" s="56">
        <f>'Shipping Invoice'!J52*$N$1</f>
        <v>2.19</v>
      </c>
      <c r="F48" s="56">
        <f t="shared" si="0"/>
        <v>4.38</v>
      </c>
      <c r="G48" s="57">
        <f t="shared" si="1"/>
        <v>83.701799999999992</v>
      </c>
      <c r="H48" s="60">
        <f t="shared" si="2"/>
        <v>167.40359999999998</v>
      </c>
    </row>
    <row r="49" spans="1:8" s="59" customFormat="1" ht="24">
      <c r="A49" s="53" t="str">
        <f>IF((LEN('Copy paste to Here'!G53))&gt;5,((CONCATENATE('Copy paste to Here'!G53," &amp; ",'Copy paste to Here'!D53,"  &amp;  ",'Copy paste to Here'!E53))),"Empty Cell")</f>
        <v>PVD plated surgical steel screw-fit flesh tunnel &amp; Gauge: 3mm  &amp;  Color: Black</v>
      </c>
      <c r="B49" s="54" t="str">
        <f>'Copy paste to Here'!C53</f>
        <v>FTPG</v>
      </c>
      <c r="C49" s="54" t="s">
        <v>875</v>
      </c>
      <c r="D49" s="55">
        <f>Invoice!B53</f>
        <v>1</v>
      </c>
      <c r="E49" s="56">
        <f>'Shipping Invoice'!J53*$N$1</f>
        <v>2.38</v>
      </c>
      <c r="F49" s="56">
        <f t="shared" si="0"/>
        <v>2.38</v>
      </c>
      <c r="G49" s="57">
        <f t="shared" si="1"/>
        <v>90.9636</v>
      </c>
      <c r="H49" s="60">
        <f t="shared" si="2"/>
        <v>90.9636</v>
      </c>
    </row>
    <row r="50" spans="1:8" s="59" customFormat="1" ht="24">
      <c r="A50" s="53" t="str">
        <f>IF((LEN('Copy paste to Here'!G54))&gt;5,((CONCATENATE('Copy paste to Here'!G54," &amp; ",'Copy paste to Here'!D54,"  &amp;  ",'Copy paste to Here'!E54))),"Empty Cell")</f>
        <v>PVD plated surgical steel screw-fit flesh tunnel &amp; Gauge: 4mm  &amp;  Color: Black</v>
      </c>
      <c r="B50" s="54" t="str">
        <f>'Copy paste to Here'!C54</f>
        <v>FTPG</v>
      </c>
      <c r="C50" s="54" t="s">
        <v>876</v>
      </c>
      <c r="D50" s="55">
        <f>Invoice!B54</f>
        <v>2</v>
      </c>
      <c r="E50" s="56">
        <f>'Shipping Invoice'!J54*$N$1</f>
        <v>2.48</v>
      </c>
      <c r="F50" s="56">
        <f t="shared" si="0"/>
        <v>4.96</v>
      </c>
      <c r="G50" s="57">
        <f t="shared" si="1"/>
        <v>94.785600000000002</v>
      </c>
      <c r="H50" s="60">
        <f t="shared" si="2"/>
        <v>189.5712</v>
      </c>
    </row>
    <row r="51" spans="1:8" s="59" customFormat="1" ht="24">
      <c r="A51" s="53" t="str">
        <f>IF((LEN('Copy paste to Here'!G55))&gt;5,((CONCATENATE('Copy paste to Here'!G55," &amp; ",'Copy paste to Here'!D55,"  &amp;  ",'Copy paste to Here'!E55))),"Empty Cell")</f>
        <v>PVD plated surgical steel screw-fit flesh tunnel &amp; Gauge: 5mm  &amp;  Color: Black</v>
      </c>
      <c r="B51" s="54" t="str">
        <f>'Copy paste to Here'!C55</f>
        <v>FTPG</v>
      </c>
      <c r="C51" s="54" t="s">
        <v>877</v>
      </c>
      <c r="D51" s="55">
        <f>Invoice!B55</f>
        <v>2</v>
      </c>
      <c r="E51" s="56">
        <f>'Shipping Invoice'!J55*$N$1</f>
        <v>2.62</v>
      </c>
      <c r="F51" s="56">
        <f t="shared" si="0"/>
        <v>5.24</v>
      </c>
      <c r="G51" s="57">
        <f t="shared" si="1"/>
        <v>100.13639999999999</v>
      </c>
      <c r="H51" s="60">
        <f t="shared" si="2"/>
        <v>200.27279999999999</v>
      </c>
    </row>
    <row r="52" spans="1:8" s="59" customFormat="1" ht="24">
      <c r="A52" s="53" t="str">
        <f>IF((LEN('Copy paste to Here'!G56))&gt;5,((CONCATENATE('Copy paste to Here'!G56," &amp; ",'Copy paste to Here'!D56,"  &amp;  ",'Copy paste to Here'!E56))),"Empty Cell")</f>
        <v>PVD plated surgical steel screw-fit flesh tunnel &amp; Gauge: 8mm  &amp;  Color: Black</v>
      </c>
      <c r="B52" s="54" t="str">
        <f>'Copy paste to Here'!C56</f>
        <v>FTPG</v>
      </c>
      <c r="C52" s="54" t="s">
        <v>878</v>
      </c>
      <c r="D52" s="55">
        <f>Invoice!B56</f>
        <v>2</v>
      </c>
      <c r="E52" s="56">
        <f>'Shipping Invoice'!J56*$N$1</f>
        <v>2.96</v>
      </c>
      <c r="F52" s="56">
        <f t="shared" si="0"/>
        <v>5.92</v>
      </c>
      <c r="G52" s="57">
        <f t="shared" si="1"/>
        <v>113.13119999999999</v>
      </c>
      <c r="H52" s="60">
        <f t="shared" si="2"/>
        <v>226.26239999999999</v>
      </c>
    </row>
    <row r="53" spans="1:8" s="59" customFormat="1" ht="25.5">
      <c r="A53" s="53" t="str">
        <f>IF((LEN('Copy paste to Here'!G57))&gt;5,((CONCATENATE('Copy paste to Here'!G57," &amp; ",'Copy paste to Here'!D57,"  &amp;  ",'Copy paste to Here'!E57))),"Empty Cell")</f>
        <v>PVD plated surgical steel screw-fit flesh tunnel &amp; Gauge: 7mm  &amp;  Color: Black</v>
      </c>
      <c r="B53" s="54" t="str">
        <f>'Copy paste to Here'!C57</f>
        <v>FTPG</v>
      </c>
      <c r="C53" s="54" t="s">
        <v>879</v>
      </c>
      <c r="D53" s="55">
        <f>Invoice!B57</f>
        <v>2</v>
      </c>
      <c r="E53" s="56">
        <f>'Shipping Invoice'!J57*$N$1</f>
        <v>2.86</v>
      </c>
      <c r="F53" s="56">
        <f t="shared" si="0"/>
        <v>5.72</v>
      </c>
      <c r="G53" s="57">
        <f t="shared" si="1"/>
        <v>109.30919999999999</v>
      </c>
      <c r="H53" s="60">
        <f t="shared" si="2"/>
        <v>218.61839999999998</v>
      </c>
    </row>
    <row r="54" spans="1:8" s="59" customFormat="1" ht="25.5">
      <c r="A54" s="53" t="str">
        <f>IF((LEN('Copy paste to Here'!G58))&gt;5,((CONCATENATE('Copy paste to Here'!G58," &amp; ",'Copy paste to Here'!D58,"  &amp;  ",'Copy paste to Here'!E58))),"Empty Cell")</f>
        <v>PVD plated surgical steel screw-fit flesh tunnel &amp; Gauge: 9mm  &amp;  Color: Black</v>
      </c>
      <c r="B54" s="54" t="str">
        <f>'Copy paste to Here'!C58</f>
        <v>FTPG</v>
      </c>
      <c r="C54" s="54" t="s">
        <v>880</v>
      </c>
      <c r="D54" s="55">
        <f>Invoice!B58</f>
        <v>2</v>
      </c>
      <c r="E54" s="56">
        <f>'Shipping Invoice'!J58*$N$1</f>
        <v>3.05</v>
      </c>
      <c r="F54" s="56">
        <f t="shared" si="0"/>
        <v>6.1</v>
      </c>
      <c r="G54" s="57">
        <f t="shared" si="1"/>
        <v>116.57099999999998</v>
      </c>
      <c r="H54" s="60">
        <f t="shared" si="2"/>
        <v>233.14199999999997</v>
      </c>
    </row>
    <row r="55" spans="1:8" s="59" customFormat="1" ht="25.5">
      <c r="A55" s="53" t="str">
        <f>IF((LEN('Copy paste to Here'!G59))&gt;5,((CONCATENATE('Copy paste to Here'!G59," &amp; ",'Copy paste to Here'!D59,"  &amp;  ",'Copy paste to Here'!E59))),"Empty Cell")</f>
        <v xml:space="preserve">14k gold hinged segment ring, 1mm (18g) &amp; Length: 7mm  &amp;  </v>
      </c>
      <c r="B55" s="54" t="str">
        <f>'Copy paste to Here'!C59</f>
        <v>GSEGH18</v>
      </c>
      <c r="C55" s="54" t="s">
        <v>881</v>
      </c>
      <c r="D55" s="55">
        <f>Invoice!B59</f>
        <v>1</v>
      </c>
      <c r="E55" s="56">
        <f>'Shipping Invoice'!J59*$N$1</f>
        <v>23.21</v>
      </c>
      <c r="F55" s="56">
        <f t="shared" si="0"/>
        <v>23.21</v>
      </c>
      <c r="G55" s="57">
        <f t="shared" si="1"/>
        <v>887.08619999999996</v>
      </c>
      <c r="H55" s="60">
        <f t="shared" si="2"/>
        <v>887.08619999999996</v>
      </c>
    </row>
    <row r="56" spans="1:8" s="59" customFormat="1" ht="36">
      <c r="A56" s="53" t="str">
        <f>IF((LEN('Copy paste to Here'!G60))&gt;5,((CONCATENATE('Copy paste to Here'!G60," &amp; ",'Copy paste to Here'!D60,"  &amp;  ",'Copy paste to Here'!E60))),"Empty Cell")</f>
        <v xml:space="preserve">316L steel 4mm dermal anchor top part with bezel set flat crystal for 1.6mm (14g) posts with 1.2mm internal threading &amp; Crystal Color: Clear  &amp;  </v>
      </c>
      <c r="B56" s="54" t="str">
        <f>'Copy paste to Here'!C60</f>
        <v>IJF4</v>
      </c>
      <c r="C56" s="54" t="s">
        <v>761</v>
      </c>
      <c r="D56" s="55">
        <f>Invoice!B60</f>
        <v>1</v>
      </c>
      <c r="E56" s="56">
        <f>'Shipping Invoice'!J60*$N$1</f>
        <v>0.52</v>
      </c>
      <c r="F56" s="56">
        <f t="shared" si="0"/>
        <v>0.52</v>
      </c>
      <c r="G56" s="57">
        <f t="shared" si="1"/>
        <v>19.874400000000001</v>
      </c>
      <c r="H56" s="60">
        <f t="shared" si="2"/>
        <v>19.874400000000001</v>
      </c>
    </row>
    <row r="57" spans="1:8" s="59" customFormat="1" ht="36">
      <c r="A57" s="53" t="str">
        <f>IF((LEN('Copy paste to Here'!G61))&gt;5,((CONCATENATE('Copy paste to Here'!G61," &amp; ",'Copy paste to Here'!D61,"  &amp;  ",'Copy paste to Here'!E61))),"Empty Cell")</f>
        <v xml:space="preserve">316L steel 4mm dermal anchor top part with bezel set flat crystal for 1.6mm (14g) posts with 1.2mm internal threading &amp; Crystal Color: Peridot  &amp;  </v>
      </c>
      <c r="B57" s="54" t="str">
        <f>'Copy paste to Here'!C61</f>
        <v>IJF4</v>
      </c>
      <c r="C57" s="54" t="s">
        <v>761</v>
      </c>
      <c r="D57" s="55">
        <f>Invoice!B61</f>
        <v>2</v>
      </c>
      <c r="E57" s="56">
        <f>'Shipping Invoice'!J61*$N$1</f>
        <v>0.52</v>
      </c>
      <c r="F57" s="56">
        <f t="shared" si="0"/>
        <v>1.04</v>
      </c>
      <c r="G57" s="57">
        <f t="shared" si="1"/>
        <v>19.874400000000001</v>
      </c>
      <c r="H57" s="60">
        <f t="shared" si="2"/>
        <v>39.748800000000003</v>
      </c>
    </row>
    <row r="58" spans="1:8" s="59" customFormat="1" ht="36">
      <c r="A58" s="53" t="str">
        <f>IF((LEN('Copy paste to Here'!G62))&gt;5,((CONCATENATE('Copy paste to Here'!G62," &amp; ",'Copy paste to Here'!D62,"  &amp;  ",'Copy paste to Here'!E62))),"Empty Cell")</f>
        <v>Anodized 316L steel Industrial barbell, 14g (1.6mm) with two 5mm frosted steel balls &amp; Length: 32mm  &amp;  Color: Rose gold anodized</v>
      </c>
      <c r="B58" s="54" t="str">
        <f>'Copy paste to Here'!C62</f>
        <v>INTFO5</v>
      </c>
      <c r="C58" s="54" t="s">
        <v>763</v>
      </c>
      <c r="D58" s="55">
        <f>Invoice!B62</f>
        <v>1</v>
      </c>
      <c r="E58" s="56">
        <f>'Shipping Invoice'!J62*$N$1</f>
        <v>0.95</v>
      </c>
      <c r="F58" s="56">
        <f t="shared" si="0"/>
        <v>0.95</v>
      </c>
      <c r="G58" s="57">
        <f t="shared" si="1"/>
        <v>36.308999999999997</v>
      </c>
      <c r="H58" s="60">
        <f t="shared" si="2"/>
        <v>36.308999999999997</v>
      </c>
    </row>
    <row r="59" spans="1:8" s="59" customFormat="1" ht="24">
      <c r="A59" s="53" t="str">
        <f>IF((LEN('Copy paste to Here'!G63))&gt;5,((CONCATENATE('Copy paste to Here'!G63," &amp; ",'Copy paste to Here'!D63,"  &amp;  ",'Copy paste to Here'!E63))),"Empty Cell")</f>
        <v>Anodized surgical steel fake plug in black and gold without O-Rings &amp; Size: 4mm  &amp;  Color: Black</v>
      </c>
      <c r="B59" s="54" t="str">
        <f>'Copy paste to Here'!C63</f>
        <v>IPTRD</v>
      </c>
      <c r="C59" s="54" t="s">
        <v>882</v>
      </c>
      <c r="D59" s="55">
        <f>Invoice!B63</f>
        <v>4</v>
      </c>
      <c r="E59" s="56">
        <f>'Shipping Invoice'!J63*$N$1</f>
        <v>0.52</v>
      </c>
      <c r="F59" s="56">
        <f t="shared" si="0"/>
        <v>2.08</v>
      </c>
      <c r="G59" s="57">
        <f t="shared" si="1"/>
        <v>19.874400000000001</v>
      </c>
      <c r="H59" s="60">
        <f t="shared" si="2"/>
        <v>79.497600000000006</v>
      </c>
    </row>
    <row r="60" spans="1:8" s="59" customFormat="1" ht="24">
      <c r="A60" s="53" t="str">
        <f>IF((LEN('Copy paste to Here'!G64))&gt;5,((CONCATENATE('Copy paste to Here'!G64," &amp; ",'Copy paste to Here'!D64,"  &amp;  ",'Copy paste to Here'!E64))),"Empty Cell")</f>
        <v>Anodized surgical steel fake plug in black and gold without O-Rings &amp; Size: 5mm  &amp;  Color: Black</v>
      </c>
      <c r="B60" s="54" t="str">
        <f>'Copy paste to Here'!C64</f>
        <v>IPTRD</v>
      </c>
      <c r="C60" s="54" t="s">
        <v>883</v>
      </c>
      <c r="D60" s="55">
        <f>Invoice!B64</f>
        <v>2</v>
      </c>
      <c r="E60" s="56">
        <f>'Shipping Invoice'!J64*$N$1</f>
        <v>0.56000000000000005</v>
      </c>
      <c r="F60" s="56">
        <f t="shared" si="0"/>
        <v>1.1200000000000001</v>
      </c>
      <c r="G60" s="57">
        <f t="shared" si="1"/>
        <v>21.403200000000002</v>
      </c>
      <c r="H60" s="60">
        <f t="shared" si="2"/>
        <v>42.806400000000004</v>
      </c>
    </row>
    <row r="61" spans="1:8" s="59" customFormat="1" ht="24">
      <c r="A61" s="53" t="str">
        <f>IF((LEN('Copy paste to Here'!G65))&gt;5,((CONCATENATE('Copy paste to Here'!G65," &amp; ",'Copy paste to Here'!D65,"  &amp;  ",'Copy paste to Here'!E65))),"Empty Cell")</f>
        <v>Anodized surgical steel fake plug in black and gold without O-Rings &amp; Size: 6mm  &amp;  Color: Black</v>
      </c>
      <c r="B61" s="54" t="str">
        <f>'Copy paste to Here'!C65</f>
        <v>IPTRD</v>
      </c>
      <c r="C61" s="54" t="s">
        <v>884</v>
      </c>
      <c r="D61" s="55">
        <f>Invoice!B65</f>
        <v>2</v>
      </c>
      <c r="E61" s="56">
        <f>'Shipping Invoice'!J65*$N$1</f>
        <v>0.61</v>
      </c>
      <c r="F61" s="56">
        <f t="shared" si="0"/>
        <v>1.22</v>
      </c>
      <c r="G61" s="57">
        <f t="shared" si="1"/>
        <v>23.3142</v>
      </c>
      <c r="H61" s="60">
        <f t="shared" si="2"/>
        <v>46.628399999999999</v>
      </c>
    </row>
    <row r="62" spans="1:8" s="59" customFormat="1" ht="24">
      <c r="A62" s="53" t="str">
        <f>IF((LEN('Copy paste to Here'!G66))&gt;5,((CONCATENATE('Copy paste to Here'!G66," &amp; ",'Copy paste to Here'!D66,"  &amp;  ",'Copy paste to Here'!E66))),"Empty Cell")</f>
        <v>Surgical steel belly banana, 14g (1.6mm) with lower crystal studded flower  &amp; Length: 12mm  &amp;  Crystal Color: Clear</v>
      </c>
      <c r="B62" s="54" t="str">
        <f>'Copy paste to Here'!C66</f>
        <v>MCD692</v>
      </c>
      <c r="C62" s="54" t="s">
        <v>770</v>
      </c>
      <c r="D62" s="55">
        <f>Invoice!B66</f>
        <v>1</v>
      </c>
      <c r="E62" s="56">
        <f>'Shipping Invoice'!J66*$N$1</f>
        <v>2.0699999999999998</v>
      </c>
      <c r="F62" s="56">
        <f t="shared" si="0"/>
        <v>2.0699999999999998</v>
      </c>
      <c r="G62" s="57">
        <f t="shared" si="1"/>
        <v>79.115399999999994</v>
      </c>
      <c r="H62" s="60">
        <f t="shared" si="2"/>
        <v>79.115399999999994</v>
      </c>
    </row>
    <row r="63" spans="1:8" s="59" customFormat="1" ht="36">
      <c r="A63" s="53" t="str">
        <f>IF((LEN('Copy paste to Here'!G67))&gt;5,((CONCATENATE('Copy paste to Here'!G67," &amp; ",'Copy paste to Here'!D67,"  &amp;  ",'Copy paste to Here'!E67))),"Empty Cell")</f>
        <v>Gold anodized 316L steel belly banana, 14g (1.6mm) with an 8mm square prong set CZ stone &amp; Length: 10mm  &amp;  Cz Color: Clear</v>
      </c>
      <c r="B63" s="54" t="str">
        <f>'Copy paste to Here'!C67</f>
        <v>MDGZ525</v>
      </c>
      <c r="C63" s="54" t="s">
        <v>772</v>
      </c>
      <c r="D63" s="55">
        <f>Invoice!B67</f>
        <v>2</v>
      </c>
      <c r="E63" s="56">
        <f>'Shipping Invoice'!J67*$N$1</f>
        <v>2.14</v>
      </c>
      <c r="F63" s="56">
        <f t="shared" si="0"/>
        <v>4.28</v>
      </c>
      <c r="G63" s="57">
        <f t="shared" si="1"/>
        <v>81.790800000000004</v>
      </c>
      <c r="H63" s="60">
        <f t="shared" si="2"/>
        <v>163.58160000000001</v>
      </c>
    </row>
    <row r="64" spans="1:8" s="59" customFormat="1" ht="36">
      <c r="A64" s="53" t="str">
        <f>IF((LEN('Copy paste to Here'!G68))&gt;5,((CONCATENATE('Copy paste to Here'!G68," &amp; ",'Copy paste to Here'!D68,"  &amp;  ",'Copy paste to Here'!E68))),"Empty Cell")</f>
        <v>Gold anodized 316L steel belly banana, 14g (1.6mm) with an 7mm round prong set CZ stone &amp; Length: 8mm  &amp;  Cz Color: Clear</v>
      </c>
      <c r="B64" s="54" t="str">
        <f>'Copy paste to Here'!C68</f>
        <v>MDGZ527</v>
      </c>
      <c r="C64" s="54" t="s">
        <v>774</v>
      </c>
      <c r="D64" s="55">
        <f>Invoice!B68</f>
        <v>2</v>
      </c>
      <c r="E64" s="56">
        <f>'Shipping Invoice'!J68*$N$1</f>
        <v>2.31</v>
      </c>
      <c r="F64" s="56">
        <f t="shared" si="0"/>
        <v>4.62</v>
      </c>
      <c r="G64" s="57">
        <f t="shared" si="1"/>
        <v>88.288200000000003</v>
      </c>
      <c r="H64" s="60">
        <f t="shared" si="2"/>
        <v>176.57640000000001</v>
      </c>
    </row>
    <row r="65" spans="1:8" s="59" customFormat="1" ht="36">
      <c r="A65" s="53" t="str">
        <f>IF((LEN('Copy paste to Here'!G69))&gt;5,((CONCATENATE('Copy paste to Here'!G69," &amp; ",'Copy paste to Here'!D69,"  &amp;  ",'Copy paste to Here'!E69))),"Empty Cell")</f>
        <v>Gold anodized 316L steel belly banana, 14g (1.6mm) with an 7mm round prong set CZ stone &amp; Length: 8mm  &amp;  Cz Color: Lavender</v>
      </c>
      <c r="B65" s="54" t="str">
        <f>'Copy paste to Here'!C69</f>
        <v>MDGZ527</v>
      </c>
      <c r="C65" s="54" t="s">
        <v>774</v>
      </c>
      <c r="D65" s="55">
        <f>Invoice!B69</f>
        <v>1</v>
      </c>
      <c r="E65" s="56">
        <f>'Shipping Invoice'!J69*$N$1</f>
        <v>2.31</v>
      </c>
      <c r="F65" s="56">
        <f t="shared" si="0"/>
        <v>2.31</v>
      </c>
      <c r="G65" s="57">
        <f t="shared" si="1"/>
        <v>88.288200000000003</v>
      </c>
      <c r="H65" s="60">
        <f t="shared" si="2"/>
        <v>88.288200000000003</v>
      </c>
    </row>
    <row r="66" spans="1:8" s="59" customFormat="1" ht="36">
      <c r="A66" s="53" t="str">
        <f>IF((LEN('Copy paste to Here'!G70))&gt;5,((CONCATENATE('Copy paste to Here'!G70," &amp; ",'Copy paste to Here'!D70,"  &amp;  ",'Copy paste to Here'!E70))),"Empty Cell")</f>
        <v>Gold anodized 316L steel belly banana, 14g (1.6mm) with an 7mm round prong set CZ stone &amp; Length: 10mm  &amp;  Cz Color: Clear</v>
      </c>
      <c r="B66" s="54" t="str">
        <f>'Copy paste to Here'!C70</f>
        <v>MDGZ527</v>
      </c>
      <c r="C66" s="54" t="s">
        <v>774</v>
      </c>
      <c r="D66" s="55">
        <f>Invoice!B70</f>
        <v>5</v>
      </c>
      <c r="E66" s="56">
        <f>'Shipping Invoice'!J70*$N$1</f>
        <v>2.31</v>
      </c>
      <c r="F66" s="56">
        <f t="shared" si="0"/>
        <v>11.55</v>
      </c>
      <c r="G66" s="57">
        <f t="shared" si="1"/>
        <v>88.288200000000003</v>
      </c>
      <c r="H66" s="60">
        <f t="shared" si="2"/>
        <v>441.44100000000003</v>
      </c>
    </row>
    <row r="67" spans="1:8" s="59" customFormat="1" ht="36">
      <c r="A67" s="53" t="str">
        <f>IF((LEN('Copy paste to Here'!G71))&gt;5,((CONCATENATE('Copy paste to Here'!G71," &amp; ",'Copy paste to Here'!D71,"  &amp;  ",'Copy paste to Here'!E71))),"Empty Cell")</f>
        <v>Gold anodized 316L steel belly banana, 14g (1.6mm) with an 7mm round prong set CZ stone &amp; Length: 10mm  &amp;  Cz Color: Lavender</v>
      </c>
      <c r="B67" s="54" t="str">
        <f>'Copy paste to Here'!C71</f>
        <v>MDGZ527</v>
      </c>
      <c r="C67" s="54" t="s">
        <v>774</v>
      </c>
      <c r="D67" s="55">
        <f>Invoice!B71</f>
        <v>2</v>
      </c>
      <c r="E67" s="56">
        <f>'Shipping Invoice'!J71*$N$1</f>
        <v>2.31</v>
      </c>
      <c r="F67" s="56">
        <f t="shared" si="0"/>
        <v>4.62</v>
      </c>
      <c r="G67" s="57">
        <f t="shared" si="1"/>
        <v>88.288200000000003</v>
      </c>
      <c r="H67" s="60">
        <f t="shared" si="2"/>
        <v>176.57640000000001</v>
      </c>
    </row>
    <row r="68" spans="1:8" s="59" customFormat="1" ht="36">
      <c r="A68" s="53" t="str">
        <f>IF((LEN('Copy paste to Here'!G72))&gt;5,((CONCATENATE('Copy paste to Here'!G72," &amp; ",'Copy paste to Here'!D72,"  &amp;  ",'Copy paste to Here'!E72))),"Empty Cell")</f>
        <v>Gold anodized 316L steel belly banana, 14g (1.6mm) with an 7mm round prong set CZ stone &amp; Length: 12mm  &amp;  Cz Color: Clear</v>
      </c>
      <c r="B68" s="54" t="str">
        <f>'Copy paste to Here'!C72</f>
        <v>MDGZ527</v>
      </c>
      <c r="C68" s="54" t="s">
        <v>774</v>
      </c>
      <c r="D68" s="55">
        <f>Invoice!B72</f>
        <v>3</v>
      </c>
      <c r="E68" s="56">
        <f>'Shipping Invoice'!J72*$N$1</f>
        <v>2.31</v>
      </c>
      <c r="F68" s="56">
        <f t="shared" si="0"/>
        <v>6.93</v>
      </c>
      <c r="G68" s="57">
        <f t="shared" si="1"/>
        <v>88.288200000000003</v>
      </c>
      <c r="H68" s="60">
        <f t="shared" si="2"/>
        <v>264.8646</v>
      </c>
    </row>
    <row r="69" spans="1:8" s="59" customFormat="1" ht="24">
      <c r="A69" s="53" t="str">
        <f>IF((LEN('Copy paste to Here'!G73))&gt;5,((CONCATENATE('Copy paste to Here'!G73," &amp; ",'Copy paste to Here'!D73,"  &amp;  ",'Copy paste to Here'!E73))),"Empty Cell")</f>
        <v xml:space="preserve">High polished surgical steel hinged segment ring, 16g (1.2mm) &amp; Length: 10mm  &amp;  </v>
      </c>
      <c r="B69" s="54" t="str">
        <f>'Copy paste to Here'!C73</f>
        <v>SEGH16</v>
      </c>
      <c r="C69" s="54" t="s">
        <v>70</v>
      </c>
      <c r="D69" s="55">
        <f>Invoice!B73</f>
        <v>20</v>
      </c>
      <c r="E69" s="56">
        <f>'Shipping Invoice'!J73*$N$1</f>
        <v>1.52</v>
      </c>
      <c r="F69" s="56">
        <f t="shared" si="0"/>
        <v>30.4</v>
      </c>
      <c r="G69" s="57">
        <f t="shared" si="1"/>
        <v>58.0944</v>
      </c>
      <c r="H69" s="60">
        <f t="shared" si="2"/>
        <v>1161.8879999999999</v>
      </c>
    </row>
    <row r="70" spans="1:8" s="59" customFormat="1" ht="24">
      <c r="A70" s="53" t="str">
        <f>IF((LEN('Copy paste to Here'!G74))&gt;5,((CONCATENATE('Copy paste to Here'!G74," &amp; ",'Copy paste to Here'!D74,"  &amp;  ",'Copy paste to Here'!E74))),"Empty Cell")</f>
        <v xml:space="preserve">High polished surgical steel hinged segment ring, 18g (1.0mm) &amp; Length: 7mm  &amp;  </v>
      </c>
      <c r="B70" s="54" t="str">
        <f>'Copy paste to Here'!C74</f>
        <v>SEGH18</v>
      </c>
      <c r="C70" s="54" t="s">
        <v>777</v>
      </c>
      <c r="D70" s="55">
        <f>Invoice!B74</f>
        <v>16</v>
      </c>
      <c r="E70" s="56">
        <f>'Shipping Invoice'!J74*$N$1</f>
        <v>1.62</v>
      </c>
      <c r="F70" s="56">
        <f t="shared" si="0"/>
        <v>25.92</v>
      </c>
      <c r="G70" s="57">
        <f t="shared" si="1"/>
        <v>61.916400000000003</v>
      </c>
      <c r="H70" s="60">
        <f t="shared" si="2"/>
        <v>990.66240000000005</v>
      </c>
    </row>
    <row r="71" spans="1:8" s="59" customFormat="1" ht="24">
      <c r="A71" s="53" t="str">
        <f>IF((LEN('Copy paste to Here'!G75))&gt;5,((CONCATENATE('Copy paste to Here'!G75," &amp; ",'Copy paste to Here'!D75,"  &amp;  ",'Copy paste to Here'!E75))),"Empty Cell")</f>
        <v xml:space="preserve">High polished surgical steel hinged segment ring, 18g (1.0mm) &amp; Length: 8mm  &amp;  </v>
      </c>
      <c r="B71" s="54" t="str">
        <f>'Copy paste to Here'!C75</f>
        <v>SEGH18</v>
      </c>
      <c r="C71" s="54" t="s">
        <v>777</v>
      </c>
      <c r="D71" s="55">
        <f>Invoice!B75</f>
        <v>5</v>
      </c>
      <c r="E71" s="56">
        <f>'Shipping Invoice'!J75*$N$1</f>
        <v>1.62</v>
      </c>
      <c r="F71" s="56">
        <f t="shared" si="0"/>
        <v>8.1000000000000014</v>
      </c>
      <c r="G71" s="57">
        <f t="shared" si="1"/>
        <v>61.916400000000003</v>
      </c>
      <c r="H71" s="60">
        <f t="shared" si="2"/>
        <v>309.58199999999999</v>
      </c>
    </row>
    <row r="72" spans="1:8" s="59" customFormat="1" ht="24">
      <c r="A72" s="53" t="str">
        <f>IF((LEN('Copy paste to Here'!G76))&gt;5,((CONCATENATE('Copy paste to Here'!G76," &amp; ",'Copy paste to Here'!D76,"  &amp;  ",'Copy paste to Here'!E76))),"Empty Cell")</f>
        <v xml:space="preserve">High polished surgical steel hinged segment ring, 20g (0.8mm) &amp; Length: 8mm  &amp;  </v>
      </c>
      <c r="B72" s="54" t="str">
        <f>'Copy paste to Here'!C76</f>
        <v>SEGH20</v>
      </c>
      <c r="C72" s="54" t="s">
        <v>779</v>
      </c>
      <c r="D72" s="55">
        <f>Invoice!B76</f>
        <v>1</v>
      </c>
      <c r="E72" s="56">
        <f>'Shipping Invoice'!J76*$N$1</f>
        <v>2</v>
      </c>
      <c r="F72" s="56">
        <f t="shared" si="0"/>
        <v>2</v>
      </c>
      <c r="G72" s="57">
        <f t="shared" si="1"/>
        <v>76.44</v>
      </c>
      <c r="H72" s="60">
        <f t="shared" si="2"/>
        <v>76.44</v>
      </c>
    </row>
    <row r="73" spans="1:8" s="59" customFormat="1" ht="25.5">
      <c r="A73" s="53" t="str">
        <f>IF((LEN('Copy paste to Here'!G77))&gt;5,((CONCATENATE('Copy paste to Here'!G77," &amp; ",'Copy paste to Here'!D77,"  &amp;  ",'Copy paste to Here'!E77))),"Empty Cell")</f>
        <v>PVD plated surgical steel hinged segment ring, 14g (1.6mm) &amp; Length: 10mm  &amp;  Color: Black</v>
      </c>
      <c r="B73" s="54" t="str">
        <f>'Copy paste to Here'!C77</f>
        <v>SEGHT14</v>
      </c>
      <c r="C73" s="54" t="s">
        <v>781</v>
      </c>
      <c r="D73" s="55">
        <f>Invoice!B77</f>
        <v>3</v>
      </c>
      <c r="E73" s="56">
        <f>'Shipping Invoice'!J77*$N$1</f>
        <v>1.9</v>
      </c>
      <c r="F73" s="56">
        <f t="shared" si="0"/>
        <v>5.6999999999999993</v>
      </c>
      <c r="G73" s="57">
        <f t="shared" si="1"/>
        <v>72.617999999999995</v>
      </c>
      <c r="H73" s="60">
        <f t="shared" si="2"/>
        <v>217.85399999999998</v>
      </c>
    </row>
    <row r="74" spans="1:8" s="59" customFormat="1" ht="25.5">
      <c r="A74" s="53" t="str">
        <f>IF((LEN('Copy paste to Here'!G78))&gt;5,((CONCATENATE('Copy paste to Here'!G78," &amp; ",'Copy paste to Here'!D78,"  &amp;  ",'Copy paste to Here'!E78))),"Empty Cell")</f>
        <v>PVD plated surgical steel hinged segment ring, 16g (1.2mm) &amp; Length: 7mm  &amp;  Color: Gold</v>
      </c>
      <c r="B74" s="54" t="str">
        <f>'Copy paste to Here'!C78</f>
        <v>SEGHT16</v>
      </c>
      <c r="C74" s="54" t="s">
        <v>73</v>
      </c>
      <c r="D74" s="55">
        <f>Invoice!B78</f>
        <v>13</v>
      </c>
      <c r="E74" s="56">
        <f>'Shipping Invoice'!J78*$N$1</f>
        <v>1.86</v>
      </c>
      <c r="F74" s="56">
        <f t="shared" si="0"/>
        <v>24.18</v>
      </c>
      <c r="G74" s="57">
        <f t="shared" si="1"/>
        <v>71.089200000000005</v>
      </c>
      <c r="H74" s="60">
        <f t="shared" si="2"/>
        <v>924.15960000000007</v>
      </c>
    </row>
    <row r="75" spans="1:8" s="59" customFormat="1" ht="25.5">
      <c r="A75" s="53" t="str">
        <f>IF((LEN('Copy paste to Here'!G79))&gt;5,((CONCATENATE('Copy paste to Here'!G79," &amp; ",'Copy paste to Here'!D79,"  &amp;  ",'Copy paste to Here'!E79))),"Empty Cell")</f>
        <v>PVD plated surgical steel hinged segment ring, 16g (1.2mm) &amp; Length: 8mm  &amp;  Color: Black</v>
      </c>
      <c r="B75" s="54" t="str">
        <f>'Copy paste to Here'!C79</f>
        <v>SEGHT16</v>
      </c>
      <c r="C75" s="54" t="s">
        <v>73</v>
      </c>
      <c r="D75" s="55">
        <f>Invoice!B79</f>
        <v>5</v>
      </c>
      <c r="E75" s="56">
        <f>'Shipping Invoice'!J79*$N$1</f>
        <v>1.86</v>
      </c>
      <c r="F75" s="56">
        <f t="shared" si="0"/>
        <v>9.3000000000000007</v>
      </c>
      <c r="G75" s="57">
        <f t="shared" si="1"/>
        <v>71.089200000000005</v>
      </c>
      <c r="H75" s="60">
        <f t="shared" si="2"/>
        <v>355.44600000000003</v>
      </c>
    </row>
    <row r="76" spans="1:8" s="59" customFormat="1" ht="25.5">
      <c r="A76" s="53" t="str">
        <f>IF((LEN('Copy paste to Here'!G80))&gt;5,((CONCATENATE('Copy paste to Here'!G80," &amp; ",'Copy paste to Here'!D80,"  &amp;  ",'Copy paste to Here'!E80))),"Empty Cell")</f>
        <v>PVD plated surgical steel hinged segment ring, 16g (1.2mm) &amp; Length: 8mm  &amp;  Color: Gold</v>
      </c>
      <c r="B76" s="54" t="str">
        <f>'Copy paste to Here'!C80</f>
        <v>SEGHT16</v>
      </c>
      <c r="C76" s="54" t="s">
        <v>73</v>
      </c>
      <c r="D76" s="55">
        <f>Invoice!B80</f>
        <v>11</v>
      </c>
      <c r="E76" s="56">
        <f>'Shipping Invoice'!J80*$N$1</f>
        <v>1.86</v>
      </c>
      <c r="F76" s="56">
        <f t="shared" si="0"/>
        <v>20.46</v>
      </c>
      <c r="G76" s="57">
        <f t="shared" si="1"/>
        <v>71.089200000000005</v>
      </c>
      <c r="H76" s="60">
        <f t="shared" si="2"/>
        <v>781.98120000000006</v>
      </c>
    </row>
    <row r="77" spans="1:8" s="59" customFormat="1" ht="25.5">
      <c r="A77" s="53" t="str">
        <f>IF((LEN('Copy paste to Here'!G81))&gt;5,((CONCATENATE('Copy paste to Here'!G81," &amp; ",'Copy paste to Here'!D81,"  &amp;  ",'Copy paste to Here'!E81))),"Empty Cell")</f>
        <v>PVD plated surgical steel hinged segment ring, 16g (1.2mm) &amp; Length: 10mm  &amp;  Color: Gold</v>
      </c>
      <c r="B77" s="54" t="str">
        <f>'Copy paste to Here'!C81</f>
        <v>SEGHT16</v>
      </c>
      <c r="C77" s="54" t="s">
        <v>73</v>
      </c>
      <c r="D77" s="55">
        <f>Invoice!B81</f>
        <v>18</v>
      </c>
      <c r="E77" s="56">
        <f>'Shipping Invoice'!J81*$N$1</f>
        <v>1.86</v>
      </c>
      <c r="F77" s="56">
        <f t="shared" si="0"/>
        <v>33.480000000000004</v>
      </c>
      <c r="G77" s="57">
        <f t="shared" si="1"/>
        <v>71.089200000000005</v>
      </c>
      <c r="H77" s="60">
        <f t="shared" si="2"/>
        <v>1279.6056000000001</v>
      </c>
    </row>
    <row r="78" spans="1:8" s="59" customFormat="1" ht="25.5">
      <c r="A78" s="53" t="str">
        <f>IF((LEN('Copy paste to Here'!G82))&gt;5,((CONCATENATE('Copy paste to Here'!G82," &amp; ",'Copy paste to Here'!D82,"  &amp;  ",'Copy paste to Here'!E82))),"Empty Cell")</f>
        <v>PVD plated surgical steel hinged segment ring, 16g (1.2mm) &amp; Length: 12mm  &amp;  Color: Gold</v>
      </c>
      <c r="B78" s="54" t="str">
        <f>'Copy paste to Here'!C82</f>
        <v>SEGHT16</v>
      </c>
      <c r="C78" s="54" t="s">
        <v>73</v>
      </c>
      <c r="D78" s="55">
        <f>Invoice!B82</f>
        <v>3</v>
      </c>
      <c r="E78" s="56">
        <f>'Shipping Invoice'!J82*$N$1</f>
        <v>1.86</v>
      </c>
      <c r="F78" s="56">
        <f t="shared" si="0"/>
        <v>5.58</v>
      </c>
      <c r="G78" s="57">
        <f t="shared" si="1"/>
        <v>71.089200000000005</v>
      </c>
      <c r="H78" s="60">
        <f t="shared" si="2"/>
        <v>213.26760000000002</v>
      </c>
    </row>
    <row r="79" spans="1:8" s="59" customFormat="1" ht="25.5">
      <c r="A79" s="53" t="str">
        <f>IF((LEN('Copy paste to Here'!G83))&gt;5,((CONCATENATE('Copy paste to Here'!G83," &amp; ",'Copy paste to Here'!D83,"  &amp;  ",'Copy paste to Here'!E83))),"Empty Cell")</f>
        <v>PVD plated surgical steel hinged segment ring, 18g (1.0mm)  &amp; Length: 7mm  &amp;  Color: Gold</v>
      </c>
      <c r="B79" s="54" t="str">
        <f>'Copy paste to Here'!C83</f>
        <v>SEGHT18</v>
      </c>
      <c r="C79" s="54" t="s">
        <v>784</v>
      </c>
      <c r="D79" s="55">
        <f>Invoice!B83</f>
        <v>4</v>
      </c>
      <c r="E79" s="56">
        <f>'Shipping Invoice'!J83*$N$1</f>
        <v>2</v>
      </c>
      <c r="F79" s="56">
        <f t="shared" si="0"/>
        <v>8</v>
      </c>
      <c r="G79" s="57">
        <f t="shared" si="1"/>
        <v>76.44</v>
      </c>
      <c r="H79" s="60">
        <f t="shared" si="2"/>
        <v>305.76</v>
      </c>
    </row>
    <row r="80" spans="1:8" s="59" customFormat="1" ht="25.5">
      <c r="A80" s="53" t="str">
        <f>IF((LEN('Copy paste to Here'!G84))&gt;5,((CONCATENATE('Copy paste to Here'!G84," &amp; ",'Copy paste to Here'!D84,"  &amp;  ",'Copy paste to Here'!E84))),"Empty Cell")</f>
        <v>PVD plated surgical steel hinged segment ring, 18g (1.0mm)  &amp; Length: 8mm  &amp;  Color: Gold</v>
      </c>
      <c r="B80" s="54" t="str">
        <f>'Copy paste to Here'!C84</f>
        <v>SEGHT18</v>
      </c>
      <c r="C80" s="54" t="s">
        <v>784</v>
      </c>
      <c r="D80" s="55">
        <f>Invoice!B84</f>
        <v>11</v>
      </c>
      <c r="E80" s="56">
        <f>'Shipping Invoice'!J84*$N$1</f>
        <v>2</v>
      </c>
      <c r="F80" s="56">
        <f t="shared" si="0"/>
        <v>22</v>
      </c>
      <c r="G80" s="57">
        <f t="shared" si="1"/>
        <v>76.44</v>
      </c>
      <c r="H80" s="60">
        <f t="shared" si="2"/>
        <v>840.83999999999992</v>
      </c>
    </row>
    <row r="81" spans="1:8" s="59" customFormat="1" ht="25.5">
      <c r="A81" s="53" t="str">
        <f>IF((LEN('Copy paste to Here'!G85))&gt;5,((CONCATENATE('Copy paste to Here'!G85," &amp; ",'Copy paste to Here'!D85,"  &amp;  ",'Copy paste to Here'!E85))),"Empty Cell")</f>
        <v>PVD plated surgical steel hinged segment ring, 18g (1.0mm)  &amp; Length: 8mm  &amp;  Color: Rose-gold</v>
      </c>
      <c r="B81" s="54" t="str">
        <f>'Copy paste to Here'!C85</f>
        <v>SEGHT18</v>
      </c>
      <c r="C81" s="54" t="s">
        <v>784</v>
      </c>
      <c r="D81" s="55">
        <f>Invoice!B85</f>
        <v>4</v>
      </c>
      <c r="E81" s="56">
        <f>'Shipping Invoice'!J85*$N$1</f>
        <v>2</v>
      </c>
      <c r="F81" s="56">
        <f t="shared" si="0"/>
        <v>8</v>
      </c>
      <c r="G81" s="57">
        <f t="shared" si="1"/>
        <v>76.44</v>
      </c>
      <c r="H81" s="60">
        <f t="shared" si="2"/>
        <v>305.76</v>
      </c>
    </row>
    <row r="82" spans="1:8" s="59" customFormat="1" ht="25.5">
      <c r="A82" s="53" t="str">
        <f>IF((LEN('Copy paste to Here'!G86))&gt;5,((CONCATENATE('Copy paste to Here'!G86," &amp; ",'Copy paste to Here'!D86,"  &amp;  ",'Copy paste to Here'!E86))),"Empty Cell")</f>
        <v>PVD plated surgical steel hinged segment ring, 18g (1.0mm)  &amp; Length: 9mm  &amp;  Color: Gold</v>
      </c>
      <c r="B82" s="54" t="str">
        <f>'Copy paste to Here'!C86</f>
        <v>SEGHT18</v>
      </c>
      <c r="C82" s="54" t="s">
        <v>784</v>
      </c>
      <c r="D82" s="55">
        <f>Invoice!B86</f>
        <v>3</v>
      </c>
      <c r="E82" s="56">
        <f>'Shipping Invoice'!J86*$N$1</f>
        <v>2</v>
      </c>
      <c r="F82" s="56">
        <f t="shared" si="0"/>
        <v>6</v>
      </c>
      <c r="G82" s="57">
        <f t="shared" si="1"/>
        <v>76.44</v>
      </c>
      <c r="H82" s="60">
        <f t="shared" si="2"/>
        <v>229.32</v>
      </c>
    </row>
    <row r="83" spans="1:8" s="59" customFormat="1" ht="24">
      <c r="A83" s="53" t="str">
        <f>IF((LEN('Copy paste to Here'!G87))&gt;5,((CONCATENATE('Copy paste to Here'!G87," &amp; ",'Copy paste to Here'!D87,"  &amp;  ",'Copy paste to Here'!E87))),"Empty Cell")</f>
        <v>Annealed gold or black PVD plated 316L steel septum ring, 16g (1.2mm) &amp; Length: 8mm  &amp;  Color: Gold</v>
      </c>
      <c r="B83" s="54" t="str">
        <f>'Copy paste to Here'!C87</f>
        <v>SEPTN</v>
      </c>
      <c r="C83" s="54" t="s">
        <v>787</v>
      </c>
      <c r="D83" s="55">
        <f>Invoice!B87</f>
        <v>1</v>
      </c>
      <c r="E83" s="56">
        <f>'Shipping Invoice'!J87*$N$1</f>
        <v>1.62</v>
      </c>
      <c r="F83" s="56">
        <f t="shared" ref="F83:F146" si="3">D83*E83</f>
        <v>1.62</v>
      </c>
      <c r="G83" s="57">
        <f t="shared" ref="G83:G146" si="4">E83*$E$14</f>
        <v>61.916400000000003</v>
      </c>
      <c r="H83" s="60">
        <f t="shared" ref="H83:H146" si="5">D83*G83</f>
        <v>61.916400000000003</v>
      </c>
    </row>
    <row r="84" spans="1:8" s="59" customFormat="1" ht="36">
      <c r="A84" s="53" t="str">
        <f>IF((LEN('Copy paste to Here'!G88))&gt;5,((CONCATENATE('Copy paste to Here'!G88," &amp; ",'Copy paste to Here'!D88,"  &amp;  ",'Copy paste to Here'!E88))),"Empty Cell")</f>
        <v>316L steel hinged segment ring, 1.2mm (16g) with outward facing CNC set Cubic Zirconia (CZ) stones, inner diameter from 6mm to 14mm &amp; Length: 8mm  &amp;  Cz Color: Clear</v>
      </c>
      <c r="B84" s="54" t="str">
        <f>'Copy paste to Here'!C88</f>
        <v>SGSH10</v>
      </c>
      <c r="C84" s="54" t="s">
        <v>885</v>
      </c>
      <c r="D84" s="55">
        <f>Invoice!B88</f>
        <v>20</v>
      </c>
      <c r="E84" s="56">
        <f>'Shipping Invoice'!J88*$N$1</f>
        <v>5.73</v>
      </c>
      <c r="F84" s="56">
        <f t="shared" si="3"/>
        <v>114.60000000000001</v>
      </c>
      <c r="G84" s="57">
        <f t="shared" si="4"/>
        <v>219.00060000000002</v>
      </c>
      <c r="H84" s="60">
        <f t="shared" si="5"/>
        <v>4380.0120000000006</v>
      </c>
    </row>
    <row r="85" spans="1:8" s="59" customFormat="1" ht="36">
      <c r="A85" s="53" t="str">
        <f>IF((LEN('Copy paste to Here'!G89))&gt;5,((CONCATENATE('Copy paste to Here'!G89," &amp; ",'Copy paste to Here'!D89,"  &amp;  ",'Copy paste to Here'!E89))),"Empty Cell")</f>
        <v>316L steel hinged segment ring, 1.2mm (16g) with outward facing CNC set Cubic Zirconia (CZ) stones, inner diameter from 6mm to 14mm &amp; Length: 9mm  &amp;  Cz Color: Clear</v>
      </c>
      <c r="B85" s="54" t="str">
        <f>'Copy paste to Here'!C89</f>
        <v>SGSH10</v>
      </c>
      <c r="C85" s="54" t="s">
        <v>886</v>
      </c>
      <c r="D85" s="55">
        <f>Invoice!B89</f>
        <v>1</v>
      </c>
      <c r="E85" s="56">
        <f>'Shipping Invoice'!J89*$N$1</f>
        <v>6.3</v>
      </c>
      <c r="F85" s="56">
        <f t="shared" si="3"/>
        <v>6.3</v>
      </c>
      <c r="G85" s="57">
        <f t="shared" si="4"/>
        <v>240.78599999999997</v>
      </c>
      <c r="H85" s="60">
        <f t="shared" si="5"/>
        <v>240.78599999999997</v>
      </c>
    </row>
    <row r="86" spans="1:8" s="59" customFormat="1" ht="36">
      <c r="A86" s="53" t="str">
        <f>IF((LEN('Copy paste to Here'!G90))&gt;5,((CONCATENATE('Copy paste to Here'!G90," &amp; ",'Copy paste to Here'!D90,"  &amp;  ",'Copy paste to Here'!E90))),"Empty Cell")</f>
        <v>316L steel hinged segment ring, 1.2mm (16g) with outward facing CNC set Cubic Zirconia (CZ) stones, inner diameter from 6mm to 14mm &amp; Length: 10mm  &amp;  Cz Color: Clear</v>
      </c>
      <c r="B86" s="54" t="str">
        <f>'Copy paste to Here'!C90</f>
        <v>SGSH10</v>
      </c>
      <c r="C86" s="54" t="s">
        <v>887</v>
      </c>
      <c r="D86" s="55">
        <f>Invoice!B90</f>
        <v>10</v>
      </c>
      <c r="E86" s="56">
        <f>'Shipping Invoice'!J90*$N$1</f>
        <v>6.69</v>
      </c>
      <c r="F86" s="56">
        <f t="shared" si="3"/>
        <v>66.900000000000006</v>
      </c>
      <c r="G86" s="57">
        <f t="shared" si="4"/>
        <v>255.6918</v>
      </c>
      <c r="H86" s="60">
        <f t="shared" si="5"/>
        <v>2556.9180000000001</v>
      </c>
    </row>
    <row r="87" spans="1:8" s="59" customFormat="1" ht="48">
      <c r="A87" s="53" t="str">
        <f>IF((LEN('Copy paste to Here'!G91))&gt;5,((CONCATENATE('Copy paste to Here'!G91," &amp; ",'Copy paste to Here'!D91,"  &amp;  ",'Copy paste to Here'!E91))),"Empty Cell")</f>
        <v>Anodized 316L steel hinged segment ring, 1.2mm (16g) with outward facing CNC set Cubic Zirconia (CZ) stones, inner diameter from 6mm to 12mm &amp; Length: 8mm  &amp;  Color: Gold Anodized w/ AB CZ</v>
      </c>
      <c r="B87" s="54" t="str">
        <f>'Copy paste to Here'!C91</f>
        <v>SGTSH10</v>
      </c>
      <c r="C87" s="54" t="s">
        <v>888</v>
      </c>
      <c r="D87" s="55">
        <f>Invoice!B91</f>
        <v>10</v>
      </c>
      <c r="E87" s="56">
        <f>'Shipping Invoice'!J91*$N$1</f>
        <v>6.02</v>
      </c>
      <c r="F87" s="56">
        <f t="shared" si="3"/>
        <v>60.199999999999996</v>
      </c>
      <c r="G87" s="57">
        <f t="shared" si="4"/>
        <v>230.08439999999999</v>
      </c>
      <c r="H87" s="60">
        <f t="shared" si="5"/>
        <v>2300.8440000000001</v>
      </c>
    </row>
    <row r="88" spans="1:8" s="59" customFormat="1" ht="48">
      <c r="A88" s="53" t="str">
        <f>IF((LEN('Copy paste to Here'!G92))&gt;5,((CONCATENATE('Copy paste to Here'!G92," &amp; ",'Copy paste to Here'!D92,"  &amp;  ",'Copy paste to Here'!E92))),"Empty Cell")</f>
        <v>Anodized 316L steel hinged segment ring, 1.2mm (16g) with outward facing CNC set Cubic Zirconia (CZ) stones, inner diameter from 6mm to 12mm &amp; Length: 10mm  &amp;  Color: Gold Anodized w/ AB CZ</v>
      </c>
      <c r="B88" s="54" t="str">
        <f>'Copy paste to Here'!C92</f>
        <v>SGTSH10</v>
      </c>
      <c r="C88" s="54" t="s">
        <v>889</v>
      </c>
      <c r="D88" s="55">
        <f>Invoice!B92</f>
        <v>5</v>
      </c>
      <c r="E88" s="56">
        <f>'Shipping Invoice'!J92*$N$1</f>
        <v>6.97</v>
      </c>
      <c r="F88" s="56">
        <f t="shared" si="3"/>
        <v>34.85</v>
      </c>
      <c r="G88" s="57">
        <f t="shared" si="4"/>
        <v>266.39339999999999</v>
      </c>
      <c r="H88" s="60">
        <f t="shared" si="5"/>
        <v>1331.9669999999999</v>
      </c>
    </row>
    <row r="89" spans="1:8" s="59" customFormat="1" ht="60">
      <c r="A89" s="53" t="str">
        <f>IF((LEN('Copy paste to Here'!G93))&gt;5,((CONCATENATE('Copy paste to Here'!G93," &amp; ",'Copy paste to Here'!D93,"  &amp;  ",'Copy paste to Here'!E93))),"Empty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89" s="54" t="str">
        <f>'Copy paste to Here'!C93</f>
        <v>TSA2</v>
      </c>
      <c r="C89" s="54" t="s">
        <v>794</v>
      </c>
      <c r="D89" s="55">
        <f>Invoice!B93</f>
        <v>2</v>
      </c>
      <c r="E89" s="56">
        <f>'Shipping Invoice'!J93*$N$1</f>
        <v>2.38</v>
      </c>
      <c r="F89" s="56">
        <f t="shared" si="3"/>
        <v>4.76</v>
      </c>
      <c r="G89" s="57">
        <f t="shared" si="4"/>
        <v>90.9636</v>
      </c>
      <c r="H89" s="60">
        <f t="shared" si="5"/>
        <v>181.9272</v>
      </c>
    </row>
    <row r="90" spans="1:8" s="59" customFormat="1" ht="60">
      <c r="A90" s="53" t="str">
        <f>IF((LEN('Copy paste to Here'!G94))&gt;5,((CONCATENATE('Copy paste to Here'!G94," &amp; ",'Copy paste to Here'!D94,"  &amp;  ",'Copy paste to Here'!E94))),"Empty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90" s="54" t="str">
        <f>'Copy paste to Here'!C94</f>
        <v>TSA2</v>
      </c>
      <c r="C90" s="54" t="s">
        <v>794</v>
      </c>
      <c r="D90" s="55">
        <f>Invoice!B94</f>
        <v>5</v>
      </c>
      <c r="E90" s="56">
        <f>'Shipping Invoice'!J94*$N$1</f>
        <v>2.38</v>
      </c>
      <c r="F90" s="56">
        <f t="shared" si="3"/>
        <v>11.899999999999999</v>
      </c>
      <c r="G90" s="57">
        <f t="shared" si="4"/>
        <v>90.9636</v>
      </c>
      <c r="H90" s="60">
        <f t="shared" si="5"/>
        <v>454.81799999999998</v>
      </c>
    </row>
    <row r="91" spans="1:8" s="59" customFormat="1" ht="36">
      <c r="A91" s="53" t="str">
        <f>IF((LEN('Copy paste to Here'!G95))&gt;5,((CONCATENATE('Copy paste to Here'!G95," &amp; ",'Copy paste to Here'!D95,"  &amp;  ",'Copy paste to Here'!E95))),"Empty Cell")</f>
        <v>Titanium G23 belly banana, 14g (1.6mm) with an 8mm bezel set jewel ball and an upper 5mm plain titanium ball &amp; Length: 12mm  &amp;  Crystal Color: Clear</v>
      </c>
      <c r="B91" s="54" t="str">
        <f>'Copy paste to Here'!C95</f>
        <v>UBN1CG</v>
      </c>
      <c r="C91" s="54" t="s">
        <v>798</v>
      </c>
      <c r="D91" s="55">
        <f>Invoice!B95</f>
        <v>30</v>
      </c>
      <c r="E91" s="56">
        <f>'Shipping Invoice'!J95*$N$1</f>
        <v>1.9</v>
      </c>
      <c r="F91" s="56">
        <f t="shared" si="3"/>
        <v>57</v>
      </c>
      <c r="G91" s="57">
        <f t="shared" si="4"/>
        <v>72.617999999999995</v>
      </c>
      <c r="H91" s="60">
        <f t="shared" si="5"/>
        <v>2178.54</v>
      </c>
    </row>
    <row r="92" spans="1:8" s="59" customFormat="1" ht="36">
      <c r="A92" s="53" t="str">
        <f>IF((LEN('Copy paste to Here'!G96))&gt;5,((CONCATENATE('Copy paste to Here'!G96," &amp; ",'Copy paste to Here'!D96,"  &amp;  ",'Copy paste to Here'!E96))),"Empty Cell")</f>
        <v>Titanium G23 belly banana, 14g (1.6mm) with an 8mm bezel set jewel ball and an upper 5mm plain titanium ball &amp; Length: 12mm  &amp;  Crystal Color: AB</v>
      </c>
      <c r="B92" s="54" t="str">
        <f>'Copy paste to Here'!C96</f>
        <v>UBN1CG</v>
      </c>
      <c r="C92" s="54" t="s">
        <v>798</v>
      </c>
      <c r="D92" s="55">
        <f>Invoice!B96</f>
        <v>20</v>
      </c>
      <c r="E92" s="56">
        <f>'Shipping Invoice'!J96*$N$1</f>
        <v>1.9</v>
      </c>
      <c r="F92" s="56">
        <f t="shared" si="3"/>
        <v>38</v>
      </c>
      <c r="G92" s="57">
        <f t="shared" si="4"/>
        <v>72.617999999999995</v>
      </c>
      <c r="H92" s="60">
        <f t="shared" si="5"/>
        <v>1452.36</v>
      </c>
    </row>
    <row r="93" spans="1:8" s="59" customFormat="1" ht="36">
      <c r="A93" s="53" t="str">
        <f>IF((LEN('Copy paste to Here'!G97))&gt;5,((CONCATENATE('Copy paste to Here'!G97," &amp; ",'Copy paste to Here'!D97,"  &amp;  ",'Copy paste to Here'!E97))),"Empty Cell")</f>
        <v>Titanium G23 belly banana, 14g (1.6mm) with an 8mm bezel set jewel ball and an upper 5mm plain titanium ball &amp; Length: 12mm  &amp;  Crystal Color: Rose</v>
      </c>
      <c r="B93" s="54" t="str">
        <f>'Copy paste to Here'!C97</f>
        <v>UBN1CG</v>
      </c>
      <c r="C93" s="54" t="s">
        <v>798</v>
      </c>
      <c r="D93" s="55">
        <f>Invoice!B97</f>
        <v>5</v>
      </c>
      <c r="E93" s="56">
        <f>'Shipping Invoice'!J97*$N$1</f>
        <v>1.9</v>
      </c>
      <c r="F93" s="56">
        <f t="shared" si="3"/>
        <v>9.5</v>
      </c>
      <c r="G93" s="57">
        <f t="shared" si="4"/>
        <v>72.617999999999995</v>
      </c>
      <c r="H93" s="60">
        <f t="shared" si="5"/>
        <v>363.09</v>
      </c>
    </row>
    <row r="94" spans="1:8" s="59" customFormat="1" ht="36">
      <c r="A94" s="53" t="str">
        <f>IF((LEN('Copy paste to Here'!G98))&gt;5,((CONCATENATE('Copy paste to Here'!G98," &amp; ",'Copy paste to Here'!D98,"  &amp;  ",'Copy paste to Here'!E98))),"Empty Cell")</f>
        <v>Titanium G23 belly banana, 14g (1.6mm) with an 8mm bezel set jewel ball and an upper 5mm plain titanium ball &amp; Length: 12mm  &amp;  Crystal Color: Light Sapphire</v>
      </c>
      <c r="B94" s="54" t="str">
        <f>'Copy paste to Here'!C98</f>
        <v>UBN1CG</v>
      </c>
      <c r="C94" s="54" t="s">
        <v>798</v>
      </c>
      <c r="D94" s="55">
        <f>Invoice!B98</f>
        <v>12</v>
      </c>
      <c r="E94" s="56">
        <f>'Shipping Invoice'!J98*$N$1</f>
        <v>1.9</v>
      </c>
      <c r="F94" s="56">
        <f t="shared" si="3"/>
        <v>22.799999999999997</v>
      </c>
      <c r="G94" s="57">
        <f t="shared" si="4"/>
        <v>72.617999999999995</v>
      </c>
      <c r="H94" s="60">
        <f t="shared" si="5"/>
        <v>871.41599999999994</v>
      </c>
    </row>
    <row r="95" spans="1:8" s="59" customFormat="1" ht="36">
      <c r="A95" s="53" t="str">
        <f>IF((LEN('Copy paste to Here'!G99))&gt;5,((CONCATENATE('Copy paste to Here'!G99," &amp; ",'Copy paste to Here'!D99,"  &amp;  ",'Copy paste to Here'!E99))),"Empty Cell")</f>
        <v>Titanium G23 belly banana, 14g (1.6mm) with an 8mm bezel set jewel ball and an upper 5mm plain titanium ball &amp; Length: 12mm  &amp;  Crystal Color: Jet</v>
      </c>
      <c r="B95" s="54" t="str">
        <f>'Copy paste to Here'!C99</f>
        <v>UBN1CG</v>
      </c>
      <c r="C95" s="54" t="s">
        <v>798</v>
      </c>
      <c r="D95" s="55">
        <f>Invoice!B99</f>
        <v>3</v>
      </c>
      <c r="E95" s="56">
        <f>'Shipping Invoice'!J99*$N$1</f>
        <v>1.9</v>
      </c>
      <c r="F95" s="56">
        <f t="shared" si="3"/>
        <v>5.6999999999999993</v>
      </c>
      <c r="G95" s="57">
        <f t="shared" si="4"/>
        <v>72.617999999999995</v>
      </c>
      <c r="H95" s="60">
        <f t="shared" si="5"/>
        <v>217.85399999999998</v>
      </c>
    </row>
    <row r="96" spans="1:8" s="59" customFormat="1" ht="36">
      <c r="A96" s="53" t="str">
        <f>IF((LEN('Copy paste to Here'!G100))&gt;5,((CONCATENATE('Copy paste to Here'!G100," &amp; ",'Copy paste to Here'!D100,"  &amp;  ",'Copy paste to Here'!E100))),"Empty Cell")</f>
        <v>Titanium G23 belly banana, 14g (1.6mm) with an 8mm bezel set jewel ball and an upper 5mm plain titanium ball &amp; Length: 12mm  &amp;  Crystal Color: Fuchsia</v>
      </c>
      <c r="B96" s="54" t="str">
        <f>'Copy paste to Here'!C100</f>
        <v>UBN1CG</v>
      </c>
      <c r="C96" s="54" t="s">
        <v>798</v>
      </c>
      <c r="D96" s="55">
        <f>Invoice!B100</f>
        <v>6</v>
      </c>
      <c r="E96" s="56">
        <f>'Shipping Invoice'!J100*$N$1</f>
        <v>1.9</v>
      </c>
      <c r="F96" s="56">
        <f t="shared" si="3"/>
        <v>11.399999999999999</v>
      </c>
      <c r="G96" s="57">
        <f t="shared" si="4"/>
        <v>72.617999999999995</v>
      </c>
      <c r="H96" s="60">
        <f t="shared" si="5"/>
        <v>435.70799999999997</v>
      </c>
    </row>
    <row r="97" spans="1:8" s="59" customFormat="1" ht="36">
      <c r="A97" s="53" t="str">
        <f>IF((LEN('Copy paste to Here'!G101))&gt;5,((CONCATENATE('Copy paste to Here'!G101," &amp; ",'Copy paste to Here'!D101,"  &amp;  ",'Copy paste to Here'!E101))),"Empty Cell")</f>
        <v>Titanium G23 belly banana, 14g (1.6mm) with an 8mm bezel set jewel ball and an upper 5mm plain titanium ball &amp; Length: 12mm  &amp;  Crystal Color: Light Siam</v>
      </c>
      <c r="B97" s="54" t="str">
        <f>'Copy paste to Here'!C101</f>
        <v>UBN1CG</v>
      </c>
      <c r="C97" s="54" t="s">
        <v>798</v>
      </c>
      <c r="D97" s="55">
        <f>Invoice!B101</f>
        <v>1</v>
      </c>
      <c r="E97" s="56">
        <f>'Shipping Invoice'!J101*$N$1</f>
        <v>1.9</v>
      </c>
      <c r="F97" s="56">
        <f t="shared" si="3"/>
        <v>1.9</v>
      </c>
      <c r="G97" s="57">
        <f t="shared" si="4"/>
        <v>72.617999999999995</v>
      </c>
      <c r="H97" s="60">
        <f t="shared" si="5"/>
        <v>72.617999999999995</v>
      </c>
    </row>
    <row r="98" spans="1:8" s="59" customFormat="1" ht="36">
      <c r="A98" s="53" t="str">
        <f>IF((LEN('Copy paste to Here'!G102))&gt;5,((CONCATENATE('Copy paste to Here'!G102," &amp; ",'Copy paste to Here'!D102,"  &amp;  ",'Copy paste to Here'!E102))),"Empty Cell")</f>
        <v>Titanium G23 belly banana, 14g (1.6mm) with an 8mm bezel set jewel ball and an upper 5mm plain titanium ball &amp; Length: 12mm  &amp;  Crystal Color: Peridot</v>
      </c>
      <c r="B98" s="54" t="str">
        <f>'Copy paste to Here'!C102</f>
        <v>UBN1CG</v>
      </c>
      <c r="C98" s="54" t="s">
        <v>798</v>
      </c>
      <c r="D98" s="55">
        <f>Invoice!B102</f>
        <v>3</v>
      </c>
      <c r="E98" s="56">
        <f>'Shipping Invoice'!J102*$N$1</f>
        <v>1.9</v>
      </c>
      <c r="F98" s="56">
        <f t="shared" si="3"/>
        <v>5.6999999999999993</v>
      </c>
      <c r="G98" s="57">
        <f t="shared" si="4"/>
        <v>72.617999999999995</v>
      </c>
      <c r="H98" s="60">
        <f t="shared" si="5"/>
        <v>217.85399999999998</v>
      </c>
    </row>
    <row r="99" spans="1:8" s="59" customFormat="1" ht="36">
      <c r="A99" s="53" t="str">
        <f>IF((LEN('Copy paste to Here'!G103))&gt;5,((CONCATENATE('Copy paste to Here'!G103," &amp; ",'Copy paste to Here'!D103,"  &amp;  ",'Copy paste to Here'!E103))),"Empty Cell")</f>
        <v>Titanium G23 belly banana, 14g (1.6mm) with an 8mm bezel set jewel ball and an upper 5mm plain titanium ball &amp; Length: 14mm  &amp;  Crystal Color: Clear</v>
      </c>
      <c r="B99" s="54" t="str">
        <f>'Copy paste to Here'!C103</f>
        <v>UBN1CG</v>
      </c>
      <c r="C99" s="54" t="s">
        <v>798</v>
      </c>
      <c r="D99" s="55">
        <f>Invoice!B103</f>
        <v>3</v>
      </c>
      <c r="E99" s="56">
        <f>'Shipping Invoice'!J103*$N$1</f>
        <v>1.9</v>
      </c>
      <c r="F99" s="56">
        <f t="shared" si="3"/>
        <v>5.6999999999999993</v>
      </c>
      <c r="G99" s="57">
        <f t="shared" si="4"/>
        <v>72.617999999999995</v>
      </c>
      <c r="H99" s="60">
        <f t="shared" si="5"/>
        <v>217.85399999999998</v>
      </c>
    </row>
    <row r="100" spans="1:8" s="59" customFormat="1" ht="36">
      <c r="A100" s="53" t="str">
        <f>IF((LEN('Copy paste to Here'!G104))&gt;5,((CONCATENATE('Copy paste to Here'!G104," &amp; ",'Copy paste to Here'!D104,"  &amp;  ",'Copy paste to Here'!E104))),"Empty Cell")</f>
        <v>Titanium G23 internally threaded labret, 1.2mm (16g) with three round bezel set Cubic Zirconia (CZ) stones in descending curved shape design top (right side) &amp; Cz Color: Clear  &amp;  Length: 8mm</v>
      </c>
      <c r="B100" s="54" t="str">
        <f>'Copy paste to Here'!C104</f>
        <v>ULBIN20XB</v>
      </c>
      <c r="C100" s="54" t="s">
        <v>800</v>
      </c>
      <c r="D100" s="55">
        <f>Invoice!B104</f>
        <v>1</v>
      </c>
      <c r="E100" s="56">
        <f>'Shipping Invoice'!J104*$N$1</f>
        <v>3.3</v>
      </c>
      <c r="F100" s="56">
        <f t="shared" si="3"/>
        <v>3.3</v>
      </c>
      <c r="G100" s="57">
        <f t="shared" si="4"/>
        <v>126.12599999999999</v>
      </c>
      <c r="H100" s="60">
        <f t="shared" si="5"/>
        <v>126.12599999999999</v>
      </c>
    </row>
    <row r="101" spans="1:8" s="59" customFormat="1" ht="24">
      <c r="A101" s="53" t="str">
        <f>IF((LEN('Copy paste to Here'!G105))&gt;5,((CONCATENATE('Copy paste to Here'!G105," &amp; ",'Copy paste to Here'!D105,"  &amp;  ",'Copy paste to Here'!E105))),"Empty Cell")</f>
        <v xml:space="preserve">Pack of 10 pcs. of 2mm high polished surgical steel balls with 1.2mm (16g) and 1mm (18g) threading &amp;   &amp;  </v>
      </c>
      <c r="B101" s="54" t="str">
        <f>'Copy paste to Here'!C105</f>
        <v>XBAL2</v>
      </c>
      <c r="C101" s="54" t="s">
        <v>802</v>
      </c>
      <c r="D101" s="55">
        <f>Invoice!B105</f>
        <v>4</v>
      </c>
      <c r="E101" s="56">
        <f>'Shipping Invoice'!J105*$N$1</f>
        <v>0.7</v>
      </c>
      <c r="F101" s="56">
        <f t="shared" si="3"/>
        <v>2.8</v>
      </c>
      <c r="G101" s="57">
        <f t="shared" si="4"/>
        <v>26.753999999999998</v>
      </c>
      <c r="H101" s="60">
        <f t="shared" si="5"/>
        <v>107.01599999999999</v>
      </c>
    </row>
    <row r="102" spans="1:8" s="59" customFormat="1" ht="24">
      <c r="A102" s="53" t="str">
        <f>IF((LEN('Copy paste to Here'!G106))&gt;5,((CONCATENATE('Copy paste to Here'!G106," &amp; ",'Copy paste to Here'!D106,"  &amp;  ",'Copy paste to Here'!E106))),"Empty Cell")</f>
        <v xml:space="preserve">Pack of 10 pcs. of 3mm high polished surgical steel balls with 1.6mm threading (14g) &amp;   &amp;  </v>
      </c>
      <c r="B102" s="54" t="str">
        <f>'Copy paste to Here'!C106</f>
        <v>XBAL3G</v>
      </c>
      <c r="C102" s="54" t="s">
        <v>804</v>
      </c>
      <c r="D102" s="55">
        <f>Invoice!B106</f>
        <v>4</v>
      </c>
      <c r="E102" s="56">
        <f>'Shipping Invoice'!J106*$N$1</f>
        <v>0.59</v>
      </c>
      <c r="F102" s="56">
        <f t="shared" si="3"/>
        <v>2.36</v>
      </c>
      <c r="G102" s="57">
        <f t="shared" si="4"/>
        <v>22.549799999999998</v>
      </c>
      <c r="H102" s="60">
        <f t="shared" si="5"/>
        <v>90.19919999999999</v>
      </c>
    </row>
    <row r="103" spans="1:8" s="59" customFormat="1" ht="24">
      <c r="A103" s="53" t="str">
        <f>IF((LEN('Copy paste to Here'!G107))&gt;5,((CONCATENATE('Copy paste to Here'!G107," &amp; ",'Copy paste to Here'!D107,"  &amp;  ",'Copy paste to Here'!E107))),"Empty Cell")</f>
        <v xml:space="preserve">Pack of 10 pcs. of 4mm high polished surgical steel balls with 1.6mm threading (14g) &amp;   &amp;  </v>
      </c>
      <c r="B103" s="54" t="str">
        <f>'Copy paste to Here'!C107</f>
        <v>XBAL4</v>
      </c>
      <c r="C103" s="54" t="s">
        <v>806</v>
      </c>
      <c r="D103" s="55">
        <f>Invoice!B107</f>
        <v>3</v>
      </c>
      <c r="E103" s="56">
        <f>'Shipping Invoice'!J107*$N$1</f>
        <v>0.69</v>
      </c>
      <c r="F103" s="56">
        <f t="shared" si="3"/>
        <v>2.0699999999999998</v>
      </c>
      <c r="G103" s="57">
        <f t="shared" si="4"/>
        <v>26.371799999999997</v>
      </c>
      <c r="H103" s="60">
        <f t="shared" si="5"/>
        <v>79.115399999999994</v>
      </c>
    </row>
    <row r="104" spans="1:8" s="59" customFormat="1" ht="24">
      <c r="A104" s="53" t="str">
        <f>IF((LEN('Copy paste to Here'!G108))&gt;5,((CONCATENATE('Copy paste to Here'!G108," &amp; ",'Copy paste to Here'!D108,"  &amp;  ",'Copy paste to Here'!E108))),"Empty Cell")</f>
        <v xml:space="preserve">Pack of 10 pcs. of 4mm high polished surgical steel balls with 1.2mm threading (16g) &amp;   &amp;  </v>
      </c>
      <c r="B104" s="54" t="str">
        <f>'Copy paste to Here'!C108</f>
        <v>XBAL4S</v>
      </c>
      <c r="C104" s="54" t="s">
        <v>808</v>
      </c>
      <c r="D104" s="55">
        <f>Invoice!B108</f>
        <v>2</v>
      </c>
      <c r="E104" s="56">
        <f>'Shipping Invoice'!J108*$N$1</f>
        <v>0.69</v>
      </c>
      <c r="F104" s="56">
        <f t="shared" si="3"/>
        <v>1.38</v>
      </c>
      <c r="G104" s="57">
        <f t="shared" si="4"/>
        <v>26.371799999999997</v>
      </c>
      <c r="H104" s="60">
        <f t="shared" si="5"/>
        <v>52.743599999999994</v>
      </c>
    </row>
    <row r="105" spans="1:8" s="59" customFormat="1" ht="24">
      <c r="A105" s="53" t="str">
        <f>IF((LEN('Copy paste to Here'!G109))&gt;5,((CONCATENATE('Copy paste to Here'!G109," &amp; ",'Copy paste to Here'!D109,"  &amp;  ",'Copy paste to Here'!E109))),"Empty Cell")</f>
        <v xml:space="preserve">Pack of 10 pcs. of 5mm high polished surgical steel balls with 1.6mm threading (14g) &amp;   &amp;  </v>
      </c>
      <c r="B105" s="54" t="str">
        <f>'Copy paste to Here'!C109</f>
        <v>XBAL5</v>
      </c>
      <c r="C105" s="54" t="s">
        <v>810</v>
      </c>
      <c r="D105" s="55">
        <f>Invoice!B109</f>
        <v>3</v>
      </c>
      <c r="E105" s="56">
        <f>'Shipping Invoice'!J109*$N$1</f>
        <v>0.72</v>
      </c>
      <c r="F105" s="56">
        <f t="shared" si="3"/>
        <v>2.16</v>
      </c>
      <c r="G105" s="57">
        <f t="shared" si="4"/>
        <v>27.5184</v>
      </c>
      <c r="H105" s="60">
        <f t="shared" si="5"/>
        <v>82.555199999999999</v>
      </c>
    </row>
    <row r="106" spans="1:8" s="59" customFormat="1" ht="24">
      <c r="A106" s="53" t="str">
        <f>IF((LEN('Copy paste to Here'!G110))&gt;5,((CONCATENATE('Copy paste to Here'!G110," &amp; ",'Copy paste to Here'!D110,"  &amp;  ",'Copy paste to Here'!E110))),"Empty Cell")</f>
        <v xml:space="preserve">Pack of 10 pcs. of high polished 316L steel barbell posts - threading 1.6mm (14g) &amp; Length: 16mm  &amp;  </v>
      </c>
      <c r="B106" s="54" t="str">
        <f>'Copy paste to Here'!C110</f>
        <v>XBB14G</v>
      </c>
      <c r="C106" s="54" t="s">
        <v>812</v>
      </c>
      <c r="D106" s="55">
        <f>Invoice!B110</f>
        <v>2</v>
      </c>
      <c r="E106" s="56">
        <f>'Shipping Invoice'!J110*$N$1</f>
        <v>0.61</v>
      </c>
      <c r="F106" s="56">
        <f t="shared" si="3"/>
        <v>1.22</v>
      </c>
      <c r="G106" s="57">
        <f t="shared" si="4"/>
        <v>23.3142</v>
      </c>
      <c r="H106" s="60">
        <f t="shared" si="5"/>
        <v>46.628399999999999</v>
      </c>
    </row>
    <row r="107" spans="1:8" s="59" customFormat="1" ht="24">
      <c r="A107" s="53" t="str">
        <f>IF((LEN('Copy paste to Here'!G111))&gt;5,((CONCATENATE('Copy paste to Here'!G111," &amp; ",'Copy paste to Here'!D111,"  &amp;  ",'Copy paste to Here'!E111))),"Empty Cell")</f>
        <v xml:space="preserve">Pack of 10 pcs. of high polished 316L steel barbell posts - threading 1.6mm (14g) &amp; Length: 31mm  &amp;  </v>
      </c>
      <c r="B107" s="54" t="str">
        <f>'Copy paste to Here'!C111</f>
        <v>XBB14G</v>
      </c>
      <c r="C107" s="54" t="s">
        <v>890</v>
      </c>
      <c r="D107" s="55">
        <f>Invoice!B111</f>
        <v>1</v>
      </c>
      <c r="E107" s="56">
        <f>'Shipping Invoice'!J111*$N$1</f>
        <v>1.19</v>
      </c>
      <c r="F107" s="56">
        <f t="shared" si="3"/>
        <v>1.19</v>
      </c>
      <c r="G107" s="57">
        <f t="shared" si="4"/>
        <v>45.4818</v>
      </c>
      <c r="H107" s="60">
        <f t="shared" si="5"/>
        <v>45.4818</v>
      </c>
    </row>
    <row r="108" spans="1:8" s="59" customFormat="1" ht="24">
      <c r="A108" s="53" t="str">
        <f>IF((LEN('Copy paste to Here'!G112))&gt;5,((CONCATENATE('Copy paste to Here'!G112," &amp; ",'Copy paste to Here'!D112,"  &amp;  ",'Copy paste to Here'!E112))),"Empty Cell")</f>
        <v xml:space="preserve">Pack of 10 pcs. of high polished 316L steel barbell posts - threading 1.6mm (14g) &amp; Length: 32mm  &amp;  </v>
      </c>
      <c r="B108" s="54" t="str">
        <f>'Copy paste to Here'!C112</f>
        <v>XBB14G</v>
      </c>
      <c r="C108" s="54" t="s">
        <v>890</v>
      </c>
      <c r="D108" s="55">
        <f>Invoice!B112</f>
        <v>1</v>
      </c>
      <c r="E108" s="56">
        <f>'Shipping Invoice'!J112*$N$1</f>
        <v>1.19</v>
      </c>
      <c r="F108" s="56">
        <f t="shared" si="3"/>
        <v>1.19</v>
      </c>
      <c r="G108" s="57">
        <f t="shared" si="4"/>
        <v>45.4818</v>
      </c>
      <c r="H108" s="60">
        <f t="shared" si="5"/>
        <v>45.4818</v>
      </c>
    </row>
    <row r="109" spans="1:8" s="59" customFormat="1" ht="24">
      <c r="A109" s="53" t="str">
        <f>IF((LEN('Copy paste to Here'!G113))&gt;5,((CONCATENATE('Copy paste to Here'!G113," &amp; ",'Copy paste to Here'!D113,"  &amp;  ",'Copy paste to Here'!E113))),"Empty Cell")</f>
        <v xml:space="preserve">Pack of 10 pcs. of high polished 316L steel barbell posts - threading 1.6mm (14g) &amp; Length: 35mm  &amp;  </v>
      </c>
      <c r="B109" s="54" t="str">
        <f>'Copy paste to Here'!C113</f>
        <v>XBB14G</v>
      </c>
      <c r="C109" s="54" t="s">
        <v>890</v>
      </c>
      <c r="D109" s="55">
        <f>Invoice!B113</f>
        <v>1</v>
      </c>
      <c r="E109" s="56">
        <f>'Shipping Invoice'!J113*$N$1</f>
        <v>1.19</v>
      </c>
      <c r="F109" s="56">
        <f t="shared" si="3"/>
        <v>1.19</v>
      </c>
      <c r="G109" s="57">
        <f t="shared" si="4"/>
        <v>45.4818</v>
      </c>
      <c r="H109" s="60">
        <f t="shared" si="5"/>
        <v>45.4818</v>
      </c>
    </row>
    <row r="110" spans="1:8" s="59" customFormat="1" ht="24">
      <c r="A110" s="53" t="str">
        <f>IF((LEN('Copy paste to Here'!G114))&gt;5,((CONCATENATE('Copy paste to Here'!G114," &amp; ",'Copy paste to Here'!D114,"  &amp;  ",'Copy paste to Here'!E114))),"Empty Cell")</f>
        <v xml:space="preserve">Pack of 10 pcs. of high polished 316L steel barbell posts - threading 1.6mm (14g) &amp; Length: 37mm  &amp;  </v>
      </c>
      <c r="B110" s="54" t="str">
        <f>'Copy paste to Here'!C114</f>
        <v>XBB14G</v>
      </c>
      <c r="C110" s="54" t="s">
        <v>890</v>
      </c>
      <c r="D110" s="55">
        <f>Invoice!B114</f>
        <v>1</v>
      </c>
      <c r="E110" s="56">
        <f>'Shipping Invoice'!J114*$N$1</f>
        <v>1.19</v>
      </c>
      <c r="F110" s="56">
        <f t="shared" si="3"/>
        <v>1.19</v>
      </c>
      <c r="G110" s="57">
        <f t="shared" si="4"/>
        <v>45.4818</v>
      </c>
      <c r="H110" s="60">
        <f t="shared" si="5"/>
        <v>45.4818</v>
      </c>
    </row>
    <row r="111" spans="1:8" s="59" customFormat="1" ht="24">
      <c r="A111" s="53" t="str">
        <f>IF((LEN('Copy paste to Here'!G115))&gt;5,((CONCATENATE('Copy paste to Here'!G115," &amp; ",'Copy paste to Here'!D115,"  &amp;  ",'Copy paste to Here'!E115))),"Empty Cell")</f>
        <v xml:space="preserve">Pack of 10 pcs. of high polished 316L steel barbell posts - threading 1.6mm (14g) &amp; Length: 38mm  &amp;  </v>
      </c>
      <c r="B111" s="54" t="str">
        <f>'Copy paste to Here'!C115</f>
        <v>XBB14G</v>
      </c>
      <c r="C111" s="54" t="s">
        <v>890</v>
      </c>
      <c r="D111" s="55">
        <f>Invoice!B115</f>
        <v>1</v>
      </c>
      <c r="E111" s="56">
        <f>'Shipping Invoice'!J115*$N$1</f>
        <v>1.19</v>
      </c>
      <c r="F111" s="56">
        <f t="shared" si="3"/>
        <v>1.19</v>
      </c>
      <c r="G111" s="57">
        <f t="shared" si="4"/>
        <v>45.4818</v>
      </c>
      <c r="H111" s="60">
        <f t="shared" si="5"/>
        <v>45.4818</v>
      </c>
    </row>
    <row r="112" spans="1:8" s="59" customFormat="1" ht="24">
      <c r="A112" s="53" t="str">
        <f>IF((LEN('Copy paste to Here'!G116))&gt;5,((CONCATENATE('Copy paste to Here'!G116," &amp; ",'Copy paste to Here'!D116,"  &amp;  ",'Copy paste to Here'!E116))),"Empty Cell")</f>
        <v xml:space="preserve">Pack of 10 pcs. of high polished 316L steel barbell posts - threading 1.6mm (14g) &amp; Length: 42mm  &amp;  </v>
      </c>
      <c r="B112" s="54" t="str">
        <f>'Copy paste to Here'!C116</f>
        <v>XBB14G</v>
      </c>
      <c r="C112" s="54" t="s">
        <v>891</v>
      </c>
      <c r="D112" s="55">
        <f>Invoice!B116</f>
        <v>1</v>
      </c>
      <c r="E112" s="56">
        <f>'Shipping Invoice'!J116*$N$1</f>
        <v>1.32</v>
      </c>
      <c r="F112" s="56">
        <f t="shared" si="3"/>
        <v>1.32</v>
      </c>
      <c r="G112" s="57">
        <f t="shared" si="4"/>
        <v>50.450400000000002</v>
      </c>
      <c r="H112" s="60">
        <f t="shared" si="5"/>
        <v>50.450400000000002</v>
      </c>
    </row>
    <row r="113" spans="1:8" s="59" customFormat="1" ht="24">
      <c r="A113" s="53" t="str">
        <f>IF((LEN('Copy paste to Here'!G117))&gt;5,((CONCATENATE('Copy paste to Here'!G117," &amp; ",'Copy paste to Here'!D117,"  &amp;  ",'Copy paste to Here'!E117))),"Empty Cell")</f>
        <v xml:space="preserve">Pack of 10 pcs. of high polished 316L steel barbell posts - threading 1.6mm (14g) &amp; Length: 20mm  &amp;  </v>
      </c>
      <c r="B113" s="54" t="str">
        <f>'Copy paste to Here'!C117</f>
        <v>XBB14G</v>
      </c>
      <c r="C113" s="54" t="s">
        <v>812</v>
      </c>
      <c r="D113" s="55">
        <f>Invoice!B117</f>
        <v>2</v>
      </c>
      <c r="E113" s="56">
        <f>'Shipping Invoice'!J117*$N$1</f>
        <v>0.61</v>
      </c>
      <c r="F113" s="56">
        <f t="shared" si="3"/>
        <v>1.22</v>
      </c>
      <c r="G113" s="57">
        <f t="shared" si="4"/>
        <v>23.3142</v>
      </c>
      <c r="H113" s="60">
        <f t="shared" si="5"/>
        <v>46.628399999999999</v>
      </c>
    </row>
    <row r="114" spans="1:8" s="59" customFormat="1" ht="24">
      <c r="A114" s="53" t="str">
        <f>IF((LEN('Copy paste to Here'!G118))&gt;5,((CONCATENATE('Copy paste to Here'!G118," &amp; ",'Copy paste to Here'!D118,"  &amp;  ",'Copy paste to Here'!E118))),"Empty Cell")</f>
        <v xml:space="preserve">Pack of 10 pcs. of 2mm anodized surgical steel balls with threading 1.2mm (16g) &amp; Color: Gold  &amp;  </v>
      </c>
      <c r="B114" s="54" t="str">
        <f>'Copy paste to Here'!C118</f>
        <v>XBT2</v>
      </c>
      <c r="C114" s="54" t="s">
        <v>815</v>
      </c>
      <c r="D114" s="55">
        <f>Invoice!B118</f>
        <v>4</v>
      </c>
      <c r="E114" s="56">
        <f>'Shipping Invoice'!J118*$N$1</f>
        <v>2.15</v>
      </c>
      <c r="F114" s="56">
        <f t="shared" si="3"/>
        <v>8.6</v>
      </c>
      <c r="G114" s="57">
        <f t="shared" si="4"/>
        <v>82.172999999999988</v>
      </c>
      <c r="H114" s="60">
        <f t="shared" si="5"/>
        <v>328.69199999999995</v>
      </c>
    </row>
    <row r="115" spans="1:8" s="59" customFormat="1" ht="24">
      <c r="A115" s="53" t="str">
        <f>IF((LEN('Copy paste to Here'!G119))&gt;5,((CONCATENATE('Copy paste to Here'!G119," &amp; ",'Copy paste to Here'!D119,"  &amp;  ",'Copy paste to Here'!E119))),"Empty Cell")</f>
        <v xml:space="preserve">Pack of 10 pcs. of 3mm anodized surgical steel balls with threading 1.6mm (14g) &amp; Color: Black  &amp;  </v>
      </c>
      <c r="B115" s="54" t="str">
        <f>'Copy paste to Here'!C119</f>
        <v>XBT3G</v>
      </c>
      <c r="C115" s="54" t="s">
        <v>817</v>
      </c>
      <c r="D115" s="55">
        <f>Invoice!B119</f>
        <v>1</v>
      </c>
      <c r="E115" s="56">
        <f>'Shipping Invoice'!J119*$N$1</f>
        <v>1.87</v>
      </c>
      <c r="F115" s="56">
        <f t="shared" si="3"/>
        <v>1.87</v>
      </c>
      <c r="G115" s="57">
        <f t="shared" si="4"/>
        <v>71.471400000000003</v>
      </c>
      <c r="H115" s="60">
        <f t="shared" si="5"/>
        <v>71.471400000000003</v>
      </c>
    </row>
    <row r="116" spans="1:8" s="59" customFormat="1" ht="24">
      <c r="A116" s="53" t="str">
        <f>IF((LEN('Copy paste to Here'!G120))&gt;5,((CONCATENATE('Copy paste to Here'!G120," &amp; ",'Copy paste to Here'!D120,"  &amp;  ",'Copy paste to Here'!E120))),"Empty Cell")</f>
        <v xml:space="preserve">Pack of 10 pcs. of 3mm anodized surgical steel balls with threading 1.6mm (14g) &amp; Color: Gold  &amp;  </v>
      </c>
      <c r="B116" s="54" t="str">
        <f>'Copy paste to Here'!C120</f>
        <v>XBT3G</v>
      </c>
      <c r="C116" s="54" t="s">
        <v>817</v>
      </c>
      <c r="D116" s="55">
        <f>Invoice!B120</f>
        <v>3</v>
      </c>
      <c r="E116" s="56">
        <f>'Shipping Invoice'!J120*$N$1</f>
        <v>1.87</v>
      </c>
      <c r="F116" s="56">
        <f t="shared" si="3"/>
        <v>5.61</v>
      </c>
      <c r="G116" s="57">
        <f t="shared" si="4"/>
        <v>71.471400000000003</v>
      </c>
      <c r="H116" s="60">
        <f t="shared" si="5"/>
        <v>214.41419999999999</v>
      </c>
    </row>
    <row r="117" spans="1:8" s="59" customFormat="1" ht="24">
      <c r="A117" s="53" t="str">
        <f>IF((LEN('Copy paste to Here'!G121))&gt;5,((CONCATENATE('Copy paste to Here'!G121," &amp; ",'Copy paste to Here'!D121,"  &amp;  ",'Copy paste to Here'!E121))),"Empty Cell")</f>
        <v xml:space="preserve">Pack of 10 pcs. of 3mm anodized surgical steel balls with threading 1.2mm (16g) &amp; Color: Black  &amp;  </v>
      </c>
      <c r="B117" s="54" t="str">
        <f>'Copy paste to Here'!C121</f>
        <v>XBT3S</v>
      </c>
      <c r="C117" s="54" t="s">
        <v>819</v>
      </c>
      <c r="D117" s="55">
        <f>Invoice!B121</f>
        <v>2</v>
      </c>
      <c r="E117" s="56">
        <f>'Shipping Invoice'!J121*$N$1</f>
        <v>1.87</v>
      </c>
      <c r="F117" s="56">
        <f t="shared" si="3"/>
        <v>3.74</v>
      </c>
      <c r="G117" s="57">
        <f t="shared" si="4"/>
        <v>71.471400000000003</v>
      </c>
      <c r="H117" s="60">
        <f t="shared" si="5"/>
        <v>142.94280000000001</v>
      </c>
    </row>
    <row r="118" spans="1:8" s="59" customFormat="1" ht="24">
      <c r="A118" s="53" t="str">
        <f>IF((LEN('Copy paste to Here'!G122))&gt;5,((CONCATENATE('Copy paste to Here'!G122," &amp; ",'Copy paste to Here'!D122,"  &amp;  ",'Copy paste to Here'!E122))),"Empty Cell")</f>
        <v xml:space="preserve">Pack of 10 pcs. of 3mm anodized surgical steel balls with threading 1.2mm (16g) &amp; Color: Gold  &amp;  </v>
      </c>
      <c r="B118" s="54" t="str">
        <f>'Copy paste to Here'!C122</f>
        <v>XBT3S</v>
      </c>
      <c r="C118" s="54" t="s">
        <v>819</v>
      </c>
      <c r="D118" s="55">
        <f>Invoice!B122</f>
        <v>5</v>
      </c>
      <c r="E118" s="56">
        <f>'Shipping Invoice'!J122*$N$1</f>
        <v>1.87</v>
      </c>
      <c r="F118" s="56">
        <f t="shared" si="3"/>
        <v>9.3500000000000014</v>
      </c>
      <c r="G118" s="57">
        <f t="shared" si="4"/>
        <v>71.471400000000003</v>
      </c>
      <c r="H118" s="60">
        <f t="shared" si="5"/>
        <v>357.35700000000003</v>
      </c>
    </row>
    <row r="119" spans="1:8" s="59" customFormat="1" ht="24">
      <c r="A119" s="53" t="str">
        <f>IF((LEN('Copy paste to Here'!G123))&gt;5,((CONCATENATE('Copy paste to Here'!G123," &amp; ",'Copy paste to Here'!D123,"  &amp;  ",'Copy paste to Here'!E123))),"Empty Cell")</f>
        <v xml:space="preserve">Pack of 10 pcs. of 4mm anodized surgical steel balls with threading 1.6mm (14g) &amp; Color: Gold  &amp;  </v>
      </c>
      <c r="B119" s="54" t="str">
        <f>'Copy paste to Here'!C123</f>
        <v>XBT4G</v>
      </c>
      <c r="C119" s="54" t="s">
        <v>821</v>
      </c>
      <c r="D119" s="55">
        <f>Invoice!B123</f>
        <v>3</v>
      </c>
      <c r="E119" s="56">
        <f>'Shipping Invoice'!J123*$N$1</f>
        <v>1.9</v>
      </c>
      <c r="F119" s="56">
        <f t="shared" si="3"/>
        <v>5.6999999999999993</v>
      </c>
      <c r="G119" s="57">
        <f t="shared" si="4"/>
        <v>72.617999999999995</v>
      </c>
      <c r="H119" s="60">
        <f t="shared" si="5"/>
        <v>217.85399999999998</v>
      </c>
    </row>
    <row r="120" spans="1:8" s="59" customFormat="1" ht="24">
      <c r="A120" s="53" t="str">
        <f>IF((LEN('Copy paste to Here'!G124))&gt;5,((CONCATENATE('Copy paste to Here'!G124," &amp; ",'Copy paste to Here'!D124,"  &amp;  ",'Copy paste to Here'!E124))),"Empty Cell")</f>
        <v xml:space="preserve">Pack of 10 pcs. of 4mm anodized surgical steel balls with threading 1.2mm (16g) &amp; Color: Black  &amp;  </v>
      </c>
      <c r="B120" s="54" t="str">
        <f>'Copy paste to Here'!C124</f>
        <v>XBT4S</v>
      </c>
      <c r="C120" s="54" t="s">
        <v>823</v>
      </c>
      <c r="D120" s="55">
        <f>Invoice!B124</f>
        <v>1</v>
      </c>
      <c r="E120" s="56">
        <f>'Shipping Invoice'!J124*$N$1</f>
        <v>1.9</v>
      </c>
      <c r="F120" s="56">
        <f t="shared" si="3"/>
        <v>1.9</v>
      </c>
      <c r="G120" s="57">
        <f t="shared" si="4"/>
        <v>72.617999999999995</v>
      </c>
      <c r="H120" s="60">
        <f t="shared" si="5"/>
        <v>72.617999999999995</v>
      </c>
    </row>
    <row r="121" spans="1:8" s="59" customFormat="1" ht="24">
      <c r="A121" s="53" t="str">
        <f>IF((LEN('Copy paste to Here'!G125))&gt;5,((CONCATENATE('Copy paste to Here'!G125," &amp; ",'Copy paste to Here'!D125,"  &amp;  ",'Copy paste to Here'!E125))),"Empty Cell")</f>
        <v xml:space="preserve">Pack of 10 pcs. of 4mm anodized surgical steel cones with threading 1.6mm (14g) &amp; Color: Black  &amp;  </v>
      </c>
      <c r="B121" s="54" t="str">
        <f>'Copy paste to Here'!C125</f>
        <v>XCNT4G</v>
      </c>
      <c r="C121" s="54" t="s">
        <v>825</v>
      </c>
      <c r="D121" s="55">
        <f>Invoice!B125</f>
        <v>1</v>
      </c>
      <c r="E121" s="56">
        <f>'Shipping Invoice'!J125*$N$1</f>
        <v>1.87</v>
      </c>
      <c r="F121" s="56">
        <f t="shared" si="3"/>
        <v>1.87</v>
      </c>
      <c r="G121" s="57">
        <f t="shared" si="4"/>
        <v>71.471400000000003</v>
      </c>
      <c r="H121" s="60">
        <f t="shared" si="5"/>
        <v>71.471400000000003</v>
      </c>
    </row>
    <row r="122" spans="1:8" s="59" customFormat="1" ht="24">
      <c r="A122" s="53" t="str">
        <f>IF((LEN('Copy paste to Here'!G126))&gt;5,((CONCATENATE('Copy paste to Here'!G126," &amp; ",'Copy paste to Here'!D126,"  &amp;  ",'Copy paste to Here'!E126))),"Empty Cell")</f>
        <v xml:space="preserve">Pack of 10 pcs. of 4mm anodized surgical steel cones with threading 1.6mm (14g) &amp; Color: Gold  &amp;  </v>
      </c>
      <c r="B122" s="54" t="str">
        <f>'Copy paste to Here'!C126</f>
        <v>XCNT4G</v>
      </c>
      <c r="C122" s="54" t="s">
        <v>825</v>
      </c>
      <c r="D122" s="55">
        <f>Invoice!B126</f>
        <v>1</v>
      </c>
      <c r="E122" s="56">
        <f>'Shipping Invoice'!J126*$N$1</f>
        <v>1.87</v>
      </c>
      <c r="F122" s="56">
        <f t="shared" si="3"/>
        <v>1.87</v>
      </c>
      <c r="G122" s="57">
        <f t="shared" si="4"/>
        <v>71.471400000000003</v>
      </c>
      <c r="H122" s="60">
        <f t="shared" si="5"/>
        <v>71.471400000000003</v>
      </c>
    </row>
    <row r="123" spans="1:8" s="59" customFormat="1" ht="24">
      <c r="A123" s="53" t="str">
        <f>IF((LEN('Copy paste to Here'!G127))&gt;5,((CONCATENATE('Copy paste to Here'!G127," &amp; ",'Copy paste to Here'!D127,"  &amp;  ",'Copy paste to Here'!E127))),"Empty Cell")</f>
        <v xml:space="preserve">Pack of 10 pcs. of 4mm high polished surgical steel cones with threading 1.6mm (14g) &amp;   &amp;  </v>
      </c>
      <c r="B123" s="54" t="str">
        <f>'Copy paste to Here'!C127</f>
        <v>XCON4</v>
      </c>
      <c r="C123" s="54" t="s">
        <v>827</v>
      </c>
      <c r="D123" s="55">
        <f>Invoice!B127</f>
        <v>1</v>
      </c>
      <c r="E123" s="56">
        <f>'Shipping Invoice'!J127*$N$1</f>
        <v>0.6</v>
      </c>
      <c r="F123" s="56">
        <f t="shared" si="3"/>
        <v>0.6</v>
      </c>
      <c r="G123" s="57">
        <f t="shared" si="4"/>
        <v>22.931999999999999</v>
      </c>
      <c r="H123" s="60">
        <f t="shared" si="5"/>
        <v>22.931999999999999</v>
      </c>
    </row>
    <row r="124" spans="1:8" s="59" customFormat="1" ht="36">
      <c r="A124" s="53" t="str">
        <f>IF((LEN('Copy paste to Here'!G128))&gt;5,((CONCATENATE('Copy paste to Here'!G128," &amp; ",'Copy paste to Here'!D128,"  &amp;  ",'Copy paste to Here'!E128))),"Empty Cell")</f>
        <v xml:space="preserve">Pack of 10pcs of 3mm 316L steel ball closure ring balls with bezel set crystal suitable for rings in 14g and 16g (1.2mm and 1.6mm) &amp; Crystal Color: Clear  &amp;  </v>
      </c>
      <c r="B124" s="54" t="str">
        <f>'Copy paste to Here'!C128</f>
        <v>XDPBC3</v>
      </c>
      <c r="C124" s="54" t="s">
        <v>829</v>
      </c>
      <c r="D124" s="55">
        <f>Invoice!B128</f>
        <v>2</v>
      </c>
      <c r="E124" s="56">
        <f>'Shipping Invoice'!J128*$N$1</f>
        <v>2.81</v>
      </c>
      <c r="F124" s="56">
        <f t="shared" si="3"/>
        <v>5.62</v>
      </c>
      <c r="G124" s="57">
        <f t="shared" si="4"/>
        <v>107.3982</v>
      </c>
      <c r="H124" s="60">
        <f t="shared" si="5"/>
        <v>214.79640000000001</v>
      </c>
    </row>
    <row r="125" spans="1:8" s="59" customFormat="1" ht="36">
      <c r="A125" s="53" t="str">
        <f>IF((LEN('Copy paste to Here'!G129))&gt;5,((CONCATENATE('Copy paste to Here'!G129," &amp; ",'Copy paste to Here'!D129,"  &amp;  ",'Copy paste to Here'!E129))),"Empty Cell")</f>
        <v xml:space="preserve">Pack of 10pcs of 3mm 316L steel ball closure ring balls with bezel set crystal suitable for rings in 14g and 16g (1.2mm and 1.6mm) &amp; Crystal Color: AB  &amp;  </v>
      </c>
      <c r="B125" s="54" t="str">
        <f>'Copy paste to Here'!C129</f>
        <v>XDPBC3</v>
      </c>
      <c r="C125" s="54" t="s">
        <v>829</v>
      </c>
      <c r="D125" s="55">
        <f>Invoice!B129</f>
        <v>2</v>
      </c>
      <c r="E125" s="56">
        <f>'Shipping Invoice'!J129*$N$1</f>
        <v>2.81</v>
      </c>
      <c r="F125" s="56">
        <f t="shared" si="3"/>
        <v>5.62</v>
      </c>
      <c r="G125" s="57">
        <f t="shared" si="4"/>
        <v>107.3982</v>
      </c>
      <c r="H125" s="60">
        <f t="shared" si="5"/>
        <v>214.79640000000001</v>
      </c>
    </row>
    <row r="126" spans="1:8" s="59" customFormat="1" ht="36">
      <c r="A126" s="53" t="str">
        <f>IF((LEN('Copy paste to Here'!G130))&gt;5,((CONCATENATE('Copy paste to Here'!G130," &amp; ",'Copy paste to Here'!D130,"  &amp;  ",'Copy paste to Here'!E130))),"Empty Cell")</f>
        <v xml:space="preserve">Pack of 10pcs of 3mm 316L steel ball closure ring balls with bezel set crystal suitable for rings in 14g and 16g (1.2mm and 1.6mm) &amp; Crystal Color: Light Sapphire  &amp;  </v>
      </c>
      <c r="B126" s="54" t="str">
        <f>'Copy paste to Here'!C130</f>
        <v>XDPBC3</v>
      </c>
      <c r="C126" s="54" t="s">
        <v>829</v>
      </c>
      <c r="D126" s="55">
        <f>Invoice!B130</f>
        <v>1</v>
      </c>
      <c r="E126" s="56">
        <f>'Shipping Invoice'!J130*$N$1</f>
        <v>2.81</v>
      </c>
      <c r="F126" s="56">
        <f t="shared" si="3"/>
        <v>2.81</v>
      </c>
      <c r="G126" s="57">
        <f t="shared" si="4"/>
        <v>107.3982</v>
      </c>
      <c r="H126" s="60">
        <f t="shared" si="5"/>
        <v>107.3982</v>
      </c>
    </row>
    <row r="127" spans="1:8" s="59" customFormat="1" ht="36">
      <c r="A127" s="53" t="str">
        <f>IF((LEN('Copy paste to Here'!G131))&gt;5,((CONCATENATE('Copy paste to Here'!G131," &amp; ",'Copy paste to Here'!D131,"  &amp;  ",'Copy paste to Here'!E131))),"Empty Cell")</f>
        <v xml:space="preserve">Pack of 10pcs of 3mm 316L steel ball closure ring balls with bezel set crystal suitable for rings in 14g and 16g (1.2mm and 1.6mm) &amp; Crystal Color: Aquamarine  &amp;  </v>
      </c>
      <c r="B127" s="54" t="str">
        <f>'Copy paste to Here'!C131</f>
        <v>XDPBC3</v>
      </c>
      <c r="C127" s="54" t="s">
        <v>829</v>
      </c>
      <c r="D127" s="55">
        <f>Invoice!B131</f>
        <v>1</v>
      </c>
      <c r="E127" s="56">
        <f>'Shipping Invoice'!J131*$N$1</f>
        <v>2.81</v>
      </c>
      <c r="F127" s="56">
        <f t="shared" si="3"/>
        <v>2.81</v>
      </c>
      <c r="G127" s="57">
        <f t="shared" si="4"/>
        <v>107.3982</v>
      </c>
      <c r="H127" s="60">
        <f t="shared" si="5"/>
        <v>107.3982</v>
      </c>
    </row>
    <row r="128" spans="1:8" s="59" customFormat="1" ht="36">
      <c r="A128" s="53" t="str">
        <f>IF((LEN('Copy paste to Here'!G132))&gt;5,((CONCATENATE('Copy paste to Here'!G132," &amp; ",'Copy paste to Here'!D132,"  &amp;  ",'Copy paste to Here'!E132))),"Empty Cell")</f>
        <v xml:space="preserve">Pack of 10pcs of 4mm 316L steel ball closure ring balls with bezel set crystal suitable for rings in 14g and 16g (1.2mm and 1.6mm) &amp; Crystal Color: Clear  &amp;  </v>
      </c>
      <c r="B128" s="54" t="str">
        <f>'Copy paste to Here'!C132</f>
        <v>XDPBC4</v>
      </c>
      <c r="C128" s="54" t="s">
        <v>831</v>
      </c>
      <c r="D128" s="55">
        <f>Invoice!B132</f>
        <v>1</v>
      </c>
      <c r="E128" s="56">
        <f>'Shipping Invoice'!J132*$N$1</f>
        <v>3.11</v>
      </c>
      <c r="F128" s="56">
        <f t="shared" si="3"/>
        <v>3.11</v>
      </c>
      <c r="G128" s="57">
        <f t="shared" si="4"/>
        <v>118.8642</v>
      </c>
      <c r="H128" s="60">
        <f t="shared" si="5"/>
        <v>118.8642</v>
      </c>
    </row>
    <row r="129" spans="1:8" s="59" customFormat="1" ht="36">
      <c r="A129" s="53" t="str">
        <f>IF((LEN('Copy paste to Here'!G133))&gt;5,((CONCATENATE('Copy paste to Here'!G133," &amp; ",'Copy paste to Here'!D133,"  &amp;  ",'Copy paste to Here'!E133))),"Empty Cell")</f>
        <v xml:space="preserve">Pack of 10pcs of 4mm 316L steel ball closure ring balls with bezel set crystal suitable for rings in 14g and 16g (1.2mm and 1.6mm) &amp; Crystal Color: AB  &amp;  </v>
      </c>
      <c r="B129" s="54" t="str">
        <f>'Copy paste to Here'!C133</f>
        <v>XDPBC4</v>
      </c>
      <c r="C129" s="54" t="s">
        <v>831</v>
      </c>
      <c r="D129" s="55">
        <f>Invoice!B133</f>
        <v>1</v>
      </c>
      <c r="E129" s="56">
        <f>'Shipping Invoice'!J133*$N$1</f>
        <v>3.11</v>
      </c>
      <c r="F129" s="56">
        <f t="shared" si="3"/>
        <v>3.11</v>
      </c>
      <c r="G129" s="57">
        <f t="shared" si="4"/>
        <v>118.8642</v>
      </c>
      <c r="H129" s="60">
        <f t="shared" si="5"/>
        <v>118.8642</v>
      </c>
    </row>
    <row r="130" spans="1:8" s="59" customFormat="1" ht="36">
      <c r="A130" s="53" t="str">
        <f>IF((LEN('Copy paste to Here'!G134))&gt;5,((CONCATENATE('Copy paste to Here'!G134," &amp; ",'Copy paste to Here'!D134,"  &amp;  ",'Copy paste to Here'!E134))),"Empty Cell")</f>
        <v xml:space="preserve">Pack of 10pcs of 4mm 316L steel ball closure ring balls with bezel set crystal suitable for rings in 14g and 16g (1.2mm and 1.6mm) &amp; Crystal Color: Light Siam  &amp;  </v>
      </c>
      <c r="B130" s="54" t="str">
        <f>'Copy paste to Here'!C134</f>
        <v>XDPBC4</v>
      </c>
      <c r="C130" s="54" t="s">
        <v>831</v>
      </c>
      <c r="D130" s="55">
        <f>Invoice!B134</f>
        <v>1</v>
      </c>
      <c r="E130" s="56">
        <f>'Shipping Invoice'!J134*$N$1</f>
        <v>3.11</v>
      </c>
      <c r="F130" s="56">
        <f t="shared" si="3"/>
        <v>3.11</v>
      </c>
      <c r="G130" s="57">
        <f t="shared" si="4"/>
        <v>118.8642</v>
      </c>
      <c r="H130" s="60">
        <f t="shared" si="5"/>
        <v>118.8642</v>
      </c>
    </row>
    <row r="131" spans="1:8" s="59" customFormat="1" ht="36">
      <c r="A131" s="53" t="str">
        <f>IF((LEN('Copy paste to Here'!G135))&gt;5,((CONCATENATE('Copy paste to Here'!G135," &amp; ",'Copy paste to Here'!D135,"  &amp;  ",'Copy paste to Here'!E135))),"Empty Cell")</f>
        <v xml:space="preserve">Pack of 10 pcs. of 3mm anodized 316L steel dimple ball for 14g or 16g (1.2mm or 1.6mm) ball closure rings (can use for both sizes) &amp; Color: Gold  &amp;  </v>
      </c>
      <c r="B131" s="54" t="str">
        <f>'Copy paste to Here'!C135</f>
        <v>XDPBT3</v>
      </c>
      <c r="C131" s="54" t="s">
        <v>833</v>
      </c>
      <c r="D131" s="55">
        <f>Invoice!B135</f>
        <v>2</v>
      </c>
      <c r="E131" s="56">
        <f>'Shipping Invoice'!J135*$N$1</f>
        <v>3.29</v>
      </c>
      <c r="F131" s="56">
        <f t="shared" si="3"/>
        <v>6.58</v>
      </c>
      <c r="G131" s="57">
        <f t="shared" si="4"/>
        <v>125.74379999999999</v>
      </c>
      <c r="H131" s="60">
        <f t="shared" si="5"/>
        <v>251.48759999999999</v>
      </c>
    </row>
    <row r="132" spans="1:8" s="59" customFormat="1" ht="36">
      <c r="A132" s="53" t="str">
        <f>IF((LEN('Copy paste to Here'!G136))&gt;5,((CONCATENATE('Copy paste to Here'!G136," &amp; ",'Copy paste to Here'!D136,"  &amp;  ",'Copy paste to Here'!E136))),"Empty Cell")</f>
        <v xml:space="preserve">Pack of 10pcs of 3mm PVD plated 316L steel ball closure ring balls with bezel set crystal suitable for rings in 14g and 16g (1.2mm and 1.6mm) &amp; Color: Gold Anodized w/ Clear crystal  &amp;  </v>
      </c>
      <c r="B132" s="54" t="str">
        <f>'Copy paste to Here'!C136</f>
        <v>XDPBTC3</v>
      </c>
      <c r="C132" s="54" t="s">
        <v>835</v>
      </c>
      <c r="D132" s="55">
        <f>Invoice!B136</f>
        <v>1</v>
      </c>
      <c r="E132" s="56">
        <f>'Shipping Invoice'!J136*$N$1</f>
        <v>6.65</v>
      </c>
      <c r="F132" s="56">
        <f t="shared" si="3"/>
        <v>6.65</v>
      </c>
      <c r="G132" s="57">
        <f t="shared" si="4"/>
        <v>254.16300000000001</v>
      </c>
      <c r="H132" s="60">
        <f t="shared" si="5"/>
        <v>254.16300000000001</v>
      </c>
    </row>
    <row r="133" spans="1:8" s="59" customFormat="1" ht="24">
      <c r="A133" s="53" t="str">
        <f>IF((LEN('Copy paste to Here'!G137))&gt;5,((CONCATENATE('Copy paste to Here'!G137," &amp; ",'Copy paste to Here'!D137,"  &amp;  ",'Copy paste to Here'!E137))),"Empty Cell")</f>
        <v xml:space="preserve">Pack of 10 pcs. of 3mm PVD plated 316L steel ball with a frosted effect surface - 1.2mm threading (16g) &amp; Color: Gold anodized  &amp;  </v>
      </c>
      <c r="B133" s="54" t="str">
        <f>'Copy paste to Here'!C137</f>
        <v>XFOBT3S</v>
      </c>
      <c r="C133" s="54" t="s">
        <v>837</v>
      </c>
      <c r="D133" s="55">
        <f>Invoice!B137</f>
        <v>2</v>
      </c>
      <c r="E133" s="56">
        <f>'Shipping Invoice'!J137*$N$1</f>
        <v>2.81</v>
      </c>
      <c r="F133" s="56">
        <f t="shared" si="3"/>
        <v>5.62</v>
      </c>
      <c r="G133" s="57">
        <f t="shared" si="4"/>
        <v>107.3982</v>
      </c>
      <c r="H133" s="60">
        <f t="shared" si="5"/>
        <v>214.79640000000001</v>
      </c>
    </row>
    <row r="134" spans="1:8" s="59" customFormat="1" ht="24">
      <c r="A134" s="53" t="str">
        <f>IF((LEN('Copy paste to Here'!G138))&gt;5,((CONCATENATE('Copy paste to Here'!G138," &amp; ",'Copy paste to Here'!D138,"  &amp;  ",'Copy paste to Here'!E138))),"Empty Cell")</f>
        <v xml:space="preserve">Pack of 10 pcs. of 3mm surgical steel half jewel balls with bezel set crystal with 1.2mm threading (16g) &amp; Crystal Color: Rose  &amp;  </v>
      </c>
      <c r="B134" s="54" t="str">
        <f>'Copy paste to Here'!C138</f>
        <v>XHJB3</v>
      </c>
      <c r="C134" s="54" t="s">
        <v>839</v>
      </c>
      <c r="D134" s="55">
        <f>Invoice!B138</f>
        <v>1</v>
      </c>
      <c r="E134" s="56">
        <f>'Shipping Invoice'!J138*$N$1</f>
        <v>3.54</v>
      </c>
      <c r="F134" s="56">
        <f t="shared" si="3"/>
        <v>3.54</v>
      </c>
      <c r="G134" s="57">
        <f t="shared" si="4"/>
        <v>135.2988</v>
      </c>
      <c r="H134" s="60">
        <f t="shared" si="5"/>
        <v>135.2988</v>
      </c>
    </row>
    <row r="135" spans="1:8" s="59" customFormat="1" ht="36">
      <c r="A135" s="53" t="str">
        <f>IF((LEN('Copy paste to Here'!G139))&gt;5,((CONCATENATE('Copy paste to Here'!G139," &amp; ",'Copy paste to Here'!D139,"  &amp;  ",'Copy paste to Here'!E139))),"Empty Cell")</f>
        <v xml:space="preserve">Pack of 10 pcs. of 3mm surgical steel half jewel balls with bezel set crystal with 1.2mm threading (16g) &amp; Crystal Color: Aquamarine  &amp;  </v>
      </c>
      <c r="B135" s="54" t="str">
        <f>'Copy paste to Here'!C139</f>
        <v>XHJB3</v>
      </c>
      <c r="C135" s="54" t="s">
        <v>839</v>
      </c>
      <c r="D135" s="55">
        <f>Invoice!B139</f>
        <v>1</v>
      </c>
      <c r="E135" s="56">
        <f>'Shipping Invoice'!J139*$N$1</f>
        <v>3.54</v>
      </c>
      <c r="F135" s="56">
        <f t="shared" si="3"/>
        <v>3.54</v>
      </c>
      <c r="G135" s="57">
        <f t="shared" si="4"/>
        <v>135.2988</v>
      </c>
      <c r="H135" s="60">
        <f t="shared" si="5"/>
        <v>135.2988</v>
      </c>
    </row>
    <row r="136" spans="1:8" s="59" customFormat="1" ht="24">
      <c r="A136" s="53" t="str">
        <f>IF((LEN('Copy paste to Here'!G140))&gt;5,((CONCATENATE('Copy paste to Here'!G140," &amp; ",'Copy paste to Here'!D140,"  &amp;  ",'Copy paste to Here'!E140))),"Empty Cell")</f>
        <v xml:space="preserve">Pack of 10 pcs. of 3mm surgical steel half jewel balls with bezel set crystal with 1.2mm threading (16g) &amp; Crystal Color: Fuchsia  &amp;  </v>
      </c>
      <c r="B136" s="54" t="str">
        <f>'Copy paste to Here'!C140</f>
        <v>XHJB3</v>
      </c>
      <c r="C136" s="54" t="s">
        <v>839</v>
      </c>
      <c r="D136" s="55">
        <f>Invoice!B140</f>
        <v>1</v>
      </c>
      <c r="E136" s="56">
        <f>'Shipping Invoice'!J140*$N$1</f>
        <v>3.54</v>
      </c>
      <c r="F136" s="56">
        <f t="shared" si="3"/>
        <v>3.54</v>
      </c>
      <c r="G136" s="57">
        <f t="shared" si="4"/>
        <v>135.2988</v>
      </c>
      <c r="H136" s="60">
        <f t="shared" si="5"/>
        <v>135.2988</v>
      </c>
    </row>
    <row r="137" spans="1:8" s="59" customFormat="1" ht="24">
      <c r="A137" s="53" t="str">
        <f>IF((LEN('Copy paste to Here'!G141))&gt;5,((CONCATENATE('Copy paste to Here'!G141," &amp; ",'Copy paste to Here'!D141,"  &amp;  ",'Copy paste to Here'!E141))),"Empty Cell")</f>
        <v xml:space="preserve">Pack of 10 pcs. of surgical steel balls with tiny 2.5mm bezel set crystals with 1.2mm threading (16g) &amp; Crystal Color: Clear  &amp;  </v>
      </c>
      <c r="B137" s="54" t="str">
        <f>'Copy paste to Here'!C141</f>
        <v>XJB25</v>
      </c>
      <c r="C137" s="54" t="s">
        <v>841</v>
      </c>
      <c r="D137" s="55">
        <f>Invoice!B141</f>
        <v>4</v>
      </c>
      <c r="E137" s="56">
        <f>'Shipping Invoice'!J141*$N$1</f>
        <v>3.12</v>
      </c>
      <c r="F137" s="56">
        <f t="shared" si="3"/>
        <v>12.48</v>
      </c>
      <c r="G137" s="57">
        <f t="shared" si="4"/>
        <v>119.24639999999999</v>
      </c>
      <c r="H137" s="60">
        <f t="shared" si="5"/>
        <v>476.98559999999998</v>
      </c>
    </row>
    <row r="138" spans="1:8" s="59" customFormat="1" ht="24">
      <c r="A138" s="53" t="str">
        <f>IF((LEN('Copy paste to Here'!G142))&gt;5,((CONCATENATE('Copy paste to Here'!G142," &amp; ",'Copy paste to Here'!D142,"  &amp;  ",'Copy paste to Here'!E142))),"Empty Cell")</f>
        <v xml:space="preserve">Pack of 10 pcs. of surgical steel balls with tiny 2.5mm bezel set crystals with 1.2mm threading (16g) &amp; Crystal Color: AB  &amp;  </v>
      </c>
      <c r="B138" s="54" t="str">
        <f>'Copy paste to Here'!C142</f>
        <v>XJB25</v>
      </c>
      <c r="C138" s="54" t="s">
        <v>841</v>
      </c>
      <c r="D138" s="55">
        <f>Invoice!B142</f>
        <v>2</v>
      </c>
      <c r="E138" s="56">
        <f>'Shipping Invoice'!J142*$N$1</f>
        <v>3.12</v>
      </c>
      <c r="F138" s="56">
        <f t="shared" si="3"/>
        <v>6.24</v>
      </c>
      <c r="G138" s="57">
        <f t="shared" si="4"/>
        <v>119.24639999999999</v>
      </c>
      <c r="H138" s="60">
        <f t="shared" si="5"/>
        <v>238.49279999999999</v>
      </c>
    </row>
    <row r="139" spans="1:8" s="59" customFormat="1" ht="36">
      <c r="A139" s="53" t="str">
        <f>IF((LEN('Copy paste to Here'!G143))&gt;5,((CONCATENATE('Copy paste to Here'!G143," &amp; ",'Copy paste to Here'!D143,"  &amp;  ",'Copy paste to Here'!E143))),"Empty Cell")</f>
        <v xml:space="preserve">Pack of 10 pcs. of 3mm high polished surgical steel balls with bezel set crystal and with 1.2mm (16g) threading &amp; Crystal Color: Rose  &amp;  </v>
      </c>
      <c r="B139" s="54" t="str">
        <f>'Copy paste to Here'!C143</f>
        <v>XJB3</v>
      </c>
      <c r="C139" s="54" t="s">
        <v>843</v>
      </c>
      <c r="D139" s="55">
        <f>Invoice!B143</f>
        <v>1</v>
      </c>
      <c r="E139" s="56">
        <f>'Shipping Invoice'!J143*$N$1</f>
        <v>2.2999999999999998</v>
      </c>
      <c r="F139" s="56">
        <f t="shared" si="3"/>
        <v>2.2999999999999998</v>
      </c>
      <c r="G139" s="57">
        <f t="shared" si="4"/>
        <v>87.905999999999992</v>
      </c>
      <c r="H139" s="60">
        <f t="shared" si="5"/>
        <v>87.905999999999992</v>
      </c>
    </row>
    <row r="140" spans="1:8" s="59" customFormat="1" ht="36">
      <c r="A140" s="53" t="str">
        <f>IF((LEN('Copy paste to Here'!G144))&gt;5,((CONCATENATE('Copy paste to Here'!G144," &amp; ",'Copy paste to Here'!D144,"  &amp;  ",'Copy paste to Here'!E144))),"Empty Cell")</f>
        <v xml:space="preserve">Pack of 10 pcs. of 3mm high polished surgical steel balls with bezel set crystal and with 1.2mm (16g) threading &amp; Crystal Color: Blue Zircon  &amp;  </v>
      </c>
      <c r="B140" s="54" t="str">
        <f>'Copy paste to Here'!C144</f>
        <v>XJB3</v>
      </c>
      <c r="C140" s="54" t="s">
        <v>843</v>
      </c>
      <c r="D140" s="55">
        <f>Invoice!B144</f>
        <v>1</v>
      </c>
      <c r="E140" s="56">
        <f>'Shipping Invoice'!J144*$N$1</f>
        <v>2.2999999999999998</v>
      </c>
      <c r="F140" s="56">
        <f t="shared" si="3"/>
        <v>2.2999999999999998</v>
      </c>
      <c r="G140" s="57">
        <f t="shared" si="4"/>
        <v>87.905999999999992</v>
      </c>
      <c r="H140" s="60">
        <f t="shared" si="5"/>
        <v>87.905999999999992</v>
      </c>
    </row>
    <row r="141" spans="1:8" s="59" customFormat="1" ht="36">
      <c r="A141" s="53" t="str">
        <f>IF((LEN('Copy paste to Here'!G145))&gt;5,((CONCATENATE('Copy paste to Here'!G145," &amp; ",'Copy paste to Here'!D145,"  &amp;  ",'Copy paste to Here'!E145))),"Empty Cell")</f>
        <v xml:space="preserve">Pack of 10 pcs. of 3mm high polished surgical steel balls with bezel set crystal and with 1.2mm (16g) threading &amp; Crystal Color: Fuchsia  &amp;  </v>
      </c>
      <c r="B141" s="54" t="str">
        <f>'Copy paste to Here'!C145</f>
        <v>XJB3</v>
      </c>
      <c r="C141" s="54" t="s">
        <v>843</v>
      </c>
      <c r="D141" s="55">
        <f>Invoice!B145</f>
        <v>1</v>
      </c>
      <c r="E141" s="56">
        <f>'Shipping Invoice'!J145*$N$1</f>
        <v>2.2999999999999998</v>
      </c>
      <c r="F141" s="56">
        <f t="shared" si="3"/>
        <v>2.2999999999999998</v>
      </c>
      <c r="G141" s="57">
        <f t="shared" si="4"/>
        <v>87.905999999999992</v>
      </c>
      <c r="H141" s="60">
        <f t="shared" si="5"/>
        <v>87.905999999999992</v>
      </c>
    </row>
    <row r="142" spans="1:8" s="59" customFormat="1" ht="36">
      <c r="A142" s="53" t="str">
        <f>IF((LEN('Copy paste to Here'!G146))&gt;5,((CONCATENATE('Copy paste to Here'!G146," &amp; ",'Copy paste to Here'!D146,"  &amp;  ",'Copy paste to Here'!E146))),"Empty Cell")</f>
        <v xml:space="preserve">Pack of 10 pcs. of 4mm high polished surgical steel balls with bezel set crystal and with 1.6mm (14g) threading &amp; Crystal Color: Clear  &amp;  </v>
      </c>
      <c r="B142" s="54" t="str">
        <f>'Copy paste to Here'!C146</f>
        <v>XJB4</v>
      </c>
      <c r="C142" s="54" t="s">
        <v>845</v>
      </c>
      <c r="D142" s="55">
        <f>Invoice!B146</f>
        <v>1</v>
      </c>
      <c r="E142" s="56">
        <f>'Shipping Invoice'!J146*$N$1</f>
        <v>2.2999999999999998</v>
      </c>
      <c r="F142" s="56">
        <f t="shared" si="3"/>
        <v>2.2999999999999998</v>
      </c>
      <c r="G142" s="57">
        <f t="shared" si="4"/>
        <v>87.905999999999992</v>
      </c>
      <c r="H142" s="60">
        <f t="shared" si="5"/>
        <v>87.905999999999992</v>
      </c>
    </row>
    <row r="143" spans="1:8" s="59" customFormat="1" ht="36">
      <c r="A143" s="53" t="str">
        <f>IF((LEN('Copy paste to Here'!G147))&gt;5,((CONCATENATE('Copy paste to Here'!G147," &amp; ",'Copy paste to Here'!D147,"  &amp;  ",'Copy paste to Here'!E147))),"Empty Cell")</f>
        <v xml:space="preserve">Pack of 10 pcs. of 4mm high polished surgical steel balls with bezel set crystal and with 1.6mm (14g) threading &amp; Crystal Color: Rose  &amp;  </v>
      </c>
      <c r="B143" s="54" t="str">
        <f>'Copy paste to Here'!C147</f>
        <v>XJB4</v>
      </c>
      <c r="C143" s="54" t="s">
        <v>845</v>
      </c>
      <c r="D143" s="55">
        <f>Invoice!B147</f>
        <v>1</v>
      </c>
      <c r="E143" s="56">
        <f>'Shipping Invoice'!J147*$N$1</f>
        <v>2.2999999999999998</v>
      </c>
      <c r="F143" s="56">
        <f t="shared" si="3"/>
        <v>2.2999999999999998</v>
      </c>
      <c r="G143" s="57">
        <f t="shared" si="4"/>
        <v>87.905999999999992</v>
      </c>
      <c r="H143" s="60">
        <f t="shared" si="5"/>
        <v>87.905999999999992</v>
      </c>
    </row>
    <row r="144" spans="1:8" s="59" customFormat="1" ht="36">
      <c r="A144" s="53" t="str">
        <f>IF((LEN('Copy paste to Here'!G148))&gt;5,((CONCATENATE('Copy paste to Here'!G148," &amp; ",'Copy paste to Here'!D148,"  &amp;  ",'Copy paste to Here'!E148))),"Empty Cell")</f>
        <v xml:space="preserve">Pack of 10 pcs. of 4mm high polished surgical steel balls with bezel set crystal and with 1.6mm (14g) threading &amp; Crystal Color: Light Sapphire  &amp;  </v>
      </c>
      <c r="B144" s="54" t="str">
        <f>'Copy paste to Here'!C148</f>
        <v>XJB4</v>
      </c>
      <c r="C144" s="54" t="s">
        <v>845</v>
      </c>
      <c r="D144" s="55">
        <f>Invoice!B148</f>
        <v>1</v>
      </c>
      <c r="E144" s="56">
        <f>'Shipping Invoice'!J148*$N$1</f>
        <v>2.2999999999999998</v>
      </c>
      <c r="F144" s="56">
        <f t="shared" si="3"/>
        <v>2.2999999999999998</v>
      </c>
      <c r="G144" s="57">
        <f t="shared" si="4"/>
        <v>87.905999999999992</v>
      </c>
      <c r="H144" s="60">
        <f t="shared" si="5"/>
        <v>87.905999999999992</v>
      </c>
    </row>
    <row r="145" spans="1:8" s="59" customFormat="1" ht="36">
      <c r="A145" s="53" t="str">
        <f>IF((LEN('Copy paste to Here'!G149))&gt;5,((CONCATENATE('Copy paste to Here'!G149," &amp; ",'Copy paste to Here'!D149,"  &amp;  ",'Copy paste to Here'!E149))),"Empty Cell")</f>
        <v xml:space="preserve">Pack of 10 pcs. of 4mm high polished surgical steel balls with bezel set crystal and with 1.6mm (14g) threading &amp; Crystal Color: Sapphire  &amp;  </v>
      </c>
      <c r="B145" s="54" t="str">
        <f>'Copy paste to Here'!C149</f>
        <v>XJB4</v>
      </c>
      <c r="C145" s="54" t="s">
        <v>845</v>
      </c>
      <c r="D145" s="55">
        <f>Invoice!B149</f>
        <v>1</v>
      </c>
      <c r="E145" s="56">
        <f>'Shipping Invoice'!J149*$N$1</f>
        <v>2.2999999999999998</v>
      </c>
      <c r="F145" s="56">
        <f t="shared" si="3"/>
        <v>2.2999999999999998</v>
      </c>
      <c r="G145" s="57">
        <f t="shared" si="4"/>
        <v>87.905999999999992</v>
      </c>
      <c r="H145" s="60">
        <f t="shared" si="5"/>
        <v>87.905999999999992</v>
      </c>
    </row>
    <row r="146" spans="1:8" s="59" customFormat="1" ht="36">
      <c r="A146" s="53" t="str">
        <f>IF((LEN('Copy paste to Here'!G150))&gt;5,((CONCATENATE('Copy paste to Here'!G150," &amp; ",'Copy paste to Here'!D150,"  &amp;  ",'Copy paste to Here'!E150))),"Empty Cell")</f>
        <v xml:space="preserve">Pack of 10 pcs. of 4mm high polished surgical steel balls with bezel set crystal and with 1.6mm (14g) threading &amp; Crystal Color: Fuchsia  &amp;  </v>
      </c>
      <c r="B146" s="54" t="str">
        <f>'Copy paste to Here'!C150</f>
        <v>XJB4</v>
      </c>
      <c r="C146" s="54" t="s">
        <v>845</v>
      </c>
      <c r="D146" s="55">
        <f>Invoice!B150</f>
        <v>1</v>
      </c>
      <c r="E146" s="56">
        <f>'Shipping Invoice'!J150*$N$1</f>
        <v>2.2999999999999998</v>
      </c>
      <c r="F146" s="56">
        <f t="shared" si="3"/>
        <v>2.2999999999999998</v>
      </c>
      <c r="G146" s="57">
        <f t="shared" si="4"/>
        <v>87.905999999999992</v>
      </c>
      <c r="H146" s="60">
        <f t="shared" si="5"/>
        <v>87.905999999999992</v>
      </c>
    </row>
    <row r="147" spans="1:8" s="59" customFormat="1" ht="36">
      <c r="A147" s="53" t="str">
        <f>IF((LEN('Copy paste to Here'!G151))&gt;5,((CONCATENATE('Copy paste to Here'!G151," &amp; ",'Copy paste to Here'!D151,"  &amp;  ",'Copy paste to Here'!E151))),"Empty Cell")</f>
        <v xml:space="preserve">Pack of 10 pcs. of 4mm high polished surgical steel balls with bezel set crystal and with 1.6mm (14g) threading &amp; Crystal Color: Peridot  &amp;  </v>
      </c>
      <c r="B147" s="54" t="str">
        <f>'Copy paste to Here'!C151</f>
        <v>XJB4</v>
      </c>
      <c r="C147" s="54" t="s">
        <v>845</v>
      </c>
      <c r="D147" s="55">
        <f>Invoice!B151</f>
        <v>1</v>
      </c>
      <c r="E147" s="56">
        <f>'Shipping Invoice'!J151*$N$1</f>
        <v>2.2999999999999998</v>
      </c>
      <c r="F147" s="56">
        <f t="shared" ref="F147:F156" si="6">D147*E147</f>
        <v>2.2999999999999998</v>
      </c>
      <c r="G147" s="57">
        <f t="shared" ref="G147:G210" si="7">E147*$E$14</f>
        <v>87.905999999999992</v>
      </c>
      <c r="H147" s="60">
        <f t="shared" ref="H147:H210" si="8">D147*G147</f>
        <v>87.905999999999992</v>
      </c>
    </row>
    <row r="148" spans="1:8" s="59" customFormat="1" ht="36">
      <c r="A148" s="53" t="str">
        <f>IF((LEN('Copy paste to Here'!G152))&gt;5,((CONCATENATE('Copy paste to Here'!G152," &amp; ",'Copy paste to Here'!D152,"  &amp;  ",'Copy paste to Here'!E152))),"Empty Cell")</f>
        <v xml:space="preserve">Pack of 10 pcs. of 4mm high polished surgical steel balls with bezel set crystal and with 1.2mm (16g) threading &amp; Crystal Color: Rose  &amp;  </v>
      </c>
      <c r="B148" s="54" t="str">
        <f>'Copy paste to Here'!C152</f>
        <v>XJB4S</v>
      </c>
      <c r="C148" s="54" t="s">
        <v>847</v>
      </c>
      <c r="D148" s="55">
        <f>Invoice!B152</f>
        <v>1</v>
      </c>
      <c r="E148" s="56">
        <f>'Shipping Invoice'!J152*$N$1</f>
        <v>2.2999999999999998</v>
      </c>
      <c r="F148" s="56">
        <f t="shared" si="6"/>
        <v>2.2999999999999998</v>
      </c>
      <c r="G148" s="57">
        <f t="shared" si="7"/>
        <v>87.905999999999992</v>
      </c>
      <c r="H148" s="60">
        <f t="shared" si="8"/>
        <v>87.905999999999992</v>
      </c>
    </row>
    <row r="149" spans="1:8" s="59" customFormat="1" ht="36">
      <c r="A149" s="53" t="str">
        <f>IF((LEN('Copy paste to Here'!G153))&gt;5,((CONCATENATE('Copy paste to Here'!G153," &amp; ",'Copy paste to Here'!D153,"  &amp;  ",'Copy paste to Here'!E153))),"Empty Cell")</f>
        <v xml:space="preserve">Pack of 10 pcs. of 4mm high polished surgical steel balls with bezel set crystal and with 1.2mm (16g) threading &amp; Crystal Color: Aquamarine  &amp;  </v>
      </c>
      <c r="B149" s="54" t="str">
        <f>'Copy paste to Here'!C153</f>
        <v>XJB4S</v>
      </c>
      <c r="C149" s="54" t="s">
        <v>847</v>
      </c>
      <c r="D149" s="55">
        <f>Invoice!B153</f>
        <v>1</v>
      </c>
      <c r="E149" s="56">
        <f>'Shipping Invoice'!J153*$N$1</f>
        <v>2.2999999999999998</v>
      </c>
      <c r="F149" s="56">
        <f t="shared" si="6"/>
        <v>2.2999999999999998</v>
      </c>
      <c r="G149" s="57">
        <f t="shared" si="7"/>
        <v>87.905999999999992</v>
      </c>
      <c r="H149" s="60">
        <f t="shared" si="8"/>
        <v>87.905999999999992</v>
      </c>
    </row>
    <row r="150" spans="1:8" s="59" customFormat="1" ht="36">
      <c r="A150" s="53" t="str">
        <f>IF((LEN('Copy paste to Here'!G154))&gt;5,((CONCATENATE('Copy paste to Here'!G154," &amp; ",'Copy paste to Here'!D154,"  &amp;  ",'Copy paste to Here'!E154))),"Empty Cell")</f>
        <v xml:space="preserve">Pack of 10 pcs. of 4mm high polished surgical steel balls with bezel set crystal and with 1.2mm (16g) threading &amp; Crystal Color: Fuchsia  &amp;  </v>
      </c>
      <c r="B150" s="54" t="str">
        <f>'Copy paste to Here'!C154</f>
        <v>XJB4S</v>
      </c>
      <c r="C150" s="54" t="s">
        <v>847</v>
      </c>
      <c r="D150" s="55">
        <f>Invoice!B154</f>
        <v>1</v>
      </c>
      <c r="E150" s="56">
        <f>'Shipping Invoice'!J154*$N$1</f>
        <v>2.2999999999999998</v>
      </c>
      <c r="F150" s="56">
        <f t="shared" si="6"/>
        <v>2.2999999999999998</v>
      </c>
      <c r="G150" s="57">
        <f t="shared" si="7"/>
        <v>87.905999999999992</v>
      </c>
      <c r="H150" s="60">
        <f t="shared" si="8"/>
        <v>87.905999999999992</v>
      </c>
    </row>
    <row r="151" spans="1:8" s="59" customFormat="1" ht="36">
      <c r="A151" s="53" t="str">
        <f>IF((LEN('Copy paste to Here'!G155))&gt;5,((CONCATENATE('Copy paste to Here'!G155," &amp; ",'Copy paste to Here'!D155,"  &amp;  ",'Copy paste to Here'!E155))),"Empty Cell")</f>
        <v xml:space="preserve">Pack of 10 pcs. of 4mm high polished surgical steel balls with bezel set crystal and with 1.2mm (16g) threading &amp; Crystal Color: Peridot  &amp;  </v>
      </c>
      <c r="B151" s="54" t="str">
        <f>'Copy paste to Here'!C155</f>
        <v>XJB4S</v>
      </c>
      <c r="C151" s="54" t="s">
        <v>847</v>
      </c>
      <c r="D151" s="55">
        <f>Invoice!B155</f>
        <v>1</v>
      </c>
      <c r="E151" s="56">
        <f>'Shipping Invoice'!J155*$N$1</f>
        <v>2.2999999999999998</v>
      </c>
      <c r="F151" s="56">
        <f t="shared" si="6"/>
        <v>2.2999999999999998</v>
      </c>
      <c r="G151" s="57">
        <f t="shared" si="7"/>
        <v>87.905999999999992</v>
      </c>
      <c r="H151" s="60">
        <f t="shared" si="8"/>
        <v>87.905999999999992</v>
      </c>
    </row>
    <row r="152" spans="1:8" s="59" customFormat="1" ht="36">
      <c r="A152" s="53" t="str">
        <f>IF((LEN('Copy paste to Here'!G156))&gt;5,((CONCATENATE('Copy paste to Here'!G156," &amp; ",'Copy paste to Here'!D156,"  &amp;  ",'Copy paste to Here'!E156))),"Empty Cell")</f>
        <v xml:space="preserve">Pack of 10 pcs. of 5mm high polished surgical steel balls with bezel set crystal and with 1.6mm (14g) threading &amp; Crystal Color: Clear  &amp;  </v>
      </c>
      <c r="B152" s="54" t="str">
        <f>'Copy paste to Here'!C156</f>
        <v>XJB5</v>
      </c>
      <c r="C152" s="54" t="s">
        <v>849</v>
      </c>
      <c r="D152" s="55">
        <f>Invoice!B156</f>
        <v>1</v>
      </c>
      <c r="E152" s="56">
        <f>'Shipping Invoice'!J156*$N$1</f>
        <v>2.25</v>
      </c>
      <c r="F152" s="56">
        <f t="shared" si="6"/>
        <v>2.25</v>
      </c>
      <c r="G152" s="57">
        <f t="shared" si="7"/>
        <v>85.995000000000005</v>
      </c>
      <c r="H152" s="60">
        <f t="shared" si="8"/>
        <v>85.995000000000005</v>
      </c>
    </row>
    <row r="153" spans="1:8" s="59" customFormat="1" ht="36">
      <c r="A153" s="53" t="str">
        <f>IF((LEN('Copy paste to Here'!G157))&gt;5,((CONCATENATE('Copy paste to Here'!G157," &amp; ",'Copy paste to Here'!D157,"  &amp;  ",'Copy paste to Here'!E157))),"Empty Cell")</f>
        <v xml:space="preserve">Pack of 10 pcs. of 5mm high polished surgical steel balls with bezel set crystal and with 1.6mm (14g) threading &amp; Crystal Color: Aquamarine  &amp;  </v>
      </c>
      <c r="B153" s="54" t="str">
        <f>'Copy paste to Here'!C157</f>
        <v>XJB5</v>
      </c>
      <c r="C153" s="54" t="s">
        <v>849</v>
      </c>
      <c r="D153" s="55">
        <f>Invoice!B157</f>
        <v>1</v>
      </c>
      <c r="E153" s="56">
        <f>'Shipping Invoice'!J157*$N$1</f>
        <v>2.25</v>
      </c>
      <c r="F153" s="56">
        <f t="shared" si="6"/>
        <v>2.25</v>
      </c>
      <c r="G153" s="57">
        <f t="shared" si="7"/>
        <v>85.995000000000005</v>
      </c>
      <c r="H153" s="60">
        <f t="shared" si="8"/>
        <v>85.995000000000005</v>
      </c>
    </row>
    <row r="154" spans="1:8" s="59" customFormat="1" ht="36">
      <c r="A154" s="53" t="str">
        <f>IF((LEN('Copy paste to Here'!G158))&gt;5,((CONCATENATE('Copy paste to Here'!G158," &amp; ",'Copy paste to Here'!D158,"  &amp;  ",'Copy paste to Here'!E158))),"Empty Cell")</f>
        <v xml:space="preserve">Pack of 10 pcs. of 5mm high polished surgical steel balls with bezel set crystal and with 1.6mm (14g) threading &amp; Crystal Color: Fuchsia  &amp;  </v>
      </c>
      <c r="B154" s="54" t="str">
        <f>'Copy paste to Here'!C158</f>
        <v>XJB5</v>
      </c>
      <c r="C154" s="54" t="s">
        <v>849</v>
      </c>
      <c r="D154" s="55">
        <f>Invoice!B158</f>
        <v>1</v>
      </c>
      <c r="E154" s="56">
        <f>'Shipping Invoice'!J158*$N$1</f>
        <v>2.25</v>
      </c>
      <c r="F154" s="56">
        <f t="shared" si="6"/>
        <v>2.25</v>
      </c>
      <c r="G154" s="57">
        <f t="shared" si="7"/>
        <v>85.995000000000005</v>
      </c>
      <c r="H154" s="60">
        <f t="shared" si="8"/>
        <v>85.995000000000005</v>
      </c>
    </row>
    <row r="155" spans="1:8" s="59" customFormat="1" ht="36">
      <c r="A155" s="53" t="str">
        <f>IF((LEN('Copy paste to Here'!G159))&gt;5,((CONCATENATE('Copy paste to Here'!G159," &amp; ",'Copy paste to Here'!D159,"  &amp;  ",'Copy paste to Here'!E159))),"Empty Cell")</f>
        <v xml:space="preserve">Pack of 10 pcs. of 5mm high polished surgical steel balls with bezel set crystal and with 1.2mm (16g) threading &amp; Crystal Color: Clear  &amp;  </v>
      </c>
      <c r="B155" s="54" t="str">
        <f>'Copy paste to Here'!C159</f>
        <v>XJB5S</v>
      </c>
      <c r="C155" s="54" t="s">
        <v>851</v>
      </c>
      <c r="D155" s="55">
        <f>Invoice!B159</f>
        <v>1</v>
      </c>
      <c r="E155" s="56">
        <f>'Shipping Invoice'!J159*$N$1</f>
        <v>2.25</v>
      </c>
      <c r="F155" s="56">
        <f t="shared" si="6"/>
        <v>2.25</v>
      </c>
      <c r="G155" s="57">
        <f t="shared" si="7"/>
        <v>85.995000000000005</v>
      </c>
      <c r="H155" s="60">
        <f t="shared" si="8"/>
        <v>85.995000000000005</v>
      </c>
    </row>
    <row r="156" spans="1:8" s="59" customFormat="1" ht="36">
      <c r="A156" s="53" t="str">
        <f>IF((LEN('Copy paste to Here'!G160))&gt;5,((CONCATENATE('Copy paste to Here'!G160," &amp; ",'Copy paste to Here'!D160,"  &amp;  ",'Copy paste to Here'!E160))),"Empty Cell")</f>
        <v xml:space="preserve">Pack of 10 pcs. of 3mm anodized surgical steel balls with bezel set crystal and with 1.2mm threading (16g) &amp; Color: Gold Anodized w/ Clear crystal  &amp;  </v>
      </c>
      <c r="B156" s="54" t="str">
        <f>'Copy paste to Here'!C160</f>
        <v>XJBT3S</v>
      </c>
      <c r="C156" s="54" t="s">
        <v>853</v>
      </c>
      <c r="D156" s="55">
        <f>Invoice!B160</f>
        <v>10</v>
      </c>
      <c r="E156" s="56">
        <f>'Shipping Invoice'!J160*$N$1</f>
        <v>5.0599999999999996</v>
      </c>
      <c r="F156" s="56">
        <f t="shared" si="6"/>
        <v>50.599999999999994</v>
      </c>
      <c r="G156" s="57">
        <f t="shared" si="7"/>
        <v>193.39319999999998</v>
      </c>
      <c r="H156" s="60">
        <f t="shared" si="8"/>
        <v>1933.9319999999998</v>
      </c>
    </row>
    <row r="157" spans="1:8" s="59" customFormat="1" ht="24">
      <c r="A157" s="53" t="str">
        <f>IF((LEN('Copy paste to Here'!G161))&gt;5,((CONCATENATE('Copy paste to Here'!G161," &amp; ",'Copy paste to Here'!D161,"  &amp;  ",'Copy paste to Here'!E161))),"Empty Cell")</f>
        <v xml:space="preserve">Set of 10 pcs. of 3mm acrylic ball in solid colors with 16g (1.2mm) threading &amp; Color: White  &amp;  </v>
      </c>
      <c r="B157" s="54" t="str">
        <f>'Copy paste to Here'!C161</f>
        <v>XSAB3</v>
      </c>
      <c r="C157" s="54" t="s">
        <v>855</v>
      </c>
      <c r="D157" s="55">
        <f>Invoice!B161</f>
        <v>3</v>
      </c>
      <c r="E157" s="56">
        <f>'Shipping Invoice'!J161*$N$1</f>
        <v>0.61</v>
      </c>
      <c r="F157" s="56">
        <f t="shared" ref="F157:F210" si="9">D157*E157</f>
        <v>1.83</v>
      </c>
      <c r="G157" s="57">
        <f t="shared" si="7"/>
        <v>23.3142</v>
      </c>
      <c r="H157" s="60">
        <f t="shared" si="8"/>
        <v>69.942599999999999</v>
      </c>
    </row>
    <row r="158" spans="1:8" s="59" customFormat="1" ht="24">
      <c r="A158" s="53" t="str">
        <f>IF((LEN('Copy paste to Here'!G162))&gt;5,((CONCATENATE('Copy paste to Here'!G162," &amp; ",'Copy paste to Here'!D162,"  &amp;  ",'Copy paste to Here'!E162))),"Empty Cell")</f>
        <v xml:space="preserve">Set of 10 pcs. of 5mm acrylic ball in solid colors with 14g (1.6mm) threading &amp; Color: Black  &amp;  </v>
      </c>
      <c r="B158" s="54" t="str">
        <f>'Copy paste to Here'!C162</f>
        <v>XSAB5</v>
      </c>
      <c r="C158" s="54" t="s">
        <v>857</v>
      </c>
      <c r="D158" s="55">
        <f>Invoice!B162</f>
        <v>1</v>
      </c>
      <c r="E158" s="56">
        <f>'Shipping Invoice'!J162*$N$1</f>
        <v>0.61</v>
      </c>
      <c r="F158" s="56">
        <f t="shared" si="9"/>
        <v>0.61</v>
      </c>
      <c r="G158" s="57">
        <f t="shared" si="7"/>
        <v>23.3142</v>
      </c>
      <c r="H158" s="60">
        <f t="shared" si="8"/>
        <v>23.3142</v>
      </c>
    </row>
    <row r="159" spans="1:8" s="59" customFormat="1" ht="24">
      <c r="A159" s="53" t="str">
        <f>IF((LEN('Copy paste to Here'!G163))&gt;5,((CONCATENATE('Copy paste to Here'!G163," &amp; ",'Copy paste to Here'!D163,"  &amp;  ",'Copy paste to Here'!E163))),"Empty Cell")</f>
        <v>Pack of 10 pcs. of anodized 316L steel steel barbells posts - threading 1.6mm (14g) &amp; Length: 16mm  &amp;  Color: Black</v>
      </c>
      <c r="B159" s="54" t="str">
        <f>'Copy paste to Here'!C163</f>
        <v>XTBB14G</v>
      </c>
      <c r="C159" s="54" t="s">
        <v>859</v>
      </c>
      <c r="D159" s="55">
        <f>Invoice!B163</f>
        <v>1</v>
      </c>
      <c r="E159" s="56">
        <f>'Shipping Invoice'!J163*$N$1</f>
        <v>2.65</v>
      </c>
      <c r="F159" s="56">
        <f t="shared" si="9"/>
        <v>2.65</v>
      </c>
      <c r="G159" s="57">
        <f t="shared" si="7"/>
        <v>101.28299999999999</v>
      </c>
      <c r="H159" s="60">
        <f t="shared" si="8"/>
        <v>101.28299999999999</v>
      </c>
    </row>
    <row r="160" spans="1:8" s="59" customFormat="1" ht="24">
      <c r="A160" s="53" t="str">
        <f>IF((LEN('Copy paste to Here'!G164))&gt;5,((CONCATENATE('Copy paste to Here'!G164," &amp; ",'Copy paste to Here'!D164,"  &amp;  ",'Copy paste to Here'!E164))),"Empty Cell")</f>
        <v>Pack of 10 pcs. of anodized 316L steel steel barbells posts - threading 1.6mm (14g) &amp; Length: 16mm  &amp;  Color: Gold</v>
      </c>
      <c r="B160" s="54" t="str">
        <f>'Copy paste to Here'!C164</f>
        <v>XTBB14G</v>
      </c>
      <c r="C160" s="54" t="s">
        <v>859</v>
      </c>
      <c r="D160" s="55">
        <f>Invoice!B164</f>
        <v>1</v>
      </c>
      <c r="E160" s="56">
        <f>'Shipping Invoice'!J164*$N$1</f>
        <v>2.65</v>
      </c>
      <c r="F160" s="56">
        <f t="shared" si="9"/>
        <v>2.65</v>
      </c>
      <c r="G160" s="57">
        <f t="shared" si="7"/>
        <v>101.28299999999999</v>
      </c>
      <c r="H160" s="60">
        <f t="shared" si="8"/>
        <v>101.28299999999999</v>
      </c>
    </row>
    <row r="161" spans="1:8" s="59" customFormat="1" ht="25.5">
      <c r="A161" s="53" t="str">
        <f>IF((LEN('Copy paste to Here'!G165))&gt;5,((CONCATENATE('Copy paste to Here'!G165," &amp; ",'Copy paste to Here'!D165,"  &amp;  ",'Copy paste to Here'!E165))),"Empty Cell")</f>
        <v>Pack of 10 pcs. of anodized 316L steel steel barbells posts - threading 1.6mm (14g) &amp; Length: 32mm  &amp;  Color: Black</v>
      </c>
      <c r="B161" s="54" t="str">
        <f>'Copy paste to Here'!C165</f>
        <v>XTBB14G</v>
      </c>
      <c r="C161" s="54" t="s">
        <v>892</v>
      </c>
      <c r="D161" s="55">
        <f>Invoice!B165</f>
        <v>1</v>
      </c>
      <c r="E161" s="56">
        <f>'Shipping Invoice'!J165*$N$1</f>
        <v>3.22</v>
      </c>
      <c r="F161" s="56">
        <f t="shared" si="9"/>
        <v>3.22</v>
      </c>
      <c r="G161" s="57">
        <f t="shared" si="7"/>
        <v>123.0684</v>
      </c>
      <c r="H161" s="60">
        <f t="shared" si="8"/>
        <v>123.0684</v>
      </c>
    </row>
    <row r="162" spans="1:8" s="59" customFormat="1" ht="25.5">
      <c r="A162" s="53" t="str">
        <f>IF((LEN('Copy paste to Here'!G166))&gt;5,((CONCATENATE('Copy paste to Here'!G166," &amp; ",'Copy paste to Here'!D166,"  &amp;  ",'Copy paste to Here'!E166))),"Empty Cell")</f>
        <v>Pack of 10 pcs. of anodized 316L steel steel barbells posts - threading 1.6mm (14g) &amp; Length: 32mm  &amp;  Color: Gold</v>
      </c>
      <c r="B162" s="54" t="str">
        <f>'Copy paste to Here'!C166</f>
        <v>XTBB14G</v>
      </c>
      <c r="C162" s="54" t="s">
        <v>892</v>
      </c>
      <c r="D162" s="55">
        <f>Invoice!B166</f>
        <v>1</v>
      </c>
      <c r="E162" s="56">
        <f>'Shipping Invoice'!J166*$N$1</f>
        <v>3.22</v>
      </c>
      <c r="F162" s="56">
        <f t="shared" si="9"/>
        <v>3.22</v>
      </c>
      <c r="G162" s="57">
        <f t="shared" si="7"/>
        <v>123.0684</v>
      </c>
      <c r="H162" s="60">
        <f t="shared" si="8"/>
        <v>123.0684</v>
      </c>
    </row>
    <row r="163" spans="1:8" s="59" customFormat="1" ht="25.5">
      <c r="A163" s="53" t="str">
        <f>IF((LEN('Copy paste to Here'!G167))&gt;5,((CONCATENATE('Copy paste to Here'!G167," &amp; ",'Copy paste to Here'!D167,"  &amp;  ",'Copy paste to Here'!E167))),"Empty Cell")</f>
        <v>Pack of 10 pcs. of anodized 316L steel steel barbells posts - threading 1.6mm (14g) &amp; Length: 35mm  &amp;  Color: Black</v>
      </c>
      <c r="B163" s="54" t="str">
        <f>'Copy paste to Here'!C167</f>
        <v>XTBB14G</v>
      </c>
      <c r="C163" s="54" t="s">
        <v>892</v>
      </c>
      <c r="D163" s="55">
        <f>Invoice!B167</f>
        <v>1</v>
      </c>
      <c r="E163" s="56">
        <f>'Shipping Invoice'!J167*$N$1</f>
        <v>3.22</v>
      </c>
      <c r="F163" s="56">
        <f t="shared" si="9"/>
        <v>3.22</v>
      </c>
      <c r="G163" s="57">
        <f t="shared" si="7"/>
        <v>123.0684</v>
      </c>
      <c r="H163" s="60">
        <f t="shared" si="8"/>
        <v>123.0684</v>
      </c>
    </row>
    <row r="164" spans="1:8" s="59" customFormat="1" ht="36">
      <c r="A164" s="53" t="str">
        <f>IF((LEN('Copy paste to Here'!G168))&gt;5,((CONCATENATE('Copy paste to Here'!G168," &amp; ",'Copy paste to Here'!D168,"  &amp;  ",'Copy paste to Here'!E168))),"Empty Cell")</f>
        <v>Pack of 10 pcs. of anodized 316L steel eyebrow banana post - threading 1.2mm (16g) - length 6mm - 16mm &amp; Length: 8mm  &amp;  Color: Gold</v>
      </c>
      <c r="B164" s="54" t="str">
        <f>'Copy paste to Here'!C168</f>
        <v>XTBN16G</v>
      </c>
      <c r="C164" s="54" t="s">
        <v>861</v>
      </c>
      <c r="D164" s="55">
        <f>Invoice!B168</f>
        <v>2</v>
      </c>
      <c r="E164" s="56">
        <f>'Shipping Invoice'!J168*$N$1</f>
        <v>2.62</v>
      </c>
      <c r="F164" s="56">
        <f t="shared" si="9"/>
        <v>5.24</v>
      </c>
      <c r="G164" s="57">
        <f t="shared" si="7"/>
        <v>100.13639999999999</v>
      </c>
      <c r="H164" s="60">
        <f t="shared" si="8"/>
        <v>200.27279999999999</v>
      </c>
    </row>
    <row r="165" spans="1:8" s="59" customFormat="1" ht="24">
      <c r="A165" s="53" t="str">
        <f>IF((LEN('Copy paste to Here'!G169))&gt;5,((CONCATENATE('Copy paste to Here'!G169," &amp; ",'Copy paste to Here'!D169,"  &amp;  ",'Copy paste to Here'!E169))),"Empty Cell")</f>
        <v>Pack of 10 pcs. of anodized 316L steel posts for labrets - threading 1.2mm (16g) &amp; Length: 6mm  &amp;  Color: Gold</v>
      </c>
      <c r="B165" s="54" t="str">
        <f>'Copy paste to Here'!C169</f>
        <v>XTLB16G</v>
      </c>
      <c r="C165" s="54" t="s">
        <v>863</v>
      </c>
      <c r="D165" s="55">
        <f>Invoice!B169</f>
        <v>1</v>
      </c>
      <c r="E165" s="56">
        <f>'Shipping Invoice'!J169*$N$1</f>
        <v>3.25</v>
      </c>
      <c r="F165" s="56">
        <f t="shared" si="9"/>
        <v>3.25</v>
      </c>
      <c r="G165" s="57">
        <f t="shared" si="7"/>
        <v>124.215</v>
      </c>
      <c r="H165" s="60">
        <f t="shared" si="8"/>
        <v>124.215</v>
      </c>
    </row>
    <row r="166" spans="1:8" s="59" customFormat="1" ht="24">
      <c r="A166" s="53" t="str">
        <f>IF((LEN('Copy paste to Here'!G170))&gt;5,((CONCATENATE('Copy paste to Here'!G170," &amp; ",'Copy paste to Here'!D170,"  &amp;  ",'Copy paste to Here'!E170))),"Empty Cell")</f>
        <v>Pack of 10 pcs. of anodized 316L steel posts for labrets - threading 1.2mm (16g) &amp; Length: 8mm  &amp;  Color: Gold</v>
      </c>
      <c r="B166" s="54" t="str">
        <f>'Copy paste to Here'!C170</f>
        <v>XTLB16G</v>
      </c>
      <c r="C166" s="54" t="s">
        <v>863</v>
      </c>
      <c r="D166" s="55">
        <f>Invoice!B170</f>
        <v>1</v>
      </c>
      <c r="E166" s="56">
        <f>'Shipping Invoice'!J170*$N$1</f>
        <v>3.25</v>
      </c>
      <c r="F166" s="56">
        <f t="shared" si="9"/>
        <v>3.25</v>
      </c>
      <c r="G166" s="57">
        <f t="shared" si="7"/>
        <v>124.215</v>
      </c>
      <c r="H166" s="60">
        <f t="shared" si="8"/>
        <v>124.215</v>
      </c>
    </row>
    <row r="167" spans="1:8" s="59" customFormat="1" ht="24">
      <c r="A167" s="53" t="str">
        <f>IF((LEN('Copy paste to Here'!G171))&gt;5,((CONCATENATE('Copy paste to Here'!G171," &amp; ",'Copy paste to Here'!D171,"  &amp;  ",'Copy paste to Here'!E171))),"Empty Cell")</f>
        <v xml:space="preserve">Set of 10 pcs. of 4mm acrylic UV balls with 14g (1.6mm) threading &amp; Color: Black  &amp;  </v>
      </c>
      <c r="B167" s="54" t="str">
        <f>'Copy paste to Here'!C171</f>
        <v>XUVB4</v>
      </c>
      <c r="C167" s="54" t="s">
        <v>865</v>
      </c>
      <c r="D167" s="55">
        <f>Invoice!B171</f>
        <v>2</v>
      </c>
      <c r="E167" s="56">
        <f>'Shipping Invoice'!J171*$N$1</f>
        <v>0.61</v>
      </c>
      <c r="F167" s="56">
        <f t="shared" si="9"/>
        <v>1.22</v>
      </c>
      <c r="G167" s="57">
        <f t="shared" si="7"/>
        <v>23.3142</v>
      </c>
      <c r="H167" s="60">
        <f t="shared" si="8"/>
        <v>46.628399999999999</v>
      </c>
    </row>
    <row r="168" spans="1:8" s="59" customFormat="1" ht="48">
      <c r="A168" s="53" t="str">
        <f>IF((LEN('Copy paste to Here'!G172))&gt;5,((CONCATENATE('Copy paste to Here'!G172," &amp; ",'Copy paste to Here'!D172,"  &amp;  ",'Copy paste to Here'!E172))),"Empty Cell")</f>
        <v>Prong set CZ top for 16g internal threading body jewelry (this item only fit with our 16g internal threaded items: XLB16GIN, XBN16GIN, XCB16GIN, XBB16GIN, XTRLBIC) (attachments are made from surgical steel) &amp; Size: 3mm  &amp;  Cz Color: Clear</v>
      </c>
      <c r="B168" s="54" t="str">
        <f>'Copy paste to Here'!C172</f>
        <v>ZRIN</v>
      </c>
      <c r="C168" s="54" t="s">
        <v>893</v>
      </c>
      <c r="D168" s="55">
        <f>Invoice!B172</f>
        <v>2</v>
      </c>
      <c r="E168" s="56">
        <f>'Shipping Invoice'!J172*$N$1</f>
        <v>0.77</v>
      </c>
      <c r="F168" s="56">
        <f t="shared" si="9"/>
        <v>1.54</v>
      </c>
      <c r="G168" s="57">
        <f t="shared" si="7"/>
        <v>29.429400000000001</v>
      </c>
      <c r="H168" s="60">
        <f t="shared" si="8"/>
        <v>58.858800000000002</v>
      </c>
    </row>
    <row r="169" spans="1:8" s="59" customFormat="1" ht="48">
      <c r="A169" s="53" t="str">
        <f>IF((LEN('Copy paste to Here'!G173))&gt;5,((CONCATENATE('Copy paste to Here'!G173," &amp; ",'Copy paste to Here'!D173,"  &amp;  ",'Copy paste to Here'!E173))),"Empty Cell")</f>
        <v>Prong set CZ top for 16g internal threading body jewelry (this item only fit with our 16g internal threaded items: XLB16GIN, XBN16GIN, XCB16GIN, XBB16GIN, XTRLBIC) (attachments are made from surgical steel) &amp; Size: 3mm  &amp;  Cz Color: Lavender</v>
      </c>
      <c r="B169" s="54" t="str">
        <f>'Copy paste to Here'!C173</f>
        <v>ZRIN</v>
      </c>
      <c r="C169" s="54" t="s">
        <v>893</v>
      </c>
      <c r="D169" s="55">
        <f>Invoice!B173</f>
        <v>3</v>
      </c>
      <c r="E169" s="56">
        <f>'Shipping Invoice'!J173*$N$1</f>
        <v>0.77</v>
      </c>
      <c r="F169" s="56">
        <f t="shared" si="9"/>
        <v>2.31</v>
      </c>
      <c r="G169" s="57">
        <f t="shared" si="7"/>
        <v>29.429400000000001</v>
      </c>
      <c r="H169" s="60">
        <f t="shared" si="8"/>
        <v>88.288200000000003</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1257.9399999999985</v>
      </c>
      <c r="G1000" s="57"/>
      <c r="H1000" s="58">
        <f t="shared" ref="H1000:H1007" si="49">F1000*$E$14</f>
        <v>48078.466799999936</v>
      </c>
    </row>
    <row r="1001" spans="1:8" s="59" customFormat="1">
      <c r="A1001" s="53" t="str">
        <f>'[2]Copy paste to Here'!T2</f>
        <v>SHIPPING HANDLING</v>
      </c>
      <c r="B1001" s="72"/>
      <c r="C1001" s="72"/>
      <c r="D1001" s="73"/>
      <c r="E1001" s="64"/>
      <c r="F1001" s="56">
        <f>Invoice!J177</f>
        <v>-17.12</v>
      </c>
      <c r="G1001" s="57"/>
      <c r="H1001" s="58">
        <f t="shared" si="49"/>
        <v>-654.32640000000004</v>
      </c>
    </row>
    <row r="1002" spans="1:8" s="59" customFormat="1" outlineLevel="1">
      <c r="A1002" s="53" t="str">
        <f>'[2]Copy paste to Here'!T3</f>
        <v>DISCOUNT</v>
      </c>
      <c r="B1002" s="72"/>
      <c r="C1002" s="72"/>
      <c r="D1002" s="73"/>
      <c r="E1002" s="64"/>
      <c r="F1002" s="56">
        <f>Invoice!J178</f>
        <v>0</v>
      </c>
      <c r="G1002" s="57"/>
      <c r="H1002" s="58">
        <f t="shared" si="49"/>
        <v>0</v>
      </c>
    </row>
    <row r="1003" spans="1:8" s="59" customFormat="1">
      <c r="A1003" s="53" t="str">
        <f>'[2]Copy paste to Here'!T4</f>
        <v>Total:</v>
      </c>
      <c r="B1003" s="72"/>
      <c r="C1003" s="72"/>
      <c r="D1003" s="73"/>
      <c r="E1003" s="64"/>
      <c r="F1003" s="56">
        <f>SUM(F1000:F1002)</f>
        <v>1240.8199999999986</v>
      </c>
      <c r="G1003" s="57"/>
      <c r="H1003" s="58">
        <f t="shared" si="49"/>
        <v>47424.140399999946</v>
      </c>
    </row>
    <row r="1004" spans="1:8" s="59" customFormat="1" hidden="1">
      <c r="A1004" s="53" t="e">
        <f>'[2]Copy paste to Here'!T5</f>
        <v>#REF!</v>
      </c>
      <c r="B1004" s="72"/>
      <c r="C1004" s="72"/>
      <c r="D1004" s="73"/>
      <c r="E1004" s="64"/>
      <c r="F1004" s="56" t="e">
        <f>'[2]Copy paste to Here'!U5</f>
        <v>#REF!</v>
      </c>
      <c r="G1004" s="57"/>
      <c r="H1004" s="58" t="e">
        <f t="shared" si="49"/>
        <v>#REF!</v>
      </c>
    </row>
    <row r="1005" spans="1:8" s="59" customFormat="1" hidden="1">
      <c r="A1005" s="53" t="e">
        <f>'[2]Copy paste to Here'!T6</f>
        <v>#REF!</v>
      </c>
      <c r="B1005" s="72"/>
      <c r="C1005" s="72"/>
      <c r="D1005" s="73"/>
      <c r="E1005" s="64"/>
      <c r="F1005" s="56"/>
      <c r="G1005" s="57"/>
      <c r="H1005" s="58">
        <f t="shared" si="49"/>
        <v>0</v>
      </c>
    </row>
    <row r="1006" spans="1:8" s="59" customFormat="1" hidden="1">
      <c r="A1006" s="53" t="e">
        <f>'[2]Copy paste to Here'!T7</f>
        <v>#REF!</v>
      </c>
      <c r="B1006" s="72"/>
      <c r="C1006" s="72"/>
      <c r="D1006" s="73"/>
      <c r="E1006" s="64"/>
      <c r="F1006" s="64"/>
      <c r="G1006" s="57"/>
      <c r="H1006" s="58">
        <f t="shared" si="49"/>
        <v>0</v>
      </c>
    </row>
    <row r="1007" spans="1:8" s="59" customFormat="1" hidden="1">
      <c r="A1007" s="53" t="e">
        <f>'[2]Copy paste to Here'!T8</f>
        <v>#REF!</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48078.466800000067</v>
      </c>
    </row>
    <row r="1010" spans="1:8" s="18" customFormat="1">
      <c r="A1010" s="19"/>
      <c r="E1010" s="18" t="s">
        <v>182</v>
      </c>
      <c r="H1010" s="81">
        <f>(SUMIF($A$1000:$A$1008,"Total:",$H$1000:$H$1008))</f>
        <v>47424.140399999946</v>
      </c>
    </row>
    <row r="1011" spans="1:8" s="18" customFormat="1">
      <c r="E1011" s="18" t="s">
        <v>183</v>
      </c>
      <c r="H1011" s="82">
        <f>H1013-H1012</f>
        <v>44321.63</v>
      </c>
    </row>
    <row r="1012" spans="1:8" s="18" customFormat="1">
      <c r="E1012" s="18" t="s">
        <v>184</v>
      </c>
      <c r="H1012" s="82">
        <f>ROUND((H1013*7)/107,2)</f>
        <v>3102.51</v>
      </c>
    </row>
    <row r="1013" spans="1:8" s="18" customFormat="1">
      <c r="E1013" s="19" t="s">
        <v>185</v>
      </c>
      <c r="H1013" s="83">
        <f>ROUND((SUMIF($A$1000:$A$1008,"Total:",$H$1000:$H$1008)),2)</f>
        <v>47424.14</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5947-129E-425E-BDBE-4F1853D461F7}">
  <sheetPr>
    <tabColor rgb="FFFF0000"/>
  </sheetPr>
  <dimension ref="A1:O34"/>
  <sheetViews>
    <sheetView tabSelected="1" zoomScale="90" zoomScaleNormal="90" workbookViewId="0">
      <selection activeCell="S18" sqref="S1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1257.9399999999985</v>
      </c>
      <c r="O2" t="s">
        <v>188</v>
      </c>
    </row>
    <row r="3" spans="1:15" ht="12.75" customHeight="1">
      <c r="A3" s="119"/>
      <c r="B3" s="125" t="s">
        <v>140</v>
      </c>
      <c r="C3" s="124"/>
      <c r="D3" s="124"/>
      <c r="E3" s="124"/>
      <c r="F3" s="124"/>
      <c r="G3" s="124"/>
      <c r="H3" s="124"/>
      <c r="I3" s="124"/>
      <c r="J3" s="124"/>
      <c r="K3" s="124"/>
      <c r="L3" s="120"/>
      <c r="N3">
        <v>1257.9399999999985</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76" t="s">
        <v>913</v>
      </c>
      <c r="L10" s="120"/>
    </row>
    <row r="11" spans="1:15" ht="12.75" customHeight="1">
      <c r="A11" s="119"/>
      <c r="B11" s="119" t="s">
        <v>716</v>
      </c>
      <c r="C11" s="124"/>
      <c r="D11" s="124"/>
      <c r="E11" s="124"/>
      <c r="F11" s="120"/>
      <c r="G11" s="121"/>
      <c r="H11" s="121" t="s">
        <v>716</v>
      </c>
      <c r="I11" s="124"/>
      <c r="J11" s="124"/>
      <c r="K11" s="156"/>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719</v>
      </c>
      <c r="C14" s="124"/>
      <c r="D14" s="124"/>
      <c r="E14" s="124"/>
      <c r="F14" s="120"/>
      <c r="G14" s="121"/>
      <c r="H14" s="121" t="s">
        <v>719</v>
      </c>
      <c r="I14" s="124"/>
      <c r="J14" s="124"/>
      <c r="K14" s="157">
        <f>Invoice!J14</f>
        <v>45149</v>
      </c>
      <c r="L14" s="120"/>
    </row>
    <row r="15" spans="1:15" ht="15" customHeight="1">
      <c r="A15" s="119"/>
      <c r="B15" s="143" t="s">
        <v>900</v>
      </c>
      <c r="C15" s="7"/>
      <c r="D15" s="7"/>
      <c r="E15" s="7"/>
      <c r="F15" s="8"/>
      <c r="G15" s="121"/>
      <c r="H15" s="143" t="s">
        <v>900</v>
      </c>
      <c r="I15" s="124"/>
      <c r="J15" s="124"/>
      <c r="K15" s="158"/>
      <c r="L15" s="120"/>
    </row>
    <row r="16" spans="1:15" ht="25.5">
      <c r="A16" s="119"/>
      <c r="B16" s="124"/>
      <c r="C16" s="124"/>
      <c r="D16" s="124"/>
      <c r="E16" s="124"/>
      <c r="F16" s="124"/>
      <c r="G16" s="124"/>
      <c r="H16" s="124"/>
      <c r="I16" s="149" t="s">
        <v>147</v>
      </c>
      <c r="J16" s="127" t="s">
        <v>147</v>
      </c>
      <c r="K16" s="147" t="s">
        <v>915</v>
      </c>
      <c r="L16" s="120"/>
    </row>
    <row r="17" spans="1:12" ht="12.75" customHeight="1">
      <c r="A17" s="119"/>
      <c r="B17" s="124" t="s">
        <v>720</v>
      </c>
      <c r="C17" s="124"/>
      <c r="D17" s="124"/>
      <c r="E17" s="124"/>
      <c r="F17" s="124"/>
      <c r="G17" s="124"/>
      <c r="H17" s="124"/>
      <c r="I17" s="127" t="s">
        <v>148</v>
      </c>
      <c r="J17" s="127" t="s">
        <v>148</v>
      </c>
      <c r="K17" s="141" t="str">
        <f>IF(Invoice!J17&lt;&gt;"",Invoice!J17,"")</f>
        <v>Sunny</v>
      </c>
      <c r="L17" s="120"/>
    </row>
    <row r="18" spans="1:12" ht="18" customHeight="1">
      <c r="A18" s="119"/>
      <c r="B18" s="124" t="s">
        <v>721</v>
      </c>
      <c r="C18" s="124"/>
      <c r="D18" s="124"/>
      <c r="E18" s="124"/>
      <c r="F18" s="124"/>
      <c r="G18" s="124"/>
      <c r="H18" s="144" t="s">
        <v>901</v>
      </c>
      <c r="I18" s="126" t="s">
        <v>264</v>
      </c>
      <c r="J18" s="126" t="s">
        <v>264</v>
      </c>
      <c r="K18" s="113" t="s">
        <v>138</v>
      </c>
      <c r="L18" s="120"/>
    </row>
    <row r="19" spans="1:12">
      <c r="A19" s="119"/>
      <c r="B19" s="124"/>
      <c r="C19" s="124"/>
      <c r="D19" s="124"/>
      <c r="E19" s="124"/>
      <c r="F19" s="124"/>
      <c r="G19" s="124"/>
      <c r="H19" s="150" t="s">
        <v>916</v>
      </c>
      <c r="I19" s="124"/>
      <c r="J19" s="124"/>
      <c r="K19" s="124"/>
      <c r="L19" s="120"/>
    </row>
    <row r="20" spans="1:12" ht="12.75" customHeight="1">
      <c r="A20" s="119"/>
      <c r="B20" s="109" t="s">
        <v>204</v>
      </c>
      <c r="C20" s="109" t="s">
        <v>205</v>
      </c>
      <c r="D20" s="109" t="s">
        <v>290</v>
      </c>
      <c r="E20" s="122" t="s">
        <v>206</v>
      </c>
      <c r="F20" s="159" t="s">
        <v>207</v>
      </c>
      <c r="G20" s="160"/>
      <c r="H20" s="109" t="s">
        <v>174</v>
      </c>
      <c r="I20" s="109" t="s">
        <v>208</v>
      </c>
      <c r="J20" s="109" t="s">
        <v>208</v>
      </c>
      <c r="K20" s="109" t="s">
        <v>26</v>
      </c>
      <c r="L20" s="120"/>
    </row>
    <row r="21" spans="1:12" ht="21" customHeight="1">
      <c r="A21" s="119"/>
      <c r="B21" s="130"/>
      <c r="C21" s="130"/>
      <c r="D21" s="130"/>
      <c r="E21" s="131"/>
      <c r="F21" s="161"/>
      <c r="G21" s="162"/>
      <c r="H21" s="151" t="s">
        <v>914</v>
      </c>
      <c r="I21" s="130"/>
      <c r="J21" s="130"/>
      <c r="K21" s="130"/>
      <c r="L21" s="120"/>
    </row>
    <row r="22" spans="1:12" ht="36.75" customHeight="1">
      <c r="A22" s="119"/>
      <c r="B22" s="114">
        <v>100</v>
      </c>
      <c r="C22" s="10" t="s">
        <v>722</v>
      </c>
      <c r="D22" s="10" t="s">
        <v>722</v>
      </c>
      <c r="E22" s="123" t="s">
        <v>908</v>
      </c>
      <c r="F22" s="165"/>
      <c r="G22" s="166"/>
      <c r="H22" s="11" t="s">
        <v>723</v>
      </c>
      <c r="I22" s="12">
        <v>0.01</v>
      </c>
      <c r="J22" s="12">
        <v>0.14000000000000001</v>
      </c>
      <c r="K22" s="115">
        <f t="shared" ref="K22" si="0">I22*B22</f>
        <v>1</v>
      </c>
      <c r="L22" s="121"/>
    </row>
    <row r="23" spans="1:12" ht="12.75" customHeight="1">
      <c r="A23" s="119"/>
      <c r="B23" s="136"/>
      <c r="C23" s="136"/>
      <c r="D23" s="136"/>
      <c r="E23" s="136"/>
      <c r="F23" s="136"/>
      <c r="G23" s="136"/>
      <c r="H23" s="136"/>
      <c r="I23" s="139" t="s">
        <v>261</v>
      </c>
      <c r="J23" s="140">
        <v>1</v>
      </c>
      <c r="K23" s="153">
        <v>1</v>
      </c>
      <c r="L23" s="152"/>
    </row>
    <row r="24" spans="1:12" ht="12.75" customHeight="1">
      <c r="A24" s="119"/>
      <c r="B24" s="136"/>
      <c r="C24" s="136"/>
      <c r="D24" s="136"/>
      <c r="E24" s="136"/>
      <c r="F24" s="136"/>
      <c r="G24" s="136"/>
      <c r="H24" s="136"/>
      <c r="I24" s="139" t="s">
        <v>909</v>
      </c>
      <c r="J24" s="140">
        <v>0</v>
      </c>
      <c r="K24" s="153">
        <v>0</v>
      </c>
      <c r="L24" s="152"/>
    </row>
    <row r="25" spans="1:12" ht="12.75" customHeight="1" outlineLevel="1">
      <c r="A25" s="119"/>
      <c r="B25" s="136"/>
      <c r="C25" s="136"/>
      <c r="D25" s="136"/>
      <c r="E25" s="136"/>
      <c r="F25" s="136"/>
      <c r="G25" s="136"/>
      <c r="H25" s="136"/>
      <c r="I25" s="139" t="s">
        <v>263</v>
      </c>
      <c r="J25" s="140">
        <v>1</v>
      </c>
      <c r="K25" s="153">
        <v>1</v>
      </c>
      <c r="L25" s="152"/>
    </row>
    <row r="26" spans="1:12" ht="12.75" customHeight="1">
      <c r="A26" s="170" t="s">
        <v>910</v>
      </c>
      <c r="B26" s="171"/>
      <c r="C26" s="171"/>
      <c r="D26" s="171"/>
      <c r="E26" s="171"/>
      <c r="F26" s="171"/>
      <c r="G26" s="171"/>
      <c r="H26" s="171"/>
      <c r="I26" s="171"/>
      <c r="J26" s="171"/>
      <c r="K26" s="172"/>
      <c r="L26" s="152"/>
    </row>
    <row r="27" spans="1:12" ht="17.25" customHeight="1">
      <c r="A27" s="167" t="s">
        <v>912</v>
      </c>
      <c r="B27" s="168"/>
      <c r="C27" s="168"/>
      <c r="D27" s="168"/>
      <c r="E27" s="168"/>
      <c r="F27" s="168"/>
      <c r="G27" s="168"/>
      <c r="H27" s="168"/>
      <c r="I27" s="168"/>
      <c r="J27" s="168"/>
      <c r="K27" s="169"/>
      <c r="L27" s="152"/>
    </row>
    <row r="28" spans="1:12" ht="18.75" customHeight="1">
      <c r="A28" s="173" t="s">
        <v>911</v>
      </c>
      <c r="B28" s="174"/>
      <c r="C28" s="174"/>
      <c r="D28" s="174"/>
      <c r="E28" s="174"/>
      <c r="F28" s="174"/>
      <c r="G28" s="174"/>
      <c r="H28" s="174"/>
      <c r="I28" s="174"/>
      <c r="J28" s="174"/>
      <c r="K28" s="175"/>
      <c r="L28" s="148"/>
    </row>
    <row r="29" spans="1:12" ht="12.75" customHeight="1"/>
    <row r="30" spans="1:12" ht="12.75" customHeight="1"/>
    <row r="31" spans="1:12" ht="12.75" customHeight="1"/>
    <row r="32" spans="1:12" ht="12.75" customHeight="1"/>
    <row r="33" ht="12.75" customHeight="1"/>
    <row r="34" ht="12.75" customHeight="1"/>
  </sheetData>
  <mergeCells count="8">
    <mergeCell ref="A27:K27"/>
    <mergeCell ref="A26:K26"/>
    <mergeCell ref="A28:K28"/>
    <mergeCell ref="K10:K11"/>
    <mergeCell ref="K14:K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2"/>
  <sheetViews>
    <sheetView workbookViewId="0">
      <selection activeCell="A5" sqref="A5"/>
    </sheetView>
  </sheetViews>
  <sheetFormatPr defaultRowHeight="15"/>
  <sheetData>
    <row r="1" spans="1:1">
      <c r="A1" s="2" t="s">
        <v>722</v>
      </c>
    </row>
    <row r="2" spans="1:1">
      <c r="A2" s="2" t="s">
        <v>722</v>
      </c>
    </row>
    <row r="3" spans="1:1">
      <c r="A3" s="2" t="s">
        <v>722</v>
      </c>
    </row>
    <row r="4" spans="1:1">
      <c r="A4" s="2" t="s">
        <v>724</v>
      </c>
    </row>
    <row r="5" spans="1:1">
      <c r="A5" s="2" t="s">
        <v>726</v>
      </c>
    </row>
    <row r="6" spans="1:1">
      <c r="A6" s="2" t="s">
        <v>728</v>
      </c>
    </row>
    <row r="7" spans="1:1">
      <c r="A7" s="2" t="s">
        <v>728</v>
      </c>
    </row>
    <row r="8" spans="1:1">
      <c r="A8" s="2" t="s">
        <v>728</v>
      </c>
    </row>
    <row r="9" spans="1:1">
      <c r="A9" s="2" t="s">
        <v>728</v>
      </c>
    </row>
    <row r="10" spans="1:1">
      <c r="A10" s="2" t="s">
        <v>730</v>
      </c>
    </row>
    <row r="11" spans="1:1">
      <c r="A11" s="2" t="s">
        <v>730</v>
      </c>
    </row>
    <row r="12" spans="1:1">
      <c r="A12" s="2" t="s">
        <v>730</v>
      </c>
    </row>
    <row r="13" spans="1:1">
      <c r="A13" s="2" t="s">
        <v>730</v>
      </c>
    </row>
    <row r="14" spans="1:1">
      <c r="A14" s="2" t="s">
        <v>732</v>
      </c>
    </row>
    <row r="15" spans="1:1">
      <c r="A15" s="2" t="s">
        <v>734</v>
      </c>
    </row>
    <row r="16" spans="1:1">
      <c r="A16" s="2" t="s">
        <v>737</v>
      </c>
    </row>
    <row r="17" spans="1:1">
      <c r="A17" s="2" t="s">
        <v>739</v>
      </c>
    </row>
    <row r="18" spans="1:1">
      <c r="A18" s="2" t="s">
        <v>739</v>
      </c>
    </row>
    <row r="19" spans="1:1">
      <c r="A19" s="2" t="s">
        <v>741</v>
      </c>
    </row>
    <row r="20" spans="1:1">
      <c r="A20" s="2" t="s">
        <v>741</v>
      </c>
    </row>
    <row r="21" spans="1:1">
      <c r="A21" s="2" t="s">
        <v>743</v>
      </c>
    </row>
    <row r="22" spans="1:1">
      <c r="A22" s="2" t="s">
        <v>743</v>
      </c>
    </row>
    <row r="23" spans="1:1">
      <c r="A23" s="2" t="s">
        <v>743</v>
      </c>
    </row>
    <row r="24" spans="1:1">
      <c r="A24" s="2" t="s">
        <v>743</v>
      </c>
    </row>
    <row r="25" spans="1:1">
      <c r="A25" s="2" t="s">
        <v>745</v>
      </c>
    </row>
    <row r="26" spans="1:1">
      <c r="A26" s="2" t="s">
        <v>869</v>
      </c>
    </row>
    <row r="27" spans="1:1">
      <c r="A27" s="2" t="s">
        <v>870</v>
      </c>
    </row>
    <row r="28" spans="1:1">
      <c r="A28" s="2" t="s">
        <v>871</v>
      </c>
    </row>
    <row r="29" spans="1:1">
      <c r="A29" s="2" t="s">
        <v>872</v>
      </c>
    </row>
    <row r="30" spans="1:1">
      <c r="A30" s="2" t="s">
        <v>873</v>
      </c>
    </row>
    <row r="31" spans="1:1">
      <c r="A31" s="2" t="s">
        <v>874</v>
      </c>
    </row>
    <row r="32" spans="1:1">
      <c r="A32" s="2" t="s">
        <v>875</v>
      </c>
    </row>
    <row r="33" spans="1:1">
      <c r="A33" s="2" t="s">
        <v>876</v>
      </c>
    </row>
    <row r="34" spans="1:1">
      <c r="A34" s="2" t="s">
        <v>877</v>
      </c>
    </row>
    <row r="35" spans="1:1">
      <c r="A35" s="2" t="s">
        <v>878</v>
      </c>
    </row>
    <row r="36" spans="1:1">
      <c r="A36" s="2" t="s">
        <v>879</v>
      </c>
    </row>
    <row r="37" spans="1:1">
      <c r="A37" s="2" t="s">
        <v>880</v>
      </c>
    </row>
    <row r="38" spans="1:1">
      <c r="A38" s="2" t="s">
        <v>881</v>
      </c>
    </row>
    <row r="39" spans="1:1">
      <c r="A39" s="2" t="s">
        <v>761</v>
      </c>
    </row>
    <row r="40" spans="1:1">
      <c r="A40" s="2" t="s">
        <v>761</v>
      </c>
    </row>
    <row r="41" spans="1:1">
      <c r="A41" s="2" t="s">
        <v>763</v>
      </c>
    </row>
    <row r="42" spans="1:1">
      <c r="A42" s="2" t="s">
        <v>882</v>
      </c>
    </row>
    <row r="43" spans="1:1">
      <c r="A43" s="2" t="s">
        <v>883</v>
      </c>
    </row>
    <row r="44" spans="1:1">
      <c r="A44" s="2" t="s">
        <v>884</v>
      </c>
    </row>
    <row r="45" spans="1:1">
      <c r="A45" s="2" t="s">
        <v>770</v>
      </c>
    </row>
    <row r="46" spans="1:1">
      <c r="A46" s="2" t="s">
        <v>772</v>
      </c>
    </row>
    <row r="47" spans="1:1">
      <c r="A47" s="2" t="s">
        <v>774</v>
      </c>
    </row>
    <row r="48" spans="1:1">
      <c r="A48" s="2" t="s">
        <v>774</v>
      </c>
    </row>
    <row r="49" spans="1:1">
      <c r="A49" s="2" t="s">
        <v>774</v>
      </c>
    </row>
    <row r="50" spans="1:1">
      <c r="A50" s="2" t="s">
        <v>774</v>
      </c>
    </row>
    <row r="51" spans="1:1">
      <c r="A51" s="2" t="s">
        <v>774</v>
      </c>
    </row>
    <row r="52" spans="1:1">
      <c r="A52" s="2" t="s">
        <v>70</v>
      </c>
    </row>
    <row r="53" spans="1:1">
      <c r="A53" s="2" t="s">
        <v>777</v>
      </c>
    </row>
    <row r="54" spans="1:1">
      <c r="A54" s="2" t="s">
        <v>777</v>
      </c>
    </row>
    <row r="55" spans="1:1">
      <c r="A55" s="2" t="s">
        <v>779</v>
      </c>
    </row>
    <row r="56" spans="1:1">
      <c r="A56" s="2" t="s">
        <v>781</v>
      </c>
    </row>
    <row r="57" spans="1:1">
      <c r="A57" s="2" t="s">
        <v>73</v>
      </c>
    </row>
    <row r="58" spans="1:1">
      <c r="A58" s="2" t="s">
        <v>73</v>
      </c>
    </row>
    <row r="59" spans="1:1">
      <c r="A59" s="2" t="s">
        <v>73</v>
      </c>
    </row>
    <row r="60" spans="1:1">
      <c r="A60" s="2" t="s">
        <v>73</v>
      </c>
    </row>
    <row r="61" spans="1:1">
      <c r="A61" s="2" t="s">
        <v>73</v>
      </c>
    </row>
    <row r="62" spans="1:1">
      <c r="A62" s="2" t="s">
        <v>784</v>
      </c>
    </row>
    <row r="63" spans="1:1">
      <c r="A63" s="2" t="s">
        <v>784</v>
      </c>
    </row>
    <row r="64" spans="1:1">
      <c r="A64" s="2" t="s">
        <v>784</v>
      </c>
    </row>
    <row r="65" spans="1:1">
      <c r="A65" s="2" t="s">
        <v>784</v>
      </c>
    </row>
    <row r="66" spans="1:1">
      <c r="A66" s="2" t="s">
        <v>787</v>
      </c>
    </row>
    <row r="67" spans="1:1">
      <c r="A67" s="2" t="s">
        <v>885</v>
      </c>
    </row>
    <row r="68" spans="1:1">
      <c r="A68" s="2" t="s">
        <v>886</v>
      </c>
    </row>
    <row r="69" spans="1:1">
      <c r="A69" s="2" t="s">
        <v>887</v>
      </c>
    </row>
    <row r="70" spans="1:1">
      <c r="A70" s="2" t="s">
        <v>888</v>
      </c>
    </row>
    <row r="71" spans="1:1">
      <c r="A71" s="2" t="s">
        <v>889</v>
      </c>
    </row>
    <row r="72" spans="1:1">
      <c r="A72" s="2" t="s">
        <v>794</v>
      </c>
    </row>
    <row r="73" spans="1:1">
      <c r="A73" s="2" t="s">
        <v>794</v>
      </c>
    </row>
    <row r="74" spans="1:1">
      <c r="A74" s="2" t="s">
        <v>798</v>
      </c>
    </row>
    <row r="75" spans="1:1">
      <c r="A75" s="2" t="s">
        <v>798</v>
      </c>
    </row>
    <row r="76" spans="1:1">
      <c r="A76" s="2" t="s">
        <v>798</v>
      </c>
    </row>
    <row r="77" spans="1:1">
      <c r="A77" s="2" t="s">
        <v>798</v>
      </c>
    </row>
    <row r="78" spans="1:1">
      <c r="A78" s="2" t="s">
        <v>798</v>
      </c>
    </row>
    <row r="79" spans="1:1">
      <c r="A79" s="2" t="s">
        <v>798</v>
      </c>
    </row>
    <row r="80" spans="1:1">
      <c r="A80" s="2" t="s">
        <v>798</v>
      </c>
    </row>
    <row r="81" spans="1:1">
      <c r="A81" s="2" t="s">
        <v>798</v>
      </c>
    </row>
    <row r="82" spans="1:1">
      <c r="A82" s="2" t="s">
        <v>798</v>
      </c>
    </row>
    <row r="83" spans="1:1">
      <c r="A83" s="2" t="s">
        <v>800</v>
      </c>
    </row>
    <row r="84" spans="1:1">
      <c r="A84" s="2" t="s">
        <v>802</v>
      </c>
    </row>
    <row r="85" spans="1:1">
      <c r="A85" s="2" t="s">
        <v>804</v>
      </c>
    </row>
    <row r="86" spans="1:1">
      <c r="A86" s="2" t="s">
        <v>806</v>
      </c>
    </row>
    <row r="87" spans="1:1">
      <c r="A87" s="2" t="s">
        <v>808</v>
      </c>
    </row>
    <row r="88" spans="1:1">
      <c r="A88" s="2" t="s">
        <v>810</v>
      </c>
    </row>
    <row r="89" spans="1:1">
      <c r="A89" s="2" t="s">
        <v>812</v>
      </c>
    </row>
    <row r="90" spans="1:1">
      <c r="A90" s="2" t="s">
        <v>890</v>
      </c>
    </row>
    <row r="91" spans="1:1">
      <c r="A91" s="2" t="s">
        <v>890</v>
      </c>
    </row>
    <row r="92" spans="1:1">
      <c r="A92" s="2" t="s">
        <v>890</v>
      </c>
    </row>
    <row r="93" spans="1:1">
      <c r="A93" s="2" t="s">
        <v>890</v>
      </c>
    </row>
    <row r="94" spans="1:1">
      <c r="A94" s="2" t="s">
        <v>890</v>
      </c>
    </row>
    <row r="95" spans="1:1">
      <c r="A95" s="2" t="s">
        <v>891</v>
      </c>
    </row>
    <row r="96" spans="1:1">
      <c r="A96" s="2" t="s">
        <v>812</v>
      </c>
    </row>
    <row r="97" spans="1:1">
      <c r="A97" s="2" t="s">
        <v>815</v>
      </c>
    </row>
    <row r="98" spans="1:1">
      <c r="A98" s="2" t="s">
        <v>817</v>
      </c>
    </row>
    <row r="99" spans="1:1">
      <c r="A99" s="2" t="s">
        <v>817</v>
      </c>
    </row>
    <row r="100" spans="1:1">
      <c r="A100" s="2" t="s">
        <v>819</v>
      </c>
    </row>
    <row r="101" spans="1:1">
      <c r="A101" s="2" t="s">
        <v>819</v>
      </c>
    </row>
    <row r="102" spans="1:1">
      <c r="A102" s="2" t="s">
        <v>821</v>
      </c>
    </row>
    <row r="103" spans="1:1">
      <c r="A103" s="2" t="s">
        <v>823</v>
      </c>
    </row>
    <row r="104" spans="1:1">
      <c r="A104" s="2" t="s">
        <v>825</v>
      </c>
    </row>
    <row r="105" spans="1:1">
      <c r="A105" s="2" t="s">
        <v>825</v>
      </c>
    </row>
    <row r="106" spans="1:1">
      <c r="A106" s="2" t="s">
        <v>827</v>
      </c>
    </row>
    <row r="107" spans="1:1">
      <c r="A107" s="2" t="s">
        <v>829</v>
      </c>
    </row>
    <row r="108" spans="1:1">
      <c r="A108" s="2" t="s">
        <v>829</v>
      </c>
    </row>
    <row r="109" spans="1:1">
      <c r="A109" s="2" t="s">
        <v>829</v>
      </c>
    </row>
    <row r="110" spans="1:1">
      <c r="A110" s="2" t="s">
        <v>829</v>
      </c>
    </row>
    <row r="111" spans="1:1">
      <c r="A111" s="2" t="s">
        <v>831</v>
      </c>
    </row>
    <row r="112" spans="1:1">
      <c r="A112" s="2" t="s">
        <v>831</v>
      </c>
    </row>
    <row r="113" spans="1:1">
      <c r="A113" s="2" t="s">
        <v>831</v>
      </c>
    </row>
    <row r="114" spans="1:1">
      <c r="A114" s="2" t="s">
        <v>833</v>
      </c>
    </row>
    <row r="115" spans="1:1">
      <c r="A115" s="2" t="s">
        <v>835</v>
      </c>
    </row>
    <row r="116" spans="1:1">
      <c r="A116" s="2" t="s">
        <v>837</v>
      </c>
    </row>
    <row r="117" spans="1:1">
      <c r="A117" s="2" t="s">
        <v>839</v>
      </c>
    </row>
    <row r="118" spans="1:1">
      <c r="A118" s="2" t="s">
        <v>839</v>
      </c>
    </row>
    <row r="119" spans="1:1">
      <c r="A119" s="2" t="s">
        <v>839</v>
      </c>
    </row>
    <row r="120" spans="1:1">
      <c r="A120" s="2" t="s">
        <v>841</v>
      </c>
    </row>
    <row r="121" spans="1:1">
      <c r="A121" s="2" t="s">
        <v>841</v>
      </c>
    </row>
    <row r="122" spans="1:1">
      <c r="A122" s="2" t="s">
        <v>843</v>
      </c>
    </row>
    <row r="123" spans="1:1">
      <c r="A123" s="2" t="s">
        <v>843</v>
      </c>
    </row>
    <row r="124" spans="1:1">
      <c r="A124" s="2" t="s">
        <v>843</v>
      </c>
    </row>
    <row r="125" spans="1:1">
      <c r="A125" s="2" t="s">
        <v>845</v>
      </c>
    </row>
    <row r="126" spans="1:1">
      <c r="A126" s="2" t="s">
        <v>845</v>
      </c>
    </row>
    <row r="127" spans="1:1">
      <c r="A127" s="2" t="s">
        <v>845</v>
      </c>
    </row>
    <row r="128" spans="1:1">
      <c r="A128" s="2" t="s">
        <v>845</v>
      </c>
    </row>
    <row r="129" spans="1:1">
      <c r="A129" s="2" t="s">
        <v>845</v>
      </c>
    </row>
    <row r="130" spans="1:1">
      <c r="A130" s="2" t="s">
        <v>845</v>
      </c>
    </row>
    <row r="131" spans="1:1">
      <c r="A131" s="2" t="s">
        <v>847</v>
      </c>
    </row>
    <row r="132" spans="1:1">
      <c r="A132" s="2" t="s">
        <v>847</v>
      </c>
    </row>
    <row r="133" spans="1:1">
      <c r="A133" s="2" t="s">
        <v>847</v>
      </c>
    </row>
    <row r="134" spans="1:1">
      <c r="A134" s="2" t="s">
        <v>847</v>
      </c>
    </row>
    <row r="135" spans="1:1">
      <c r="A135" s="2" t="s">
        <v>849</v>
      </c>
    </row>
    <row r="136" spans="1:1">
      <c r="A136" s="2" t="s">
        <v>849</v>
      </c>
    </row>
    <row r="137" spans="1:1">
      <c r="A137" s="2" t="s">
        <v>849</v>
      </c>
    </row>
    <row r="138" spans="1:1">
      <c r="A138" s="2" t="s">
        <v>851</v>
      </c>
    </row>
    <row r="139" spans="1:1">
      <c r="A139" s="2" t="s">
        <v>853</v>
      </c>
    </row>
    <row r="140" spans="1:1">
      <c r="A140" s="2" t="s">
        <v>855</v>
      </c>
    </row>
    <row r="141" spans="1:1">
      <c r="A141" s="2" t="s">
        <v>857</v>
      </c>
    </row>
    <row r="142" spans="1:1">
      <c r="A142" s="2" t="s">
        <v>859</v>
      </c>
    </row>
    <row r="143" spans="1:1">
      <c r="A143" s="2" t="s">
        <v>859</v>
      </c>
    </row>
    <row r="144" spans="1:1">
      <c r="A144" s="2" t="s">
        <v>892</v>
      </c>
    </row>
    <row r="145" spans="1:1">
      <c r="A145" s="2" t="s">
        <v>892</v>
      </c>
    </row>
    <row r="146" spans="1:1">
      <c r="A146" s="2" t="s">
        <v>892</v>
      </c>
    </row>
    <row r="147" spans="1:1">
      <c r="A147" s="2" t="s">
        <v>861</v>
      </c>
    </row>
    <row r="148" spans="1:1">
      <c r="A148" s="2" t="s">
        <v>863</v>
      </c>
    </row>
    <row r="149" spans="1:1">
      <c r="A149" s="2" t="s">
        <v>863</v>
      </c>
    </row>
    <row r="150" spans="1:1">
      <c r="A150" s="2" t="s">
        <v>865</v>
      </c>
    </row>
    <row r="151" spans="1:1">
      <c r="A151" s="2" t="s">
        <v>893</v>
      </c>
    </row>
    <row r="152" spans="1:1">
      <c r="A152" s="2" t="s">
        <v>893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Shipping Invoice (2)</vt:lpstr>
      <vt:lpstr>Old Code</vt:lpstr>
      <vt:lpstr>Just data</vt:lpstr>
      <vt:lpstr>Just data 2</vt:lpstr>
      <vt:lpstr>Just Data 3</vt:lpstr>
      <vt:lpstr>Control!Print_Area</vt:lpstr>
      <vt:lpstr>Invoice!Print_Area</vt:lpstr>
      <vt:lpstr>'Shipping Invoice'!Print_Area</vt:lpstr>
      <vt:lpstr>'Shipping Invoice (2)'!Print_Area</vt:lpstr>
      <vt:lpstr>'Tax Invoice'!Print_Area</vt:lpstr>
      <vt:lpstr>Invoice!Print_Titles</vt:lpstr>
      <vt:lpstr>'Shipping Invoice'!Print_Titles</vt:lpstr>
      <vt:lpstr>'Shipping Invoice (2)'!Print_Titles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2023-09-01T07:24:22Z</cp:lastPrinted>
  <dcterms:created xsi:type="dcterms:W3CDTF">2009-06-02T18:56:54Z</dcterms:created>
  <dcterms:modified xsi:type="dcterms:W3CDTF">2023-09-01T07:24:25Z</dcterms:modified>
</cp:coreProperties>
</file>