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2A4EC323-2801-4048-BB2F-FDF5D7F2BCFA}"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Invoice!$A$1:$K$134</definedName>
    <definedName name="_xlnm.Print_Area" localSheetId="2">'Shipping Invoice'!$A$1:$L$124</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2" i="7" l="1"/>
  <c r="K121" i="7"/>
  <c r="E115" i="6"/>
  <c r="E110" i="6"/>
  <c r="E109" i="6"/>
  <c r="E104" i="6"/>
  <c r="E103" i="6"/>
  <c r="E98" i="6"/>
  <c r="E97" i="6"/>
  <c r="E92" i="6"/>
  <c r="E91" i="6"/>
  <c r="E86" i="6"/>
  <c r="E85" i="6"/>
  <c r="E80" i="6"/>
  <c r="E79" i="6"/>
  <c r="E74" i="6"/>
  <c r="E73" i="6"/>
  <c r="E68" i="6"/>
  <c r="E67" i="6"/>
  <c r="E62" i="6"/>
  <c r="E61" i="6"/>
  <c r="E56" i="6"/>
  <c r="E55" i="6"/>
  <c r="E50" i="6"/>
  <c r="E49" i="6"/>
  <c r="E44" i="6"/>
  <c r="E43" i="6"/>
  <c r="E38" i="6"/>
  <c r="E37" i="6"/>
  <c r="E32" i="6"/>
  <c r="E31" i="6"/>
  <c r="E26" i="6"/>
  <c r="E25" i="6"/>
  <c r="E20" i="6"/>
  <c r="E19" i="6"/>
  <c r="K14" i="7"/>
  <c r="K17" i="7"/>
  <c r="K10" i="7"/>
  <c r="B119" i="7"/>
  <c r="I119" i="7"/>
  <c r="I118" i="7"/>
  <c r="I108" i="7"/>
  <c r="I107" i="7"/>
  <c r="I106" i="7"/>
  <c r="I97" i="7"/>
  <c r="I96" i="7"/>
  <c r="B91" i="7"/>
  <c r="I91" i="7"/>
  <c r="I87" i="7"/>
  <c r="I82" i="7"/>
  <c r="I81" i="7"/>
  <c r="I80" i="7"/>
  <c r="I75" i="7"/>
  <c r="I71" i="7"/>
  <c r="I70" i="7"/>
  <c r="I63" i="7"/>
  <c r="I60" i="7"/>
  <c r="I54" i="7"/>
  <c r="I53" i="7"/>
  <c r="I43" i="7"/>
  <c r="I42" i="7"/>
  <c r="I38" i="7"/>
  <c r="I31" i="7"/>
  <c r="I30" i="7"/>
  <c r="I26" i="7"/>
  <c r="N1" i="6"/>
  <c r="E114" i="6" s="1"/>
  <c r="F1002" i="6"/>
  <c r="F1001" i="6"/>
  <c r="D115" i="6"/>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K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K31" i="7" l="1"/>
  <c r="K97" i="7"/>
  <c r="J120" i="2"/>
  <c r="K85" i="7"/>
  <c r="K38" i="7"/>
  <c r="K80" i="7"/>
  <c r="K92" i="7"/>
  <c r="K110" i="7"/>
  <c r="K91" i="7"/>
  <c r="K119" i="7"/>
  <c r="K63" i="7"/>
  <c r="K75" i="7"/>
  <c r="K81" i="7"/>
  <c r="K87" i="7"/>
  <c r="K117" i="7"/>
  <c r="I67" i="7"/>
  <c r="K67" i="7" s="1"/>
  <c r="I61" i="7"/>
  <c r="I117" i="7"/>
  <c r="I111" i="7"/>
  <c r="K111" i="7" s="1"/>
  <c r="I105" i="7"/>
  <c r="K105" i="7" s="1"/>
  <c r="I99" i="7"/>
  <c r="K99" i="7" s="1"/>
  <c r="I90" i="7"/>
  <c r="I84" i="7"/>
  <c r="I74" i="7"/>
  <c r="K74" i="7" s="1"/>
  <c r="I68" i="7"/>
  <c r="K68" i="7" s="1"/>
  <c r="I58" i="7"/>
  <c r="I52" i="7"/>
  <c r="K52" i="7" s="1"/>
  <c r="I47" i="7"/>
  <c r="I41" i="7"/>
  <c r="I35" i="7"/>
  <c r="I29" i="7"/>
  <c r="I24" i="7"/>
  <c r="I116" i="7"/>
  <c r="K116" i="7" s="1"/>
  <c r="I110" i="7"/>
  <c r="I104" i="7"/>
  <c r="K104" i="7" s="1"/>
  <c r="I94" i="7"/>
  <c r="I89" i="7"/>
  <c r="I79" i="7"/>
  <c r="K79" i="7" s="1"/>
  <c r="I73" i="7"/>
  <c r="K73" i="7" s="1"/>
  <c r="I62" i="7"/>
  <c r="I57" i="7"/>
  <c r="K57" i="7" s="1"/>
  <c r="I51" i="7"/>
  <c r="K51" i="7" s="1"/>
  <c r="I46" i="7"/>
  <c r="K46" i="7" s="1"/>
  <c r="I40" i="7"/>
  <c r="K40" i="7" s="1"/>
  <c r="I34" i="7"/>
  <c r="I28" i="7"/>
  <c r="I23" i="7"/>
  <c r="K23" i="7" s="1"/>
  <c r="I115" i="7"/>
  <c r="K115" i="7" s="1"/>
  <c r="I109" i="7"/>
  <c r="I103" i="7"/>
  <c r="K103" i="7" s="1"/>
  <c r="I98" i="7"/>
  <c r="K98" i="7" s="1"/>
  <c r="I93" i="7"/>
  <c r="K93" i="7" s="1"/>
  <c r="I88" i="7"/>
  <c r="K88" i="7" s="1"/>
  <c r="I83" i="7"/>
  <c r="I78" i="7"/>
  <c r="K78" i="7" s="1"/>
  <c r="I72" i="7"/>
  <c r="K72" i="7" s="1"/>
  <c r="I66" i="7"/>
  <c r="K66" i="7" s="1"/>
  <c r="I56" i="7"/>
  <c r="K56" i="7" s="1"/>
  <c r="I50" i="7"/>
  <c r="K50" i="7" s="1"/>
  <c r="I45" i="7"/>
  <c r="K45" i="7" s="1"/>
  <c r="I39" i="7"/>
  <c r="K39" i="7" s="1"/>
  <c r="I33" i="7"/>
  <c r="K33" i="7" s="1"/>
  <c r="I27" i="7"/>
  <c r="K27" i="7" s="1"/>
  <c r="I22" i="7"/>
  <c r="K22" i="7" s="1"/>
  <c r="I32" i="7"/>
  <c r="K32" i="7" s="1"/>
  <c r="I44" i="7"/>
  <c r="K44" i="7" s="1"/>
  <c r="I55" i="7"/>
  <c r="K55" i="7" s="1"/>
  <c r="I64" i="7"/>
  <c r="K64" i="7" s="1"/>
  <c r="I76" i="7"/>
  <c r="K76" i="7" s="1"/>
  <c r="I92" i="7"/>
  <c r="I100" i="7"/>
  <c r="K100" i="7" s="1"/>
  <c r="I112" i="7"/>
  <c r="K28" i="7"/>
  <c r="K34" i="7"/>
  <c r="I25" i="7"/>
  <c r="K25" i="7" s="1"/>
  <c r="I36" i="7"/>
  <c r="K36" i="7" s="1"/>
  <c r="I48" i="7"/>
  <c r="K48" i="7" s="1"/>
  <c r="K58" i="7"/>
  <c r="I65" i="7"/>
  <c r="I77" i="7"/>
  <c r="K77" i="7" s="1"/>
  <c r="I85" i="7"/>
  <c r="I101" i="7"/>
  <c r="K101" i="7" s="1"/>
  <c r="I113" i="7"/>
  <c r="K113" i="7" s="1"/>
  <c r="I37" i="7"/>
  <c r="I49" i="7"/>
  <c r="K49" i="7" s="1"/>
  <c r="I59" i="7"/>
  <c r="K59" i="7" s="1"/>
  <c r="I69" i="7"/>
  <c r="K69" i="7" s="1"/>
  <c r="I86" i="7"/>
  <c r="K86" i="7" s="1"/>
  <c r="I95" i="7"/>
  <c r="I102" i="7"/>
  <c r="I114" i="7"/>
  <c r="K114" i="7" s="1"/>
  <c r="K37" i="7"/>
  <c r="K61" i="7"/>
  <c r="K109" i="7"/>
  <c r="K26" i="7"/>
  <c r="K70" i="7"/>
  <c r="K82" i="7"/>
  <c r="K106" i="7"/>
  <c r="K118" i="7"/>
  <c r="K29" i="7"/>
  <c r="K41" i="7"/>
  <c r="K53" i="7"/>
  <c r="K71" i="7"/>
  <c r="K89" i="7"/>
  <c r="K95" i="7"/>
  <c r="K107" i="7"/>
  <c r="K83" i="7"/>
  <c r="K24" i="7"/>
  <c r="K30" i="7"/>
  <c r="K42" i="7"/>
  <c r="K54" i="7"/>
  <c r="K60" i="7"/>
  <c r="K84" i="7"/>
  <c r="K90" i="7"/>
  <c r="K96" i="7"/>
  <c r="K102" i="7"/>
  <c r="K108" i="7"/>
  <c r="K62" i="7"/>
  <c r="K94" i="7"/>
  <c r="K112" i="7"/>
  <c r="K35" i="7"/>
  <c r="K47" i="7"/>
  <c r="K65" i="7"/>
  <c r="E21" i="6"/>
  <c r="E27" i="6"/>
  <c r="E33" i="6"/>
  <c r="E39" i="6"/>
  <c r="E45" i="6"/>
  <c r="E51" i="6"/>
  <c r="E57" i="6"/>
  <c r="E63" i="6"/>
  <c r="E69" i="6"/>
  <c r="E75" i="6"/>
  <c r="E81" i="6"/>
  <c r="E87" i="6"/>
  <c r="E93" i="6"/>
  <c r="E99" i="6"/>
  <c r="E105" i="6"/>
  <c r="E111" i="6"/>
  <c r="E22" i="6"/>
  <c r="E28" i="6"/>
  <c r="E34" i="6"/>
  <c r="E40" i="6"/>
  <c r="E46" i="6"/>
  <c r="E52" i="6"/>
  <c r="E58" i="6"/>
  <c r="E64" i="6"/>
  <c r="E70" i="6"/>
  <c r="E76" i="6"/>
  <c r="E82" i="6"/>
  <c r="E88" i="6"/>
  <c r="E94" i="6"/>
  <c r="E100" i="6"/>
  <c r="E106" i="6"/>
  <c r="E112" i="6"/>
  <c r="E23" i="6"/>
  <c r="E29" i="6"/>
  <c r="E35" i="6"/>
  <c r="E41" i="6"/>
  <c r="E47" i="6"/>
  <c r="E53" i="6"/>
  <c r="E59" i="6"/>
  <c r="E65" i="6"/>
  <c r="E71" i="6"/>
  <c r="E77" i="6"/>
  <c r="E83" i="6"/>
  <c r="E89" i="6"/>
  <c r="E95" i="6"/>
  <c r="E101" i="6"/>
  <c r="E107" i="6"/>
  <c r="E113" i="6"/>
  <c r="E18" i="6"/>
  <c r="E24" i="6"/>
  <c r="E30" i="6"/>
  <c r="E36" i="6"/>
  <c r="E42" i="6"/>
  <c r="E48" i="6"/>
  <c r="E54" i="6"/>
  <c r="E60" i="6"/>
  <c r="E66" i="6"/>
  <c r="E72" i="6"/>
  <c r="E78" i="6"/>
  <c r="E84" i="6"/>
  <c r="E90" i="6"/>
  <c r="E96" i="6"/>
  <c r="E102" i="6"/>
  <c r="E108" i="6"/>
  <c r="J123" i="2"/>
  <c r="B120" i="7"/>
  <c r="M11" i="6"/>
  <c r="I130" i="2" s="1"/>
  <c r="K120" i="7" l="1"/>
  <c r="K123"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29" i="2" s="1"/>
  <c r="I133" i="2" l="1"/>
  <c r="I131" i="2" s="1"/>
  <c r="I134" i="2"/>
  <c r="I132"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<sst xmlns="http://schemas.openxmlformats.org/spreadsheetml/2006/main" count="3234" uniqueCount="808">
  <si>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</si>
  <si>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</si>
  <si>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</si>
  <si>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</si>
  <si>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</si>
  <si>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</si>
  <si>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</si>
  <si>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</si>
  <si>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</si>
  <si>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</si>
  <si>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</si>
  <si>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</si>
  <si>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</si>
  <si>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</si>
  <si>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</si>
  <si>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</si>
  <si>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</si>
  <si>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</si>
  <si>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</si>
  <si>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</si>
  <si>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</si>
  <si>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</si>
  <si>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</si>
  <si>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</si>
  <si>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</si>
  <si>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</si>
  <si>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</si>
  <si>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</si>
  <si>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</si>
  <si>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</si>
  <si>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</si>
  <si>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</si>
  <si>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</si>
  <si>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</si>
  <si>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</si>
  <si>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</si>
  <si>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</si>
  <si>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</si>
  <si>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</si>
  <si>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</si>
  <si>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</si>
  <si>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</si>
  <si>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</si>
  <si>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</si>
  <si>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</si>
  <si>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</si>
  <si>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</si>
  <si>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</si>
  <si>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</si>
  <si>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</si>
  <si>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</si>
  <si>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</si>
  <si>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</si>
  <si>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</si>
  <si>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</si>
  <si>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</si>
  <si>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</si>
  <si>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</si>
  <si>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</si>
  <si>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</si>
  <si>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</si>
  <si>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</si>
  <si>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</si>
  <si>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</si>
  <si>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</si>
  <si>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</si>
  <si>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</si>
  <si>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</si>
  <si>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</si>
  <si>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</si>
  <si>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</si>
  <si>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</si>
  <si>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</si>
  <si>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</si>
  <si>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</si>
  <si>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</si>
  <si>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</si>
  <si>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</si>
  <si>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</si>
  <si>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</si>
  <si>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</si>
  <si>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</si>
  <si>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</si>
  <si>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</si>
  <si>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</si>
  <si>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</si>
  <si>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</si>
  <si>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</si>
  <si>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</si>
  <si>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</si>
  <si>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</si>
  <si>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</si>
  <si>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</si>
  <si>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</si>
  <si>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</si>
  <si>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</si>
  <si>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</si>
  <si>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</si>
  <si>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</si>
  <si>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</si>
  <si>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</si>
  <si>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</si>
  <si>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</si>
  <si>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</si>
  <si>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</si>
  <si>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</si>
  <si>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</si>
  <si>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</si>
  <si>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</si>
  <si>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</si>
  <si>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</si>
  <si>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</si>
  <si>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</si>
  <si>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</si>
  <si>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</si>
  <si>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</si>
  <si>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</si>
  <si>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</si>
  <si>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</si>
  <si>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</si>
  <si>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</si>
  <si>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</si>
  <si>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</si>
  <si>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</si>
  <si>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</si>
  <si>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</si>
  <si>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</si>
  <si>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</si>
  <si>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</si>
  <si>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</si>
  <si>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</si>
  <si>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</si>
  <si>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</si>
  <si>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</si>
  <si>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</si>
  <si>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</si>
  <si>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</si>
  <si>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</si>
  <si>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</si>
  <si>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</si>
  <si>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</si>
  <si>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</si>
  <si>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</si>
  <si>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</si>
  <si>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</si>
  <si>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</si>
  <si>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</si>
  <si>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</si>
  <si>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</si>
  <si>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</si>
  <si>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</si>
  <si>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</si>
  <si>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</si>
  <si>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</si>
  <si>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</si>
  <si>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</si>
  <si>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</si>
  <si>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</si>
  <si>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</si>
  <si>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</si>
  <si>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</si>
  <si>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</si>
  <si>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</si>
  <si>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</si>
  <si>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</si>
  <si>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</si>
  <si>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</si>
  <si>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</si>
  <si>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</si>
  <si>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</si>
  <si>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</si>
  <si>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</si>
  <si>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</si>
  <si>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</si>
  <si>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</si>
  <si>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</si>
  <si>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</si>
  <si>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</si>
  <si>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</si>
  <si>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</si>
  <si>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</si>
  <si>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</si>
  <si>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</si>
  <si>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</si>
  <si>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</si>
  <si>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</si>
  <si>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</si>
  <si>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</si>
  <si>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</si>
  <si>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</si>
  <si>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</si>
  <si>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</si>
  <si>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</si>
  <si>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</si>
  <si>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</si>
  <si>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</si>
  <si>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</si>
  <si>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</si>
  <si>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</si>
  <si>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</si>
  <si>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</si>
  <si>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</si>
  <si>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</si>
  <si>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</si>
  <si>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</si>
  <si>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</si>
  <si>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</si>
  <si>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</si>
  <si>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</si>
  <si>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</si>
  <si>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</si>
  <si>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</si>
  <si>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</si>
  <si>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</si>
  <si>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</si>
  <si>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</si>
  <si>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</si>
  <si>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</si>
  <si>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</si>
  <si>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</si>
  <si>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</si>
  <si>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</si>
  <si>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</si>
  <si>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</si>
  <si>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</si>
  <si>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</si>
  <si>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</si>
  <si>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</si>
  <si>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</si>
  <si>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</si>
  <si>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</si>
  <si>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</si>
  <si>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</si>
  <si>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</si>
  <si>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</si>
  <si>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</si>
  <si>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</si>
  <si>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</si>
  <si>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</si>
  <si>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</si>
  <si>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</si>
  <si>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</si>
  <si>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</si>
  <si>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</si>
  <si>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</si>
  <si>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</si>
  <si>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</si>
  <si>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</si>
  <si>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</si>
  <si>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</si>
  <si>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</si>
  <si>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</si>
  <si>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</si>
  <si>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</si>
  <si>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</si>
  <si>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</si>
  <si>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</si>
  <si>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</si>
  <si>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</si>
  <si>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</si>
  <si>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</si>
  <si>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</si>
  <si>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</si>
  <si>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</si>
  <si>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</si>
  <si>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</si>
  <si>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</si>
  <si>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</si>
  <si>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</si>
  <si>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</si>
  <si>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</si>
  <si>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</si>
  <si>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</si>
  <si>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</si>
  <si>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</si>
  <si>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</si>
  <si>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</si>
  <si>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</si>
  <si>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</si>
  <si>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</si>
  <si>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</si>
  <si>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</si>
  <si>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</si>
  <si>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</si>
  <si>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</si>
  <si>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</si>
  <si>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</si>
  <si>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</si>
  <si>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</si>
  <si>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</si>
  <si>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</si>
  <si>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</si>
  <si>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</si>
  <si>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</si>
  <si>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</si>
  <si>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</si>
  <si>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</si>
  <si>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</si>
  <si>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</si>
  <si>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</si>
  <si>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</si>
  <si>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</si>
  <si>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</si>
  <si>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</si>
  <si>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</si>
  <si>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</si>
  <si>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</si>
  <si>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</si>
  <si>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</si>
  <si>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</si>
  <si>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</si>
  <si>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</si>
  <si>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</si>
  <si>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</si>
  <si>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</si>
  <si>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</si>
  <si>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</si>
  <si>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</si>
  <si>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</si>
  <si>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</si>
  <si>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</si>
  <si>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</si>
  <si>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</si>
  <si>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</si>
  <si>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</si>
  <si>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</si>
  <si>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</si>
  <si>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</si>
  <si>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</si>
  <si>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</si>
  <si>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</si>
  <si>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</si>
  <si>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</si>
  <si>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</si>
  <si>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</si>
  <si>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</si>
  <si>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</si>
  <si>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</si>
  <si>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</si>
  <si>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</si>
  <si>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</si>
  <si>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</si>
  <si>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</si>
  <si>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</si>
  <si>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</si>
  <si>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</si>
  <si>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</si>
  <si>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</si>
  <si>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</si>
  <si>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</si>
  <si>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</si>
  <si>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</si>
  <si>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</si>
  <si>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</si>
  <si>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</si>
  <si>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</si>
  <si>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</si>
  <si>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</si>
  <si>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</si>
  <si>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</si>
  <si>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</si>
  <si>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</si>
  <si>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</si>
  <si>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</si>
  <si>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</si>
  <si>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</si>
  <si>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</si>
  <si>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</si>
  <si>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</si>
  <si>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</si>
  <si>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</si>
  <si>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</si>
  <si>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</si>
  <si>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</si>
  <si>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</si>
  <si>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</si>
  <si>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</si>
  <si>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</si>
  <si>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</si>
  <si>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</si>
  <si>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</si>
  <si>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</si>
  <si>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</si>
  <si>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</si>
  <si>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</si>
  <si>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</si>
  <si>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</si>
  <si>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</si>
  <si>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</si>
  <si>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</si>
  <si>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</si>
  <si>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</si>
  <si>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</si>
  <si>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</si>
  <si>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</si>
  <si>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</si>
  <si>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</si>
  <si>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</si>
  <si>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</si>
  <si>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</si>
  <si>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</si>
  <si>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</si>
  <si>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</si>
  <si>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</si>
  <si>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</si>
  <si>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</si>
  <si>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</si>
  <si>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</si>
  <si>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</si>
  <si>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</si>
  <si>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</si>
  <si>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</si>
  <si>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</si>
  <si>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</si>
  <si>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</si>
  <si>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</si>
  <si>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</si>
  <si>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</si>
  <si>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</si>
  <si>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</si>
  <si>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</si>
  <si>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</si>
  <si>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</si>
  <si>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</si>
  <si>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</si>
  <si>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</si>
  <si>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</si>
  <si>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</si>
  <si>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</si>
  <si>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</si>
  <si>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</si>
  <si>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</si>
  <si>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</si>
  <si>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</si>
  <si>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</si>
  <si>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</si>
  <si>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</si>
  <si>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</si>
  <si>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</si>
  <si>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</si>
  <si>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</si>
  <si>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</si>
  <si>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</si>
  <si>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</si>
  <si>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</si>
  <si>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</si>
  <si>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</si>
  <si>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</si>
  <si>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</si>
  <si>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</si>
  <si>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</si>
  <si>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</si>
  <si>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</si>
  <si>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</si>
  <si>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</si>
  <si>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</si>
  <si>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</si>
  <si>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</si>
  <si>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</si>
  <si>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</si>
  <si>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</si>
  <si>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</si>
  <si>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</si>
  <si>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</si>
  <si>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</si>
  <si>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</si>
  <si>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</si>
  <si>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</si>
  <si>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</si>
  <si>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</si>
  <si>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</si>
  <si>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</si>
  <si>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</si>
  <si>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</si>
  <si>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</si>
  <si>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</si>
  <si>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</si>
  <si>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</si>
  <si>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</si>
  <si>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</si>
  <si>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</si>
  <si>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</si>
  <si>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</si>
  <si>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</si>
  <si>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</si>
  <si>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</si>
  <si>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</si>
  <si>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</si>
  <si>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</si>
  <si>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</si>
  <si>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</si>
  <si>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</si>
  <si>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</si>
  <si>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</si>
  <si>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</si>
  <si>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</si>
  <si>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</si>
  <si>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</si>
  <si>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</si>
  <si>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</si>
  <si>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</si>
  <si>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</si>
  <si>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</si>
  <si>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</si>
  <si>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</si>
  <si>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</si>
  <si>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</si>
  <si>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</si>
  <si>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</si>
  <si>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</si>
  <si>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</si>
  <si>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</si>
  <si>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</si>
  <si>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</si>
  <si>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</si>
  <si>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</si>
  <si>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</si>
  <si>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</si>
  <si>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</si>
  <si>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</si>
  <si>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</si>
  <si>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</si>
  <si>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</si>
  <si>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</si>
  <si>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</si>
  <si>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</si>
  <si>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</si>
  <si>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</si>
  <si>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</si>
  <si>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</si>
  <si>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</si>
  <si>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</si>
  <si>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</si>
  <si>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</si>
  <si>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</si>
  <si>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</si>
  <si>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</si>
  <si>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</si>
  <si>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</si>
  <si>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</si>
  <si>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</si>
  <si>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</si>
  <si>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</si>
  <si>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</si>
  <si>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</si>
  <si>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</si>
  <si>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</si>
  <si>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</si>
  <si>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</si>
  <si>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</si>
  <si>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</si>
  <si>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</si>
  <si>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</si>
  <si>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</si>
  <si>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</si>
  <si>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</si>
  <si>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</si>
  <si>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</si>
  <si>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</si>
  <si>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</si>
  <si>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</si>
  <si>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</si>
  <si>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</si>
  <si>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</si>
  <si>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</si>
  <si>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</si>
  <si>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</si>
  <si>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</si>
  <si>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</si>
  <si>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</si>
  <si>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</si>
  <si>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</si>
  <si>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</si>
  <si>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</si>
  <si>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</si>
  <si>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</si>
  <si>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</si>
  <si>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</si>
  <si>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</si>
  <si>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</si>
  <si>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</si>
  <si>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</si>
  <si>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</si>
  <si>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</si>
  <si>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</si>
  <si>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</si>
  <si>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</si>
  <si>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</si>
  <si>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</si>
  <si>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</si>
  <si>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</si>
  <si>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</si>
  <si>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</si>
  <si>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</si>
  <si>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</si>
  <si>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</si>
  <si>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</si>
  <si>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</si>
  <si>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</si>
  <si>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</si>
  <si>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</si>
  <si>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</si>
  <si>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</si>
  <si>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</si>
  <si>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</si>
  <si>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</si>
  <si>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</si>
  <si>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</si>
  <si>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</si>
  <si>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</si>
  <si>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</si>
  <si>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</si>
  <si>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</si>
  <si>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</si>
  <si>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</si>
  <si>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</si>
  <si>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</si>
  <si>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</si>
  <si>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</si>
  <si>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</si>
  <si>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</si>
  <si>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</si>
  <si>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</si>
  <si>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</si>
  <si>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</si>
  <si>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</si>
  <si>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</si>
  <si>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</si>
  <si>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</si>
  <si>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</si>
  <si>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</si>
  <si>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</si>
  <si>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</si>
  <si>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</si>
  <si>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</si>
  <si>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</si>
  <si>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</si>
  <si>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</si>
  <si>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</si>
  <si>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</si>
  <si>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</si>
  <si>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</si>
  <si>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</si>
  <si>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</si>
  <si>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</si>
  <si>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</si>
  <si>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</si>
  <si>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</si>
  <si>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</si>
  <si>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</si>
  <si>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</si>
  <si>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</si>
  <si>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</si>
  <si>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</si>
  <si>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</si>
  <si>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</si>
  <si>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</si>
  <si>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</si>
  <si>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</si>
  <si>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</si>
  <si>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</si>
  <si>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</si>
  <si>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</si>
  <si>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</si>
  <si>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</si>
  <si>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</si>
  <si>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</si>
  <si>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</si>
  <si>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</si>
  <si>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</si>
  <si>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</si>
  <si>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</si>
  <si>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</si>
  <si>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</si>
  <si>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</si>
  <si>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</si>
  <si>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</si>
  <si>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</si>
  <si>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</si>
  <si>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</si>
  <si>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</si>
  <si>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</si>
  <si>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</si>
  <si>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</si>
  <si>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</si>
  <si>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</si>
  <si>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</si>
  <si>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</si>
  <si>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</si>
  <si>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</si>
  <si>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</si>
  <si>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</si>
  <si>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</si>
  <si>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</si>
  <si>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</si>
  <si>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</si>
  <si>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</si>
  <si>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</si>
  <si>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</si>
  <si>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</si>
  <si>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</si>
  <si>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</si>
  <si>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</si>
  <si>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</si>
  <si>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</si>
  <si>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</si>
  <si>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</si>
  <si>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</si>
  <si>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j &amp; m piercing studio t/a vegas</t>
  </si>
  <si>
    <t>marie gilmore</t>
  </si>
  <si>
    <t>Derrycarrew Camross</t>
  </si>
  <si>
    <t>R32X256 laois</t>
  </si>
  <si>
    <t>Ireland</t>
  </si>
  <si>
    <t>Tel: 00353872221384</t>
  </si>
  <si>
    <t>Email: info@vegasv2.com</t>
  </si>
  <si>
    <t>AGSEL22</t>
  </si>
  <si>
    <t>925 silver seamless ring, 22g (0.6mm) - outer diameter</t>
  </si>
  <si>
    <t>BBNPGG</t>
  </si>
  <si>
    <t>316L steel nipple barbell, 1.6mm (14g) with two 6mm balls</t>
  </si>
  <si>
    <t>BCRTEG</t>
  </si>
  <si>
    <t>PVD plated surgical steel ball closure ring, 16g (1.2mm) with 4mm ball</t>
  </si>
  <si>
    <t>BLK03A</t>
  </si>
  <si>
    <t>Bulk body jewelry: 100 pcs. assortment of surgical steel labrets,16g (1.2mm) with 3mm ball</t>
  </si>
  <si>
    <t>BLK406</t>
  </si>
  <si>
    <t>Bulk body jewelry: 50 pcs. of acrylic fake plugs without rubber O-rings in assorted colors</t>
  </si>
  <si>
    <t>316L steel belly banana, 14g (1.6m) with a 8mm and a 5mm bezel set jewel ball using original Czech Preciosa crystals.</t>
  </si>
  <si>
    <t>BN2FRG</t>
  </si>
  <si>
    <t>Surgical steel belly banana, 14g (1.6mm) with a 5 &amp; 8mm multi-crystal ferido glued balls with resin cover</t>
  </si>
  <si>
    <t>BNEB</t>
  </si>
  <si>
    <t>Surgical steel eyebrow banana, 16g (1.2mm) with two 3mm balls</t>
  </si>
  <si>
    <t>BNETCN25</t>
  </si>
  <si>
    <t>Anodized surgical steel eyebrow banana, 16g (1.2mm) with two 2.5mm cones</t>
  </si>
  <si>
    <t>Color: Rose-gold</t>
  </si>
  <si>
    <t>CBETB</t>
  </si>
  <si>
    <t>Premium PVD plated surgical steel circular barbell, 16g (1.2mm) with two 3mm balls</t>
  </si>
  <si>
    <t>MFR3</t>
  </si>
  <si>
    <t>3mm multi-crystal ferido glued ball with resin cover and 16g (1.2mm) threading (sold per pcs)</t>
  </si>
  <si>
    <t>NPFR5</t>
  </si>
  <si>
    <t>NYBXMM</t>
  </si>
  <si>
    <t>NYCZBXC</t>
  </si>
  <si>
    <t>NYP6MX</t>
  </si>
  <si>
    <t>NYZBC25</t>
  </si>
  <si>
    <t>One pair of plain 925 sterling silver hoop earrings, 1.2mm thickness</t>
  </si>
  <si>
    <t>PHORS</t>
  </si>
  <si>
    <t>One pair of 925 sterling silver hollow hoop earrings thickness, 16g (1.2mm) with real rose gold plating</t>
  </si>
  <si>
    <t>High polished surgical steel hinged segment ring, 16g (1.2mm)</t>
  </si>
  <si>
    <t>PVD plated annealed 316L steel seamless hoop ring, 20g (0.8mm)</t>
  </si>
  <si>
    <t>SGSH10</t>
  </si>
  <si>
    <t>316L steel hinged segment ring, 1.2mm (16g) with outward facing CNC set Cubic Zirconia (CZ) stones, inner diameter from 6mm to 14mm</t>
  </si>
  <si>
    <t>XABUVB3</t>
  </si>
  <si>
    <t>Set of 10 pcs. of 3mm AB coated acrylic balls with 16g (1.2mm) threading</t>
  </si>
  <si>
    <t>Color: Green</t>
  </si>
  <si>
    <t>Color: Pink</t>
  </si>
  <si>
    <t>Color: Purple</t>
  </si>
  <si>
    <t>XABUVB5</t>
  </si>
  <si>
    <t>Set of 10 pcs. of 5mm AB coated acrylic balls with 14g (1.6mm) threading</t>
  </si>
  <si>
    <t>XAJB3</t>
  </si>
  <si>
    <t>Pack of 10 pcs. of 3mm Bio-Flex balls with bezel set crystal with 1.2mm threading (16g)</t>
  </si>
  <si>
    <t>XALB16G</t>
  </si>
  <si>
    <t>Pack of 10 pcs. of Flexible acrylic labret with external threading, 16g (1.2mm)</t>
  </si>
  <si>
    <t>XBT3S</t>
  </si>
  <si>
    <t>Pack of 10 pcs. of 3mm anodized surgical steel balls with threading 1.2mm (16g)</t>
  </si>
  <si>
    <t>XCKBAL3</t>
  </si>
  <si>
    <t>Pack of 10 pcs. of 3mm acrylic checker balls with threading 1.2mm (16g)</t>
  </si>
  <si>
    <t>Color: Orange</t>
  </si>
  <si>
    <t>Color: Red</t>
  </si>
  <si>
    <t>XCKBAL5</t>
  </si>
  <si>
    <t>Pack of 10 acrylic checker balls - 5mm * 1.6mm threading (14g)</t>
  </si>
  <si>
    <t>XGLB3</t>
  </si>
  <si>
    <t>Pack of 10 pcs. of 3mm acrylic glow in the dark balls with threading 1.2mm (16g)</t>
  </si>
  <si>
    <t>XJBTT3S</t>
  </si>
  <si>
    <t>Pack of 10 pcs. of 3mm Rose gold PVD plated 316L steel balls with bezel set crystal and with 1.2mm threading (16g)</t>
  </si>
  <si>
    <t>XSAB3</t>
  </si>
  <si>
    <t>Set of 10 pcs. of 3mm acrylic ball in solid colors with 16g (1.2mm) threading</t>
  </si>
  <si>
    <t>XSAB5</t>
  </si>
  <si>
    <t>Set of 10 pcs. of 5mm acrylic ball in solid colors with 14g (1.6mm) threading</t>
  </si>
  <si>
    <t>XUVB3</t>
  </si>
  <si>
    <t>Set of 10 pcs. of 3mm acrylic UV balls with 16g (1.2mm) threading</t>
  </si>
  <si>
    <t>XUVBE5</t>
  </si>
  <si>
    <t>Set of 10 pcs. 5mm acrylic UV beach balls with 14g (1.6mm) threading</t>
  </si>
  <si>
    <t>AGSEL22A</t>
  </si>
  <si>
    <t>AGSEL22G</t>
  </si>
  <si>
    <t>PHO10</t>
  </si>
  <si>
    <t>PHO12</t>
  </si>
  <si>
    <t>PHORS10</t>
  </si>
  <si>
    <t>PHORS12</t>
  </si>
  <si>
    <t>SGSH10G</t>
  </si>
  <si>
    <t>SGSH10B</t>
  </si>
  <si>
    <t>SGSH10H</t>
  </si>
  <si>
    <t>SGSH10C</t>
  </si>
  <si>
    <t>Seven Hundred Thirteen and 03 cents EUR</t>
  </si>
  <si>
    <t>Surgical steel nipple barbell, 14g (1.6mm) with a 5mm ferido glued multi crystal ball with resin cover on both sides - length 1/4'' - 5/8'' (6m - 16mm)</t>
  </si>
  <si>
    <t>Display box with 52 pcs. of 925 sterling silver ''Bend it yourself'' nose studs, 22g (0.6mm) with round crystals in assorted colors (in standard packing or in vacuum sealed packing to prevent tarnishing)</t>
  </si>
  <si>
    <t>Display box with 52 pcs. of 925 sterling silver ''Bend it yourself'' nose studs, 22g (0.6mm) with 2mm round clear prong set CZ stones (in standard packing or in vacuum sealed packing to prevent tarnishing)</t>
  </si>
  <si>
    <t>Display box with 52 pcs. of 925 sterling silver Display box with 52 pcs. of 925 sterling silver ''Bend it yourself '' nose studs, 22g (0.6mm) with tiny 1.3mm prong set crystal tops in assorted colors</t>
  </si>
  <si>
    <t>Display box with 52 pcs. of 925 sterling silver ''Bend it yourself '' nose studs, 22g (0.6mm) with big 2.5mm clear prong set Cubic Zirconia (CZ) stones (in standard packing or in vacuum sealed packing to prevent tarnishing)</t>
  </si>
  <si>
    <t>Exchange Rate EUR-THB</t>
  </si>
  <si>
    <t>Total Order USD</t>
  </si>
  <si>
    <t>Total Invoice USD</t>
  </si>
  <si>
    <t>J &amp; M Piercing Studio t/a Vegas</t>
  </si>
  <si>
    <t>Marie Gilmore</t>
  </si>
  <si>
    <t>R32X256 Laois</t>
  </si>
  <si>
    <t>VAT: IE 9806608N</t>
  </si>
  <si>
    <t>Didi</t>
  </si>
  <si>
    <t>Free Shipping to Ireland via FedEx due to order over 350 USD:</t>
  </si>
  <si>
    <t>Customer paid</t>
  </si>
  <si>
    <t>Free Shipping to Ireland via FedEx due to order over 310 EUR:</t>
  </si>
  <si>
    <t>Three Hundred Fifty Eight and 04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</si>
</sst>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_([$€-2]\ * #,##0.00_);_([$€-2]\ * \(#,##0.00\);_([$€-2]\ *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C0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39">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cellStyleXfs>
  <cellXfs count="148">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31" fillId="0" borderId="0" xfId="0" applyFont="1" applyAlignment="1">
      <alignment horizontal="right"/>
    </xf>
    <xf numFmtId="0" fontId="18" fillId="2" borderId="13" xfId="0" applyFont="1" applyFill="1" applyBorder="1"/>
    <xf numFmtId="0" fontId="18" fillId="2" borderId="20" xfId="0" applyFont="1" applyFill="1" applyBorder="1"/>
    <xf numFmtId="169" fontId="18" fillId="2" borderId="0" xfId="0" applyNumberFormat="1" applyFont="1" applyFill="1" applyAlignment="1">
      <alignment horizontal="right"/>
    </xf>
    <xf numFmtId="0" fontId="31" fillId="0" borderId="0" xfId="0" applyFont="1"/>
    <xf numFmtId="169" fontId="1" fillId="0" borderId="0" xfId="0" applyNumberFormat="1" applyFont="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39">
    <cellStyle name="Comma 2" xfId="7" xr:uid="{8736F2C9-A57C-4C80-8797-41C79FCE4DFD}"/>
    <cellStyle name="Comma 2 2" xfId="4430" xr:uid="{3A3BB050-E7D0-4F83-8196-95618047839A}"/>
    <cellStyle name="Comma 2 2 2" xfId="4755" xr:uid="{B7468E60-933E-4D97-A586-17B6D01C5242}"/>
    <cellStyle name="Comma 2 2 2 2" xfId="5326" xr:uid="{E99F1D76-E28F-4C6A-9B43-5BD4EACBB99F}"/>
    <cellStyle name="Comma 2 2 3" xfId="4591" xr:uid="{8EE72BF1-3CFE-4EED-BCD8-1BA26BA2E3FA}"/>
    <cellStyle name="Comma 3" xfId="4318" xr:uid="{6ECB1BC2-40EF-446B-82CB-7ABF5E0CFAB8}"/>
    <cellStyle name="Comma 3 2" xfId="4432" xr:uid="{96A93895-2A92-46DA-99CC-A20908081A84}"/>
    <cellStyle name="Comma 3 2 2" xfId="4756" xr:uid="{2B006D3D-F22A-4552-816D-1C6938A6FC43}"/>
    <cellStyle name="Comma 3 2 2 2" xfId="5327" xr:uid="{15451755-2C7D-4485-AB0F-3BF5FBCC807B}"/>
    <cellStyle name="Comma 3 2 3" xfId="5325" xr:uid="{C4591A78-3842-4350-9963-A9F3124A9B63}"/>
    <cellStyle name="Currency 10" xfId="8" xr:uid="{88A4932E-E83F-4EDE-A561-5C246C76183F}"/>
    <cellStyle name="Currency 10 2" xfId="9" xr:uid="{4FA55AD4-6648-4EF9-84DB-5D1E0CE24EAE}"/>
    <cellStyle name="Currency 10 2 2" xfId="203" xr:uid="{4BC2B817-1ECB-4FAE-A539-2AA319C86556}"/>
    <cellStyle name="Currency 10 2 2 2" xfId="4616" xr:uid="{C78489E6-4BBA-4002-9C3A-7BB28A237D14}"/>
    <cellStyle name="Currency 10 2 3" xfId="4511" xr:uid="{F7694E91-98FB-4B04-B587-6FC0053D649A}"/>
    <cellStyle name="Currency 10 3" xfId="10" xr:uid="{CBBC3BBA-A378-407E-9AAA-561F8A39A7CD}"/>
    <cellStyle name="Currency 10 3 2" xfId="204" xr:uid="{B72B527E-93AF-4E4E-A540-F7F847201180}"/>
    <cellStyle name="Currency 10 3 2 2" xfId="4617" xr:uid="{4D1C9B76-E3A5-4BA7-97A0-33A466F43CFE}"/>
    <cellStyle name="Currency 10 3 3" xfId="4512" xr:uid="{FBB89B97-5E5B-41D8-A331-AE93BCAB97F3}"/>
    <cellStyle name="Currency 10 4" xfId="205" xr:uid="{6A6954E6-56B1-4F2C-B2DF-121AAC51BEF3}"/>
    <cellStyle name="Currency 10 4 2" xfId="4618" xr:uid="{878CD261-1887-4687-B66F-E8B2651C85FE}"/>
    <cellStyle name="Currency 10 5" xfId="4437" xr:uid="{0A0F8352-89C9-4385-ACE1-2E0FDDC9C962}"/>
    <cellStyle name="Currency 10 6" xfId="4510" xr:uid="{27EB2A87-BA9F-4B6E-AC8F-67091DEAC542}"/>
    <cellStyle name="Currency 11" xfId="11" xr:uid="{3FEA2E3E-3AC9-428D-BDF4-E9670FF3D9A9}"/>
    <cellStyle name="Currency 11 2" xfId="12" xr:uid="{E6893AD3-3E4F-407D-BEAC-37655D43D3AE}"/>
    <cellStyle name="Currency 11 2 2" xfId="206" xr:uid="{BB112E2E-0C79-4D1E-A888-A6B06268E114}"/>
    <cellStyle name="Currency 11 2 2 2" xfId="4619" xr:uid="{CF73C556-801D-45B4-A5F0-862A5032D55B}"/>
    <cellStyle name="Currency 11 2 3" xfId="4514" xr:uid="{C719E4A5-1B90-4DAE-9290-8F90940D52AF}"/>
    <cellStyle name="Currency 11 3" xfId="13" xr:uid="{0827A935-431A-46D7-99BE-E795A24DB734}"/>
    <cellStyle name="Currency 11 3 2" xfId="207" xr:uid="{8D6AF78F-DD5E-4CA4-BC2F-5E7006851C5B}"/>
    <cellStyle name="Currency 11 3 2 2" xfId="4620" xr:uid="{B09B99BD-991B-4B25-9EBA-A84C54F46960}"/>
    <cellStyle name="Currency 11 3 3" xfId="4515" xr:uid="{9C73253A-2D50-48CC-973D-939BD5AB9BF1}"/>
    <cellStyle name="Currency 11 4" xfId="208" xr:uid="{7469F423-0692-44D2-BA7D-EA6DDF331FBD}"/>
    <cellStyle name="Currency 11 4 2" xfId="4621" xr:uid="{B5318757-10B9-4A01-BD56-8A2DC022AFCA}"/>
    <cellStyle name="Currency 11 5" xfId="4319" xr:uid="{99012335-D16C-494A-9BBC-E40087B0DCBC}"/>
    <cellStyle name="Currency 11 5 2" xfId="4438" xr:uid="{B392CC87-9314-43A3-A3CE-FD38452D6A7B}"/>
    <cellStyle name="Currency 11 5 3" xfId="4720" xr:uid="{AF97D8EE-B825-4FB4-A22B-7357415B5CF0}"/>
    <cellStyle name="Currency 11 5 3 2" xfId="5315" xr:uid="{5AE16C7A-709D-4FC6-AFAB-CA596F77C117}"/>
    <cellStyle name="Currency 11 5 3 3" xfId="4757" xr:uid="{698CE8D3-3D38-4ED8-97E8-96A79BB8DF46}"/>
    <cellStyle name="Currency 11 5 4" xfId="4697" xr:uid="{7809179E-93C3-4E0E-B2C1-2064E6673823}"/>
    <cellStyle name="Currency 11 6" xfId="4513" xr:uid="{A2EB1561-4FBD-4999-8CE7-653C9F74C480}"/>
    <cellStyle name="Currency 12" xfId="14" xr:uid="{F6262EC5-1CF1-493D-B01E-E9600C3CADFA}"/>
    <cellStyle name="Currency 12 2" xfId="15" xr:uid="{79A3F3CD-0D99-4C47-A59C-B276A3CC8F51}"/>
    <cellStyle name="Currency 12 2 2" xfId="209" xr:uid="{BE1F43FD-EC11-4270-99E3-CDDAF4DFF486}"/>
    <cellStyle name="Currency 12 2 2 2" xfId="4622" xr:uid="{1BEC9368-AC17-4F11-954A-97028C199C97}"/>
    <cellStyle name="Currency 12 2 3" xfId="4517" xr:uid="{AEB5A267-9C61-482E-8F75-07D536762C65}"/>
    <cellStyle name="Currency 12 3" xfId="210" xr:uid="{D4BB63D0-D539-478E-BAD2-B4B5E2E20F5E}"/>
    <cellStyle name="Currency 12 3 2" xfId="4623" xr:uid="{8331C798-C606-430A-B491-05FAC2B8BBD0}"/>
    <cellStyle name="Currency 12 4" xfId="4516" xr:uid="{42426808-3367-488F-BDC3-E88944358E4A}"/>
    <cellStyle name="Currency 13" xfId="16" xr:uid="{6334B6E4-7BD1-49C3-A83D-F8D23637D729}"/>
    <cellStyle name="Currency 13 2" xfId="4321" xr:uid="{105E37C1-B615-406A-B2F4-6AD17F161E38}"/>
    <cellStyle name="Currency 13 3" xfId="4322" xr:uid="{252BC82B-DFC8-4E90-9049-7201218A796E}"/>
    <cellStyle name="Currency 13 3 2" xfId="4759" xr:uid="{6882C2E3-0A8D-40F8-A588-BF727396B694}"/>
    <cellStyle name="Currency 13 4" xfId="4320" xr:uid="{983FB695-4AF9-47D0-97C7-B48515A16146}"/>
    <cellStyle name="Currency 13 5" xfId="4758" xr:uid="{7F31C2D0-EAF3-4B0C-B4B9-5C310672F90F}"/>
    <cellStyle name="Currency 14" xfId="17" xr:uid="{0B04DBD6-7AA4-4625-918E-253203EC43BB}"/>
    <cellStyle name="Currency 14 2" xfId="211" xr:uid="{B7AA7018-95A7-4CC5-BCB9-8C9A2FCE6F43}"/>
    <cellStyle name="Currency 14 2 2" xfId="4624" xr:uid="{2FFA97F6-6322-4DBD-948E-D4B0FEC76541}"/>
    <cellStyle name="Currency 14 3" xfId="4518" xr:uid="{AA7FD109-3AEF-4140-A139-47BE35633F1F}"/>
    <cellStyle name="Currency 15" xfId="4414" xr:uid="{A245CBC9-BE00-4FED-B8B9-D083D76194FD}"/>
    <cellStyle name="Currency 17" xfId="4323" xr:uid="{3C868963-98B7-47EA-BCCE-8B046D1CAAF4}"/>
    <cellStyle name="Currency 2" xfId="18" xr:uid="{6A75A205-7015-4517-AD48-DCD22A18E297}"/>
    <cellStyle name="Currency 2 2" xfId="19" xr:uid="{656999B8-F052-42BD-A682-0DBCE62E8718}"/>
    <cellStyle name="Currency 2 2 2" xfId="20" xr:uid="{2B87814C-1151-4D64-99EE-790F0B28A78A}"/>
    <cellStyle name="Currency 2 2 2 2" xfId="21" xr:uid="{C079CDC5-1E22-4D88-928C-66B0E2C1C684}"/>
    <cellStyle name="Currency 2 2 2 2 2" xfId="4760" xr:uid="{EBF4E619-1DFB-47A6-8B10-0CF2652BF0F9}"/>
    <cellStyle name="Currency 2 2 2 3" xfId="22" xr:uid="{190909D8-4004-4F1E-B80B-68C9167697EE}"/>
    <cellStyle name="Currency 2 2 2 3 2" xfId="212" xr:uid="{B3F6E0BB-9F41-4944-9789-FD73828665BE}"/>
    <cellStyle name="Currency 2 2 2 3 2 2" xfId="4625" xr:uid="{3BF3A734-03CB-444D-B1FF-5D279C2B4283}"/>
    <cellStyle name="Currency 2 2 2 3 3" xfId="4521" xr:uid="{74FADD63-4A98-476C-9A91-08BA19442121}"/>
    <cellStyle name="Currency 2 2 2 4" xfId="213" xr:uid="{971B002B-1163-4912-85A1-6C46E4FFC7DF}"/>
    <cellStyle name="Currency 2 2 2 4 2" xfId="4626" xr:uid="{5E04AFA0-C700-43E4-AD66-9D7B5017AB41}"/>
    <cellStyle name="Currency 2 2 2 5" xfId="4520" xr:uid="{6D9EADBB-4C69-4C71-96CB-3471F0C91572}"/>
    <cellStyle name="Currency 2 2 3" xfId="214" xr:uid="{08DF90F7-2FB6-4873-947E-1B61E9FC4C31}"/>
    <cellStyle name="Currency 2 2 3 2" xfId="4627" xr:uid="{453DAD43-E33C-4729-B182-C4C3D24B16BA}"/>
    <cellStyle name="Currency 2 2 4" xfId="4519" xr:uid="{24E56F01-DAAF-4BDB-961D-CCC26A2348BF}"/>
    <cellStyle name="Currency 2 3" xfId="23" xr:uid="{9B8B8517-0175-488B-8526-9115BC9B4B2E}"/>
    <cellStyle name="Currency 2 3 2" xfId="215" xr:uid="{CAD863DC-5D92-4F63-8A34-48B9DC5D2AF4}"/>
    <cellStyle name="Currency 2 3 2 2" xfId="4628" xr:uid="{CDC48719-B343-493A-8185-91C034827002}"/>
    <cellStyle name="Currency 2 3 3" xfId="4522" xr:uid="{D6F975E9-B997-4A04-BC28-B44F2FD79544}"/>
    <cellStyle name="Currency 2 4" xfId="216" xr:uid="{76867331-4A82-47DC-81C4-AF06E4D23D21}"/>
    <cellStyle name="Currency 2 4 2" xfId="217" xr:uid="{8139659D-8025-4C37-ACC2-E1F9D0F5A61D}"/>
    <cellStyle name="Currency 2 5" xfId="218" xr:uid="{789DFA45-8D45-46DD-94AC-F9E7EAC04C4C}"/>
    <cellStyle name="Currency 2 5 2" xfId="219" xr:uid="{1D665862-A23A-4C63-B32D-70A6039525DF}"/>
    <cellStyle name="Currency 2 6" xfId="220" xr:uid="{50D8B2ED-8428-4220-A42B-7186490FF046}"/>
    <cellStyle name="Currency 3" xfId="24" xr:uid="{B6E3B268-7B18-4972-A4D7-53D679F388D6}"/>
    <cellStyle name="Currency 3 2" xfId="25" xr:uid="{94ED6CE0-0891-4FCF-B2CF-D742B90D521C}"/>
    <cellStyle name="Currency 3 2 2" xfId="221" xr:uid="{78C6DB37-B1FA-48C4-B3AB-69CD106556A1}"/>
    <cellStyle name="Currency 3 2 2 2" xfId="4629" xr:uid="{AC85550B-52A9-4069-BD20-0A790DFE9260}"/>
    <cellStyle name="Currency 3 2 3" xfId="4524" xr:uid="{4A8400FC-F135-4E63-969A-AEB0F2E280F5}"/>
    <cellStyle name="Currency 3 3" xfId="26" xr:uid="{076B3B8B-ABDA-4E90-8232-581664851EA6}"/>
    <cellStyle name="Currency 3 3 2" xfId="222" xr:uid="{88485EE7-5A90-4B8D-8336-C56D588D8A6C}"/>
    <cellStyle name="Currency 3 3 2 2" xfId="4630" xr:uid="{CA52DD62-0667-42D4-A069-3D0AFC46E11B}"/>
    <cellStyle name="Currency 3 3 3" xfId="4525" xr:uid="{DE4BD6EF-2218-4C73-A5FE-769182DE9BFE}"/>
    <cellStyle name="Currency 3 4" xfId="27" xr:uid="{C7497F2D-3795-4247-9AF2-954BCCE59AC0}"/>
    <cellStyle name="Currency 3 4 2" xfId="223" xr:uid="{797B8545-2718-4888-A6C8-C049E1800244}"/>
    <cellStyle name="Currency 3 4 2 2" xfId="4631" xr:uid="{C40D9BDB-91CC-428A-97A9-0C6EF25EAC63}"/>
    <cellStyle name="Currency 3 4 3" xfId="4526" xr:uid="{F361FE70-720F-46C8-9955-E2E2729A04DE}"/>
    <cellStyle name="Currency 3 5" xfId="224" xr:uid="{A1F82405-42E9-4DE5-B766-3E06B14D3542}"/>
    <cellStyle name="Currency 3 5 2" xfId="4632" xr:uid="{4CF48506-FC24-4684-8C34-411D26DF08E5}"/>
    <cellStyle name="Currency 3 6" xfId="4523" xr:uid="{82864C1E-E292-4F4C-A4AF-3D894E2B14CA}"/>
    <cellStyle name="Currency 4" xfId="28" xr:uid="{AC28FC4B-8799-461A-8E9D-1C3353AA63E9}"/>
    <cellStyle name="Currency 4 2" xfId="29" xr:uid="{975AD047-29B7-4891-9849-EB07D9C01A4E}"/>
    <cellStyle name="Currency 4 2 2" xfId="225" xr:uid="{C289DE2F-3FA1-427C-9EBD-4862A7A13741}"/>
    <cellStyle name="Currency 4 2 2 2" xfId="4633" xr:uid="{E78A9B40-D4B4-48CF-8D58-0A88B3A575F6}"/>
    <cellStyle name="Currency 4 2 3" xfId="4528" xr:uid="{D5F1AAFE-68E7-4E1B-BC42-A70636E70B83}"/>
    <cellStyle name="Currency 4 3" xfId="30" xr:uid="{A313C152-7350-4E7E-881D-B2262A4144DD}"/>
    <cellStyle name="Currency 4 3 2" xfId="226" xr:uid="{39316B53-8812-4846-AABA-90A8195DCFAF}"/>
    <cellStyle name="Currency 4 3 2 2" xfId="4634" xr:uid="{91FD89F6-CF30-49EB-B8F2-5AB410217B09}"/>
    <cellStyle name="Currency 4 3 3" xfId="4529" xr:uid="{4F822B43-7746-4959-BF1B-21984DAB6554}"/>
    <cellStyle name="Currency 4 4" xfId="227" xr:uid="{28488923-110E-4C86-B470-989C7E710DC6}"/>
    <cellStyle name="Currency 4 4 2" xfId="4635" xr:uid="{7D3F3588-0968-4BCB-9A93-F706F1E1553A}"/>
    <cellStyle name="Currency 4 5" xfId="4324" xr:uid="{5BC52A98-9895-411C-8253-8BF67B8B58F2}"/>
    <cellStyle name="Currency 4 5 2" xfId="4439" xr:uid="{1D8D2166-AF30-4FDA-8EDC-D357D11D42D4}"/>
    <cellStyle name="Currency 4 5 3" xfId="4721" xr:uid="{6B51D027-EDCB-4C7C-A598-4F5487E2D081}"/>
    <cellStyle name="Currency 4 5 3 2" xfId="5316" xr:uid="{84B3B8AC-F5B6-4A48-95DD-612E901A94F7}"/>
    <cellStyle name="Currency 4 5 3 3" xfId="4761" xr:uid="{E225470A-BEF9-48C0-A1D4-660FD6247025}"/>
    <cellStyle name="Currency 4 5 4" xfId="4698" xr:uid="{822C6826-DE68-4C56-BA98-E71215B0D47F}"/>
    <cellStyle name="Currency 4 6" xfId="4527" xr:uid="{16FC3C28-6800-4C54-BF3C-95F23C8E7630}"/>
    <cellStyle name="Currency 5" xfId="31" xr:uid="{105D6E23-FF78-4E76-8341-A29F89D81F52}"/>
    <cellStyle name="Currency 5 2" xfId="32" xr:uid="{E7FD2B41-C5AC-4D42-8697-30635842DFF3}"/>
    <cellStyle name="Currency 5 2 2" xfId="228" xr:uid="{13FBD2CB-236E-47B0-B2C0-8A4B4CBF9BA7}"/>
    <cellStyle name="Currency 5 2 2 2" xfId="4636" xr:uid="{E7FCD4BF-AFBC-4A92-B6D3-B6F739509D0D}"/>
    <cellStyle name="Currency 5 2 3" xfId="4530" xr:uid="{42534DAC-5790-424E-965F-5730403299F0}"/>
    <cellStyle name="Currency 5 3" xfId="4325" xr:uid="{F7152A73-462D-4849-9CE4-A1C1BD633AAD}"/>
    <cellStyle name="Currency 5 3 2" xfId="4440" xr:uid="{68883686-08AC-46CD-BD6C-0DCEB6280A72}"/>
    <cellStyle name="Currency 5 3 2 2" xfId="5306" xr:uid="{67BFDF64-19D1-4C48-9BE6-E1AC2B954CE4}"/>
    <cellStyle name="Currency 5 3 2 3" xfId="4763" xr:uid="{7F3A5FE0-F91A-4418-8C3F-60D4393B3BE8}"/>
    <cellStyle name="Currency 5 4" xfId="4762" xr:uid="{B1DF41DB-A238-4573-9AA7-2EF444B983BD}"/>
    <cellStyle name="Currency 6" xfId="33" xr:uid="{B6ACAB24-DDEB-4EBF-BE44-9BED05596C6A}"/>
    <cellStyle name="Currency 6 2" xfId="229" xr:uid="{97EAC284-C957-4BD0-8B88-1CAFB1E3E5A6}"/>
    <cellStyle name="Currency 6 2 2" xfId="4637" xr:uid="{82A6A9E5-E693-404E-B8FF-4EABF366A66C}"/>
    <cellStyle name="Currency 6 3" xfId="4326" xr:uid="{55B9FEBF-14E0-48F1-924B-B7363086299D}"/>
    <cellStyle name="Currency 6 3 2" xfId="4441" xr:uid="{56FC260F-0EF7-4300-AE51-60230AEA1DE1}"/>
    <cellStyle name="Currency 6 3 3" xfId="4722" xr:uid="{5451C7AC-CCE9-49CE-9F7F-170CDE485300}"/>
    <cellStyle name="Currency 6 3 3 2" xfId="5317" xr:uid="{B6B43E96-3681-4473-AC65-0E1463E9534D}"/>
    <cellStyle name="Currency 6 3 3 3" xfId="4764" xr:uid="{8081751F-91BD-46F2-9AAB-82D9ACBBDF94}"/>
    <cellStyle name="Currency 6 3 4" xfId="4699" xr:uid="{14E04C73-925A-4387-817E-3ADC06805C35}"/>
    <cellStyle name="Currency 6 4" xfId="4531" xr:uid="{70012E5F-D770-412B-AEC7-F3CB6962CB5D}"/>
    <cellStyle name="Currency 7" xfId="34" xr:uid="{FBB74B97-580C-4253-A80E-145C8F6AE48D}"/>
    <cellStyle name="Currency 7 2" xfId="35" xr:uid="{C12657B1-340D-45BE-BFEA-AA9411D21B5F}"/>
    <cellStyle name="Currency 7 2 2" xfId="250" xr:uid="{5B3FECDC-8E4F-4105-A4BD-25D4CA756C7C}"/>
    <cellStyle name="Currency 7 2 2 2" xfId="4638" xr:uid="{9F561B19-E6BD-493F-8B25-2C0AD23C98BC}"/>
    <cellStyle name="Currency 7 2 3" xfId="4533" xr:uid="{6DBFA0BE-F97C-44C9-8506-CCE7C8031AFD}"/>
    <cellStyle name="Currency 7 3" xfId="230" xr:uid="{079D567C-A702-411C-9DE5-A62DB3D36130}"/>
    <cellStyle name="Currency 7 3 2" xfId="4639" xr:uid="{32B8A949-CDB1-4279-9031-59CAB3ED5553}"/>
    <cellStyle name="Currency 7 4" xfId="4442" xr:uid="{8392C77C-C30E-4464-9C5A-6C2BB0D1E280}"/>
    <cellStyle name="Currency 7 5" xfId="4532" xr:uid="{B946D2B7-F562-413B-8D3A-5363AD96D85F}"/>
    <cellStyle name="Currency 8" xfId="36" xr:uid="{55B28B34-A7E8-44F8-9FDE-7B909E2FE302}"/>
    <cellStyle name="Currency 8 2" xfId="37" xr:uid="{019D9C80-29C6-4FE2-B11D-06948A943BC9}"/>
    <cellStyle name="Currency 8 2 2" xfId="231" xr:uid="{FDC6B037-821A-44F8-8A7F-F3E2A3F8A3D2}"/>
    <cellStyle name="Currency 8 2 2 2" xfId="4640" xr:uid="{DBDA6F37-2108-4351-A0D8-04C8CC4CCEE8}"/>
    <cellStyle name="Currency 8 2 3" xfId="4535" xr:uid="{DEAB9E64-C841-4B11-80D2-CB58A59D1741}"/>
    <cellStyle name="Currency 8 3" xfId="38" xr:uid="{040633B0-6C87-4131-9D24-B806F1587E47}"/>
    <cellStyle name="Currency 8 3 2" xfId="232" xr:uid="{C3103DB0-6222-456B-BDEB-0EA5B3400628}"/>
    <cellStyle name="Currency 8 3 2 2" xfId="4641" xr:uid="{E8B43E79-5EF8-4FFE-96FB-CE8C22E54A80}"/>
    <cellStyle name="Currency 8 3 3" xfId="4536" xr:uid="{12493E19-D808-46D8-9CE7-361E403BDDFB}"/>
    <cellStyle name="Currency 8 4" xfId="39" xr:uid="{940B7B04-2221-41B7-8E79-0AED2D259773}"/>
    <cellStyle name="Currency 8 4 2" xfId="233" xr:uid="{492B53C0-7EE9-4267-A3F5-9000D286043C}"/>
    <cellStyle name="Currency 8 4 2 2" xfId="4642" xr:uid="{D43B9FC5-C14F-46C3-B394-C2C39FF5D875}"/>
    <cellStyle name="Currency 8 4 3" xfId="4537" xr:uid="{4A9C62E0-5B0C-4ACB-8EE3-FDE0DBD9733A}"/>
    <cellStyle name="Currency 8 5" xfId="234" xr:uid="{8ECCC8E5-DBCB-4F15-B3C9-349193790E9C}"/>
    <cellStyle name="Currency 8 5 2" xfId="4643" xr:uid="{BA89FEA3-4B3D-43E1-B9B0-832310FF8C50}"/>
    <cellStyle name="Currency 8 6" xfId="4443" xr:uid="{C276573A-94F3-42E7-9A4D-13CE546F96A1}"/>
    <cellStyle name="Currency 8 7" xfId="4534" xr:uid="{ED7E9E5E-7D4B-48EE-99B1-7CD63997E6DF}"/>
    <cellStyle name="Currency 9" xfId="40" xr:uid="{CD874044-D3C6-4FF0-99DC-A2ED6BB41B75}"/>
    <cellStyle name="Currency 9 2" xfId="41" xr:uid="{C066CFA7-BA94-4070-B678-3A7C3FBD3E8A}"/>
    <cellStyle name="Currency 9 2 2" xfId="235" xr:uid="{C1421795-A0FC-4DB1-AEAE-726941C1C072}"/>
    <cellStyle name="Currency 9 2 2 2" xfId="4644" xr:uid="{B66813AA-CCED-48B7-88BF-98127CC1AB75}"/>
    <cellStyle name="Currency 9 2 3" xfId="4539" xr:uid="{2B214233-FF48-457D-8DA9-7A4BBF347866}"/>
    <cellStyle name="Currency 9 3" xfId="42" xr:uid="{7196C521-0771-4CE0-8A1E-85A812B0675E}"/>
    <cellStyle name="Currency 9 3 2" xfId="236" xr:uid="{EAE1B6FE-8590-458B-BB2A-A2AEDF6DE86E}"/>
    <cellStyle name="Currency 9 3 2 2" xfId="4645" xr:uid="{3BCD2D1A-3B6A-4391-BC01-0756ED398F44}"/>
    <cellStyle name="Currency 9 3 3" xfId="4540" xr:uid="{B26849F8-AD90-48FC-8C72-F157059ACCE1}"/>
    <cellStyle name="Currency 9 4" xfId="237" xr:uid="{DACC3892-A705-4B2E-A1C1-A690A8F5E378}"/>
    <cellStyle name="Currency 9 4 2" xfId="4646" xr:uid="{56D4D040-F928-4871-8EA0-AB0F571FDA0A}"/>
    <cellStyle name="Currency 9 5" xfId="4327" xr:uid="{00B689C9-0631-4127-BBC1-DCF1ED16D001}"/>
    <cellStyle name="Currency 9 5 2" xfId="4444" xr:uid="{966200C2-B5DA-4D89-BE66-340BE0294ABC}"/>
    <cellStyle name="Currency 9 5 3" xfId="4723" xr:uid="{272CCED1-68A3-42CA-BC4E-4B398E12F908}"/>
    <cellStyle name="Currency 9 5 4" xfId="4700" xr:uid="{42726851-ED01-4F58-A8F5-29ED20116CF2}"/>
    <cellStyle name="Currency 9 6" xfId="4538" xr:uid="{E0C4C0DD-3223-4E2D-A69D-B3F6BCC98037}"/>
    <cellStyle name="Hyperlink 2" xfId="6" xr:uid="{6CFFD761-E1C4-4FFC-9C82-FDD569F38491}"/>
    <cellStyle name="Hyperlink 3" xfId="202" xr:uid="{E5FCF472-1B1F-4676-A33D-A7AA0E11B11B}"/>
    <cellStyle name="Hyperlink 3 2" xfId="4415" xr:uid="{C764BD2F-B8AE-4E52-9BBC-E0DF8C772EB4}"/>
    <cellStyle name="Hyperlink 3 3" xfId="4328" xr:uid="{EE688460-5BEF-489E-85B4-37A7C71BB1C7}"/>
    <cellStyle name="Hyperlink 4" xfId="4329" xr:uid="{0BE32CA9-4123-4FDD-ADEB-B3F890DB0F77}"/>
    <cellStyle name="Normal" xfId="0" builtinId="0"/>
    <cellStyle name="Normal 10" xfId="43" xr:uid="{9122F3E6-179D-49E4-AD4B-291913C5F4A2}"/>
    <cellStyle name="Normal 10 10" xfId="903" xr:uid="{BA607123-B8BE-4B77-AC80-1EFACBEBD8D9}"/>
    <cellStyle name="Normal 10 10 2" xfId="2508" xr:uid="{FF41C4A6-5FAE-4638-92BB-CCDE1C982E48}"/>
    <cellStyle name="Normal 10 10 2 2" xfId="4331" xr:uid="{E4B4A784-8784-4B67-86ED-79F893CEED92}"/>
    <cellStyle name="Normal 10 10 2 3" xfId="4675" xr:uid="{5BDA960D-CB29-464E-AC5C-A52F51497E4B}"/>
    <cellStyle name="Normal 10 10 3" xfId="2509" xr:uid="{61FF3068-E285-435A-A5C5-8B6683B619D4}"/>
    <cellStyle name="Normal 10 10 4" xfId="2510" xr:uid="{62B80DF2-CFC4-4CF2-9DE1-44F376B0A383}"/>
    <cellStyle name="Normal 10 11" xfId="2511" xr:uid="{7F904869-3B4D-4108-86E3-30D45BF744E8}"/>
    <cellStyle name="Normal 10 11 2" xfId="2512" xr:uid="{F8054AAC-828E-435C-B561-8151D521C79C}"/>
    <cellStyle name="Normal 10 11 3" xfId="2513" xr:uid="{BBC8B455-82EA-40EE-A920-9F276A91B9AC}"/>
    <cellStyle name="Normal 10 11 4" xfId="2514" xr:uid="{2CF5B107-F41B-4615-B2A7-72BC9B4109D0}"/>
    <cellStyle name="Normal 10 12" xfId="2515" xr:uid="{7BA00353-DD3C-4427-AB72-58FFE154095D}"/>
    <cellStyle name="Normal 10 12 2" xfId="2516" xr:uid="{12B5A891-F1D4-4EA2-8596-A392DA158864}"/>
    <cellStyle name="Normal 10 13" xfId="2517" xr:uid="{B1D17B24-1195-4D65-9ABA-803AD5C54C48}"/>
    <cellStyle name="Normal 10 14" xfId="2518" xr:uid="{B0E5B4D8-7237-49FB-9DAB-C09C00020955}"/>
    <cellStyle name="Normal 10 15" xfId="2519" xr:uid="{C9B72CDC-8F6D-42F2-B12D-6D9FEC7A9CF9}"/>
    <cellStyle name="Normal 10 2" xfId="44" xr:uid="{E0C5C133-ADCD-4A4F-9EC9-3947EE22B4B3}"/>
    <cellStyle name="Normal 10 2 10" xfId="2520" xr:uid="{C6D7321F-6DF9-49C2-949A-9971785C618D}"/>
    <cellStyle name="Normal 10 2 11" xfId="2521" xr:uid="{2EDED5A1-AAB8-49B0-8EFF-9284ACCBB309}"/>
    <cellStyle name="Normal 10 2 2" xfId="45" xr:uid="{3AEA6741-4FAD-4B6F-AC0E-D6208C5F6558}"/>
    <cellStyle name="Normal 10 2 2 2" xfId="46" xr:uid="{7A20107E-EA00-41E9-AF05-1019D44F5CBC}"/>
    <cellStyle name="Normal 10 2 2 2 2" xfId="238" xr:uid="{439E66A2-8745-4EC0-89CC-EA908C35E877}"/>
    <cellStyle name="Normal 10 2 2 2 2 2" xfId="454" xr:uid="{59FC90B1-E949-447E-AA79-178D142F12FA}"/>
    <cellStyle name="Normal 10 2 2 2 2 2 2" xfId="455" xr:uid="{CFB36D3B-4CD7-42CE-BCAF-6FAC55606BD1}"/>
    <cellStyle name="Normal 10 2 2 2 2 2 2 2" xfId="904" xr:uid="{489B9D14-CEFF-49D6-A75B-CC4B774982A4}"/>
    <cellStyle name="Normal 10 2 2 2 2 2 2 2 2" xfId="905" xr:uid="{44C50BBF-1AE7-42A9-8C36-4E049FEE5801}"/>
    <cellStyle name="Normal 10 2 2 2 2 2 2 3" xfId="906" xr:uid="{B03B5339-EF24-4FBB-A658-F164B91B2A6F}"/>
    <cellStyle name="Normal 10 2 2 2 2 2 3" xfId="907" xr:uid="{E94520D9-61B0-4DA8-9864-C56196C3A867}"/>
    <cellStyle name="Normal 10 2 2 2 2 2 3 2" xfId="908" xr:uid="{FDEFF9A9-0FFD-4BBC-BBC1-145552D72F62}"/>
    <cellStyle name="Normal 10 2 2 2 2 2 4" xfId="909" xr:uid="{D0EEBEBF-FC89-4DC6-B218-EC10FD0B0239}"/>
    <cellStyle name="Normal 10 2 2 2 2 3" xfId="456" xr:uid="{CE86B955-3C55-4426-B8E3-B3F478289F0F}"/>
    <cellStyle name="Normal 10 2 2 2 2 3 2" xfId="910" xr:uid="{F2773FB7-579F-4AD5-8A0A-40705243B399}"/>
    <cellStyle name="Normal 10 2 2 2 2 3 2 2" xfId="911" xr:uid="{67C036B2-8B29-4F04-95D7-5D0CD4CDF8B8}"/>
    <cellStyle name="Normal 10 2 2 2 2 3 3" xfId="912" xr:uid="{BED41973-E469-4A42-96FA-76842A33A5D3}"/>
    <cellStyle name="Normal 10 2 2 2 2 3 4" xfId="2522" xr:uid="{1E183D20-80CB-467F-B4CB-147C5B418D59}"/>
    <cellStyle name="Normal 10 2 2 2 2 4" xfId="913" xr:uid="{9A2950E2-B7A4-40C7-AFA0-33824C79AAB5}"/>
    <cellStyle name="Normal 10 2 2 2 2 4 2" xfId="914" xr:uid="{4C7EF864-FFBB-4BB2-8EB0-73645B6AC9CB}"/>
    <cellStyle name="Normal 10 2 2 2 2 5" xfId="915" xr:uid="{11D30AE4-3C36-4699-99F8-C9F5BFB9D141}"/>
    <cellStyle name="Normal 10 2 2 2 2 6" xfId="2523" xr:uid="{2A1B7F3E-FFCF-4EF9-9392-A114D9A82C6C}"/>
    <cellStyle name="Normal 10 2 2 2 3" xfId="239" xr:uid="{2C015821-78A0-4B73-97CD-7440648CAC86}"/>
    <cellStyle name="Normal 10 2 2 2 3 2" xfId="457" xr:uid="{2D64B650-4849-4041-90E8-EF2F5207C2D6}"/>
    <cellStyle name="Normal 10 2 2 2 3 2 2" xfId="458" xr:uid="{CFA17362-26D3-4759-84B7-FFF6CCE501AC}"/>
    <cellStyle name="Normal 10 2 2 2 3 2 2 2" xfId="916" xr:uid="{DB5749CB-D65E-4E43-8A62-D60B417DE32D}"/>
    <cellStyle name="Normal 10 2 2 2 3 2 2 2 2" xfId="917" xr:uid="{D93526DB-8E6E-4F15-B376-E2958C9570EF}"/>
    <cellStyle name="Normal 10 2 2 2 3 2 2 3" xfId="918" xr:uid="{C8DD51F8-0490-4513-9667-BE653F7C3BA2}"/>
    <cellStyle name="Normal 10 2 2 2 3 2 3" xfId="919" xr:uid="{0DEAC0D3-30A3-4BB0-A00B-4B09B2E94240}"/>
    <cellStyle name="Normal 10 2 2 2 3 2 3 2" xfId="920" xr:uid="{02748E06-6E24-4167-A361-0AD5AE277A07}"/>
    <cellStyle name="Normal 10 2 2 2 3 2 4" xfId="921" xr:uid="{092DA769-BC12-4029-B6C5-5ADF03F1C467}"/>
    <cellStyle name="Normal 10 2 2 2 3 3" xfId="459" xr:uid="{9D75A25F-4110-4131-BF87-7470A50802F9}"/>
    <cellStyle name="Normal 10 2 2 2 3 3 2" xfId="922" xr:uid="{F4013B7F-F892-4BAD-BC62-A7A33553C5B9}"/>
    <cellStyle name="Normal 10 2 2 2 3 3 2 2" xfId="923" xr:uid="{5DF7778E-56FC-497B-A2F1-D5223F65217C}"/>
    <cellStyle name="Normal 10 2 2 2 3 3 3" xfId="924" xr:uid="{4439CEFE-539F-4C7B-8D17-FF96F656C0FA}"/>
    <cellStyle name="Normal 10 2 2 2 3 4" xfId="925" xr:uid="{FB4FA7E9-9AD1-4307-879B-6B4137D637B1}"/>
    <cellStyle name="Normal 10 2 2 2 3 4 2" xfId="926" xr:uid="{5E2A40B5-BBDB-474A-B01A-292CECCD3A53}"/>
    <cellStyle name="Normal 10 2 2 2 3 5" xfId="927" xr:uid="{86D41E50-6337-4FB8-8215-BF71158105EB}"/>
    <cellStyle name="Normal 10 2 2 2 4" xfId="460" xr:uid="{B4181ADD-1E11-493F-88FF-428FE0A76064}"/>
    <cellStyle name="Normal 10 2 2 2 4 2" xfId="461" xr:uid="{1416C833-E7A0-454F-86A3-0DB39C8EE0E5}"/>
    <cellStyle name="Normal 10 2 2 2 4 2 2" xfId="928" xr:uid="{7C0996A7-2BC9-4536-BDE4-C9024A196E59}"/>
    <cellStyle name="Normal 10 2 2 2 4 2 2 2" xfId="929" xr:uid="{18B5605E-38C2-41E0-93EA-3CF387EBBA70}"/>
    <cellStyle name="Normal 10 2 2 2 4 2 3" xfId="930" xr:uid="{8C3FF6FD-54FF-4AAE-8189-7616D935F92E}"/>
    <cellStyle name="Normal 10 2 2 2 4 3" xfId="931" xr:uid="{98E238C8-1C7A-417A-A8BD-44D4281E6B5E}"/>
    <cellStyle name="Normal 10 2 2 2 4 3 2" xfId="932" xr:uid="{886D2E8C-C97C-4F99-B2B5-89B64F963C7D}"/>
    <cellStyle name="Normal 10 2 2 2 4 4" xfId="933" xr:uid="{4CE5F77E-3344-41BA-B2AE-5CC7791EC395}"/>
    <cellStyle name="Normal 10 2 2 2 5" xfId="462" xr:uid="{4931820C-08F1-4E3D-A53C-F81F33887A6F}"/>
    <cellStyle name="Normal 10 2 2 2 5 2" xfId="934" xr:uid="{A94FB486-8947-485A-8A08-D3FD3D3BEB72}"/>
    <cellStyle name="Normal 10 2 2 2 5 2 2" xfId="935" xr:uid="{B0A1C7C4-2B3C-4B18-9D23-60E363D54821}"/>
    <cellStyle name="Normal 10 2 2 2 5 3" xfId="936" xr:uid="{63D1F8FC-92F8-47E8-845B-CC57231C59A3}"/>
    <cellStyle name="Normal 10 2 2 2 5 4" xfId="2524" xr:uid="{6838B6E8-D43F-4EB6-AFB4-3AD37227FAAC}"/>
    <cellStyle name="Normal 10 2 2 2 6" xfId="937" xr:uid="{77F0F69E-DF19-4877-B890-DB59AB00F20D}"/>
    <cellStyle name="Normal 10 2 2 2 6 2" xfId="938" xr:uid="{61830038-AC5A-4D16-B571-18277DBF38D4}"/>
    <cellStyle name="Normal 10 2 2 2 7" xfId="939" xr:uid="{8E4A6F6A-75A2-4A16-BD49-AEDC53E73158}"/>
    <cellStyle name="Normal 10 2 2 2 8" xfId="2525" xr:uid="{97F4E486-4503-41EA-A4D6-920C572D99A9}"/>
    <cellStyle name="Normal 10 2 2 3" xfId="240" xr:uid="{C10A394D-4A6B-4248-8052-A61578655156}"/>
    <cellStyle name="Normal 10 2 2 3 2" xfId="463" xr:uid="{C9A2DC64-6D3C-4D6F-A9BA-83432F71A418}"/>
    <cellStyle name="Normal 10 2 2 3 2 2" xfId="464" xr:uid="{B7663D96-9C6D-49DF-9595-3A96DC7CA2E4}"/>
    <cellStyle name="Normal 10 2 2 3 2 2 2" xfId="940" xr:uid="{D96DD855-4652-4DE9-B36F-8EA5BE884266}"/>
    <cellStyle name="Normal 10 2 2 3 2 2 2 2" xfId="941" xr:uid="{187687EE-B52A-45F4-ADFB-985200A4A01E}"/>
    <cellStyle name="Normal 10 2 2 3 2 2 3" xfId="942" xr:uid="{59D56CD2-C48F-4616-BECD-64573DEBAB0E}"/>
    <cellStyle name="Normal 10 2 2 3 2 3" xfId="943" xr:uid="{4BC6EA8A-FCA9-4A83-92FD-92F92C46D945}"/>
    <cellStyle name="Normal 10 2 2 3 2 3 2" xfId="944" xr:uid="{CCE87AEB-50CD-480D-A2B5-45141062F494}"/>
    <cellStyle name="Normal 10 2 2 3 2 4" xfId="945" xr:uid="{34D29E86-20EA-4F98-9196-CD41A90E299A}"/>
    <cellStyle name="Normal 10 2 2 3 3" xfId="465" xr:uid="{4AE168D4-E327-4B00-91C6-85C960DEA872}"/>
    <cellStyle name="Normal 10 2 2 3 3 2" xfId="946" xr:uid="{94DBE68E-60B9-4458-816B-8F896955D337}"/>
    <cellStyle name="Normal 10 2 2 3 3 2 2" xfId="947" xr:uid="{200CB098-DE7A-4D49-805F-495B140C1F97}"/>
    <cellStyle name="Normal 10 2 2 3 3 3" xfId="948" xr:uid="{0D3BC26F-FBC4-4403-85B7-7A9E6271E631}"/>
    <cellStyle name="Normal 10 2 2 3 3 4" xfId="2526" xr:uid="{B5EA0445-2459-40EE-A6C8-0043A5D81AA5}"/>
    <cellStyle name="Normal 10 2 2 3 4" xfId="949" xr:uid="{5EA33D4F-DA4F-4DF1-8A47-3DB346D995CA}"/>
    <cellStyle name="Normal 10 2 2 3 4 2" xfId="950" xr:uid="{D0D462E8-75A0-425B-81BA-F9C6DA2B2C0E}"/>
    <cellStyle name="Normal 10 2 2 3 5" xfId="951" xr:uid="{939D5BCD-C088-4CE9-85FC-664453E647DC}"/>
    <cellStyle name="Normal 10 2 2 3 6" xfId="2527" xr:uid="{CCDE9D76-04B5-4D7E-9E62-51DEDC68969C}"/>
    <cellStyle name="Normal 10 2 2 4" xfId="241" xr:uid="{85A242CC-32F1-43CF-9F3C-CCFBAFCE9468}"/>
    <cellStyle name="Normal 10 2 2 4 2" xfId="466" xr:uid="{523A57D3-8034-4D27-90A0-6B850B985A7F}"/>
    <cellStyle name="Normal 10 2 2 4 2 2" xfId="467" xr:uid="{91A9A019-2A1C-4CFE-8E15-1F95C9CBACB7}"/>
    <cellStyle name="Normal 10 2 2 4 2 2 2" xfId="952" xr:uid="{41BE2FF3-B915-4FE9-85CA-018D83660201}"/>
    <cellStyle name="Normal 10 2 2 4 2 2 2 2" xfId="953" xr:uid="{663DABE9-E705-4E49-9FE0-D9A9C065684A}"/>
    <cellStyle name="Normal 10 2 2 4 2 2 3" xfId="954" xr:uid="{E77CEFEE-C198-4272-A289-D73D72A3168A}"/>
    <cellStyle name="Normal 10 2 2 4 2 3" xfId="955" xr:uid="{D34E5AE4-1E50-4C62-9B17-C2E293EA2710}"/>
    <cellStyle name="Normal 10 2 2 4 2 3 2" xfId="956" xr:uid="{1A12AECA-2193-438B-AD4C-E120C2762FEA}"/>
    <cellStyle name="Normal 10 2 2 4 2 4" xfId="957" xr:uid="{D4382C98-07B3-43A6-9743-4B8E31A55CB2}"/>
    <cellStyle name="Normal 10 2 2 4 3" xfId="468" xr:uid="{1AC4C749-564F-4DB1-9011-E06ED59F2420}"/>
    <cellStyle name="Normal 10 2 2 4 3 2" xfId="958" xr:uid="{92267EBD-0BD2-4373-8492-FFD8DCCCF543}"/>
    <cellStyle name="Normal 10 2 2 4 3 2 2" xfId="959" xr:uid="{2E643DB1-B735-42D0-AD13-60D8F0CEC910}"/>
    <cellStyle name="Normal 10 2 2 4 3 3" xfId="960" xr:uid="{0810F096-1527-4523-B189-C275F5B53C4E}"/>
    <cellStyle name="Normal 10 2 2 4 4" xfId="961" xr:uid="{B48734E3-0883-497F-A308-C6EDEB5E3E47}"/>
    <cellStyle name="Normal 10 2 2 4 4 2" xfId="962" xr:uid="{1C5C4946-C621-4C0F-B40C-D94D56CD1E18}"/>
    <cellStyle name="Normal 10 2 2 4 5" xfId="963" xr:uid="{CB838513-73F1-41A0-BE75-FFB60A6596DB}"/>
    <cellStyle name="Normal 10 2 2 5" xfId="242" xr:uid="{12883DEF-FAC5-42FE-90D1-37C48C59056E}"/>
    <cellStyle name="Normal 10 2 2 5 2" xfId="469" xr:uid="{F9D7BD2D-FA28-4364-AE69-12D2E4C4534C}"/>
    <cellStyle name="Normal 10 2 2 5 2 2" xfId="964" xr:uid="{1DF475F2-0E36-48F5-A7EF-7BD8D13CEBE8}"/>
    <cellStyle name="Normal 10 2 2 5 2 2 2" xfId="965" xr:uid="{B9F9065A-9E6A-418A-809D-EF38D1E36262}"/>
    <cellStyle name="Normal 10 2 2 5 2 3" xfId="966" xr:uid="{28FB3F59-4EC8-4681-84D5-8752B7CBCA76}"/>
    <cellStyle name="Normal 10 2 2 5 3" xfId="967" xr:uid="{B0A43FE9-270B-464A-8C2D-149D78518647}"/>
    <cellStyle name="Normal 10 2 2 5 3 2" xfId="968" xr:uid="{7763B565-B406-48AD-8106-AD38E002CF57}"/>
    <cellStyle name="Normal 10 2 2 5 4" xfId="969" xr:uid="{B7D2B848-93A4-4F99-8DD6-E00870819884}"/>
    <cellStyle name="Normal 10 2 2 6" xfId="470" xr:uid="{03EE8FD3-A3B6-4CC2-813C-EB603B4F35E4}"/>
    <cellStyle name="Normal 10 2 2 6 2" xfId="970" xr:uid="{7F34D6C7-79A4-4EA8-A0D5-6E8873E7251D}"/>
    <cellStyle name="Normal 10 2 2 6 2 2" xfId="971" xr:uid="{14F7DEBF-1958-4420-94C6-48AD2287BE59}"/>
    <cellStyle name="Normal 10 2 2 6 2 3" xfId="4333" xr:uid="{BADB922B-692F-4ACD-9AD8-02AF42C67369}"/>
    <cellStyle name="Normal 10 2 2 6 3" xfId="972" xr:uid="{C1BE7F0D-5527-4C53-B7A4-350D84991EE6}"/>
    <cellStyle name="Normal 10 2 2 6 4" xfId="2528" xr:uid="{6C24B183-F414-4BE5-A180-9A9BA806E2F9}"/>
    <cellStyle name="Normal 10 2 2 6 4 2" xfId="4564" xr:uid="{3CC8DAF5-0A64-4907-A4C0-F81FBBA6DF22}"/>
    <cellStyle name="Normal 10 2 2 6 4 3" xfId="4676" xr:uid="{054021AE-9322-4645-9312-02B253617138}"/>
    <cellStyle name="Normal 10 2 2 6 4 4" xfId="4602" xr:uid="{34D2EB3A-E889-4029-8294-9FC10C8893B0}"/>
    <cellStyle name="Normal 10 2 2 7" xfId="973" xr:uid="{6C69AD0C-F088-4253-9C76-B6C6EA5A8F70}"/>
    <cellStyle name="Normal 10 2 2 7 2" xfId="974" xr:uid="{920F3C8F-31A1-4EB9-8FFB-02AA24C7C809}"/>
    <cellStyle name="Normal 10 2 2 8" xfId="975" xr:uid="{D9350AB3-CD9F-4A58-8737-5A25875611BB}"/>
    <cellStyle name="Normal 10 2 2 9" xfId="2529" xr:uid="{3342077A-D6CA-458A-B7CF-1BE2F6976A58}"/>
    <cellStyle name="Normal 10 2 3" xfId="47" xr:uid="{A826D557-0036-4DFC-A6E4-2BEB4634C2D0}"/>
    <cellStyle name="Normal 10 2 3 2" xfId="48" xr:uid="{9E6B436D-6745-4068-8714-0399B1B8466B}"/>
    <cellStyle name="Normal 10 2 3 2 2" xfId="471" xr:uid="{C93DD149-82D9-46D5-A452-2350FE028E02}"/>
    <cellStyle name="Normal 10 2 3 2 2 2" xfId="472" xr:uid="{3122075E-E1F4-4AF3-9B1D-F15A5C6529A4}"/>
    <cellStyle name="Normal 10 2 3 2 2 2 2" xfId="976" xr:uid="{5338269F-9D56-4948-BEC1-9792484CBFB1}"/>
    <cellStyle name="Normal 10 2 3 2 2 2 2 2" xfId="977" xr:uid="{9C2241A8-C716-4122-B272-2BAAE2D00396}"/>
    <cellStyle name="Normal 10 2 3 2 2 2 3" xfId="978" xr:uid="{419348A8-E87C-4B66-83A0-DA91D933378B}"/>
    <cellStyle name="Normal 10 2 3 2 2 3" xfId="979" xr:uid="{3790BC1F-6EF7-48EB-A466-2647A98B37B0}"/>
    <cellStyle name="Normal 10 2 3 2 2 3 2" xfId="980" xr:uid="{0FF469FB-82D7-488F-8521-9447A4DBC614}"/>
    <cellStyle name="Normal 10 2 3 2 2 4" xfId="981" xr:uid="{9177D459-8FC6-47BD-9BA1-8039EFFF70BE}"/>
    <cellStyle name="Normal 10 2 3 2 3" xfId="473" xr:uid="{021906FE-049D-4455-AD85-5258AB3B89A7}"/>
    <cellStyle name="Normal 10 2 3 2 3 2" xfId="982" xr:uid="{47ECAE2A-FF6A-4C1F-A7FB-521CEF6F5AEB}"/>
    <cellStyle name="Normal 10 2 3 2 3 2 2" xfId="983" xr:uid="{EDCC4541-AB7F-41AA-A3A6-81FB30DA249C}"/>
    <cellStyle name="Normal 10 2 3 2 3 3" xfId="984" xr:uid="{991D367C-BE50-4C54-80B8-7625B78C6300}"/>
    <cellStyle name="Normal 10 2 3 2 3 4" xfId="2530" xr:uid="{CDD404E9-C0B7-47BB-A705-8C00E1056977}"/>
    <cellStyle name="Normal 10 2 3 2 4" xfId="985" xr:uid="{D7BE5396-2945-4C04-B668-289D17D2CE4D}"/>
    <cellStyle name="Normal 10 2 3 2 4 2" xfId="986" xr:uid="{029DC745-0FC7-4CDF-B870-085D02C15230}"/>
    <cellStyle name="Normal 10 2 3 2 5" xfId="987" xr:uid="{3682099D-3638-4797-8EBB-2744F047B72D}"/>
    <cellStyle name="Normal 10 2 3 2 6" xfId="2531" xr:uid="{81A57BBB-8ABD-4258-BDD2-745F58690148}"/>
    <cellStyle name="Normal 10 2 3 3" xfId="243" xr:uid="{A8EF7AD5-C4F1-4035-9567-258D33A16F67}"/>
    <cellStyle name="Normal 10 2 3 3 2" xfId="474" xr:uid="{4A620077-4F23-4C60-ABD1-690C71291A34}"/>
    <cellStyle name="Normal 10 2 3 3 2 2" xfId="475" xr:uid="{B0D827D1-1A0A-4681-B26D-E051F29A23CA}"/>
    <cellStyle name="Normal 10 2 3 3 2 2 2" xfId="988" xr:uid="{268AE8D8-8B07-44E9-B580-13B7C68C0B32}"/>
    <cellStyle name="Normal 10 2 3 3 2 2 2 2" xfId="989" xr:uid="{182130C4-3CFB-42FF-B589-65CEA522A9A6}"/>
    <cellStyle name="Normal 10 2 3 3 2 2 3" xfId="990" xr:uid="{841E23AF-D266-41E3-A1D7-4E156027086D}"/>
    <cellStyle name="Normal 10 2 3 3 2 3" xfId="991" xr:uid="{8446BA02-0ADE-48A5-9B32-003D1F5D97C6}"/>
    <cellStyle name="Normal 10 2 3 3 2 3 2" xfId="992" xr:uid="{4FCC3DB3-C872-40C4-81D6-F7B1F8A18638}"/>
    <cellStyle name="Normal 10 2 3 3 2 4" xfId="993" xr:uid="{83BE3ECF-C8E6-47D4-BB44-743526990A3D}"/>
    <cellStyle name="Normal 10 2 3 3 3" xfId="476" xr:uid="{BFC32526-8263-47F9-BCA3-335034A0BD72}"/>
    <cellStyle name="Normal 10 2 3 3 3 2" xfId="994" xr:uid="{DA3D14D5-D812-4E92-8255-11BE0235215F}"/>
    <cellStyle name="Normal 10 2 3 3 3 2 2" xfId="995" xr:uid="{46880859-D7DA-446E-8F12-D057AF48E65D}"/>
    <cellStyle name="Normal 10 2 3 3 3 3" xfId="996" xr:uid="{A3E0FDC8-0182-4437-AA25-6104D1E11884}"/>
    <cellStyle name="Normal 10 2 3 3 4" xfId="997" xr:uid="{6A19CC2B-2728-42BE-A4D2-3D9A381D0607}"/>
    <cellStyle name="Normal 10 2 3 3 4 2" xfId="998" xr:uid="{AFB04D00-A59D-4B70-991B-6322FF7475D9}"/>
    <cellStyle name="Normal 10 2 3 3 5" xfId="999" xr:uid="{FB57052C-D6C3-4F98-934A-82595608960A}"/>
    <cellStyle name="Normal 10 2 3 4" xfId="244" xr:uid="{2562BCB2-507F-45C3-BBDA-1F8078A17526}"/>
    <cellStyle name="Normal 10 2 3 4 2" xfId="477" xr:uid="{0E2A2762-20D8-41ED-B6A4-3B5488BB57FE}"/>
    <cellStyle name="Normal 10 2 3 4 2 2" xfId="1000" xr:uid="{D41EC710-2FEB-44CC-920B-A20FB63F92ED}"/>
    <cellStyle name="Normal 10 2 3 4 2 2 2" xfId="1001" xr:uid="{59D43B37-0191-4B2F-BF01-A1D58C6940AB}"/>
    <cellStyle name="Normal 10 2 3 4 2 3" xfId="1002" xr:uid="{96AF5AAE-B88E-4E2E-8167-2A7E01806C31}"/>
    <cellStyle name="Normal 10 2 3 4 3" xfId="1003" xr:uid="{844D0FA4-AC9A-477F-830B-7F7E353B4D51}"/>
    <cellStyle name="Normal 10 2 3 4 3 2" xfId="1004" xr:uid="{63AEB44B-81BA-4EF1-838E-11B725151677}"/>
    <cellStyle name="Normal 10 2 3 4 4" xfId="1005" xr:uid="{88486567-2408-4CE2-9657-3A004671B821}"/>
    <cellStyle name="Normal 10 2 3 5" xfId="478" xr:uid="{3106F50C-471F-4114-AE35-3383FFF3FD0F}"/>
    <cellStyle name="Normal 10 2 3 5 2" xfId="1006" xr:uid="{CAD3C3FB-83B4-4AFF-80EB-1260B7BACDED}"/>
    <cellStyle name="Normal 10 2 3 5 2 2" xfId="1007" xr:uid="{FD2C5491-0D99-485D-B681-630CDE2DBDAC}"/>
    <cellStyle name="Normal 10 2 3 5 2 3" xfId="4334" xr:uid="{67948C64-8B91-4480-BCD8-95D925F51C46}"/>
    <cellStyle name="Normal 10 2 3 5 3" xfId="1008" xr:uid="{6C31CFD0-FAB9-40A4-BF0A-F02E947F8833}"/>
    <cellStyle name="Normal 10 2 3 5 4" xfId="2532" xr:uid="{3FBBEEF9-87BB-40A7-B4E6-39883FAE493D}"/>
    <cellStyle name="Normal 10 2 3 5 4 2" xfId="4565" xr:uid="{DE8B994B-6845-43CB-BE18-5AF9E2241FD1}"/>
    <cellStyle name="Normal 10 2 3 5 4 3" xfId="4677" xr:uid="{8173B2F5-838C-4F06-B87C-EF1A47E18AC9}"/>
    <cellStyle name="Normal 10 2 3 5 4 4" xfId="4603" xr:uid="{6D85D5B0-5CED-4FB5-81DF-85AD261413B3}"/>
    <cellStyle name="Normal 10 2 3 6" xfId="1009" xr:uid="{0F893018-CD37-4354-87D0-6C76038456B3}"/>
    <cellStyle name="Normal 10 2 3 6 2" xfId="1010" xr:uid="{4BF4D1F9-5C83-4303-A834-9F6BAD5B8D57}"/>
    <cellStyle name="Normal 10 2 3 7" xfId="1011" xr:uid="{0A440E5F-A05B-4BD2-92ED-CE52E135DE56}"/>
    <cellStyle name="Normal 10 2 3 8" xfId="2533" xr:uid="{286C3643-DDDE-4BDF-8E79-821DFFD91E9C}"/>
    <cellStyle name="Normal 10 2 4" xfId="49" xr:uid="{3439976E-DAC9-493C-B272-EC027B9D94C9}"/>
    <cellStyle name="Normal 10 2 4 2" xfId="429" xr:uid="{30799FE6-900B-4EE5-B008-3B56D5976EEE}"/>
    <cellStyle name="Normal 10 2 4 2 2" xfId="479" xr:uid="{135AC7FB-82A0-487B-B5FA-5E054D8CFF8C}"/>
    <cellStyle name="Normal 10 2 4 2 2 2" xfId="1012" xr:uid="{92AB5044-4606-4F26-B58A-9DE8A9EDCCFB}"/>
    <cellStyle name="Normal 10 2 4 2 2 2 2" xfId="1013" xr:uid="{F9A1CB7F-4FC6-4FEC-AEB5-8F847FC6F05F}"/>
    <cellStyle name="Normal 10 2 4 2 2 3" xfId="1014" xr:uid="{FE8D91D2-037E-44AD-ACEC-960A007B4FC5}"/>
    <cellStyle name="Normal 10 2 4 2 2 4" xfId="2534" xr:uid="{35609310-6280-4D27-823C-BF2603C460D7}"/>
    <cellStyle name="Normal 10 2 4 2 3" xfId="1015" xr:uid="{4D058B58-4493-48D9-A481-A623BBCCBDB0}"/>
    <cellStyle name="Normal 10 2 4 2 3 2" xfId="1016" xr:uid="{0A8EB574-B5E1-453B-9DBC-D1022DB0561C}"/>
    <cellStyle name="Normal 10 2 4 2 4" xfId="1017" xr:uid="{23A54A59-411A-4980-AB8E-1242A3566EDC}"/>
    <cellStyle name="Normal 10 2 4 2 5" xfId="2535" xr:uid="{7CD2988E-41D9-4F3A-8401-40A79E637B82}"/>
    <cellStyle name="Normal 10 2 4 3" xfId="480" xr:uid="{A2162CEA-C16E-4992-8914-E7C42ABFEA89}"/>
    <cellStyle name="Normal 10 2 4 3 2" xfId="1018" xr:uid="{F0C3C074-FB37-4D4B-88C1-DE0D64C6664F}"/>
    <cellStyle name="Normal 10 2 4 3 2 2" xfId="1019" xr:uid="{4B7D51E2-CB8F-4544-818B-0EEBFF717CE4}"/>
    <cellStyle name="Normal 10 2 4 3 3" xfId="1020" xr:uid="{AF2D7035-55E6-4C41-A68D-8C9CEF087AAA}"/>
    <cellStyle name="Normal 10 2 4 3 4" xfId="2536" xr:uid="{2AB3A2A1-6992-4916-BEB8-A7B92372C30E}"/>
    <cellStyle name="Normal 10 2 4 4" xfId="1021" xr:uid="{5C05F1E7-1C86-414C-BB6C-45E436BF1772}"/>
    <cellStyle name="Normal 10 2 4 4 2" xfId="1022" xr:uid="{34B505F0-877D-4001-9E9F-7EE9C1E6BC2D}"/>
    <cellStyle name="Normal 10 2 4 4 3" xfId="2537" xr:uid="{7309B598-F936-4B74-A9E7-BFD11F1DC635}"/>
    <cellStyle name="Normal 10 2 4 4 4" xfId="2538" xr:uid="{7F0B38CA-1BF2-438C-A04E-4DC5A2C31B19}"/>
    <cellStyle name="Normal 10 2 4 5" xfId="1023" xr:uid="{1FABE895-87BD-40D4-B0B9-AB563C06FA60}"/>
    <cellStyle name="Normal 10 2 4 6" xfId="2539" xr:uid="{2BEF80F1-C352-4382-8025-76CFFFAA6403}"/>
    <cellStyle name="Normal 10 2 4 7" xfId="2540" xr:uid="{BDE72BED-2FC6-43B4-9CEF-6E35619DE500}"/>
    <cellStyle name="Normal 10 2 5" xfId="245" xr:uid="{1F1BCB2D-8EB7-4A65-AE8A-31AE670F43A1}"/>
    <cellStyle name="Normal 10 2 5 2" xfId="481" xr:uid="{A9C7BE58-BC76-4FD6-A836-856140A21CBC}"/>
    <cellStyle name="Normal 10 2 5 2 2" xfId="482" xr:uid="{473E88DC-335E-45B8-A9B6-216B104AE9AC}"/>
    <cellStyle name="Normal 10 2 5 2 2 2" xfId="1024" xr:uid="{2518EEC4-CA9A-4BC9-9F7B-76B4096845D0}"/>
    <cellStyle name="Normal 10 2 5 2 2 2 2" xfId="1025" xr:uid="{06A86604-C09B-4020-8888-79D5DCEAE632}"/>
    <cellStyle name="Normal 10 2 5 2 2 3" xfId="1026" xr:uid="{8957A055-0C0E-436F-9A07-49E2D63203A0}"/>
    <cellStyle name="Normal 10 2 5 2 3" xfId="1027" xr:uid="{98E2F668-899E-4EA9-B680-94B2308A2684}"/>
    <cellStyle name="Normal 10 2 5 2 3 2" xfId="1028" xr:uid="{207F7E73-62A9-4F38-9490-643AD6A3E161}"/>
    <cellStyle name="Normal 10 2 5 2 4" xfId="1029" xr:uid="{C19BEB55-8F81-4771-B683-C9F06F7FDF5D}"/>
    <cellStyle name="Normal 10 2 5 3" xfId="483" xr:uid="{F88731E0-C165-4143-AEED-A9283ACDD2DF}"/>
    <cellStyle name="Normal 10 2 5 3 2" xfId="1030" xr:uid="{421DA6A7-F751-40A6-B436-534BF207EF92}"/>
    <cellStyle name="Normal 10 2 5 3 2 2" xfId="1031" xr:uid="{97B8EB4B-D192-4034-929C-627E348C5968}"/>
    <cellStyle name="Normal 10 2 5 3 3" xfId="1032" xr:uid="{92B9A72F-5EFD-4199-9D5F-3EC84B1FEE6D}"/>
    <cellStyle name="Normal 10 2 5 3 4" xfId="2541" xr:uid="{066D54CF-BE3F-427E-8F81-C83903E0F48D}"/>
    <cellStyle name="Normal 10 2 5 4" xfId="1033" xr:uid="{CF8B5489-C49B-41BF-AA04-43EC9EC45C30}"/>
    <cellStyle name="Normal 10 2 5 4 2" xfId="1034" xr:uid="{2EB1558A-686C-41BC-B2EE-4D4F6B12ABED}"/>
    <cellStyle name="Normal 10 2 5 5" xfId="1035" xr:uid="{0B5A20B4-9A4C-4647-B863-C75689BD9E5D}"/>
    <cellStyle name="Normal 10 2 5 6" xfId="2542" xr:uid="{F1156B36-B80B-485B-A309-06E8293FCE76}"/>
    <cellStyle name="Normal 10 2 6" xfId="246" xr:uid="{B58ED623-EA73-4EE4-B411-DC1AC960D4E8}"/>
    <cellStyle name="Normal 10 2 6 2" xfId="484" xr:uid="{24E04333-9C56-4C41-ADAC-04AC42CB52CE}"/>
    <cellStyle name="Normal 10 2 6 2 2" xfId="1036" xr:uid="{0AD8436F-2AC0-4488-AAF7-6010AEA558B9}"/>
    <cellStyle name="Normal 10 2 6 2 2 2" xfId="1037" xr:uid="{226E86C7-FA6F-4A93-B71C-8AB40D3A6ADF}"/>
    <cellStyle name="Normal 10 2 6 2 3" xfId="1038" xr:uid="{2C7D5209-925E-4F8C-B87F-CA4734E1AE79}"/>
    <cellStyle name="Normal 10 2 6 2 4" xfId="2543" xr:uid="{5FC1DA9F-5708-491C-B6B4-6A9B46AF60BC}"/>
    <cellStyle name="Normal 10 2 6 3" xfId="1039" xr:uid="{3D759839-1EED-4D85-B7AE-76AA3AAA40E6}"/>
    <cellStyle name="Normal 10 2 6 3 2" xfId="1040" xr:uid="{FF783ACB-D0E6-4762-A34B-41813B733535}"/>
    <cellStyle name="Normal 10 2 6 4" xfId="1041" xr:uid="{73F5DED9-BB8A-4147-88E6-76E16FCE6166}"/>
    <cellStyle name="Normal 10 2 6 5" xfId="2544" xr:uid="{392B9C3F-F94A-48E7-8792-316A5D0AABFB}"/>
    <cellStyle name="Normal 10 2 7" xfId="485" xr:uid="{EEDDBF39-61DB-4897-86EF-57A958C22298}"/>
    <cellStyle name="Normal 10 2 7 2" xfId="1042" xr:uid="{6DB19E1A-E2EC-4CE5-81C1-551F8050B302}"/>
    <cellStyle name="Normal 10 2 7 2 2" xfId="1043" xr:uid="{B2E2A383-7782-46EC-80F6-5D2E5C93FCCE}"/>
    <cellStyle name="Normal 10 2 7 2 3" xfId="4332" xr:uid="{2A6BA15A-9B08-4654-815B-3673C63D4B44}"/>
    <cellStyle name="Normal 10 2 7 3" xfId="1044" xr:uid="{33167796-280F-4A44-9776-DD08EEB6B05D}"/>
    <cellStyle name="Normal 10 2 7 4" xfId="2545" xr:uid="{4CF74F78-4ABA-44CB-B0F5-D6F9899553EB}"/>
    <cellStyle name="Normal 10 2 7 4 2" xfId="4563" xr:uid="{D7738772-EC9A-4C68-80A5-545C4E199172}"/>
    <cellStyle name="Normal 10 2 7 4 3" xfId="4678" xr:uid="{C0D2DC4B-15EF-41F3-89A6-98C9C944FE07}"/>
    <cellStyle name="Normal 10 2 7 4 4" xfId="4601" xr:uid="{67747A5B-AB3A-4F9D-86E3-2DE1CACDEC8B}"/>
    <cellStyle name="Normal 10 2 8" xfId="1045" xr:uid="{3E6CBE94-78D6-493E-A982-D1431930A056}"/>
    <cellStyle name="Normal 10 2 8 2" xfId="1046" xr:uid="{4103B13E-0C0D-4DCA-B108-6C6342E4EC57}"/>
    <cellStyle name="Normal 10 2 8 3" xfId="2546" xr:uid="{331979FE-4234-4D79-B404-319A2223CDC1}"/>
    <cellStyle name="Normal 10 2 8 4" xfId="2547" xr:uid="{50D6556F-6BEE-4A5E-82EB-63027ECDA33C}"/>
    <cellStyle name="Normal 10 2 9" xfId="1047" xr:uid="{DE6A898B-9221-4F5B-8D4B-293FAC530F86}"/>
    <cellStyle name="Normal 10 3" xfId="50" xr:uid="{578B4E44-F93C-44CF-8AD5-59FEA43F5705}"/>
    <cellStyle name="Normal 10 3 10" xfId="2548" xr:uid="{92578AC3-5876-4F80-9E7B-79FF8C3BD4F6}"/>
    <cellStyle name="Normal 10 3 11" xfId="2549" xr:uid="{304052B3-DC98-4607-879C-94913ED6B334}"/>
    <cellStyle name="Normal 10 3 2" xfId="51" xr:uid="{A448D1D5-2E4B-4A2A-8110-C4572EBB9F8A}"/>
    <cellStyle name="Normal 10 3 2 2" xfId="52" xr:uid="{976DAA73-CA38-4148-9458-C1AE04D0265C}"/>
    <cellStyle name="Normal 10 3 2 2 2" xfId="247" xr:uid="{EFBD80F1-B468-4E7E-9D0A-307F28E7DDA5}"/>
    <cellStyle name="Normal 10 3 2 2 2 2" xfId="486" xr:uid="{D51B2D54-C72A-4399-9163-D050834FAFA3}"/>
    <cellStyle name="Normal 10 3 2 2 2 2 2" xfId="1048" xr:uid="{0B6EAD91-18B2-44DE-839A-2C30EBC824B0}"/>
    <cellStyle name="Normal 10 3 2 2 2 2 2 2" xfId="1049" xr:uid="{F5814FFB-0846-46EE-9530-90924EA23C56}"/>
    <cellStyle name="Normal 10 3 2 2 2 2 3" xfId="1050" xr:uid="{CAB15DDC-56D5-415A-91C4-B01243F6D808}"/>
    <cellStyle name="Normal 10 3 2 2 2 2 4" xfId="2550" xr:uid="{92621889-D206-4218-A4D5-FE1C966A6D9D}"/>
    <cellStyle name="Normal 10 3 2 2 2 3" xfId="1051" xr:uid="{845402C1-0253-47CA-AFD2-FF8EA77580F9}"/>
    <cellStyle name="Normal 10 3 2 2 2 3 2" xfId="1052" xr:uid="{A5894271-F766-45DC-8F24-BC0D4315D11A}"/>
    <cellStyle name="Normal 10 3 2 2 2 3 3" xfId="2551" xr:uid="{CB7D4F38-0ECA-4D64-A0A6-582B9DF4B5D7}"/>
    <cellStyle name="Normal 10 3 2 2 2 3 4" xfId="2552" xr:uid="{9559813C-C382-46B8-9996-6D1116A1EE92}"/>
    <cellStyle name="Normal 10 3 2 2 2 4" xfId="1053" xr:uid="{1BBB242E-1C16-4236-B430-BF7DE8D8C7DC}"/>
    <cellStyle name="Normal 10 3 2 2 2 5" xfId="2553" xr:uid="{72CA915F-811F-4F28-8087-1C28C434C2AF}"/>
    <cellStyle name="Normal 10 3 2 2 2 6" xfId="2554" xr:uid="{00B0869C-7B51-41FC-B178-22D43C3520AD}"/>
    <cellStyle name="Normal 10 3 2 2 3" xfId="487" xr:uid="{47EA863B-01E4-4F24-AB14-719FBCC7579E}"/>
    <cellStyle name="Normal 10 3 2 2 3 2" xfId="1054" xr:uid="{6B09988A-EA44-43C6-8C55-2AA13E83EBB2}"/>
    <cellStyle name="Normal 10 3 2 2 3 2 2" xfId="1055" xr:uid="{08F88F9B-0785-41A7-93A6-F2DD3556D0A1}"/>
    <cellStyle name="Normal 10 3 2 2 3 2 3" xfId="2555" xr:uid="{CE16D41B-1A13-4316-BDA6-00934E14DF62}"/>
    <cellStyle name="Normal 10 3 2 2 3 2 4" xfId="2556" xr:uid="{F631486B-4998-47A7-B7E7-7D1B8E2F8896}"/>
    <cellStyle name="Normal 10 3 2 2 3 3" xfId="1056" xr:uid="{C9D0AE26-088F-4FEF-A5AC-A2C2BED9E5FA}"/>
    <cellStyle name="Normal 10 3 2 2 3 4" xfId="2557" xr:uid="{7CE4A6AA-3055-468E-9DC7-F4CBD4949D97}"/>
    <cellStyle name="Normal 10 3 2 2 3 5" xfId="2558" xr:uid="{9CD06889-00D4-4635-B5F5-5C057E927F4E}"/>
    <cellStyle name="Normal 10 3 2 2 4" xfId="1057" xr:uid="{FFA422EA-39E5-4D18-A167-D8619689B4CD}"/>
    <cellStyle name="Normal 10 3 2 2 4 2" xfId="1058" xr:uid="{59C412BD-DC5E-4238-98CB-036CDD328E0F}"/>
    <cellStyle name="Normal 10 3 2 2 4 3" xfId="2559" xr:uid="{D49CC9DC-10B6-40ED-8FF7-5880A7E3F0F1}"/>
    <cellStyle name="Normal 10 3 2 2 4 4" xfId="2560" xr:uid="{ADD3261F-85A6-4314-A1C0-2E3C3BA9FE54}"/>
    <cellStyle name="Normal 10 3 2 2 5" xfId="1059" xr:uid="{C2B65D29-24FD-4B10-85D4-D73A925A3C14}"/>
    <cellStyle name="Normal 10 3 2 2 5 2" xfId="2561" xr:uid="{B22A3634-9FD2-4D0D-B2B0-B9E4281CD85C}"/>
    <cellStyle name="Normal 10 3 2 2 5 3" xfId="2562" xr:uid="{F672DCF1-82DA-4F31-90DE-335FB7332606}"/>
    <cellStyle name="Normal 10 3 2 2 5 4" xfId="2563" xr:uid="{42460E53-F0D0-4A9F-99B2-7138A823B078}"/>
    <cellStyle name="Normal 10 3 2 2 6" xfId="2564" xr:uid="{A9C50D92-8CDB-40CD-905D-775ED3AC9D8C}"/>
    <cellStyle name="Normal 10 3 2 2 7" xfId="2565" xr:uid="{DFC22185-A371-4ED6-BED1-2B6EE790F5FD}"/>
    <cellStyle name="Normal 10 3 2 2 8" xfId="2566" xr:uid="{EA8BAC0D-D18B-48D8-BC04-068CF14C4312}"/>
    <cellStyle name="Normal 10 3 2 3" xfId="248" xr:uid="{C46D111C-B4A2-43FB-B948-C06B5364BFD4}"/>
    <cellStyle name="Normal 10 3 2 3 2" xfId="488" xr:uid="{547B00A0-BD78-4B23-9105-24626BF77E1C}"/>
    <cellStyle name="Normal 10 3 2 3 2 2" xfId="489" xr:uid="{E2616DEF-4300-4E2F-9279-52C5ADDC5D52}"/>
    <cellStyle name="Normal 10 3 2 3 2 2 2" xfId="1060" xr:uid="{61E34275-8448-4339-BB51-D2B26903A151}"/>
    <cellStyle name="Normal 10 3 2 3 2 2 2 2" xfId="1061" xr:uid="{79B6A206-8FFD-4331-8978-9143D5B76733}"/>
    <cellStyle name="Normal 10 3 2 3 2 2 3" xfId="1062" xr:uid="{CA4153B7-AA68-4A80-8F2D-93F705DFFE8C}"/>
    <cellStyle name="Normal 10 3 2 3 2 3" xfId="1063" xr:uid="{1584A943-85DA-448A-B877-620129FD9EEC}"/>
    <cellStyle name="Normal 10 3 2 3 2 3 2" xfId="1064" xr:uid="{52F9592A-AD65-44E2-B5E8-6E5048746EFD}"/>
    <cellStyle name="Normal 10 3 2 3 2 4" xfId="1065" xr:uid="{D63285DB-3BA0-4412-B520-A04374088E51}"/>
    <cellStyle name="Normal 10 3 2 3 3" xfId="490" xr:uid="{F893756E-2959-46FC-A42B-1D9F4F817E5E}"/>
    <cellStyle name="Normal 10 3 2 3 3 2" xfId="1066" xr:uid="{4E4F5D1D-74B5-4A37-B9E4-36C4D4E445CA}"/>
    <cellStyle name="Normal 10 3 2 3 3 2 2" xfId="1067" xr:uid="{E05C830A-9821-4E88-AB76-C14189FD3343}"/>
    <cellStyle name="Normal 10 3 2 3 3 3" xfId="1068" xr:uid="{C69FFED4-717E-43AE-8F82-AEB74C4D8B51}"/>
    <cellStyle name="Normal 10 3 2 3 3 4" xfId="2567" xr:uid="{739CD183-3FEC-40E2-AA59-5AA9832D5C23}"/>
    <cellStyle name="Normal 10 3 2 3 4" xfId="1069" xr:uid="{45C44FE6-25CF-4527-A9E6-73687FE4BF26}"/>
    <cellStyle name="Normal 10 3 2 3 4 2" xfId="1070" xr:uid="{7F92D199-B748-4BC7-93C5-8D8329F5C6E5}"/>
    <cellStyle name="Normal 10 3 2 3 5" xfId="1071" xr:uid="{F7F27ED3-56E4-446F-9F3E-7519BE8141B1}"/>
    <cellStyle name="Normal 10 3 2 3 6" xfId="2568" xr:uid="{1A6A5AEC-FB86-4A23-997A-C54BEF20FC2F}"/>
    <cellStyle name="Normal 10 3 2 4" xfId="249" xr:uid="{A02567A1-583E-4547-BD29-DF17E78ED3E7}"/>
    <cellStyle name="Normal 10 3 2 4 2" xfId="491" xr:uid="{33024997-C379-410F-BC98-C2FC60DBB222}"/>
    <cellStyle name="Normal 10 3 2 4 2 2" xfId="1072" xr:uid="{F6B04048-C092-441B-9706-3DFC96AF15F1}"/>
    <cellStyle name="Normal 10 3 2 4 2 2 2" xfId="1073" xr:uid="{3264C613-368A-4C02-9D8B-E120EB31301A}"/>
    <cellStyle name="Normal 10 3 2 4 2 3" xfId="1074" xr:uid="{98288CCF-027D-40A0-ACB4-04AB2790CEB2}"/>
    <cellStyle name="Normal 10 3 2 4 2 4" xfId="2569" xr:uid="{63DDC29E-E08B-4AF1-99EE-ADC327C212DC}"/>
    <cellStyle name="Normal 10 3 2 4 3" xfId="1075" xr:uid="{ECFCEF1F-7BB6-41AC-A42E-EFA491376688}"/>
    <cellStyle name="Normal 10 3 2 4 3 2" xfId="1076" xr:uid="{7DAC6E29-747F-436D-B7A3-47810FC35E96}"/>
    <cellStyle name="Normal 10 3 2 4 4" xfId="1077" xr:uid="{536FEE94-DEA6-44C8-AA65-9D77499A25D0}"/>
    <cellStyle name="Normal 10 3 2 4 5" xfId="2570" xr:uid="{FD6178E0-6D05-4706-BFB1-956A3D6C215B}"/>
    <cellStyle name="Normal 10 3 2 5" xfId="251" xr:uid="{964827DC-08F2-402D-AB70-6780B557E4A8}"/>
    <cellStyle name="Normal 10 3 2 5 2" xfId="1078" xr:uid="{46A26B53-6FC8-4F90-A835-B52AE9E47CCC}"/>
    <cellStyle name="Normal 10 3 2 5 2 2" xfId="1079" xr:uid="{BD04174E-7B15-46FB-97A3-827C887C67A3}"/>
    <cellStyle name="Normal 10 3 2 5 3" xfId="1080" xr:uid="{D83D7C52-E165-47F4-936B-39A287D222DA}"/>
    <cellStyle name="Normal 10 3 2 5 4" xfId="2571" xr:uid="{971051A1-85E4-471A-9D65-81A95CB902F5}"/>
    <cellStyle name="Normal 10 3 2 6" xfId="1081" xr:uid="{64E4DFB5-DEC1-4C07-A04E-1E607ACB0F85}"/>
    <cellStyle name="Normal 10 3 2 6 2" xfId="1082" xr:uid="{23BE1BA3-D324-4CCB-8FC9-0BE9373BF90E}"/>
    <cellStyle name="Normal 10 3 2 6 3" xfId="2572" xr:uid="{FC46E1BB-99DB-477D-91E7-9A8F30E3DF7A}"/>
    <cellStyle name="Normal 10 3 2 6 4" xfId="2573" xr:uid="{236C7FD2-8F00-4D80-8954-F7082E1097D2}"/>
    <cellStyle name="Normal 10 3 2 7" xfId="1083" xr:uid="{7BEA9CBE-E00B-4871-AD89-A42896A49629}"/>
    <cellStyle name="Normal 10 3 2 8" xfId="2574" xr:uid="{7A6B0F9F-B9C5-42D3-ACF0-CA4CE53D83A5}"/>
    <cellStyle name="Normal 10 3 2 9" xfId="2575" xr:uid="{5DCAEC1C-AB51-47BD-9D4C-C768D5CE383A}"/>
    <cellStyle name="Normal 10 3 3" xfId="53" xr:uid="{3887F274-16BE-48FA-974C-D963F32D9281}"/>
    <cellStyle name="Normal 10 3 3 2" xfId="54" xr:uid="{4EB8F083-D575-47BB-97E7-BA13048CCE4C}"/>
    <cellStyle name="Normal 10 3 3 2 2" xfId="492" xr:uid="{F7BE81B4-BE24-4CBC-A966-62424597552C}"/>
    <cellStyle name="Normal 10 3 3 2 2 2" xfId="1084" xr:uid="{DFF54E41-D342-48C7-9B78-F05F6BF18C69}"/>
    <cellStyle name="Normal 10 3 3 2 2 2 2" xfId="1085" xr:uid="{991AC45F-868F-4FB0-A5BA-B231421730AC}"/>
    <cellStyle name="Normal 10 3 3 2 2 2 2 2" xfId="4445" xr:uid="{ACCEDE26-2483-4185-B65D-D4BB966A9E72}"/>
    <cellStyle name="Normal 10 3 3 2 2 2 3" xfId="4446" xr:uid="{C98F3B41-27C9-4F0A-9DDA-718E3D971711}"/>
    <cellStyle name="Normal 10 3 3 2 2 3" xfId="1086" xr:uid="{ABD59DA8-0786-4587-B42C-AF2D8F55C8DB}"/>
    <cellStyle name="Normal 10 3 3 2 2 3 2" xfId="4447" xr:uid="{722380D3-8E5A-4C85-BD40-B9F150FF29DB}"/>
    <cellStyle name="Normal 10 3 3 2 2 4" xfId="2576" xr:uid="{B28A6138-C695-4007-A0F3-784230D2E4F8}"/>
    <cellStyle name="Normal 10 3 3 2 3" xfId="1087" xr:uid="{4ABE3DC5-670A-4CEF-8A32-E1776DCEBAE2}"/>
    <cellStyle name="Normal 10 3 3 2 3 2" xfId="1088" xr:uid="{48C824EB-4237-42D9-A813-D2354D120C2F}"/>
    <cellStyle name="Normal 10 3 3 2 3 2 2" xfId="4448" xr:uid="{091A4DF8-62B0-4C83-B156-5889F6FA0246}"/>
    <cellStyle name="Normal 10 3 3 2 3 3" xfId="2577" xr:uid="{77E9D148-767F-4E7D-9699-FE4E9B7ED02A}"/>
    <cellStyle name="Normal 10 3 3 2 3 4" xfId="2578" xr:uid="{E198C27E-5DE7-4693-B0B5-1F9F2ED42A8D}"/>
    <cellStyle name="Normal 10 3 3 2 4" xfId="1089" xr:uid="{0070527A-25E7-45F0-9ED7-EEE8C64A2048}"/>
    <cellStyle name="Normal 10 3 3 2 4 2" xfId="4449" xr:uid="{98DA5307-E5E8-4DA8-82DA-095416A8180A}"/>
    <cellStyle name="Normal 10 3 3 2 5" xfId="2579" xr:uid="{FBB8933D-C780-4BFF-8612-4DAA8259DADE}"/>
    <cellStyle name="Normal 10 3 3 2 6" xfId="2580" xr:uid="{92E83B52-EABF-483E-AA7A-CDEFA272142B}"/>
    <cellStyle name="Normal 10 3 3 3" xfId="252" xr:uid="{2F82BF80-F1D4-431D-94E7-F4EC52576B5F}"/>
    <cellStyle name="Normal 10 3 3 3 2" xfId="1090" xr:uid="{1CE4B6E0-7668-4DC1-BB57-2659F39FFD0C}"/>
    <cellStyle name="Normal 10 3 3 3 2 2" xfId="1091" xr:uid="{1549BABE-C496-42A8-A183-F66B32A1B5D5}"/>
    <cellStyle name="Normal 10 3 3 3 2 2 2" xfId="4450" xr:uid="{5ACB6231-F4B1-4869-AE8E-C4F5CBF2C50A}"/>
    <cellStyle name="Normal 10 3 3 3 2 3" xfId="2581" xr:uid="{254A065E-2887-42CD-8CBE-6BD4119370A3}"/>
    <cellStyle name="Normal 10 3 3 3 2 4" xfId="2582" xr:uid="{FDD1A4CE-4444-489F-A484-43C88A6DDF3C}"/>
    <cellStyle name="Normal 10 3 3 3 3" xfId="1092" xr:uid="{0180A0C8-6354-482C-AD5B-FD1C84480D0E}"/>
    <cellStyle name="Normal 10 3 3 3 3 2" xfId="4451" xr:uid="{045D73DD-79E6-42B8-9C2A-37AD5767A582}"/>
    <cellStyle name="Normal 10 3 3 3 4" xfId="2583" xr:uid="{66A82DD8-14FA-4123-ADCB-30C9DB146E6C}"/>
    <cellStyle name="Normal 10 3 3 3 5" xfId="2584" xr:uid="{FF5A3F80-E96B-4FCD-90DF-64D5F12353C5}"/>
    <cellStyle name="Normal 10 3 3 4" xfId="1093" xr:uid="{28B6BABF-3AF1-4E8E-9D00-FDB80190E8F2}"/>
    <cellStyle name="Normal 10 3 3 4 2" xfId="1094" xr:uid="{02F6672A-3F83-4D9E-A849-7A5BDE14EEF8}"/>
    <cellStyle name="Normal 10 3 3 4 2 2" xfId="4452" xr:uid="{619798DF-1BCD-43E3-82BB-151ED734A15B}"/>
    <cellStyle name="Normal 10 3 3 4 3" xfId="2585" xr:uid="{ADC7CF4C-93F6-4438-9D72-4316CE03B96A}"/>
    <cellStyle name="Normal 10 3 3 4 4" xfId="2586" xr:uid="{D90AA24A-5F3D-41F1-BCE9-7DC3DD934AE1}"/>
    <cellStyle name="Normal 10 3 3 5" xfId="1095" xr:uid="{4ABB2E88-2223-4887-A5D2-4E36713E8298}"/>
    <cellStyle name="Normal 10 3 3 5 2" xfId="2587" xr:uid="{4C7D31BE-E1F0-41A4-99D2-3F8D62C3EF4B}"/>
    <cellStyle name="Normal 10 3 3 5 3" xfId="2588" xr:uid="{E2C4AC96-31F9-4054-82D6-192D9EE977F3}"/>
    <cellStyle name="Normal 10 3 3 5 4" xfId="2589" xr:uid="{1B8A6B81-456A-4B7A-BBB6-CB026C947CDC}"/>
    <cellStyle name="Normal 10 3 3 6" xfId="2590" xr:uid="{4696369B-60D4-47DC-848C-5DABCDF80CE3}"/>
    <cellStyle name="Normal 10 3 3 7" xfId="2591" xr:uid="{D9B0532E-B14C-42AE-B6A9-5433DDF473EB}"/>
    <cellStyle name="Normal 10 3 3 8" xfId="2592" xr:uid="{8834B244-ABAD-4FD1-B215-8DB647009313}"/>
    <cellStyle name="Normal 10 3 4" xfId="55" xr:uid="{0805AB96-9D54-4658-9D13-0D4E4383EEB6}"/>
    <cellStyle name="Normal 10 3 4 2" xfId="493" xr:uid="{24C63496-70ED-408B-B52A-51D90CDE5075}"/>
    <cellStyle name="Normal 10 3 4 2 2" xfId="494" xr:uid="{86C6C7DC-F375-44BD-9B98-E8BEB89B1B5E}"/>
    <cellStyle name="Normal 10 3 4 2 2 2" xfId="1096" xr:uid="{282585FE-5636-4A69-ADC2-20D447CEB898}"/>
    <cellStyle name="Normal 10 3 4 2 2 2 2" xfId="1097" xr:uid="{5DD5A058-8FFB-4238-AD26-DD03AB4C417D}"/>
    <cellStyle name="Normal 10 3 4 2 2 3" xfId="1098" xr:uid="{9332EDAE-4E57-4817-81CC-3A3C9B3F4801}"/>
    <cellStyle name="Normal 10 3 4 2 2 4" xfId="2593" xr:uid="{E7B013B7-10D3-49A4-B428-66BF6290E46A}"/>
    <cellStyle name="Normal 10 3 4 2 3" xfId="1099" xr:uid="{6DBD814F-4156-41EE-9001-FB2E8C74BA40}"/>
    <cellStyle name="Normal 10 3 4 2 3 2" xfId="1100" xr:uid="{FA2288C3-9E56-49A2-9FEC-2D75F1D351F8}"/>
    <cellStyle name="Normal 10 3 4 2 4" xfId="1101" xr:uid="{9586529C-01E0-4633-8BBF-7977A7E7025B}"/>
    <cellStyle name="Normal 10 3 4 2 5" xfId="2594" xr:uid="{B47AEF78-EDB5-45A8-8B70-059234C19626}"/>
    <cellStyle name="Normal 10 3 4 3" xfId="495" xr:uid="{EA1E6DB8-E9FF-45D0-B109-529EF3325ECD}"/>
    <cellStyle name="Normal 10 3 4 3 2" xfId="1102" xr:uid="{E0472334-6765-46AE-B211-761AFBD6C6AE}"/>
    <cellStyle name="Normal 10 3 4 3 2 2" xfId="1103" xr:uid="{13E4C737-5425-4D2C-B47A-7BCEFB16227F}"/>
    <cellStyle name="Normal 10 3 4 3 3" xfId="1104" xr:uid="{A893D99B-1BA6-4142-84A6-129EB7123B49}"/>
    <cellStyle name="Normal 10 3 4 3 4" xfId="2595" xr:uid="{D028C966-A061-4673-8824-4C9D2B52EA70}"/>
    <cellStyle name="Normal 10 3 4 4" xfId="1105" xr:uid="{710A8081-EE56-4D59-8111-7B360D8D3CE2}"/>
    <cellStyle name="Normal 10 3 4 4 2" xfId="1106" xr:uid="{08901374-D8D1-4B4E-8EFE-B652D44F8F7C}"/>
    <cellStyle name="Normal 10 3 4 4 3" xfId="2596" xr:uid="{609AB592-4EFF-4E87-9117-D76038E76175}"/>
    <cellStyle name="Normal 10 3 4 4 4" xfId="2597" xr:uid="{4ED5E401-093E-4A62-A167-626BD8FDA436}"/>
    <cellStyle name="Normal 10 3 4 5" xfId="1107" xr:uid="{785EA882-A972-44ED-988D-803E4B78B050}"/>
    <cellStyle name="Normal 10 3 4 6" xfId="2598" xr:uid="{E2820FD3-EE03-4ECC-94FA-CE3BE0ACCFC2}"/>
    <cellStyle name="Normal 10 3 4 7" xfId="2599" xr:uid="{4BF47D4F-6AD5-411F-9F98-E67A43211CC9}"/>
    <cellStyle name="Normal 10 3 5" xfId="253" xr:uid="{A3D44F6F-A766-46D2-812E-706BEBBD3C02}"/>
    <cellStyle name="Normal 10 3 5 2" xfId="496" xr:uid="{7638BFF0-83E2-497C-8303-82F94BCB0F51}"/>
    <cellStyle name="Normal 10 3 5 2 2" xfId="1108" xr:uid="{97FEB27A-C2D3-44D6-BB9A-F04F1202E6D8}"/>
    <cellStyle name="Normal 10 3 5 2 2 2" xfId="1109" xr:uid="{DA500300-4960-417C-820E-2CEF3782F2F1}"/>
    <cellStyle name="Normal 10 3 5 2 3" xfId="1110" xr:uid="{C177BFCB-3889-40BD-9E3C-617FAC9901BB}"/>
    <cellStyle name="Normal 10 3 5 2 4" xfId="2600" xr:uid="{97F23447-840D-47D3-A88C-498BAAFE1BB5}"/>
    <cellStyle name="Normal 10 3 5 3" xfId="1111" xr:uid="{FB9F19EF-25AB-465A-BD91-D29F30C19215}"/>
    <cellStyle name="Normal 10 3 5 3 2" xfId="1112" xr:uid="{ABC5CDC1-C199-4E71-B0AE-718F52C9A905}"/>
    <cellStyle name="Normal 10 3 5 3 3" xfId="2601" xr:uid="{CA9BA06A-9867-4A0E-BA3E-D8A7AA7E6C10}"/>
    <cellStyle name="Normal 10 3 5 3 4" xfId="2602" xr:uid="{A7E338B2-234C-442B-9EC2-44A57BCB46E0}"/>
    <cellStyle name="Normal 10 3 5 4" xfId="1113" xr:uid="{491E8C89-902E-4F9F-B1FB-3237F6AA9D68}"/>
    <cellStyle name="Normal 10 3 5 5" xfId="2603" xr:uid="{22D7C1C3-B07C-4976-AC44-76004F8FB34F}"/>
    <cellStyle name="Normal 10 3 5 6" xfId="2604" xr:uid="{6A0B7935-2F3F-4818-8AD1-316D1A3FC8D2}"/>
    <cellStyle name="Normal 10 3 6" xfId="254" xr:uid="{5D41D307-B030-4A23-8634-FA96E7AEC5F4}"/>
    <cellStyle name="Normal 10 3 6 2" xfId="1114" xr:uid="{B45B27D6-B325-40ED-8A3E-045F9F04AFEE}"/>
    <cellStyle name="Normal 10 3 6 2 2" xfId="1115" xr:uid="{8C5BDF2A-F221-47B7-8F88-3619F83A80AA}"/>
    <cellStyle name="Normal 10 3 6 2 3" xfId="2605" xr:uid="{7B0509B6-D0FF-4000-9C51-E7A3BC10CF8E}"/>
    <cellStyle name="Normal 10 3 6 2 4" xfId="2606" xr:uid="{70D803C4-C67E-4128-AF3D-1861F3F73598}"/>
    <cellStyle name="Normal 10 3 6 3" xfId="1116" xr:uid="{531AD199-0465-42BC-B857-14ADA179DAFA}"/>
    <cellStyle name="Normal 10 3 6 4" xfId="2607" xr:uid="{3CB75394-EDE7-434B-8AFB-E88729D18D9B}"/>
    <cellStyle name="Normal 10 3 6 5" xfId="2608" xr:uid="{25825E73-D97B-483A-A3BF-230314DBF3CE}"/>
    <cellStyle name="Normal 10 3 7" xfId="1117" xr:uid="{3B6BDE7B-8593-495D-BB9B-E291A24EAB5C}"/>
    <cellStyle name="Normal 10 3 7 2" xfId="1118" xr:uid="{75CAB0FA-EE06-4D5A-BBE0-DE7450EA0822}"/>
    <cellStyle name="Normal 10 3 7 3" xfId="2609" xr:uid="{082D9780-0A19-474D-AB56-656EF3D27D95}"/>
    <cellStyle name="Normal 10 3 7 4" xfId="2610" xr:uid="{C82DB8C5-4C51-4935-88C3-9D36AC64AD97}"/>
    <cellStyle name="Normal 10 3 8" xfId="1119" xr:uid="{B9D270B3-BDEC-4AB7-B5D2-B6C2AE157070}"/>
    <cellStyle name="Normal 10 3 8 2" xfId="2611" xr:uid="{6DE096E2-447F-41E2-B590-622839A5779B}"/>
    <cellStyle name="Normal 10 3 8 3" xfId="2612" xr:uid="{19C63B88-ACAF-4C6D-AF14-9B9E66643785}"/>
    <cellStyle name="Normal 10 3 8 4" xfId="2613" xr:uid="{1EFE509A-86DE-4C9A-AA37-5643FE689A15}"/>
    <cellStyle name="Normal 10 3 9" xfId="2614" xr:uid="{81D7C8FA-3A6D-4A91-B656-6C4D78F28A20}"/>
    <cellStyle name="Normal 10 4" xfId="56" xr:uid="{455B3644-7D0A-43F4-8E24-2D687D6C3022}"/>
    <cellStyle name="Normal 10 4 10" xfId="2615" xr:uid="{A0253D37-5280-44AD-AF9A-5169E3588E1C}"/>
    <cellStyle name="Normal 10 4 11" xfId="2616" xr:uid="{2CA9B65E-206D-485F-920E-8303EB54EBF0}"/>
    <cellStyle name="Normal 10 4 2" xfId="57" xr:uid="{0E9613FF-C3C5-4F3F-8C66-76DD45E60FF4}"/>
    <cellStyle name="Normal 10 4 2 2" xfId="255" xr:uid="{9F68D831-2AB0-4A67-9259-363F31475BD8}"/>
    <cellStyle name="Normal 10 4 2 2 2" xfId="497" xr:uid="{4EC74C23-297D-4BC8-B56F-61AB4F61D936}"/>
    <cellStyle name="Normal 10 4 2 2 2 2" xfId="498" xr:uid="{ECD8D303-EDDB-467E-9FB7-9FD753103194}"/>
    <cellStyle name="Normal 10 4 2 2 2 2 2" xfId="1120" xr:uid="{82A99F87-72BE-4632-8869-2346613C4AF0}"/>
    <cellStyle name="Normal 10 4 2 2 2 2 3" xfId="2617" xr:uid="{58D21217-A263-46CA-A179-56CCF4A19BE4}"/>
    <cellStyle name="Normal 10 4 2 2 2 2 4" xfId="2618" xr:uid="{1505762E-475E-4497-BB26-60C2730DA4E0}"/>
    <cellStyle name="Normal 10 4 2 2 2 3" xfId="1121" xr:uid="{197DC282-6280-4BD4-A61E-F3158AC83470}"/>
    <cellStyle name="Normal 10 4 2 2 2 3 2" xfId="2619" xr:uid="{F093AF63-0310-4B4E-BF14-C8DE5AFF44D1}"/>
    <cellStyle name="Normal 10 4 2 2 2 3 3" xfId="2620" xr:uid="{0A14F740-3CB1-4EC8-B78E-49F4009E02BE}"/>
    <cellStyle name="Normal 10 4 2 2 2 3 4" xfId="2621" xr:uid="{9EA2AA7E-7CEE-4836-8871-C1D9719F5D5A}"/>
    <cellStyle name="Normal 10 4 2 2 2 4" xfId="2622" xr:uid="{2BB08B88-EB0C-4E6D-BB73-16552E29B3AB}"/>
    <cellStyle name="Normal 10 4 2 2 2 5" xfId="2623" xr:uid="{496CDBF4-3629-43D4-8DFC-4C7C5634167D}"/>
    <cellStyle name="Normal 10 4 2 2 2 6" xfId="2624" xr:uid="{AF9FC3A8-B19F-4B14-A5E1-FD1A374D202E}"/>
    <cellStyle name="Normal 10 4 2 2 3" xfId="499" xr:uid="{7B39E89A-11AC-4D10-A334-B87B94D22D87}"/>
    <cellStyle name="Normal 10 4 2 2 3 2" xfId="1122" xr:uid="{27F8C5DE-2725-4BB3-B674-C29AE97714C7}"/>
    <cellStyle name="Normal 10 4 2 2 3 2 2" xfId="2625" xr:uid="{A77076C1-B731-4C3F-B9EA-2A485EBC3EBF}"/>
    <cellStyle name="Normal 10 4 2 2 3 2 3" xfId="2626" xr:uid="{D23BB557-7550-4A35-BA58-FE860FA237A7}"/>
    <cellStyle name="Normal 10 4 2 2 3 2 4" xfId="2627" xr:uid="{DF2A8063-F4EB-4446-BCE9-A082E23CA78C}"/>
    <cellStyle name="Normal 10 4 2 2 3 3" xfId="2628" xr:uid="{B641A5F8-61DE-415D-9A0E-584DD0293EDE}"/>
    <cellStyle name="Normal 10 4 2 2 3 4" xfId="2629" xr:uid="{BB16CD56-B40E-4484-A050-C59CEF56195E}"/>
    <cellStyle name="Normal 10 4 2 2 3 5" xfId="2630" xr:uid="{E14DDA34-976E-4113-84CB-5468FC132CD6}"/>
    <cellStyle name="Normal 10 4 2 2 4" xfId="1123" xr:uid="{98678B9E-626C-4C24-BE99-F04C641BAB1F}"/>
    <cellStyle name="Normal 10 4 2 2 4 2" xfId="2631" xr:uid="{4F6CF3BE-A4C5-4F64-BE2F-FC4C2F30EC92}"/>
    <cellStyle name="Normal 10 4 2 2 4 3" xfId="2632" xr:uid="{A68D7CC8-0981-4C81-9936-E99CAAEB8638}"/>
    <cellStyle name="Normal 10 4 2 2 4 4" xfId="2633" xr:uid="{F9A47144-3F13-4352-8EE4-B570E843D92D}"/>
    <cellStyle name="Normal 10 4 2 2 5" xfId="2634" xr:uid="{86BC58B4-D2D9-411D-B5A1-820D0203B694}"/>
    <cellStyle name="Normal 10 4 2 2 5 2" xfId="2635" xr:uid="{5A2F3A1A-868D-4ECF-91B7-DE694352BF4D}"/>
    <cellStyle name="Normal 10 4 2 2 5 3" xfId="2636" xr:uid="{C2A55EC0-6831-4F31-9459-A95B64EA37CC}"/>
    <cellStyle name="Normal 10 4 2 2 5 4" xfId="2637" xr:uid="{0CF0F8FF-811D-497C-88A6-1AEB45E607DE}"/>
    <cellStyle name="Normal 10 4 2 2 6" xfId="2638" xr:uid="{BE65F517-3239-4422-BAF7-15C251471696}"/>
    <cellStyle name="Normal 10 4 2 2 7" xfId="2639" xr:uid="{E0FE5E1C-A0AD-4625-BFF3-1437BD0CCEF5}"/>
    <cellStyle name="Normal 10 4 2 2 8" xfId="2640" xr:uid="{CC67F70C-D3DB-4D07-8885-D6E81DD13861}"/>
    <cellStyle name="Normal 10 4 2 3" xfId="500" xr:uid="{1DB03C92-D9CB-40BA-93B9-D4A6CA8C158B}"/>
    <cellStyle name="Normal 10 4 2 3 2" xfId="501" xr:uid="{DF08F359-1312-4144-90D6-CC1742170067}"/>
    <cellStyle name="Normal 10 4 2 3 2 2" xfId="502" xr:uid="{9FC57579-3A73-4766-98DA-660A33369C4F}"/>
    <cellStyle name="Normal 10 4 2 3 2 3" xfId="2641" xr:uid="{846AA2DF-5178-474F-9948-6D049C98C07D}"/>
    <cellStyle name="Normal 10 4 2 3 2 4" xfId="2642" xr:uid="{150795C1-18B8-4ADD-8EE4-2BCB7BCFB5A4}"/>
    <cellStyle name="Normal 10 4 2 3 3" xfId="503" xr:uid="{A7AC3D27-27E1-4B04-97FB-3E865405C9AE}"/>
    <cellStyle name="Normal 10 4 2 3 3 2" xfId="2643" xr:uid="{2BDF845A-239F-4800-9D5E-8ED40BE0D10A}"/>
    <cellStyle name="Normal 10 4 2 3 3 3" xfId="2644" xr:uid="{69C8D086-03BB-4D07-BD43-4DEC0A1D7E88}"/>
    <cellStyle name="Normal 10 4 2 3 3 4" xfId="2645" xr:uid="{8725A1F8-F943-4967-894D-38F79BAAB39B}"/>
    <cellStyle name="Normal 10 4 2 3 4" xfId="2646" xr:uid="{D2670D7B-1571-40C6-A27C-679E16EEBCA4}"/>
    <cellStyle name="Normal 10 4 2 3 5" xfId="2647" xr:uid="{47B0AA2E-9DA8-4EE1-9E9C-AA6A9D588724}"/>
    <cellStyle name="Normal 10 4 2 3 6" xfId="2648" xr:uid="{FFAE5B36-AC2F-4046-BED7-D2959CFAE92E}"/>
    <cellStyle name="Normal 10 4 2 4" xfId="504" xr:uid="{2C83B561-C368-44B6-950C-A2239A0F47E7}"/>
    <cellStyle name="Normal 10 4 2 4 2" xfId="505" xr:uid="{70293D37-B502-496F-9218-E581902DF493}"/>
    <cellStyle name="Normal 10 4 2 4 2 2" xfId="2649" xr:uid="{2CCF4038-464E-441A-B3F8-788AE9F8BB4B}"/>
    <cellStyle name="Normal 10 4 2 4 2 3" xfId="2650" xr:uid="{F18802E9-D5F5-4A21-9793-CB34910D54DD}"/>
    <cellStyle name="Normal 10 4 2 4 2 4" xfId="2651" xr:uid="{0E417C1D-C37E-4B59-94BB-9E33570E3FD5}"/>
    <cellStyle name="Normal 10 4 2 4 3" xfId="2652" xr:uid="{1E16AD25-0724-4B6A-A9EF-57F7167A9F41}"/>
    <cellStyle name="Normal 10 4 2 4 4" xfId="2653" xr:uid="{38B7FB2B-3B02-42DE-B889-6F8F3F150BF7}"/>
    <cellStyle name="Normal 10 4 2 4 5" xfId="2654" xr:uid="{0B3A096E-DF0B-4DE7-B0FB-52F14A5FB851}"/>
    <cellStyle name="Normal 10 4 2 5" xfId="506" xr:uid="{A91D388E-E848-48A3-AF05-61156E212738}"/>
    <cellStyle name="Normal 10 4 2 5 2" xfId="2655" xr:uid="{027F25C0-9F2A-40B7-A1C8-D224F6F470D2}"/>
    <cellStyle name="Normal 10 4 2 5 3" xfId="2656" xr:uid="{F3847EED-EC53-42AE-827F-4ECFD66F2414}"/>
    <cellStyle name="Normal 10 4 2 5 4" xfId="2657" xr:uid="{0BC1E6C6-2607-4664-AD8E-341B441ADAC0}"/>
    <cellStyle name="Normal 10 4 2 6" xfId="2658" xr:uid="{D155C37E-CFF7-4C35-A4DD-150ACD0140D8}"/>
    <cellStyle name="Normal 10 4 2 6 2" xfId="2659" xr:uid="{E1B7CCF7-1551-4C77-8602-34EF1872DFFB}"/>
    <cellStyle name="Normal 10 4 2 6 3" xfId="2660" xr:uid="{7B68C91B-BE4A-4B1F-AC21-A2F0CA8B9335}"/>
    <cellStyle name="Normal 10 4 2 6 4" xfId="2661" xr:uid="{BBE3D4C3-A9DA-4918-946F-9882B5538540}"/>
    <cellStyle name="Normal 10 4 2 7" xfId="2662" xr:uid="{DBA4694F-A6DB-4AA7-82E4-03B215CED77C}"/>
    <cellStyle name="Normal 10 4 2 8" xfId="2663" xr:uid="{9B0C5352-11C2-47A4-A4BB-4E9E2BF961B2}"/>
    <cellStyle name="Normal 10 4 2 9" xfId="2664" xr:uid="{BAF353AA-6C74-4883-A097-2CD76114D747}"/>
    <cellStyle name="Normal 10 4 3" xfId="256" xr:uid="{F4592632-C77A-4361-BFA7-BFCF2C5F1AE9}"/>
    <cellStyle name="Normal 10 4 3 2" xfId="507" xr:uid="{B08D085D-BDAF-4805-A2F6-7AAA067C6E12}"/>
    <cellStyle name="Normal 10 4 3 2 2" xfId="508" xr:uid="{FAA4360D-F871-421A-99CB-D417482D7D86}"/>
    <cellStyle name="Normal 10 4 3 2 2 2" xfId="1124" xr:uid="{AFF921BC-8073-455D-BF8D-9EC64CE35145}"/>
    <cellStyle name="Normal 10 4 3 2 2 2 2" xfId="1125" xr:uid="{526808D1-3EA9-48DA-8926-D9A44FE533C3}"/>
    <cellStyle name="Normal 10 4 3 2 2 3" xfId="1126" xr:uid="{C65C11E6-CC1B-4A26-A875-7416F7C5839A}"/>
    <cellStyle name="Normal 10 4 3 2 2 4" xfId="2665" xr:uid="{A796A1E3-965D-40F1-B5CE-476928B2F2D3}"/>
    <cellStyle name="Normal 10 4 3 2 3" xfId="1127" xr:uid="{D895224D-A0DC-4B92-A04F-F9F8A70E1A34}"/>
    <cellStyle name="Normal 10 4 3 2 3 2" xfId="1128" xr:uid="{46E02A22-91F7-40F0-B58C-8FDFB04C84B4}"/>
    <cellStyle name="Normal 10 4 3 2 3 3" xfId="2666" xr:uid="{AB111B56-E98C-41F9-AE0F-01045C8013C0}"/>
    <cellStyle name="Normal 10 4 3 2 3 4" xfId="2667" xr:uid="{253B0ED2-0059-4509-96E6-C8560B692A15}"/>
    <cellStyle name="Normal 10 4 3 2 4" xfId="1129" xr:uid="{03AE4C82-C5FA-4711-8852-AECD3CB297ED}"/>
    <cellStyle name="Normal 10 4 3 2 5" xfId="2668" xr:uid="{4C1D028E-2D21-4C41-B418-2F50D49A0255}"/>
    <cellStyle name="Normal 10 4 3 2 6" xfId="2669" xr:uid="{F4E29AA6-9B9B-43EA-AABA-62F8286CFDA8}"/>
    <cellStyle name="Normal 10 4 3 3" xfId="509" xr:uid="{1B1A8047-EF7B-42C2-A6A9-285CEF719157}"/>
    <cellStyle name="Normal 10 4 3 3 2" xfId="1130" xr:uid="{7EFA4E01-43CC-487D-B968-BA62479902A5}"/>
    <cellStyle name="Normal 10 4 3 3 2 2" xfId="1131" xr:uid="{7AB6EC7A-9A03-44E4-A7D9-920FED162032}"/>
    <cellStyle name="Normal 10 4 3 3 2 3" xfId="2670" xr:uid="{3C0EB449-61ED-4031-A326-AA05283A6D31}"/>
    <cellStyle name="Normal 10 4 3 3 2 4" xfId="2671" xr:uid="{535D9575-1C6B-4D6B-AE0E-14383064C24C}"/>
    <cellStyle name="Normal 10 4 3 3 3" xfId="1132" xr:uid="{45FE8C7E-CA04-4605-B8AF-827DE143FA04}"/>
    <cellStyle name="Normal 10 4 3 3 4" xfId="2672" xr:uid="{1EB90AD0-3F01-4D9C-A38A-57CF6426560C}"/>
    <cellStyle name="Normal 10 4 3 3 5" xfId="2673" xr:uid="{77BE71B5-EC54-4F2A-AAC5-092BB701978E}"/>
    <cellStyle name="Normal 10 4 3 4" xfId="1133" xr:uid="{3E5BFBCC-2621-425C-835A-593BD15AFCC5}"/>
    <cellStyle name="Normal 10 4 3 4 2" xfId="1134" xr:uid="{5A37E708-7354-4CB5-BA60-1079DB8EF753}"/>
    <cellStyle name="Normal 10 4 3 4 3" xfId="2674" xr:uid="{2F8F86FD-A059-4ECD-BE15-422E5DB56BD7}"/>
    <cellStyle name="Normal 10 4 3 4 4" xfId="2675" xr:uid="{DC420E2A-7F80-4BC5-A63D-0C5B33EFCE37}"/>
    <cellStyle name="Normal 10 4 3 5" xfId="1135" xr:uid="{375CBF83-9F0E-4D18-97EB-4D1A34A82261}"/>
    <cellStyle name="Normal 10 4 3 5 2" xfId="2676" xr:uid="{8CF481CC-6F03-4579-8B26-F6613DF23370}"/>
    <cellStyle name="Normal 10 4 3 5 3" xfId="2677" xr:uid="{0D9BD414-CB29-4C38-BA5F-4ED67A90F24B}"/>
    <cellStyle name="Normal 10 4 3 5 4" xfId="2678" xr:uid="{105D56AA-74FE-4012-828E-89358E4CE26C}"/>
    <cellStyle name="Normal 10 4 3 6" xfId="2679" xr:uid="{FBFF0E55-DF4E-4D55-9C6C-32EB48078E87}"/>
    <cellStyle name="Normal 10 4 3 7" xfId="2680" xr:uid="{75A4E71C-8A06-472D-B929-1CB0CE5F629B}"/>
    <cellStyle name="Normal 10 4 3 8" xfId="2681" xr:uid="{B98AF8D3-E16B-4921-836C-BB18B422AC78}"/>
    <cellStyle name="Normal 10 4 4" xfId="257" xr:uid="{3FF7B7EB-3984-4BAD-9D16-43449F54CA0E}"/>
    <cellStyle name="Normal 10 4 4 2" xfId="510" xr:uid="{97E8D2FD-55AB-412E-B350-D42C1C58D5FF}"/>
    <cellStyle name="Normal 10 4 4 2 2" xfId="511" xr:uid="{661F8A3E-B171-4926-B8B8-46F695992776}"/>
    <cellStyle name="Normal 10 4 4 2 2 2" xfId="1136" xr:uid="{47EFB1B1-4897-458A-AE83-3BA1E7E170C2}"/>
    <cellStyle name="Normal 10 4 4 2 2 3" xfId="2682" xr:uid="{406D66A6-F792-4F9B-8A37-ADA61D234B0F}"/>
    <cellStyle name="Normal 10 4 4 2 2 4" xfId="2683" xr:uid="{8C51FF63-E1F0-4D4A-9E45-98AE346A71C8}"/>
    <cellStyle name="Normal 10 4 4 2 3" xfId="1137" xr:uid="{8CE23809-F592-4E4B-8B2E-EF21F3D95B38}"/>
    <cellStyle name="Normal 10 4 4 2 4" xfId="2684" xr:uid="{A004F38F-9155-4AD2-ACDB-FF9DA8C6079C}"/>
    <cellStyle name="Normal 10 4 4 2 5" xfId="2685" xr:uid="{07BD4780-C7B2-4A91-8409-752929A8649F}"/>
    <cellStyle name="Normal 10 4 4 3" xfId="512" xr:uid="{AB35366B-492E-4972-BE0F-AFCC90008413}"/>
    <cellStyle name="Normal 10 4 4 3 2" xfId="1138" xr:uid="{255EFF04-9F21-4A41-BA85-01D8E940A5A8}"/>
    <cellStyle name="Normal 10 4 4 3 3" xfId="2686" xr:uid="{EAB6C429-442F-47DA-A13C-ACCB3F4BDDD8}"/>
    <cellStyle name="Normal 10 4 4 3 4" xfId="2687" xr:uid="{8E9705C8-BF9B-41A0-BEAF-713F4CA10748}"/>
    <cellStyle name="Normal 10 4 4 4" xfId="1139" xr:uid="{FAE45CA9-EC1F-4A72-9FFE-B936B378BB56}"/>
    <cellStyle name="Normal 10 4 4 4 2" xfId="2688" xr:uid="{CCC06EB2-9AA2-4B64-8675-4C72EE2C861F}"/>
    <cellStyle name="Normal 10 4 4 4 3" xfId="2689" xr:uid="{0D6116D0-D5B3-4942-AF8B-12D7C280E4FA}"/>
    <cellStyle name="Normal 10 4 4 4 4" xfId="2690" xr:uid="{12553D6E-18B2-417F-9303-F9FC0B825016}"/>
    <cellStyle name="Normal 10 4 4 5" xfId="2691" xr:uid="{D837A04B-E141-4F6B-B4CB-24775CFD4EA6}"/>
    <cellStyle name="Normal 10 4 4 6" xfId="2692" xr:uid="{56AD3C5B-5A02-4521-89E8-B4E0E841D17D}"/>
    <cellStyle name="Normal 10 4 4 7" xfId="2693" xr:uid="{29E73FC5-2870-4B49-A432-A91B2F3A6AB5}"/>
    <cellStyle name="Normal 10 4 5" xfId="258" xr:uid="{3F89011D-4970-4B3C-A33B-5C2D477F0FD9}"/>
    <cellStyle name="Normal 10 4 5 2" xfId="513" xr:uid="{13CD4312-35D1-4AD4-8795-6261EF246D23}"/>
    <cellStyle name="Normal 10 4 5 2 2" xfId="1140" xr:uid="{95AC7C1E-5B20-4B38-B2A5-9671EB4CDE44}"/>
    <cellStyle name="Normal 10 4 5 2 3" xfId="2694" xr:uid="{8883B8B0-D420-451D-A427-F61B0624D543}"/>
    <cellStyle name="Normal 10 4 5 2 4" xfId="2695" xr:uid="{9B40D139-A2E0-4D4A-AF9D-03AB19B69876}"/>
    <cellStyle name="Normal 10 4 5 3" xfId="1141" xr:uid="{DD322A2C-1A54-4368-A8A1-BF521C20826B}"/>
    <cellStyle name="Normal 10 4 5 3 2" xfId="2696" xr:uid="{BB51A92B-31D8-4F9E-9336-845CBD143BF3}"/>
    <cellStyle name="Normal 10 4 5 3 3" xfId="2697" xr:uid="{ECEFDDD3-A836-4F01-BCCD-1C8B050C63BD}"/>
    <cellStyle name="Normal 10 4 5 3 4" xfId="2698" xr:uid="{9222AE8D-B527-4D3A-950F-DFEA474FF8CE}"/>
    <cellStyle name="Normal 10 4 5 4" xfId="2699" xr:uid="{ADCAD1B2-5A93-493A-8D1D-A49BBE88A418}"/>
    <cellStyle name="Normal 10 4 5 5" xfId="2700" xr:uid="{5B621360-DAAE-4191-B6BE-9640D68448D8}"/>
    <cellStyle name="Normal 10 4 5 6" xfId="2701" xr:uid="{5BC52B48-6619-496B-BED7-388B1F81F103}"/>
    <cellStyle name="Normal 10 4 6" xfId="514" xr:uid="{DC20DAE6-0C3F-47E8-B7EB-024643A3663C}"/>
    <cellStyle name="Normal 10 4 6 2" xfId="1142" xr:uid="{8871FBAC-B58D-4C0D-A2C2-1C6D451155FE}"/>
    <cellStyle name="Normal 10 4 6 2 2" xfId="2702" xr:uid="{85F70817-5AA0-4B17-BEC7-80805DBBAF86}"/>
    <cellStyle name="Normal 10 4 6 2 3" xfId="2703" xr:uid="{1412FCDF-5523-47E2-87A3-35E3DA985F90}"/>
    <cellStyle name="Normal 10 4 6 2 4" xfId="2704" xr:uid="{660408E6-02AF-44E4-9349-ECD6C71B3F4D}"/>
    <cellStyle name="Normal 10 4 6 3" xfId="2705" xr:uid="{1404DC65-F230-4B92-9C1B-66FB4537B166}"/>
    <cellStyle name="Normal 10 4 6 4" xfId="2706" xr:uid="{45280A28-9959-46B2-8850-8460186EE04E}"/>
    <cellStyle name="Normal 10 4 6 5" xfId="2707" xr:uid="{1F497162-6028-4E43-9E6A-50D200F85035}"/>
    <cellStyle name="Normal 10 4 7" xfId="1143" xr:uid="{35DF5780-B9C3-48E4-90CC-E9E0E65B93A0}"/>
    <cellStyle name="Normal 10 4 7 2" xfId="2708" xr:uid="{4C9EE6AE-FCB8-4E7C-AD9F-5D5E8879E9AD}"/>
    <cellStyle name="Normal 10 4 7 3" xfId="2709" xr:uid="{B746A324-F9B2-4289-833F-6DA830F6FDC9}"/>
    <cellStyle name="Normal 10 4 7 4" xfId="2710" xr:uid="{CC8D27A4-8C08-411D-AF0E-2CBD45B6FB2C}"/>
    <cellStyle name="Normal 10 4 8" xfId="2711" xr:uid="{DF73A20F-5F2F-400D-8551-FFCBB01C1F24}"/>
    <cellStyle name="Normal 10 4 8 2" xfId="2712" xr:uid="{C57A4323-C200-4023-B363-CCDFDA8D885A}"/>
    <cellStyle name="Normal 10 4 8 3" xfId="2713" xr:uid="{A9BC7E59-3252-49C5-A516-0553D2B0FF82}"/>
    <cellStyle name="Normal 10 4 8 4" xfId="2714" xr:uid="{8045E74E-3F6E-45EC-8446-7D813DDF144C}"/>
    <cellStyle name="Normal 10 4 9" xfId="2715" xr:uid="{406CEBCB-1BAD-4517-87AE-9096C4E44F5E}"/>
    <cellStyle name="Normal 10 5" xfId="58" xr:uid="{345E38A4-BD47-48E6-94D9-1FB5ECC60E4B}"/>
    <cellStyle name="Normal 10 5 2" xfId="59" xr:uid="{6D5C663B-9A97-49CB-9654-D62925932EC4}"/>
    <cellStyle name="Normal 10 5 2 2" xfId="259" xr:uid="{0513F09E-748E-4C0C-995D-4F7CB7615D8B}"/>
    <cellStyle name="Normal 10 5 2 2 2" xfId="515" xr:uid="{393E6326-BCCE-4B71-B1ED-0FAC763D6C15}"/>
    <cellStyle name="Normal 10 5 2 2 2 2" xfId="1144" xr:uid="{F1067977-AD4C-4FB9-A458-9A06E6B7996B}"/>
    <cellStyle name="Normal 10 5 2 2 2 3" xfId="2716" xr:uid="{559C9C64-3CC4-4C63-A8DA-DBCEF9DD992D}"/>
    <cellStyle name="Normal 10 5 2 2 2 4" xfId="2717" xr:uid="{C15FF65F-EEA1-4B2E-ACCC-13305288A0CF}"/>
    <cellStyle name="Normal 10 5 2 2 3" xfId="1145" xr:uid="{C53FF2EC-34F8-4662-AE06-F78033E7ADC4}"/>
    <cellStyle name="Normal 10 5 2 2 3 2" xfId="2718" xr:uid="{6C8247BD-6AD6-4F84-995F-77F1D52B0CB8}"/>
    <cellStyle name="Normal 10 5 2 2 3 3" xfId="2719" xr:uid="{05FB9333-6788-4583-9C83-FFAA2446ED88}"/>
    <cellStyle name="Normal 10 5 2 2 3 4" xfId="2720" xr:uid="{795D1625-9DF4-4305-96F9-FEDF0240E5DC}"/>
    <cellStyle name="Normal 10 5 2 2 4" xfId="2721" xr:uid="{F73912E0-3791-4491-8E9A-BAE635264260}"/>
    <cellStyle name="Normal 10 5 2 2 5" xfId="2722" xr:uid="{398BA9CD-BE0C-42AE-A87E-BAFA7B68967C}"/>
    <cellStyle name="Normal 10 5 2 2 6" xfId="2723" xr:uid="{9BDA2D1F-3F43-4DB6-BB6E-A106FCA238FD}"/>
    <cellStyle name="Normal 10 5 2 3" xfId="516" xr:uid="{6A1282D6-35B2-4D50-827B-A0947A053DD3}"/>
    <cellStyle name="Normal 10 5 2 3 2" xfId="1146" xr:uid="{238C2ECC-485B-447B-A4E9-DABE0DBC681C}"/>
    <cellStyle name="Normal 10 5 2 3 2 2" xfId="2724" xr:uid="{D27CE248-4DA7-4660-AB01-03024EA61CA6}"/>
    <cellStyle name="Normal 10 5 2 3 2 3" xfId="2725" xr:uid="{05F5A876-B498-4387-BE96-6A478564F0B9}"/>
    <cellStyle name="Normal 10 5 2 3 2 4" xfId="2726" xr:uid="{EBAAB842-9D58-400A-A038-39F4AE10F792}"/>
    <cellStyle name="Normal 10 5 2 3 3" xfId="2727" xr:uid="{8041E0B5-F60E-4775-9FB5-881D83D4D94D}"/>
    <cellStyle name="Normal 10 5 2 3 4" xfId="2728" xr:uid="{99AF48AB-C3E7-4148-8561-83D3120EF193}"/>
    <cellStyle name="Normal 10 5 2 3 5" xfId="2729" xr:uid="{861DC78D-089C-44FC-A911-6EB72D573F67}"/>
    <cellStyle name="Normal 10 5 2 4" xfId="1147" xr:uid="{F9B009FE-52F5-4C98-8468-38C75A9CF8AD}"/>
    <cellStyle name="Normal 10 5 2 4 2" xfId="2730" xr:uid="{F6DD6E1F-A3C7-408B-A395-BBDEFBEA19C7}"/>
    <cellStyle name="Normal 10 5 2 4 3" xfId="2731" xr:uid="{FF3E492B-E182-4274-B490-CC6C5D539591}"/>
    <cellStyle name="Normal 10 5 2 4 4" xfId="2732" xr:uid="{58B0E6D8-4E9B-4A60-920C-D9DBCF13610A}"/>
    <cellStyle name="Normal 10 5 2 5" xfId="2733" xr:uid="{DB71B7D9-C1AD-42D6-B0FF-F3083C42A36A}"/>
    <cellStyle name="Normal 10 5 2 5 2" xfId="2734" xr:uid="{F4DDF075-9115-47C6-88E0-B179E1B70634}"/>
    <cellStyle name="Normal 10 5 2 5 3" xfId="2735" xr:uid="{F0BBAB35-9CBD-452F-9B0F-4D2B2ED53CE3}"/>
    <cellStyle name="Normal 10 5 2 5 4" xfId="2736" xr:uid="{0814C672-168C-4F75-9781-5C1BA209B4BD}"/>
    <cellStyle name="Normal 10 5 2 6" xfId="2737" xr:uid="{89BE4EC6-B605-4C00-A94F-555A6AE76523}"/>
    <cellStyle name="Normal 10 5 2 7" xfId="2738" xr:uid="{AA463DE3-3B57-4DC8-9451-857036A5D2A7}"/>
    <cellStyle name="Normal 10 5 2 8" xfId="2739" xr:uid="{45814817-C913-40EA-866B-CBCBB7BFD583}"/>
    <cellStyle name="Normal 10 5 3" xfId="260" xr:uid="{F2289CE0-7169-4BCA-ACDD-816C1C82073A}"/>
    <cellStyle name="Normal 10 5 3 2" xfId="517" xr:uid="{2056A906-39CC-4E0C-86AE-BD316013B404}"/>
    <cellStyle name="Normal 10 5 3 2 2" xfId="518" xr:uid="{A662EAC8-094F-4F91-AF84-C9E3417EC6F3}"/>
    <cellStyle name="Normal 10 5 3 2 3" xfId="2740" xr:uid="{6C476B7E-EC00-4CAA-A009-EFDFA20956E2}"/>
    <cellStyle name="Normal 10 5 3 2 4" xfId="2741" xr:uid="{F2EC327F-2C1A-489D-A40E-A0B0A05DB26B}"/>
    <cellStyle name="Normal 10 5 3 3" xfId="519" xr:uid="{C2018C6F-8B38-4796-BF08-47A902C48A67}"/>
    <cellStyle name="Normal 10 5 3 3 2" xfId="2742" xr:uid="{0BD44A55-AD50-41D6-AE9C-0C7CD6E06483}"/>
    <cellStyle name="Normal 10 5 3 3 3" xfId="2743" xr:uid="{0E862F31-1ECD-4486-8E4C-A9B725B64B99}"/>
    <cellStyle name="Normal 10 5 3 3 4" xfId="2744" xr:uid="{3B987BE0-D829-4F2B-A8F5-60CF009E678F}"/>
    <cellStyle name="Normal 10 5 3 4" xfId="2745" xr:uid="{5AE830E1-B232-44C6-97CF-423A92E36BB7}"/>
    <cellStyle name="Normal 10 5 3 5" xfId="2746" xr:uid="{3A01FA87-902C-46A4-9D86-06B44824B2FF}"/>
    <cellStyle name="Normal 10 5 3 6" xfId="2747" xr:uid="{85BD96EB-B9DC-48C3-8180-7BC0C4424AC7}"/>
    <cellStyle name="Normal 10 5 4" xfId="261" xr:uid="{4F0C9536-CE47-4F82-9651-28EF0214E5A0}"/>
    <cellStyle name="Normal 10 5 4 2" xfId="520" xr:uid="{79ABCEBF-C8C1-4CE6-B0C2-5ABBF9631CD9}"/>
    <cellStyle name="Normal 10 5 4 2 2" xfId="2748" xr:uid="{187190AF-AF28-46FA-A4F4-B367C05942C3}"/>
    <cellStyle name="Normal 10 5 4 2 3" xfId="2749" xr:uid="{EE37F67C-47B0-4F66-9169-E9AB2FED6263}"/>
    <cellStyle name="Normal 10 5 4 2 4" xfId="2750" xr:uid="{CDBBE4D6-8898-46F3-BBF3-17146C203D2A}"/>
    <cellStyle name="Normal 10 5 4 3" xfId="2751" xr:uid="{494AFF82-7719-4747-865A-695CC01D45AC}"/>
    <cellStyle name="Normal 10 5 4 4" xfId="2752" xr:uid="{444CBF9F-E22A-4485-BCFE-074559FECBE4}"/>
    <cellStyle name="Normal 10 5 4 5" xfId="2753" xr:uid="{B0BB639F-5A38-4A21-AC3C-9552B78B3229}"/>
    <cellStyle name="Normal 10 5 5" xfId="521" xr:uid="{818F2108-F380-4255-833D-390057A8B86B}"/>
    <cellStyle name="Normal 10 5 5 2" xfId="2754" xr:uid="{19E27287-974F-47BC-962E-9CA55C609783}"/>
    <cellStyle name="Normal 10 5 5 3" xfId="2755" xr:uid="{C9F49427-15EA-4E6F-970A-79844A1C2916}"/>
    <cellStyle name="Normal 10 5 5 4" xfId="2756" xr:uid="{04ABFB67-9455-4856-986D-2C4046E10DB8}"/>
    <cellStyle name="Normal 10 5 6" xfId="2757" xr:uid="{27243E7E-8405-4705-8C57-1A51E5B07C59}"/>
    <cellStyle name="Normal 10 5 6 2" xfId="2758" xr:uid="{A06C47D8-1D28-4B52-A909-6083EDDF16CC}"/>
    <cellStyle name="Normal 10 5 6 3" xfId="2759" xr:uid="{6D7199D9-ED9F-4BBB-95E6-3D5697631A0E}"/>
    <cellStyle name="Normal 10 5 6 4" xfId="2760" xr:uid="{A6EEE367-AF18-4535-B2DA-5012A11A5779}"/>
    <cellStyle name="Normal 10 5 7" xfId="2761" xr:uid="{35CDE249-4A45-4327-A5A9-A0DB2A08DD55}"/>
    <cellStyle name="Normal 10 5 8" xfId="2762" xr:uid="{91848F89-9EA4-42CE-B758-91F5EDAE6099}"/>
    <cellStyle name="Normal 10 5 9" xfId="2763" xr:uid="{9A7D240C-585D-4A88-B1C0-54A0C7A7B0C8}"/>
    <cellStyle name="Normal 10 6" xfId="60" xr:uid="{0144A9D0-778F-4D46-BC2A-1D6AE99918C2}"/>
    <cellStyle name="Normal 10 6 2" xfId="262" xr:uid="{B5C39815-4103-475A-A5BD-B50AD3CB6218}"/>
    <cellStyle name="Normal 10 6 2 2" xfId="522" xr:uid="{DA5A95BE-B89E-41AC-AE0F-2F5CD91BB8B1}"/>
    <cellStyle name="Normal 10 6 2 2 2" xfId="1148" xr:uid="{BCE476D3-588E-49E7-ACC3-AC793BFBF869}"/>
    <cellStyle name="Normal 10 6 2 2 2 2" xfId="1149" xr:uid="{600F3A21-36EB-49DB-BE5F-AB07915DDFD2}"/>
    <cellStyle name="Normal 10 6 2 2 3" xfId="1150" xr:uid="{64472376-5635-4CE8-82FB-A9DA309A4692}"/>
    <cellStyle name="Normal 10 6 2 2 4" xfId="2764" xr:uid="{E07DDBC8-0D7C-4026-A110-1106C39F5E32}"/>
    <cellStyle name="Normal 10 6 2 3" xfId="1151" xr:uid="{AC608BCA-EE1B-4A32-8844-A6F392036C1A}"/>
    <cellStyle name="Normal 10 6 2 3 2" xfId="1152" xr:uid="{FE6754FF-83DA-475B-B250-912F3860F669}"/>
    <cellStyle name="Normal 10 6 2 3 3" xfId="2765" xr:uid="{4B82F6CD-2FA1-42B5-BA28-0C1496CFD5E6}"/>
    <cellStyle name="Normal 10 6 2 3 4" xfId="2766" xr:uid="{F969AEBD-C63A-4967-B3B4-DFDC90358E6C}"/>
    <cellStyle name="Normal 10 6 2 4" xfId="1153" xr:uid="{7536148B-DFC3-4DB1-BC4B-7849314CD25F}"/>
    <cellStyle name="Normal 10 6 2 5" xfId="2767" xr:uid="{F7826C4A-CBC3-4AF5-9AAE-893FCA3364E8}"/>
    <cellStyle name="Normal 10 6 2 6" xfId="2768" xr:uid="{963D5739-26DB-4548-8158-B90DABD6A48C}"/>
    <cellStyle name="Normal 10 6 3" xfId="523" xr:uid="{39DFF6CD-949F-4589-A339-3E9AD8E146E8}"/>
    <cellStyle name="Normal 10 6 3 2" xfId="1154" xr:uid="{129506AD-DBE3-40FB-91F8-29BF34272D22}"/>
    <cellStyle name="Normal 10 6 3 2 2" xfId="1155" xr:uid="{F26016E6-EDFA-4F3B-A338-236C77893FE0}"/>
    <cellStyle name="Normal 10 6 3 2 3" xfId="2769" xr:uid="{CF9F69E6-2044-4AE3-A75A-A9C84B0E4EF9}"/>
    <cellStyle name="Normal 10 6 3 2 4" xfId="2770" xr:uid="{05557C4B-FEFB-4421-B0BB-838E94D744B5}"/>
    <cellStyle name="Normal 10 6 3 3" xfId="1156" xr:uid="{76D1AA03-4E63-4325-B9A4-C21EC5CB8DE2}"/>
    <cellStyle name="Normal 10 6 3 4" xfId="2771" xr:uid="{81876E3A-BC02-4079-930A-643B5A9B40A5}"/>
    <cellStyle name="Normal 10 6 3 5" xfId="2772" xr:uid="{C1F657F7-BE24-4F4B-B05C-985EB0A28187}"/>
    <cellStyle name="Normal 10 6 4" xfId="1157" xr:uid="{2B46F8F7-6CB5-4440-84A8-CCC9455BAF5A}"/>
    <cellStyle name="Normal 10 6 4 2" xfId="1158" xr:uid="{931A9744-0F8D-41D2-9906-48B72C91BC43}"/>
    <cellStyle name="Normal 10 6 4 3" xfId="2773" xr:uid="{A7317CB2-2F4F-4263-B3D7-74271C3051DD}"/>
    <cellStyle name="Normal 10 6 4 4" xfId="2774" xr:uid="{901C1BE0-CF07-4591-9CBC-89B5C023E3E4}"/>
    <cellStyle name="Normal 10 6 5" xfId="1159" xr:uid="{FCAFDB09-442E-425E-A923-9E8C69075B4D}"/>
    <cellStyle name="Normal 10 6 5 2" xfId="2775" xr:uid="{8BB9C7CE-1743-4CC9-9B10-52C472861633}"/>
    <cellStyle name="Normal 10 6 5 3" xfId="2776" xr:uid="{15DE482F-46AA-4EE6-A4F4-A02CEC59EE76}"/>
    <cellStyle name="Normal 10 6 5 4" xfId="2777" xr:uid="{F5E5C220-6A01-4AEF-96A6-9829999B24C4}"/>
    <cellStyle name="Normal 10 6 6" xfId="2778" xr:uid="{B8D73619-D3A8-4825-B5BE-7B90050063A8}"/>
    <cellStyle name="Normal 10 6 7" xfId="2779" xr:uid="{1CE23D5A-AA8B-467E-9459-6E74FE95E578}"/>
    <cellStyle name="Normal 10 6 8" xfId="2780" xr:uid="{49BDF11B-EAE6-4EB4-92D3-80D7E237726E}"/>
    <cellStyle name="Normal 10 7" xfId="263" xr:uid="{452FFBE7-D74D-4ED8-9111-F1DFA5A84C71}"/>
    <cellStyle name="Normal 10 7 2" xfId="524" xr:uid="{86B61217-57B8-40E3-8EF7-2AA768E6FA21}"/>
    <cellStyle name="Normal 10 7 2 2" xfId="525" xr:uid="{62224123-8CEE-4564-830D-22622279F515}"/>
    <cellStyle name="Normal 10 7 2 2 2" xfId="1160" xr:uid="{BF151127-7F0F-4868-99DE-F194F5E04E82}"/>
    <cellStyle name="Normal 10 7 2 2 3" xfId="2781" xr:uid="{22499CE1-AA42-4692-AB06-20B45DAC66A2}"/>
    <cellStyle name="Normal 10 7 2 2 4" xfId="2782" xr:uid="{63CE5EA8-DAA6-47CF-8BBB-FE568F24CBDF}"/>
    <cellStyle name="Normal 10 7 2 3" xfId="1161" xr:uid="{9009D853-2303-44B9-8AC5-D94EA94961C5}"/>
    <cellStyle name="Normal 10 7 2 4" xfId="2783" xr:uid="{C723CC00-29F0-48A0-AF2A-A573C125AC8B}"/>
    <cellStyle name="Normal 10 7 2 5" xfId="2784" xr:uid="{BF65B5F0-0512-42D6-99C8-4D5C45776610}"/>
    <cellStyle name="Normal 10 7 3" xfId="526" xr:uid="{C929501E-056B-4391-965D-D918C9A5110C}"/>
    <cellStyle name="Normal 10 7 3 2" xfId="1162" xr:uid="{C93D50E0-84ED-4473-A992-11717BF48A27}"/>
    <cellStyle name="Normal 10 7 3 3" xfId="2785" xr:uid="{2A2CB62D-BA9E-43D7-915D-92D058C7BD78}"/>
    <cellStyle name="Normal 10 7 3 4" xfId="2786" xr:uid="{925FF674-8B46-4E4D-973C-4A6855D8030D}"/>
    <cellStyle name="Normal 10 7 4" xfId="1163" xr:uid="{DCF29D14-5E10-4813-97F2-232B7AA044D1}"/>
    <cellStyle name="Normal 10 7 4 2" xfId="2787" xr:uid="{B48F8E5E-0225-40CC-BD95-80EA830BEAD0}"/>
    <cellStyle name="Normal 10 7 4 3" xfId="2788" xr:uid="{3D1700FF-1A99-45BC-8433-5FD1A4B0FEB3}"/>
    <cellStyle name="Normal 10 7 4 4" xfId="2789" xr:uid="{73B9B595-2D1C-4620-AB82-77F82444A7D2}"/>
    <cellStyle name="Normal 10 7 5" xfId="2790" xr:uid="{95828139-CA9B-4857-88FC-EA775C271BD2}"/>
    <cellStyle name="Normal 10 7 6" xfId="2791" xr:uid="{1434CD55-E481-4493-BFF0-C5BD4EFFF133}"/>
    <cellStyle name="Normal 10 7 7" xfId="2792" xr:uid="{0B84BED2-5397-4A58-9888-EA1206B54470}"/>
    <cellStyle name="Normal 10 8" xfId="264" xr:uid="{99AF1C3F-16ED-4B49-AF7A-809131310AD2}"/>
    <cellStyle name="Normal 10 8 2" xfId="527" xr:uid="{7D43F82A-AD63-419E-B588-16EFA6FBA984}"/>
    <cellStyle name="Normal 10 8 2 2" xfId="1164" xr:uid="{7291995B-FD64-4EF4-BAB6-B14959AECFED}"/>
    <cellStyle name="Normal 10 8 2 3" xfId="2793" xr:uid="{490C3AA2-6EE7-47BF-AC2C-7A70FDF1B218}"/>
    <cellStyle name="Normal 10 8 2 4" xfId="2794" xr:uid="{0222E315-3946-485E-9AA3-AC4335D057EB}"/>
    <cellStyle name="Normal 10 8 3" xfId="1165" xr:uid="{AF26C418-2DDD-4DEA-8376-0D9DB88EBA28}"/>
    <cellStyle name="Normal 10 8 3 2" xfId="2795" xr:uid="{60E50A48-6E18-4F22-A7EA-DA525B31EF4B}"/>
    <cellStyle name="Normal 10 8 3 3" xfId="2796" xr:uid="{66195935-70CC-4ABB-9064-2FB0D59E556B}"/>
    <cellStyle name="Normal 10 8 3 4" xfId="2797" xr:uid="{AFF0239E-267B-434C-9F31-A96D402ABB4C}"/>
    <cellStyle name="Normal 10 8 4" xfId="2798" xr:uid="{F1EB2F48-3499-4209-B80A-769A66FB4E9B}"/>
    <cellStyle name="Normal 10 8 5" xfId="2799" xr:uid="{B5C2EE35-4767-4C9C-AE10-061AF38A3076}"/>
    <cellStyle name="Normal 10 8 6" xfId="2800" xr:uid="{91ED09E9-B97C-43FA-BC33-6B5D99E04289}"/>
    <cellStyle name="Normal 10 9" xfId="265" xr:uid="{85A3771A-31F7-45EF-90DC-BC2F96472D3F}"/>
    <cellStyle name="Normal 10 9 2" xfId="1166" xr:uid="{0C1A1381-EF1B-455C-9DCE-126CD6717A4F}"/>
    <cellStyle name="Normal 10 9 2 2" xfId="2801" xr:uid="{86208BD1-312A-4E50-A98A-40AF748A9D4A}"/>
    <cellStyle name="Normal 10 9 2 2 2" xfId="4330" xr:uid="{F7410B5B-885F-4623-9D85-72EE8DAD8631}"/>
    <cellStyle name="Normal 10 9 2 2 3" xfId="4679" xr:uid="{AF99A9D1-1AAB-4A1C-B49D-E88E0FBC86B8}"/>
    <cellStyle name="Normal 10 9 2 3" xfId="2802" xr:uid="{259F11E6-A823-4F87-8CD3-0BC58D0AD9E0}"/>
    <cellStyle name="Normal 10 9 2 4" xfId="2803" xr:uid="{AB13EE65-49B2-4A2F-B252-93324F07CA84}"/>
    <cellStyle name="Normal 10 9 3" xfId="2804" xr:uid="{D98F8FD8-2398-4DE6-BBAC-5E3AEF3A2323}"/>
    <cellStyle name="Normal 10 9 4" xfId="2805" xr:uid="{5A7F6842-E831-42B1-87E8-DB12020A9C98}"/>
    <cellStyle name="Normal 10 9 4 2" xfId="4562" xr:uid="{E5B69D2D-5A91-488C-8936-AC7C13A78371}"/>
    <cellStyle name="Normal 10 9 4 3" xfId="4680" xr:uid="{6336DA3C-EC1C-4F09-A53C-AF6A3F148818}"/>
    <cellStyle name="Normal 10 9 4 4" xfId="4600" xr:uid="{5BFDBA2C-7B80-41EF-9494-E589B13576B9}"/>
    <cellStyle name="Normal 10 9 5" xfId="2806" xr:uid="{221D4887-AB74-47F2-80B5-6E849E1A4414}"/>
    <cellStyle name="Normal 11" xfId="61" xr:uid="{E7D9DB79-E64F-49E7-889A-361924C93295}"/>
    <cellStyle name="Normal 11 2" xfId="266" xr:uid="{EEE796AB-D24D-4284-B994-EF04D7796D02}"/>
    <cellStyle name="Normal 11 2 2" xfId="4647" xr:uid="{1C313CAA-A6E7-494A-8220-16F5A99F12AA}"/>
    <cellStyle name="Normal 11 3" xfId="4335" xr:uid="{9DBA989A-7F0E-4D04-86D1-166745F8D352}"/>
    <cellStyle name="Normal 11 3 2" xfId="4541" xr:uid="{CC66BEE2-96E2-41D5-81EF-2F4ABDE28E32}"/>
    <cellStyle name="Normal 11 3 3" xfId="4724" xr:uid="{9DEBFBE9-5E37-4C2F-A109-4C317C391A0E}"/>
    <cellStyle name="Normal 11 3 4" xfId="4701" xr:uid="{6AAD9801-4B8F-4B21-A3E8-D9C41F4EEA9A}"/>
    <cellStyle name="Normal 12" xfId="62" xr:uid="{B5391999-13E8-4D95-93DB-713F1BECDA2F}"/>
    <cellStyle name="Normal 12 2" xfId="267" xr:uid="{675C3FBB-1B81-417C-A72B-405595A6F8DF}"/>
    <cellStyle name="Normal 12 2 2" xfId="4648" xr:uid="{3B19D0FD-5970-467A-B5E6-58F6B1101D0F}"/>
    <cellStyle name="Normal 12 3" xfId="4542" xr:uid="{D06E30E4-6726-4373-8059-9E6238FAEAB5}"/>
    <cellStyle name="Normal 13" xfId="63" xr:uid="{A4AF09BB-BA65-4C65-88D1-5236992168F8}"/>
    <cellStyle name="Normal 13 2" xfId="64" xr:uid="{BE143B89-632B-4DBA-BD6E-FA91F5D23D27}"/>
    <cellStyle name="Normal 13 2 2" xfId="268" xr:uid="{658A7F39-0FD6-4B02-9AB4-B4F15A4C832A}"/>
    <cellStyle name="Normal 13 2 2 2" xfId="4649" xr:uid="{1F60A1F9-0EEC-410F-BA55-83BD61203ACC}"/>
    <cellStyle name="Normal 13 2 3" xfId="4337" xr:uid="{91C0D930-1DB4-485C-89BB-98FB4E64DF78}"/>
    <cellStyle name="Normal 13 2 3 2" xfId="4543" xr:uid="{5B8309B0-7085-4A53-A760-C7AA613063C0}"/>
    <cellStyle name="Normal 13 2 3 3" xfId="4725" xr:uid="{0493B4DB-2430-46CA-A3D9-8F1538B04E32}"/>
    <cellStyle name="Normal 13 2 3 4" xfId="4702" xr:uid="{9D2E0DE9-0E9F-4AD3-964D-392187C78D4B}"/>
    <cellStyle name="Normal 13 3" xfId="269" xr:uid="{3FF0E976-2DE4-4CA0-8391-3907DC5A508D}"/>
    <cellStyle name="Normal 13 3 2" xfId="4421" xr:uid="{22EBC437-3563-4355-A4DF-C1CB38AE878C}"/>
    <cellStyle name="Normal 13 3 3" xfId="4338" xr:uid="{39CF8869-F7A7-4294-A867-73311E8248BF}"/>
    <cellStyle name="Normal 13 3 4" xfId="4566" xr:uid="{55980B7B-0FF4-428F-9A8D-3B753C11AE25}"/>
    <cellStyle name="Normal 13 3 5" xfId="4726" xr:uid="{A31DA5A0-2B8B-40F2-860F-6D9FCAF92AE7}"/>
    <cellStyle name="Normal 13 4" xfId="4339" xr:uid="{432DC791-B339-4E7B-91B5-F4B59EE0EED9}"/>
    <cellStyle name="Normal 13 5" xfId="4336" xr:uid="{DD802DEE-5E7F-4331-B521-70816B4FE052}"/>
    <cellStyle name="Normal 14" xfId="65" xr:uid="{2507AE31-3616-4ABD-9A02-164D735ECD1E}"/>
    <cellStyle name="Normal 14 18" xfId="4341" xr:uid="{D485A5E3-8007-4790-8161-82BCDDF6C5E1}"/>
    <cellStyle name="Normal 14 2" xfId="270" xr:uid="{BCED6AEF-4E08-435B-BC57-22911300B173}"/>
    <cellStyle name="Normal 14 2 2" xfId="430" xr:uid="{B1D9763E-D5A9-4FA7-AB47-B37901ABEDF8}"/>
    <cellStyle name="Normal 14 2 2 2" xfId="431" xr:uid="{B8091D20-281C-4F8B-9E94-94E36CE6E06B}"/>
    <cellStyle name="Normal 14 2 3" xfId="432" xr:uid="{8836FC53-08EF-4539-8679-A152258B2BD0}"/>
    <cellStyle name="Normal 14 3" xfId="433" xr:uid="{86797AC0-8B48-41F3-BF6C-225AFC904883}"/>
    <cellStyle name="Normal 14 3 2" xfId="4650" xr:uid="{71CA7209-AA1F-4613-B90D-6B9E91E04291}"/>
    <cellStyle name="Normal 14 4" xfId="4340" xr:uid="{B092C19A-6DEE-4805-814A-AEE9538E372F}"/>
    <cellStyle name="Normal 14 4 2" xfId="4544" xr:uid="{5AB1C21A-C798-459F-BC3A-43609E172FAB}"/>
    <cellStyle name="Normal 14 4 3" xfId="4727" xr:uid="{AADB118A-F7E3-4A72-8468-99C42408F0BC}"/>
    <cellStyle name="Normal 14 4 4" xfId="4703" xr:uid="{C6546FA4-1978-4D5B-84CA-5884BA25069E}"/>
    <cellStyle name="Normal 15" xfId="66" xr:uid="{B1D32FEA-C97B-487D-9FE5-2D62F6728709}"/>
    <cellStyle name="Normal 15 2" xfId="67" xr:uid="{B6A5532E-B6BD-4D12-BCEC-DD43FA9CF501}"/>
    <cellStyle name="Normal 15 2 2" xfId="271" xr:uid="{B5E184A6-EC83-4C33-9173-7ED6C30D2B76}"/>
    <cellStyle name="Normal 15 2 2 2" xfId="4453" xr:uid="{FEB095A2-2E04-437F-A952-F45A28710D16}"/>
    <cellStyle name="Normal 15 2 3" xfId="4546" xr:uid="{1A0E9370-19D6-488C-A835-22C0433F0599}"/>
    <cellStyle name="Normal 15 3" xfId="272" xr:uid="{3C6E8B5E-DAC2-4AA0-881E-B7D6E4640EAF}"/>
    <cellStyle name="Normal 15 3 2" xfId="4422" xr:uid="{8C01CF16-A3A4-4008-8244-8608DB93EFDB}"/>
    <cellStyle name="Normal 15 3 3" xfId="4343" xr:uid="{36F609F7-59A1-43F0-8E33-7888941194B1}"/>
    <cellStyle name="Normal 15 3 4" xfId="4567" xr:uid="{C1D57828-A4BA-4D2F-AAE0-047F5759FE33}"/>
    <cellStyle name="Normal 15 3 5" xfId="4729" xr:uid="{E2F34B55-5110-4F68-9769-4DDB7A8C1BA9}"/>
    <cellStyle name="Normal 15 4" xfId="4342" xr:uid="{C01AAEDF-1FD3-4AD8-A1A8-DCDBE619E4E1}"/>
    <cellStyle name="Normal 15 4 2" xfId="4545" xr:uid="{125BA0A0-85C1-461E-B83E-AADAFA85AAFF}"/>
    <cellStyle name="Normal 15 4 3" xfId="4728" xr:uid="{CF6EC2C3-C569-4EAA-99F8-759CE4041ADF}"/>
    <cellStyle name="Normal 15 4 4" xfId="4704" xr:uid="{429D86FC-CB80-4FD3-85AF-EA7CD429A615}"/>
    <cellStyle name="Normal 16" xfId="68" xr:uid="{08A9BA63-2B8D-402E-8E6E-C668CB1F001B}"/>
    <cellStyle name="Normal 16 2" xfId="273" xr:uid="{828E3EA7-3065-40ED-A360-964557D88E93}"/>
    <cellStyle name="Normal 16 2 2" xfId="4423" xr:uid="{25904E83-B4BA-4777-8FE5-9C08515F86CB}"/>
    <cellStyle name="Normal 16 2 3" xfId="4344" xr:uid="{522609E8-1D8C-47A9-A11D-A44EF21C43A5}"/>
    <cellStyle name="Normal 16 2 4" xfId="4568" xr:uid="{92AD997D-B026-4DA1-B789-D4F1364ACD8B}"/>
    <cellStyle name="Normal 16 2 5" xfId="4730" xr:uid="{06785446-C5D8-4DF4-B308-F2D60919B741}"/>
    <cellStyle name="Normal 16 3" xfId="274" xr:uid="{FF814E38-9241-4511-8573-EFAF3E8E94B8}"/>
    <cellStyle name="Normal 17" xfId="69" xr:uid="{DCC5A1F8-6E64-47E1-B322-2CC43E776F77}"/>
    <cellStyle name="Normal 17 2" xfId="275" xr:uid="{6E0E6AF6-1960-46A5-863E-F264DD9F6434}"/>
    <cellStyle name="Normal 17 2 2" xfId="4424" xr:uid="{10A99554-1941-4243-B1CB-B1F4C729C113}"/>
    <cellStyle name="Normal 17 2 3" xfId="4346" xr:uid="{883FA3C1-0F06-4D7E-AF7B-8956FE5577B3}"/>
    <cellStyle name="Normal 17 2 4" xfId="4569" xr:uid="{2C868D21-A569-4CDC-BCEE-FADF52CD5E05}"/>
    <cellStyle name="Normal 17 2 5" xfId="4731" xr:uid="{BA805CDF-B13F-4CD8-BA02-BD12AD7F9BA3}"/>
    <cellStyle name="Normal 17 3" xfId="4347" xr:uid="{17A5312B-648D-48DE-9FF1-23E8087FC3A0}"/>
    <cellStyle name="Normal 17 4" xfId="4345" xr:uid="{B7B1ED2C-5736-4D05-B004-E13A7415D172}"/>
    <cellStyle name="Normal 18" xfId="70" xr:uid="{ACE2C393-A36B-4F67-9936-3FC71E804777}"/>
    <cellStyle name="Normal 18 2" xfId="276" xr:uid="{A28D7128-FA33-4AA6-B61C-8215D5F94D58}"/>
    <cellStyle name="Normal 18 2 2" xfId="4454" xr:uid="{8594A604-1066-408E-B036-CE60E0474C6E}"/>
    <cellStyle name="Normal 18 3" xfId="4348" xr:uid="{D14A5FD1-79DD-4162-975A-21B15A4078A3}"/>
    <cellStyle name="Normal 18 3 2" xfId="4547" xr:uid="{CBB36A78-547A-4EF0-913B-DE458518EB8A}"/>
    <cellStyle name="Normal 18 3 3" xfId="4732" xr:uid="{046BC32B-D508-4386-BD57-0A37AA9F1EDB}"/>
    <cellStyle name="Normal 18 3 4" xfId="4705" xr:uid="{DAEEEA63-2150-4924-8D6C-63042C36C129}"/>
    <cellStyle name="Normal 19" xfId="71" xr:uid="{0FC299B9-152A-4AEE-8F21-743B2E00415F}"/>
    <cellStyle name="Normal 19 2" xfId="72" xr:uid="{6AA1267B-E2F3-438F-A3C0-48F21551B125}"/>
    <cellStyle name="Normal 19 2 2" xfId="277" xr:uid="{3F130042-5A21-49E1-A6F0-6D3FB068093B}"/>
    <cellStyle name="Normal 19 2 2 2" xfId="4651" xr:uid="{4947DF62-BA80-4EE5-AEF4-D41D0CE75BC6}"/>
    <cellStyle name="Normal 19 2 3" xfId="4549" xr:uid="{9E541836-AD5E-47B4-AEEA-1A3A0879B938}"/>
    <cellStyle name="Normal 19 3" xfId="278" xr:uid="{5974DB3B-9B65-4890-9246-287672D5698C}"/>
    <cellStyle name="Normal 19 3 2" xfId="4652" xr:uid="{AE5764F8-DA47-4DBE-AC40-5AC3675C58C1}"/>
    <cellStyle name="Normal 19 4" xfId="4548" xr:uid="{E7DEACCA-8EE6-4145-9302-A5BD5E8B4F12}"/>
    <cellStyle name="Normal 2" xfId="3" xr:uid="{0035700C-F3A5-4A6F-B63A-5CE25669DEE2}"/>
    <cellStyle name="Normal 2 2" xfId="73" xr:uid="{47EA9120-BE51-4D32-8902-0B4DB1530112}"/>
    <cellStyle name="Normal 2 2 2" xfId="74" xr:uid="{2E037720-2C78-4C24-BA12-083A239DF54A}"/>
    <cellStyle name="Normal 2 2 2 2" xfId="279" xr:uid="{A1D5297C-FAC0-461F-9D81-CBC67A84CF8F}"/>
    <cellStyle name="Normal 2 2 2 2 2" xfId="4655" xr:uid="{3A2978A5-A748-4699-9164-65E6B6ED3B96}"/>
    <cellStyle name="Normal 2 2 2 3" xfId="4551" xr:uid="{63FD7DAF-F220-437B-9FF7-DC9F20A690A5}"/>
    <cellStyle name="Normal 2 2 3" xfId="280" xr:uid="{48015A59-F8DA-4469-9FCA-5D0CDA2E2EA4}"/>
    <cellStyle name="Normal 2 2 3 2" xfId="4455" xr:uid="{09FD5104-B732-4F19-93D2-BAF3411F734E}"/>
    <cellStyle name="Normal 2 2 3 2 2" xfId="4585" xr:uid="{040182EC-6ACA-4FB9-A949-8E310DE53965}"/>
    <cellStyle name="Normal 2 2 3 2 2 2" xfId="4656" xr:uid="{B4439160-27A9-44C7-A168-F8AD531B1821}"/>
    <cellStyle name="Normal 2 2 3 2 3" xfId="4750" xr:uid="{BDB0B2B6-086B-417E-9B26-296E3A50B15C}"/>
    <cellStyle name="Normal 2 2 3 2 4" xfId="5305" xr:uid="{C61CA571-1479-4BC8-9F03-23542CE062AA}"/>
    <cellStyle name="Normal 2 2 3 3" xfId="4435" xr:uid="{C7E37BF5-4017-4F24-B71E-EA96EAAF691C}"/>
    <cellStyle name="Normal 2 2 3 4" xfId="4706" xr:uid="{E642C225-51FE-4312-BCD9-3422074F04DB}"/>
    <cellStyle name="Normal 2 2 3 5" xfId="4695" xr:uid="{23B2B21D-0820-4C1C-BB98-EB4C1C24F1D8}"/>
    <cellStyle name="Normal 2 2 4" xfId="4349" xr:uid="{04D4F556-BD2F-4D25-81A7-33DADE0730D8}"/>
    <cellStyle name="Normal 2 2 4 2" xfId="4550" xr:uid="{591DB566-3F58-429A-8D01-7BBE94BAE6D9}"/>
    <cellStyle name="Normal 2 2 4 3" xfId="4733" xr:uid="{D68EE181-E7EF-4A36-A3B6-8C660F1E687C}"/>
    <cellStyle name="Normal 2 2 4 4" xfId="4707" xr:uid="{693DA251-7E1A-4622-BC6C-B71BA4FD2EE2}"/>
    <cellStyle name="Normal 2 2 5" xfId="4654" xr:uid="{89EB5FC8-DE37-4B56-A3A5-B04BFC9BDA9D}"/>
    <cellStyle name="Normal 2 2 6" xfId="4753" xr:uid="{86FA48B2-21C0-4C1D-95D8-9E0DC7E1F605}"/>
    <cellStyle name="Normal 2 3" xfId="75" xr:uid="{B80A390A-74C0-4905-9545-72B0461DBA06}"/>
    <cellStyle name="Normal 2 3 2" xfId="76" xr:uid="{1FE42034-26E1-48C2-9553-DE04EE87D413}"/>
    <cellStyle name="Normal 2 3 2 2" xfId="281" xr:uid="{DABC4EC8-4078-4FC3-924A-68F13B20EB38}"/>
    <cellStyle name="Normal 2 3 2 2 2" xfId="4657" xr:uid="{F930685E-133C-4E5C-BC89-2F1C00354AA9}"/>
    <cellStyle name="Normal 2 3 2 3" xfId="4351" xr:uid="{523CBA9E-7106-48D1-9D65-79C8F5BE5A83}"/>
    <cellStyle name="Normal 2 3 2 3 2" xfId="4553" xr:uid="{9286A634-3077-4B37-8882-5A6DCC9FBC3A}"/>
    <cellStyle name="Normal 2 3 2 3 3" xfId="4735" xr:uid="{ECC79943-E231-44E9-8D86-97851F82006F}"/>
    <cellStyle name="Normal 2 3 2 3 4" xfId="4708" xr:uid="{E35F2E3E-27E5-43BC-A9E3-3064AFD10A8B}"/>
    <cellStyle name="Normal 2 3 3" xfId="77" xr:uid="{D565E25C-E2F5-43E4-A59A-7379718F93E3}"/>
    <cellStyle name="Normal 2 3 4" xfId="78" xr:uid="{478DF7C2-AC61-4FEF-9D65-AED496D71FBC}"/>
    <cellStyle name="Normal 2 3 5" xfId="185" xr:uid="{FD809161-108A-4212-A7AB-C5021B2F48F3}"/>
    <cellStyle name="Normal 2 3 5 2" xfId="4658" xr:uid="{4DD74EE7-585E-4745-A15B-04A2A581A5B2}"/>
    <cellStyle name="Normal 2 3 6" xfId="4350" xr:uid="{E1268BB4-6429-4FC7-ABF4-4147C2D7642D}"/>
    <cellStyle name="Normal 2 3 6 2" xfId="4552" xr:uid="{4AF9E9A2-5EA0-4538-83E7-061D983762E3}"/>
    <cellStyle name="Normal 2 3 6 3" xfId="4734" xr:uid="{4020B6D7-78C4-4A0A-9D3A-2F900894275D}"/>
    <cellStyle name="Normal 2 3 6 4" xfId="4709" xr:uid="{63471320-28FE-420C-8FB4-23497C8514D8}"/>
    <cellStyle name="Normal 2 3 7" xfId="5318" xr:uid="{3068D77A-3293-45AA-8BDB-37A2232F008C}"/>
    <cellStyle name="Normal 2 4" xfId="79" xr:uid="{3CF60B6C-CD18-49DD-8F34-9359900B14DE}"/>
    <cellStyle name="Normal 2 4 2" xfId="80" xr:uid="{F077D392-7D33-47E6-B293-4CD1D134FED1}"/>
    <cellStyle name="Normal 2 4 3" xfId="282" xr:uid="{9C62CE87-BCC1-4F5E-BAFD-1CA967A03E56}"/>
    <cellStyle name="Normal 2 4 3 2" xfId="4659" xr:uid="{091C568F-6AB1-4E5D-A029-0FD0C31071C1}"/>
    <cellStyle name="Normal 2 4 3 3" xfId="4673" xr:uid="{95FC94C0-29F7-41EC-87FF-8E6A894EB395}"/>
    <cellStyle name="Normal 2 4 4" xfId="4554" xr:uid="{F9B6789E-FE30-4A43-92E8-5732A3378DDC}"/>
    <cellStyle name="Normal 2 4 5" xfId="4754" xr:uid="{C694B1CC-293A-4EDB-94F4-CA43731A0523}"/>
    <cellStyle name="Normal 2 4 6" xfId="4752" xr:uid="{6DB381A2-2F5F-4D0F-BEE9-955C57416931}"/>
    <cellStyle name="Normal 2 5" xfId="184" xr:uid="{C699700F-CF0C-4267-B569-3C6B5730F46C}"/>
    <cellStyle name="Normal 2 5 2" xfId="284" xr:uid="{28A0126F-2B0A-413B-A4B0-D6050C5AFBC0}"/>
    <cellStyle name="Normal 2 5 2 2" xfId="2505" xr:uid="{B045AE00-6DD7-4D8B-B67F-B280C315377E}"/>
    <cellStyle name="Normal 2 5 3" xfId="283" xr:uid="{51326271-8F2B-401E-A501-3FC4A46694CA}"/>
    <cellStyle name="Normal 2 5 3 2" xfId="4586" xr:uid="{2F2C84ED-C10F-47D2-8322-1C35C491826A}"/>
    <cellStyle name="Normal 2 5 3 3" xfId="4746" xr:uid="{4DEA022B-C0A6-43EF-8DAF-202932F786A5}"/>
    <cellStyle name="Normal 2 5 3 4" xfId="5302" xr:uid="{5B3497A3-B6AF-41A2-822F-D02B3864ACB8}"/>
    <cellStyle name="Normal 2 5 4" xfId="4660" xr:uid="{7642DC2E-89E9-4CBE-B8A9-1A6249BCD3AE}"/>
    <cellStyle name="Normal 2 5 5" xfId="4615" xr:uid="{BC94DAA0-9D3B-4F76-8871-32CE616FBFE5}"/>
    <cellStyle name="Normal 2 5 6" xfId="4614" xr:uid="{3DBA8948-D297-4620-8581-B24F98932043}"/>
    <cellStyle name="Normal 2 5 7" xfId="4749" xr:uid="{E42498CA-3504-4CC3-971B-CC323ECFA655}"/>
    <cellStyle name="Normal 2 5 8" xfId="4719" xr:uid="{0EBB942E-0C7E-4471-8FE1-6C7B87045514}"/>
    <cellStyle name="Normal 2 6" xfId="285" xr:uid="{5F01ADD5-D905-4C00-BF49-93D851E1C121}"/>
    <cellStyle name="Normal 2 6 2" xfId="286" xr:uid="{46237A8E-3266-4D6F-AA47-95AA5B72D1A2}"/>
    <cellStyle name="Normal 2 6 3" xfId="452" xr:uid="{79B1949B-A1AB-46CA-8DF4-A28AADD70762}"/>
    <cellStyle name="Normal 2 6 3 2" xfId="5335" xr:uid="{14C6F7A1-5A76-4873-A1A0-EAD722FF7FBB}"/>
    <cellStyle name="Normal 2 6 4" xfId="4661" xr:uid="{EEC9B53B-9EA3-4B7E-8911-F7B9F5AAEAB7}"/>
    <cellStyle name="Normal 2 6 5" xfId="4612" xr:uid="{7B7414AF-F47E-4A20-9A33-9C4ECDD55581}"/>
    <cellStyle name="Normal 2 6 5 2" xfId="4710" xr:uid="{A880FD55-E1DB-49AF-8824-A72069F713B4}"/>
    <cellStyle name="Normal 2 6 6" xfId="4598" xr:uid="{64EBCA3A-01B3-448D-AFA6-935A4F0A6987}"/>
    <cellStyle name="Normal 2 6 7" xfId="5322" xr:uid="{4B41AA76-2F92-4E09-8225-41F9AC094996}"/>
    <cellStyle name="Normal 2 6 8" xfId="5331" xr:uid="{D93D9C5C-1197-434C-A5C3-12CFCBEFE91D}"/>
    <cellStyle name="Normal 2 7" xfId="287" xr:uid="{6DF4C406-DD0A-4B4B-BF55-34CDF5F79674}"/>
    <cellStyle name="Normal 2 7 2" xfId="4456" xr:uid="{16FEB15D-DB0A-4577-9009-A85A93A12194}"/>
    <cellStyle name="Normal 2 7 3" xfId="4662" xr:uid="{1B3FB636-7DF4-45DB-AC1F-59CBD63F6E0D}"/>
    <cellStyle name="Normal 2 7 4" xfId="5303" xr:uid="{5150FDC6-061A-460F-87DF-638216C5B7C5}"/>
    <cellStyle name="Normal 2 8" xfId="4508" xr:uid="{A30FF870-8134-43BE-A071-3F3D8EE9AB61}"/>
    <cellStyle name="Normal 2 9" xfId="4653" xr:uid="{FA82924B-871F-4C85-B49B-8DB55E9FE82A}"/>
    <cellStyle name="Normal 20" xfId="434" xr:uid="{FE23F8F5-6B3D-4DB8-8088-CAAA8267F76F}"/>
    <cellStyle name="Normal 20 2" xfId="435" xr:uid="{D93CF602-6878-4AAE-A852-25B08B3BC716}"/>
    <cellStyle name="Normal 20 2 2" xfId="436" xr:uid="{B05CC78E-C586-4347-ADF3-E448E0BDB6C4}"/>
    <cellStyle name="Normal 20 2 2 2" xfId="4425" xr:uid="{38DAEFD1-505F-471A-965C-EC4F235AB1AF}"/>
    <cellStyle name="Normal 20 2 2 3" xfId="4417" xr:uid="{02B89A97-4F4C-4BD6-B8AE-C75B579FD53E}"/>
    <cellStyle name="Normal 20 2 2 4" xfId="4582" xr:uid="{4FFD25C8-54C7-4397-B215-AE3ACC902F4B}"/>
    <cellStyle name="Normal 20 2 2 5" xfId="4744" xr:uid="{F784FFE7-12C7-41C4-A001-B819A8497A12}"/>
    <cellStyle name="Normal 20 2 3" xfId="4420" xr:uid="{FEE9F332-2D45-44D6-8595-42E0673FB079}"/>
    <cellStyle name="Normal 20 2 4" xfId="4416" xr:uid="{3FD2B8F4-FE96-4E14-B8F7-AF508DC8A62F}"/>
    <cellStyle name="Normal 20 2 5" xfId="4581" xr:uid="{18CB64A7-F1CE-47C9-92A0-AD3E33B2F300}"/>
    <cellStyle name="Normal 20 2 6" xfId="4743" xr:uid="{F8905F5D-934B-447D-A0F0-D5845B66B57F}"/>
    <cellStyle name="Normal 20 3" xfId="1167" xr:uid="{50D9673A-DC16-47CD-B9E7-F5AFD4BCE6AC}"/>
    <cellStyle name="Normal 20 3 2" xfId="4457" xr:uid="{3A937550-7373-4162-AE76-8E53549BB194}"/>
    <cellStyle name="Normal 20 4" xfId="4352" xr:uid="{6327C939-761B-42E3-8D59-FC573C0ECD9D}"/>
    <cellStyle name="Normal 20 4 2" xfId="4555" xr:uid="{0B20732C-AD41-463A-91A6-D3F1875715D1}"/>
    <cellStyle name="Normal 20 4 3" xfId="4736" xr:uid="{A9740A1E-833D-4F14-8F84-9AE0C1C861DF}"/>
    <cellStyle name="Normal 20 4 4" xfId="4711" xr:uid="{0658B12E-B3BA-4AA3-9458-726EA91D6EF7}"/>
    <cellStyle name="Normal 20 5" xfId="4433" xr:uid="{0232E76B-D951-421F-8AD9-31F197637DE5}"/>
    <cellStyle name="Normal 20 5 2" xfId="5328" xr:uid="{0AB1FF7E-CA9E-4C8F-A98E-B15240932EF7}"/>
    <cellStyle name="Normal 20 6" xfId="4587" xr:uid="{D8F53FEC-CD99-4301-9BC5-A9BA5C9505DA}"/>
    <cellStyle name="Normal 20 7" xfId="4696" xr:uid="{2F797027-F238-4E84-8804-07A99C2F4068}"/>
    <cellStyle name="Normal 20 8" xfId="4717" xr:uid="{C72D51FE-E7A4-4D8C-9C33-52C31777A598}"/>
    <cellStyle name="Normal 20 9" xfId="4716" xr:uid="{0DE1E7AF-EA75-45A3-9C64-50568372678F}"/>
    <cellStyle name="Normal 21" xfId="437" xr:uid="{E7EBE8FD-FE3F-458D-A0E4-6966319007C2}"/>
    <cellStyle name="Normal 21 2" xfId="438" xr:uid="{9D862F8F-B6D6-4255-8C3B-5C69B60AAF6B}"/>
    <cellStyle name="Normal 21 2 2" xfId="439" xr:uid="{988877F0-7A47-4C32-B041-67E107F1BEE8}"/>
    <cellStyle name="Normal 21 3" xfId="4353" xr:uid="{516DAA86-979D-4C4D-B95A-79DE07D189D8}"/>
    <cellStyle name="Normal 21 3 2" xfId="4459" xr:uid="{70A333C8-986E-4524-ABC7-4357DB9B6DC8}"/>
    <cellStyle name="Normal 21 3 3" xfId="4458" xr:uid="{67365083-4A97-4915-AD34-D7452218BE6C}"/>
    <cellStyle name="Normal 21 4" xfId="4570" xr:uid="{ACEF7E29-261B-478E-AB4B-9B547A9F5E98}"/>
    <cellStyle name="Normal 21 5" xfId="4737" xr:uid="{D0BB573C-4B14-4DA8-BA4B-7B2404757A91}"/>
    <cellStyle name="Normal 22" xfId="440" xr:uid="{32CF57BE-9188-49BC-9FD2-EB5617B95794}"/>
    <cellStyle name="Normal 22 2" xfId="441" xr:uid="{2A2698BC-3CF8-4567-9D13-0F043651D0A1}"/>
    <cellStyle name="Normal 22 3" xfId="4310" xr:uid="{09FBA8E2-5E42-4B7F-AEFA-6CF1848170EC}"/>
    <cellStyle name="Normal 22 3 2" xfId="4354" xr:uid="{0F9D4BB5-1F82-475D-AF20-5A6D33C611C8}"/>
    <cellStyle name="Normal 22 3 2 2" xfId="4461" xr:uid="{3AB9A5F6-6861-4460-8889-939F145D2EDB}"/>
    <cellStyle name="Normal 22 3 3" xfId="4460" xr:uid="{DB6AAD93-1872-4CBF-AEC0-A04DD4768853}"/>
    <cellStyle name="Normal 22 3 4" xfId="4691" xr:uid="{AE3B1226-7355-4416-9312-6F4A01D99D20}"/>
    <cellStyle name="Normal 22 4" xfId="4313" xr:uid="{9197EED5-DAA1-4381-8019-5444ED03A42C}"/>
    <cellStyle name="Normal 22 4 2" xfId="4431" xr:uid="{14CE6638-0F71-4884-B363-034B94A66221}"/>
    <cellStyle name="Normal 22 4 3" xfId="4571" xr:uid="{88F7261D-C6E8-4908-B685-F6CAEB4889B4}"/>
    <cellStyle name="Normal 22 4 3 2" xfId="4590" xr:uid="{6A9F0259-8295-41E1-8276-86D2BEEAB32A}"/>
    <cellStyle name="Normal 22 4 3 3" xfId="4748" xr:uid="{61A28114-C0D2-47D4-B8B2-72EC8EFB8744}"/>
    <cellStyle name="Normal 22 4 3 4" xfId="5338" xr:uid="{A8D79568-E8CF-4C1B-A476-27F0258FFF43}"/>
    <cellStyle name="Normal 22 4 3 5" xfId="5334" xr:uid="{6EAAFFC7-47AE-4D73-968B-C36FDF702F94}"/>
    <cellStyle name="Normal 22 4 4" xfId="4692" xr:uid="{9572BE59-6140-4E7F-BFDF-EFFAE2585D29}"/>
    <cellStyle name="Normal 22 4 5" xfId="4604" xr:uid="{ABCFF546-CE8A-4A21-9061-3B8112F25B1D}"/>
    <cellStyle name="Normal 22 4 6" xfId="4595" xr:uid="{56402635-5526-4775-86B8-1797E72A9298}"/>
    <cellStyle name="Normal 22 4 7" xfId="4594" xr:uid="{EBF86158-0EBA-4682-860D-3C2634D471B9}"/>
    <cellStyle name="Normal 22 4 8" xfId="4593" xr:uid="{838C3C65-77DA-430C-B795-BC3B3B4E4E46}"/>
    <cellStyle name="Normal 22 4 9" xfId="4592" xr:uid="{EC483D7A-1444-42DA-B355-246B40A019F2}"/>
    <cellStyle name="Normal 22 5" xfId="4738" xr:uid="{94952691-DEAE-4585-B3CF-BE965C96B529}"/>
    <cellStyle name="Normal 23" xfId="442" xr:uid="{6ACD48BD-6DBE-4BB0-B837-AFBE4C119FF5}"/>
    <cellStyle name="Normal 23 2" xfId="2500" xr:uid="{60C3DB71-D283-4D47-8A09-33AEA473F215}"/>
    <cellStyle name="Normal 23 2 2" xfId="4356" xr:uid="{FFA529E7-6DC0-45E6-80CC-67945FEF458A}"/>
    <cellStyle name="Normal 23 2 2 2" xfId="4751" xr:uid="{A1BBD97A-5FE5-4358-952C-B13AD30385B9}"/>
    <cellStyle name="Normal 23 2 2 3" xfId="4693" xr:uid="{9343EFFF-FBD9-48FE-A6DD-8FAB9B9D5817}"/>
    <cellStyle name="Normal 23 2 2 4" xfId="4663" xr:uid="{2C9B9E9D-2BD1-4BB2-9E4B-AF6B94DDF1BB}"/>
    <cellStyle name="Normal 23 2 3" xfId="4605" xr:uid="{FB7ED676-5CCD-4A2B-A0E1-EE977EE116DB}"/>
    <cellStyle name="Normal 23 2 4" xfId="4712" xr:uid="{2B8FA88C-51C4-412B-A51A-16DCF01F25F8}"/>
    <cellStyle name="Normal 23 3" xfId="4426" xr:uid="{FEDD8B39-B3C8-4888-9FC3-30F2FD95AF4A}"/>
    <cellStyle name="Normal 23 4" xfId="4355" xr:uid="{8B780578-2389-4C3D-8445-79B8D2107FB4}"/>
    <cellStyle name="Normal 23 5" xfId="4572" xr:uid="{C157D54A-F7C6-423A-95C2-F66B2B7C94C2}"/>
    <cellStyle name="Normal 23 6" xfId="4739" xr:uid="{B2F48B4C-F9EB-4A0F-BC69-7B1CB242DFEE}"/>
    <cellStyle name="Normal 24" xfId="443" xr:uid="{0A10374F-C256-4600-8DFC-87043A47225C}"/>
    <cellStyle name="Normal 24 2" xfId="444" xr:uid="{31A3412B-77C0-441F-A19B-094D188BD627}"/>
    <cellStyle name="Normal 24 2 2" xfId="4428" xr:uid="{8960EAC6-E97B-414B-9D96-DDA74B448879}"/>
    <cellStyle name="Normal 24 2 3" xfId="4358" xr:uid="{B8730108-11A4-4D90-8F7F-0DDF6F1FEAFE}"/>
    <cellStyle name="Normal 24 2 4" xfId="4574" xr:uid="{A367C526-6CFC-42F4-914D-D5506F103173}"/>
    <cellStyle name="Normal 24 2 5" xfId="4741" xr:uid="{F8EF6B00-E037-42F6-9C2B-AE928A0A0D5C}"/>
    <cellStyle name="Normal 24 3" xfId="4427" xr:uid="{4BE585C2-0089-4999-A7C0-8CD4310689BA}"/>
    <cellStyle name="Normal 24 4" xfId="4357" xr:uid="{8C96CC3E-1DB8-4269-8F1C-1D49A6AA0420}"/>
    <cellStyle name="Normal 24 5" xfId="4573" xr:uid="{DDD347A2-D599-4F49-8210-BFC8FDE446D7}"/>
    <cellStyle name="Normal 24 6" xfId="4740" xr:uid="{F13005AC-8905-4FD4-B66A-64B7B9AEF44D}"/>
    <cellStyle name="Normal 25" xfId="451" xr:uid="{F01F382C-B375-4A0C-9EAA-E9F41D5E77CF}"/>
    <cellStyle name="Normal 25 2" xfId="4360" xr:uid="{20F5EB5A-44C2-4D30-93A6-9DDD295A1088}"/>
    <cellStyle name="Normal 25 2 2" xfId="5337" xr:uid="{4EBF44CA-661C-4A27-B8D5-45441924F2EC}"/>
    <cellStyle name="Normal 25 3" xfId="4429" xr:uid="{62620037-67F2-4043-9CD6-600070F97BD5}"/>
    <cellStyle name="Normal 25 4" xfId="4359" xr:uid="{E195A458-621B-48ED-B58F-8FA83EC37BF1}"/>
    <cellStyle name="Normal 25 5" xfId="4575" xr:uid="{51284485-4E8B-4B40-87D8-F98A61F0DDDE}"/>
    <cellStyle name="Normal 26" xfId="2498" xr:uid="{85F3B88E-9437-41BB-AF42-A7AE898C064F}"/>
    <cellStyle name="Normal 26 2" xfId="2499" xr:uid="{1FBD0917-B408-4552-A83C-58519865F55A}"/>
    <cellStyle name="Normal 26 2 2" xfId="4362" xr:uid="{C4C77888-7A70-4A41-BF1C-38F39F82831C}"/>
    <cellStyle name="Normal 26 3" xfId="4361" xr:uid="{5F2244DA-A5A8-47CF-89B6-C82FF64316F5}"/>
    <cellStyle name="Normal 26 3 2" xfId="4436" xr:uid="{02D979C9-74EE-4DE6-98C7-186CEA16B650}"/>
    <cellStyle name="Normal 27" xfId="2507" xr:uid="{C84F78BB-8D69-4029-A48D-7E7C4A0442D2}"/>
    <cellStyle name="Normal 27 2" xfId="4364" xr:uid="{2456E1E6-A182-47F7-8218-915B834297CC}"/>
    <cellStyle name="Normal 27 3" xfId="4363" xr:uid="{A234F077-4C8E-419E-B9BC-A783288F94F4}"/>
    <cellStyle name="Normal 27 4" xfId="4599" xr:uid="{CA76D588-63A0-4F98-A2AB-27CC64DFAD4F}"/>
    <cellStyle name="Normal 27 5" xfId="5320" xr:uid="{517A3242-0E04-49A2-9EE2-023D79264327}"/>
    <cellStyle name="Normal 27 6" xfId="4589" xr:uid="{C6EAF28F-8FA8-4F96-A2C6-14EEEF171AE0}"/>
    <cellStyle name="Normal 27 7" xfId="5332" xr:uid="{2797894E-161F-4F83-9B8F-8B461FD1BC66}"/>
    <cellStyle name="Normal 28" xfId="4365" xr:uid="{4DA25E27-2E1C-477C-903B-874C04810203}"/>
    <cellStyle name="Normal 28 2" xfId="4366" xr:uid="{ACD65572-7518-463A-92EA-311FA6C8580F}"/>
    <cellStyle name="Normal 28 3" xfId="4367" xr:uid="{507DDF9F-3166-4AE0-9600-49D3FEC442BD}"/>
    <cellStyle name="Normal 29" xfId="4368" xr:uid="{239AE11C-FDDD-42FB-A919-CCE8536B0DEF}"/>
    <cellStyle name="Normal 29 2" xfId="4369" xr:uid="{091D39ED-9E4C-4CB4-82D4-07890E33CC15}"/>
    <cellStyle name="Normal 3" xfId="2" xr:uid="{665067A7-73F8-4B7E-BFD2-7BB3B9468366}"/>
    <cellStyle name="Normal 3 2" xfId="81" xr:uid="{5282F168-4D2C-4DCB-B5FF-CDA6B4051DFD}"/>
    <cellStyle name="Normal 3 2 2" xfId="82" xr:uid="{8FF17B66-B05C-4952-B799-05342BCB3499}"/>
    <cellStyle name="Normal 3 2 2 2" xfId="288" xr:uid="{550DD75E-8E82-4697-B029-B328504C5471}"/>
    <cellStyle name="Normal 3 2 2 2 2" xfId="4665" xr:uid="{D8A678A0-A828-4236-A232-4643ED4FB765}"/>
    <cellStyle name="Normal 3 2 2 3" xfId="4556" xr:uid="{062D28B9-7C83-4332-99ED-6044559E8DDA}"/>
    <cellStyle name="Normal 3 2 3" xfId="83" xr:uid="{D6372B89-021C-47B2-AD42-F4ADFC0ED0AE}"/>
    <cellStyle name="Normal 3 2 4" xfId="289" xr:uid="{9F10BFDE-BFFB-4851-AEF0-3A4CE79BF82A}"/>
    <cellStyle name="Normal 3 2 4 2" xfId="4666" xr:uid="{67C40C6F-A748-4D59-985E-4BAAC773A7E1}"/>
    <cellStyle name="Normal 3 2 5" xfId="2506" xr:uid="{3BA0E7B5-6534-4F6F-B78F-98520E3D61CA}"/>
    <cellStyle name="Normal 3 2 5 2" xfId="4509" xr:uid="{38947AA0-DC78-4566-A00B-13C34AE10943}"/>
    <cellStyle name="Normal 3 2 5 3" xfId="5304" xr:uid="{26470A7D-DEAC-440E-9F2F-AE2B3FFDF40A}"/>
    <cellStyle name="Normal 3 3" xfId="84" xr:uid="{86640083-11EF-46A7-9686-0463C24B8BC4}"/>
    <cellStyle name="Normal 3 3 2" xfId="290" xr:uid="{E08539DC-2D48-4F24-9419-0D11614BAC4F}"/>
    <cellStyle name="Normal 3 3 2 2" xfId="4667" xr:uid="{79E010E0-3D0E-45CC-B22C-33875A6465D1}"/>
    <cellStyle name="Normal 3 3 3" xfId="4557" xr:uid="{9F6DBBED-58BA-412C-8F39-ACA2EE6F8207}"/>
    <cellStyle name="Normal 3 4" xfId="85" xr:uid="{A2C5B119-1722-4E01-AEF9-6C0550E38B67}"/>
    <cellStyle name="Normal 3 4 2" xfId="2502" xr:uid="{83513B03-E14A-429A-96DD-54667AA47EC6}"/>
    <cellStyle name="Normal 3 4 2 2" xfId="4668" xr:uid="{7C218C70-1940-4871-B0E7-F78220411686}"/>
    <cellStyle name="Normal 3 5" xfId="2501" xr:uid="{B0F06F06-874C-4FF5-B93A-62FF3C67B218}"/>
    <cellStyle name="Normal 3 5 2" xfId="4669" xr:uid="{54F1AB1B-0B13-4E77-8B6D-BE70C4CCF60C}"/>
    <cellStyle name="Normal 3 5 3" xfId="4745" xr:uid="{9F746BF0-0155-478B-8D85-348434217B32}"/>
    <cellStyle name="Normal 3 5 4" xfId="4713" xr:uid="{CDEAEB57-5869-44CC-B11E-013C5F59F73D}"/>
    <cellStyle name="Normal 3 6" xfId="4664" xr:uid="{2BEC24A4-888C-4C7A-B4D6-2093DBB5A606}"/>
    <cellStyle name="Normal 3 6 2" xfId="5336" xr:uid="{797E8AE6-9DCD-4F0B-B2DC-F8EACA8A9E1F}"/>
    <cellStyle name="Normal 3 6 2 2" xfId="5333" xr:uid="{A46E817E-665B-4780-82CB-D58B0215ED07}"/>
    <cellStyle name="Normal 30" xfId="4370" xr:uid="{909A9A94-715B-4ADB-B330-8B020F4E0E62}"/>
    <cellStyle name="Normal 30 2" xfId="4371" xr:uid="{3DC2AD2F-3C36-4B81-95BC-C82681C5F74F}"/>
    <cellStyle name="Normal 31" xfId="4372" xr:uid="{65AB6BCA-605A-4247-83C5-BA2D80E4DD05}"/>
    <cellStyle name="Normal 31 2" xfId="4373" xr:uid="{7F4FF178-25D2-4D0E-8CA7-4AE98FE8C934}"/>
    <cellStyle name="Normal 32" xfId="4374" xr:uid="{27C1B873-2C58-420C-A82E-48A69C3AA5D0}"/>
    <cellStyle name="Normal 33" xfId="4375" xr:uid="{9F00579E-E015-40BB-B796-A44BAC42897C}"/>
    <cellStyle name="Normal 33 2" xfId="4376" xr:uid="{2C918E2F-AC3E-406A-969A-F4B9E31201B4}"/>
    <cellStyle name="Normal 34" xfId="4377" xr:uid="{E8799C53-142D-4E66-8111-398633F8ECAB}"/>
    <cellStyle name="Normal 34 2" xfId="4378" xr:uid="{87A537A8-8BD4-4CEB-BD6C-6D640B8B7A2E}"/>
    <cellStyle name="Normal 35" xfId="4379" xr:uid="{95BEB690-7224-490D-B7C5-FF7F9007608B}"/>
    <cellStyle name="Normal 35 2" xfId="4380" xr:uid="{8D61ECEA-B17A-489D-A0B6-0041C71774DF}"/>
    <cellStyle name="Normal 36" xfId="4381" xr:uid="{6C07EC16-FE07-4B7D-94D8-833104D85D88}"/>
    <cellStyle name="Normal 36 2" xfId="4382" xr:uid="{62AEF5F7-6DD2-4799-B37B-5B524FD06FDB}"/>
    <cellStyle name="Normal 37" xfId="4383" xr:uid="{2C782919-6C26-4C65-A38D-5F9512029FFD}"/>
    <cellStyle name="Normal 37 2" xfId="4384" xr:uid="{9F3AA3B7-0930-4DC6-BFDA-E206E8E35159}"/>
    <cellStyle name="Normal 38" xfId="4385" xr:uid="{6C875378-54A2-47D5-9465-BE6B8219EA3D}"/>
    <cellStyle name="Normal 38 2" xfId="4386" xr:uid="{4A4CD916-413F-40B0-9BED-719DF2660996}"/>
    <cellStyle name="Normal 39" xfId="4387" xr:uid="{97B2EE6D-2CAF-43C7-AE15-19BA039A5A75}"/>
    <cellStyle name="Normal 39 2" xfId="4388" xr:uid="{24EA09B2-3694-4A1F-90F2-985CA61EFB37}"/>
    <cellStyle name="Normal 39 2 2" xfId="4389" xr:uid="{0F4DE8C9-865C-4FA5-A293-B7A373746EBC}"/>
    <cellStyle name="Normal 39 3" xfId="4390" xr:uid="{AAF13CC4-6CDC-49D1-9F1D-25389558EAF8}"/>
    <cellStyle name="Normal 4" xfId="86" xr:uid="{207CC9DB-448D-47B3-8085-0DEC0C570750}"/>
    <cellStyle name="Normal 4 2" xfId="87" xr:uid="{88C4D455-C64F-4B49-B177-D396A9C515DE}"/>
    <cellStyle name="Normal 4 2 2" xfId="88" xr:uid="{65E80266-A980-45EB-A8DF-C40BA9A72C1F}"/>
    <cellStyle name="Normal 4 2 2 2" xfId="445" xr:uid="{47ABD882-6FD1-495D-B1B6-7F70CC4F7776}"/>
    <cellStyle name="Normal 4 2 2 3" xfId="2807" xr:uid="{9CDB3C92-D6A4-470C-BF35-46D7D0645898}"/>
    <cellStyle name="Normal 4 2 2 4" xfId="2808" xr:uid="{23BCA3EE-3BE0-4C50-A917-C31F886800C4}"/>
    <cellStyle name="Normal 4 2 2 4 2" xfId="2809" xr:uid="{0EEA8244-FC25-49AA-BDA5-C43B8CB952F4}"/>
    <cellStyle name="Normal 4 2 2 4 3" xfId="2810" xr:uid="{6DA06141-461F-4ADE-90A7-4D99C79B0578}"/>
    <cellStyle name="Normal 4 2 2 4 3 2" xfId="2811" xr:uid="{85977FA2-8C5A-4353-9E5F-F030F793F586}"/>
    <cellStyle name="Normal 4 2 2 4 3 3" xfId="4312" xr:uid="{FDB42FA1-6159-4F89-9320-00DF392B215E}"/>
    <cellStyle name="Normal 4 2 3" xfId="2493" xr:uid="{ED825F49-25F6-4A62-B38C-9AD66C6423F6}"/>
    <cellStyle name="Normal 4 2 3 2" xfId="2504" xr:uid="{910A5C12-A096-4C1E-848A-B06E40999743}"/>
    <cellStyle name="Normal 4 2 3 2 2" xfId="4462" xr:uid="{39BE4EF8-6E21-4646-B557-8FCAF5B45E2E}"/>
    <cellStyle name="Normal 4 2 3 3" xfId="4463" xr:uid="{B698D041-F43A-4CA0-A5DE-C7D51608546D}"/>
    <cellStyle name="Normal 4 2 3 3 2" xfId="4464" xr:uid="{ECBFD238-496B-4804-BFEE-C8021078D8B0}"/>
    <cellStyle name="Normal 4 2 3 4" xfId="4465" xr:uid="{7395EF6E-4673-4649-8832-61825CBFE3FD}"/>
    <cellStyle name="Normal 4 2 3 5" xfId="4466" xr:uid="{AF156A26-86C3-4158-8E8D-D867A09B9FD3}"/>
    <cellStyle name="Normal 4 2 4" xfId="2494" xr:uid="{B929F796-2203-4374-9F7C-CD1783343749}"/>
    <cellStyle name="Normal 4 2 4 2" xfId="4392" xr:uid="{BF025104-DA2A-4C9F-BA03-EF1A03A18AC1}"/>
    <cellStyle name="Normal 4 2 4 2 2" xfId="4467" xr:uid="{8B73EC36-48CA-4E2B-9378-73110AD8BE0A}"/>
    <cellStyle name="Normal 4 2 4 2 3" xfId="4694" xr:uid="{FB5D3F18-3DFF-4A33-B8E3-06BFC100C9EC}"/>
    <cellStyle name="Normal 4 2 4 2 4" xfId="4613" xr:uid="{9A4B30B9-9C23-41D3-AC1C-DBBEABAD570C}"/>
    <cellStyle name="Normal 4 2 4 3" xfId="4576" xr:uid="{4C160121-E8EA-4D68-94BB-11B201D1981B}"/>
    <cellStyle name="Normal 4 2 4 4" xfId="4714" xr:uid="{3EC31F3F-51D5-45FE-B042-7B23DF768A88}"/>
    <cellStyle name="Normal 4 2 5" xfId="1168" xr:uid="{1066F045-944A-4AC8-AEBB-77F0CFC4D570}"/>
    <cellStyle name="Normal 4 2 6" xfId="4558" xr:uid="{AE61C460-6622-40BF-B739-F158E5A7B2CE}"/>
    <cellStyle name="Normal 4 3" xfId="528" xr:uid="{87534948-52BF-4633-990A-49BD83F2DA2F}"/>
    <cellStyle name="Normal 4 3 2" xfId="1170" xr:uid="{FC35CA5C-40A8-45FD-8995-472CC9A1B57E}"/>
    <cellStyle name="Normal 4 3 2 2" xfId="1171" xr:uid="{78C322C3-2010-4DA5-A6C1-BBCB99C917FC}"/>
    <cellStyle name="Normal 4 3 2 3" xfId="1172" xr:uid="{3B9E3659-7766-4133-9C27-F0B0EE42A39A}"/>
    <cellStyle name="Normal 4 3 3" xfId="1169" xr:uid="{7E837AB9-7F99-4556-9C78-96D16EB3EFF5}"/>
    <cellStyle name="Normal 4 3 3 2" xfId="4434" xr:uid="{DBEECD64-079B-44C9-BD2A-503B0CD78CBB}"/>
    <cellStyle name="Normal 4 3 4" xfId="2812" xr:uid="{BBC5797F-2149-4602-B0C4-A711A7381D08}"/>
    <cellStyle name="Normal 4 3 5" xfId="2813" xr:uid="{D0AFC8C4-076A-480D-86CF-493BB93B1D1A}"/>
    <cellStyle name="Normal 4 3 5 2" xfId="2814" xr:uid="{52E8189D-F5C7-4DF3-9A53-29BFDB1B5C34}"/>
    <cellStyle name="Normal 4 3 5 3" xfId="2815" xr:uid="{A4545383-AC86-4649-A413-2573AB50A6B8}"/>
    <cellStyle name="Normal 4 3 5 3 2" xfId="2816" xr:uid="{22DFAA9C-A671-4812-B629-CEC3A1121612}"/>
    <cellStyle name="Normal 4 3 5 3 3" xfId="4311" xr:uid="{1E74DC96-1307-4A5A-BC0D-BD46E5964E34}"/>
    <cellStyle name="Normal 4 3 6" xfId="4314" xr:uid="{5C110D04-2BE2-4ACB-9EB1-9847011111FF}"/>
    <cellStyle name="Normal 4 4" xfId="453" xr:uid="{C48CC264-0F5D-44AE-8D89-8635F1C29C26}"/>
    <cellStyle name="Normal 4 4 2" xfId="2495" xr:uid="{7E8F0B7E-2A7E-475A-8253-03D29AB51D63}"/>
    <cellStyle name="Normal 4 4 3" xfId="2503" xr:uid="{11E5B7FF-D137-4A77-A4AA-7A46412FE9FA}"/>
    <cellStyle name="Normal 4 4 3 2" xfId="4317" xr:uid="{71AE0951-2FB5-4839-8A33-9FC3B5E7AAA8}"/>
    <cellStyle name="Normal 4 4 3 3" xfId="4316" xr:uid="{19B8A832-7C0F-47B7-AAD9-062F0A07DCCA}"/>
    <cellStyle name="Normal 4 4 4" xfId="4747" xr:uid="{9C6F747B-D66F-44A2-8DD1-5D39B9B76E89}"/>
    <cellStyle name="Normal 4 5" xfId="2496" xr:uid="{AC4423A5-5999-4EF8-A3B0-3FBE3B5895BF}"/>
    <cellStyle name="Normal 4 5 2" xfId="4391" xr:uid="{E89CBAB5-6A9D-4F26-9B6B-03CFC3251BD5}"/>
    <cellStyle name="Normal 4 6" xfId="2497" xr:uid="{05D27DD1-92E6-4CD5-A7C0-271FB65586CF}"/>
    <cellStyle name="Normal 4 7" xfId="900" xr:uid="{18FD3DD0-03F1-4468-9276-2E45B6D6635E}"/>
    <cellStyle name="Normal 40" xfId="4393" xr:uid="{2FD22EC4-4E86-429E-BCDD-36B3FA439AD6}"/>
    <cellStyle name="Normal 40 2" xfId="4394" xr:uid="{0C89D1F0-487C-4692-8DD0-3ED235C3BE36}"/>
    <cellStyle name="Normal 40 2 2" xfId="4395" xr:uid="{84AA4B49-5C01-488D-99A1-F21C672FA2E3}"/>
    <cellStyle name="Normal 40 3" xfId="4396" xr:uid="{E235725D-1421-4D49-A35B-AA0646076E80}"/>
    <cellStyle name="Normal 41" xfId="4397" xr:uid="{56B6147F-7FCE-4398-B4CD-EA0BBCAC7831}"/>
    <cellStyle name="Normal 41 2" xfId="4398" xr:uid="{88B5B2EF-F1EC-4BA0-886E-620D8B82799D}"/>
    <cellStyle name="Normal 42" xfId="4399" xr:uid="{ADBD6CD5-DFFC-4B88-AA91-C2A6FF84F649}"/>
    <cellStyle name="Normal 42 2" xfId="4400" xr:uid="{93E1B553-5F46-4599-8E5E-FBE6A6B4CCB1}"/>
    <cellStyle name="Normal 43" xfId="4401" xr:uid="{3286CB42-B11E-4AF2-8333-76AEB32DC783}"/>
    <cellStyle name="Normal 43 2" xfId="4402" xr:uid="{D7708D0B-E55D-437C-9BCE-EA31B9AE20B0}"/>
    <cellStyle name="Normal 44" xfId="4412" xr:uid="{40D4CC40-D4FD-4FB2-8F84-6667789F6DEE}"/>
    <cellStyle name="Normal 44 2" xfId="4413" xr:uid="{8BEC1DAD-1050-4E96-ABB8-C5401C6E7C4E}"/>
    <cellStyle name="Normal 45" xfId="4674" xr:uid="{DAE673B3-0BB9-4AD6-9BB8-26CDF211A0B7}"/>
    <cellStyle name="Normal 45 2" xfId="5324" xr:uid="{36ECCE8F-64ED-40EA-8312-37D2C76D2B36}"/>
    <cellStyle name="Normal 45 3" xfId="5323" xr:uid="{0A564E4D-330B-4F57-98EE-9A32CEA5715D}"/>
    <cellStyle name="Normal 5" xfId="89" xr:uid="{0929E6C4-6BC4-4146-B627-A8794F4816EA}"/>
    <cellStyle name="Normal 5 10" xfId="291" xr:uid="{BDBF1054-BA54-4218-822F-A8D79EE0F3C8}"/>
    <cellStyle name="Normal 5 10 2" xfId="529" xr:uid="{61423FA7-0037-4A02-89C9-4D91C6A4E3D7}"/>
    <cellStyle name="Normal 5 10 2 2" xfId="1173" xr:uid="{2EAB8C1A-EA10-4470-BFF6-F30DEC060A1D}"/>
    <cellStyle name="Normal 5 10 2 3" xfId="2817" xr:uid="{39F42B03-4083-403B-9E7D-16161DE5E149}"/>
    <cellStyle name="Normal 5 10 2 4" xfId="2818" xr:uid="{DB7C8CA1-7AA8-4FAD-B906-56488E4DA4B4}"/>
    <cellStyle name="Normal 5 10 3" xfId="1174" xr:uid="{02624ECA-FF90-40D9-A529-269481313E4F}"/>
    <cellStyle name="Normal 5 10 3 2" xfId="2819" xr:uid="{04E40A09-FF3B-4BE8-AEDD-BBBF93613C24}"/>
    <cellStyle name="Normal 5 10 3 3" xfId="2820" xr:uid="{AEBA007E-4905-4B68-84A3-2DBE26D9EB9D}"/>
    <cellStyle name="Normal 5 10 3 4" xfId="2821" xr:uid="{FE75CB1B-079E-4291-9DF8-186669A31868}"/>
    <cellStyle name="Normal 5 10 4" xfId="2822" xr:uid="{67267D39-4FF5-4927-ACBA-F06098220639}"/>
    <cellStyle name="Normal 5 10 5" xfId="2823" xr:uid="{604D5ECF-3DDB-482B-B931-4C7127F6D6C8}"/>
    <cellStyle name="Normal 5 10 6" xfId="2824" xr:uid="{1893CA2E-6AE2-4789-B10B-AD747E6EE70B}"/>
    <cellStyle name="Normal 5 11" xfId="292" xr:uid="{84B39B47-57B2-49B6-9245-D73B0C379C1C}"/>
    <cellStyle name="Normal 5 11 2" xfId="1175" xr:uid="{8DBC1F5A-3A2A-4762-8A90-CF00C9353E96}"/>
    <cellStyle name="Normal 5 11 2 2" xfId="2825" xr:uid="{479728F4-BD17-49E5-9681-82671B95FDA4}"/>
    <cellStyle name="Normal 5 11 2 2 2" xfId="4403" xr:uid="{12FB4946-C4D3-48FD-B143-93DE38A63112}"/>
    <cellStyle name="Normal 5 11 2 2 3" xfId="4681" xr:uid="{3F7588FD-DA1D-46B6-A994-BDCF69501C73}"/>
    <cellStyle name="Normal 5 11 2 3" xfId="2826" xr:uid="{74AE43AD-2286-4CAB-A84A-1EE6B839D0CB}"/>
    <cellStyle name="Normal 5 11 2 4" xfId="2827" xr:uid="{1CC89C9B-C839-4AA8-8E78-33D9B4AB8E0A}"/>
    <cellStyle name="Normal 5 11 3" xfId="2828" xr:uid="{74A8EE28-8767-4A77-96E8-365717C13E6F}"/>
    <cellStyle name="Normal 5 11 4" xfId="2829" xr:uid="{EBA94FF7-C56D-4C52-9E15-1165DD01BF55}"/>
    <cellStyle name="Normal 5 11 4 2" xfId="4577" xr:uid="{1747F4DB-DF01-4DF3-A3B5-E746A34E5402}"/>
    <cellStyle name="Normal 5 11 4 3" xfId="4682" xr:uid="{5E039ED7-4E05-4F47-B270-BD007C9407FD}"/>
    <cellStyle name="Normal 5 11 4 4" xfId="4606" xr:uid="{859E0489-A381-475C-83A4-321699017EC5}"/>
    <cellStyle name="Normal 5 11 5" xfId="2830" xr:uid="{F8D2B082-C7E4-4F8D-87C1-844BCC122571}"/>
    <cellStyle name="Normal 5 12" xfId="1176" xr:uid="{ED793504-FFC3-49DB-B597-A14CF0B5D0F2}"/>
    <cellStyle name="Normal 5 12 2" xfId="2831" xr:uid="{29BC5FB8-88EB-4C47-AB79-F7A14E05933A}"/>
    <cellStyle name="Normal 5 12 3" xfId="2832" xr:uid="{F2C32666-35E0-44A8-80BE-835CCEE7D3C7}"/>
    <cellStyle name="Normal 5 12 4" xfId="2833" xr:uid="{C03795C6-0E48-4E6E-B86A-D8F712254FE6}"/>
    <cellStyle name="Normal 5 13" xfId="901" xr:uid="{EBECF7A7-8EAC-4696-9690-AF63CA60C48F}"/>
    <cellStyle name="Normal 5 13 2" xfId="2834" xr:uid="{48B2BBEB-9A22-4D11-840F-6A8B85BEA2B7}"/>
    <cellStyle name="Normal 5 13 3" xfId="2835" xr:uid="{AC1124F5-249E-4E9E-9623-658094BD18E1}"/>
    <cellStyle name="Normal 5 13 4" xfId="2836" xr:uid="{58373E6C-9AF7-4CE5-8ACB-C4050F0F1641}"/>
    <cellStyle name="Normal 5 14" xfId="2837" xr:uid="{6036F62B-73EB-427C-A937-8CC126658EC7}"/>
    <cellStyle name="Normal 5 14 2" xfId="2838" xr:uid="{6B229FF9-809B-4858-AF16-C081B9AF8D9F}"/>
    <cellStyle name="Normal 5 15" xfId="2839" xr:uid="{CF0ECEA5-993E-4C26-8479-1F17A2653A26}"/>
    <cellStyle name="Normal 5 16" xfId="2840" xr:uid="{0927B8C5-B450-451C-A091-3C3B22F0D871}"/>
    <cellStyle name="Normal 5 17" xfId="2841" xr:uid="{A55C20AD-62F4-4375-A2AD-8BAF494E5591}"/>
    <cellStyle name="Normal 5 2" xfId="90" xr:uid="{6B6100CB-4D2A-4E0F-92F4-B303258F4831}"/>
    <cellStyle name="Normal 5 2 2" xfId="187" xr:uid="{628F56BB-28BD-4BA6-A2EF-FABEC5991978}"/>
    <cellStyle name="Normal 5 2 2 2" xfId="188" xr:uid="{90733E37-FF10-4F49-9B6B-3B52F16DD478}"/>
    <cellStyle name="Normal 5 2 2 2 2" xfId="189" xr:uid="{0D0C50B9-C8C2-40C5-AFB6-B9999B4911B1}"/>
    <cellStyle name="Normal 5 2 2 2 2 2" xfId="190" xr:uid="{2D02F0BA-2A67-416B-9129-8A31EE09FB7B}"/>
    <cellStyle name="Normal 5 2 2 2 3" xfId="191" xr:uid="{68CE6FB0-4598-4BBF-9584-F5EC0871F084}"/>
    <cellStyle name="Normal 5 2 2 2 4" xfId="4670" xr:uid="{7AEDC769-0BF4-4FAB-A6DD-AF3AB42F048E}"/>
    <cellStyle name="Normal 5 2 2 2 5" xfId="5300" xr:uid="{3339DA6E-BC48-4E01-BD0D-F3E00E58CFF1}"/>
    <cellStyle name="Normal 5 2 2 3" xfId="192" xr:uid="{13AFEC47-136B-45F5-80E8-29FEF250BD62}"/>
    <cellStyle name="Normal 5 2 2 3 2" xfId="193" xr:uid="{6E5824F3-1C2F-4D78-9F66-54533C0FC2E7}"/>
    <cellStyle name="Normal 5 2 2 4" xfId="194" xr:uid="{5A42BC74-BCD8-4121-8AFF-0CBBEC881107}"/>
    <cellStyle name="Normal 5 2 2 5" xfId="293" xr:uid="{8D7B1819-782E-4F95-AE9F-B1230A644BAC}"/>
    <cellStyle name="Normal 5 2 2 6" xfId="4596" xr:uid="{CC504B48-B77E-418E-9E59-360615A1D632}"/>
    <cellStyle name="Normal 5 2 2 7" xfId="5329" xr:uid="{9999C694-0A50-4578-A6CB-B9DB04EDCFA6}"/>
    <cellStyle name="Normal 5 2 3" xfId="195" xr:uid="{2CEADBA9-F5DF-44E2-82FF-37F57DFB6B3F}"/>
    <cellStyle name="Normal 5 2 3 2" xfId="196" xr:uid="{40271AF3-97EC-4661-B6E2-BF9AA00F3647}"/>
    <cellStyle name="Normal 5 2 3 2 2" xfId="197" xr:uid="{76F9E4EB-1DBB-46F7-9766-60E04353E5E7}"/>
    <cellStyle name="Normal 5 2 3 2 3" xfId="4559" xr:uid="{21DCF40E-6093-40F2-ABD6-AF2CF2814DC0}"/>
    <cellStyle name="Normal 5 2 3 2 4" xfId="5301" xr:uid="{B8C36E83-E23A-4D57-8349-52B40B57C983}"/>
    <cellStyle name="Normal 5 2 3 3" xfId="198" xr:uid="{51E05064-2DE8-42FD-9479-659839F82B1B}"/>
    <cellStyle name="Normal 5 2 3 3 2" xfId="4742" xr:uid="{6D3BD418-C6FF-444F-95AB-6103FA0BC98B}"/>
    <cellStyle name="Normal 5 2 3 4" xfId="4404" xr:uid="{D7FCECA3-17E6-4353-805D-B4C5D2816C05}"/>
    <cellStyle name="Normal 5 2 3 4 2" xfId="4715" xr:uid="{7A7F41F0-0571-44DF-B4B1-1B245F6FABF4}"/>
    <cellStyle name="Normal 5 2 3 5" xfId="4597" xr:uid="{67BCBE59-DB6E-4C04-A751-9ED22E2FEEAE}"/>
    <cellStyle name="Normal 5 2 3 6" xfId="5321" xr:uid="{780DF63C-32C8-443A-822D-B8C8DFD0ED24}"/>
    <cellStyle name="Normal 5 2 3 7" xfId="5330" xr:uid="{8B30B266-824A-4666-B75E-273CF569B91E}"/>
    <cellStyle name="Normal 5 2 4" xfId="199" xr:uid="{CBEF96AD-1B33-4C95-84E3-FC8550F8521B}"/>
    <cellStyle name="Normal 5 2 4 2" xfId="200" xr:uid="{D0DF6C46-9701-4C39-9022-D66DBA9A290B}"/>
    <cellStyle name="Normal 5 2 5" xfId="201" xr:uid="{87245FA8-C755-4F5E-B55F-38FB15C8DFF4}"/>
    <cellStyle name="Normal 5 2 6" xfId="186" xr:uid="{156BF868-B9E7-4ECA-A991-250441BD4212}"/>
    <cellStyle name="Normal 5 3" xfId="91" xr:uid="{4F186259-8CDB-4508-A5ED-0E201839CE9E}"/>
    <cellStyle name="Normal 5 3 2" xfId="4406" xr:uid="{E4E53A15-4AE3-4FF2-96CC-855CD55C1E54}"/>
    <cellStyle name="Normal 5 3 3" xfId="4405" xr:uid="{B39CFD7F-51C3-47DD-99DB-34A451D7385A}"/>
    <cellStyle name="Normal 5 4" xfId="92" xr:uid="{311B7FE5-D008-414C-8D4F-B304B7C47854}"/>
    <cellStyle name="Normal 5 4 10" xfId="2842" xr:uid="{1CC21809-A8FC-4757-AFD4-5FC9F7E5B4E3}"/>
    <cellStyle name="Normal 5 4 11" xfId="2843" xr:uid="{614CAD4C-26A4-4EB6-809A-5AA34EFE0D54}"/>
    <cellStyle name="Normal 5 4 2" xfId="93" xr:uid="{314AB5BA-6753-4B42-B77B-C0DBDF49678F}"/>
    <cellStyle name="Normal 5 4 2 2" xfId="94" xr:uid="{CDC8EAA7-CCBF-4DB3-A491-A6ED395CAD20}"/>
    <cellStyle name="Normal 5 4 2 2 2" xfId="294" xr:uid="{66942518-3041-4999-896A-AF6DC76BEBAB}"/>
    <cellStyle name="Normal 5 4 2 2 2 2" xfId="530" xr:uid="{4FE3D27F-5AD1-4ACF-9270-9C0DD39663B5}"/>
    <cellStyle name="Normal 5 4 2 2 2 2 2" xfId="531" xr:uid="{3FA6722B-A368-48BD-867F-41155F487E81}"/>
    <cellStyle name="Normal 5 4 2 2 2 2 2 2" xfId="1177" xr:uid="{61AEE5FB-E5D1-484F-B34A-37437327CA77}"/>
    <cellStyle name="Normal 5 4 2 2 2 2 2 2 2" xfId="1178" xr:uid="{1AAA95CD-61EA-4B5B-8266-A380B8A12BD6}"/>
    <cellStyle name="Normal 5 4 2 2 2 2 2 3" xfId="1179" xr:uid="{4E5A6288-7AEF-40F8-A182-B91504D20A6D}"/>
    <cellStyle name="Normal 5 4 2 2 2 2 3" xfId="1180" xr:uid="{43B0C44C-20AB-4832-87E8-D996B87512DD}"/>
    <cellStyle name="Normal 5 4 2 2 2 2 3 2" xfId="1181" xr:uid="{49D4861E-F36C-4D6E-B64F-FF9B6E7A28FC}"/>
    <cellStyle name="Normal 5 4 2 2 2 2 4" xfId="1182" xr:uid="{2E416657-F798-41FA-9402-10F8FC5BE699}"/>
    <cellStyle name="Normal 5 4 2 2 2 3" xfId="532" xr:uid="{60D8C094-D41D-4848-A5C8-623ACAF2B10A}"/>
    <cellStyle name="Normal 5 4 2 2 2 3 2" xfId="1183" xr:uid="{D24C491F-5B1E-44D8-9F49-726564CB9AB3}"/>
    <cellStyle name="Normal 5 4 2 2 2 3 2 2" xfId="1184" xr:uid="{279BFE32-0DCE-454F-8D6D-488019A2AAD4}"/>
    <cellStyle name="Normal 5 4 2 2 2 3 3" xfId="1185" xr:uid="{615AB91A-E898-46E2-9438-27CB1673C54B}"/>
    <cellStyle name="Normal 5 4 2 2 2 3 4" xfId="2844" xr:uid="{B0D7DAD8-4E22-4985-A709-F03F28F98D17}"/>
    <cellStyle name="Normal 5 4 2 2 2 4" xfId="1186" xr:uid="{A74800B7-905C-4CA7-A282-8AC107BC5143}"/>
    <cellStyle name="Normal 5 4 2 2 2 4 2" xfId="1187" xr:uid="{5AFF099A-8DF6-4ACA-A958-71EE688C8CDF}"/>
    <cellStyle name="Normal 5 4 2 2 2 5" xfId="1188" xr:uid="{45B38B61-7B81-4DFC-918B-54479F7D8ADF}"/>
    <cellStyle name="Normal 5 4 2 2 2 6" xfId="2845" xr:uid="{691F4006-7184-46F4-9B16-EF7397B766D9}"/>
    <cellStyle name="Normal 5 4 2 2 3" xfId="295" xr:uid="{F41D1195-DE91-4C08-AF6C-7185CFE67E5A}"/>
    <cellStyle name="Normal 5 4 2 2 3 2" xfId="533" xr:uid="{0D797E8A-65BB-4FB3-A76F-BCADD18CA65A}"/>
    <cellStyle name="Normal 5 4 2 2 3 2 2" xfId="534" xr:uid="{02D947BA-D329-4876-B572-83AD52D3B1E0}"/>
    <cellStyle name="Normal 5 4 2 2 3 2 2 2" xfId="1189" xr:uid="{EA614CC1-6F2F-4375-B0C2-7987E04597A4}"/>
    <cellStyle name="Normal 5 4 2 2 3 2 2 2 2" xfId="1190" xr:uid="{A2808CAE-F5E0-4917-8BD1-A025A46DFD53}"/>
    <cellStyle name="Normal 5 4 2 2 3 2 2 3" xfId="1191" xr:uid="{A03A0188-606E-4FAB-9B10-BA7CEB214D21}"/>
    <cellStyle name="Normal 5 4 2 2 3 2 3" xfId="1192" xr:uid="{65172F04-A18A-45EB-8119-AB7EFE8B7918}"/>
    <cellStyle name="Normal 5 4 2 2 3 2 3 2" xfId="1193" xr:uid="{E0B1A3B8-3837-41F0-88E1-37FD57A73D82}"/>
    <cellStyle name="Normal 5 4 2 2 3 2 4" xfId="1194" xr:uid="{28491D84-EF07-4D02-905F-BD266CC7EF1A}"/>
    <cellStyle name="Normal 5 4 2 2 3 3" xfId="535" xr:uid="{427578ED-806B-4057-902E-32E790E35626}"/>
    <cellStyle name="Normal 5 4 2 2 3 3 2" xfId="1195" xr:uid="{22915B29-7E77-437A-8BAF-2C287BF9D118}"/>
    <cellStyle name="Normal 5 4 2 2 3 3 2 2" xfId="1196" xr:uid="{8C1957AB-D325-4387-B1F5-B02D3C7189E2}"/>
    <cellStyle name="Normal 5 4 2 2 3 3 3" xfId="1197" xr:uid="{15D27E22-57AD-4E42-B875-70736E12CFDD}"/>
    <cellStyle name="Normal 5 4 2 2 3 4" xfId="1198" xr:uid="{8DF0B072-EFEF-4C68-A44E-F6FABF64E1DC}"/>
    <cellStyle name="Normal 5 4 2 2 3 4 2" xfId="1199" xr:uid="{1A99DF4D-E2C4-4E0D-ADC1-C4F61A27C650}"/>
    <cellStyle name="Normal 5 4 2 2 3 5" xfId="1200" xr:uid="{94E949EC-0E05-4A0A-8F14-89EBD6D32A65}"/>
    <cellStyle name="Normal 5 4 2 2 4" xfId="536" xr:uid="{92DCF75A-FFEB-4B9D-8C4B-0A46C4362DEE}"/>
    <cellStyle name="Normal 5 4 2 2 4 2" xfId="537" xr:uid="{60615665-92D7-428A-A350-75B66E8C187E}"/>
    <cellStyle name="Normal 5 4 2 2 4 2 2" xfId="1201" xr:uid="{712FCBC9-6DB8-4D55-AE51-EFA5C9037203}"/>
    <cellStyle name="Normal 5 4 2 2 4 2 2 2" xfId="1202" xr:uid="{3C6D07BC-48A7-4323-A640-90ED4F00B62B}"/>
    <cellStyle name="Normal 5 4 2 2 4 2 3" xfId="1203" xr:uid="{9D4DE601-49BF-473D-96E5-74BE69F58ACE}"/>
    <cellStyle name="Normal 5 4 2 2 4 3" xfId="1204" xr:uid="{9CD1A8FC-63B6-4DE7-B5EF-53F0D61D6C9A}"/>
    <cellStyle name="Normal 5 4 2 2 4 3 2" xfId="1205" xr:uid="{5F6623E3-9C45-44E7-88ED-755A27424C47}"/>
    <cellStyle name="Normal 5 4 2 2 4 4" xfId="1206" xr:uid="{E06E58C2-3C88-404A-B85A-06830AAA2B22}"/>
    <cellStyle name="Normal 5 4 2 2 5" xfId="538" xr:uid="{7B14C01E-36F0-40B7-AAFA-5C1FAA0BCC9A}"/>
    <cellStyle name="Normal 5 4 2 2 5 2" xfId="1207" xr:uid="{C0935BDC-1171-4038-AEF2-8EF6CE3219CB}"/>
    <cellStyle name="Normal 5 4 2 2 5 2 2" xfId="1208" xr:uid="{B25B7E33-0A62-44BF-AF69-50CA86F1C3CC}"/>
    <cellStyle name="Normal 5 4 2 2 5 3" xfId="1209" xr:uid="{6AFB8B44-69BD-4798-841A-B7105C90CA44}"/>
    <cellStyle name="Normal 5 4 2 2 5 4" xfId="2846" xr:uid="{B6200A95-9072-494B-B46F-A030B4357528}"/>
    <cellStyle name="Normal 5 4 2 2 6" xfId="1210" xr:uid="{52A269CD-0DCF-4399-8DCE-C6F54738AB8B}"/>
    <cellStyle name="Normal 5 4 2 2 6 2" xfId="1211" xr:uid="{DCE026AE-B1E2-4E57-A235-4FF37194151C}"/>
    <cellStyle name="Normal 5 4 2 2 7" xfId="1212" xr:uid="{A1639418-0526-4CDC-9825-FE73D6B89438}"/>
    <cellStyle name="Normal 5 4 2 2 8" xfId="2847" xr:uid="{1784DEC8-F353-4A3A-8E15-25ED7818BD70}"/>
    <cellStyle name="Normal 5 4 2 3" xfId="296" xr:uid="{D0167714-B25D-420B-9297-CC6ECA2AFAC4}"/>
    <cellStyle name="Normal 5 4 2 3 2" xfId="539" xr:uid="{620A9B99-B169-46C9-B649-A9AE75CEDC16}"/>
    <cellStyle name="Normal 5 4 2 3 2 2" xfId="540" xr:uid="{ED0F9F78-99E0-408E-982E-6DE301CCC976}"/>
    <cellStyle name="Normal 5 4 2 3 2 2 2" xfId="1213" xr:uid="{59C16051-9804-4EF4-AF1B-9BE8DFF0D9FA}"/>
    <cellStyle name="Normal 5 4 2 3 2 2 2 2" xfId="1214" xr:uid="{4297FF1A-7FB6-4FE6-96BC-332BDFA469ED}"/>
    <cellStyle name="Normal 5 4 2 3 2 2 3" xfId="1215" xr:uid="{0BD35F1C-BB87-4C4F-9FB1-B54FAF3F5272}"/>
    <cellStyle name="Normal 5 4 2 3 2 3" xfId="1216" xr:uid="{63691ED7-7149-4A30-BE2D-42C7E733840F}"/>
    <cellStyle name="Normal 5 4 2 3 2 3 2" xfId="1217" xr:uid="{5878A8B0-2155-4D7D-9221-F5AD0D220126}"/>
    <cellStyle name="Normal 5 4 2 3 2 4" xfId="1218" xr:uid="{A9490173-27C6-40F8-9BD8-05C0A789B90E}"/>
    <cellStyle name="Normal 5 4 2 3 3" xfId="541" xr:uid="{4CE9BB7D-356D-430A-A159-6D4889EC5503}"/>
    <cellStyle name="Normal 5 4 2 3 3 2" xfId="1219" xr:uid="{92DF1A17-8318-48E9-86BD-F29690254745}"/>
    <cellStyle name="Normal 5 4 2 3 3 2 2" xfId="1220" xr:uid="{B8DD81DB-C698-4AC3-9BDC-C0361D26D234}"/>
    <cellStyle name="Normal 5 4 2 3 3 3" xfId="1221" xr:uid="{63E26887-051B-49BE-AEEE-DB9D821540B5}"/>
    <cellStyle name="Normal 5 4 2 3 3 4" xfId="2848" xr:uid="{5EDB9D56-5E71-4930-AA0F-059C54F00E40}"/>
    <cellStyle name="Normal 5 4 2 3 4" xfId="1222" xr:uid="{BCE37BDF-5A31-49A7-B494-1B5A4D2CCA4C}"/>
    <cellStyle name="Normal 5 4 2 3 4 2" xfId="1223" xr:uid="{A76F8B8C-926C-4E67-A85B-E76B0499E324}"/>
    <cellStyle name="Normal 5 4 2 3 5" xfId="1224" xr:uid="{D6DCF266-4C82-4DE2-B037-C5A4B5A99DD7}"/>
    <cellStyle name="Normal 5 4 2 3 6" xfId="2849" xr:uid="{9DF91F70-A2D4-4A9C-9B34-165124359B1A}"/>
    <cellStyle name="Normal 5 4 2 4" xfId="297" xr:uid="{C0821AF1-FD2B-4DDA-8FC6-EFDABCA48E26}"/>
    <cellStyle name="Normal 5 4 2 4 2" xfId="542" xr:uid="{B91309AB-FA38-4F7E-87DA-0E87AB891397}"/>
    <cellStyle name="Normal 5 4 2 4 2 2" xfId="543" xr:uid="{57F666C7-342E-4A05-B72A-19CFFB8CBCEF}"/>
    <cellStyle name="Normal 5 4 2 4 2 2 2" xfId="1225" xr:uid="{89C16E55-899B-4EE2-AA6A-9FBB792F3074}"/>
    <cellStyle name="Normal 5 4 2 4 2 2 2 2" xfId="1226" xr:uid="{3F092BDC-EF47-40F1-BAE3-8C71A7D18D9B}"/>
    <cellStyle name="Normal 5 4 2 4 2 2 3" xfId="1227" xr:uid="{384C3B96-5EF1-4F65-8A2F-8E2B407969D1}"/>
    <cellStyle name="Normal 5 4 2 4 2 3" xfId="1228" xr:uid="{5895ADFC-48B6-43EF-9836-C90F40E14DA0}"/>
    <cellStyle name="Normal 5 4 2 4 2 3 2" xfId="1229" xr:uid="{5438CB2D-F68F-4693-BFD1-F89F57D9B02D}"/>
    <cellStyle name="Normal 5 4 2 4 2 4" xfId="1230" xr:uid="{E6435745-1910-43F6-829F-D51A97F72798}"/>
    <cellStyle name="Normal 5 4 2 4 3" xfId="544" xr:uid="{648C22E7-3258-4400-8456-CD36EA429020}"/>
    <cellStyle name="Normal 5 4 2 4 3 2" xfId="1231" xr:uid="{4D2256F6-FF01-43AB-9208-CE2257D3ECCD}"/>
    <cellStyle name="Normal 5 4 2 4 3 2 2" xfId="1232" xr:uid="{3EC8F175-539A-4376-A081-325B70FBDE4A}"/>
    <cellStyle name="Normal 5 4 2 4 3 3" xfId="1233" xr:uid="{9395835F-154B-4BCB-AC61-39CEDB61507E}"/>
    <cellStyle name="Normal 5 4 2 4 4" xfId="1234" xr:uid="{8384C41C-9B89-474A-886B-2E8188E2CE40}"/>
    <cellStyle name="Normal 5 4 2 4 4 2" xfId="1235" xr:uid="{F1B4A0F1-65AE-43B3-B7FC-599F3C54FFD4}"/>
    <cellStyle name="Normal 5 4 2 4 5" xfId="1236" xr:uid="{C98723F4-E675-473B-8369-9D3BA30C6158}"/>
    <cellStyle name="Normal 5 4 2 5" xfId="298" xr:uid="{6428F9A9-D9D9-4668-A61D-C059F5A71F2F}"/>
    <cellStyle name="Normal 5 4 2 5 2" xfId="545" xr:uid="{6E6119E2-3B48-4F4D-9564-2B0547DA6CBE}"/>
    <cellStyle name="Normal 5 4 2 5 2 2" xfId="1237" xr:uid="{2A0CCE95-E2C4-4653-98B2-6207769CD379}"/>
    <cellStyle name="Normal 5 4 2 5 2 2 2" xfId="1238" xr:uid="{79D0848C-C46D-4D48-BF17-C2F77AF61BA9}"/>
    <cellStyle name="Normal 5 4 2 5 2 3" xfId="1239" xr:uid="{A915E007-0030-486B-9832-9F5B9B7C965F}"/>
    <cellStyle name="Normal 5 4 2 5 3" xfId="1240" xr:uid="{FA441C4E-62E1-4A97-A5BF-7769B2954264}"/>
    <cellStyle name="Normal 5 4 2 5 3 2" xfId="1241" xr:uid="{362FE25C-8EB0-4876-ADCD-097280B7C7AF}"/>
    <cellStyle name="Normal 5 4 2 5 4" xfId="1242" xr:uid="{2DB688F4-07D4-47A2-BBBF-BCFCC10868CC}"/>
    <cellStyle name="Normal 5 4 2 6" xfId="546" xr:uid="{7B570F23-ACD2-44F7-8FEC-B46760D4AB44}"/>
    <cellStyle name="Normal 5 4 2 6 2" xfId="1243" xr:uid="{48341C9B-45C8-4160-830F-5296492A0229}"/>
    <cellStyle name="Normal 5 4 2 6 2 2" xfId="1244" xr:uid="{666086A7-9C97-4529-9B33-2BBC759A5489}"/>
    <cellStyle name="Normal 5 4 2 6 2 3" xfId="4419" xr:uid="{5E4348DB-61DE-4D25-AF70-93B555BE4749}"/>
    <cellStyle name="Normal 5 4 2 6 3" xfId="1245" xr:uid="{E0287EC1-654A-4E5F-94F8-BA5BFBB1AADA}"/>
    <cellStyle name="Normal 5 4 2 6 4" xfId="2850" xr:uid="{C61C65E0-4D12-4718-9C5C-FC6AB39DB2B2}"/>
    <cellStyle name="Normal 5 4 2 6 4 2" xfId="4584" xr:uid="{A3FBDD4C-42B5-4936-80C8-AAFBC911FA64}"/>
    <cellStyle name="Normal 5 4 2 6 4 3" xfId="4683" xr:uid="{900C20DE-24F7-4986-895E-AE9D1DD6563D}"/>
    <cellStyle name="Normal 5 4 2 6 4 4" xfId="4611" xr:uid="{21A819DB-4FAC-4470-A17C-A7E6C3F44586}"/>
    <cellStyle name="Normal 5 4 2 7" xfId="1246" xr:uid="{6A4B2993-9479-4223-B019-5598428136FA}"/>
    <cellStyle name="Normal 5 4 2 7 2" xfId="1247" xr:uid="{F976008D-7121-4353-A528-7862FE39FAF9}"/>
    <cellStyle name="Normal 5 4 2 8" xfId="1248" xr:uid="{74E4847A-445B-4870-8984-EBC4E860949B}"/>
    <cellStyle name="Normal 5 4 2 9" xfId="2851" xr:uid="{53D06D14-07C1-4BE7-A134-A2DE6CAFEF42}"/>
    <cellStyle name="Normal 5 4 3" xfId="95" xr:uid="{D106EACC-0DC0-4724-969B-F07A30B30000}"/>
    <cellStyle name="Normal 5 4 3 2" xfId="96" xr:uid="{9B011247-672B-47DE-9457-A17A57A2923B}"/>
    <cellStyle name="Normal 5 4 3 2 2" xfId="547" xr:uid="{8AC34975-93A0-48D3-9217-1BA2B7A001E5}"/>
    <cellStyle name="Normal 5 4 3 2 2 2" xfId="548" xr:uid="{C3DD4AE9-C007-439A-AE3E-93F4DB62CD5B}"/>
    <cellStyle name="Normal 5 4 3 2 2 2 2" xfId="1249" xr:uid="{5727ED5E-DA57-41A8-BAB8-95E5E10FE16A}"/>
    <cellStyle name="Normal 5 4 3 2 2 2 2 2" xfId="1250" xr:uid="{53388E50-665D-4686-8482-1A2CD40BA1C2}"/>
    <cellStyle name="Normal 5 4 3 2 2 2 3" xfId="1251" xr:uid="{7ABB1BA2-DC44-4898-B83C-E9DCA14D0F35}"/>
    <cellStyle name="Normal 5 4 3 2 2 3" xfId="1252" xr:uid="{CA9721F0-7243-4489-9DF6-6CCE7F778E66}"/>
    <cellStyle name="Normal 5 4 3 2 2 3 2" xfId="1253" xr:uid="{9165CD8B-C7B9-43A0-994C-34AD04E5C09E}"/>
    <cellStyle name="Normal 5 4 3 2 2 4" xfId="1254" xr:uid="{FAA205D2-3B70-4725-B4E3-7477899C2BE3}"/>
    <cellStyle name="Normal 5 4 3 2 3" xfId="549" xr:uid="{1CDD07CC-987C-4743-9A63-975FDE10D4FB}"/>
    <cellStyle name="Normal 5 4 3 2 3 2" xfId="1255" xr:uid="{71EA8110-555D-4A30-90A8-539BE2095273}"/>
    <cellStyle name="Normal 5 4 3 2 3 2 2" xfId="1256" xr:uid="{CC5CEC2D-1430-41AB-B152-9BC0180D92C1}"/>
    <cellStyle name="Normal 5 4 3 2 3 3" xfId="1257" xr:uid="{A7541ADC-35BD-44DF-BC64-9C860976187B}"/>
    <cellStyle name="Normal 5 4 3 2 3 4" xfId="2852" xr:uid="{183E1ABA-E279-4EA5-931C-0ADBD68BAA99}"/>
    <cellStyle name="Normal 5 4 3 2 4" xfId="1258" xr:uid="{00A6E5C4-614F-42C9-A844-D7C1DD50565E}"/>
    <cellStyle name="Normal 5 4 3 2 4 2" xfId="1259" xr:uid="{22A7F12F-8724-4983-B955-8B3FF97575CA}"/>
    <cellStyle name="Normal 5 4 3 2 5" xfId="1260" xr:uid="{58091C6F-D2AC-43A9-8B3C-EDF94F9FB73D}"/>
    <cellStyle name="Normal 5 4 3 2 6" xfId="2853" xr:uid="{2C1AEA34-3964-4F28-98EA-44A7C57BB829}"/>
    <cellStyle name="Normal 5 4 3 3" xfId="299" xr:uid="{51ADBF97-5939-4C8F-8BFC-F3C99C106307}"/>
    <cellStyle name="Normal 5 4 3 3 2" xfId="550" xr:uid="{B1F11AB5-CC13-4ABF-BAFA-C93CAB532DF3}"/>
    <cellStyle name="Normal 5 4 3 3 2 2" xfId="551" xr:uid="{78D1BBE1-D101-4AFB-B6DA-C72AB5B58B03}"/>
    <cellStyle name="Normal 5 4 3 3 2 2 2" xfId="1261" xr:uid="{37FEF401-6084-4160-912D-516F8F530F6F}"/>
    <cellStyle name="Normal 5 4 3 3 2 2 2 2" xfId="1262" xr:uid="{A00E10BE-86D3-4073-9A0B-DBB57BFCE6D5}"/>
    <cellStyle name="Normal 5 4 3 3 2 2 3" xfId="1263" xr:uid="{4393E8C3-2B2D-4AF8-AEE4-D0C2BD92D145}"/>
    <cellStyle name="Normal 5 4 3 3 2 3" xfId="1264" xr:uid="{FFC05ED6-F4FF-4B68-A5D2-4585510CEAB3}"/>
    <cellStyle name="Normal 5 4 3 3 2 3 2" xfId="1265" xr:uid="{0169F892-7B32-4466-BC80-D3992E57AD70}"/>
    <cellStyle name="Normal 5 4 3 3 2 4" xfId="1266" xr:uid="{024800F2-AE4C-4925-9C90-77A95DF8E032}"/>
    <cellStyle name="Normal 5 4 3 3 3" xfId="552" xr:uid="{E1B3C48D-CC5F-44E1-9E35-D51D73F373C6}"/>
    <cellStyle name="Normal 5 4 3 3 3 2" xfId="1267" xr:uid="{EC589C9C-55AD-42F8-8425-ECB9AEB75955}"/>
    <cellStyle name="Normal 5 4 3 3 3 2 2" xfId="1268" xr:uid="{D313D5C2-382A-4364-8B0C-EC71A9D13FA9}"/>
    <cellStyle name="Normal 5 4 3 3 3 3" xfId="1269" xr:uid="{2641345C-6A52-4190-8FB3-F322D6F7A4C0}"/>
    <cellStyle name="Normal 5 4 3 3 4" xfId="1270" xr:uid="{D6A8D742-2D42-45DF-89AA-C4AB1572F170}"/>
    <cellStyle name="Normal 5 4 3 3 4 2" xfId="1271" xr:uid="{CEB1CC1D-2642-44C2-9B72-EFEE4081B240}"/>
    <cellStyle name="Normal 5 4 3 3 5" xfId="1272" xr:uid="{38F9E6F4-E3A9-4A87-972A-004FF3DB7772}"/>
    <cellStyle name="Normal 5 4 3 4" xfId="300" xr:uid="{DC7AD15D-4E8B-4C9C-8736-43E8F4C77926}"/>
    <cellStyle name="Normal 5 4 3 4 2" xfId="553" xr:uid="{8D010DEF-FB88-436D-8D89-925F7A5B89A3}"/>
    <cellStyle name="Normal 5 4 3 4 2 2" xfId="1273" xr:uid="{8DD89CDE-92DE-4B7D-968C-0054A11CAE17}"/>
    <cellStyle name="Normal 5 4 3 4 2 2 2" xfId="1274" xr:uid="{F8B2E804-235C-4696-B7A2-7B310B162720}"/>
    <cellStyle name="Normal 5 4 3 4 2 3" xfId="1275" xr:uid="{B329DBE2-9695-45EB-BCD5-8A590F4A5B7B}"/>
    <cellStyle name="Normal 5 4 3 4 3" xfId="1276" xr:uid="{1C5F1870-6F3D-4A10-A36E-D00C777DF98F}"/>
    <cellStyle name="Normal 5 4 3 4 3 2" xfId="1277" xr:uid="{09CA315C-111F-4FE7-9FB4-994D15CC462B}"/>
    <cellStyle name="Normal 5 4 3 4 4" xfId="1278" xr:uid="{3DE4400D-A43D-4F6A-B220-15003F4F0EC4}"/>
    <cellStyle name="Normal 5 4 3 5" xfId="554" xr:uid="{6A2698BB-4022-4E28-94F3-3EB48346EA33}"/>
    <cellStyle name="Normal 5 4 3 5 2" xfId="1279" xr:uid="{EC12E0EB-D961-47B5-B734-F6A4BC1B3EA9}"/>
    <cellStyle name="Normal 5 4 3 5 2 2" xfId="1280" xr:uid="{64D0E03F-F22B-4721-AA94-30805270D29A}"/>
    <cellStyle name="Normal 5 4 3 5 3" xfId="1281" xr:uid="{FEAB092B-1000-4E39-9F91-86E31B801A72}"/>
    <cellStyle name="Normal 5 4 3 5 4" xfId="2854" xr:uid="{AB9E2DFF-F7BC-42EE-89AA-82CE6BE03A6C}"/>
    <cellStyle name="Normal 5 4 3 6" xfId="1282" xr:uid="{4DA2E319-5424-444A-B35E-0EA541600253}"/>
    <cellStyle name="Normal 5 4 3 6 2" xfId="1283" xr:uid="{387FAC86-A10D-4DEA-8844-44656AC7DCEC}"/>
    <cellStyle name="Normal 5 4 3 7" xfId="1284" xr:uid="{653ED2AB-703E-4699-843C-42E3BD8D8EF4}"/>
    <cellStyle name="Normal 5 4 3 8" xfId="2855" xr:uid="{D24940D6-5DF0-43DF-BEA3-AD15F0B91FEF}"/>
    <cellStyle name="Normal 5 4 4" xfId="97" xr:uid="{613108C4-7DBC-400D-9582-A102B6B55BA3}"/>
    <cellStyle name="Normal 5 4 4 2" xfId="446" xr:uid="{BD9CA403-5FD4-4753-9C92-C5BC382ED0AC}"/>
    <cellStyle name="Normal 5 4 4 2 2" xfId="555" xr:uid="{7839966F-9465-405E-B7D9-802769B805E6}"/>
    <cellStyle name="Normal 5 4 4 2 2 2" xfId="1285" xr:uid="{E07D29A8-3473-4FA8-93D1-D213DC38B534}"/>
    <cellStyle name="Normal 5 4 4 2 2 2 2" xfId="1286" xr:uid="{E4960F09-F22E-4053-9A6B-93EDA58F392C}"/>
    <cellStyle name="Normal 5 4 4 2 2 3" xfId="1287" xr:uid="{F49314D1-8EB4-4CE1-AB47-7E21F491C082}"/>
    <cellStyle name="Normal 5 4 4 2 2 4" xfId="2856" xr:uid="{6B74CFEF-9530-4054-A4AD-09071CE24D27}"/>
    <cellStyle name="Normal 5 4 4 2 3" xfId="1288" xr:uid="{9CF96EAE-C35C-4D28-BDE6-254CB78BD283}"/>
    <cellStyle name="Normal 5 4 4 2 3 2" xfId="1289" xr:uid="{02DC804A-FA1F-4A39-AD10-B73EC9942177}"/>
    <cellStyle name="Normal 5 4 4 2 4" xfId="1290" xr:uid="{F8E31536-4207-47A0-923C-C93BA69C3B52}"/>
    <cellStyle name="Normal 5 4 4 2 5" xfId="2857" xr:uid="{341558B4-6FE9-4BC2-A66E-0449DBA44DEE}"/>
    <cellStyle name="Normal 5 4 4 3" xfId="556" xr:uid="{95876A61-D950-4434-B7CD-C1540520725F}"/>
    <cellStyle name="Normal 5 4 4 3 2" xfId="1291" xr:uid="{5332398D-DD83-42FC-A625-342FCA4A2381}"/>
    <cellStyle name="Normal 5 4 4 3 2 2" xfId="1292" xr:uid="{1476466E-61AD-4C64-9FBC-E09C69910631}"/>
    <cellStyle name="Normal 5 4 4 3 3" xfId="1293" xr:uid="{73D6EC86-9B59-4D1C-A4C5-434765A120C7}"/>
    <cellStyle name="Normal 5 4 4 3 4" xfId="2858" xr:uid="{C02B509D-C451-4B21-B4E3-C3D5098F9133}"/>
    <cellStyle name="Normal 5 4 4 4" xfId="1294" xr:uid="{B6ECF394-0F1E-415B-A87F-93E478219C50}"/>
    <cellStyle name="Normal 5 4 4 4 2" xfId="1295" xr:uid="{BCC734F4-FC2A-4FE2-9EB7-B429E0ADCCF0}"/>
    <cellStyle name="Normal 5 4 4 4 3" xfId="2859" xr:uid="{3DD97531-6257-446C-87B6-F72B86753C61}"/>
    <cellStyle name="Normal 5 4 4 4 4" xfId="2860" xr:uid="{47F001EC-AA41-46E2-9F75-5A0EE336A0C6}"/>
    <cellStyle name="Normal 5 4 4 5" xfId="1296" xr:uid="{B16EF77A-4D5E-4EB8-A32F-E2B748312C86}"/>
    <cellStyle name="Normal 5 4 4 6" xfId="2861" xr:uid="{61368E9C-1663-4B78-B121-B55A78528553}"/>
    <cellStyle name="Normal 5 4 4 7" xfId="2862" xr:uid="{C93FD9D6-A576-45EE-9633-D64A87F32594}"/>
    <cellStyle name="Normal 5 4 5" xfId="301" xr:uid="{F6139011-2908-4A81-9DC9-3E099922707D}"/>
    <cellStyle name="Normal 5 4 5 2" xfId="557" xr:uid="{E9426224-677A-4258-AD11-6895DE294A07}"/>
    <cellStyle name="Normal 5 4 5 2 2" xfId="558" xr:uid="{33AE20A1-55ED-405E-9529-E9BE7A5F7915}"/>
    <cellStyle name="Normal 5 4 5 2 2 2" xfId="1297" xr:uid="{4A7CD177-AA15-494B-8163-5D1E2FA1A0DF}"/>
    <cellStyle name="Normal 5 4 5 2 2 2 2" xfId="1298" xr:uid="{A59348E2-C0D8-4522-B712-4DAC855FE248}"/>
    <cellStyle name="Normal 5 4 5 2 2 3" xfId="1299" xr:uid="{4262595C-BC05-4685-AC85-314F6F4C23DC}"/>
    <cellStyle name="Normal 5 4 5 2 3" xfId="1300" xr:uid="{4CEB916D-B57B-4B46-8934-BF446C9EC381}"/>
    <cellStyle name="Normal 5 4 5 2 3 2" xfId="1301" xr:uid="{FA783276-5889-4EB4-A8DA-1C3488154446}"/>
    <cellStyle name="Normal 5 4 5 2 4" xfId="1302" xr:uid="{44C44E07-8130-4607-A823-2A21EBD38F11}"/>
    <cellStyle name="Normal 5 4 5 3" xfId="559" xr:uid="{DEABE17F-FC3F-4319-8B5E-728404509772}"/>
    <cellStyle name="Normal 5 4 5 3 2" xfId="1303" xr:uid="{91303F56-D7E7-4C82-BEF4-6A2E00C90EFE}"/>
    <cellStyle name="Normal 5 4 5 3 2 2" xfId="1304" xr:uid="{DCF06C81-1148-4409-A263-92161E23C646}"/>
    <cellStyle name="Normal 5 4 5 3 3" xfId="1305" xr:uid="{EC9254E9-7E6C-43D0-9E58-98B8BD47DF66}"/>
    <cellStyle name="Normal 5 4 5 3 4" xfId="2863" xr:uid="{ABB03E1F-6EBA-4468-89E7-1E9F73D6632F}"/>
    <cellStyle name="Normal 5 4 5 4" xfId="1306" xr:uid="{653A4226-A350-46FD-B683-6EE33CB1F809}"/>
    <cellStyle name="Normal 5 4 5 4 2" xfId="1307" xr:uid="{8F4FC523-AAE0-4183-B6DC-40A975584EAB}"/>
    <cellStyle name="Normal 5 4 5 5" xfId="1308" xr:uid="{BA3F2A26-AB73-4890-BEAA-6965CF031B79}"/>
    <cellStyle name="Normal 5 4 5 6" xfId="2864" xr:uid="{A4BF7833-4583-4D1D-A9A2-BC54F1D8F9ED}"/>
    <cellStyle name="Normal 5 4 6" xfId="302" xr:uid="{78EB616E-458B-40B8-9D82-7D367E2E740A}"/>
    <cellStyle name="Normal 5 4 6 2" xfId="560" xr:uid="{27F609E7-70AF-4F32-B693-A1104DBEC422}"/>
    <cellStyle name="Normal 5 4 6 2 2" xfId="1309" xr:uid="{24A7327B-164F-4BA0-A562-BF2DC3B1FA3E}"/>
    <cellStyle name="Normal 5 4 6 2 2 2" xfId="1310" xr:uid="{F7480002-3A86-4400-AE7D-6623CF41BE59}"/>
    <cellStyle name="Normal 5 4 6 2 3" xfId="1311" xr:uid="{6F2C6C80-8158-4989-BC7C-80135201D39C}"/>
    <cellStyle name="Normal 5 4 6 2 4" xfId="2865" xr:uid="{C7666AAE-0305-478F-996A-4A117A7E1C97}"/>
    <cellStyle name="Normal 5 4 6 3" xfId="1312" xr:uid="{40B74C7F-FC77-4472-801B-EF11C4BBAF05}"/>
    <cellStyle name="Normal 5 4 6 3 2" xfId="1313" xr:uid="{C904D86E-0D77-4EBB-AD59-EA6ABE5A0585}"/>
    <cellStyle name="Normal 5 4 6 4" xfId="1314" xr:uid="{0A176218-FA23-4680-B60D-D3CE3A582107}"/>
    <cellStyle name="Normal 5 4 6 5" xfId="2866" xr:uid="{F774428A-A017-4735-9A79-E015F6D9D9F6}"/>
    <cellStyle name="Normal 5 4 7" xfId="561" xr:uid="{9F5A3DEC-6E5F-4544-95F0-100EEF03FBD5}"/>
    <cellStyle name="Normal 5 4 7 2" xfId="1315" xr:uid="{77CAF62E-1949-4C1B-856B-5A52F4820708}"/>
    <cellStyle name="Normal 5 4 7 2 2" xfId="1316" xr:uid="{8D92F0BF-6F6F-4001-9DA2-AFC9B171A9AC}"/>
    <cellStyle name="Normal 5 4 7 2 3" xfId="4418" xr:uid="{96BBCDC0-D98D-404E-AC0E-C180DE7690F0}"/>
    <cellStyle name="Normal 5 4 7 3" xfId="1317" xr:uid="{0FB28700-FB42-4FFC-B102-1276BC6A3427}"/>
    <cellStyle name="Normal 5 4 7 4" xfId="2867" xr:uid="{5C3DE1AC-5486-4505-8294-005F69BA7DDD}"/>
    <cellStyle name="Normal 5 4 7 4 2" xfId="4583" xr:uid="{F5F6785A-9702-4F50-B328-73CB9295E68A}"/>
    <cellStyle name="Normal 5 4 7 4 3" xfId="4684" xr:uid="{CC1EB2EA-4B8F-4A2C-B5B3-DF5A8F6D1806}"/>
    <cellStyle name="Normal 5 4 7 4 4" xfId="4610" xr:uid="{4C9940DF-480F-4AC5-A741-5FD2238C59C3}"/>
    <cellStyle name="Normal 5 4 8" xfId="1318" xr:uid="{32553BEB-F590-479D-B88E-5F3FEF935EAB}"/>
    <cellStyle name="Normal 5 4 8 2" xfId="1319" xr:uid="{533C2FFE-7E7C-45A5-A7F0-E2844F35016D}"/>
    <cellStyle name="Normal 5 4 8 3" xfId="2868" xr:uid="{50AEEF5F-7D4C-4E3B-8123-F94C321EF22A}"/>
    <cellStyle name="Normal 5 4 8 4" xfId="2869" xr:uid="{A4CC9828-299A-44E7-897B-7DFF7590DD32}"/>
    <cellStyle name="Normal 5 4 9" xfId="1320" xr:uid="{87E10090-F46B-4073-BFB3-8256597752C7}"/>
    <cellStyle name="Normal 5 5" xfId="98" xr:uid="{6EC05CDE-4E90-41FD-A70B-F68F9501021B}"/>
    <cellStyle name="Normal 5 5 10" xfId="2870" xr:uid="{FD28170B-F3EA-417B-9ED6-C7802E910CDE}"/>
    <cellStyle name="Normal 5 5 11" xfId="2871" xr:uid="{CA767A7B-A1A7-4261-A9BB-2A682C848959}"/>
    <cellStyle name="Normal 5 5 2" xfId="99" xr:uid="{6A94B32B-D2D4-417E-B831-555E85602080}"/>
    <cellStyle name="Normal 5 5 2 2" xfId="100" xr:uid="{EF7741F1-FF77-495E-B444-5673F6A55EB6}"/>
    <cellStyle name="Normal 5 5 2 2 2" xfId="303" xr:uid="{713EFE80-2730-45A7-BA46-5B95FBC5991C}"/>
    <cellStyle name="Normal 5 5 2 2 2 2" xfId="562" xr:uid="{00CEADB9-FD09-47D1-8020-4B8A1E1FF755}"/>
    <cellStyle name="Normal 5 5 2 2 2 2 2" xfId="1321" xr:uid="{72EFDECA-2FC1-4B5A-BC7D-E10C6D759EDC}"/>
    <cellStyle name="Normal 5 5 2 2 2 2 2 2" xfId="1322" xr:uid="{4654B007-44FB-4E7C-AF75-8E721AC68642}"/>
    <cellStyle name="Normal 5 5 2 2 2 2 3" xfId="1323" xr:uid="{7CAFB89C-4695-4D1E-BE2D-88E8CC82F613}"/>
    <cellStyle name="Normal 5 5 2 2 2 2 4" xfId="2872" xr:uid="{BE6880B8-D67F-4BC3-A596-20325A7661BE}"/>
    <cellStyle name="Normal 5 5 2 2 2 3" xfId="1324" xr:uid="{0A24C556-8320-4B3E-8692-200246229A44}"/>
    <cellStyle name="Normal 5 5 2 2 2 3 2" xfId="1325" xr:uid="{DEC5A5EB-B83A-46E8-98AF-5F17EC523AB8}"/>
    <cellStyle name="Normal 5 5 2 2 2 3 3" xfId="2873" xr:uid="{FD991996-BDDD-480B-B27A-FA716E2DC71F}"/>
    <cellStyle name="Normal 5 5 2 2 2 3 4" xfId="2874" xr:uid="{677EAA41-6318-4FF9-99CC-7B22E34EE74E}"/>
    <cellStyle name="Normal 5 5 2 2 2 4" xfId="1326" xr:uid="{55DA4FC0-D750-4744-9266-66F89C4676DC}"/>
    <cellStyle name="Normal 5 5 2 2 2 5" xfId="2875" xr:uid="{D17FBF0A-7B04-4C0E-B243-1BA0324689D7}"/>
    <cellStyle name="Normal 5 5 2 2 2 6" xfId="2876" xr:uid="{85A7BF03-B4EF-405E-875B-97B6ECA9D16D}"/>
    <cellStyle name="Normal 5 5 2 2 3" xfId="563" xr:uid="{7E0B4541-A43F-4FA9-B3D7-5F13A82E522B}"/>
    <cellStyle name="Normal 5 5 2 2 3 2" xfId="1327" xr:uid="{1BFCB203-ECD3-4214-8425-8300DB23D667}"/>
    <cellStyle name="Normal 5 5 2 2 3 2 2" xfId="1328" xr:uid="{75360488-4AE5-4B20-B43A-7AF052684702}"/>
    <cellStyle name="Normal 5 5 2 2 3 2 3" xfId="2877" xr:uid="{4E30F6D3-9433-4671-ABDC-0DFF8DBF8A5E}"/>
    <cellStyle name="Normal 5 5 2 2 3 2 4" xfId="2878" xr:uid="{A7221599-DDEF-48D9-BA1D-26B70866822B}"/>
    <cellStyle name="Normal 5 5 2 2 3 3" xfId="1329" xr:uid="{D633EEA6-C1D9-49F1-B36E-4606B2B38629}"/>
    <cellStyle name="Normal 5 5 2 2 3 4" xfId="2879" xr:uid="{437CC08A-94FA-4556-BBB0-DB39AD4F5731}"/>
    <cellStyle name="Normal 5 5 2 2 3 5" xfId="2880" xr:uid="{E55C449D-1940-421C-8353-9A64FCEA0762}"/>
    <cellStyle name="Normal 5 5 2 2 4" xfId="1330" xr:uid="{A00975C3-55C5-4CDE-9AAD-D5B800C8212C}"/>
    <cellStyle name="Normal 5 5 2 2 4 2" xfId="1331" xr:uid="{AE315EA1-CC0D-41A0-BBF4-1FBBA5E9C20B}"/>
    <cellStyle name="Normal 5 5 2 2 4 3" xfId="2881" xr:uid="{92C24193-E389-42F9-B65D-552542831979}"/>
    <cellStyle name="Normal 5 5 2 2 4 4" xfId="2882" xr:uid="{C099D47F-AED2-484C-8480-A427DD7EC6D4}"/>
    <cellStyle name="Normal 5 5 2 2 5" xfId="1332" xr:uid="{EFB49674-EC7F-4EA0-A5FC-D238CDCB4B39}"/>
    <cellStyle name="Normal 5 5 2 2 5 2" xfId="2883" xr:uid="{613D9CDF-033A-4C6D-8A05-4524ECA7DC63}"/>
    <cellStyle name="Normal 5 5 2 2 5 3" xfId="2884" xr:uid="{A675E1D6-A87E-45D0-8FE8-7F1727E6E2E8}"/>
    <cellStyle name="Normal 5 5 2 2 5 4" xfId="2885" xr:uid="{4550A93A-9D6A-4E0C-B787-27CCDE399BCC}"/>
    <cellStyle name="Normal 5 5 2 2 6" xfId="2886" xr:uid="{4E0D4202-7B95-4AED-96B7-F52F6C6AC096}"/>
    <cellStyle name="Normal 5 5 2 2 7" xfId="2887" xr:uid="{52D2263A-4DE1-4C0E-9910-63E40748EB45}"/>
    <cellStyle name="Normal 5 5 2 2 8" xfId="2888" xr:uid="{21BAB68D-5EC5-4D9B-B5B0-E21278D8986C}"/>
    <cellStyle name="Normal 5 5 2 3" xfId="304" xr:uid="{59E5D1E7-102A-4A79-9262-8433921DF404}"/>
    <cellStyle name="Normal 5 5 2 3 2" xfId="564" xr:uid="{E2894526-ACA5-43B8-967F-09F2AC4AC93F}"/>
    <cellStyle name="Normal 5 5 2 3 2 2" xfId="565" xr:uid="{F010C3D7-782B-4469-8F68-47D152629A7F}"/>
    <cellStyle name="Normal 5 5 2 3 2 2 2" xfId="1333" xr:uid="{7EE009AB-24B5-4137-91F6-E4AE368F8416}"/>
    <cellStyle name="Normal 5 5 2 3 2 2 2 2" xfId="1334" xr:uid="{18D7C468-75EB-4226-B4AB-6D4524647BC6}"/>
    <cellStyle name="Normal 5 5 2 3 2 2 3" xfId="1335" xr:uid="{D637A177-C7E9-4A86-B535-15F20329D870}"/>
    <cellStyle name="Normal 5 5 2 3 2 3" xfId="1336" xr:uid="{455EAC82-7D51-4B67-B58B-9AEDD399FD1E}"/>
    <cellStyle name="Normal 5 5 2 3 2 3 2" xfId="1337" xr:uid="{AB87583C-C77F-440D-9D88-B9C175B2D52E}"/>
    <cellStyle name="Normal 5 5 2 3 2 4" xfId="1338" xr:uid="{A2E65423-A099-44F7-83FE-833EF6D1844D}"/>
    <cellStyle name="Normal 5 5 2 3 3" xfId="566" xr:uid="{F2AAAC99-B3AB-4995-AD2E-8BA58B0C345C}"/>
    <cellStyle name="Normal 5 5 2 3 3 2" xfId="1339" xr:uid="{36C1EA83-0BFF-4E40-87DD-E8F5C2E0C825}"/>
    <cellStyle name="Normal 5 5 2 3 3 2 2" xfId="1340" xr:uid="{CA974112-4A5F-4DDE-9E87-825F50B28DAD}"/>
    <cellStyle name="Normal 5 5 2 3 3 3" xfId="1341" xr:uid="{A9202E6A-294B-474F-AC3C-BEE1F1988078}"/>
    <cellStyle name="Normal 5 5 2 3 3 4" xfId="2889" xr:uid="{A8B29D1F-8607-4315-B303-2837CB57BF40}"/>
    <cellStyle name="Normal 5 5 2 3 4" xfId="1342" xr:uid="{EEDDF2CD-6EFD-4576-9F70-0CE557269E37}"/>
    <cellStyle name="Normal 5 5 2 3 4 2" xfId="1343" xr:uid="{08C3943F-5543-45BD-A4B4-A6065EE06223}"/>
    <cellStyle name="Normal 5 5 2 3 5" xfId="1344" xr:uid="{FE1FC05A-FF93-465D-ACCB-7E75BDF0B182}"/>
    <cellStyle name="Normal 5 5 2 3 6" xfId="2890" xr:uid="{704EFABB-87FF-47DC-88DA-A2FD424C39B6}"/>
    <cellStyle name="Normal 5 5 2 4" xfId="305" xr:uid="{FAD9069D-F75E-445A-932A-0EC9FA909EB0}"/>
    <cellStyle name="Normal 5 5 2 4 2" xfId="567" xr:uid="{01AC2D25-CDAE-4614-A853-34E833FD2D5C}"/>
    <cellStyle name="Normal 5 5 2 4 2 2" xfId="1345" xr:uid="{C1AC2A17-8249-4CDB-B5B3-2A93719C0DA9}"/>
    <cellStyle name="Normal 5 5 2 4 2 2 2" xfId="1346" xr:uid="{444E2549-116C-49CB-9B2B-F514F3223AA1}"/>
    <cellStyle name="Normal 5 5 2 4 2 3" xfId="1347" xr:uid="{2F1B063E-BD9D-46DE-9F25-CB12C76DD946}"/>
    <cellStyle name="Normal 5 5 2 4 2 4" xfId="2891" xr:uid="{FDCB1609-466B-49BF-AB1D-524DCA98AC5C}"/>
    <cellStyle name="Normal 5 5 2 4 3" xfId="1348" xr:uid="{42C7C90D-E9DA-4240-A695-2F73C08D1077}"/>
    <cellStyle name="Normal 5 5 2 4 3 2" xfId="1349" xr:uid="{672DBF28-88AE-47F7-8263-1F4D6590216D}"/>
    <cellStyle name="Normal 5 5 2 4 4" xfId="1350" xr:uid="{F671CB31-84A6-4862-9750-711857C4247A}"/>
    <cellStyle name="Normal 5 5 2 4 5" xfId="2892" xr:uid="{111E5D73-F3FB-46A9-95E8-802EE53AEA7F}"/>
    <cellStyle name="Normal 5 5 2 5" xfId="306" xr:uid="{3E5C854C-554F-4C06-B9FF-C50A1EEEFDB1}"/>
    <cellStyle name="Normal 5 5 2 5 2" xfId="1351" xr:uid="{319DBAA5-82A0-44D3-881F-77BA81F4949E}"/>
    <cellStyle name="Normal 5 5 2 5 2 2" xfId="1352" xr:uid="{6EA398D1-F31A-47BF-8283-ACAB50DF2367}"/>
    <cellStyle name="Normal 5 5 2 5 3" xfId="1353" xr:uid="{9BDB543D-8235-4331-A24F-5DC0ABADD2E7}"/>
    <cellStyle name="Normal 5 5 2 5 4" xfId="2893" xr:uid="{53199382-CD9A-4E1B-A35A-5C5D197799AB}"/>
    <cellStyle name="Normal 5 5 2 6" xfId="1354" xr:uid="{ACC17C3F-9B50-46D6-A316-768C17C2F40F}"/>
    <cellStyle name="Normal 5 5 2 6 2" xfId="1355" xr:uid="{CCF39648-F901-4AF1-A7E6-06FCC136715B}"/>
    <cellStyle name="Normal 5 5 2 6 3" xfId="2894" xr:uid="{EB3B86AC-16D0-43A6-8BD4-48031EB534A7}"/>
    <cellStyle name="Normal 5 5 2 6 4" xfId="2895" xr:uid="{94BA80DE-F0C7-4F6B-8AFD-323FCA3F00ED}"/>
    <cellStyle name="Normal 5 5 2 7" xfId="1356" xr:uid="{F1C67163-EFFE-4E04-B405-C8853BFD92A4}"/>
    <cellStyle name="Normal 5 5 2 8" xfId="2896" xr:uid="{9CA798A4-672C-48AC-A5CC-C983F11A9119}"/>
    <cellStyle name="Normal 5 5 2 9" xfId="2897" xr:uid="{BFE86186-B595-4F4A-BBB8-21A566DF55AB}"/>
    <cellStyle name="Normal 5 5 3" xfId="101" xr:uid="{1C8D5CB1-0F45-4586-8EAD-AB45CFBEB558}"/>
    <cellStyle name="Normal 5 5 3 2" xfId="102" xr:uid="{EA7E3B01-0975-40AD-ACE6-9DE961A0E094}"/>
    <cellStyle name="Normal 5 5 3 2 2" xfId="568" xr:uid="{C05BA4DC-02E2-47FF-BEB2-0517FEF6C9AA}"/>
    <cellStyle name="Normal 5 5 3 2 2 2" xfId="1357" xr:uid="{31B5EC1F-3DA5-4E96-93A6-46D1460B9BD2}"/>
    <cellStyle name="Normal 5 5 3 2 2 2 2" xfId="1358" xr:uid="{14B00EAE-2342-4B25-8104-90FB217F171B}"/>
    <cellStyle name="Normal 5 5 3 2 2 2 2 2" xfId="4468" xr:uid="{963251C5-8CD2-44B5-B744-295B5747625B}"/>
    <cellStyle name="Normal 5 5 3 2 2 2 3" xfId="4469" xr:uid="{DAC6537D-E256-4350-8A01-40395497DB5C}"/>
    <cellStyle name="Normal 5 5 3 2 2 3" xfId="1359" xr:uid="{F4B61892-7698-4A17-A685-59D843D662C2}"/>
    <cellStyle name="Normal 5 5 3 2 2 3 2" xfId="4470" xr:uid="{E191F375-2620-42C5-B2F4-8D373C5CC983}"/>
    <cellStyle name="Normal 5 5 3 2 2 4" xfId="2898" xr:uid="{BC2CEF79-5DC4-4B3F-8C2D-3585700C75A4}"/>
    <cellStyle name="Normal 5 5 3 2 3" xfId="1360" xr:uid="{C64FEC21-EACF-4DE9-A280-4557B2A2819B}"/>
    <cellStyle name="Normal 5 5 3 2 3 2" xfId="1361" xr:uid="{0D004DA4-CA05-4775-9B55-2E4AFFB1AC08}"/>
    <cellStyle name="Normal 5 5 3 2 3 2 2" xfId="4471" xr:uid="{06656DF8-B228-470E-8A0D-8CF80A7D2744}"/>
    <cellStyle name="Normal 5 5 3 2 3 3" xfId="2899" xr:uid="{E498082E-FC59-48B1-9A2C-1BC7A750201B}"/>
    <cellStyle name="Normal 5 5 3 2 3 4" xfId="2900" xr:uid="{A180C567-3AEF-4863-A37B-3CC056521283}"/>
    <cellStyle name="Normal 5 5 3 2 4" xfId="1362" xr:uid="{60638B56-DD79-466D-A9A8-019BCC0B0131}"/>
    <cellStyle name="Normal 5 5 3 2 4 2" xfId="4472" xr:uid="{42F928FA-1DC6-4A06-AEF4-1F0EABBEEE41}"/>
    <cellStyle name="Normal 5 5 3 2 5" xfId="2901" xr:uid="{2E7206CF-FCC9-48DC-B973-293A8CA44127}"/>
    <cellStyle name="Normal 5 5 3 2 6" xfId="2902" xr:uid="{D0ED7A18-CEB0-4D7D-B4D6-9097AB1DECB0}"/>
    <cellStyle name="Normal 5 5 3 3" xfId="307" xr:uid="{159A9C2F-E5C8-41FC-A133-5FA81C4C85C1}"/>
    <cellStyle name="Normal 5 5 3 3 2" xfId="1363" xr:uid="{389B8783-79A9-4F27-B56C-6EDAF2A7B581}"/>
    <cellStyle name="Normal 5 5 3 3 2 2" xfId="1364" xr:uid="{CD45A1F0-BF26-4C92-97ED-780AC5393DEF}"/>
    <cellStyle name="Normal 5 5 3 3 2 2 2" xfId="4473" xr:uid="{22CDD104-510F-4E41-B137-144F55B5D79A}"/>
    <cellStyle name="Normal 5 5 3 3 2 3" xfId="2903" xr:uid="{DD665D2A-77AF-493F-B7EA-A94015DE0F67}"/>
    <cellStyle name="Normal 5 5 3 3 2 4" xfId="2904" xr:uid="{64F9CA2E-A14D-4284-9C77-EDA5568301A0}"/>
    <cellStyle name="Normal 5 5 3 3 3" xfId="1365" xr:uid="{B9875109-F9F0-4757-B610-94ED1C33B616}"/>
    <cellStyle name="Normal 5 5 3 3 3 2" xfId="4474" xr:uid="{F4229B08-CAFA-4C31-9775-12957A0B96A2}"/>
    <cellStyle name="Normal 5 5 3 3 4" xfId="2905" xr:uid="{26C7C759-017F-4126-9DAC-AAF48DFF6EA0}"/>
    <cellStyle name="Normal 5 5 3 3 5" xfId="2906" xr:uid="{B32277CA-1474-422E-AF13-A12360B2FC5D}"/>
    <cellStyle name="Normal 5 5 3 4" xfId="1366" xr:uid="{9B050095-2229-457B-B7FA-2265183360FC}"/>
    <cellStyle name="Normal 5 5 3 4 2" xfId="1367" xr:uid="{7B5BABF2-273F-4978-BBE9-B347A3623650}"/>
    <cellStyle name="Normal 5 5 3 4 2 2" xfId="4475" xr:uid="{7EA583B1-7E02-4C46-AF81-2679ACB8BB80}"/>
    <cellStyle name="Normal 5 5 3 4 3" xfId="2907" xr:uid="{63E26D45-3FC6-481F-8A25-513211705560}"/>
    <cellStyle name="Normal 5 5 3 4 4" xfId="2908" xr:uid="{BC358A88-EF08-48F3-A2C4-ED113113BF7D}"/>
    <cellStyle name="Normal 5 5 3 5" xfId="1368" xr:uid="{86B79880-BCEB-4442-931E-E7A164D86FC8}"/>
    <cellStyle name="Normal 5 5 3 5 2" xfId="2909" xr:uid="{EAEB1536-8540-4F25-B80D-F6364CF6EFCC}"/>
    <cellStyle name="Normal 5 5 3 5 3" xfId="2910" xr:uid="{63126448-A3C8-4FBA-8E5C-0A5E0F69704C}"/>
    <cellStyle name="Normal 5 5 3 5 4" xfId="2911" xr:uid="{27EC20E9-B9AC-41F6-B6C4-E7DFDCA4C803}"/>
    <cellStyle name="Normal 5 5 3 6" xfId="2912" xr:uid="{82F2B5FC-C19F-46A1-93C4-DD6AD2AF5EF6}"/>
    <cellStyle name="Normal 5 5 3 7" xfId="2913" xr:uid="{E76380B0-186A-42AD-8938-D777F4EDEA73}"/>
    <cellStyle name="Normal 5 5 3 8" xfId="2914" xr:uid="{AA892754-BC30-46F3-A1F0-9314B2DCA774}"/>
    <cellStyle name="Normal 5 5 4" xfId="103" xr:uid="{36EC9DC1-37D4-4C36-96FA-64DEF7A907CE}"/>
    <cellStyle name="Normal 5 5 4 2" xfId="569" xr:uid="{1084460C-2629-409A-A106-E03E2B462028}"/>
    <cellStyle name="Normal 5 5 4 2 2" xfId="570" xr:uid="{9DAF479E-AC63-4D85-868D-67C1C9165739}"/>
    <cellStyle name="Normal 5 5 4 2 2 2" xfId="1369" xr:uid="{63572353-9FA0-4F3D-B028-16B4C479626A}"/>
    <cellStyle name="Normal 5 5 4 2 2 2 2" xfId="1370" xr:uid="{48877D97-49F4-4C15-A8E5-89E10980F9F2}"/>
    <cellStyle name="Normal 5 5 4 2 2 3" xfId="1371" xr:uid="{0F3948CC-F394-4D47-8E97-D02D8BBA15ED}"/>
    <cellStyle name="Normal 5 5 4 2 2 4" xfId="2915" xr:uid="{E0982F8A-E359-481F-9D5A-0CECFAF20BF3}"/>
    <cellStyle name="Normal 5 5 4 2 3" xfId="1372" xr:uid="{055C40EA-898F-449A-A599-8F8E98FCFBAA}"/>
    <cellStyle name="Normal 5 5 4 2 3 2" xfId="1373" xr:uid="{00CC5ED7-B379-4FCB-8659-23CAF3689DD9}"/>
    <cellStyle name="Normal 5 5 4 2 4" xfId="1374" xr:uid="{C1DC0745-4CAA-48D7-A403-1906534676B1}"/>
    <cellStyle name="Normal 5 5 4 2 5" xfId="2916" xr:uid="{7DB6F4EE-6596-4E01-B61A-3357842744FF}"/>
    <cellStyle name="Normal 5 5 4 3" xfId="571" xr:uid="{01E90C37-0723-4D73-8EFC-385EC36795E2}"/>
    <cellStyle name="Normal 5 5 4 3 2" xfId="1375" xr:uid="{DF914EE5-7B20-45F2-839A-202CB3421B54}"/>
    <cellStyle name="Normal 5 5 4 3 2 2" xfId="1376" xr:uid="{111B361F-AEC7-42E5-AA18-5F084953A010}"/>
    <cellStyle name="Normal 5 5 4 3 3" xfId="1377" xr:uid="{9CA2DC5A-8B0E-4019-942C-042AF520E8CA}"/>
    <cellStyle name="Normal 5 5 4 3 4" xfId="2917" xr:uid="{D5EDED17-D75A-4A4D-817E-D1BE84EBACED}"/>
    <cellStyle name="Normal 5 5 4 4" xfId="1378" xr:uid="{F830F20C-0CF7-4B0F-B38A-F54D1DF7A240}"/>
    <cellStyle name="Normal 5 5 4 4 2" xfId="1379" xr:uid="{34C01AA3-B9FD-42EC-B8A0-3C0DFEB2195C}"/>
    <cellStyle name="Normal 5 5 4 4 3" xfId="2918" xr:uid="{16A390E1-0780-4AD3-B1BB-DB84AEDA8F51}"/>
    <cellStyle name="Normal 5 5 4 4 4" xfId="2919" xr:uid="{113BF655-C07D-43D3-878D-F7835253C5BC}"/>
    <cellStyle name="Normal 5 5 4 5" xfId="1380" xr:uid="{B1B43577-6FB3-4751-9D63-8006DD713808}"/>
    <cellStyle name="Normal 5 5 4 6" xfId="2920" xr:uid="{3440B622-16FD-400C-8FC8-4D327079A338}"/>
    <cellStyle name="Normal 5 5 4 7" xfId="2921" xr:uid="{DAE1B884-CA97-476B-B96E-D05731E2086D}"/>
    <cellStyle name="Normal 5 5 5" xfId="308" xr:uid="{61748421-0901-4C06-B7E9-56D7EB205057}"/>
    <cellStyle name="Normal 5 5 5 2" xfId="572" xr:uid="{96DAFF75-57CA-4218-B20C-310192B5F4F3}"/>
    <cellStyle name="Normal 5 5 5 2 2" xfId="1381" xr:uid="{AF241194-5079-4FF4-AC12-5E7CC6681710}"/>
    <cellStyle name="Normal 5 5 5 2 2 2" xfId="1382" xr:uid="{7F88BF8A-9E7E-40FC-8BA8-EFA94C1AA165}"/>
    <cellStyle name="Normal 5 5 5 2 3" xfId="1383" xr:uid="{6B318DB3-AABA-475F-BFEA-FDC92C6FC52E}"/>
    <cellStyle name="Normal 5 5 5 2 4" xfId="2922" xr:uid="{B323D5E4-90B6-4DC9-8942-0ADA5F555638}"/>
    <cellStyle name="Normal 5 5 5 3" xfId="1384" xr:uid="{19F5BD6D-CBB7-40FA-91E6-7B65FACA3DE2}"/>
    <cellStyle name="Normal 5 5 5 3 2" xfId="1385" xr:uid="{F1190DAC-CB2E-4040-B3F4-3F93F59887A0}"/>
    <cellStyle name="Normal 5 5 5 3 3" xfId="2923" xr:uid="{6FA8D637-C548-43EB-93DB-94A49FFCCB0A}"/>
    <cellStyle name="Normal 5 5 5 3 4" xfId="2924" xr:uid="{22F3DE93-92D4-400D-89D7-CB98F18B39FB}"/>
    <cellStyle name="Normal 5 5 5 4" xfId="1386" xr:uid="{66728EA2-DC40-4A97-8949-0CA44722F6A6}"/>
    <cellStyle name="Normal 5 5 5 5" xfId="2925" xr:uid="{F834254F-62F0-46E6-9FE7-655C22B29AA4}"/>
    <cellStyle name="Normal 5 5 5 6" xfId="2926" xr:uid="{2B0CDFD8-FB6A-4F86-8E57-8B46316717AB}"/>
    <cellStyle name="Normal 5 5 6" xfId="309" xr:uid="{E222C7E2-1DC4-4146-925C-A726A128B539}"/>
    <cellStyle name="Normal 5 5 6 2" xfId="1387" xr:uid="{672AC321-9DA7-4F18-9945-78F6DBB8928D}"/>
    <cellStyle name="Normal 5 5 6 2 2" xfId="1388" xr:uid="{79CEF67E-DBE6-4E61-8F27-3B1B21E28307}"/>
    <cellStyle name="Normal 5 5 6 2 3" xfId="2927" xr:uid="{10D4FDEB-04A3-4220-A25A-1F58DBC8651A}"/>
    <cellStyle name="Normal 5 5 6 2 4" xfId="2928" xr:uid="{5FBD5909-BE77-42C5-86B6-5EF07D2578CA}"/>
    <cellStyle name="Normal 5 5 6 3" xfId="1389" xr:uid="{B8B44405-A093-4595-986B-8F3191F4CB99}"/>
    <cellStyle name="Normal 5 5 6 4" xfId="2929" xr:uid="{EFF7CE81-EB34-4D27-9161-39CDD66101F0}"/>
    <cellStyle name="Normal 5 5 6 5" xfId="2930" xr:uid="{76C7782E-B029-4672-B065-0F8582BEB888}"/>
    <cellStyle name="Normal 5 5 7" xfId="1390" xr:uid="{7F14D0AB-C64E-4673-8064-28D4218BB910}"/>
    <cellStyle name="Normal 5 5 7 2" xfId="1391" xr:uid="{6CF0233A-3F37-4DB6-B458-B12E3EDC603E}"/>
    <cellStyle name="Normal 5 5 7 3" xfId="2931" xr:uid="{A340E4ED-177A-4E07-BBE2-6E7FB18432C7}"/>
    <cellStyle name="Normal 5 5 7 4" xfId="2932" xr:uid="{C34EAB31-00D1-448B-AC08-FBD305001150}"/>
    <cellStyle name="Normal 5 5 8" xfId="1392" xr:uid="{E5B52F05-98E5-403F-B1C9-A71748E46F9E}"/>
    <cellStyle name="Normal 5 5 8 2" xfId="2933" xr:uid="{DFB425BF-295A-4A77-9295-C174BEC3AAFC}"/>
    <cellStyle name="Normal 5 5 8 3" xfId="2934" xr:uid="{A75F1F72-06BE-453D-A292-0C9B94A128FC}"/>
    <cellStyle name="Normal 5 5 8 4" xfId="2935" xr:uid="{1B64ED3A-5E20-4ADC-8DAB-B0D650BC45D8}"/>
    <cellStyle name="Normal 5 5 9" xfId="2936" xr:uid="{817AA767-2E99-4839-8531-4D6B82FCB67D}"/>
    <cellStyle name="Normal 5 6" xfId="104" xr:uid="{F6CD0B94-B644-41C0-A798-EAC5E9232FCB}"/>
    <cellStyle name="Normal 5 6 10" xfId="2937" xr:uid="{A07D6E02-9CC9-4DC1-8747-790933BFAE9A}"/>
    <cellStyle name="Normal 5 6 11" xfId="2938" xr:uid="{0B29959A-DCC8-40FC-9786-B4CC15250934}"/>
    <cellStyle name="Normal 5 6 2" xfId="105" xr:uid="{C51CDF8C-5BF0-4C35-9B77-AB673B16E017}"/>
    <cellStyle name="Normal 5 6 2 2" xfId="310" xr:uid="{C9BD7E6B-F3AC-465A-A1C9-E01D03AAA9AA}"/>
    <cellStyle name="Normal 5 6 2 2 2" xfId="573" xr:uid="{D5B346F4-9E13-4F23-99A9-C229093E981C}"/>
    <cellStyle name="Normal 5 6 2 2 2 2" xfId="574" xr:uid="{E0F3E8AA-1BD8-49F6-957C-04F0161E7C3B}"/>
    <cellStyle name="Normal 5 6 2 2 2 2 2" xfId="1393" xr:uid="{3B74A2A8-1E0D-44C8-89F1-3FBADCF24B05}"/>
    <cellStyle name="Normal 5 6 2 2 2 2 3" xfId="2939" xr:uid="{C344F927-48A8-459D-BDB1-9686FAE1B67E}"/>
    <cellStyle name="Normal 5 6 2 2 2 2 4" xfId="2940" xr:uid="{B80C6CCD-EB4D-4DB7-9AAD-BD4CB9BDF272}"/>
    <cellStyle name="Normal 5 6 2 2 2 3" xfId="1394" xr:uid="{491486AF-1FB8-4A02-A241-6DE8DB994DB7}"/>
    <cellStyle name="Normal 5 6 2 2 2 3 2" xfId="2941" xr:uid="{0D11A3F9-4286-493C-A6B8-CABE96E7EA46}"/>
    <cellStyle name="Normal 5 6 2 2 2 3 3" xfId="2942" xr:uid="{9520E6B0-D851-4B99-8741-69B1187C9C00}"/>
    <cellStyle name="Normal 5 6 2 2 2 3 4" xfId="2943" xr:uid="{8625AF69-3BDB-437E-A367-4BA9D3BFA164}"/>
    <cellStyle name="Normal 5 6 2 2 2 4" xfId="2944" xr:uid="{3BD81DC4-8D0C-4566-8A00-1DAA35B63F12}"/>
    <cellStyle name="Normal 5 6 2 2 2 5" xfId="2945" xr:uid="{6B924AF4-DF33-437E-AAE9-4C787E4F89EC}"/>
    <cellStyle name="Normal 5 6 2 2 2 6" xfId="2946" xr:uid="{7FE3330E-45FC-43E0-875F-95E436044F6A}"/>
    <cellStyle name="Normal 5 6 2 2 3" xfId="575" xr:uid="{D09C7C7B-6758-4A11-ADC5-0632F21A65DA}"/>
    <cellStyle name="Normal 5 6 2 2 3 2" xfId="1395" xr:uid="{AF37811F-FCF8-4DDC-82FE-1963ACB08F90}"/>
    <cellStyle name="Normal 5 6 2 2 3 2 2" xfId="2947" xr:uid="{CE9CFBD1-BA12-4765-A61C-991065308EAB}"/>
    <cellStyle name="Normal 5 6 2 2 3 2 3" xfId="2948" xr:uid="{C95D0AB5-BCED-4ED7-A4A1-598E49BAF130}"/>
    <cellStyle name="Normal 5 6 2 2 3 2 4" xfId="2949" xr:uid="{9CDAC7E0-7A7F-4B17-B705-5B090A2212C2}"/>
    <cellStyle name="Normal 5 6 2 2 3 3" xfId="2950" xr:uid="{80F1172A-73A6-467E-9F50-13B7AFE4CA96}"/>
    <cellStyle name="Normal 5 6 2 2 3 4" xfId="2951" xr:uid="{299527D1-422E-49B9-9447-8BB9160940FC}"/>
    <cellStyle name="Normal 5 6 2 2 3 5" xfId="2952" xr:uid="{89A1C1D5-E803-42E7-B3A7-2A7482B2E64C}"/>
    <cellStyle name="Normal 5 6 2 2 4" xfId="1396" xr:uid="{F4722A71-7202-4FF4-9B13-EA9C5DD4CD5D}"/>
    <cellStyle name="Normal 5 6 2 2 4 2" xfId="2953" xr:uid="{59CC492E-F190-4632-B056-D5A3ACE31D04}"/>
    <cellStyle name="Normal 5 6 2 2 4 3" xfId="2954" xr:uid="{D27242EB-61A1-4ABE-97AB-89E152CC97F0}"/>
    <cellStyle name="Normal 5 6 2 2 4 4" xfId="2955" xr:uid="{A10135F8-8A4D-4DF6-8F32-D1DF50355AD8}"/>
    <cellStyle name="Normal 5 6 2 2 5" xfId="2956" xr:uid="{574D1616-9E17-49C1-8D3D-73308225B64E}"/>
    <cellStyle name="Normal 5 6 2 2 5 2" xfId="2957" xr:uid="{728AE68F-8B60-42DF-A81B-BC5EF06BA12F}"/>
    <cellStyle name="Normal 5 6 2 2 5 3" xfId="2958" xr:uid="{DF5CF379-2388-4110-8819-A193012431D7}"/>
    <cellStyle name="Normal 5 6 2 2 5 4" xfId="2959" xr:uid="{3C4758BA-2574-49AE-B431-805B82081A8E}"/>
    <cellStyle name="Normal 5 6 2 2 6" xfId="2960" xr:uid="{74CE51A6-1945-4D74-9946-8C12780E0625}"/>
    <cellStyle name="Normal 5 6 2 2 7" xfId="2961" xr:uid="{74D644B3-87AF-4194-8F1B-B527DCE65289}"/>
    <cellStyle name="Normal 5 6 2 2 8" xfId="2962" xr:uid="{F9007031-974B-4560-A0DC-E9CCF8D209AA}"/>
    <cellStyle name="Normal 5 6 2 3" xfId="576" xr:uid="{C63732A3-43EF-4D37-9A4B-B8E9FCB0A5D8}"/>
    <cellStyle name="Normal 5 6 2 3 2" xfId="577" xr:uid="{9B75F986-7E38-4609-BB54-3BDE7D7F4988}"/>
    <cellStyle name="Normal 5 6 2 3 2 2" xfId="578" xr:uid="{0556F6E1-DF61-4C61-A1AA-C8BAEF571658}"/>
    <cellStyle name="Normal 5 6 2 3 2 3" xfId="2963" xr:uid="{5D758F19-E826-476C-BAAB-6FC92FCD65FE}"/>
    <cellStyle name="Normal 5 6 2 3 2 4" xfId="2964" xr:uid="{E3B6EB76-D69F-40BA-B913-9FB0A4B14547}"/>
    <cellStyle name="Normal 5 6 2 3 3" xfId="579" xr:uid="{BA42ECA5-E990-411D-A6E6-3F98D8603C5D}"/>
    <cellStyle name="Normal 5 6 2 3 3 2" xfId="2965" xr:uid="{A70D46F7-78A0-44BE-A088-2ADD178A2213}"/>
    <cellStyle name="Normal 5 6 2 3 3 3" xfId="2966" xr:uid="{187DD5FA-7C0E-4067-8A7D-2341441F0960}"/>
    <cellStyle name="Normal 5 6 2 3 3 4" xfId="2967" xr:uid="{18D186D0-C07A-485D-AFDD-A0C9EE5B698B}"/>
    <cellStyle name="Normal 5 6 2 3 4" xfId="2968" xr:uid="{97BE7504-BD9A-4D13-AE80-2E6FE8F00982}"/>
    <cellStyle name="Normal 5 6 2 3 5" xfId="2969" xr:uid="{6848F20D-DCBA-4F84-9C3F-A6B89CE83C60}"/>
    <cellStyle name="Normal 5 6 2 3 6" xfId="2970" xr:uid="{B3209BFE-2117-4798-BFBA-7FEB3DBDEE63}"/>
    <cellStyle name="Normal 5 6 2 4" xfId="580" xr:uid="{62374AD8-524D-4343-8FB2-FDAC978B28CA}"/>
    <cellStyle name="Normal 5 6 2 4 2" xfId="581" xr:uid="{5726A0CA-7706-4312-A831-EE2C3AB567EB}"/>
    <cellStyle name="Normal 5 6 2 4 2 2" xfId="2971" xr:uid="{F4941925-0725-4F16-925C-88D286FE1A05}"/>
    <cellStyle name="Normal 5 6 2 4 2 3" xfId="2972" xr:uid="{91D45FC2-362F-45E0-A827-6D6B3CEBB255}"/>
    <cellStyle name="Normal 5 6 2 4 2 4" xfId="2973" xr:uid="{E5B389E4-5E3D-4448-BFA3-15EE2F46EA5C}"/>
    <cellStyle name="Normal 5 6 2 4 3" xfId="2974" xr:uid="{E0F80B77-1838-4F1B-B115-491D8A92EA31}"/>
    <cellStyle name="Normal 5 6 2 4 4" xfId="2975" xr:uid="{E31AC61E-D7AA-4ECC-A899-D624E98AF81C}"/>
    <cellStyle name="Normal 5 6 2 4 5" xfId="2976" xr:uid="{D9E0CF60-EE3F-4D26-B7DB-2E448828BBB6}"/>
    <cellStyle name="Normal 5 6 2 5" xfId="582" xr:uid="{638B7C55-605B-44E5-B11D-1B21CB4E2579}"/>
    <cellStyle name="Normal 5 6 2 5 2" xfId="2977" xr:uid="{5ECE53D7-F4C8-49AD-9F85-1C57E74C2A6C}"/>
    <cellStyle name="Normal 5 6 2 5 3" xfId="2978" xr:uid="{CD17CBFC-7B58-4067-B87E-0F3E811B9F0C}"/>
    <cellStyle name="Normal 5 6 2 5 4" xfId="2979" xr:uid="{1DB9FAE9-9E48-4972-93ED-081485FD0FEC}"/>
    <cellStyle name="Normal 5 6 2 6" xfId="2980" xr:uid="{313BD785-2B1F-4B77-934B-CF17746D1D3D}"/>
    <cellStyle name="Normal 5 6 2 6 2" xfId="2981" xr:uid="{0850E6B4-E2CC-402B-BBCC-AFD61A6C9E3B}"/>
    <cellStyle name="Normal 5 6 2 6 3" xfId="2982" xr:uid="{937537B2-7884-4B4C-B795-17514DE05F5A}"/>
    <cellStyle name="Normal 5 6 2 6 4" xfId="2983" xr:uid="{EAFA74D7-B491-462C-BBE3-E29CF38A5F1A}"/>
    <cellStyle name="Normal 5 6 2 7" xfId="2984" xr:uid="{34520B54-1BF6-4F41-BA31-462686E4A697}"/>
    <cellStyle name="Normal 5 6 2 8" xfId="2985" xr:uid="{B64ED83D-759C-42C4-B32C-58E3A40FFF86}"/>
    <cellStyle name="Normal 5 6 2 9" xfId="2986" xr:uid="{572D2276-9D48-4858-B701-1A7CA0799F4C}"/>
    <cellStyle name="Normal 5 6 3" xfId="311" xr:uid="{0755675B-A2E8-4025-9507-7AEE56AB91D8}"/>
    <cellStyle name="Normal 5 6 3 2" xfId="583" xr:uid="{6FECC53C-6F44-46BB-9086-B46BB6329DBA}"/>
    <cellStyle name="Normal 5 6 3 2 2" xfId="584" xr:uid="{D6926A04-7CED-498C-BC2C-9EE177716108}"/>
    <cellStyle name="Normal 5 6 3 2 2 2" xfId="1397" xr:uid="{BD180972-A5EF-4266-8581-C75514F04ABE}"/>
    <cellStyle name="Normal 5 6 3 2 2 2 2" xfId="1398" xr:uid="{71C7526E-E8AD-4AB1-A4B8-03E4B07C3D87}"/>
    <cellStyle name="Normal 5 6 3 2 2 3" xfId="1399" xr:uid="{C88676E2-425F-45DD-9539-ADEFCF251DDB}"/>
    <cellStyle name="Normal 5 6 3 2 2 4" xfId="2987" xr:uid="{3C170467-54D8-44C1-807F-7FE4C260BCB1}"/>
    <cellStyle name="Normal 5 6 3 2 3" xfId="1400" xr:uid="{81ECCAAD-2FF9-4FD2-A656-32B92E434FF4}"/>
    <cellStyle name="Normal 5 6 3 2 3 2" xfId="1401" xr:uid="{52EEF3CE-DD0E-4A64-B886-E22BFC82D698}"/>
    <cellStyle name="Normal 5 6 3 2 3 3" xfId="2988" xr:uid="{2F742111-EFB2-41AB-A89A-2952663EEA35}"/>
    <cellStyle name="Normal 5 6 3 2 3 4" xfId="2989" xr:uid="{6EA71405-90CE-4CC6-8D2B-072838A0A900}"/>
    <cellStyle name="Normal 5 6 3 2 4" xfId="1402" xr:uid="{A9252683-F753-41E4-A331-AB6BE87E9265}"/>
    <cellStyle name="Normal 5 6 3 2 5" xfId="2990" xr:uid="{C78BCEB2-AACF-4F5A-A16F-96CDC8CC7412}"/>
    <cellStyle name="Normal 5 6 3 2 6" xfId="2991" xr:uid="{8228C42D-2D8D-4E8D-86AE-FB056C0B0DE6}"/>
    <cellStyle name="Normal 5 6 3 3" xfId="585" xr:uid="{54F5F1CB-0AD3-4126-98A5-D5D1E749661D}"/>
    <cellStyle name="Normal 5 6 3 3 2" xfId="1403" xr:uid="{E74F0C45-09A0-41FF-8D75-3BA8B4B4568F}"/>
    <cellStyle name="Normal 5 6 3 3 2 2" xfId="1404" xr:uid="{499781D0-365A-45B1-B12B-8D6C1CC62A6A}"/>
    <cellStyle name="Normal 5 6 3 3 2 3" xfId="2992" xr:uid="{90AD7158-A061-4594-9410-AA1E80C6CD24}"/>
    <cellStyle name="Normal 5 6 3 3 2 4" xfId="2993" xr:uid="{9E00F418-41E4-40EC-AD24-48AAAEAE0B77}"/>
    <cellStyle name="Normal 5 6 3 3 3" xfId="1405" xr:uid="{5E0A7D7B-DB6C-4F73-BF53-012EAAD70E9F}"/>
    <cellStyle name="Normal 5 6 3 3 4" xfId="2994" xr:uid="{8435C8CE-2045-4950-B27A-0B7B0F383C63}"/>
    <cellStyle name="Normal 5 6 3 3 5" xfId="2995" xr:uid="{40AEA3D0-36F3-4DEA-A0DF-7B2B5FA79964}"/>
    <cellStyle name="Normal 5 6 3 4" xfId="1406" xr:uid="{2C6B73FB-C8A9-4D55-BE30-AB3BB97F1B4C}"/>
    <cellStyle name="Normal 5 6 3 4 2" xfId="1407" xr:uid="{D016644D-7320-4BBA-89BA-244B7FFA947D}"/>
    <cellStyle name="Normal 5 6 3 4 3" xfId="2996" xr:uid="{4DA99ECF-ADC9-4573-B0E1-92DA67AA50E4}"/>
    <cellStyle name="Normal 5 6 3 4 4" xfId="2997" xr:uid="{DBD169C6-52B1-4F37-8403-DBF5A42334C0}"/>
    <cellStyle name="Normal 5 6 3 5" xfId="1408" xr:uid="{8E1DDB47-8558-4F0E-95B9-C50732267566}"/>
    <cellStyle name="Normal 5 6 3 5 2" xfId="2998" xr:uid="{B724A231-4C9E-4FDB-93F4-2E8005F22FCA}"/>
    <cellStyle name="Normal 5 6 3 5 3" xfId="2999" xr:uid="{6A8F91FF-95F9-4181-A76B-FDBBBBC48B49}"/>
    <cellStyle name="Normal 5 6 3 5 4" xfId="3000" xr:uid="{D273493F-7797-4F1D-B7D7-E0856DFD3FB4}"/>
    <cellStyle name="Normal 5 6 3 6" xfId="3001" xr:uid="{CFFA0E2C-A9A0-4252-A32F-0A62DD471D19}"/>
    <cellStyle name="Normal 5 6 3 7" xfId="3002" xr:uid="{E7027AA6-3C82-4C2E-B754-B0D2CCC68040}"/>
    <cellStyle name="Normal 5 6 3 8" xfId="3003" xr:uid="{72C59B89-1C6D-43F8-B460-109C55BA9DAE}"/>
    <cellStyle name="Normal 5 6 4" xfId="312" xr:uid="{D54B1FC2-1A4B-468D-AA70-0583613399DC}"/>
    <cellStyle name="Normal 5 6 4 2" xfId="586" xr:uid="{55732FA1-E8F8-46BB-BDE7-B5A3C5493BA3}"/>
    <cellStyle name="Normal 5 6 4 2 2" xfId="587" xr:uid="{0072AFCF-9EE2-48AD-8D4D-824E78854A39}"/>
    <cellStyle name="Normal 5 6 4 2 2 2" xfId="1409" xr:uid="{898CFDC4-2288-472E-A312-63C0B8220D0C}"/>
    <cellStyle name="Normal 5 6 4 2 2 3" xfId="3004" xr:uid="{32944706-0320-4807-9555-D51DE819DD05}"/>
    <cellStyle name="Normal 5 6 4 2 2 4" xfId="3005" xr:uid="{8CFABCD3-551A-44EB-A107-A671104645B0}"/>
    <cellStyle name="Normal 5 6 4 2 3" xfId="1410" xr:uid="{CE3D7BBA-D020-41B8-9150-0BCD16E89D02}"/>
    <cellStyle name="Normal 5 6 4 2 4" xfId="3006" xr:uid="{FD4AB3E3-AF21-4A4E-A765-BAEFE7E45112}"/>
    <cellStyle name="Normal 5 6 4 2 5" xfId="3007" xr:uid="{631F210A-19C6-422A-AC86-67FBA2389CC3}"/>
    <cellStyle name="Normal 5 6 4 3" xfId="588" xr:uid="{CC46F795-DF29-48FB-B69F-78B4359B675E}"/>
    <cellStyle name="Normal 5 6 4 3 2" xfId="1411" xr:uid="{8D5ADC61-7E81-4A40-B1A1-D2C99A998C58}"/>
    <cellStyle name="Normal 5 6 4 3 3" xfId="3008" xr:uid="{0D0C199C-AA23-4596-9273-DE1E0FAC7846}"/>
    <cellStyle name="Normal 5 6 4 3 4" xfId="3009" xr:uid="{4D94DCF3-E47B-45D8-9966-0AF2D72262D0}"/>
    <cellStyle name="Normal 5 6 4 4" xfId="1412" xr:uid="{B4D0B9A5-FA40-42F3-B7E0-FF7C43A696C9}"/>
    <cellStyle name="Normal 5 6 4 4 2" xfId="3010" xr:uid="{6B4F7267-8F92-42D6-8F29-09E5F522F54F}"/>
    <cellStyle name="Normal 5 6 4 4 3" xfId="3011" xr:uid="{6D0C59BC-3DC6-4626-B257-3A9A5E3586C1}"/>
    <cellStyle name="Normal 5 6 4 4 4" xfId="3012" xr:uid="{0D2A8FFC-DA5F-4FFD-A24C-AD89B78C47E8}"/>
    <cellStyle name="Normal 5 6 4 5" xfId="3013" xr:uid="{9474DE22-BED5-4659-838C-70DE9BAADFEC}"/>
    <cellStyle name="Normal 5 6 4 6" xfId="3014" xr:uid="{E931C8B2-FC2B-474B-85B0-BCF3E02E4CE0}"/>
    <cellStyle name="Normal 5 6 4 7" xfId="3015" xr:uid="{817E3B2B-3B07-478B-8585-05E55458EF82}"/>
    <cellStyle name="Normal 5 6 5" xfId="313" xr:uid="{E1F598F0-A1BD-4D55-A0C8-CC085E7A6FCE}"/>
    <cellStyle name="Normal 5 6 5 2" xfId="589" xr:uid="{DD21CAC7-A09E-4D91-9EA7-5EBA91F6E150}"/>
    <cellStyle name="Normal 5 6 5 2 2" xfId="1413" xr:uid="{6280D798-67BE-469E-A9F9-AABB49E8BCB1}"/>
    <cellStyle name="Normal 5 6 5 2 3" xfId="3016" xr:uid="{C95FCDD4-D385-48BA-9D81-FDE4F654B40F}"/>
    <cellStyle name="Normal 5 6 5 2 4" xfId="3017" xr:uid="{93BC949F-750F-4871-8BFD-38C3061A4D1E}"/>
    <cellStyle name="Normal 5 6 5 3" xfId="1414" xr:uid="{DB3B56CF-168B-4735-A87D-83F4EB83CF1D}"/>
    <cellStyle name="Normal 5 6 5 3 2" xfId="3018" xr:uid="{CABA5F6E-A2E9-4174-A69E-078DE20A41FC}"/>
    <cellStyle name="Normal 5 6 5 3 3" xfId="3019" xr:uid="{16622E6A-4E70-4F0A-ACAD-CD06A6D218CD}"/>
    <cellStyle name="Normal 5 6 5 3 4" xfId="3020" xr:uid="{1FDF4C00-AF42-47B5-AAC8-A883B8E160C0}"/>
    <cellStyle name="Normal 5 6 5 4" xfId="3021" xr:uid="{FF492656-9EA0-4302-8CF8-0FEF5DDD307B}"/>
    <cellStyle name="Normal 5 6 5 5" xfId="3022" xr:uid="{9897A262-EA02-4D92-82BD-787A7C54BF66}"/>
    <cellStyle name="Normal 5 6 5 6" xfId="3023" xr:uid="{05213EE7-8D67-4E8E-8C9E-B4BBE810CF35}"/>
    <cellStyle name="Normal 5 6 6" xfId="590" xr:uid="{4A6B3D09-9458-4165-A09A-5FCEEC2F01FE}"/>
    <cellStyle name="Normal 5 6 6 2" xfId="1415" xr:uid="{6002A3CD-9B94-42E6-A434-93F813C55D01}"/>
    <cellStyle name="Normal 5 6 6 2 2" xfId="3024" xr:uid="{82231DDB-BAD4-4216-AB68-1D55AA59C21B}"/>
    <cellStyle name="Normal 5 6 6 2 3" xfId="3025" xr:uid="{669FE9AD-44D7-4814-936C-A9CB7EF371C0}"/>
    <cellStyle name="Normal 5 6 6 2 4" xfId="3026" xr:uid="{74DCDCDC-9BFB-472E-AA27-FF14323DEE00}"/>
    <cellStyle name="Normal 5 6 6 3" xfId="3027" xr:uid="{D568FCDB-7C0F-4D94-899B-769AA022F55F}"/>
    <cellStyle name="Normal 5 6 6 4" xfId="3028" xr:uid="{2EDB24A2-26A8-47E1-B350-B4478C61295A}"/>
    <cellStyle name="Normal 5 6 6 5" xfId="3029" xr:uid="{92D52327-81A7-48FB-9BD6-C0F41D6EB76B}"/>
    <cellStyle name="Normal 5 6 7" xfId="1416" xr:uid="{AE143767-CC65-47AF-BC36-BFC86DEE13E9}"/>
    <cellStyle name="Normal 5 6 7 2" xfId="3030" xr:uid="{F72307CC-485E-469B-B959-BCD73055EC44}"/>
    <cellStyle name="Normal 5 6 7 3" xfId="3031" xr:uid="{EE9C3739-0D3E-48F3-A669-8A22795BEAFD}"/>
    <cellStyle name="Normal 5 6 7 4" xfId="3032" xr:uid="{9F886138-762F-4C63-B3F2-81F6CC1BDB36}"/>
    <cellStyle name="Normal 5 6 8" xfId="3033" xr:uid="{3D5383BE-83C5-4274-9E1B-31B634DF4BD8}"/>
    <cellStyle name="Normal 5 6 8 2" xfId="3034" xr:uid="{47672B78-6E6A-4B38-B4D2-BF33AE3BFE4B}"/>
    <cellStyle name="Normal 5 6 8 3" xfId="3035" xr:uid="{E4F214C1-D9CE-4A1B-B502-0A192A1326DB}"/>
    <cellStyle name="Normal 5 6 8 4" xfId="3036" xr:uid="{7E46CA28-7B30-4414-8186-76C6982C5797}"/>
    <cellStyle name="Normal 5 6 9" xfId="3037" xr:uid="{C58DEF82-FF75-4718-86EE-1135A59F5746}"/>
    <cellStyle name="Normal 5 7" xfId="106" xr:uid="{76DF6404-561E-4C69-801F-5D7C6F8BFCBA}"/>
    <cellStyle name="Normal 5 7 2" xfId="107" xr:uid="{91B0882F-DF4B-43DA-8459-47FEBA108E7F}"/>
    <cellStyle name="Normal 5 7 2 2" xfId="314" xr:uid="{9EE0142F-3D0F-4035-B8C2-6991AF28BC14}"/>
    <cellStyle name="Normal 5 7 2 2 2" xfId="591" xr:uid="{A9900722-CE27-4A64-98C8-21E448E6721B}"/>
    <cellStyle name="Normal 5 7 2 2 2 2" xfId="1417" xr:uid="{A39F0264-4AE4-457E-9275-0A5CC2B2258D}"/>
    <cellStyle name="Normal 5 7 2 2 2 3" xfId="3038" xr:uid="{32C63C8D-B096-4206-8414-9A1BFD491C15}"/>
    <cellStyle name="Normal 5 7 2 2 2 4" xfId="3039" xr:uid="{BF7D0C1D-FA22-4693-AE40-A17F63713A0C}"/>
    <cellStyle name="Normal 5 7 2 2 3" xfId="1418" xr:uid="{318A0517-0396-4755-A535-A81C3339DB87}"/>
    <cellStyle name="Normal 5 7 2 2 3 2" xfId="3040" xr:uid="{C17A2E9A-2411-45A8-9012-FB82F4C603C2}"/>
    <cellStyle name="Normal 5 7 2 2 3 3" xfId="3041" xr:uid="{C3E48DB9-9A7A-4DFB-BC05-81DF483F5AFB}"/>
    <cellStyle name="Normal 5 7 2 2 3 4" xfId="3042" xr:uid="{8EB7BC71-013B-4BDF-AB43-D53291B77F18}"/>
    <cellStyle name="Normal 5 7 2 2 4" xfId="3043" xr:uid="{51472B7A-371D-4C4F-AD99-2CD08897D0E7}"/>
    <cellStyle name="Normal 5 7 2 2 5" xfId="3044" xr:uid="{7CE9F267-B000-4E92-9932-0BC43ADD7126}"/>
    <cellStyle name="Normal 5 7 2 2 6" xfId="3045" xr:uid="{C139E9BC-2C62-4DD3-922E-4615FE205295}"/>
    <cellStyle name="Normal 5 7 2 3" xfId="592" xr:uid="{02EB7E4B-9114-4B43-AACC-261A704A6AF2}"/>
    <cellStyle name="Normal 5 7 2 3 2" xfId="1419" xr:uid="{E25B81D2-2B8B-4DE7-8F81-173F40EFE1B6}"/>
    <cellStyle name="Normal 5 7 2 3 2 2" xfId="3046" xr:uid="{C95E1F8A-7BD9-41EB-A747-3287946F5906}"/>
    <cellStyle name="Normal 5 7 2 3 2 3" xfId="3047" xr:uid="{B34F7F72-4A12-41D7-8D21-557710CCC11F}"/>
    <cellStyle name="Normal 5 7 2 3 2 4" xfId="3048" xr:uid="{E3C40A0C-D9E5-4B3C-8E56-B63363C18298}"/>
    <cellStyle name="Normal 5 7 2 3 3" xfId="3049" xr:uid="{919AE5F8-3F98-4107-AA9D-F912BC0B7C91}"/>
    <cellStyle name="Normal 5 7 2 3 4" xfId="3050" xr:uid="{9433A7AD-69E9-4B60-9E06-C9F73EA13CE0}"/>
    <cellStyle name="Normal 5 7 2 3 5" xfId="3051" xr:uid="{5F9A2682-48DC-40B3-B207-018E94C6C5B8}"/>
    <cellStyle name="Normal 5 7 2 4" xfId="1420" xr:uid="{06612D5C-D836-49A9-ADF5-8B6A5D3879E1}"/>
    <cellStyle name="Normal 5 7 2 4 2" xfId="3052" xr:uid="{06D02A6A-C59F-46B9-9C99-628BA574FF52}"/>
    <cellStyle name="Normal 5 7 2 4 3" xfId="3053" xr:uid="{887C2B2E-484E-427D-8234-D16B9524465A}"/>
    <cellStyle name="Normal 5 7 2 4 4" xfId="3054" xr:uid="{890D1003-6DBC-43D5-97CD-551F4652E077}"/>
    <cellStyle name="Normal 5 7 2 5" xfId="3055" xr:uid="{CFA292E7-FD93-43D1-BE93-9C869F79DA4B}"/>
    <cellStyle name="Normal 5 7 2 5 2" xfId="3056" xr:uid="{4B012D1D-36C5-46B3-A9C9-EC3665F27945}"/>
    <cellStyle name="Normal 5 7 2 5 3" xfId="3057" xr:uid="{623A322A-4E16-46B2-A88A-7AAF3149ECE9}"/>
    <cellStyle name="Normal 5 7 2 5 4" xfId="3058" xr:uid="{1C702219-51F2-4AB4-9D81-F0894876E59F}"/>
    <cellStyle name="Normal 5 7 2 6" xfId="3059" xr:uid="{197AD1F2-018A-495F-A6C8-9E0FEA12154D}"/>
    <cellStyle name="Normal 5 7 2 7" xfId="3060" xr:uid="{AEC49785-0699-43CA-BF50-70E49E42C0B5}"/>
    <cellStyle name="Normal 5 7 2 8" xfId="3061" xr:uid="{8A5BD1FC-6ECF-4A46-8564-DAD2B8717BDA}"/>
    <cellStyle name="Normal 5 7 3" xfId="315" xr:uid="{2E7E211A-41F4-4339-BC8F-17337BF27062}"/>
    <cellStyle name="Normal 5 7 3 2" xfId="593" xr:uid="{A6894515-D541-4FFC-A7C2-55F646280684}"/>
    <cellStyle name="Normal 5 7 3 2 2" xfId="594" xr:uid="{69595C77-24D0-46DA-9AED-804DED2F8AED}"/>
    <cellStyle name="Normal 5 7 3 2 3" xfId="3062" xr:uid="{916E1B73-6FB6-41DF-8B46-E6EE5AFB574B}"/>
    <cellStyle name="Normal 5 7 3 2 4" xfId="3063" xr:uid="{7FD18381-3360-4125-A38F-C61D4AB14DCA}"/>
    <cellStyle name="Normal 5 7 3 3" xfId="595" xr:uid="{FD0208B3-BEA2-4151-B859-C69F9911A8D1}"/>
    <cellStyle name="Normal 5 7 3 3 2" xfId="3064" xr:uid="{77267846-3402-4101-9B3B-49818F69B63D}"/>
    <cellStyle name="Normal 5 7 3 3 3" xfId="3065" xr:uid="{003639F3-E36F-4A0D-BB0E-E125CE2E17E3}"/>
    <cellStyle name="Normal 5 7 3 3 4" xfId="3066" xr:uid="{B10B68AD-C406-49C4-A594-4C6B0A5D9D4E}"/>
    <cellStyle name="Normal 5 7 3 4" xfId="3067" xr:uid="{CC646A70-8E87-4399-A969-83E7260704BA}"/>
    <cellStyle name="Normal 5 7 3 5" xfId="3068" xr:uid="{2F9C1C19-6D32-440C-88D7-BAAFFC70FA68}"/>
    <cellStyle name="Normal 5 7 3 6" xfId="3069" xr:uid="{CECBFFBC-0FF1-4BE6-9B71-5688B85B99B8}"/>
    <cellStyle name="Normal 5 7 4" xfId="316" xr:uid="{F82DC21F-A9B6-4D2A-B164-70F8F7E547CF}"/>
    <cellStyle name="Normal 5 7 4 2" xfId="596" xr:uid="{B0D4C34B-9E68-4EF1-B027-76015D798FF2}"/>
    <cellStyle name="Normal 5 7 4 2 2" xfId="3070" xr:uid="{2F6E5B3F-1ABE-4EF0-A062-655E5CBD12E5}"/>
    <cellStyle name="Normal 5 7 4 2 3" xfId="3071" xr:uid="{2857175C-BA0C-45C8-9487-C2AD47C59B91}"/>
    <cellStyle name="Normal 5 7 4 2 4" xfId="3072" xr:uid="{398372B3-B169-460E-8FE8-6581682F6339}"/>
    <cellStyle name="Normal 5 7 4 3" xfId="3073" xr:uid="{DC3DD244-7164-4E93-AF31-218C0AE54F34}"/>
    <cellStyle name="Normal 5 7 4 4" xfId="3074" xr:uid="{3F747EC6-4E95-4764-A59D-57F2DACA4DAC}"/>
    <cellStyle name="Normal 5 7 4 5" xfId="3075" xr:uid="{BE8689E0-5F61-4549-8964-F3A356E9BBC8}"/>
    <cellStyle name="Normal 5 7 5" xfId="597" xr:uid="{461F2A24-AD84-4A86-8E0F-2B4E709A695E}"/>
    <cellStyle name="Normal 5 7 5 2" xfId="3076" xr:uid="{59AB1179-99B9-441D-A1B4-9CC19B11961B}"/>
    <cellStyle name="Normal 5 7 5 3" xfId="3077" xr:uid="{7609D4E0-44C1-4B9D-9D14-241A12D79A79}"/>
    <cellStyle name="Normal 5 7 5 4" xfId="3078" xr:uid="{03D344DD-657B-4F1F-A8F0-70256BA326B7}"/>
    <cellStyle name="Normal 5 7 6" xfId="3079" xr:uid="{10250C27-D8FC-447F-9561-F03F276C7A62}"/>
    <cellStyle name="Normal 5 7 6 2" xfId="3080" xr:uid="{B0173BD4-C7ED-44C7-ABCB-ED0DCD4C79CA}"/>
    <cellStyle name="Normal 5 7 6 3" xfId="3081" xr:uid="{AD1CBFA9-5944-4352-862A-F1C40810F0EA}"/>
    <cellStyle name="Normal 5 7 6 4" xfId="3082" xr:uid="{FA32BB73-6E14-4F8F-8409-D7EF7E8F1153}"/>
    <cellStyle name="Normal 5 7 7" xfId="3083" xr:uid="{F858CB60-75FC-4EDD-987A-D157AA926CDF}"/>
    <cellStyle name="Normal 5 7 8" xfId="3084" xr:uid="{3C9ADC60-BB33-441A-BDC2-292AE06AAD9E}"/>
    <cellStyle name="Normal 5 7 9" xfId="3085" xr:uid="{F1228FFB-BB8E-4956-851C-1E5324EC6459}"/>
    <cellStyle name="Normal 5 8" xfId="108" xr:uid="{D84D499B-6282-4871-836F-B05DC8C6107F}"/>
    <cellStyle name="Normal 5 8 2" xfId="317" xr:uid="{57411A28-B903-43CF-9A7F-CB70BDEFBBF2}"/>
    <cellStyle name="Normal 5 8 2 2" xfId="598" xr:uid="{F2388657-31FA-4358-8DBF-5FBFE34B1105}"/>
    <cellStyle name="Normal 5 8 2 2 2" xfId="1421" xr:uid="{FB6189E0-672E-40AE-ADF0-4026413FE074}"/>
    <cellStyle name="Normal 5 8 2 2 2 2" xfId="1422" xr:uid="{B810FC90-4DDE-4095-9334-7257C03097E3}"/>
    <cellStyle name="Normal 5 8 2 2 3" xfId="1423" xr:uid="{FCC31D52-57CC-4F08-83B7-05E3831B40AF}"/>
    <cellStyle name="Normal 5 8 2 2 4" xfId="3086" xr:uid="{C5DD2094-28A2-4252-85CE-42D8E40AE3C8}"/>
    <cellStyle name="Normal 5 8 2 3" xfId="1424" xr:uid="{8A097038-5418-4A48-B5A8-B65157030D85}"/>
    <cellStyle name="Normal 5 8 2 3 2" xfId="1425" xr:uid="{507C5616-CF75-4787-9A99-0021D7B7F335}"/>
    <cellStyle name="Normal 5 8 2 3 3" xfId="3087" xr:uid="{30EB2963-8A58-44F0-A899-A1679EEC4389}"/>
    <cellStyle name="Normal 5 8 2 3 4" xfId="3088" xr:uid="{45B952A0-BB3A-46A4-988D-E1C6C48F15E1}"/>
    <cellStyle name="Normal 5 8 2 4" xfId="1426" xr:uid="{9247FF6C-4C7F-41EC-89F6-12743D96E985}"/>
    <cellStyle name="Normal 5 8 2 5" xfId="3089" xr:uid="{703DBFE2-C8F1-4E4D-A48C-19A6E871B8B6}"/>
    <cellStyle name="Normal 5 8 2 6" xfId="3090" xr:uid="{60999CCD-EA96-4343-A6F7-ECF5FDDF4351}"/>
    <cellStyle name="Normal 5 8 3" xfId="599" xr:uid="{B7C801F5-D888-4596-B321-3906E3666A04}"/>
    <cellStyle name="Normal 5 8 3 2" xfId="1427" xr:uid="{DB349CB7-519F-47D5-A198-8B48BFF870C9}"/>
    <cellStyle name="Normal 5 8 3 2 2" xfId="1428" xr:uid="{60401953-0B7E-4096-A241-53F17BC792A4}"/>
    <cellStyle name="Normal 5 8 3 2 3" xfId="3091" xr:uid="{F4B88A79-3441-4A4F-BDD5-80CDFC1E16B7}"/>
    <cellStyle name="Normal 5 8 3 2 4" xfId="3092" xr:uid="{E5BBE605-C702-4C2C-BE0C-57F3AD6294B8}"/>
    <cellStyle name="Normal 5 8 3 3" xfId="1429" xr:uid="{D2007E6B-C968-424F-8790-EE0E8ABC7DA1}"/>
    <cellStyle name="Normal 5 8 3 4" xfId="3093" xr:uid="{3E3250E3-D9B8-4F50-9664-85F648B77886}"/>
    <cellStyle name="Normal 5 8 3 5" xfId="3094" xr:uid="{AFCEA1FC-CCAE-4228-98D7-2B7B365E3288}"/>
    <cellStyle name="Normal 5 8 4" xfId="1430" xr:uid="{4B764906-2B6A-432B-951A-DEF31F638685}"/>
    <cellStyle name="Normal 5 8 4 2" xfId="1431" xr:uid="{715D1EFD-F625-4130-8CEB-6B79DEA8D5D7}"/>
    <cellStyle name="Normal 5 8 4 3" xfId="3095" xr:uid="{1366F263-7A28-4A91-BA31-DE639E004D7A}"/>
    <cellStyle name="Normal 5 8 4 4" xfId="3096" xr:uid="{3A53A40F-8D77-4C39-92AF-FC2535E8FB55}"/>
    <cellStyle name="Normal 5 8 5" xfId="1432" xr:uid="{DFB567D4-3CC8-42A2-89D6-639211027875}"/>
    <cellStyle name="Normal 5 8 5 2" xfId="3097" xr:uid="{C806FEDA-0F30-4071-9145-A7A36197ED2C}"/>
    <cellStyle name="Normal 5 8 5 3" xfId="3098" xr:uid="{BC90774D-8887-489A-BE34-57E19788AFA8}"/>
    <cellStyle name="Normal 5 8 5 4" xfId="3099" xr:uid="{1F0ABB64-C2D9-4F70-B853-EE1C85D2B403}"/>
    <cellStyle name="Normal 5 8 6" xfId="3100" xr:uid="{4A0718E1-77D8-41DE-8422-32949D5A7081}"/>
    <cellStyle name="Normal 5 8 7" xfId="3101" xr:uid="{CCEC7237-4D9E-499B-9EF1-974CE53AE34B}"/>
    <cellStyle name="Normal 5 8 8" xfId="3102" xr:uid="{0E709DF9-0E5A-4135-AA42-198839B7E049}"/>
    <cellStyle name="Normal 5 9" xfId="318" xr:uid="{12477438-985E-462D-B6E4-C8A67642D1A4}"/>
    <cellStyle name="Normal 5 9 2" xfId="600" xr:uid="{D78294A0-9D46-494C-8AD1-2F1D36AAA41A}"/>
    <cellStyle name="Normal 5 9 2 2" xfId="601" xr:uid="{91DF31C3-36CF-476E-860A-CE624AEA7B19}"/>
    <cellStyle name="Normal 5 9 2 2 2" xfId="1433" xr:uid="{8B760CC8-1360-479F-8F3E-0CC5D70B819D}"/>
    <cellStyle name="Normal 5 9 2 2 3" xfId="3103" xr:uid="{702E4EC8-D889-4D22-ADA3-1B16D13C453E}"/>
    <cellStyle name="Normal 5 9 2 2 4" xfId="3104" xr:uid="{E901E146-1850-49D1-8601-9E51FB99E290}"/>
    <cellStyle name="Normal 5 9 2 3" xfId="1434" xr:uid="{F577110F-ABD2-41E3-A349-BAF541A27881}"/>
    <cellStyle name="Normal 5 9 2 4" xfId="3105" xr:uid="{A5BC2A37-AD16-4B08-90BB-00279AA1CE23}"/>
    <cellStyle name="Normal 5 9 2 5" xfId="3106" xr:uid="{09050893-EF16-4060-9037-1B8490629BD3}"/>
    <cellStyle name="Normal 5 9 3" xfId="602" xr:uid="{11144AD6-4D9D-4EE9-8566-01CE38C8DA91}"/>
    <cellStyle name="Normal 5 9 3 2" xfId="1435" xr:uid="{07614E5B-6861-4B6C-8FBD-8CDB39E20FEE}"/>
    <cellStyle name="Normal 5 9 3 3" xfId="3107" xr:uid="{912335BC-FFC7-42E8-BE7F-843097073B75}"/>
    <cellStyle name="Normal 5 9 3 4" xfId="3108" xr:uid="{CE203915-7F22-4B18-A4D1-AB2E2F3B4CD0}"/>
    <cellStyle name="Normal 5 9 4" xfId="1436" xr:uid="{7A994069-CFFF-4FDD-81D7-075DCB725FD6}"/>
    <cellStyle name="Normal 5 9 4 2" xfId="3109" xr:uid="{F767CCE3-9633-4BE9-BA1E-BCD1FB203A9B}"/>
    <cellStyle name="Normal 5 9 4 3" xfId="3110" xr:uid="{868BE634-073D-4D81-8158-AE2F7BDBAF9D}"/>
    <cellStyle name="Normal 5 9 4 4" xfId="3111" xr:uid="{3DE1F37E-CDC2-4A09-8895-AF34305460B5}"/>
    <cellStyle name="Normal 5 9 5" xfId="3112" xr:uid="{A5EEA81D-445E-4F10-A711-DF66107144AB}"/>
    <cellStyle name="Normal 5 9 6" xfId="3113" xr:uid="{666E4C91-5683-4BBB-9495-0C6C85377601}"/>
    <cellStyle name="Normal 5 9 7" xfId="3114" xr:uid="{EACA3F18-2951-413F-A1E4-CB306E9521C1}"/>
    <cellStyle name="Normal 6" xfId="109" xr:uid="{E2E56F98-8251-459D-AC4C-245FB84741D6}"/>
    <cellStyle name="Normal 6 10" xfId="319" xr:uid="{0755F824-088E-4E8A-8F7F-874BC284CDE1}"/>
    <cellStyle name="Normal 6 10 2" xfId="1437" xr:uid="{5E444A94-56E1-4964-A92C-6B0F49A1D0A9}"/>
    <cellStyle name="Normal 6 10 2 2" xfId="3115" xr:uid="{6B1E9F8C-2E13-453B-89C9-F9BB5B391EBC}"/>
    <cellStyle name="Normal 6 10 2 2 2" xfId="4588" xr:uid="{5F622041-FB3F-4C36-8268-34A4E69C7576}"/>
    <cellStyle name="Normal 6 10 2 3" xfId="3116" xr:uid="{E51F1962-A4A2-4994-A565-1166DE95138C}"/>
    <cellStyle name="Normal 6 10 2 4" xfId="3117" xr:uid="{2ED244A3-20F7-42D8-A512-DDE1655B839B}"/>
    <cellStyle name="Normal 6 10 3" xfId="3118" xr:uid="{6F8C2A86-3B70-4652-8227-88923C143EFF}"/>
    <cellStyle name="Normal 6 10 4" xfId="3119" xr:uid="{1318D3B7-6D59-41C7-BEAB-DC26736BB586}"/>
    <cellStyle name="Normal 6 10 5" xfId="3120" xr:uid="{FDF09181-1A26-4D6A-89DA-CB1432BD84EA}"/>
    <cellStyle name="Normal 6 11" xfId="1438" xr:uid="{FDF3E548-24BE-4452-B789-E09F52CB9A0D}"/>
    <cellStyle name="Normal 6 11 2" xfId="3121" xr:uid="{1F411246-08CF-4572-BF12-8E5C6B15C26B}"/>
    <cellStyle name="Normal 6 11 3" xfId="3122" xr:uid="{C3FF7EA3-FAB8-4EAD-BA79-A09A1D19AEF2}"/>
    <cellStyle name="Normal 6 11 4" xfId="3123" xr:uid="{1A0FA2D0-6905-4B51-937F-005235A67427}"/>
    <cellStyle name="Normal 6 12" xfId="902" xr:uid="{66FF6C7F-84ED-42D9-A8BB-8B7865D4294C}"/>
    <cellStyle name="Normal 6 12 2" xfId="3124" xr:uid="{CCFAD93D-6165-4498-88E8-CEA4B36065F6}"/>
    <cellStyle name="Normal 6 12 3" xfId="3125" xr:uid="{53A095C2-C275-4A22-A94B-92E3032C2032}"/>
    <cellStyle name="Normal 6 12 4" xfId="3126" xr:uid="{5BCB7966-3293-4D38-83A0-C3329C7CF374}"/>
    <cellStyle name="Normal 6 13" xfId="899" xr:uid="{6F838DF9-95C4-490C-99D7-72092FB56162}"/>
    <cellStyle name="Normal 6 13 2" xfId="3128" xr:uid="{35F11FC1-C20F-4B41-A8F2-AB75E66632AB}"/>
    <cellStyle name="Normal 6 13 3" xfId="4315" xr:uid="{51115D15-E5A5-49D6-B685-59F12D224C0E}"/>
    <cellStyle name="Normal 6 13 4" xfId="3127" xr:uid="{A05E9B07-3CE4-423A-BF0C-9EB8CE9555B3}"/>
    <cellStyle name="Normal 6 13 5" xfId="5319" xr:uid="{EB0320E3-F136-4B3C-B833-24AA7197E6DC}"/>
    <cellStyle name="Normal 6 14" xfId="3129" xr:uid="{C6A8B151-622F-482D-A7A6-9875BD9F563F}"/>
    <cellStyle name="Normal 6 15" xfId="3130" xr:uid="{3508C834-B9C4-4488-B0B2-FCFF4DF40D03}"/>
    <cellStyle name="Normal 6 16" xfId="3131" xr:uid="{CA5DC40E-BBA0-4484-B18A-36D39D96089B}"/>
    <cellStyle name="Normal 6 2" xfId="110" xr:uid="{ACDA5FD2-597F-4834-88E8-41296F7E1773}"/>
    <cellStyle name="Normal 6 2 2" xfId="320" xr:uid="{7813C503-1DF2-4365-8A80-1553258B8769}"/>
    <cellStyle name="Normal 6 2 2 2" xfId="4671" xr:uid="{41B9650A-15B2-47FD-B39F-4E47491F5A33}"/>
    <cellStyle name="Normal 6 2 3" xfId="4560" xr:uid="{B13C3DE1-9A5B-477C-9502-B8D13DC77325}"/>
    <cellStyle name="Normal 6 3" xfId="111" xr:uid="{28DD00DE-7C95-4710-AF60-D47D737E95B8}"/>
    <cellStyle name="Normal 6 3 10" xfId="3132" xr:uid="{66CB9E51-B43E-4D2C-B837-DE8564F2EC7C}"/>
    <cellStyle name="Normal 6 3 11" xfId="3133" xr:uid="{98AFB252-08B9-42AE-9FB5-D71E495A3907}"/>
    <cellStyle name="Normal 6 3 2" xfId="112" xr:uid="{827C86D7-D177-477D-8EC8-63F0400A90B1}"/>
    <cellStyle name="Normal 6 3 2 2" xfId="113" xr:uid="{7AC67DC1-2455-43FC-B3A2-6E19905EDCF9}"/>
    <cellStyle name="Normal 6 3 2 2 2" xfId="321" xr:uid="{67BD1ABD-E48F-40FA-92A9-5F53D1902773}"/>
    <cellStyle name="Normal 6 3 2 2 2 2" xfId="603" xr:uid="{8A66E0BE-1765-4576-BCEE-E25306B4D1A0}"/>
    <cellStyle name="Normal 6 3 2 2 2 2 2" xfId="604" xr:uid="{5DF4E87A-08F3-4243-A8E2-C61CD8F93527}"/>
    <cellStyle name="Normal 6 3 2 2 2 2 2 2" xfId="1439" xr:uid="{FE648E3E-7D97-46E5-9C53-92CD82ADC2E9}"/>
    <cellStyle name="Normal 6 3 2 2 2 2 2 2 2" xfId="1440" xr:uid="{FDADF521-3B3B-4132-9421-69CD5ADD3A72}"/>
    <cellStyle name="Normal 6 3 2 2 2 2 2 3" xfId="1441" xr:uid="{B22B3FAE-A72E-4793-8A83-662226FC301A}"/>
    <cellStyle name="Normal 6 3 2 2 2 2 3" xfId="1442" xr:uid="{958487F1-42CA-423D-AC4F-450D67986DC1}"/>
    <cellStyle name="Normal 6 3 2 2 2 2 3 2" xfId="1443" xr:uid="{ADFC58A3-7345-4138-A2DB-A9A0DC0A4878}"/>
    <cellStyle name="Normal 6 3 2 2 2 2 4" xfId="1444" xr:uid="{8E5224F7-9949-4C2E-A283-7A4366F123ED}"/>
    <cellStyle name="Normal 6 3 2 2 2 3" xfId="605" xr:uid="{0EB92672-7859-4E98-BDCB-85BAD5220492}"/>
    <cellStyle name="Normal 6 3 2 2 2 3 2" xfId="1445" xr:uid="{014499E5-2A00-4610-8C1E-FF1F0FDF1FB5}"/>
    <cellStyle name="Normal 6 3 2 2 2 3 2 2" xfId="1446" xr:uid="{D29E674A-14C6-4F6E-A472-630E24FBFDED}"/>
    <cellStyle name="Normal 6 3 2 2 2 3 3" xfId="1447" xr:uid="{7AAE30BE-68A9-4ED7-9BAE-C9453B4B9839}"/>
    <cellStyle name="Normal 6 3 2 2 2 3 4" xfId="3134" xr:uid="{03E09D52-705A-43B2-ADE4-8A3B085CC695}"/>
    <cellStyle name="Normal 6 3 2 2 2 4" xfId="1448" xr:uid="{713FD282-E7C4-46CE-88C8-05F1585A2F22}"/>
    <cellStyle name="Normal 6 3 2 2 2 4 2" xfId="1449" xr:uid="{F4102890-B850-4AA7-A05E-9A5206AF4DF7}"/>
    <cellStyle name="Normal 6 3 2 2 2 5" xfId="1450" xr:uid="{10C42668-CA33-4151-A2CE-17E2D7CB71B6}"/>
    <cellStyle name="Normal 6 3 2 2 2 6" xfId="3135" xr:uid="{9429C1D6-2C84-4853-95F1-9E36F4328147}"/>
    <cellStyle name="Normal 6 3 2 2 3" xfId="322" xr:uid="{3535AD6E-9E2A-43D3-B6B8-41DC7E92A01E}"/>
    <cellStyle name="Normal 6 3 2 2 3 2" xfId="606" xr:uid="{4938DEC0-2403-47DC-BD4F-1EB3462D66C4}"/>
    <cellStyle name="Normal 6 3 2 2 3 2 2" xfId="607" xr:uid="{378D68E6-29A3-452B-8C6D-BFAAE0CD7376}"/>
    <cellStyle name="Normal 6 3 2 2 3 2 2 2" xfId="1451" xr:uid="{C183C25F-6F9F-4374-A884-238727F6E56C}"/>
    <cellStyle name="Normal 6 3 2 2 3 2 2 2 2" xfId="1452" xr:uid="{E412B951-C532-4FCD-A93C-DFF6FAF57BE7}"/>
    <cellStyle name="Normal 6 3 2 2 3 2 2 3" xfId="1453" xr:uid="{F828270F-8B62-4BAE-AB27-1FA4229D96B2}"/>
    <cellStyle name="Normal 6 3 2 2 3 2 3" xfId="1454" xr:uid="{AEACC13E-CD16-46B1-8E57-39DDF7B618AE}"/>
    <cellStyle name="Normal 6 3 2 2 3 2 3 2" xfId="1455" xr:uid="{34B0C993-8EE9-4CE8-A722-BD4D1C95776D}"/>
    <cellStyle name="Normal 6 3 2 2 3 2 4" xfId="1456" xr:uid="{8CFD889A-4F47-4A89-B85E-355A0E4DB86B}"/>
    <cellStyle name="Normal 6 3 2 2 3 3" xfId="608" xr:uid="{AC01DF7E-9706-474A-B8BD-D0CB46F25E27}"/>
    <cellStyle name="Normal 6 3 2 2 3 3 2" xfId="1457" xr:uid="{D08F664E-2DB5-4CAD-8FD8-5FF19A1671DF}"/>
    <cellStyle name="Normal 6 3 2 2 3 3 2 2" xfId="1458" xr:uid="{8C576B0F-752B-4185-BA3C-4B17DA958585}"/>
    <cellStyle name="Normal 6 3 2 2 3 3 3" xfId="1459" xr:uid="{0644D4A3-9720-4D26-98A2-98D6EA53F53C}"/>
    <cellStyle name="Normal 6 3 2 2 3 4" xfId="1460" xr:uid="{DBC5FC4F-7E99-4AE9-82DD-7A69EAD5D67E}"/>
    <cellStyle name="Normal 6 3 2 2 3 4 2" xfId="1461" xr:uid="{4F95D0B0-564B-4F0D-AFA3-0AE811D11277}"/>
    <cellStyle name="Normal 6 3 2 2 3 5" xfId="1462" xr:uid="{221E9E48-BB4D-4D91-8AE2-1C0D84FB25EE}"/>
    <cellStyle name="Normal 6 3 2 2 4" xfId="609" xr:uid="{A598B833-C845-4A91-A0F2-B85DB523F849}"/>
    <cellStyle name="Normal 6 3 2 2 4 2" xfId="610" xr:uid="{5545EA55-2B19-4434-BE44-240AD74D17B8}"/>
    <cellStyle name="Normal 6 3 2 2 4 2 2" xfId="1463" xr:uid="{459F8882-07BA-4257-BE11-34C0FE272677}"/>
    <cellStyle name="Normal 6 3 2 2 4 2 2 2" xfId="1464" xr:uid="{BBCE47FC-6F2B-4C9B-BAB3-1238B24D1AEA}"/>
    <cellStyle name="Normal 6 3 2 2 4 2 3" xfId="1465" xr:uid="{67ED5105-8169-45E5-8E10-9C532B178E0E}"/>
    <cellStyle name="Normal 6 3 2 2 4 3" xfId="1466" xr:uid="{5DE3F646-D4BC-4F3F-8CDE-9F051965912F}"/>
    <cellStyle name="Normal 6 3 2 2 4 3 2" xfId="1467" xr:uid="{B6FBAB75-5E91-4EDC-9A0D-5ABF6C665E1F}"/>
    <cellStyle name="Normal 6 3 2 2 4 4" xfId="1468" xr:uid="{4C672E60-A94C-4D68-9B59-8663DA296E6B}"/>
    <cellStyle name="Normal 6 3 2 2 5" xfId="611" xr:uid="{33A4F82F-D9B6-44D7-86B3-98D467BDE93F}"/>
    <cellStyle name="Normal 6 3 2 2 5 2" xfId="1469" xr:uid="{6A78E6A3-CF54-42B7-9A3C-3370B1B8E308}"/>
    <cellStyle name="Normal 6 3 2 2 5 2 2" xfId="1470" xr:uid="{5719C412-2E8E-484F-8BFA-48762947F0AF}"/>
    <cellStyle name="Normal 6 3 2 2 5 3" xfId="1471" xr:uid="{FB4C547C-08AC-4C5A-8E48-C4440676D43C}"/>
    <cellStyle name="Normal 6 3 2 2 5 4" xfId="3136" xr:uid="{9F48D954-9B74-42E5-8BCF-208BB8626160}"/>
    <cellStyle name="Normal 6 3 2 2 6" xfId="1472" xr:uid="{FAF85B5C-C025-4D6C-9D71-01FDDA178502}"/>
    <cellStyle name="Normal 6 3 2 2 6 2" xfId="1473" xr:uid="{48DD29B6-1B3B-4A7C-8273-58C35674D023}"/>
    <cellStyle name="Normal 6 3 2 2 7" xfId="1474" xr:uid="{6A3CC027-916E-4191-B883-A2BE61C72BD9}"/>
    <cellStyle name="Normal 6 3 2 2 8" xfId="3137" xr:uid="{6AAE5E15-6CAE-4C92-8A94-1003A06FBC9E}"/>
    <cellStyle name="Normal 6 3 2 3" xfId="323" xr:uid="{5CDD81FA-09A9-412A-B3EF-F8D06A7F8129}"/>
    <cellStyle name="Normal 6 3 2 3 2" xfId="612" xr:uid="{3D6CAA75-42B6-4134-B642-242D34D94A34}"/>
    <cellStyle name="Normal 6 3 2 3 2 2" xfId="613" xr:uid="{B2485497-DC02-4418-A84E-5D6B86B8542F}"/>
    <cellStyle name="Normal 6 3 2 3 2 2 2" xfId="1475" xr:uid="{8EEE4275-106B-4F9C-A5B7-1F932F3506E8}"/>
    <cellStyle name="Normal 6 3 2 3 2 2 2 2" xfId="1476" xr:uid="{D28FBCD8-1EA2-40D2-892A-B4EBAFE6F970}"/>
    <cellStyle name="Normal 6 3 2 3 2 2 3" xfId="1477" xr:uid="{EA83F7B9-3329-468E-B863-59C346548AD3}"/>
    <cellStyle name="Normal 6 3 2 3 2 3" xfId="1478" xr:uid="{C7650418-42B2-45B1-9F41-9A4DD42CF6AF}"/>
    <cellStyle name="Normal 6 3 2 3 2 3 2" xfId="1479" xr:uid="{6EC55F11-A2DF-42DF-A978-F4F951E96541}"/>
    <cellStyle name="Normal 6 3 2 3 2 4" xfId="1480" xr:uid="{BAE79A0F-0758-4E44-8FD0-7A3BE3F3D364}"/>
    <cellStyle name="Normal 6 3 2 3 3" xfId="614" xr:uid="{AD8BFF66-E526-4BC5-9726-CC96E22514AE}"/>
    <cellStyle name="Normal 6 3 2 3 3 2" xfId="1481" xr:uid="{882C6F40-396E-4822-9048-7F115F366DDA}"/>
    <cellStyle name="Normal 6 3 2 3 3 2 2" xfId="1482" xr:uid="{6A611E62-AC74-41C4-9762-6BEE60AD2946}"/>
    <cellStyle name="Normal 6 3 2 3 3 3" xfId="1483" xr:uid="{0EEE98BB-98D5-481A-BFD0-D4BE39850464}"/>
    <cellStyle name="Normal 6 3 2 3 3 4" xfId="3138" xr:uid="{A484B1A8-13AD-43D3-849B-459DA0D1A7FC}"/>
    <cellStyle name="Normal 6 3 2 3 4" xfId="1484" xr:uid="{0485582E-78C2-475B-8EBB-70727708E6A7}"/>
    <cellStyle name="Normal 6 3 2 3 4 2" xfId="1485" xr:uid="{90FD167D-8343-4EEA-B365-A0CC86812C82}"/>
    <cellStyle name="Normal 6 3 2 3 5" xfId="1486" xr:uid="{3CFF9AFF-4C88-4868-8187-248C258B812A}"/>
    <cellStyle name="Normal 6 3 2 3 6" xfId="3139" xr:uid="{EB1F82FD-73C8-4F33-8E05-BD838305F265}"/>
    <cellStyle name="Normal 6 3 2 4" xfId="324" xr:uid="{85B7DED5-7F3E-486F-9F18-EFB4006AD6CE}"/>
    <cellStyle name="Normal 6 3 2 4 2" xfId="615" xr:uid="{B1AAE95D-69D4-4EE4-B9B9-C592192D95DD}"/>
    <cellStyle name="Normal 6 3 2 4 2 2" xfId="616" xr:uid="{6B7513DD-BA31-466A-8507-7ABBC1D075FE}"/>
    <cellStyle name="Normal 6 3 2 4 2 2 2" xfId="1487" xr:uid="{FB62D208-60DD-4F93-A0D6-588B020E2537}"/>
    <cellStyle name="Normal 6 3 2 4 2 2 2 2" xfId="1488" xr:uid="{D0B4AC42-76AB-496A-BE17-7C3F4A492879}"/>
    <cellStyle name="Normal 6 3 2 4 2 2 3" xfId="1489" xr:uid="{7946813D-C293-4E04-8ECF-0125C45C63C0}"/>
    <cellStyle name="Normal 6 3 2 4 2 3" xfId="1490" xr:uid="{A750C8E0-B1A4-4DD7-B7ED-D04F12253445}"/>
    <cellStyle name="Normal 6 3 2 4 2 3 2" xfId="1491" xr:uid="{9CD1218A-B5EC-4ECC-9BF4-0C0372CD93E2}"/>
    <cellStyle name="Normal 6 3 2 4 2 4" xfId="1492" xr:uid="{AE4B7887-AC23-4351-870B-0A2413728C34}"/>
    <cellStyle name="Normal 6 3 2 4 3" xfId="617" xr:uid="{2DD0BD1B-A148-4259-BFCC-6F098E34E357}"/>
    <cellStyle name="Normal 6 3 2 4 3 2" xfId="1493" xr:uid="{D4F6C568-64BB-4C06-A2CF-9C076E12E922}"/>
    <cellStyle name="Normal 6 3 2 4 3 2 2" xfId="1494" xr:uid="{843F569A-1553-4CBB-A023-2EBADA226272}"/>
    <cellStyle name="Normal 6 3 2 4 3 3" xfId="1495" xr:uid="{37983C77-44F1-429D-9FF3-4899A3F7F312}"/>
    <cellStyle name="Normal 6 3 2 4 4" xfId="1496" xr:uid="{47169F7E-46C3-4541-B39D-3B9C9B617302}"/>
    <cellStyle name="Normal 6 3 2 4 4 2" xfId="1497" xr:uid="{030B04E4-477C-4555-9CE1-0C26C0DE7EB0}"/>
    <cellStyle name="Normal 6 3 2 4 5" xfId="1498" xr:uid="{1551C7CD-5F79-4BC7-B5C6-84AB7D853276}"/>
    <cellStyle name="Normal 6 3 2 5" xfId="325" xr:uid="{E748B8D7-A938-4329-8C80-AD57568F0F23}"/>
    <cellStyle name="Normal 6 3 2 5 2" xfId="618" xr:uid="{C2C84135-E71D-400B-A951-1083977ABF65}"/>
    <cellStyle name="Normal 6 3 2 5 2 2" xfId="1499" xr:uid="{0DC53935-E0D6-4E9E-A30A-2F1EA811D70C}"/>
    <cellStyle name="Normal 6 3 2 5 2 2 2" xfId="1500" xr:uid="{7666866A-7A3B-42F2-A742-CA96BC14B478}"/>
    <cellStyle name="Normal 6 3 2 5 2 3" xfId="1501" xr:uid="{68539213-790E-4DB7-B2D5-D70C3B00324C}"/>
    <cellStyle name="Normal 6 3 2 5 3" xfId="1502" xr:uid="{58F2A586-4F56-44DD-87ED-BF6C158116E9}"/>
    <cellStyle name="Normal 6 3 2 5 3 2" xfId="1503" xr:uid="{9D8AC7E7-E4AE-4318-8DF5-179917ED54B6}"/>
    <cellStyle name="Normal 6 3 2 5 4" xfId="1504" xr:uid="{EA0408E5-FB10-4595-9B85-298F7EE53F78}"/>
    <cellStyle name="Normal 6 3 2 6" xfId="619" xr:uid="{D8FB4EE4-D61E-45B1-BF2D-D242502C2D92}"/>
    <cellStyle name="Normal 6 3 2 6 2" xfId="1505" xr:uid="{A6976C50-B8B7-4919-8E38-0A7B4314D8C9}"/>
    <cellStyle name="Normal 6 3 2 6 2 2" xfId="1506" xr:uid="{F9A541F7-42F6-4B91-9AAC-AF03C3FAAB6A}"/>
    <cellStyle name="Normal 6 3 2 6 3" xfId="1507" xr:uid="{8D9D9F7D-9658-4E4A-B83D-BA6D4FE33177}"/>
    <cellStyle name="Normal 6 3 2 6 4" xfId="3140" xr:uid="{A7A17193-7A9D-44AA-92AE-F6D31B599534}"/>
    <cellStyle name="Normal 6 3 2 7" xfId="1508" xr:uid="{5067E1E7-86AA-4DD0-8A3D-94DDBF58BC90}"/>
    <cellStyle name="Normal 6 3 2 7 2" xfId="1509" xr:uid="{CC7B5489-35DE-407C-B0EC-4418522D70DD}"/>
    <cellStyle name="Normal 6 3 2 8" xfId="1510" xr:uid="{CF9CBABF-A7E3-490C-B713-B1D13726296B}"/>
    <cellStyle name="Normal 6 3 2 9" xfId="3141" xr:uid="{28DE4665-E924-4A68-8977-F5D52CF382BC}"/>
    <cellStyle name="Normal 6 3 3" xfId="114" xr:uid="{B37B7435-D7A4-464C-AE54-63E638378191}"/>
    <cellStyle name="Normal 6 3 3 2" xfId="115" xr:uid="{FD00CC7A-0555-4D7B-AD75-FB594D5E77BE}"/>
    <cellStyle name="Normal 6 3 3 2 2" xfId="620" xr:uid="{C2000548-2192-47C3-AE50-799C29842CB0}"/>
    <cellStyle name="Normal 6 3 3 2 2 2" xfId="621" xr:uid="{958198C6-440F-4068-AC65-D79EB67173DD}"/>
    <cellStyle name="Normal 6 3 3 2 2 2 2" xfId="1511" xr:uid="{25301D0B-E7F4-4BFF-BBBF-DE763826667E}"/>
    <cellStyle name="Normal 6 3 3 2 2 2 2 2" xfId="1512" xr:uid="{66D77CB1-0DA9-4285-A209-0C601B3A3661}"/>
    <cellStyle name="Normal 6 3 3 2 2 2 3" xfId="1513" xr:uid="{553C024F-A174-4150-9CEE-F9EA66A81961}"/>
    <cellStyle name="Normal 6 3 3 2 2 3" xfId="1514" xr:uid="{45F91452-C986-4E31-83A1-1B3F9D1682AB}"/>
    <cellStyle name="Normal 6 3 3 2 2 3 2" xfId="1515" xr:uid="{B9753CE0-DC68-4BA3-BA19-03B10354345E}"/>
    <cellStyle name="Normal 6 3 3 2 2 4" xfId="1516" xr:uid="{D636BF4E-6159-40D6-BD16-F0E1B72421AE}"/>
    <cellStyle name="Normal 6 3 3 2 3" xfId="622" xr:uid="{7A632AA1-18DC-4876-A4AC-D60AA0CBF0B9}"/>
    <cellStyle name="Normal 6 3 3 2 3 2" xfId="1517" xr:uid="{3D500D96-26B9-432E-A77D-0D55FA319094}"/>
    <cellStyle name="Normal 6 3 3 2 3 2 2" xfId="1518" xr:uid="{AE41219C-97B9-4311-A2F6-37BF28CED9FE}"/>
    <cellStyle name="Normal 6 3 3 2 3 3" xfId="1519" xr:uid="{5D181113-2ABE-43B3-B4EE-41CB63C1CA8D}"/>
    <cellStyle name="Normal 6 3 3 2 3 4" xfId="3142" xr:uid="{AC7976EC-8D56-4AA2-A02C-DC1CEB13534A}"/>
    <cellStyle name="Normal 6 3 3 2 4" xfId="1520" xr:uid="{86A169AE-9288-451B-85A4-FC089D721F22}"/>
    <cellStyle name="Normal 6 3 3 2 4 2" xfId="1521" xr:uid="{09E7D580-2A0E-4E60-824C-C751B1623E4D}"/>
    <cellStyle name="Normal 6 3 3 2 5" xfId="1522" xr:uid="{714DE52B-37DD-466B-B2D5-20372BA99E2A}"/>
    <cellStyle name="Normal 6 3 3 2 6" xfId="3143" xr:uid="{B4ACF09D-DEF3-4D81-BD41-827564193868}"/>
    <cellStyle name="Normal 6 3 3 3" xfId="326" xr:uid="{54625A1A-B01E-4CC0-A7D0-6EE3517C504F}"/>
    <cellStyle name="Normal 6 3 3 3 2" xfId="623" xr:uid="{E87253F7-2A19-4C3B-8189-7E22CDF2465D}"/>
    <cellStyle name="Normal 6 3 3 3 2 2" xfId="624" xr:uid="{6866C673-C509-4114-8B4A-3217A0FA4902}"/>
    <cellStyle name="Normal 6 3 3 3 2 2 2" xfId="1523" xr:uid="{0C743D76-6CE7-44DE-A74F-BC3BEB16BE9F}"/>
    <cellStyle name="Normal 6 3 3 3 2 2 2 2" xfId="1524" xr:uid="{49CB5615-BB05-403B-BC41-3327DC800BDD}"/>
    <cellStyle name="Normal 6 3 3 3 2 2 3" xfId="1525" xr:uid="{E50E787C-7B4F-41AF-B137-CE573ADB1979}"/>
    <cellStyle name="Normal 6 3 3 3 2 3" xfId="1526" xr:uid="{7E75B9E1-4E2D-4855-AFC9-7E3F86961748}"/>
    <cellStyle name="Normal 6 3 3 3 2 3 2" xfId="1527" xr:uid="{0DD1CCCE-3E96-4F78-9D3F-114185C8F2A9}"/>
    <cellStyle name="Normal 6 3 3 3 2 4" xfId="1528" xr:uid="{FC84B270-F840-48AB-B34D-B6A4DCF7B63E}"/>
    <cellStyle name="Normal 6 3 3 3 3" xfId="625" xr:uid="{ACC866EF-ECF3-4DA5-B27E-8FEB04733FE7}"/>
    <cellStyle name="Normal 6 3 3 3 3 2" xfId="1529" xr:uid="{32A0FD65-E329-4A48-B046-97728B44FD66}"/>
    <cellStyle name="Normal 6 3 3 3 3 2 2" xfId="1530" xr:uid="{0F69BD44-332D-451D-8E53-1C13FEC481A9}"/>
    <cellStyle name="Normal 6 3 3 3 3 3" xfId="1531" xr:uid="{DE8EE857-B6FE-4375-804C-41470F0369B4}"/>
    <cellStyle name="Normal 6 3 3 3 4" xfId="1532" xr:uid="{D72B11EA-CE76-4C92-ADF4-39E6E007824B}"/>
    <cellStyle name="Normal 6 3 3 3 4 2" xfId="1533" xr:uid="{0EC6AF5D-058A-44D5-910B-304A10309F35}"/>
    <cellStyle name="Normal 6 3 3 3 5" xfId="1534" xr:uid="{15CDF271-8BEB-438E-B9DA-819CCB2BB32F}"/>
    <cellStyle name="Normal 6 3 3 4" xfId="327" xr:uid="{BBB4ACEE-16FA-40D9-B623-36468604C66D}"/>
    <cellStyle name="Normal 6 3 3 4 2" xfId="626" xr:uid="{A67D19F6-87B2-457F-9C23-33AA71176536}"/>
    <cellStyle name="Normal 6 3 3 4 2 2" xfId="1535" xr:uid="{1A4C89AC-DF20-4693-B51B-97E07F6E405E}"/>
    <cellStyle name="Normal 6 3 3 4 2 2 2" xfId="1536" xr:uid="{CA51F8DC-06D6-4E77-A61A-861968C80FBC}"/>
    <cellStyle name="Normal 6 3 3 4 2 3" xfId="1537" xr:uid="{23A1F3BC-0559-4671-9344-5FF75271FE04}"/>
    <cellStyle name="Normal 6 3 3 4 3" xfId="1538" xr:uid="{6E83FE94-BDC8-40B4-85C4-B5E8A9A58574}"/>
    <cellStyle name="Normal 6 3 3 4 3 2" xfId="1539" xr:uid="{AA32457C-E43F-40B3-9FB2-9D135C721FE2}"/>
    <cellStyle name="Normal 6 3 3 4 4" xfId="1540" xr:uid="{C125084C-125B-482F-A465-18E109AF7ABE}"/>
    <cellStyle name="Normal 6 3 3 5" xfId="627" xr:uid="{363D5FAA-AAB3-49E8-A933-6A3B1C3F73EF}"/>
    <cellStyle name="Normal 6 3 3 5 2" xfId="1541" xr:uid="{FE511978-30C8-4234-92A9-DD0A79E822F4}"/>
    <cellStyle name="Normal 6 3 3 5 2 2" xfId="1542" xr:uid="{007579EF-EEA5-4426-B6C7-FCCFE79BC362}"/>
    <cellStyle name="Normal 6 3 3 5 3" xfId="1543" xr:uid="{42C3D4E0-BC71-41EE-AAF3-D77BB8BDBC51}"/>
    <cellStyle name="Normal 6 3 3 5 4" xfId="3144" xr:uid="{3E391112-2553-4A68-8E56-5E44748FFF75}"/>
    <cellStyle name="Normal 6 3 3 6" xfId="1544" xr:uid="{49A7EE78-3705-412E-913B-E9FFBFCD8B13}"/>
    <cellStyle name="Normal 6 3 3 6 2" xfId="1545" xr:uid="{72FBF5D5-1530-41A5-A7CA-A0284A57C6BD}"/>
    <cellStyle name="Normal 6 3 3 7" xfId="1546" xr:uid="{FBA6F161-B515-4675-9953-7F54077DFCB9}"/>
    <cellStyle name="Normal 6 3 3 8" xfId="3145" xr:uid="{C68725B5-5E48-4D2A-9BE9-8F3AFB945E3D}"/>
    <cellStyle name="Normal 6 3 4" xfId="116" xr:uid="{D94C5DBD-62CB-45F2-81D5-0B9A8E287100}"/>
    <cellStyle name="Normal 6 3 4 2" xfId="447" xr:uid="{365871F5-14C5-4BDD-A143-A9AB6A6857F2}"/>
    <cellStyle name="Normal 6 3 4 2 2" xfId="628" xr:uid="{BF253D9E-244D-4F73-A7FA-44A60193ED17}"/>
    <cellStyle name="Normal 6 3 4 2 2 2" xfId="1547" xr:uid="{C9FE01D5-D3B4-4F3C-9BC9-644394CC764E}"/>
    <cellStyle name="Normal 6 3 4 2 2 2 2" xfId="1548" xr:uid="{02280E0B-1A66-453C-8E5E-B6EF8D9CA1A8}"/>
    <cellStyle name="Normal 6 3 4 2 2 3" xfId="1549" xr:uid="{4A66C223-CB24-4258-81F8-4FA3A6740B3E}"/>
    <cellStyle name="Normal 6 3 4 2 2 4" xfId="3146" xr:uid="{4CF94F89-81C7-4284-B09F-BEC81996D6E0}"/>
    <cellStyle name="Normal 6 3 4 2 3" xfId="1550" xr:uid="{01536A4D-1977-44DB-A694-943A4A5D6121}"/>
    <cellStyle name="Normal 6 3 4 2 3 2" xfId="1551" xr:uid="{A4B95598-344F-459C-84A1-B1CCD0EB918E}"/>
    <cellStyle name="Normal 6 3 4 2 4" xfId="1552" xr:uid="{607AC061-38AC-4209-BF8F-F24D831309E9}"/>
    <cellStyle name="Normal 6 3 4 2 5" xfId="3147" xr:uid="{10445B4F-8776-4298-883E-465C0BBF469F}"/>
    <cellStyle name="Normal 6 3 4 3" xfId="629" xr:uid="{2ED90CA4-10E1-4A6C-AF0B-81E344872F05}"/>
    <cellStyle name="Normal 6 3 4 3 2" xfId="1553" xr:uid="{D8860492-791E-4444-80E5-575D22F24C42}"/>
    <cellStyle name="Normal 6 3 4 3 2 2" xfId="1554" xr:uid="{0983C0D3-F92D-4A13-A167-0C2E363225BB}"/>
    <cellStyle name="Normal 6 3 4 3 3" xfId="1555" xr:uid="{3536F527-5545-4F61-BFFD-ADC323B6CC5A}"/>
    <cellStyle name="Normal 6 3 4 3 4" xfId="3148" xr:uid="{29BB4C41-91C0-4784-8FB3-C653CA5BE0F7}"/>
    <cellStyle name="Normal 6 3 4 4" xfId="1556" xr:uid="{2576C1A2-015B-47A4-A115-2494FC7E1ED5}"/>
    <cellStyle name="Normal 6 3 4 4 2" xfId="1557" xr:uid="{E0B01304-A539-4E00-A39F-D561B39A841E}"/>
    <cellStyle name="Normal 6 3 4 4 3" xfId="3149" xr:uid="{68EA8DDE-DF85-4D6F-A5FC-14051AA36EF7}"/>
    <cellStyle name="Normal 6 3 4 4 4" xfId="3150" xr:uid="{36537698-DD8D-41E8-99C7-D10929F44790}"/>
    <cellStyle name="Normal 6 3 4 5" xfId="1558" xr:uid="{96F036FD-B956-4357-985A-DAAA4A2CB1EC}"/>
    <cellStyle name="Normal 6 3 4 6" xfId="3151" xr:uid="{77A51692-1054-44D5-A148-D20C963DFF42}"/>
    <cellStyle name="Normal 6 3 4 7" xfId="3152" xr:uid="{EE0B3CF6-63AB-4C2E-A5ED-85F660D721DE}"/>
    <cellStyle name="Normal 6 3 5" xfId="328" xr:uid="{97B92FA3-BA32-49D9-BB5E-622CF61B267B}"/>
    <cellStyle name="Normal 6 3 5 2" xfId="630" xr:uid="{2F5A8600-901C-41BA-ABAF-B1A2664F8927}"/>
    <cellStyle name="Normal 6 3 5 2 2" xfId="631" xr:uid="{621E054A-EA28-4D83-9CE6-157F880D0590}"/>
    <cellStyle name="Normal 6 3 5 2 2 2" xfId="1559" xr:uid="{E38CC1D5-2B5D-46E3-B3EB-03BEE8273EBF}"/>
    <cellStyle name="Normal 6 3 5 2 2 2 2" xfId="1560" xr:uid="{25E250C6-7EBD-4FC5-B2A4-BCC3959954E5}"/>
    <cellStyle name="Normal 6 3 5 2 2 3" xfId="1561" xr:uid="{E6989E4C-9049-42A9-9BCF-E7EE745B05ED}"/>
    <cellStyle name="Normal 6 3 5 2 3" xfId="1562" xr:uid="{26F63CF2-736B-446B-B757-15F928C7D7B4}"/>
    <cellStyle name="Normal 6 3 5 2 3 2" xfId="1563" xr:uid="{140596ED-B22B-4F50-B1C5-F24781FDE6D0}"/>
    <cellStyle name="Normal 6 3 5 2 4" xfId="1564" xr:uid="{41365AF3-7BF1-43AA-B90C-1820AF4D436A}"/>
    <cellStyle name="Normal 6 3 5 3" xfId="632" xr:uid="{C0CCF25D-6144-45EC-A72C-28A047CD3FEB}"/>
    <cellStyle name="Normal 6 3 5 3 2" xfId="1565" xr:uid="{6FB3579A-C5B3-4BC4-B3B4-EB283D076670}"/>
    <cellStyle name="Normal 6 3 5 3 2 2" xfId="1566" xr:uid="{E34FF821-4288-448B-8C43-79121ADFAC19}"/>
    <cellStyle name="Normal 6 3 5 3 3" xfId="1567" xr:uid="{69C4A67F-B053-4828-8FA7-4CDDBDED6773}"/>
    <cellStyle name="Normal 6 3 5 3 4" xfId="3153" xr:uid="{C621EC99-7821-4C7F-B7BC-1E2797962221}"/>
    <cellStyle name="Normal 6 3 5 4" xfId="1568" xr:uid="{6BF20CC1-BCE7-4553-8D08-E7FF11BAD5EC}"/>
    <cellStyle name="Normal 6 3 5 4 2" xfId="1569" xr:uid="{0AC43DA9-6019-4F32-8395-7A819277E743}"/>
    <cellStyle name="Normal 6 3 5 5" xfId="1570" xr:uid="{4A004F62-1FDF-44A4-B2E7-272F83A53EF7}"/>
    <cellStyle name="Normal 6 3 5 6" xfId="3154" xr:uid="{0FDC98D5-83C9-4246-9860-515D38C68ACB}"/>
    <cellStyle name="Normal 6 3 6" xfId="329" xr:uid="{CEEA6C02-DB0D-4470-B542-F74AC3882FA8}"/>
    <cellStyle name="Normal 6 3 6 2" xfId="633" xr:uid="{DC15A66C-BA36-4A1F-ACD8-79B6C1BEF61E}"/>
    <cellStyle name="Normal 6 3 6 2 2" xfId="1571" xr:uid="{28C63F9A-FF17-4782-A760-59AFE376A12A}"/>
    <cellStyle name="Normal 6 3 6 2 2 2" xfId="1572" xr:uid="{E41C2AE3-E6C1-4293-82E0-D30D031BAC1D}"/>
    <cellStyle name="Normal 6 3 6 2 3" xfId="1573" xr:uid="{28DCB209-9FF3-44C8-A58B-005B098E8D1A}"/>
    <cellStyle name="Normal 6 3 6 2 4" xfId="3155" xr:uid="{5D2CB744-FF39-436E-8F5B-2F59E035812A}"/>
    <cellStyle name="Normal 6 3 6 3" xfId="1574" xr:uid="{92AA390B-3BAF-4BDA-B19C-4399BC7459C8}"/>
    <cellStyle name="Normal 6 3 6 3 2" xfId="1575" xr:uid="{956B432D-226F-4A20-A71C-0019BAE99009}"/>
    <cellStyle name="Normal 6 3 6 4" xfId="1576" xr:uid="{C525BD11-E8D9-4E75-BEF1-713A7026221F}"/>
    <cellStyle name="Normal 6 3 6 5" xfId="3156" xr:uid="{A677623D-320B-4FFC-94A4-D860FFAC1722}"/>
    <cellStyle name="Normal 6 3 7" xfId="634" xr:uid="{9E2955EB-370D-42A2-BF19-1BFB3F6A7144}"/>
    <cellStyle name="Normal 6 3 7 2" xfId="1577" xr:uid="{69AFED21-304C-41F6-8506-31BBF3657CA7}"/>
    <cellStyle name="Normal 6 3 7 2 2" xfId="1578" xr:uid="{87ADFDAD-8138-42F2-AA2E-773E9E8D67EF}"/>
    <cellStyle name="Normal 6 3 7 3" xfId="1579" xr:uid="{03237559-91DA-461F-9D05-8AAF2D1DD16F}"/>
    <cellStyle name="Normal 6 3 7 4" xfId="3157" xr:uid="{FBEE343B-85A8-46DF-9CD1-391FEDA705D6}"/>
    <cellStyle name="Normal 6 3 8" xfId="1580" xr:uid="{448B4A11-BD41-413E-A902-49D4AB8B8C87}"/>
    <cellStyle name="Normal 6 3 8 2" xfId="1581" xr:uid="{47D70174-3FFD-41DF-B0AE-EF5BA67E9FE7}"/>
    <cellStyle name="Normal 6 3 8 3" xfId="3158" xr:uid="{88B57BE3-D16D-4623-8DAD-F047EB4F0CA1}"/>
    <cellStyle name="Normal 6 3 8 4" xfId="3159" xr:uid="{00F560E3-81BD-46C6-92A0-DFE30BD238CB}"/>
    <cellStyle name="Normal 6 3 9" xfId="1582" xr:uid="{E9354F3F-A89D-458A-9D59-6BBA0959E6DF}"/>
    <cellStyle name="Normal 6 3 9 2" xfId="4718" xr:uid="{07994C68-2EAE-4102-A75C-9E9544E10148}"/>
    <cellStyle name="Normal 6 4" xfId="117" xr:uid="{BED1B4AB-D8A1-40EE-8989-7C43542B7986}"/>
    <cellStyle name="Normal 6 4 10" xfId="3160" xr:uid="{781DA36F-32CF-4D14-A52D-14FE26FAA83F}"/>
    <cellStyle name="Normal 6 4 11" xfId="3161" xr:uid="{FCA4DC91-BFA5-412C-93EB-DCFDD668D5A8}"/>
    <cellStyle name="Normal 6 4 2" xfId="118" xr:uid="{3FFEB4E1-104E-4181-9FDB-0AF6DD65D8C0}"/>
    <cellStyle name="Normal 6 4 2 2" xfId="119" xr:uid="{3B6C1445-6FC1-4CB9-8C5A-AAF1F849B5A3}"/>
    <cellStyle name="Normal 6 4 2 2 2" xfId="330" xr:uid="{20D61DE3-87D4-48A8-9553-37E1F2CDEE98}"/>
    <cellStyle name="Normal 6 4 2 2 2 2" xfId="635" xr:uid="{5D39940D-89AC-47F0-A72F-F105A0FB450F}"/>
    <cellStyle name="Normal 6 4 2 2 2 2 2" xfId="1583" xr:uid="{77091E8C-3661-414C-AC8A-C931DFE9FFD8}"/>
    <cellStyle name="Normal 6 4 2 2 2 2 2 2" xfId="1584" xr:uid="{D97768EC-F879-4660-A702-15ED107556DD}"/>
    <cellStyle name="Normal 6 4 2 2 2 2 3" xfId="1585" xr:uid="{FF49B40B-B47E-46F4-9767-450B91FA7BD4}"/>
    <cellStyle name="Normal 6 4 2 2 2 2 4" xfId="3162" xr:uid="{899CC0E5-C65B-4CF3-B84F-9144BF337AD0}"/>
    <cellStyle name="Normal 6 4 2 2 2 3" xfId="1586" xr:uid="{01B6971A-0A0A-4432-829F-C9E7217C0B82}"/>
    <cellStyle name="Normal 6 4 2 2 2 3 2" xfId="1587" xr:uid="{19B0AB65-B4CB-45EA-A116-46F5FD2153A0}"/>
    <cellStyle name="Normal 6 4 2 2 2 3 3" xfId="3163" xr:uid="{FE078A35-BCCC-46F0-BF32-5DA469B00D5D}"/>
    <cellStyle name="Normal 6 4 2 2 2 3 4" xfId="3164" xr:uid="{2AB21EE7-9020-4FD1-8BBD-0D31F5BEC2CA}"/>
    <cellStyle name="Normal 6 4 2 2 2 4" xfId="1588" xr:uid="{B149EDA7-B8BE-4565-8DA8-19C3F0F8B3D7}"/>
    <cellStyle name="Normal 6 4 2 2 2 5" xfId="3165" xr:uid="{5785A56A-79BF-43E2-A381-118A42A5D69A}"/>
    <cellStyle name="Normal 6 4 2 2 2 6" xfId="3166" xr:uid="{787D2BD1-617D-4F40-B174-EE43218B2C10}"/>
    <cellStyle name="Normal 6 4 2 2 3" xfId="636" xr:uid="{D459C36A-E0FF-4F46-AAB4-F6EB0F238B2A}"/>
    <cellStyle name="Normal 6 4 2 2 3 2" xfId="1589" xr:uid="{8E1F472B-E30C-4098-B726-F4F01EB2274B}"/>
    <cellStyle name="Normal 6 4 2 2 3 2 2" xfId="1590" xr:uid="{D4581D24-5CDE-4E53-804A-C7FA00EC5465}"/>
    <cellStyle name="Normal 6 4 2 2 3 2 3" xfId="3167" xr:uid="{8CC222CB-6CF3-469C-BA90-34A71F4AD909}"/>
    <cellStyle name="Normal 6 4 2 2 3 2 4" xfId="3168" xr:uid="{84C77795-A629-4F10-828E-E1B2BAE4D6CE}"/>
    <cellStyle name="Normal 6 4 2 2 3 3" xfId="1591" xr:uid="{58F00841-F961-437C-B752-BE5213766FBF}"/>
    <cellStyle name="Normal 6 4 2 2 3 4" xfId="3169" xr:uid="{AC106113-CBE4-4696-80DD-9A1941B98204}"/>
    <cellStyle name="Normal 6 4 2 2 3 5" xfId="3170" xr:uid="{A0E6266C-7F28-41F2-91DC-7AE232B593CD}"/>
    <cellStyle name="Normal 6 4 2 2 4" xfId="1592" xr:uid="{F5B6A4CC-F01B-4FC3-AAA8-CB779A113AD1}"/>
    <cellStyle name="Normal 6 4 2 2 4 2" xfId="1593" xr:uid="{4F6DEB5E-BA93-4A1B-BB56-E9F5DBEEFA38}"/>
    <cellStyle name="Normal 6 4 2 2 4 3" xfId="3171" xr:uid="{E901889C-D4A4-4386-A4B3-AB2C74CB8BDF}"/>
    <cellStyle name="Normal 6 4 2 2 4 4" xfId="3172" xr:uid="{467556A4-1FD9-4D8E-ACF2-5100E57E8E17}"/>
    <cellStyle name="Normal 6 4 2 2 5" xfId="1594" xr:uid="{84ACD867-AB44-4DF7-8FD2-3E5BA1C75779}"/>
    <cellStyle name="Normal 6 4 2 2 5 2" xfId="3173" xr:uid="{FF18563D-CA5D-4759-8A4F-A20FCC126CB7}"/>
    <cellStyle name="Normal 6 4 2 2 5 3" xfId="3174" xr:uid="{6973BC23-35AB-4DFC-9CBD-D5B6B2462B17}"/>
    <cellStyle name="Normal 6 4 2 2 5 4" xfId="3175" xr:uid="{CF9CB220-386E-4474-A7E9-8FC524465785}"/>
    <cellStyle name="Normal 6 4 2 2 6" xfId="3176" xr:uid="{4CD6A96A-6A84-4936-A208-5955ED6C4C2A}"/>
    <cellStyle name="Normal 6 4 2 2 7" xfId="3177" xr:uid="{559A7EA6-8A0B-421C-8E19-27D6A630496B}"/>
    <cellStyle name="Normal 6 4 2 2 8" xfId="3178" xr:uid="{49B67643-037E-44E6-9DDA-0AB3F79F1D45}"/>
    <cellStyle name="Normal 6 4 2 3" xfId="331" xr:uid="{006D8BFD-AD6D-40D0-B324-E1F27F07D9DA}"/>
    <cellStyle name="Normal 6 4 2 3 2" xfId="637" xr:uid="{03DEFA8B-79C8-49A3-99D3-D3D72FEE164C}"/>
    <cellStyle name="Normal 6 4 2 3 2 2" xfId="638" xr:uid="{6F35AF7E-A6C1-4DEA-A298-0B62E140334E}"/>
    <cellStyle name="Normal 6 4 2 3 2 2 2" xfId="1595" xr:uid="{E120E6DF-2DF4-4F9C-B829-FAB087CF39B7}"/>
    <cellStyle name="Normal 6 4 2 3 2 2 2 2" xfId="1596" xr:uid="{930999C8-3565-4260-9AB4-7786CC128779}"/>
    <cellStyle name="Normal 6 4 2 3 2 2 3" xfId="1597" xr:uid="{8BE61285-C2C7-410F-AB77-2A4975973FED}"/>
    <cellStyle name="Normal 6 4 2 3 2 3" xfId="1598" xr:uid="{BDC4BD99-F42F-44C8-B9C6-3CFBD0552C4B}"/>
    <cellStyle name="Normal 6 4 2 3 2 3 2" xfId="1599" xr:uid="{9571DFD6-16C3-4ABC-8748-FDC61093BB5E}"/>
    <cellStyle name="Normal 6 4 2 3 2 4" xfId="1600" xr:uid="{E12B1D2A-CD75-41CA-B70B-008BB95F933B}"/>
    <cellStyle name="Normal 6 4 2 3 3" xfId="639" xr:uid="{D04E73CE-BC40-403A-A6B8-D15C3B00757B}"/>
    <cellStyle name="Normal 6 4 2 3 3 2" xfId="1601" xr:uid="{4CEF1242-38F2-4617-B64A-E36F7ED52564}"/>
    <cellStyle name="Normal 6 4 2 3 3 2 2" xfId="1602" xr:uid="{42A51CEE-8B07-4131-8029-DD375583C92B}"/>
    <cellStyle name="Normal 6 4 2 3 3 3" xfId="1603" xr:uid="{92263AD8-7336-40E9-9572-F2D024E71EC5}"/>
    <cellStyle name="Normal 6 4 2 3 3 4" xfId="3179" xr:uid="{8CFD0C86-2FD9-40F7-B86B-D760F3F0FB16}"/>
    <cellStyle name="Normal 6 4 2 3 4" xfId="1604" xr:uid="{46383C63-A31D-4468-9C96-02FC5D45DA00}"/>
    <cellStyle name="Normal 6 4 2 3 4 2" xfId="1605" xr:uid="{F38CCBF2-202B-459F-96B9-6F6FF39712F3}"/>
    <cellStyle name="Normal 6 4 2 3 5" xfId="1606" xr:uid="{3E57C146-EDAC-49E6-A9BD-FB141C9C7D3D}"/>
    <cellStyle name="Normal 6 4 2 3 6" xfId="3180" xr:uid="{5711B9B6-5852-45D0-8FFF-ADB7556C6507}"/>
    <cellStyle name="Normal 6 4 2 4" xfId="332" xr:uid="{5348D2C6-14CC-44F7-8B96-CD5DBDD8B9AD}"/>
    <cellStyle name="Normal 6 4 2 4 2" xfId="640" xr:uid="{D163817B-AF86-4256-91AE-59E4CD3B5EEE}"/>
    <cellStyle name="Normal 6 4 2 4 2 2" xfId="1607" xr:uid="{7D7FF2FE-4567-496F-A73C-9F9B3B0D3AF8}"/>
    <cellStyle name="Normal 6 4 2 4 2 2 2" xfId="1608" xr:uid="{0877E967-2BE1-4036-A131-138E5A0B82C9}"/>
    <cellStyle name="Normal 6 4 2 4 2 3" xfId="1609" xr:uid="{71443A50-53DA-4C21-A58F-C2E36E27D228}"/>
    <cellStyle name="Normal 6 4 2 4 2 4" xfId="3181" xr:uid="{DF989982-87B9-4360-BEC0-EAD743E2500A}"/>
    <cellStyle name="Normal 6 4 2 4 3" xfId="1610" xr:uid="{3D098E7F-CB95-4891-843C-8ECD8603F27E}"/>
    <cellStyle name="Normal 6 4 2 4 3 2" xfId="1611" xr:uid="{16A639DE-F560-4A46-90B6-C57BEF20F0A8}"/>
    <cellStyle name="Normal 6 4 2 4 4" xfId="1612" xr:uid="{8A9D3E34-4120-4DDF-B86F-5EB7C7480629}"/>
    <cellStyle name="Normal 6 4 2 4 5" xfId="3182" xr:uid="{6C7C5162-9765-4268-9125-982336CF32A7}"/>
    <cellStyle name="Normal 6 4 2 5" xfId="333" xr:uid="{15E3580B-7DBA-4CAD-B997-F0CC6D8013F5}"/>
    <cellStyle name="Normal 6 4 2 5 2" xfId="1613" xr:uid="{7152D310-57CC-47C8-93E4-08FEA51D02A8}"/>
    <cellStyle name="Normal 6 4 2 5 2 2" xfId="1614" xr:uid="{87EA08DE-F288-4461-812A-0570D5F3FA61}"/>
    <cellStyle name="Normal 6 4 2 5 3" xfId="1615" xr:uid="{A47022B7-B124-4BEC-9DDD-39D75EA1E645}"/>
    <cellStyle name="Normal 6 4 2 5 4" xfId="3183" xr:uid="{F3BB338C-DD23-43AF-8C78-8B75F42843DA}"/>
    <cellStyle name="Normal 6 4 2 6" xfId="1616" xr:uid="{889F2536-E0FC-4ED2-9A70-009420F7F71F}"/>
    <cellStyle name="Normal 6 4 2 6 2" xfId="1617" xr:uid="{DF40953F-8A93-424D-A890-5E05395014B3}"/>
    <cellStyle name="Normal 6 4 2 6 3" xfId="3184" xr:uid="{EDE1A66F-B7D5-45F1-AEE1-564D551DF127}"/>
    <cellStyle name="Normal 6 4 2 6 4" xfId="3185" xr:uid="{FFD629FF-2282-486F-A4F9-AF015F80444B}"/>
    <cellStyle name="Normal 6 4 2 7" xfId="1618" xr:uid="{733935B4-6766-44B6-86A0-F75D7EB3D5BA}"/>
    <cellStyle name="Normal 6 4 2 8" xfId="3186" xr:uid="{6E670C6F-A52E-4AA0-A5AF-0A2EF55B759A}"/>
    <cellStyle name="Normal 6 4 2 9" xfId="3187" xr:uid="{822A4069-98D3-47D4-9B55-D65D2F2964FE}"/>
    <cellStyle name="Normal 6 4 3" xfId="120" xr:uid="{318C3A9E-CB24-4C8F-8833-63771EDB2437}"/>
    <cellStyle name="Normal 6 4 3 2" xfId="121" xr:uid="{E046C44A-FD69-42CE-BA58-0B703141387A}"/>
    <cellStyle name="Normal 6 4 3 2 2" xfId="641" xr:uid="{B320FC02-F9EC-489D-A01D-60497EFAC78B}"/>
    <cellStyle name="Normal 6 4 3 2 2 2" xfId="1619" xr:uid="{5FADA986-514A-494A-AA51-6934284F4556}"/>
    <cellStyle name="Normal 6 4 3 2 2 2 2" xfId="1620" xr:uid="{6B086721-BD6F-4722-999D-2AC652F12182}"/>
    <cellStyle name="Normal 6 4 3 2 2 2 2 2" xfId="4476" xr:uid="{F388084A-11D5-4F1B-A244-E9663CFB8497}"/>
    <cellStyle name="Normal 6 4 3 2 2 2 3" xfId="4477" xr:uid="{FD880E59-A038-4F4C-A96B-96D226525543}"/>
    <cellStyle name="Normal 6 4 3 2 2 3" xfId="1621" xr:uid="{40839B77-71B7-414F-8D8A-94C3D9D9AC42}"/>
    <cellStyle name="Normal 6 4 3 2 2 3 2" xfId="4478" xr:uid="{8F51FA76-9863-4BDC-9A08-988A145BCDE7}"/>
    <cellStyle name="Normal 6 4 3 2 2 4" xfId="3188" xr:uid="{603E0F59-4DD4-42B6-9434-A22873EE4402}"/>
    <cellStyle name="Normal 6 4 3 2 3" xfId="1622" xr:uid="{092B1D35-CD16-4503-A44C-BC8E15C25AC4}"/>
    <cellStyle name="Normal 6 4 3 2 3 2" xfId="1623" xr:uid="{8247B367-6CE9-481F-A691-B2C5509F9F64}"/>
    <cellStyle name="Normal 6 4 3 2 3 2 2" xfId="4479" xr:uid="{FA4D0D94-A62F-4A4C-BC59-AC9EB8D9F127}"/>
    <cellStyle name="Normal 6 4 3 2 3 3" xfId="3189" xr:uid="{6100837F-4964-4645-907A-041879560C3F}"/>
    <cellStyle name="Normal 6 4 3 2 3 4" xfId="3190" xr:uid="{56F1F644-89FF-4AB1-941B-E6F2C075C007}"/>
    <cellStyle name="Normal 6 4 3 2 4" xfId="1624" xr:uid="{4D85AA4E-D1E1-4648-BA8A-84A8CB6D84F9}"/>
    <cellStyle name="Normal 6 4 3 2 4 2" xfId="4480" xr:uid="{A8DAC088-6EF3-4A64-B4FB-EB0C91C81812}"/>
    <cellStyle name="Normal 6 4 3 2 5" xfId="3191" xr:uid="{31127B3E-A429-411F-AE10-DBC7B8F2F8C6}"/>
    <cellStyle name="Normal 6 4 3 2 6" xfId="3192" xr:uid="{0589EFF4-E958-4292-8AD9-32D1ED47744E}"/>
    <cellStyle name="Normal 6 4 3 3" xfId="334" xr:uid="{407F6A49-1BB2-4BE8-886C-B765AE64DCA1}"/>
    <cellStyle name="Normal 6 4 3 3 2" xfId="1625" xr:uid="{021AC251-04E3-40B0-A2F7-C7DC7922A1F3}"/>
    <cellStyle name="Normal 6 4 3 3 2 2" xfId="1626" xr:uid="{1A27711F-9643-4A03-8EFC-C3DD15248AF2}"/>
    <cellStyle name="Normal 6 4 3 3 2 2 2" xfId="4481" xr:uid="{988BA73A-70DC-46BE-8741-7CA6B19F0904}"/>
    <cellStyle name="Normal 6 4 3 3 2 3" xfId="3193" xr:uid="{72298B3E-4CDC-4A93-9A25-9BA49BE99069}"/>
    <cellStyle name="Normal 6 4 3 3 2 4" xfId="3194" xr:uid="{0AFF67D6-3D70-4F35-903D-E82E20255F30}"/>
    <cellStyle name="Normal 6 4 3 3 3" xfId="1627" xr:uid="{C1EEED2D-2629-4E62-A532-DD41B3CC238A}"/>
    <cellStyle name="Normal 6 4 3 3 3 2" xfId="4482" xr:uid="{78EC3E77-6036-409D-BB3F-F9F1DA343A6E}"/>
    <cellStyle name="Normal 6 4 3 3 4" xfId="3195" xr:uid="{79CAACC9-55DC-4348-B4CF-21A151B7DBEA}"/>
    <cellStyle name="Normal 6 4 3 3 5" xfId="3196" xr:uid="{483871FC-FC51-4E52-9C15-221432930813}"/>
    <cellStyle name="Normal 6 4 3 4" xfId="1628" xr:uid="{4E17BD1F-0A3A-4ABA-8867-7C8DA5068930}"/>
    <cellStyle name="Normal 6 4 3 4 2" xfId="1629" xr:uid="{880A505C-F89D-4B8B-B597-8C19629AB05C}"/>
    <cellStyle name="Normal 6 4 3 4 2 2" xfId="4483" xr:uid="{8595045B-0DD7-41B7-9FBE-B88966A0DA5F}"/>
    <cellStyle name="Normal 6 4 3 4 3" xfId="3197" xr:uid="{06BB3470-FA7C-4B2D-84E4-6F70990F44C5}"/>
    <cellStyle name="Normal 6 4 3 4 4" xfId="3198" xr:uid="{1BD299E6-B4CA-4896-AEC3-463CA108DB7E}"/>
    <cellStyle name="Normal 6 4 3 5" xfId="1630" xr:uid="{7947691A-A5C7-4A1B-A67D-E82A1BA127C8}"/>
    <cellStyle name="Normal 6 4 3 5 2" xfId="3199" xr:uid="{22ADDFC1-4ECA-4912-BAE7-329CE11C1964}"/>
    <cellStyle name="Normal 6 4 3 5 3" xfId="3200" xr:uid="{40B161A4-FB3F-4015-9497-4CC069019908}"/>
    <cellStyle name="Normal 6 4 3 5 4" xfId="3201" xr:uid="{8518D8FE-A363-4749-8BD9-C5E844A58D84}"/>
    <cellStyle name="Normal 6 4 3 6" xfId="3202" xr:uid="{04FE09D2-97C0-4102-83A5-52E4FFB260F0}"/>
    <cellStyle name="Normal 6 4 3 7" xfId="3203" xr:uid="{E707BA2F-4259-49BA-9FC6-5C9CD19DDCFC}"/>
    <cellStyle name="Normal 6 4 3 8" xfId="3204" xr:uid="{5ADADAD7-B0B3-48CA-8421-AB537ED8355B}"/>
    <cellStyle name="Normal 6 4 4" xfId="122" xr:uid="{6610D219-7018-493D-B637-6D32857E9D74}"/>
    <cellStyle name="Normal 6 4 4 2" xfId="642" xr:uid="{EB1CD137-F9E7-4CF0-8C7B-CB6BD45A8186}"/>
    <cellStyle name="Normal 6 4 4 2 2" xfId="643" xr:uid="{DC0ADF0C-A0E1-46E4-8285-1B437EC0812D}"/>
    <cellStyle name="Normal 6 4 4 2 2 2" xfId="1631" xr:uid="{094A295C-267D-45F7-9FA3-BD5572B00E23}"/>
    <cellStyle name="Normal 6 4 4 2 2 2 2" xfId="1632" xr:uid="{F54675DF-3E1D-44AE-B4CA-F45EB184983C}"/>
    <cellStyle name="Normal 6 4 4 2 2 3" xfId="1633" xr:uid="{92F707C7-8E55-4590-BB98-2623D578961D}"/>
    <cellStyle name="Normal 6 4 4 2 2 4" xfId="3205" xr:uid="{9391D84F-77AF-4CAA-8267-18F9609D1C38}"/>
    <cellStyle name="Normal 6 4 4 2 3" xfId="1634" xr:uid="{F0DE21D3-AB5A-4037-BE08-B9618A59FEC5}"/>
    <cellStyle name="Normal 6 4 4 2 3 2" xfId="1635" xr:uid="{D308D579-B4BE-4BA7-835B-7517B07E4B7D}"/>
    <cellStyle name="Normal 6 4 4 2 4" xfId="1636" xr:uid="{EEEECD3D-6ECF-4C04-A710-8D8788C72D8B}"/>
    <cellStyle name="Normal 6 4 4 2 5" xfId="3206" xr:uid="{C60E0F26-066F-476A-8FBC-048F8C29E997}"/>
    <cellStyle name="Normal 6 4 4 3" xfId="644" xr:uid="{EC35D392-83E9-4D52-96D3-9E1A45A80A62}"/>
    <cellStyle name="Normal 6 4 4 3 2" xfId="1637" xr:uid="{0DEDD058-A625-47CB-9560-FE40B9BF8D53}"/>
    <cellStyle name="Normal 6 4 4 3 2 2" xfId="1638" xr:uid="{A80D0F18-F797-4F5B-8D71-85D4284DEBF8}"/>
    <cellStyle name="Normal 6 4 4 3 3" xfId="1639" xr:uid="{637B3F78-1B3E-4775-93B7-8B1697BBEDCC}"/>
    <cellStyle name="Normal 6 4 4 3 4" xfId="3207" xr:uid="{47895FFD-6E22-4A0E-859D-A8A4EED49635}"/>
    <cellStyle name="Normal 6 4 4 4" xfId="1640" xr:uid="{45552396-EDB1-4D08-9B31-59D1843538C3}"/>
    <cellStyle name="Normal 6 4 4 4 2" xfId="1641" xr:uid="{4F19F120-7D71-4E29-9421-58F9EEB80AA8}"/>
    <cellStyle name="Normal 6 4 4 4 3" xfId="3208" xr:uid="{2090B3D5-08CE-4680-A8D5-539E2D9D3D4C}"/>
    <cellStyle name="Normal 6 4 4 4 4" xfId="3209" xr:uid="{C7F09CAC-74D4-4BF7-9F48-B9AA7A95C04F}"/>
    <cellStyle name="Normal 6 4 4 5" xfId="1642" xr:uid="{F4DF66AA-8814-42E8-AC55-B5D3231AC744}"/>
    <cellStyle name="Normal 6 4 4 6" xfId="3210" xr:uid="{79BBB1B9-6733-4DAF-8C43-EE6CF6819291}"/>
    <cellStyle name="Normal 6 4 4 7" xfId="3211" xr:uid="{E5ED0050-C586-4503-BE3A-1F1F80A78E3A}"/>
    <cellStyle name="Normal 6 4 5" xfId="335" xr:uid="{610B9E7D-73EF-40B1-B469-5BEDE94586BE}"/>
    <cellStyle name="Normal 6 4 5 2" xfId="645" xr:uid="{0ABA4C4E-189C-4170-9C88-E17B86F84101}"/>
    <cellStyle name="Normal 6 4 5 2 2" xfId="1643" xr:uid="{17E8BA6D-DC72-4002-8F39-8A729E906581}"/>
    <cellStyle name="Normal 6 4 5 2 2 2" xfId="1644" xr:uid="{1EB9D103-8D39-4E66-897F-11A86E683AF4}"/>
    <cellStyle name="Normal 6 4 5 2 3" xfId="1645" xr:uid="{7F603DED-8357-4832-A13B-7567680A5303}"/>
    <cellStyle name="Normal 6 4 5 2 4" xfId="3212" xr:uid="{B1A036DD-9230-403D-A73E-7AF393E2F123}"/>
    <cellStyle name="Normal 6 4 5 3" xfId="1646" xr:uid="{1DAE5B18-F65A-4C14-A7F5-A72DA3468843}"/>
    <cellStyle name="Normal 6 4 5 3 2" xfId="1647" xr:uid="{F5EF6A43-8857-4AB5-881A-BC0812524291}"/>
    <cellStyle name="Normal 6 4 5 3 3" xfId="3213" xr:uid="{8FD44A24-E54F-4850-B851-299EC64A491D}"/>
    <cellStyle name="Normal 6 4 5 3 4" xfId="3214" xr:uid="{FEE23448-D25F-43BA-B7D6-01B360AC95C8}"/>
    <cellStyle name="Normal 6 4 5 4" xfId="1648" xr:uid="{19842DF9-2F5E-4D9E-BEF0-840978AE70D2}"/>
    <cellStyle name="Normal 6 4 5 5" xfId="3215" xr:uid="{E614DAFB-A7CC-4098-9E65-04C09CC8BA59}"/>
    <cellStyle name="Normal 6 4 5 6" xfId="3216" xr:uid="{D17E35CA-70E5-4AFE-8621-C0639A1EABA5}"/>
    <cellStyle name="Normal 6 4 6" xfId="336" xr:uid="{6B322F4C-DCEF-4B2E-B62B-932FCF49B16A}"/>
    <cellStyle name="Normal 6 4 6 2" xfId="1649" xr:uid="{6CB8790B-F6B7-465D-BEF5-6D1DD8CA83B1}"/>
    <cellStyle name="Normal 6 4 6 2 2" xfId="1650" xr:uid="{5D1259B7-AE36-402C-A7D3-27C1CAACF7BE}"/>
    <cellStyle name="Normal 6 4 6 2 3" xfId="3217" xr:uid="{5A3965D7-FA48-4138-939A-E5FA4FA82DE7}"/>
    <cellStyle name="Normal 6 4 6 2 4" xfId="3218" xr:uid="{E1065ABE-A1B6-4F5D-8559-31DBE2FCE968}"/>
    <cellStyle name="Normal 6 4 6 3" xfId="1651" xr:uid="{62306E62-6B5E-400C-B67F-29592AABC34E}"/>
    <cellStyle name="Normal 6 4 6 4" xfId="3219" xr:uid="{282BDCFC-EF28-4AD8-8658-819F61C6B32F}"/>
    <cellStyle name="Normal 6 4 6 5" xfId="3220" xr:uid="{4B466E3F-67D0-4C59-8C5A-18A7EEE918C5}"/>
    <cellStyle name="Normal 6 4 7" xfId="1652" xr:uid="{8C08AC38-11CA-4FFA-888C-1175537138E9}"/>
    <cellStyle name="Normal 6 4 7 2" xfId="1653" xr:uid="{6B97D3E0-AA06-4AC0-A7AC-E6C25AEDF881}"/>
    <cellStyle name="Normal 6 4 7 3" xfId="3221" xr:uid="{3CB73575-D56E-4708-BB42-B434584A50B6}"/>
    <cellStyle name="Normal 6 4 7 3 2" xfId="4407" xr:uid="{9024F9CB-A218-41CC-A9DD-A7A0A8E998F5}"/>
    <cellStyle name="Normal 6 4 7 3 3" xfId="4685" xr:uid="{9F41C4E8-3542-4FB1-A3DA-2396CD8C3044}"/>
    <cellStyle name="Normal 6 4 7 4" xfId="3222" xr:uid="{9E9672A0-75C9-4FFD-AC68-A5D5E9478EB3}"/>
    <cellStyle name="Normal 6 4 8" xfId="1654" xr:uid="{BD672767-7836-4700-9D06-0A7315F4AE37}"/>
    <cellStyle name="Normal 6 4 8 2" xfId="3223" xr:uid="{56D1AB8F-4CC4-44AD-AFE9-A59A41C430D5}"/>
    <cellStyle name="Normal 6 4 8 3" xfId="3224" xr:uid="{B3C20465-47C7-484D-B88F-469EFF527B5E}"/>
    <cellStyle name="Normal 6 4 8 4" xfId="3225" xr:uid="{1D1C14F2-858A-45DB-A843-E41ECB3B7B1D}"/>
    <cellStyle name="Normal 6 4 9" xfId="3226" xr:uid="{2D6F9716-1F21-4E3E-B60C-5F79A85358DA}"/>
    <cellStyle name="Normal 6 5" xfId="123" xr:uid="{0D5FB2B8-C59A-45E1-BCFA-F0D1C3EC82C3}"/>
    <cellStyle name="Normal 6 5 10" xfId="3227" xr:uid="{43802C4E-5F78-4CF3-A94E-93FA6A3022E4}"/>
    <cellStyle name="Normal 6 5 11" xfId="3228" xr:uid="{C6A5E8E5-FF59-43C2-A729-C3F3D41ED9FE}"/>
    <cellStyle name="Normal 6 5 2" xfId="124" xr:uid="{39B8B603-FC4B-4ACF-8540-46A6B170FA10}"/>
    <cellStyle name="Normal 6 5 2 2" xfId="337" xr:uid="{549BA89E-62C3-4C7B-83F5-F36FDA23FED8}"/>
    <cellStyle name="Normal 6 5 2 2 2" xfId="646" xr:uid="{C3D1DFD1-F195-4A8C-8157-C2682C420BD9}"/>
    <cellStyle name="Normal 6 5 2 2 2 2" xfId="647" xr:uid="{963BC402-AFD8-4706-8080-7A73AE5DEDA5}"/>
    <cellStyle name="Normal 6 5 2 2 2 2 2" xfId="1655" xr:uid="{FDECB256-F466-40C2-AEC6-D70827671833}"/>
    <cellStyle name="Normal 6 5 2 2 2 2 3" xfId="3229" xr:uid="{57BA2652-B9D0-4E4B-88CE-8C825424B2A2}"/>
    <cellStyle name="Normal 6 5 2 2 2 2 4" xfId="3230" xr:uid="{8CAB0E62-195D-462C-984F-D29E81E39B71}"/>
    <cellStyle name="Normal 6 5 2 2 2 3" xfId="1656" xr:uid="{DE673977-27EF-40B9-8F51-2FA234799F2B}"/>
    <cellStyle name="Normal 6 5 2 2 2 3 2" xfId="3231" xr:uid="{3DFA2FA1-0A66-4D16-9A6D-0C0110252E3C}"/>
    <cellStyle name="Normal 6 5 2 2 2 3 3" xfId="3232" xr:uid="{5A47070C-F5FF-4D19-AF9D-5478937B95FE}"/>
    <cellStyle name="Normal 6 5 2 2 2 3 4" xfId="3233" xr:uid="{F0ABBEDE-F754-4DFB-8442-2EBF0DC65E84}"/>
    <cellStyle name="Normal 6 5 2 2 2 4" xfId="3234" xr:uid="{F02CE3D0-7714-46F4-AA7D-8A9A26851703}"/>
    <cellStyle name="Normal 6 5 2 2 2 5" xfId="3235" xr:uid="{5ABFFCD8-3735-4D37-9C60-D497C77D5FE9}"/>
    <cellStyle name="Normal 6 5 2 2 2 6" xfId="3236" xr:uid="{3B61C72D-365C-4F40-A362-5895611260E8}"/>
    <cellStyle name="Normal 6 5 2 2 3" xfId="648" xr:uid="{AB2BA4B8-212B-42A4-92F7-B9DBE03A31E5}"/>
    <cellStyle name="Normal 6 5 2 2 3 2" xfId="1657" xr:uid="{A4CA4ECA-C827-4832-B7CA-588E3D1244D0}"/>
    <cellStyle name="Normal 6 5 2 2 3 2 2" xfId="3237" xr:uid="{D5722353-EDE5-438C-BCE8-2F3FA6D0913B}"/>
    <cellStyle name="Normal 6 5 2 2 3 2 3" xfId="3238" xr:uid="{39C222B4-029C-4A2D-9374-23192A355219}"/>
    <cellStyle name="Normal 6 5 2 2 3 2 4" xfId="3239" xr:uid="{0671C055-A9FB-4D95-916D-2B061738162B}"/>
    <cellStyle name="Normal 6 5 2 2 3 3" xfId="3240" xr:uid="{52E09F16-73CA-4C1D-9562-03EC9B840271}"/>
    <cellStyle name="Normal 6 5 2 2 3 4" xfId="3241" xr:uid="{942D99E2-FB2B-4901-BEF4-F451F7582F6A}"/>
    <cellStyle name="Normal 6 5 2 2 3 5" xfId="3242" xr:uid="{067D2018-0F63-4E36-86E3-23CC80FBAA36}"/>
    <cellStyle name="Normal 6 5 2 2 4" xfId="1658" xr:uid="{895B6E4C-FA37-4E61-B047-AB0DC546BA81}"/>
    <cellStyle name="Normal 6 5 2 2 4 2" xfId="3243" xr:uid="{498DA20F-24EF-48A7-A09D-264E11651275}"/>
    <cellStyle name="Normal 6 5 2 2 4 3" xfId="3244" xr:uid="{1B74E1C2-6B6F-4AE3-8C33-0F44B8EE40F1}"/>
    <cellStyle name="Normal 6 5 2 2 4 4" xfId="3245" xr:uid="{5F11FF36-F77F-47F8-8970-A8F6EBE8B138}"/>
    <cellStyle name="Normal 6 5 2 2 5" xfId="3246" xr:uid="{35C3CF96-7F70-43B9-98AB-ED9C0177D8CA}"/>
    <cellStyle name="Normal 6 5 2 2 5 2" xfId="3247" xr:uid="{677E7930-6411-4835-8D84-550B4E03E8E8}"/>
    <cellStyle name="Normal 6 5 2 2 5 3" xfId="3248" xr:uid="{B8F5B9A5-73A2-408B-9C23-0AEC1FF82A3E}"/>
    <cellStyle name="Normal 6 5 2 2 5 4" xfId="3249" xr:uid="{6B039FC3-3989-417C-94FF-D2C66A25B7A5}"/>
    <cellStyle name="Normal 6 5 2 2 6" xfId="3250" xr:uid="{EF793E80-2C10-4F16-96D6-3531538BA3F5}"/>
    <cellStyle name="Normal 6 5 2 2 7" xfId="3251" xr:uid="{AFB1756C-1287-43C5-882E-85F49968694A}"/>
    <cellStyle name="Normal 6 5 2 2 8" xfId="3252" xr:uid="{FDE32E96-33DE-4D16-85A6-51E24B9B1E5B}"/>
    <cellStyle name="Normal 6 5 2 3" xfId="649" xr:uid="{E54E2210-CD1F-4ECD-AD48-CBEBDA52CA27}"/>
    <cellStyle name="Normal 6 5 2 3 2" xfId="650" xr:uid="{25F759DE-F3A1-45F3-A458-EA037AA18DEF}"/>
    <cellStyle name="Normal 6 5 2 3 2 2" xfId="651" xr:uid="{A6E2CA07-3B32-4DBE-9ECA-6563989975DF}"/>
    <cellStyle name="Normal 6 5 2 3 2 3" xfId="3253" xr:uid="{56CE7395-14B7-48D1-97E7-C2BCF3F6BC2C}"/>
    <cellStyle name="Normal 6 5 2 3 2 4" xfId="3254" xr:uid="{9EEFF712-D92F-4FBE-95D1-30547C9AE656}"/>
    <cellStyle name="Normal 6 5 2 3 3" xfId="652" xr:uid="{6895E3E9-C442-4C3B-ADA0-83B25E9A234B}"/>
    <cellStyle name="Normal 6 5 2 3 3 2" xfId="3255" xr:uid="{CAD96A45-9806-4152-9596-6EBC938039CF}"/>
    <cellStyle name="Normal 6 5 2 3 3 3" xfId="3256" xr:uid="{3ACD0D49-CAD6-4324-B468-0F53B94D91A4}"/>
    <cellStyle name="Normal 6 5 2 3 3 4" xfId="3257" xr:uid="{09D55A7C-8037-4CC4-BC7E-7AFEC91A9888}"/>
    <cellStyle name="Normal 6 5 2 3 4" xfId="3258" xr:uid="{1E586FFC-4476-4D53-9388-339B3AD4F0CE}"/>
    <cellStyle name="Normal 6 5 2 3 5" xfId="3259" xr:uid="{A0C5CB76-061C-4093-A809-4681C363B073}"/>
    <cellStyle name="Normal 6 5 2 3 6" xfId="3260" xr:uid="{8BA472F8-63D3-4F85-A796-CC3C0D7B2A8C}"/>
    <cellStyle name="Normal 6 5 2 4" xfId="653" xr:uid="{F1A5656E-1C3B-463B-B795-B1095A47271C}"/>
    <cellStyle name="Normal 6 5 2 4 2" xfId="654" xr:uid="{37D9A7D9-378C-4787-A87E-8480580C00C1}"/>
    <cellStyle name="Normal 6 5 2 4 2 2" xfId="3261" xr:uid="{BC243DB8-8792-48A7-8E81-8BF8DFF85F94}"/>
    <cellStyle name="Normal 6 5 2 4 2 3" xfId="3262" xr:uid="{E55DCB15-0C4B-49FA-B7B1-6469141314AC}"/>
    <cellStyle name="Normal 6 5 2 4 2 4" xfId="3263" xr:uid="{2C3CA024-E57B-44E6-ACEE-F842F2EFE2DF}"/>
    <cellStyle name="Normal 6 5 2 4 3" xfId="3264" xr:uid="{46940A26-CE51-4E37-86F0-29B152FA05FC}"/>
    <cellStyle name="Normal 6 5 2 4 4" xfId="3265" xr:uid="{9C3C461D-95F0-4F62-8698-B05D36CEFCBD}"/>
    <cellStyle name="Normal 6 5 2 4 5" xfId="3266" xr:uid="{55B03020-FDA9-453F-B5CB-28892EC70F02}"/>
    <cellStyle name="Normal 6 5 2 5" xfId="655" xr:uid="{6F8FB04B-102D-43AB-A7D6-FC0B1EF2CE17}"/>
    <cellStyle name="Normal 6 5 2 5 2" xfId="3267" xr:uid="{D8D27D43-C263-417E-BFB2-975D9B6FED85}"/>
    <cellStyle name="Normal 6 5 2 5 3" xfId="3268" xr:uid="{71F58B1D-E273-4D93-88AC-856F4493E549}"/>
    <cellStyle name="Normal 6 5 2 5 4" xfId="3269" xr:uid="{608BFAF2-CB35-4F7B-B8A9-DCCA30D1EAE0}"/>
    <cellStyle name="Normal 6 5 2 6" xfId="3270" xr:uid="{E3DDBDC9-2038-4BB6-860D-DB5286603997}"/>
    <cellStyle name="Normal 6 5 2 6 2" xfId="3271" xr:uid="{498FC4F0-1BA7-486B-9BAC-200C52D70A61}"/>
    <cellStyle name="Normal 6 5 2 6 3" xfId="3272" xr:uid="{AC0572B0-2E6F-4222-A60F-5CCDB8DE1797}"/>
    <cellStyle name="Normal 6 5 2 6 4" xfId="3273" xr:uid="{403F18AE-8B08-464E-9FA9-A9008872324A}"/>
    <cellStyle name="Normal 6 5 2 7" xfId="3274" xr:uid="{F194F59B-9277-444D-A803-282C074BA21F}"/>
    <cellStyle name="Normal 6 5 2 8" xfId="3275" xr:uid="{B866D114-AA07-4CB9-95D4-F99E2D7C56FB}"/>
    <cellStyle name="Normal 6 5 2 9" xfId="3276" xr:uid="{0698A289-CBAD-4DA9-8483-FD9686083E48}"/>
    <cellStyle name="Normal 6 5 3" xfId="338" xr:uid="{C5868FBC-8902-4405-9597-8FA7A8378F57}"/>
    <cellStyle name="Normal 6 5 3 2" xfId="656" xr:uid="{564DBB80-A917-40FF-9204-CD03060E0A0B}"/>
    <cellStyle name="Normal 6 5 3 2 2" xfId="657" xr:uid="{E38D30BD-02B3-40D1-8C77-89323246400A}"/>
    <cellStyle name="Normal 6 5 3 2 2 2" xfId="1659" xr:uid="{50ABEB2F-C50F-4BD5-A886-FCD86596C735}"/>
    <cellStyle name="Normal 6 5 3 2 2 2 2" xfId="1660" xr:uid="{A4B426CB-5657-4098-9ABC-3A6178076352}"/>
    <cellStyle name="Normal 6 5 3 2 2 3" xfId="1661" xr:uid="{A88F2177-F81C-41C3-B4F9-06EA3E428A50}"/>
    <cellStyle name="Normal 6 5 3 2 2 4" xfId="3277" xr:uid="{6ECEC2E5-8B17-4196-A96B-5CA305F2C8E6}"/>
    <cellStyle name="Normal 6 5 3 2 3" xfId="1662" xr:uid="{2807D753-0E25-40DA-8518-63084790FC39}"/>
    <cellStyle name="Normal 6 5 3 2 3 2" xfId="1663" xr:uid="{6670C6BF-AD0C-4EC0-A226-4E4438DD7A18}"/>
    <cellStyle name="Normal 6 5 3 2 3 3" xfId="3278" xr:uid="{28872F05-36A5-46E3-9B30-3F9CE3A08817}"/>
    <cellStyle name="Normal 6 5 3 2 3 4" xfId="3279" xr:uid="{BA929E13-81AF-4998-9414-13760825D56E}"/>
    <cellStyle name="Normal 6 5 3 2 4" xfId="1664" xr:uid="{4F3926FB-3925-444F-9863-CC99128BEF76}"/>
    <cellStyle name="Normal 6 5 3 2 5" xfId="3280" xr:uid="{54149412-44F7-4DEE-A219-3C492C07C856}"/>
    <cellStyle name="Normal 6 5 3 2 6" xfId="3281" xr:uid="{F5190907-74FC-4779-BA1B-806F72E39640}"/>
    <cellStyle name="Normal 6 5 3 3" xfId="658" xr:uid="{205DE757-6ACC-49EF-B12D-9879EA2BCBD5}"/>
    <cellStyle name="Normal 6 5 3 3 2" xfId="1665" xr:uid="{454B57D7-0D86-48F7-996B-269686DC0B85}"/>
    <cellStyle name="Normal 6 5 3 3 2 2" xfId="1666" xr:uid="{32BC9863-7728-4E1A-B195-A263B8C692E2}"/>
    <cellStyle name="Normal 6 5 3 3 2 3" xfId="3282" xr:uid="{12B2A4C8-AA71-4943-8EA6-E2DA73580D50}"/>
    <cellStyle name="Normal 6 5 3 3 2 4" xfId="3283" xr:uid="{DB932190-0B6A-422F-9C40-6BF974BF3501}"/>
    <cellStyle name="Normal 6 5 3 3 3" xfId="1667" xr:uid="{1890D2B5-37D2-425C-90AC-A34B605F11EE}"/>
    <cellStyle name="Normal 6 5 3 3 4" xfId="3284" xr:uid="{E091AAD8-6EF9-4FF5-AF4B-2C4AB2BC33BC}"/>
    <cellStyle name="Normal 6 5 3 3 5" xfId="3285" xr:uid="{821D6703-BBFB-4CF6-B4AF-6964FA41CA8B}"/>
    <cellStyle name="Normal 6 5 3 4" xfId="1668" xr:uid="{B0DA1585-B9AC-4A33-93E2-B0F2A8A35D44}"/>
    <cellStyle name="Normal 6 5 3 4 2" xfId="1669" xr:uid="{9DB6866E-4AE7-4BC4-85B2-A9B26FC29B18}"/>
    <cellStyle name="Normal 6 5 3 4 3" xfId="3286" xr:uid="{6845EF36-CBBA-470C-8986-83C0CA259630}"/>
    <cellStyle name="Normal 6 5 3 4 4" xfId="3287" xr:uid="{C9633D2C-1C06-49C0-9AB9-C1771B517EBB}"/>
    <cellStyle name="Normal 6 5 3 5" xfId="1670" xr:uid="{08E1443F-8354-4CD5-9310-F109B703434E}"/>
    <cellStyle name="Normal 6 5 3 5 2" xfId="3288" xr:uid="{3A17BF16-9D1C-4E95-BDD1-121A4A9AE928}"/>
    <cellStyle name="Normal 6 5 3 5 3" xfId="3289" xr:uid="{373FA686-ECBB-4919-9867-72832B612CCD}"/>
    <cellStyle name="Normal 6 5 3 5 4" xfId="3290" xr:uid="{8A5E8DFA-259E-4AC8-B5CD-FBACDD19C6FF}"/>
    <cellStyle name="Normal 6 5 3 6" xfId="3291" xr:uid="{1725C2EE-2515-4816-91DD-07064DFFC869}"/>
    <cellStyle name="Normal 6 5 3 7" xfId="3292" xr:uid="{0BB910FB-1B85-49A1-B3A4-3AE27AC66CA3}"/>
    <cellStyle name="Normal 6 5 3 8" xfId="3293" xr:uid="{32D4CF0D-B30A-434B-A6AE-421E066D65B8}"/>
    <cellStyle name="Normal 6 5 4" xfId="339" xr:uid="{65C9A38D-8F41-4297-9C80-F6D92F293C61}"/>
    <cellStyle name="Normal 6 5 4 2" xfId="659" xr:uid="{B61CEBCB-CF75-4B8F-ACB2-C35674B618A0}"/>
    <cellStyle name="Normal 6 5 4 2 2" xfId="660" xr:uid="{95527B67-D720-4787-B2DF-0B858FB23396}"/>
    <cellStyle name="Normal 6 5 4 2 2 2" xfId="1671" xr:uid="{DD6C7088-48BC-4D96-8C50-E788CE7A2C31}"/>
    <cellStyle name="Normal 6 5 4 2 2 3" xfId="3294" xr:uid="{29C159D1-03F5-4C1D-98E9-37FBBB138928}"/>
    <cellStyle name="Normal 6 5 4 2 2 4" xfId="3295" xr:uid="{F6A877AC-405E-462F-B67F-77D944E1B30B}"/>
    <cellStyle name="Normal 6 5 4 2 3" xfId="1672" xr:uid="{2B45CCBC-2AA7-4D2A-8FF8-4C6B1B07823C}"/>
    <cellStyle name="Normal 6 5 4 2 4" xfId="3296" xr:uid="{0057AE50-A836-4D51-B9E7-8080B4BD1380}"/>
    <cellStyle name="Normal 6 5 4 2 5" xfId="3297" xr:uid="{9EFC4E70-6102-4420-9220-39F875F961B3}"/>
    <cellStyle name="Normal 6 5 4 3" xfId="661" xr:uid="{BA2B783F-6D80-454B-AC18-04F544E57768}"/>
    <cellStyle name="Normal 6 5 4 3 2" xfId="1673" xr:uid="{DCE20BD2-C1D3-4C93-9B45-C938D06B6784}"/>
    <cellStyle name="Normal 6 5 4 3 3" xfId="3298" xr:uid="{5F15E592-0C8D-47E2-B87C-59547D7B066D}"/>
    <cellStyle name="Normal 6 5 4 3 4" xfId="3299" xr:uid="{0BCD7218-EB53-4C00-B2F9-DA7C8BE77698}"/>
    <cellStyle name="Normal 6 5 4 4" xfId="1674" xr:uid="{8DA7020D-6360-4F60-A584-C2EB2511C08B}"/>
    <cellStyle name="Normal 6 5 4 4 2" xfId="3300" xr:uid="{7EDD6CAE-4569-4B43-B3C9-573DB0AF4F2D}"/>
    <cellStyle name="Normal 6 5 4 4 3" xfId="3301" xr:uid="{7E04F0B2-0E61-4476-BC90-40E4AD492B54}"/>
    <cellStyle name="Normal 6 5 4 4 4" xfId="3302" xr:uid="{A2B2178D-1882-45C5-AB46-84A820301973}"/>
    <cellStyle name="Normal 6 5 4 5" xfId="3303" xr:uid="{D8F9063C-BB10-404B-AB99-753F1A236C66}"/>
    <cellStyle name="Normal 6 5 4 6" xfId="3304" xr:uid="{DB30D7A7-A1F8-4A68-96E6-E06A3A239B20}"/>
    <cellStyle name="Normal 6 5 4 7" xfId="3305" xr:uid="{C229CAB7-F39F-47F6-B1A4-99C868CC005D}"/>
    <cellStyle name="Normal 6 5 5" xfId="340" xr:uid="{29F849C2-DBFE-4BFD-A7EC-94AD1BB49D3B}"/>
    <cellStyle name="Normal 6 5 5 2" xfId="662" xr:uid="{8F1B0127-0123-4DDA-B2BB-3B0ADF9761E6}"/>
    <cellStyle name="Normal 6 5 5 2 2" xfId="1675" xr:uid="{61E921F9-B6B1-4F4E-B6AE-948C311A1654}"/>
    <cellStyle name="Normal 6 5 5 2 3" xfId="3306" xr:uid="{C87A9C7A-8E5F-484A-B927-1BED65215F48}"/>
    <cellStyle name="Normal 6 5 5 2 4" xfId="3307" xr:uid="{59DA2DCB-EF99-49F7-A901-FA0F891C5341}"/>
    <cellStyle name="Normal 6 5 5 3" xfId="1676" xr:uid="{8B3061AB-BB08-48B8-BA9F-5F50E763721D}"/>
    <cellStyle name="Normal 6 5 5 3 2" xfId="3308" xr:uid="{D0FFB9DC-2820-4E3D-9E51-AB54F5FAE320}"/>
    <cellStyle name="Normal 6 5 5 3 3" xfId="3309" xr:uid="{0BD4DB5E-EF26-4FD3-B263-043A7268500B}"/>
    <cellStyle name="Normal 6 5 5 3 4" xfId="3310" xr:uid="{120BD0A4-26E4-427A-BA91-A3299331DED3}"/>
    <cellStyle name="Normal 6 5 5 4" xfId="3311" xr:uid="{C650821C-DA1D-4FEF-A3BF-20F41DA14549}"/>
    <cellStyle name="Normal 6 5 5 5" xfId="3312" xr:uid="{17378FAB-C803-4121-B95D-EAF2BC556287}"/>
    <cellStyle name="Normal 6 5 5 6" xfId="3313" xr:uid="{C408BB2F-42D2-493D-89A5-44121F2DA772}"/>
    <cellStyle name="Normal 6 5 6" xfId="663" xr:uid="{CFE47DE8-F189-4D4C-8876-82477AC3C913}"/>
    <cellStyle name="Normal 6 5 6 2" xfId="1677" xr:uid="{651D5787-AD84-4C44-AB9B-6EC638883495}"/>
    <cellStyle name="Normal 6 5 6 2 2" xfId="3314" xr:uid="{16605728-6B34-4A98-A1ED-3D96DB110368}"/>
    <cellStyle name="Normal 6 5 6 2 3" xfId="3315" xr:uid="{D1F3FD0B-0FE3-4509-BA9E-AD85487B2802}"/>
    <cellStyle name="Normal 6 5 6 2 4" xfId="3316" xr:uid="{337336A1-FF74-46AB-BD7F-BA0BFA996526}"/>
    <cellStyle name="Normal 6 5 6 3" xfId="3317" xr:uid="{AF641880-968C-44A4-92DD-AD1E6F3F7E0A}"/>
    <cellStyle name="Normal 6 5 6 4" xfId="3318" xr:uid="{B5FAF188-B9B3-40BE-8B4C-0502247F3584}"/>
    <cellStyle name="Normal 6 5 6 5" xfId="3319" xr:uid="{807695E2-CCED-4FF8-92C0-66D569DC993B}"/>
    <cellStyle name="Normal 6 5 7" xfId="1678" xr:uid="{417D81A2-5F02-4DCC-9170-002CD7CED8E6}"/>
    <cellStyle name="Normal 6 5 7 2" xfId="3320" xr:uid="{1E3F0CD5-B2B1-4E56-8187-D76CD4B28702}"/>
    <cellStyle name="Normal 6 5 7 3" xfId="3321" xr:uid="{1CE589CC-279D-40C4-BBAF-D37B9432D63C}"/>
    <cellStyle name="Normal 6 5 7 4" xfId="3322" xr:uid="{600E7467-96EE-46D5-A9E7-3883DC4DDE67}"/>
    <cellStyle name="Normal 6 5 8" xfId="3323" xr:uid="{20B64E38-1BE2-46DD-B5BD-554F82AF6E63}"/>
    <cellStyle name="Normal 6 5 8 2" xfId="3324" xr:uid="{4BF08351-48C2-4F0D-9F91-BC8B67AD0926}"/>
    <cellStyle name="Normal 6 5 8 3" xfId="3325" xr:uid="{2F081A05-2035-45EC-BA89-D98466FB13B7}"/>
    <cellStyle name="Normal 6 5 8 4" xfId="3326" xr:uid="{496951AA-25FE-4900-8022-E2E0D42C6F0C}"/>
    <cellStyle name="Normal 6 5 9" xfId="3327" xr:uid="{A6847848-86CD-46BC-BCB3-849676E02E2D}"/>
    <cellStyle name="Normal 6 6" xfId="125" xr:uid="{39C6C1D0-38CC-4B1C-BAC9-F50E6F2ED74A}"/>
    <cellStyle name="Normal 6 6 2" xfId="126" xr:uid="{0160EF16-FA83-418D-BE0D-5F8A2A64E3C4}"/>
    <cellStyle name="Normal 6 6 2 2" xfId="341" xr:uid="{7FD9F93F-8DEF-426C-AE34-BA8ABC01F848}"/>
    <cellStyle name="Normal 6 6 2 2 2" xfId="664" xr:uid="{F97B9A45-B00F-41A7-A441-D2688A18423D}"/>
    <cellStyle name="Normal 6 6 2 2 2 2" xfId="1679" xr:uid="{986FB56C-7B49-4FB6-B88D-74FBA534D072}"/>
    <cellStyle name="Normal 6 6 2 2 2 3" xfId="3328" xr:uid="{313802E8-C16B-4237-ACCB-E795912511E3}"/>
    <cellStyle name="Normal 6 6 2 2 2 4" xfId="3329" xr:uid="{DABBBCE9-BD38-41F9-BC10-E0310EECF469}"/>
    <cellStyle name="Normal 6 6 2 2 3" xfId="1680" xr:uid="{13754EC4-5C69-412E-BB54-2632E2D39343}"/>
    <cellStyle name="Normal 6 6 2 2 3 2" xfId="3330" xr:uid="{03D91B0F-8D36-4F73-B2BD-125772474177}"/>
    <cellStyle name="Normal 6 6 2 2 3 3" xfId="3331" xr:uid="{CC9B72CA-2AFB-422B-89F7-A0ED13554C23}"/>
    <cellStyle name="Normal 6 6 2 2 3 4" xfId="3332" xr:uid="{1B8E0382-C594-470A-A7B1-4DBDE435AA8F}"/>
    <cellStyle name="Normal 6 6 2 2 4" xfId="3333" xr:uid="{B35C8083-DCC4-4494-8183-DA3753A2DDC3}"/>
    <cellStyle name="Normal 6 6 2 2 5" xfId="3334" xr:uid="{A8B03C99-7559-488E-9A9F-1F6023860CE0}"/>
    <cellStyle name="Normal 6 6 2 2 6" xfId="3335" xr:uid="{541551C6-83A2-47B8-BF03-22E01C515D83}"/>
    <cellStyle name="Normal 6 6 2 3" xfId="665" xr:uid="{419D035B-E8B5-4086-8EC5-671A6C18754D}"/>
    <cellStyle name="Normal 6 6 2 3 2" xfId="1681" xr:uid="{D341772F-BADA-4A47-81B9-32FFE0ED83FB}"/>
    <cellStyle name="Normal 6 6 2 3 2 2" xfId="3336" xr:uid="{4A097BB1-487F-4B52-ABBE-E5C41C8E0666}"/>
    <cellStyle name="Normal 6 6 2 3 2 3" xfId="3337" xr:uid="{86A9EDAA-E6DD-4A7D-98FF-33912216DFDB}"/>
    <cellStyle name="Normal 6 6 2 3 2 4" xfId="3338" xr:uid="{E3E677B7-4885-4914-B504-A651448EF14F}"/>
    <cellStyle name="Normal 6 6 2 3 3" xfId="3339" xr:uid="{515B660C-AD8B-433E-92A5-476941CF47F4}"/>
    <cellStyle name="Normal 6 6 2 3 4" xfId="3340" xr:uid="{373CB870-A5B0-4832-BBA7-F2F50BCF0FE6}"/>
    <cellStyle name="Normal 6 6 2 3 5" xfId="3341" xr:uid="{7CA49B54-E1B5-4321-B90F-EDFDB0A4922D}"/>
    <cellStyle name="Normal 6 6 2 4" xfId="1682" xr:uid="{3030D028-A377-401B-AF92-863AD4C3DB2E}"/>
    <cellStyle name="Normal 6 6 2 4 2" xfId="3342" xr:uid="{042CA0ED-3DF8-4EAF-A885-72B62B7132FF}"/>
    <cellStyle name="Normal 6 6 2 4 3" xfId="3343" xr:uid="{613A6A0C-F808-41D8-914A-A8FF5712EFCE}"/>
    <cellStyle name="Normal 6 6 2 4 4" xfId="3344" xr:uid="{DFCD634C-8299-4A77-8288-3A338DED55EE}"/>
    <cellStyle name="Normal 6 6 2 5" xfId="3345" xr:uid="{3D7DB29E-6BF6-4229-972D-F0CFCDB10AD8}"/>
    <cellStyle name="Normal 6 6 2 5 2" xfId="3346" xr:uid="{E813CD08-D03D-47F5-BAD4-562A94024304}"/>
    <cellStyle name="Normal 6 6 2 5 3" xfId="3347" xr:uid="{0A5FF6D1-BFBC-466B-B206-379D0E7499A7}"/>
    <cellStyle name="Normal 6 6 2 5 4" xfId="3348" xr:uid="{06578785-975C-49B9-88D0-17C76E08CA1F}"/>
    <cellStyle name="Normal 6 6 2 6" xfId="3349" xr:uid="{3CAE89DA-9360-4DD5-9F37-0AA6AF1E0242}"/>
    <cellStyle name="Normal 6 6 2 7" xfId="3350" xr:uid="{332ADF89-17B2-4E0A-B923-EC3A65B9E2AD}"/>
    <cellStyle name="Normal 6 6 2 8" xfId="3351" xr:uid="{1E912435-B6A0-4BD7-87FA-4B37A43B6B36}"/>
    <cellStyle name="Normal 6 6 3" xfId="342" xr:uid="{8E463E3D-7F75-49E3-B49C-F57A07E76270}"/>
    <cellStyle name="Normal 6 6 3 2" xfId="666" xr:uid="{FC9F0C6E-DB2F-4148-A8E5-9067855408BF}"/>
    <cellStyle name="Normal 6 6 3 2 2" xfId="667" xr:uid="{10F04982-E860-4994-B199-583D1D5C85C1}"/>
    <cellStyle name="Normal 6 6 3 2 3" xfId="3352" xr:uid="{B486ED8E-C29D-460D-915B-349F92FBB832}"/>
    <cellStyle name="Normal 6 6 3 2 4" xfId="3353" xr:uid="{77DAD154-9E3F-4DFB-8BE4-2593EE5AFAF6}"/>
    <cellStyle name="Normal 6 6 3 3" xfId="668" xr:uid="{5197DBEA-F93B-4CCB-A64A-9DAF10DB4120}"/>
    <cellStyle name="Normal 6 6 3 3 2" xfId="3354" xr:uid="{70C9D01F-19EA-4E28-820C-0607288561DC}"/>
    <cellStyle name="Normal 6 6 3 3 3" xfId="3355" xr:uid="{81204D87-9794-44C8-AF0E-C37B6A03E159}"/>
    <cellStyle name="Normal 6 6 3 3 4" xfId="3356" xr:uid="{1E92B1A1-2249-4762-AA5C-2FF70D036BF2}"/>
    <cellStyle name="Normal 6 6 3 4" xfId="3357" xr:uid="{54825870-B5D9-4EF0-8D43-BF9CBF8C35DD}"/>
    <cellStyle name="Normal 6 6 3 5" xfId="3358" xr:uid="{CFA1E532-C3EA-4176-90CB-ECE4E9D99B8B}"/>
    <cellStyle name="Normal 6 6 3 6" xfId="3359" xr:uid="{C4E71E2F-CE81-4ED2-A186-C905A3911910}"/>
    <cellStyle name="Normal 6 6 4" xfId="343" xr:uid="{072A9BC1-974E-4536-A3B0-11FC6E7B5E3A}"/>
    <cellStyle name="Normal 6 6 4 2" xfId="669" xr:uid="{4CB1AD34-4430-4786-A08C-DF9693A1992C}"/>
    <cellStyle name="Normal 6 6 4 2 2" xfId="3360" xr:uid="{842418CD-714D-43CB-A879-6410ACC61175}"/>
    <cellStyle name="Normal 6 6 4 2 3" xfId="3361" xr:uid="{6FAD122D-1D0D-46EF-B650-84A1F6A90240}"/>
    <cellStyle name="Normal 6 6 4 2 4" xfId="3362" xr:uid="{84F4E46B-FB34-4C1F-8668-8114587AEDA0}"/>
    <cellStyle name="Normal 6 6 4 3" xfId="3363" xr:uid="{974910E7-976E-412E-BF4E-9DA8FFCB5E5E}"/>
    <cellStyle name="Normal 6 6 4 4" xfId="3364" xr:uid="{2BB17F9F-B5B6-4104-8FE3-F2EFCB241152}"/>
    <cellStyle name="Normal 6 6 4 5" xfId="3365" xr:uid="{D9BFE792-5A43-4260-BF69-810528D32B4B}"/>
    <cellStyle name="Normal 6 6 5" xfId="670" xr:uid="{5512168A-90DB-4843-B17E-C5D88DB74B9B}"/>
    <cellStyle name="Normal 6 6 5 2" xfId="3366" xr:uid="{2690320D-9B5B-4BE5-B0CD-4109A6915FC0}"/>
    <cellStyle name="Normal 6 6 5 3" xfId="3367" xr:uid="{A218B986-AE3F-4B99-8178-6D21E8066A5E}"/>
    <cellStyle name="Normal 6 6 5 4" xfId="3368" xr:uid="{FA2E3EED-A200-45C2-A5B0-988C48CC7F9F}"/>
    <cellStyle name="Normal 6 6 6" xfId="3369" xr:uid="{29B14AF0-39E8-4DAA-BC5B-EBCFACA228F6}"/>
    <cellStyle name="Normal 6 6 6 2" xfId="3370" xr:uid="{186A1506-8FF8-4518-B970-AA382D5DD34D}"/>
    <cellStyle name="Normal 6 6 6 3" xfId="3371" xr:uid="{5C44DB31-1EE8-45F6-B04B-FB6DE41BB7FB}"/>
    <cellStyle name="Normal 6 6 6 4" xfId="3372" xr:uid="{DA5B06D7-B595-4EEC-BD85-E4BB2A14A3E0}"/>
    <cellStyle name="Normal 6 6 7" xfId="3373" xr:uid="{32F2BB8E-AAD8-4521-9781-4C5C14F90F19}"/>
    <cellStyle name="Normal 6 6 8" xfId="3374" xr:uid="{47A39276-4330-4E93-88F0-DC6910D65785}"/>
    <cellStyle name="Normal 6 6 9" xfId="3375" xr:uid="{EBACEABB-ABCB-43F6-BA1A-354C3DB9641D}"/>
    <cellStyle name="Normal 6 7" xfId="127" xr:uid="{12DE6322-2A97-46CB-9020-3D4C1470E552}"/>
    <cellStyle name="Normal 6 7 2" xfId="344" xr:uid="{A9D54BA6-4FEC-4119-B04D-00027CE8FF57}"/>
    <cellStyle name="Normal 6 7 2 2" xfId="671" xr:uid="{9B1A3E47-9EDF-4DEB-99CE-2C5FA3A0647C}"/>
    <cellStyle name="Normal 6 7 2 2 2" xfId="1683" xr:uid="{5217F4F9-64F6-4117-92CC-125CA7A2B8A0}"/>
    <cellStyle name="Normal 6 7 2 2 2 2" xfId="1684" xr:uid="{6D2C4347-5EAA-4559-A55D-24589B7F4D43}"/>
    <cellStyle name="Normal 6 7 2 2 3" xfId="1685" xr:uid="{2A23088C-8B34-4067-848A-14EE45BD4C64}"/>
    <cellStyle name="Normal 6 7 2 2 4" xfId="3376" xr:uid="{84A86347-5EEB-4FB4-89C7-10C9B7558E8C}"/>
    <cellStyle name="Normal 6 7 2 3" xfId="1686" xr:uid="{AEB4DE5B-EEAA-4686-B2D7-71952C578743}"/>
    <cellStyle name="Normal 6 7 2 3 2" xfId="1687" xr:uid="{7B4A450C-7C92-4FAE-9C88-6940ED7A1DFE}"/>
    <cellStyle name="Normal 6 7 2 3 3" xfId="3377" xr:uid="{BF7C1655-B550-4E0C-8A45-1EAF9F03A8E2}"/>
    <cellStyle name="Normal 6 7 2 3 4" xfId="3378" xr:uid="{428DBB0A-C7AF-4E61-83CF-262CA7F73229}"/>
    <cellStyle name="Normal 6 7 2 4" xfId="1688" xr:uid="{F275E793-2404-4A76-B857-D3CBD5FE4304}"/>
    <cellStyle name="Normal 6 7 2 5" xfId="3379" xr:uid="{C525B37F-ED68-41C4-B70E-0C48EFD8A49A}"/>
    <cellStyle name="Normal 6 7 2 6" xfId="3380" xr:uid="{444A3E38-ED58-4C65-93A3-0EB84B3FAAB6}"/>
    <cellStyle name="Normal 6 7 3" xfId="672" xr:uid="{1E1CCC2A-D359-47C1-954C-467542D52EEB}"/>
    <cellStyle name="Normal 6 7 3 2" xfId="1689" xr:uid="{3C85D4A8-7F6E-468C-A8DA-8BC9A206F34A}"/>
    <cellStyle name="Normal 6 7 3 2 2" xfId="1690" xr:uid="{F4703833-D0D6-488E-9599-3F2149C49132}"/>
    <cellStyle name="Normal 6 7 3 2 3" xfId="3381" xr:uid="{A85C1AA0-6D46-4968-8026-9958CB164465}"/>
    <cellStyle name="Normal 6 7 3 2 4" xfId="3382" xr:uid="{4CE1E4EF-96D3-455B-B0CB-E1B45E1EBF61}"/>
    <cellStyle name="Normal 6 7 3 3" xfId="1691" xr:uid="{EB33BD49-CC84-462D-B00C-F2E7AF6AACF0}"/>
    <cellStyle name="Normal 6 7 3 4" xfId="3383" xr:uid="{F8436025-8BF4-4D79-A495-97B74A4951D1}"/>
    <cellStyle name="Normal 6 7 3 5" xfId="3384" xr:uid="{9CBFD681-AF65-493E-AF1E-9E423718ACBF}"/>
    <cellStyle name="Normal 6 7 4" xfId="1692" xr:uid="{F1876275-56C7-451A-8E07-B880A5D82445}"/>
    <cellStyle name="Normal 6 7 4 2" xfId="1693" xr:uid="{3EE6F904-FB0C-43DC-9974-08DCD97C46BF}"/>
    <cellStyle name="Normal 6 7 4 3" xfId="3385" xr:uid="{4E490836-30FE-49F7-9464-C2E2F15E67B7}"/>
    <cellStyle name="Normal 6 7 4 4" xfId="3386" xr:uid="{BDB35B48-74A5-488E-8AC9-85E29B5A4194}"/>
    <cellStyle name="Normal 6 7 5" xfId="1694" xr:uid="{C831343B-1A41-4C79-9C8B-99653D249257}"/>
    <cellStyle name="Normal 6 7 5 2" xfId="3387" xr:uid="{08976F51-AE65-4C3F-B56C-024DEDCA8AFD}"/>
    <cellStyle name="Normal 6 7 5 3" xfId="3388" xr:uid="{341E3C55-D881-4063-BA58-408BF4CD7FDF}"/>
    <cellStyle name="Normal 6 7 5 4" xfId="3389" xr:uid="{494CC4DB-D935-472C-8F6C-F9F6CBEDEE89}"/>
    <cellStyle name="Normal 6 7 6" xfId="3390" xr:uid="{5202487D-8DE0-42B5-9298-31F6C25A4DEB}"/>
    <cellStyle name="Normal 6 7 7" xfId="3391" xr:uid="{4645EE80-CAB7-4906-9A90-BC130715AFB1}"/>
    <cellStyle name="Normal 6 7 8" xfId="3392" xr:uid="{C50AD9EE-9727-4957-BF60-11EE9C166FE6}"/>
    <cellStyle name="Normal 6 8" xfId="345" xr:uid="{B0D798B3-B94C-4C7D-AE7A-09E54585CBAA}"/>
    <cellStyle name="Normal 6 8 2" xfId="673" xr:uid="{B617FE23-282F-4933-88CC-BACBF93A7D7A}"/>
    <cellStyle name="Normal 6 8 2 2" xfId="674" xr:uid="{A4B30B1F-4EFB-4578-B311-2A73A8D4A485}"/>
    <cellStyle name="Normal 6 8 2 2 2" xfId="1695" xr:uid="{3254F966-617A-4397-ABBD-6E15DECBD9D8}"/>
    <cellStyle name="Normal 6 8 2 2 3" xfId="3393" xr:uid="{6D216E31-7BD7-4B2C-A19B-2D14CC0B858A}"/>
    <cellStyle name="Normal 6 8 2 2 4" xfId="3394" xr:uid="{EAA6AD80-80E9-4356-BBDD-1341A0BDB6F9}"/>
    <cellStyle name="Normal 6 8 2 3" xfId="1696" xr:uid="{E17B6542-7624-4770-BE1D-B1735ACB6601}"/>
    <cellStyle name="Normal 6 8 2 4" xfId="3395" xr:uid="{C3BB9A32-B653-4CBA-B589-8E23DE53B276}"/>
    <cellStyle name="Normal 6 8 2 5" xfId="3396" xr:uid="{00E1234A-D986-483C-B8C7-3CA47FBDE348}"/>
    <cellStyle name="Normal 6 8 3" xfId="675" xr:uid="{6EF825C9-886D-479E-88E1-C48DDE6E00D7}"/>
    <cellStyle name="Normal 6 8 3 2" xfId="1697" xr:uid="{3D5D49B1-E7F4-4450-BEAF-D9C2D5834C36}"/>
    <cellStyle name="Normal 6 8 3 3" xfId="3397" xr:uid="{CEDFECF9-71FB-4306-8573-AADC6E0F95B6}"/>
    <cellStyle name="Normal 6 8 3 4" xfId="3398" xr:uid="{C66FAD3C-BCEF-4516-91EB-19BA82AFE307}"/>
    <cellStyle name="Normal 6 8 4" xfId="1698" xr:uid="{E5B98B13-597F-46A9-B387-4FEC02764D55}"/>
    <cellStyle name="Normal 6 8 4 2" xfId="3399" xr:uid="{4CF8399C-6991-41BA-9D5E-B922062C4186}"/>
    <cellStyle name="Normal 6 8 4 3" xfId="3400" xr:uid="{44E9A719-4B4E-4BFD-B839-C6A01FC3E897}"/>
    <cellStyle name="Normal 6 8 4 4" xfId="3401" xr:uid="{59DE9E2D-6020-4C16-83F4-40EA2E8A93CC}"/>
    <cellStyle name="Normal 6 8 5" xfId="3402" xr:uid="{F59F0012-F1CD-4D1E-ACEC-43F23DD03586}"/>
    <cellStyle name="Normal 6 8 6" xfId="3403" xr:uid="{54F04C25-ECDE-43B8-AEC8-5B53406F2A45}"/>
    <cellStyle name="Normal 6 8 7" xfId="3404" xr:uid="{DA0DCB89-831F-4BF7-9797-F368B14BA80C}"/>
    <cellStyle name="Normal 6 9" xfId="346" xr:uid="{0E0BC6A1-0E4D-49B6-9CDE-E7B1C1895521}"/>
    <cellStyle name="Normal 6 9 2" xfId="676" xr:uid="{BEADAC3F-4836-4651-8308-ACF46B6DECA0}"/>
    <cellStyle name="Normal 6 9 2 2" xfId="1699" xr:uid="{06B5AC2D-F824-4212-85E3-C75802B0E49E}"/>
    <cellStyle name="Normal 6 9 2 3" xfId="3405" xr:uid="{DF464CE9-2DE0-4A00-B9B4-9F1D88DF76ED}"/>
    <cellStyle name="Normal 6 9 2 4" xfId="3406" xr:uid="{45C8FD37-ED18-4F42-A062-B0F397223220}"/>
    <cellStyle name="Normal 6 9 3" xfId="1700" xr:uid="{7946D1CE-4F40-4C80-A6E6-6A38C51AFC4F}"/>
    <cellStyle name="Normal 6 9 3 2" xfId="3407" xr:uid="{43170FBD-274E-4161-82F1-49B07DDB5CCC}"/>
    <cellStyle name="Normal 6 9 3 3" xfId="3408" xr:uid="{BFA751EC-91ED-4A04-9E0A-8D61A22899AD}"/>
    <cellStyle name="Normal 6 9 3 4" xfId="3409" xr:uid="{26DD33A3-E278-499D-B5BA-017C4C1CDCF6}"/>
    <cellStyle name="Normal 6 9 4" xfId="3410" xr:uid="{01317965-97B6-49E2-8663-FD9E3E45D4D6}"/>
    <cellStyle name="Normal 6 9 5" xfId="3411" xr:uid="{AE4BA91E-17AF-4D65-80FF-C7C84CDD2CD1}"/>
    <cellStyle name="Normal 6 9 6" xfId="3412" xr:uid="{DE3EF4E3-6F65-431C-B531-5DA963BCC4B9}"/>
    <cellStyle name="Normal 7" xfId="128" xr:uid="{1DB28BCF-6040-46A4-99ED-82DC89FC8DD1}"/>
    <cellStyle name="Normal 7 10" xfId="1701" xr:uid="{568D65B2-7E41-4A5D-A123-82002E59A85B}"/>
    <cellStyle name="Normal 7 10 2" xfId="3413" xr:uid="{54095655-852B-4F7B-858F-A16CADCB2C4F}"/>
    <cellStyle name="Normal 7 10 3" xfId="3414" xr:uid="{9D0F3057-6C21-45AD-9845-9737BB6200B4}"/>
    <cellStyle name="Normal 7 10 4" xfId="3415" xr:uid="{BDB9E752-881B-45F9-96D4-76727967D6C2}"/>
    <cellStyle name="Normal 7 11" xfId="3416" xr:uid="{695F3471-DF16-4648-BFC6-7E70B2363D33}"/>
    <cellStyle name="Normal 7 11 2" xfId="3417" xr:uid="{1F86359D-BA1B-4ADD-804C-DF46C694D7FE}"/>
    <cellStyle name="Normal 7 11 3" xfId="3418" xr:uid="{09D844A6-5CB4-4793-A52D-31A4FAA95AD5}"/>
    <cellStyle name="Normal 7 11 4" xfId="3419" xr:uid="{6D265550-62B4-4079-9C7F-B9FF3CDAF06C}"/>
    <cellStyle name="Normal 7 12" xfId="3420" xr:uid="{B77F6D67-6BEA-4209-B137-A6AC8B1626C6}"/>
    <cellStyle name="Normal 7 12 2" xfId="3421" xr:uid="{94198AED-727D-488E-A6FF-802182AEDAFF}"/>
    <cellStyle name="Normal 7 13" xfId="3422" xr:uid="{31833E7D-B084-4B0C-953A-2B793671A1DF}"/>
    <cellStyle name="Normal 7 14" xfId="3423" xr:uid="{8265A9CF-4D75-4FEE-97B1-87DE3B09BB4C}"/>
    <cellStyle name="Normal 7 15" xfId="3424" xr:uid="{BFE600B0-88AE-4449-9F78-53B1FEEDD8D3}"/>
    <cellStyle name="Normal 7 2" xfId="129" xr:uid="{208302DF-913B-48FF-BEF2-F8719D59D686}"/>
    <cellStyle name="Normal 7 2 10" xfId="3425" xr:uid="{2A3EB90A-259B-472D-83BA-FE31ADCB8B18}"/>
    <cellStyle name="Normal 7 2 11" xfId="3426" xr:uid="{14580D19-F6DD-4853-8ADE-4F33DADB08DE}"/>
    <cellStyle name="Normal 7 2 2" xfId="130" xr:uid="{A6F14DB8-7357-412E-91D4-272FD37E061A}"/>
    <cellStyle name="Normal 7 2 2 2" xfId="131" xr:uid="{E1BC5866-20C0-4065-BB0C-826C023990AD}"/>
    <cellStyle name="Normal 7 2 2 2 2" xfId="347" xr:uid="{130B191D-967C-48C6-B71A-24D59E90AD13}"/>
    <cellStyle name="Normal 7 2 2 2 2 2" xfId="677" xr:uid="{13A6C246-6AD3-4696-9B6A-2BA495E5BF90}"/>
    <cellStyle name="Normal 7 2 2 2 2 2 2" xfId="678" xr:uid="{E2003668-1799-49BC-B7AF-CF535B02BFA1}"/>
    <cellStyle name="Normal 7 2 2 2 2 2 2 2" xfId="1702" xr:uid="{7E36B266-BBC3-49F0-B81D-263FE1E1B8A1}"/>
    <cellStyle name="Normal 7 2 2 2 2 2 2 2 2" xfId="1703" xr:uid="{6F563A1F-6864-40C9-AA44-5E1EC1330FFF}"/>
    <cellStyle name="Normal 7 2 2 2 2 2 2 3" xfId="1704" xr:uid="{CB152947-7182-4240-8D4F-F8749DABA3ED}"/>
    <cellStyle name="Normal 7 2 2 2 2 2 3" xfId="1705" xr:uid="{E639A96E-490D-41E7-8E45-FD6DC5DCE448}"/>
    <cellStyle name="Normal 7 2 2 2 2 2 3 2" xfId="1706" xr:uid="{19CD6913-899B-4D5B-8873-FE662FD27B2C}"/>
    <cellStyle name="Normal 7 2 2 2 2 2 4" xfId="1707" xr:uid="{1357452E-CF25-4B6B-97CD-A93894792B1B}"/>
    <cellStyle name="Normal 7 2 2 2 2 3" xfId="679" xr:uid="{3B0B4B81-7B0A-49E3-98E3-FF3FBDD56514}"/>
    <cellStyle name="Normal 7 2 2 2 2 3 2" xfId="1708" xr:uid="{88974271-91CA-417C-A6F1-3E7A6415AEE9}"/>
    <cellStyle name="Normal 7 2 2 2 2 3 2 2" xfId="1709" xr:uid="{A1B8362E-1BF1-4F58-8B7E-45C80E7CD397}"/>
    <cellStyle name="Normal 7 2 2 2 2 3 3" xfId="1710" xr:uid="{C1752E3A-9009-4DE3-824A-C25EC0DA98CB}"/>
    <cellStyle name="Normal 7 2 2 2 2 3 4" xfId="3427" xr:uid="{8A478457-6D57-40E3-AC01-1ED3AFAC189A}"/>
    <cellStyle name="Normal 7 2 2 2 2 4" xfId="1711" xr:uid="{DA668E53-5718-4B5E-80C9-4848FC4D3E0F}"/>
    <cellStyle name="Normal 7 2 2 2 2 4 2" xfId="1712" xr:uid="{4FA17F23-162B-414C-AFBB-D33ECF32CD71}"/>
    <cellStyle name="Normal 7 2 2 2 2 5" xfId="1713" xr:uid="{D1DA988E-CA8E-45A9-9D00-6BD8F44A7F54}"/>
    <cellStyle name="Normal 7 2 2 2 2 6" xfId="3428" xr:uid="{A6950131-9B75-465E-B643-BDCFBBA53398}"/>
    <cellStyle name="Normal 7 2 2 2 3" xfId="348" xr:uid="{BED9B808-1BFB-497C-B520-BAF1D7E42273}"/>
    <cellStyle name="Normal 7 2 2 2 3 2" xfId="680" xr:uid="{394ACAB3-E99A-41D8-A32F-B9F8D4E59531}"/>
    <cellStyle name="Normal 7 2 2 2 3 2 2" xfId="681" xr:uid="{C2313842-A67D-4309-8A48-424C77EE5FC2}"/>
    <cellStyle name="Normal 7 2 2 2 3 2 2 2" xfId="1714" xr:uid="{2A061189-5D6B-4D5A-BCF4-829A1827885F}"/>
    <cellStyle name="Normal 7 2 2 2 3 2 2 2 2" xfId="1715" xr:uid="{20F3A474-C716-4019-9064-B2E57DF172B4}"/>
    <cellStyle name="Normal 7 2 2 2 3 2 2 3" xfId="1716" xr:uid="{56705A6B-0E0A-43DB-8C44-8F4A1ED393C0}"/>
    <cellStyle name="Normal 7 2 2 2 3 2 3" xfId="1717" xr:uid="{413B355E-BDC6-453C-A43B-864014A7803E}"/>
    <cellStyle name="Normal 7 2 2 2 3 2 3 2" xfId="1718" xr:uid="{41BEC653-C70F-48A4-BD34-1C6DD48012A3}"/>
    <cellStyle name="Normal 7 2 2 2 3 2 4" xfId="1719" xr:uid="{D5652F78-694C-46C1-80BB-1D622ECCF3B1}"/>
    <cellStyle name="Normal 7 2 2 2 3 3" xfId="682" xr:uid="{D6874146-0B24-49AA-949F-0F1CA8045DE4}"/>
    <cellStyle name="Normal 7 2 2 2 3 3 2" xfId="1720" xr:uid="{62D7AC98-22C6-4833-87F9-BE43158B68F9}"/>
    <cellStyle name="Normal 7 2 2 2 3 3 2 2" xfId="1721" xr:uid="{DA1FA068-5FD1-4D87-9445-89ABFA0AC12B}"/>
    <cellStyle name="Normal 7 2 2 2 3 3 3" xfId="1722" xr:uid="{F96C1F73-ADD2-4F97-BC27-8D9EE2BF5391}"/>
    <cellStyle name="Normal 7 2 2 2 3 4" xfId="1723" xr:uid="{BEFBED3C-8DE6-4D44-A3AB-B997CF41577C}"/>
    <cellStyle name="Normal 7 2 2 2 3 4 2" xfId="1724" xr:uid="{13190EE4-B5F9-4FB0-96EF-5FE1DEF5ACBF}"/>
    <cellStyle name="Normal 7 2 2 2 3 5" xfId="1725" xr:uid="{4462A327-81F4-4849-AF1D-F8C9DD9D7B80}"/>
    <cellStyle name="Normal 7 2 2 2 4" xfId="683" xr:uid="{FEB1E1EF-2BEA-4486-9A0F-C3C12C60FCE7}"/>
    <cellStyle name="Normal 7 2 2 2 4 2" xfId="684" xr:uid="{7A491244-0A6F-4F6E-A24D-E0CE40206870}"/>
    <cellStyle name="Normal 7 2 2 2 4 2 2" xfId="1726" xr:uid="{0A506B88-6FB1-4B38-BDCC-3C0F7C0434AC}"/>
    <cellStyle name="Normal 7 2 2 2 4 2 2 2" xfId="1727" xr:uid="{56AE8F75-8337-4447-B094-D3D7EF50F9CE}"/>
    <cellStyle name="Normal 7 2 2 2 4 2 3" xfId="1728" xr:uid="{F140549F-7153-4BAF-9A68-D7860A73476D}"/>
    <cellStyle name="Normal 7 2 2 2 4 3" xfId="1729" xr:uid="{D8DC26CC-9E6E-48D6-8BB8-C505CFAA4BE7}"/>
    <cellStyle name="Normal 7 2 2 2 4 3 2" xfId="1730" xr:uid="{6750960A-6488-4456-A2F9-A2ACB0CD34A2}"/>
    <cellStyle name="Normal 7 2 2 2 4 4" xfId="1731" xr:uid="{6DB10BFD-0CA9-471D-9FB5-46B6DD84C519}"/>
    <cellStyle name="Normal 7 2 2 2 5" xfId="685" xr:uid="{F5E9606C-15BB-4B5E-AA0D-8097888A3650}"/>
    <cellStyle name="Normal 7 2 2 2 5 2" xfId="1732" xr:uid="{38F377BE-F988-44BC-9F00-BE4F429AC1FE}"/>
    <cellStyle name="Normal 7 2 2 2 5 2 2" xfId="1733" xr:uid="{78221311-A144-499F-983A-052E5C285454}"/>
    <cellStyle name="Normal 7 2 2 2 5 3" xfId="1734" xr:uid="{90B5CE20-FFEA-43AB-B299-96243A6761D9}"/>
    <cellStyle name="Normal 7 2 2 2 5 4" xfId="3429" xr:uid="{AFA21E42-72F6-452B-9CBC-30BF8FA55BBB}"/>
    <cellStyle name="Normal 7 2 2 2 6" xfId="1735" xr:uid="{739724B4-8984-40BD-9C55-E87B98DE3692}"/>
    <cellStyle name="Normal 7 2 2 2 6 2" xfId="1736" xr:uid="{4DA713E5-D903-4F4F-864E-2FE75F1111BB}"/>
    <cellStyle name="Normal 7 2 2 2 7" xfId="1737" xr:uid="{0799A99E-0E5C-4D29-A282-EDE4E93C9068}"/>
    <cellStyle name="Normal 7 2 2 2 8" xfId="3430" xr:uid="{3EDEDE42-E0A2-46A4-A859-4F76C2A4590E}"/>
    <cellStyle name="Normal 7 2 2 3" xfId="349" xr:uid="{7588A310-BA00-450B-8D83-FC3061F0A17F}"/>
    <cellStyle name="Normal 7 2 2 3 2" xfId="686" xr:uid="{EE81405B-EA96-4A53-A221-DAA3EB952B08}"/>
    <cellStyle name="Normal 7 2 2 3 2 2" xfId="687" xr:uid="{527FD9CF-CAAF-4EFC-9383-DEF1338A3C31}"/>
    <cellStyle name="Normal 7 2 2 3 2 2 2" xfId="1738" xr:uid="{4B7B5568-39E6-4BAC-9463-1E28AE58E248}"/>
    <cellStyle name="Normal 7 2 2 3 2 2 2 2" xfId="1739" xr:uid="{B76A5A7F-EBD1-4937-B86F-4CF782DC8AC8}"/>
    <cellStyle name="Normal 7 2 2 3 2 2 3" xfId="1740" xr:uid="{A7B58A9A-7EF9-4D3A-AE88-9F3D54E6A66E}"/>
    <cellStyle name="Normal 7 2 2 3 2 3" xfId="1741" xr:uid="{F517CEE8-A06C-49EE-885A-CF94CB328D01}"/>
    <cellStyle name="Normal 7 2 2 3 2 3 2" xfId="1742" xr:uid="{1CD7C50E-617B-44DD-A14E-2B2D8868269B}"/>
    <cellStyle name="Normal 7 2 2 3 2 4" xfId="1743" xr:uid="{FD18905C-93BB-4A5A-9E66-3127F483D0D5}"/>
    <cellStyle name="Normal 7 2 2 3 3" xfId="688" xr:uid="{E5C04343-21AC-4486-B249-B545F47582E8}"/>
    <cellStyle name="Normal 7 2 2 3 3 2" xfId="1744" xr:uid="{2286FBF7-878B-4920-AE8F-EEECCD6D9EC0}"/>
    <cellStyle name="Normal 7 2 2 3 3 2 2" xfId="1745" xr:uid="{48788DFD-9E82-423A-BCEC-649557DBF63F}"/>
    <cellStyle name="Normal 7 2 2 3 3 3" xfId="1746" xr:uid="{F61EC29A-CC96-4D65-9829-7EF8D7622D39}"/>
    <cellStyle name="Normal 7 2 2 3 3 4" xfId="3431" xr:uid="{07364D02-ED68-4180-BFC8-7733D593D856}"/>
    <cellStyle name="Normal 7 2 2 3 4" xfId="1747" xr:uid="{3FA7CC09-2CA9-4168-A6DF-CDE530F9A723}"/>
    <cellStyle name="Normal 7 2 2 3 4 2" xfId="1748" xr:uid="{AF079C88-8150-4C54-90A1-D03BB93A8405}"/>
    <cellStyle name="Normal 7 2 2 3 5" xfId="1749" xr:uid="{8423E829-71DC-4380-8358-0EFF6D148A53}"/>
    <cellStyle name="Normal 7 2 2 3 6" xfId="3432" xr:uid="{7F6C3740-32C0-4285-A42F-14343D3B524C}"/>
    <cellStyle name="Normal 7 2 2 4" xfId="350" xr:uid="{7AA1B4E6-41AB-4550-B730-6E0EC71E6AC4}"/>
    <cellStyle name="Normal 7 2 2 4 2" xfId="689" xr:uid="{363AF3FC-FB73-466C-BFF0-76CFB1C051BF}"/>
    <cellStyle name="Normal 7 2 2 4 2 2" xfId="690" xr:uid="{923ECEE3-88F4-43AA-939B-AA7519CBCB1A}"/>
    <cellStyle name="Normal 7 2 2 4 2 2 2" xfId="1750" xr:uid="{93DEA94A-3CD0-4579-BBF5-9D0659418E49}"/>
    <cellStyle name="Normal 7 2 2 4 2 2 2 2" xfId="1751" xr:uid="{2243E536-6B91-4BAF-885F-81612814D34A}"/>
    <cellStyle name="Normal 7 2 2 4 2 2 3" xfId="1752" xr:uid="{570B1144-AB05-4C7D-A3EF-AC7EF2AB364C}"/>
    <cellStyle name="Normal 7 2 2 4 2 3" xfId="1753" xr:uid="{6619D307-70F1-4A6C-9092-A671E27121B3}"/>
    <cellStyle name="Normal 7 2 2 4 2 3 2" xfId="1754" xr:uid="{E93EEA1D-A165-4A6F-872D-E2521B71CBA9}"/>
    <cellStyle name="Normal 7 2 2 4 2 4" xfId="1755" xr:uid="{F9182FC8-7E3C-4D40-B616-64B7D4F62C55}"/>
    <cellStyle name="Normal 7 2 2 4 3" xfId="691" xr:uid="{BEF68F9C-7961-43C3-9128-20F361C39968}"/>
    <cellStyle name="Normal 7 2 2 4 3 2" xfId="1756" xr:uid="{7FE195BF-58E1-4B94-B985-C6E2E1436FA2}"/>
    <cellStyle name="Normal 7 2 2 4 3 2 2" xfId="1757" xr:uid="{DE27BAA4-48D6-412E-86AF-BDEA459BA2BB}"/>
    <cellStyle name="Normal 7 2 2 4 3 3" xfId="1758" xr:uid="{44D10AAB-5208-4EE8-88C5-C174C525F2C6}"/>
    <cellStyle name="Normal 7 2 2 4 4" xfId="1759" xr:uid="{E329894C-503E-4025-8166-B52BF545DFAC}"/>
    <cellStyle name="Normal 7 2 2 4 4 2" xfId="1760" xr:uid="{1DFBD725-C828-4623-BC71-5736F372CC5A}"/>
    <cellStyle name="Normal 7 2 2 4 5" xfId="1761" xr:uid="{AC294C01-5A15-4115-9575-0ED4EE5A675C}"/>
    <cellStyle name="Normal 7 2 2 5" xfId="351" xr:uid="{3A40A5C5-6160-48EF-A14B-314C83B79A68}"/>
    <cellStyle name="Normal 7 2 2 5 2" xfId="692" xr:uid="{66995062-864F-4DE1-A048-BC9A8C34A353}"/>
    <cellStyle name="Normal 7 2 2 5 2 2" xfId="1762" xr:uid="{AB3C51FA-FFC2-4A7F-B986-B095E08CD548}"/>
    <cellStyle name="Normal 7 2 2 5 2 2 2" xfId="1763" xr:uid="{7B63CE0A-C86E-44CE-BAAD-CF842E3BC1A5}"/>
    <cellStyle name="Normal 7 2 2 5 2 3" xfId="1764" xr:uid="{8F49D9FE-354B-4DAA-9B1C-272365592C9E}"/>
    <cellStyle name="Normal 7 2 2 5 3" xfId="1765" xr:uid="{90B08CE3-53E5-44B7-8660-C22B164C6733}"/>
    <cellStyle name="Normal 7 2 2 5 3 2" xfId="1766" xr:uid="{EA819177-377F-4675-A851-5F0E43BD77BD}"/>
    <cellStyle name="Normal 7 2 2 5 4" xfId="1767" xr:uid="{08E3C3AE-1199-4B64-A590-5FE25AD07921}"/>
    <cellStyle name="Normal 7 2 2 6" xfId="693" xr:uid="{EF9CE306-EE86-499B-9E73-468B6687066C}"/>
    <cellStyle name="Normal 7 2 2 6 2" xfId="1768" xr:uid="{8E9063B2-4964-49E9-9DBF-C286F75D1E1D}"/>
    <cellStyle name="Normal 7 2 2 6 2 2" xfId="1769" xr:uid="{29131625-A4FD-4806-B3A1-2D4683C7D25A}"/>
    <cellStyle name="Normal 7 2 2 6 3" xfId="1770" xr:uid="{291AE20D-E90D-4E15-828B-202E0A7B33AF}"/>
    <cellStyle name="Normal 7 2 2 6 4" xfId="3433" xr:uid="{78ED3D38-32C0-42D0-A6AD-B41860B707A9}"/>
    <cellStyle name="Normal 7 2 2 7" xfId="1771" xr:uid="{5476F9F7-4A67-43D4-9063-737C87CEB4B9}"/>
    <cellStyle name="Normal 7 2 2 7 2" xfId="1772" xr:uid="{E14215A5-92FC-4765-9071-84A55D36EC85}"/>
    <cellStyle name="Normal 7 2 2 8" xfId="1773" xr:uid="{6A66CD28-D324-4708-9582-A0D8D30D037F}"/>
    <cellStyle name="Normal 7 2 2 9" xfId="3434" xr:uid="{3982B737-4121-44D1-B5E6-193377C18074}"/>
    <cellStyle name="Normal 7 2 3" xfId="132" xr:uid="{F63D3E4C-8A61-4FC8-BD42-25F8747AC049}"/>
    <cellStyle name="Normal 7 2 3 2" xfId="133" xr:uid="{B86EFC88-4A2A-45B1-B713-B4E2002F1BE0}"/>
    <cellStyle name="Normal 7 2 3 2 2" xfId="694" xr:uid="{6A1C5015-C22E-4A42-B06E-6A9A599FCD75}"/>
    <cellStyle name="Normal 7 2 3 2 2 2" xfId="695" xr:uid="{710F67E1-0E96-4218-B784-E2B06EAEB7DB}"/>
    <cellStyle name="Normal 7 2 3 2 2 2 2" xfId="1774" xr:uid="{1BA94998-E5AB-47C6-B58C-9813BA4AB0F7}"/>
    <cellStyle name="Normal 7 2 3 2 2 2 2 2" xfId="1775" xr:uid="{69B446D7-FD54-4276-9B07-072692DBFD19}"/>
    <cellStyle name="Normal 7 2 3 2 2 2 3" xfId="1776" xr:uid="{EBC44E46-BA04-4907-B15E-E3D58853EE33}"/>
    <cellStyle name="Normal 7 2 3 2 2 3" xfId="1777" xr:uid="{8E64F870-3344-4E7A-85D6-8BBA0070019C}"/>
    <cellStyle name="Normal 7 2 3 2 2 3 2" xfId="1778" xr:uid="{E0DDF570-D1B4-4BAD-B794-AAB5329098C3}"/>
    <cellStyle name="Normal 7 2 3 2 2 4" xfId="1779" xr:uid="{BE97938D-5D49-4E28-97A9-3941922FA401}"/>
    <cellStyle name="Normal 7 2 3 2 3" xfId="696" xr:uid="{433A2211-ECA5-416C-BBCA-03BF5953CBCB}"/>
    <cellStyle name="Normal 7 2 3 2 3 2" xfId="1780" xr:uid="{8F346BE8-3BD7-48DF-90BD-D33A12E5F6AC}"/>
    <cellStyle name="Normal 7 2 3 2 3 2 2" xfId="1781" xr:uid="{B8DC185F-2671-427E-8A41-B9A359288F99}"/>
    <cellStyle name="Normal 7 2 3 2 3 3" xfId="1782" xr:uid="{5B33A0D4-6E4F-4DAB-A778-B5193A042CF5}"/>
    <cellStyle name="Normal 7 2 3 2 3 4" xfId="3435" xr:uid="{0250EFBC-D300-4B1A-8BEF-17C6550A8329}"/>
    <cellStyle name="Normal 7 2 3 2 4" xfId="1783" xr:uid="{28B0F185-DADD-426D-A5C7-10D9BFF1915E}"/>
    <cellStyle name="Normal 7 2 3 2 4 2" xfId="1784" xr:uid="{14BA8135-74FD-409F-A9CE-C13CEF67F8D1}"/>
    <cellStyle name="Normal 7 2 3 2 5" xfId="1785" xr:uid="{AEBC0551-4B7D-4AA8-BE86-84007B52C571}"/>
    <cellStyle name="Normal 7 2 3 2 6" xfId="3436" xr:uid="{002A5089-19A2-4E8E-8AD5-470596BB3D03}"/>
    <cellStyle name="Normal 7 2 3 3" xfId="352" xr:uid="{DC62CE57-0474-41C6-8593-4C21821A4557}"/>
    <cellStyle name="Normal 7 2 3 3 2" xfId="697" xr:uid="{2B780628-803F-436C-8963-1F7D80A9FF33}"/>
    <cellStyle name="Normal 7 2 3 3 2 2" xfId="698" xr:uid="{4BC8A4B6-7143-47B5-BECE-D29559196FE0}"/>
    <cellStyle name="Normal 7 2 3 3 2 2 2" xfId="1786" xr:uid="{213CE8F2-1F75-4882-9E80-DF6BABC9A4E4}"/>
    <cellStyle name="Normal 7 2 3 3 2 2 2 2" xfId="1787" xr:uid="{9C323629-1E66-41B2-AAAC-1F4D1AE1C740}"/>
    <cellStyle name="Normal 7 2 3 3 2 2 3" xfId="1788" xr:uid="{9676D8B7-AFF6-4DE3-8113-DB2A8BC908B3}"/>
    <cellStyle name="Normal 7 2 3 3 2 3" xfId="1789" xr:uid="{8791D358-F6BE-4622-80A2-A0B923A6E5C0}"/>
    <cellStyle name="Normal 7 2 3 3 2 3 2" xfId="1790" xr:uid="{4582C61D-814A-4927-B3BA-058B7B0F335C}"/>
    <cellStyle name="Normal 7 2 3 3 2 4" xfId="1791" xr:uid="{CEB36B8D-0F50-49BA-A1A6-9A043D563B6F}"/>
    <cellStyle name="Normal 7 2 3 3 3" xfId="699" xr:uid="{639B06E2-38DC-429C-A14A-359257FBA2C9}"/>
    <cellStyle name="Normal 7 2 3 3 3 2" xfId="1792" xr:uid="{DF476D5A-9DA0-430F-974C-5F7094348ED2}"/>
    <cellStyle name="Normal 7 2 3 3 3 2 2" xfId="1793" xr:uid="{7AB3B948-28D0-44BC-A5AE-B78A94F83388}"/>
    <cellStyle name="Normal 7 2 3 3 3 3" xfId="1794" xr:uid="{C26275C5-2974-402C-9487-7B9A0DE8D2C6}"/>
    <cellStyle name="Normal 7 2 3 3 4" xfId="1795" xr:uid="{9FBCBEB2-47E2-432E-9FBC-12BCADA68251}"/>
    <cellStyle name="Normal 7 2 3 3 4 2" xfId="1796" xr:uid="{D7782636-918D-425A-8E97-220E500CA911}"/>
    <cellStyle name="Normal 7 2 3 3 5" xfId="1797" xr:uid="{FC6DF760-643F-40F3-B2D4-0E61D50272B1}"/>
    <cellStyle name="Normal 7 2 3 4" xfId="353" xr:uid="{A23FCD42-A2EB-41E7-869C-2EDEA600CA76}"/>
    <cellStyle name="Normal 7 2 3 4 2" xfId="700" xr:uid="{CEB16BA5-E827-47A9-88A7-1B2F40BFF704}"/>
    <cellStyle name="Normal 7 2 3 4 2 2" xfId="1798" xr:uid="{A43197F2-D9B7-47C4-B762-4479B711A39A}"/>
    <cellStyle name="Normal 7 2 3 4 2 2 2" xfId="1799" xr:uid="{2C4D1075-B0E9-46C7-A8A3-538907B53C88}"/>
    <cellStyle name="Normal 7 2 3 4 2 3" xfId="1800" xr:uid="{44D938B4-416B-4B28-A2BB-7548006D7FAF}"/>
    <cellStyle name="Normal 7 2 3 4 3" xfId="1801" xr:uid="{0C2371DC-05DE-4B78-BED2-3DEE41CA35EA}"/>
    <cellStyle name="Normal 7 2 3 4 3 2" xfId="1802" xr:uid="{C2B07801-572D-4A6E-B0DE-8BF009A3E9B1}"/>
    <cellStyle name="Normal 7 2 3 4 4" xfId="1803" xr:uid="{FD60AEDC-BA1A-4352-A736-B78E7AA655E9}"/>
    <cellStyle name="Normal 7 2 3 5" xfId="701" xr:uid="{5772037B-DD52-4AD5-90A9-058D358D068D}"/>
    <cellStyle name="Normal 7 2 3 5 2" xfId="1804" xr:uid="{D4A98043-7283-46ED-B8EF-377AD0E318B5}"/>
    <cellStyle name="Normal 7 2 3 5 2 2" xfId="1805" xr:uid="{4B108F1D-929C-4746-A1F3-AB04327FA692}"/>
    <cellStyle name="Normal 7 2 3 5 3" xfId="1806" xr:uid="{06ABDE2B-E8E2-41B0-B77C-A759BB84B0C0}"/>
    <cellStyle name="Normal 7 2 3 5 4" xfId="3437" xr:uid="{82B6E016-F6A6-44B7-8F59-87CCC636F453}"/>
    <cellStyle name="Normal 7 2 3 6" xfId="1807" xr:uid="{7D0F6F19-52E5-42DF-99F4-1ACBB1DA7CCD}"/>
    <cellStyle name="Normal 7 2 3 6 2" xfId="1808" xr:uid="{59AD57D1-FA4A-452A-8CC4-86650D50CEA7}"/>
    <cellStyle name="Normal 7 2 3 7" xfId="1809" xr:uid="{52D1B8EC-FE5C-40CE-80CF-F23A811D3A2D}"/>
    <cellStyle name="Normal 7 2 3 8" xfId="3438" xr:uid="{1C003C49-DAD0-4352-9A3D-8E4B0B128985}"/>
    <cellStyle name="Normal 7 2 4" xfId="134" xr:uid="{0D3E282E-1DED-462C-B367-18DBBFDAD432}"/>
    <cellStyle name="Normal 7 2 4 2" xfId="448" xr:uid="{B887ACFE-3F77-4E63-9B75-911CC69EBF4B}"/>
    <cellStyle name="Normal 7 2 4 2 2" xfId="702" xr:uid="{7D84A63D-52D2-403F-B234-A5A5AFB5E200}"/>
    <cellStyle name="Normal 7 2 4 2 2 2" xfId="1810" xr:uid="{C6B0DCE8-9873-4216-8041-EB8B4C7DC7BC}"/>
    <cellStyle name="Normal 7 2 4 2 2 2 2" xfId="1811" xr:uid="{B5813EA8-8AA4-4EDC-A3DA-E7D9584D9CE2}"/>
    <cellStyle name="Normal 7 2 4 2 2 3" xfId="1812" xr:uid="{892131E6-0401-4615-A8E2-D2308EF0BB3E}"/>
    <cellStyle name="Normal 7 2 4 2 2 4" xfId="3439" xr:uid="{7117634F-6D66-43B3-A0BD-C1A68EEF23F8}"/>
    <cellStyle name="Normal 7 2 4 2 3" xfId="1813" xr:uid="{E414AAA3-FE50-42BB-B936-DBD449CC02A7}"/>
    <cellStyle name="Normal 7 2 4 2 3 2" xfId="1814" xr:uid="{31AC8500-1BC6-4078-B5D3-72144B0A581C}"/>
    <cellStyle name="Normal 7 2 4 2 4" xfId="1815" xr:uid="{7CE5F320-F446-4F5D-97D3-6028746D696E}"/>
    <cellStyle name="Normal 7 2 4 2 5" xfId="3440" xr:uid="{6FF2D42F-96FF-4F35-A756-A250657FA69D}"/>
    <cellStyle name="Normal 7 2 4 3" xfId="703" xr:uid="{E45029B6-F9D1-41E3-ABBD-634F7E16B172}"/>
    <cellStyle name="Normal 7 2 4 3 2" xfId="1816" xr:uid="{B9641239-EE33-40CE-865A-2E99BC778BA1}"/>
    <cellStyle name="Normal 7 2 4 3 2 2" xfId="1817" xr:uid="{2936B709-8BA3-4851-B281-EE5EBCE1A2CC}"/>
    <cellStyle name="Normal 7 2 4 3 3" xfId="1818" xr:uid="{48FCC858-3CCB-4C65-9FDD-FDB43E211319}"/>
    <cellStyle name="Normal 7 2 4 3 4" xfId="3441" xr:uid="{A657E680-CD38-43B5-8D6B-23DB58BDD7F2}"/>
    <cellStyle name="Normal 7 2 4 4" xfId="1819" xr:uid="{A354846F-E7BE-4420-A425-1B53FE4B509D}"/>
    <cellStyle name="Normal 7 2 4 4 2" xfId="1820" xr:uid="{A627E151-13A8-4F1F-B2A1-7F82C4872801}"/>
    <cellStyle name="Normal 7 2 4 4 3" xfId="3442" xr:uid="{BB7E2759-04D1-4D3F-A911-601B9A138C3E}"/>
    <cellStyle name="Normal 7 2 4 4 4" xfId="3443" xr:uid="{3E916EED-CBC5-4B6F-AFFC-2190ED730C3E}"/>
    <cellStyle name="Normal 7 2 4 5" xfId="1821" xr:uid="{336228C7-EFBB-45FA-91F7-C94CF85D33A1}"/>
    <cellStyle name="Normal 7 2 4 6" xfId="3444" xr:uid="{EC0A72E9-4F50-44BB-8066-A756CA228912}"/>
    <cellStyle name="Normal 7 2 4 7" xfId="3445" xr:uid="{9F3809F7-F058-4828-9163-17053F90F85E}"/>
    <cellStyle name="Normal 7 2 5" xfId="354" xr:uid="{9A9C6146-7371-4A6A-80E4-5AD421856A8B}"/>
    <cellStyle name="Normal 7 2 5 2" xfId="704" xr:uid="{FF492914-0211-463C-AB32-33B172F86DB7}"/>
    <cellStyle name="Normal 7 2 5 2 2" xfId="705" xr:uid="{C16FFC1D-BADC-4085-95DB-365AEC2D8DB4}"/>
    <cellStyle name="Normal 7 2 5 2 2 2" xfId="1822" xr:uid="{EC54969D-1BC6-4C7D-81E4-ACA3D94F94AD}"/>
    <cellStyle name="Normal 7 2 5 2 2 2 2" xfId="1823" xr:uid="{238621BA-F41F-4412-96EB-45CEA40B13B9}"/>
    <cellStyle name="Normal 7 2 5 2 2 3" xfId="1824" xr:uid="{0F1FE4C8-4FB0-4AF4-8168-901A87632AF2}"/>
    <cellStyle name="Normal 7 2 5 2 3" xfId="1825" xr:uid="{B4EE541E-4274-4FFB-BC26-597AAA8F37FA}"/>
    <cellStyle name="Normal 7 2 5 2 3 2" xfId="1826" xr:uid="{8B611DD4-B2D3-406C-BAA9-96E8A3A25C63}"/>
    <cellStyle name="Normal 7 2 5 2 4" xfId="1827" xr:uid="{E1CFC831-F390-4E7D-8C85-00E0BE26622E}"/>
    <cellStyle name="Normal 7 2 5 3" xfId="706" xr:uid="{F27B405B-3556-42D2-98D9-F55DB8813F75}"/>
    <cellStyle name="Normal 7 2 5 3 2" xfId="1828" xr:uid="{C41DD34F-7A75-4A7A-8352-20ABA9FA80DA}"/>
    <cellStyle name="Normal 7 2 5 3 2 2" xfId="1829" xr:uid="{C640B1D2-7EE9-4051-8CCA-2832A1A25CC2}"/>
    <cellStyle name="Normal 7 2 5 3 3" xfId="1830" xr:uid="{39D6EAF6-4FB6-4F40-AA82-D78922852CFD}"/>
    <cellStyle name="Normal 7 2 5 3 4" xfId="3446" xr:uid="{807DD094-26FA-4C09-B94C-5EDDA97C7395}"/>
    <cellStyle name="Normal 7 2 5 4" xfId="1831" xr:uid="{A2037E14-7CE8-482F-95A7-EDBA1CB3857F}"/>
    <cellStyle name="Normal 7 2 5 4 2" xfId="1832" xr:uid="{B9728E5C-640E-43FD-A49F-0B70EC4D68FC}"/>
    <cellStyle name="Normal 7 2 5 5" xfId="1833" xr:uid="{E3C4080C-2BC6-4453-881A-815E10E812C2}"/>
    <cellStyle name="Normal 7 2 5 6" xfId="3447" xr:uid="{9D758A56-1997-4A68-9574-28B59035DE23}"/>
    <cellStyle name="Normal 7 2 6" xfId="355" xr:uid="{5CE205C7-336A-45DB-9BAB-622DCF1A3EC3}"/>
    <cellStyle name="Normal 7 2 6 2" xfId="707" xr:uid="{21B83709-9146-469C-AB87-9F0A41B70E9B}"/>
    <cellStyle name="Normal 7 2 6 2 2" xfId="1834" xr:uid="{08CC2984-930E-42A6-955C-75AD4405F3E2}"/>
    <cellStyle name="Normal 7 2 6 2 2 2" xfId="1835" xr:uid="{A4802189-A5E9-41E8-85AD-D627B8B7112D}"/>
    <cellStyle name="Normal 7 2 6 2 3" xfId="1836" xr:uid="{A8021245-ACBC-4B73-B050-8EDAFA312253}"/>
    <cellStyle name="Normal 7 2 6 2 4" xfId="3448" xr:uid="{89E322AA-AAB6-4AE5-AE74-6E7789292078}"/>
    <cellStyle name="Normal 7 2 6 3" xfId="1837" xr:uid="{C3E34C9A-1B08-42A9-8A7F-DDA81799E260}"/>
    <cellStyle name="Normal 7 2 6 3 2" xfId="1838" xr:uid="{3244C2B4-53BE-4AE2-BF09-1D09C443553A}"/>
    <cellStyle name="Normal 7 2 6 4" xfId="1839" xr:uid="{9B5848F8-2C09-4E1F-80DA-3B272F189F88}"/>
    <cellStyle name="Normal 7 2 6 5" xfId="3449" xr:uid="{9A285823-4AE0-49EE-AAD8-74C9714AE9D7}"/>
    <cellStyle name="Normal 7 2 7" xfId="708" xr:uid="{F7A872A3-D20E-4241-943E-B9EB15CE3080}"/>
    <cellStyle name="Normal 7 2 7 2" xfId="1840" xr:uid="{1A7A73B7-66CD-4679-9726-D6D1B535E43E}"/>
    <cellStyle name="Normal 7 2 7 2 2" xfId="1841" xr:uid="{0AFC06D1-BBB9-4074-9D14-F2025889DC14}"/>
    <cellStyle name="Normal 7 2 7 2 3" xfId="4409" xr:uid="{2A002BAB-BB8D-4565-88A1-3858E27961E4}"/>
    <cellStyle name="Normal 7 2 7 3" xfId="1842" xr:uid="{E1A30832-7E78-4A60-9EA6-B46096FD5AB1}"/>
    <cellStyle name="Normal 7 2 7 4" xfId="3450" xr:uid="{ECEA3A48-051D-44FE-80B6-30C94EEB8E2C}"/>
    <cellStyle name="Normal 7 2 7 4 2" xfId="4579" xr:uid="{C474726D-CFEB-481F-8AD4-2A1A93987BB4}"/>
    <cellStyle name="Normal 7 2 7 4 3" xfId="4686" xr:uid="{B597091B-1852-436C-957C-C98FCF35F296}"/>
    <cellStyle name="Normal 7 2 7 4 4" xfId="4608" xr:uid="{2CFD0CE3-33E6-4972-9BB3-9FA52D5013B1}"/>
    <cellStyle name="Normal 7 2 8" xfId="1843" xr:uid="{B8E7C979-2A84-4C77-BC8D-AB6A73EF1DF5}"/>
    <cellStyle name="Normal 7 2 8 2" xfId="1844" xr:uid="{B74F983B-D126-40CC-B944-5DCE9D14F2DB}"/>
    <cellStyle name="Normal 7 2 8 3" xfId="3451" xr:uid="{096CBAF9-DAEF-43CA-BB0F-330CFB506E26}"/>
    <cellStyle name="Normal 7 2 8 4" xfId="3452" xr:uid="{CE3B36C9-A207-45BC-ABE4-8E19B7CE912D}"/>
    <cellStyle name="Normal 7 2 9" xfId="1845" xr:uid="{09B04D7E-3CB8-4F7C-942F-642D28ED7EFD}"/>
    <cellStyle name="Normal 7 3" xfId="135" xr:uid="{FF6BD8D6-14CF-4F89-A8E2-8DC4E2D37BF3}"/>
    <cellStyle name="Normal 7 3 10" xfId="3453" xr:uid="{3FE9E505-2473-40BD-A3FE-BB7E9B221EF7}"/>
    <cellStyle name="Normal 7 3 11" xfId="3454" xr:uid="{CB9072E1-DC85-4521-B54F-BEF284A9723B}"/>
    <cellStyle name="Normal 7 3 2" xfId="136" xr:uid="{99094119-F42B-455A-A9CC-7842F1F61115}"/>
    <cellStyle name="Normal 7 3 2 2" xfId="137" xr:uid="{06064004-8EC1-4EE3-BE58-26CD41FC43CF}"/>
    <cellStyle name="Normal 7 3 2 2 2" xfId="356" xr:uid="{48259F9B-0C52-4537-AB8A-F5EB9713A48E}"/>
    <cellStyle name="Normal 7 3 2 2 2 2" xfId="709" xr:uid="{A5E4A23B-A484-480E-AF47-CA9230AE4596}"/>
    <cellStyle name="Normal 7 3 2 2 2 2 2" xfId="1846" xr:uid="{18B50FD6-90AD-4A11-A216-AA235B6E8074}"/>
    <cellStyle name="Normal 7 3 2 2 2 2 2 2" xfId="1847" xr:uid="{CB73F752-2894-4818-A93C-98333151AAA8}"/>
    <cellStyle name="Normal 7 3 2 2 2 2 3" xfId="1848" xr:uid="{16B1571D-686E-48F7-87CE-44E950DFFA06}"/>
    <cellStyle name="Normal 7 3 2 2 2 2 4" xfId="3455" xr:uid="{06CB8366-70A2-446F-B1C5-57D1F65EE755}"/>
    <cellStyle name="Normal 7 3 2 2 2 3" xfId="1849" xr:uid="{0ACB0AE6-E2DB-4D11-9180-F3301A9C40B7}"/>
    <cellStyle name="Normal 7 3 2 2 2 3 2" xfId="1850" xr:uid="{988724C8-B6FA-4206-84E7-628EC5992D57}"/>
    <cellStyle name="Normal 7 3 2 2 2 3 3" xfId="3456" xr:uid="{9F4DB2D4-3524-49B6-8490-31FFC3318465}"/>
    <cellStyle name="Normal 7 3 2 2 2 3 4" xfId="3457" xr:uid="{ECB122D3-6C5A-4211-A81A-B6CDCC070C99}"/>
    <cellStyle name="Normal 7 3 2 2 2 4" xfId="1851" xr:uid="{F17F0846-E514-4133-B330-B1FB02C73C8E}"/>
    <cellStyle name="Normal 7 3 2 2 2 5" xfId="3458" xr:uid="{D5F45A09-BF53-49FF-9EC7-B482F49984F9}"/>
    <cellStyle name="Normal 7 3 2 2 2 6" xfId="3459" xr:uid="{0C7D1760-F861-4C4F-A3DD-2048FE998E8E}"/>
    <cellStyle name="Normal 7 3 2 2 3" xfId="710" xr:uid="{DCD55956-DE5C-4EEE-8A51-C6B4A7CF4133}"/>
    <cellStyle name="Normal 7 3 2 2 3 2" xfId="1852" xr:uid="{F5EF5F83-EDB8-4250-8196-137F7BC41921}"/>
    <cellStyle name="Normal 7 3 2 2 3 2 2" xfId="1853" xr:uid="{040978A4-FC68-4880-BED6-79987B1C93A2}"/>
    <cellStyle name="Normal 7 3 2 2 3 2 3" xfId="3460" xr:uid="{2E402A5D-B334-40CF-B582-F96E416C906B}"/>
    <cellStyle name="Normal 7 3 2 2 3 2 4" xfId="3461" xr:uid="{7D8419D9-90BB-412E-91EA-BFD8AD77ED12}"/>
    <cellStyle name="Normal 7 3 2 2 3 3" xfId="1854" xr:uid="{48EF7990-9D59-456B-A5CA-900459AD4001}"/>
    <cellStyle name="Normal 7 3 2 2 3 4" xfId="3462" xr:uid="{616991D8-89EF-4082-B445-BB65AC27023F}"/>
    <cellStyle name="Normal 7 3 2 2 3 5" xfId="3463" xr:uid="{01FA0D7C-1770-4FD0-B176-63198366764D}"/>
    <cellStyle name="Normal 7 3 2 2 4" xfId="1855" xr:uid="{B54FB493-1A03-4169-8475-A6E6A3387609}"/>
    <cellStyle name="Normal 7 3 2 2 4 2" xfId="1856" xr:uid="{0C6876D7-D10D-4694-98AE-4FD58FA02350}"/>
    <cellStyle name="Normal 7 3 2 2 4 3" xfId="3464" xr:uid="{8CB27496-C209-4CC3-89C9-CD3153BDF7EA}"/>
    <cellStyle name="Normal 7 3 2 2 4 4" xfId="3465" xr:uid="{FACADA84-F16C-4FDE-8EF4-91DACF5D593F}"/>
    <cellStyle name="Normal 7 3 2 2 5" xfId="1857" xr:uid="{9FCC00FB-5DC6-44C6-923F-54C18E523A1A}"/>
    <cellStyle name="Normal 7 3 2 2 5 2" xfId="3466" xr:uid="{26FA08A2-73AD-4D1A-9CC3-FF52ABA5D382}"/>
    <cellStyle name="Normal 7 3 2 2 5 3" xfId="3467" xr:uid="{EC273275-DDD7-4B54-B947-CD13DE301CFF}"/>
    <cellStyle name="Normal 7 3 2 2 5 4" xfId="3468" xr:uid="{D188D136-373C-4755-ABD6-4B04164159FA}"/>
    <cellStyle name="Normal 7 3 2 2 6" xfId="3469" xr:uid="{D3BEDE5A-4FD4-4FF0-8976-5517B3943E34}"/>
    <cellStyle name="Normal 7 3 2 2 7" xfId="3470" xr:uid="{7FAE693F-7753-4F80-80E1-8CF485BF7192}"/>
    <cellStyle name="Normal 7 3 2 2 8" xfId="3471" xr:uid="{0C680950-94B1-4800-A223-9D060F12B6CE}"/>
    <cellStyle name="Normal 7 3 2 3" xfId="357" xr:uid="{9A81E331-8321-4673-B1DD-D6E9C609B977}"/>
    <cellStyle name="Normal 7 3 2 3 2" xfId="711" xr:uid="{D3B93173-5CCA-4C08-B66D-8DD4EF4B5762}"/>
    <cellStyle name="Normal 7 3 2 3 2 2" xfId="712" xr:uid="{5B150A9C-1A6C-420C-9514-E35928A947C9}"/>
    <cellStyle name="Normal 7 3 2 3 2 2 2" xfId="1858" xr:uid="{35695CA5-1CF5-4D97-B4DB-8FA78AC748A0}"/>
    <cellStyle name="Normal 7 3 2 3 2 2 2 2" xfId="1859" xr:uid="{17BD7395-D67B-4DB0-827D-7138D88A33BC}"/>
    <cellStyle name="Normal 7 3 2 3 2 2 3" xfId="1860" xr:uid="{7357F6A5-7348-4F8A-ABCF-8F37279E8751}"/>
    <cellStyle name="Normal 7 3 2 3 2 3" xfId="1861" xr:uid="{C87EC58A-2293-405C-AA35-911D856568BE}"/>
    <cellStyle name="Normal 7 3 2 3 2 3 2" xfId="1862" xr:uid="{DC928759-B7AE-4CB3-84DC-1019E3D9F450}"/>
    <cellStyle name="Normal 7 3 2 3 2 4" xfId="1863" xr:uid="{25AFCF2F-82D8-491B-AF81-9E3453CFDAEF}"/>
    <cellStyle name="Normal 7 3 2 3 3" xfId="713" xr:uid="{99A39C45-449A-4C28-9E06-B46D5748A04D}"/>
    <cellStyle name="Normal 7 3 2 3 3 2" xfId="1864" xr:uid="{90E6E2FB-5F11-4609-B313-132DBD6607C6}"/>
    <cellStyle name="Normal 7 3 2 3 3 2 2" xfId="1865" xr:uid="{69C23AE3-CA45-4EE7-9AA0-2784E15FBFB3}"/>
    <cellStyle name="Normal 7 3 2 3 3 3" xfId="1866" xr:uid="{F88AB36B-3867-4697-AE08-E75D87B278D4}"/>
    <cellStyle name="Normal 7 3 2 3 3 4" xfId="3472" xr:uid="{E14AD4ED-368C-4E9E-B4BC-0348CC25D4EF}"/>
    <cellStyle name="Normal 7 3 2 3 4" xfId="1867" xr:uid="{59093B45-CF2A-473F-A44C-468610DAA792}"/>
    <cellStyle name="Normal 7 3 2 3 4 2" xfId="1868" xr:uid="{6EAC9779-820E-46FD-B54E-E1BABB5DDE3A}"/>
    <cellStyle name="Normal 7 3 2 3 5" xfId="1869" xr:uid="{F26B69C0-EC4A-42B8-BE56-33C4BE6EBAFD}"/>
    <cellStyle name="Normal 7 3 2 3 6" xfId="3473" xr:uid="{764D4E12-0F01-42A0-9537-A3F3C6D8CE13}"/>
    <cellStyle name="Normal 7 3 2 4" xfId="358" xr:uid="{CE87E9C6-05EF-49A0-9319-C9A89988B0E3}"/>
    <cellStyle name="Normal 7 3 2 4 2" xfId="714" xr:uid="{4161ADF5-EBF9-423D-81BF-6B6612E00825}"/>
    <cellStyle name="Normal 7 3 2 4 2 2" xfId="1870" xr:uid="{190DA75D-336B-42EB-8681-52AE3BA71EE6}"/>
    <cellStyle name="Normal 7 3 2 4 2 2 2" xfId="1871" xr:uid="{CE7A1044-179A-4C88-940D-AC207BFD8B38}"/>
    <cellStyle name="Normal 7 3 2 4 2 3" xfId="1872" xr:uid="{D4CBEE12-9CAF-4A3C-AA5C-36C36AC80CD6}"/>
    <cellStyle name="Normal 7 3 2 4 2 4" xfId="3474" xr:uid="{B5B52435-233B-4026-A636-C8BD2DD18FB1}"/>
    <cellStyle name="Normal 7 3 2 4 3" xfId="1873" xr:uid="{BCE30B3D-5ACF-4929-A078-E496F38F1520}"/>
    <cellStyle name="Normal 7 3 2 4 3 2" xfId="1874" xr:uid="{DB6B6718-FE42-4A62-A17E-55A00CF819E6}"/>
    <cellStyle name="Normal 7 3 2 4 4" xfId="1875" xr:uid="{B6302486-7ED4-4B01-B10E-AE1111AC2AB9}"/>
    <cellStyle name="Normal 7 3 2 4 5" xfId="3475" xr:uid="{7B107099-817D-4B48-A884-AE954D28FA76}"/>
    <cellStyle name="Normal 7 3 2 5" xfId="359" xr:uid="{50EADC57-F7DB-41A5-B011-66C2B09E002A}"/>
    <cellStyle name="Normal 7 3 2 5 2" xfId="1876" xr:uid="{6C319F23-0344-4CC4-BA74-F523CE265E3B}"/>
    <cellStyle name="Normal 7 3 2 5 2 2" xfId="1877" xr:uid="{465DA818-477A-40A0-BE3E-394D0F6E86E1}"/>
    <cellStyle name="Normal 7 3 2 5 3" xfId="1878" xr:uid="{EF8A0996-F813-4B57-B250-741CD5B01E26}"/>
    <cellStyle name="Normal 7 3 2 5 4" xfId="3476" xr:uid="{87DA04AD-E442-4E48-9F75-1298C2FE58E6}"/>
    <cellStyle name="Normal 7 3 2 6" xfId="1879" xr:uid="{06EA7514-E95A-4FDA-8143-D72A7441A91F}"/>
    <cellStyle name="Normal 7 3 2 6 2" xfId="1880" xr:uid="{574D5747-697F-4B56-99BC-F282F060EBB1}"/>
    <cellStyle name="Normal 7 3 2 6 3" xfId="3477" xr:uid="{C3D869E4-59D1-4F99-98C3-FE41C23FA62A}"/>
    <cellStyle name="Normal 7 3 2 6 4" xfId="3478" xr:uid="{8E1A1E1D-A0E9-47CB-901D-20DB125D4540}"/>
    <cellStyle name="Normal 7 3 2 7" xfId="1881" xr:uid="{60E3F34B-0100-465B-9881-3776609A9335}"/>
    <cellStyle name="Normal 7 3 2 8" xfId="3479" xr:uid="{CB9013D8-BA4C-49F9-B9E3-04052E9985CD}"/>
    <cellStyle name="Normal 7 3 2 9" xfId="3480" xr:uid="{8BFDF9D9-F1CB-4A11-924B-AF4D15EF401C}"/>
    <cellStyle name="Normal 7 3 3" xfId="138" xr:uid="{CF00C78E-C02C-4A28-AC9D-62416AF9B534}"/>
    <cellStyle name="Normal 7 3 3 2" xfId="139" xr:uid="{1D879D7E-05E9-468C-84F2-0A6D93655A8E}"/>
    <cellStyle name="Normal 7 3 3 2 2" xfId="715" xr:uid="{FDA3DE92-4CF5-4E8C-850A-31F98F05B067}"/>
    <cellStyle name="Normal 7 3 3 2 2 2" xfId="1882" xr:uid="{FD6F941A-2FB8-4238-8DBE-5F0D51207C65}"/>
    <cellStyle name="Normal 7 3 3 2 2 2 2" xfId="1883" xr:uid="{2A46E02B-2AE7-4E7A-B10B-1F9B482BDC63}"/>
    <cellStyle name="Normal 7 3 3 2 2 2 2 2" xfId="4484" xr:uid="{3D078124-67C9-42EF-926F-C8E3DCD41EBC}"/>
    <cellStyle name="Normal 7 3 3 2 2 2 3" xfId="4485" xr:uid="{0B065104-4423-4ED5-A118-4A56D83D867D}"/>
    <cellStyle name="Normal 7 3 3 2 2 3" xfId="1884" xr:uid="{E7B2FC40-D52A-4B96-B344-01A843908AE6}"/>
    <cellStyle name="Normal 7 3 3 2 2 3 2" xfId="4486" xr:uid="{D8A5BE77-9FAD-4FCF-9F8A-51709FEB18C6}"/>
    <cellStyle name="Normal 7 3 3 2 2 4" xfId="3481" xr:uid="{D4810456-BA0D-4D75-8B17-01EC6BF8203E}"/>
    <cellStyle name="Normal 7 3 3 2 3" xfId="1885" xr:uid="{809B2DC0-60E3-4670-B2BD-4FF298CC127E}"/>
    <cellStyle name="Normal 7 3 3 2 3 2" xfId="1886" xr:uid="{96002A97-DA38-4115-B1B6-171DF81C88C9}"/>
    <cellStyle name="Normal 7 3 3 2 3 2 2" xfId="4487" xr:uid="{F66FCF4A-77B3-4F37-8C73-50B0393E1181}"/>
    <cellStyle name="Normal 7 3 3 2 3 3" xfId="3482" xr:uid="{E15E2EB9-17F9-46BA-A6CD-EB656D518DB3}"/>
    <cellStyle name="Normal 7 3 3 2 3 4" xfId="3483" xr:uid="{992CC989-1D91-4730-B5D4-DA4227B8163A}"/>
    <cellStyle name="Normal 7 3 3 2 4" xfId="1887" xr:uid="{E87A5BA7-BDE8-4B23-B111-66AD135B8890}"/>
    <cellStyle name="Normal 7 3 3 2 4 2" xfId="4488" xr:uid="{9E981FDE-4406-40F6-9B7E-D6B7873BE4CA}"/>
    <cellStyle name="Normal 7 3 3 2 5" xfId="3484" xr:uid="{DBE4EE0B-F06A-4C76-AA2E-F300F121277B}"/>
    <cellStyle name="Normal 7 3 3 2 6" xfId="3485" xr:uid="{9FCD377E-4D9D-41C2-8517-91CD5DD92B50}"/>
    <cellStyle name="Normal 7 3 3 3" xfId="360" xr:uid="{B782A621-55D0-4BD0-ADCD-C361D6BE758F}"/>
    <cellStyle name="Normal 7 3 3 3 2" xfId="1888" xr:uid="{E96AB7FB-87A4-4F95-9BFB-0961F658BFA4}"/>
    <cellStyle name="Normal 7 3 3 3 2 2" xfId="1889" xr:uid="{8916BFB1-B2EA-4A32-9233-7FC66997FDC0}"/>
    <cellStyle name="Normal 7 3 3 3 2 2 2" xfId="4489" xr:uid="{2F8F0870-3DC4-490D-83C5-E414C1CE47E2}"/>
    <cellStyle name="Normal 7 3 3 3 2 3" xfId="3486" xr:uid="{728AF9E8-2075-4489-871C-7EFD40E9CE95}"/>
    <cellStyle name="Normal 7 3 3 3 2 4" xfId="3487" xr:uid="{C79A4A95-B7FC-4EC6-97C4-A44B2601ED54}"/>
    <cellStyle name="Normal 7 3 3 3 3" xfId="1890" xr:uid="{788FAAAD-774F-4DE7-8DFF-2316180AFC64}"/>
    <cellStyle name="Normal 7 3 3 3 3 2" xfId="4490" xr:uid="{D53008DC-54EB-41EF-8C61-5F8EEF95F353}"/>
    <cellStyle name="Normal 7 3 3 3 4" xfId="3488" xr:uid="{3CF191C6-E5BB-4B36-9807-B336D8D17E90}"/>
    <cellStyle name="Normal 7 3 3 3 5" xfId="3489" xr:uid="{108AB680-428E-4A26-B0A9-5ADD7093AF6C}"/>
    <cellStyle name="Normal 7 3 3 4" xfId="1891" xr:uid="{298DED8B-BA2C-4C5C-B496-7F3290E1EFC1}"/>
    <cellStyle name="Normal 7 3 3 4 2" xfId="1892" xr:uid="{5172A70F-14E6-412C-8B89-C713B6B2C5F6}"/>
    <cellStyle name="Normal 7 3 3 4 2 2" xfId="4491" xr:uid="{97BB57BE-693C-4A37-93E9-0C97D19BC9D6}"/>
    <cellStyle name="Normal 7 3 3 4 3" xfId="3490" xr:uid="{ABC0D0F5-A9B0-4339-8BC9-AC4FCBE927A6}"/>
    <cellStyle name="Normal 7 3 3 4 4" xfId="3491" xr:uid="{9D41EA20-699D-4534-B50F-08575F8AD671}"/>
    <cellStyle name="Normal 7 3 3 5" xfId="1893" xr:uid="{B077B2A0-0D71-4CEA-93FB-FE2E9F1A86A0}"/>
    <cellStyle name="Normal 7 3 3 5 2" xfId="3492" xr:uid="{5F2C9282-C719-4DF0-A60B-FB4D5EE94E3A}"/>
    <cellStyle name="Normal 7 3 3 5 3" xfId="3493" xr:uid="{F6F561B0-4A4A-4055-9CBF-C9A3F70A9CA1}"/>
    <cellStyle name="Normal 7 3 3 5 4" xfId="3494" xr:uid="{4C6FAA68-4E1C-421E-A808-BFD0F871769D}"/>
    <cellStyle name="Normal 7 3 3 6" xfId="3495" xr:uid="{91C6CA64-72ED-4AC7-9188-313CAFAA61A0}"/>
    <cellStyle name="Normal 7 3 3 7" xfId="3496" xr:uid="{DF9CA5EC-DB06-47D3-AB25-1D2E52F2AC88}"/>
    <cellStyle name="Normal 7 3 3 8" xfId="3497" xr:uid="{9AE4F246-244E-4FBC-9E0F-6F7C6B4DD2F2}"/>
    <cellStyle name="Normal 7 3 4" xfId="140" xr:uid="{EC83F8BC-18E2-4F5D-9FC8-D7B21CCB33AC}"/>
    <cellStyle name="Normal 7 3 4 2" xfId="716" xr:uid="{825C1AF3-19A5-45E7-BE80-9D01FF59812A}"/>
    <cellStyle name="Normal 7 3 4 2 2" xfId="717" xr:uid="{8D9A23F4-12BD-4755-96DE-0AB893AD9DCB}"/>
    <cellStyle name="Normal 7 3 4 2 2 2" xfId="1894" xr:uid="{F9A9EE0F-D969-4C97-9B99-E74CEB3AC885}"/>
    <cellStyle name="Normal 7 3 4 2 2 2 2" xfId="1895" xr:uid="{E61BDAF2-3E30-4BE9-AC02-FC729EBECDC8}"/>
    <cellStyle name="Normal 7 3 4 2 2 3" xfId="1896" xr:uid="{84E4C16F-486E-44BB-8FC4-DB35DC81AC1A}"/>
    <cellStyle name="Normal 7 3 4 2 2 4" xfId="3498" xr:uid="{D4565419-656D-45FE-A4E1-18991840EF2B}"/>
    <cellStyle name="Normal 7 3 4 2 3" xfId="1897" xr:uid="{7534F51D-123D-4210-9D2A-1E12274690AA}"/>
    <cellStyle name="Normal 7 3 4 2 3 2" xfId="1898" xr:uid="{BDA38BFC-E509-462D-A55A-89D3BCDC496C}"/>
    <cellStyle name="Normal 7 3 4 2 4" xfId="1899" xr:uid="{F748DE30-D710-4AAC-BE2F-615FEDC44918}"/>
    <cellStyle name="Normal 7 3 4 2 5" xfId="3499" xr:uid="{71201481-1884-477B-869B-A61E2F891843}"/>
    <cellStyle name="Normal 7 3 4 3" xfId="718" xr:uid="{5200AE9E-4586-455B-98C6-1DE349BB6EAE}"/>
    <cellStyle name="Normal 7 3 4 3 2" xfId="1900" xr:uid="{6BF105C5-E281-404D-BB43-3EF21607DE3E}"/>
    <cellStyle name="Normal 7 3 4 3 2 2" xfId="1901" xr:uid="{EC3A3035-CB1C-4A47-A19F-7B3B8BB1AEAF}"/>
    <cellStyle name="Normal 7 3 4 3 3" xfId="1902" xr:uid="{EB4625D4-C005-4F0D-B845-1EC5463E1A65}"/>
    <cellStyle name="Normal 7 3 4 3 4" xfId="3500" xr:uid="{4F4DEE09-6D58-41B6-94B4-A8A906F2C9D2}"/>
    <cellStyle name="Normal 7 3 4 4" xfId="1903" xr:uid="{49D07A37-BB0D-4B62-8F64-CD18F292E23F}"/>
    <cellStyle name="Normal 7 3 4 4 2" xfId="1904" xr:uid="{46E46364-A5BE-4F87-A5D5-A510B198F4FF}"/>
    <cellStyle name="Normal 7 3 4 4 3" xfId="3501" xr:uid="{8B75FC46-0800-4BC6-A758-942CFFB5AE08}"/>
    <cellStyle name="Normal 7 3 4 4 4" xfId="3502" xr:uid="{5AB9768B-E43F-4671-9C15-A465658B10EE}"/>
    <cellStyle name="Normal 7 3 4 5" xfId="1905" xr:uid="{D5DAF716-4EA2-4B66-B76C-E833220F634D}"/>
    <cellStyle name="Normal 7 3 4 6" xfId="3503" xr:uid="{34B8FEB8-615D-4897-B5DB-D25D5C5B8AC7}"/>
    <cellStyle name="Normal 7 3 4 7" xfId="3504" xr:uid="{D89C0844-35B5-4651-87DD-210D578E83BD}"/>
    <cellStyle name="Normal 7 3 5" xfId="361" xr:uid="{C3B929B4-CE6D-40CA-9C00-BFBD6E9B7395}"/>
    <cellStyle name="Normal 7 3 5 2" xfId="719" xr:uid="{07BD97A7-EDE4-4DAB-B715-F55827E31923}"/>
    <cellStyle name="Normal 7 3 5 2 2" xfId="1906" xr:uid="{E47E32D6-C28B-48F0-A636-9202563183B7}"/>
    <cellStyle name="Normal 7 3 5 2 2 2" xfId="1907" xr:uid="{C30A3910-03CE-41B5-AF51-E7B56895D7D6}"/>
    <cellStyle name="Normal 7 3 5 2 3" xfId="1908" xr:uid="{17475391-7A9E-4937-94DF-15ADD24A44D5}"/>
    <cellStyle name="Normal 7 3 5 2 4" xfId="3505" xr:uid="{0428A991-BAD4-44FC-942C-35659C7D0947}"/>
    <cellStyle name="Normal 7 3 5 3" xfId="1909" xr:uid="{32F67F59-7A5D-43A1-BC8F-6D1B0A1592A5}"/>
    <cellStyle name="Normal 7 3 5 3 2" xfId="1910" xr:uid="{B904C189-F3EE-44AE-8B94-AE18E315884E}"/>
    <cellStyle name="Normal 7 3 5 3 3" xfId="3506" xr:uid="{D473DCED-A622-406A-A2B1-7A49AE4AC17A}"/>
    <cellStyle name="Normal 7 3 5 3 4" xfId="3507" xr:uid="{7E139539-ABD9-4FCB-8FDD-32AF5EFF6A35}"/>
    <cellStyle name="Normal 7 3 5 4" xfId="1911" xr:uid="{5EAC8251-EEBE-4E0E-8204-CB52D8B1C88C}"/>
    <cellStyle name="Normal 7 3 5 5" xfId="3508" xr:uid="{8E7D921D-8D7E-4D59-8962-005E37AAB5BD}"/>
    <cellStyle name="Normal 7 3 5 6" xfId="3509" xr:uid="{FE56D0E7-2821-48A7-8D4B-C9578C09E1A6}"/>
    <cellStyle name="Normal 7 3 6" xfId="362" xr:uid="{91B5B897-9362-4A42-95F7-29E868D2818A}"/>
    <cellStyle name="Normal 7 3 6 2" xfId="1912" xr:uid="{6FE1DA84-B353-43E7-87C3-EAFE6FE130BD}"/>
    <cellStyle name="Normal 7 3 6 2 2" xfId="1913" xr:uid="{0952DE28-459C-4BBB-AD15-DC07560FA596}"/>
    <cellStyle name="Normal 7 3 6 2 3" xfId="3510" xr:uid="{3636B801-2075-4F10-868F-03F5D5300075}"/>
    <cellStyle name="Normal 7 3 6 2 4" xfId="3511" xr:uid="{B2F1C7DC-6152-4770-8B33-C44DB5B33658}"/>
    <cellStyle name="Normal 7 3 6 3" xfId="1914" xr:uid="{962C11D2-A4C7-487B-AACF-06814DCB432F}"/>
    <cellStyle name="Normal 7 3 6 4" xfId="3512" xr:uid="{CC69F595-494E-49A7-9969-3E84F0CF8CEB}"/>
    <cellStyle name="Normal 7 3 6 5" xfId="3513" xr:uid="{661AF338-5757-49B6-B3F0-210FDD8B8830}"/>
    <cellStyle name="Normal 7 3 7" xfId="1915" xr:uid="{8B9BBB88-11BF-4F1B-86DD-BE9DF318C4DC}"/>
    <cellStyle name="Normal 7 3 7 2" xfId="1916" xr:uid="{71156E33-0944-4195-B570-FF4A13399B3F}"/>
    <cellStyle name="Normal 7 3 7 3" xfId="3514" xr:uid="{6BE00762-7F1D-4AB9-A9E1-2FA967FF4812}"/>
    <cellStyle name="Normal 7 3 7 4" xfId="3515" xr:uid="{05D3E584-A6EC-44B4-AA4C-5D622360BADD}"/>
    <cellStyle name="Normal 7 3 8" xfId="1917" xr:uid="{383A764B-CFCB-4E57-8D7D-9D4D878E646D}"/>
    <cellStyle name="Normal 7 3 8 2" xfId="3516" xr:uid="{833A7B2F-C682-4524-A146-1BC4F77BF800}"/>
    <cellStyle name="Normal 7 3 8 3" xfId="3517" xr:uid="{A656E81C-275B-4EE2-9BA0-11066DFEDCA6}"/>
    <cellStyle name="Normal 7 3 8 4" xfId="3518" xr:uid="{FFB81076-3427-4CAC-B84E-FE96BAEC100A}"/>
    <cellStyle name="Normal 7 3 9" xfId="3519" xr:uid="{5BDDC8A9-C770-4735-8464-DF93F3810016}"/>
    <cellStyle name="Normal 7 4" xfId="141" xr:uid="{6107420D-2770-4647-8977-30B3C07D386C}"/>
    <cellStyle name="Normal 7 4 10" xfId="3520" xr:uid="{D5F951BA-56F0-491F-A3CD-D8848C2CE8BB}"/>
    <cellStyle name="Normal 7 4 11" xfId="3521" xr:uid="{577D4F3D-1480-4709-887F-6B6478278E94}"/>
    <cellStyle name="Normal 7 4 2" xfId="142" xr:uid="{C220E4B1-23F3-4609-9691-478E22DEC561}"/>
    <cellStyle name="Normal 7 4 2 2" xfId="363" xr:uid="{9CEF7570-648B-4718-808C-D85F1AE18712}"/>
    <cellStyle name="Normal 7 4 2 2 2" xfId="720" xr:uid="{47D51D5F-8738-4186-8EC9-7C8BEF7DE46F}"/>
    <cellStyle name="Normal 7 4 2 2 2 2" xfId="721" xr:uid="{F8C2F176-79B1-4DC3-8DF4-B213AEDBC600}"/>
    <cellStyle name="Normal 7 4 2 2 2 2 2" xfId="1918" xr:uid="{B0F4D8DD-F337-458D-A8B6-9F909D18D3CE}"/>
    <cellStyle name="Normal 7 4 2 2 2 2 3" xfId="3522" xr:uid="{DF8342CB-A97B-4F01-9673-A1304F4AD8D7}"/>
    <cellStyle name="Normal 7 4 2 2 2 2 4" xfId="3523" xr:uid="{A86DE39B-86F5-4A74-92B0-4AD508576E8A}"/>
    <cellStyle name="Normal 7 4 2 2 2 3" xfId="1919" xr:uid="{46225AD3-E87B-4B70-96B3-85CD2B74D0B7}"/>
    <cellStyle name="Normal 7 4 2 2 2 3 2" xfId="3524" xr:uid="{5C774011-2322-4668-A782-FEC2C7A1C7B1}"/>
    <cellStyle name="Normal 7 4 2 2 2 3 3" xfId="3525" xr:uid="{2AB65127-D41E-47FB-9A27-D72A8E309134}"/>
    <cellStyle name="Normal 7 4 2 2 2 3 4" xfId="3526" xr:uid="{87E629E0-65A7-462E-8D7F-48530C1F1343}"/>
    <cellStyle name="Normal 7 4 2 2 2 4" xfId="3527" xr:uid="{72DE5568-B390-47F2-AA79-8047F1FF48F7}"/>
    <cellStyle name="Normal 7 4 2 2 2 5" xfId="3528" xr:uid="{675DDB75-8AEF-43C8-93F9-961167D6C00B}"/>
    <cellStyle name="Normal 7 4 2 2 2 6" xfId="3529" xr:uid="{A0A3C065-4451-40D8-83BA-563A0E2E19FF}"/>
    <cellStyle name="Normal 7 4 2 2 3" xfId="722" xr:uid="{E9B3F754-E3FC-4819-8A25-5339C8C50027}"/>
    <cellStyle name="Normal 7 4 2 2 3 2" xfId="1920" xr:uid="{C5B9EE7E-4B29-4CBF-9C49-E6EEF71BD034}"/>
    <cellStyle name="Normal 7 4 2 2 3 2 2" xfId="3530" xr:uid="{D6868228-4277-4CE1-8CAD-FF942F898E9D}"/>
    <cellStyle name="Normal 7 4 2 2 3 2 3" xfId="3531" xr:uid="{5F4A8EC5-2569-400B-9738-83546E88E95B}"/>
    <cellStyle name="Normal 7 4 2 2 3 2 4" xfId="3532" xr:uid="{8B5592D0-4EE0-40AA-BDD9-A1317834F1EE}"/>
    <cellStyle name="Normal 7 4 2 2 3 3" xfId="3533" xr:uid="{D3DE167E-58AA-4BA3-AC1D-71C68C8B7544}"/>
    <cellStyle name="Normal 7 4 2 2 3 4" xfId="3534" xr:uid="{2E8E2065-E187-47EC-9D4A-4DCC88A73126}"/>
    <cellStyle name="Normal 7 4 2 2 3 5" xfId="3535" xr:uid="{C7C60870-B183-4410-88BD-DB9F5C086F56}"/>
    <cellStyle name="Normal 7 4 2 2 4" xfId="1921" xr:uid="{6120D733-EF98-4142-9D07-B4E7F1E9F212}"/>
    <cellStyle name="Normal 7 4 2 2 4 2" xfId="3536" xr:uid="{5D4556F0-5877-49DA-AC5C-607A8450546E}"/>
    <cellStyle name="Normal 7 4 2 2 4 3" xfId="3537" xr:uid="{46BB3BA3-EF67-4864-A63B-D5ED11760E4C}"/>
    <cellStyle name="Normal 7 4 2 2 4 4" xfId="3538" xr:uid="{23E7115A-7265-4D88-BD58-9168F6593270}"/>
    <cellStyle name="Normal 7 4 2 2 5" xfId="3539" xr:uid="{522FC839-7052-413E-922D-23DFB3BB56B2}"/>
    <cellStyle name="Normal 7 4 2 2 5 2" xfId="3540" xr:uid="{5BEFB10F-07C8-4B92-84D3-89D857751424}"/>
    <cellStyle name="Normal 7 4 2 2 5 3" xfId="3541" xr:uid="{5C634C8A-9787-4F6C-B29B-1C5B95BF1661}"/>
    <cellStyle name="Normal 7 4 2 2 5 4" xfId="3542" xr:uid="{181B1614-8BAA-4A6C-AA48-1C8C31F92FDD}"/>
    <cellStyle name="Normal 7 4 2 2 6" xfId="3543" xr:uid="{A705B782-E755-4601-B098-DFA90867238A}"/>
    <cellStyle name="Normal 7 4 2 2 7" xfId="3544" xr:uid="{5925323E-4B9E-4A0C-A6CB-251A19AB7FC9}"/>
    <cellStyle name="Normal 7 4 2 2 8" xfId="3545" xr:uid="{917E40CE-DB16-4593-BBDD-DCC3C500643D}"/>
    <cellStyle name="Normal 7 4 2 3" xfId="723" xr:uid="{7C49AF4E-D1E2-4C63-B064-7179E4654DA0}"/>
    <cellStyle name="Normal 7 4 2 3 2" xfId="724" xr:uid="{823395F9-F530-4BD0-9488-AEAE381383D3}"/>
    <cellStyle name="Normal 7 4 2 3 2 2" xfId="725" xr:uid="{2FC52799-218A-4F7F-8A9C-EC22DD955ED6}"/>
    <cellStyle name="Normal 7 4 2 3 2 3" xfId="3546" xr:uid="{A4EB4360-4A0F-4F26-AAE2-7C5FC71D18A5}"/>
    <cellStyle name="Normal 7 4 2 3 2 4" xfId="3547" xr:uid="{9D823138-1F66-4813-8D07-A3A4FFBE80B4}"/>
    <cellStyle name="Normal 7 4 2 3 3" xfId="726" xr:uid="{8B40CD35-7B35-4079-9179-23126DE5DC2D}"/>
    <cellStyle name="Normal 7 4 2 3 3 2" xfId="3548" xr:uid="{293D97FF-DBC8-4B37-AAE5-46CD4E66A2A0}"/>
    <cellStyle name="Normal 7 4 2 3 3 3" xfId="3549" xr:uid="{6EC38B30-0AD4-45D6-B624-C20D30D9E4DC}"/>
    <cellStyle name="Normal 7 4 2 3 3 4" xfId="3550" xr:uid="{BF0E2F98-4961-4FBD-BC84-A00464551D6F}"/>
    <cellStyle name="Normal 7 4 2 3 4" xfId="3551" xr:uid="{2407D704-ABEF-43A3-B813-A2B4F157311F}"/>
    <cellStyle name="Normal 7 4 2 3 5" xfId="3552" xr:uid="{544A01C2-157F-413D-B040-4B3DDAABF1D6}"/>
    <cellStyle name="Normal 7 4 2 3 6" xfId="3553" xr:uid="{A1BE4BB8-C91D-439F-9BBD-23B50384369F}"/>
    <cellStyle name="Normal 7 4 2 4" xfId="727" xr:uid="{1B48732A-2DB5-40ED-A41A-77E43CC4DA3F}"/>
    <cellStyle name="Normal 7 4 2 4 2" xfId="728" xr:uid="{A2016A37-30A2-4DE0-BEA7-C486E6F51FC3}"/>
    <cellStyle name="Normal 7 4 2 4 2 2" xfId="3554" xr:uid="{6399FBFD-FB4D-4507-A02E-0AEBBE0380C6}"/>
    <cellStyle name="Normal 7 4 2 4 2 3" xfId="3555" xr:uid="{65845E4F-D9BF-4003-B2F6-C890474A7ABA}"/>
    <cellStyle name="Normal 7 4 2 4 2 4" xfId="3556" xr:uid="{5EEDAB2C-0AC4-4BFF-853D-BD49BE1D4D62}"/>
    <cellStyle name="Normal 7 4 2 4 3" xfId="3557" xr:uid="{95CB6A28-716C-4152-AA58-7A34AE660FB2}"/>
    <cellStyle name="Normal 7 4 2 4 4" xfId="3558" xr:uid="{DF513E63-9987-4AF9-A98E-135A43098989}"/>
    <cellStyle name="Normal 7 4 2 4 5" xfId="3559" xr:uid="{99377B64-9999-4F91-B285-F84F24095D61}"/>
    <cellStyle name="Normal 7 4 2 5" xfId="729" xr:uid="{9E3EFFC9-0E31-4C90-B4BB-D2FEC6354ED0}"/>
    <cellStyle name="Normal 7 4 2 5 2" xfId="3560" xr:uid="{E73C56BA-80D4-41C9-95C7-7443B7551AB6}"/>
    <cellStyle name="Normal 7 4 2 5 3" xfId="3561" xr:uid="{80165125-9B07-45C6-BE39-26A81CA55F01}"/>
    <cellStyle name="Normal 7 4 2 5 4" xfId="3562" xr:uid="{8972C9E7-03CB-461F-8694-BED84336D0AE}"/>
    <cellStyle name="Normal 7 4 2 6" xfId="3563" xr:uid="{308A2C78-EE04-45E7-A587-FF1A6A6EF15C}"/>
    <cellStyle name="Normal 7 4 2 6 2" xfId="3564" xr:uid="{91D82425-5CF8-4788-B4A0-B9DF30B4AEE1}"/>
    <cellStyle name="Normal 7 4 2 6 3" xfId="3565" xr:uid="{C32A4F5D-C306-4FFD-B618-E6C88FF6C18E}"/>
    <cellStyle name="Normal 7 4 2 6 4" xfId="3566" xr:uid="{FA15ABC8-9016-4E65-8ECC-568D0297E998}"/>
    <cellStyle name="Normal 7 4 2 7" xfId="3567" xr:uid="{B907B612-5B4E-4B39-83AB-60A79B13EFF2}"/>
    <cellStyle name="Normal 7 4 2 8" xfId="3568" xr:uid="{C9B2B7DE-ACA1-408D-AF24-807FDA06F0D0}"/>
    <cellStyle name="Normal 7 4 2 9" xfId="3569" xr:uid="{9CE3BEE3-9F23-4852-BB7B-B7260B3213EE}"/>
    <cellStyle name="Normal 7 4 3" xfId="364" xr:uid="{A708D94C-435A-4E6F-BA52-2C737087B7B2}"/>
    <cellStyle name="Normal 7 4 3 2" xfId="730" xr:uid="{A2C04FC0-0AF0-4CB6-8D12-1D7A76927E7D}"/>
    <cellStyle name="Normal 7 4 3 2 2" xfId="731" xr:uid="{8C29E45E-3D7C-4890-A2CE-10BD83962F64}"/>
    <cellStyle name="Normal 7 4 3 2 2 2" xfId="1922" xr:uid="{CE134498-B817-4320-B948-FC2CFD7F7F97}"/>
    <cellStyle name="Normal 7 4 3 2 2 2 2" xfId="1923" xr:uid="{4E007FD0-4A66-4CC6-844F-1E27C71085AF}"/>
    <cellStyle name="Normal 7 4 3 2 2 3" xfId="1924" xr:uid="{7400D361-9DC7-4A80-BAE1-122A1DF99A95}"/>
    <cellStyle name="Normal 7 4 3 2 2 4" xfId="3570" xr:uid="{B3B69AED-BD7A-4C38-973F-B403170E7C99}"/>
    <cellStyle name="Normal 7 4 3 2 3" xfId="1925" xr:uid="{2DDA46FA-A0EF-4334-88DA-D18E932CE0A5}"/>
    <cellStyle name="Normal 7 4 3 2 3 2" xfId="1926" xr:uid="{74050C8F-2561-457F-8195-2D399457E089}"/>
    <cellStyle name="Normal 7 4 3 2 3 3" xfId="3571" xr:uid="{D69E12D0-3515-4430-BB05-95C02CEF7AB7}"/>
    <cellStyle name="Normal 7 4 3 2 3 4" xfId="3572" xr:uid="{F7D5C3B0-EC57-4C2B-B5AC-A67FC510628E}"/>
    <cellStyle name="Normal 7 4 3 2 4" xfId="1927" xr:uid="{3D8DF170-0C28-4154-BBD6-930290DF4845}"/>
    <cellStyle name="Normal 7 4 3 2 5" xfId="3573" xr:uid="{0616A263-D720-4C17-95D0-3E7FB9116F54}"/>
    <cellStyle name="Normal 7 4 3 2 6" xfId="3574" xr:uid="{C38A497C-4D4E-46DA-BA95-25F788DD53E4}"/>
    <cellStyle name="Normal 7 4 3 3" xfId="732" xr:uid="{0F62AD86-C6FD-455D-9EC1-CFD801E926BE}"/>
    <cellStyle name="Normal 7 4 3 3 2" xfId="1928" xr:uid="{F4C1AF8D-CA86-46F5-9315-03FDE2CDAACB}"/>
    <cellStyle name="Normal 7 4 3 3 2 2" xfId="1929" xr:uid="{C49B259D-541D-44CC-9AFC-B745479D8978}"/>
    <cellStyle name="Normal 7 4 3 3 2 3" xfId="3575" xr:uid="{EB1EBA0C-D754-495B-93A9-E6D08EBA4335}"/>
    <cellStyle name="Normal 7 4 3 3 2 4" xfId="3576" xr:uid="{AF31BBAA-BB64-492D-8D3E-216C6C909CD8}"/>
    <cellStyle name="Normal 7 4 3 3 3" xfId="1930" xr:uid="{73CAD613-B9A0-4743-92B4-B348A3796081}"/>
    <cellStyle name="Normal 7 4 3 3 4" xfId="3577" xr:uid="{93C9D5C4-1670-4E65-B551-C7579699E136}"/>
    <cellStyle name="Normal 7 4 3 3 5" xfId="3578" xr:uid="{B9073604-C663-46C3-97CB-9B31F5418E49}"/>
    <cellStyle name="Normal 7 4 3 4" xfId="1931" xr:uid="{00410345-8BA6-4669-B4BE-14205E95F303}"/>
    <cellStyle name="Normal 7 4 3 4 2" xfId="1932" xr:uid="{C4A9F800-7479-403B-AB94-393BB6249011}"/>
    <cellStyle name="Normal 7 4 3 4 3" xfId="3579" xr:uid="{5B599338-647D-41EF-90E2-4DDFF8B1AE97}"/>
    <cellStyle name="Normal 7 4 3 4 4" xfId="3580" xr:uid="{5EC3ADF6-B2C9-46AE-857F-EE9A9569224F}"/>
    <cellStyle name="Normal 7 4 3 5" xfId="1933" xr:uid="{5835ECF6-64A0-4EBF-A204-021A769F0A60}"/>
    <cellStyle name="Normal 7 4 3 5 2" xfId="3581" xr:uid="{4A2884C1-6689-4C60-8226-6BCBEAEEA422}"/>
    <cellStyle name="Normal 7 4 3 5 3" xfId="3582" xr:uid="{07C0DCFE-E678-4F47-944F-B63A67EBC681}"/>
    <cellStyle name="Normal 7 4 3 5 4" xfId="3583" xr:uid="{5D3A6080-DE96-48C2-AA51-A78A34B7BCB8}"/>
    <cellStyle name="Normal 7 4 3 6" xfId="3584" xr:uid="{3F927438-8BCA-4836-9EFD-921DE071926A}"/>
    <cellStyle name="Normal 7 4 3 7" xfId="3585" xr:uid="{A74EAF8B-0064-47DB-AAA9-7EF075B79C02}"/>
    <cellStyle name="Normal 7 4 3 8" xfId="3586" xr:uid="{6419822F-D8E0-4D35-B12E-F533EA64DAA9}"/>
    <cellStyle name="Normal 7 4 4" xfId="365" xr:uid="{3E7C69C9-79E7-4BDB-AB38-E9D73189A699}"/>
    <cellStyle name="Normal 7 4 4 2" xfId="733" xr:uid="{3D8B320C-224A-452C-BF0C-D8E3612799EE}"/>
    <cellStyle name="Normal 7 4 4 2 2" xfId="734" xr:uid="{DD480FDC-F156-4BE1-A4CE-AD51984A5A29}"/>
    <cellStyle name="Normal 7 4 4 2 2 2" xfId="1934" xr:uid="{ACBCA060-B56D-4A21-8019-D2E7F42F1949}"/>
    <cellStyle name="Normal 7 4 4 2 2 3" xfId="3587" xr:uid="{16E8083F-39C5-458C-B3AE-86B4D96A4AC4}"/>
    <cellStyle name="Normal 7 4 4 2 2 4" xfId="3588" xr:uid="{00754072-0677-43DB-AD49-D83FBEF3F597}"/>
    <cellStyle name="Normal 7 4 4 2 3" xfId="1935" xr:uid="{F215B7EF-1CA2-4110-B182-CBB44253BD36}"/>
    <cellStyle name="Normal 7 4 4 2 4" xfId="3589" xr:uid="{BEB1C108-F4A3-4CC1-AAD5-16CB384954E4}"/>
    <cellStyle name="Normal 7 4 4 2 5" xfId="3590" xr:uid="{4A9B0148-9D24-4D94-B4C6-05D0D8B7A574}"/>
    <cellStyle name="Normal 7 4 4 3" xfId="735" xr:uid="{A18D8AD2-2357-47B2-B2E8-4B59D3833018}"/>
    <cellStyle name="Normal 7 4 4 3 2" xfId="1936" xr:uid="{E7084306-83D3-44A0-A5EB-CFA6F7C86074}"/>
    <cellStyle name="Normal 7 4 4 3 3" xfId="3591" xr:uid="{AEE86F22-B7E5-4A84-843A-FEF2B5E5B755}"/>
    <cellStyle name="Normal 7 4 4 3 4" xfId="3592" xr:uid="{3FF634C9-C696-4F25-AEC8-8B07393A8B4F}"/>
    <cellStyle name="Normal 7 4 4 4" xfId="1937" xr:uid="{6B8361AD-783B-4FE3-859B-54A606347748}"/>
    <cellStyle name="Normal 7 4 4 4 2" xfId="3593" xr:uid="{F81A7A79-EEED-4D33-B5FE-B62BF2D38639}"/>
    <cellStyle name="Normal 7 4 4 4 3" xfId="3594" xr:uid="{185324D9-3C68-40D0-9B7A-E8BC342A463D}"/>
    <cellStyle name="Normal 7 4 4 4 4" xfId="3595" xr:uid="{C3924461-6813-4CC3-A31B-92B920E57ED6}"/>
    <cellStyle name="Normal 7 4 4 5" xfId="3596" xr:uid="{0B2F4B03-9AE2-450D-B3C7-0B6CC84F88B9}"/>
    <cellStyle name="Normal 7 4 4 6" xfId="3597" xr:uid="{0CC46748-64CA-4B50-BC55-B2497CF3D85E}"/>
    <cellStyle name="Normal 7 4 4 7" xfId="3598" xr:uid="{F34CA91D-FB91-43F9-8ACA-F4E929DD152E}"/>
    <cellStyle name="Normal 7 4 5" xfId="366" xr:uid="{76E0A84C-4F7B-4490-9F32-D42C23BAB983}"/>
    <cellStyle name="Normal 7 4 5 2" xfId="736" xr:uid="{F64C66B2-AB72-4CAC-8AA0-0826700DED55}"/>
    <cellStyle name="Normal 7 4 5 2 2" xfId="1938" xr:uid="{E702AEBA-C5EE-4633-808C-A982F47F9769}"/>
    <cellStyle name="Normal 7 4 5 2 3" xfId="3599" xr:uid="{8F8AEC2F-30AE-4EEB-BCAF-C76F2EE06FFB}"/>
    <cellStyle name="Normal 7 4 5 2 4" xfId="3600" xr:uid="{2B5E3E67-A6B9-461C-BDC3-A931199ED791}"/>
    <cellStyle name="Normal 7 4 5 3" xfId="1939" xr:uid="{6369D779-F93C-4E58-A216-396215D4B2C8}"/>
    <cellStyle name="Normal 7 4 5 3 2" xfId="3601" xr:uid="{FF5F95FE-D4B4-4537-8B45-005564A59B5F}"/>
    <cellStyle name="Normal 7 4 5 3 3" xfId="3602" xr:uid="{3AB72E44-55EE-4BFC-B073-1BEF78AB4942}"/>
    <cellStyle name="Normal 7 4 5 3 4" xfId="3603" xr:uid="{0483C599-3070-4EBC-8AFE-FE19092BFCE0}"/>
    <cellStyle name="Normal 7 4 5 4" xfId="3604" xr:uid="{7F940681-E82F-4013-AE4B-49F268E6321D}"/>
    <cellStyle name="Normal 7 4 5 5" xfId="3605" xr:uid="{2A4E0ACF-9271-4C67-8B5F-3B456594DD18}"/>
    <cellStyle name="Normal 7 4 5 6" xfId="3606" xr:uid="{882B17B4-45C1-42A9-9B5C-5B7FBDD370B0}"/>
    <cellStyle name="Normal 7 4 6" xfId="737" xr:uid="{C99FDD53-19A3-4D78-9B75-9A70C5254ABE}"/>
    <cellStyle name="Normal 7 4 6 2" xfId="1940" xr:uid="{223C73FD-1983-472E-A846-8A8A601E34BA}"/>
    <cellStyle name="Normal 7 4 6 2 2" xfId="3607" xr:uid="{83C2992D-BFC0-464A-88EB-1306F3FA21E5}"/>
    <cellStyle name="Normal 7 4 6 2 3" xfId="3608" xr:uid="{05DC72B5-EE99-4CCC-91CC-5B686F536BAB}"/>
    <cellStyle name="Normal 7 4 6 2 4" xfId="3609" xr:uid="{A74BC50B-3AFC-436D-857F-FEA81C572DE7}"/>
    <cellStyle name="Normal 7 4 6 3" xfId="3610" xr:uid="{B584C499-9D48-4B57-95FA-E9CF6342411D}"/>
    <cellStyle name="Normal 7 4 6 4" xfId="3611" xr:uid="{46AEB5EF-EA36-4A23-957D-7E0D707C9406}"/>
    <cellStyle name="Normal 7 4 6 5" xfId="3612" xr:uid="{6F6A241C-9F45-40AD-9FD3-CC4B0D00C26D}"/>
    <cellStyle name="Normal 7 4 7" xfId="1941" xr:uid="{D3A8A239-6386-46A5-BCAE-150F8F3D0457}"/>
    <cellStyle name="Normal 7 4 7 2" xfId="3613" xr:uid="{6BD416FC-E50B-4CF3-9DBC-182FAF4BFF8A}"/>
    <cellStyle name="Normal 7 4 7 3" xfId="3614" xr:uid="{0B495228-4699-4246-B0F9-C14AF8F13DD2}"/>
    <cellStyle name="Normal 7 4 7 4" xfId="3615" xr:uid="{804555CF-B036-4E13-B38B-1D8CC1B3F114}"/>
    <cellStyle name="Normal 7 4 8" xfId="3616" xr:uid="{15BF9B51-DD66-41DA-884A-4E8DA4B61A78}"/>
    <cellStyle name="Normal 7 4 8 2" xfId="3617" xr:uid="{6C6E1844-6995-4794-BCFC-8E486FCBA5BC}"/>
    <cellStyle name="Normal 7 4 8 3" xfId="3618" xr:uid="{A8144155-9242-448C-B04D-FC4C9DD71046}"/>
    <cellStyle name="Normal 7 4 8 4" xfId="3619" xr:uid="{B68EF777-DB35-45C2-BF4C-F6EB5FC6D842}"/>
    <cellStyle name="Normal 7 4 9" xfId="3620" xr:uid="{0A3F42E5-15CC-4B66-B61E-3B62A2CC7615}"/>
    <cellStyle name="Normal 7 5" xfId="143" xr:uid="{75EAD967-BAD7-4CB1-92F5-DEE294D4DCB8}"/>
    <cellStyle name="Normal 7 5 2" xfId="144" xr:uid="{96FF13AD-9E9E-49E1-AC74-D552320C078C}"/>
    <cellStyle name="Normal 7 5 2 2" xfId="367" xr:uid="{50CF499F-BE74-4701-AC7A-7511DA5120A8}"/>
    <cellStyle name="Normal 7 5 2 2 2" xfId="738" xr:uid="{D18864C5-0B74-4D74-A8DD-C68260E3289E}"/>
    <cellStyle name="Normal 7 5 2 2 2 2" xfId="1942" xr:uid="{AA862490-1D77-4A7E-900A-CD43E9A1119E}"/>
    <cellStyle name="Normal 7 5 2 2 2 3" xfId="3621" xr:uid="{2CB359FF-1348-4F04-B5C6-8C54F884004B}"/>
    <cellStyle name="Normal 7 5 2 2 2 4" xfId="3622" xr:uid="{2C1C1531-96F6-44A1-8A17-24050F48B23A}"/>
    <cellStyle name="Normal 7 5 2 2 3" xfId="1943" xr:uid="{83951C6B-3E46-48A2-AF65-7CE8571AA733}"/>
    <cellStyle name="Normal 7 5 2 2 3 2" xfId="3623" xr:uid="{8038593A-95BE-4109-BE5E-9ECAB63C3289}"/>
    <cellStyle name="Normal 7 5 2 2 3 3" xfId="3624" xr:uid="{5F948843-031C-429A-8A3F-2ED619FA479C}"/>
    <cellStyle name="Normal 7 5 2 2 3 4" xfId="3625" xr:uid="{ECE264B0-AFBF-47AB-918D-80679CB3DF5F}"/>
    <cellStyle name="Normal 7 5 2 2 4" xfId="3626" xr:uid="{5ACDF22A-682A-445E-A88A-343B6B0BABB2}"/>
    <cellStyle name="Normal 7 5 2 2 5" xfId="3627" xr:uid="{393336E6-B5F3-44F2-93A0-23A209D00928}"/>
    <cellStyle name="Normal 7 5 2 2 6" xfId="3628" xr:uid="{C623EF67-4432-4594-BAC3-5969C8ACDBF1}"/>
    <cellStyle name="Normal 7 5 2 3" xfId="739" xr:uid="{4FC589A1-4B3C-4FAF-AAE9-988B8E3909A9}"/>
    <cellStyle name="Normal 7 5 2 3 2" xfId="1944" xr:uid="{77A13B22-E5A3-4F06-93D5-20481AD656D0}"/>
    <cellStyle name="Normal 7 5 2 3 2 2" xfId="3629" xr:uid="{5249B2CC-47A2-4013-92A2-A09E3DA01BC5}"/>
    <cellStyle name="Normal 7 5 2 3 2 3" xfId="3630" xr:uid="{3406037A-C776-4908-A825-419ADD36374B}"/>
    <cellStyle name="Normal 7 5 2 3 2 4" xfId="3631" xr:uid="{C49821B0-64F3-48AB-9D23-65113CBB3B2E}"/>
    <cellStyle name="Normal 7 5 2 3 3" xfId="3632" xr:uid="{C635D9EC-6FD4-449B-8334-EE0ADE21F36A}"/>
    <cellStyle name="Normal 7 5 2 3 4" xfId="3633" xr:uid="{47C5E6D4-F12F-48E7-BBAB-139BB05FB3F7}"/>
    <cellStyle name="Normal 7 5 2 3 5" xfId="3634" xr:uid="{E5CE1CC8-5A86-44D3-A01F-428D3E26A1EA}"/>
    <cellStyle name="Normal 7 5 2 4" xfId="1945" xr:uid="{1F33634F-6696-4878-9183-C1E37ECE6331}"/>
    <cellStyle name="Normal 7 5 2 4 2" xfId="3635" xr:uid="{C27B688C-E672-43C4-B97D-D465657B640F}"/>
    <cellStyle name="Normal 7 5 2 4 3" xfId="3636" xr:uid="{A2030F7A-39B6-4CF7-985D-F1F118E53EAD}"/>
    <cellStyle name="Normal 7 5 2 4 4" xfId="3637" xr:uid="{3CB606FE-B3A1-4DE9-9C1E-B8F368E65262}"/>
    <cellStyle name="Normal 7 5 2 5" xfId="3638" xr:uid="{DD1CEF67-52C2-4676-88A8-2875908D345C}"/>
    <cellStyle name="Normal 7 5 2 5 2" xfId="3639" xr:uid="{353F3ED5-118F-4348-A07A-6C8879576D55}"/>
    <cellStyle name="Normal 7 5 2 5 3" xfId="3640" xr:uid="{9DFBA17E-0507-4F1D-92B7-F9F49BCB9FBF}"/>
    <cellStyle name="Normal 7 5 2 5 4" xfId="3641" xr:uid="{768D8419-EF40-44C7-9669-D9FA87077528}"/>
    <cellStyle name="Normal 7 5 2 6" xfId="3642" xr:uid="{D31BB24E-1C1C-4749-AEA1-03ED7AF873C5}"/>
    <cellStyle name="Normal 7 5 2 7" xfId="3643" xr:uid="{7F630E9E-53C2-4DB1-A5CC-B07DAB0C6F8C}"/>
    <cellStyle name="Normal 7 5 2 8" xfId="3644" xr:uid="{912E1BED-82E0-4916-AE46-5D1F40E20BAC}"/>
    <cellStyle name="Normal 7 5 3" xfId="368" xr:uid="{6A551149-4887-46ED-BCA7-6EA098841F8C}"/>
    <cellStyle name="Normal 7 5 3 2" xfId="740" xr:uid="{1A2B9E98-FDCA-44EF-8974-B3E67C1405AF}"/>
    <cellStyle name="Normal 7 5 3 2 2" xfId="741" xr:uid="{2B3BD7A0-AB2D-4278-96DA-94E8E51F9B80}"/>
    <cellStyle name="Normal 7 5 3 2 3" xfId="3645" xr:uid="{CC3D1A91-1467-4247-955C-EA224904539F}"/>
    <cellStyle name="Normal 7 5 3 2 4" xfId="3646" xr:uid="{95286A0A-45AA-4C4F-9783-CDB6413BE063}"/>
    <cellStyle name="Normal 7 5 3 3" xfId="742" xr:uid="{0CFD8AB9-FC29-4346-BACC-8F0A828F575F}"/>
    <cellStyle name="Normal 7 5 3 3 2" xfId="3647" xr:uid="{4097B39C-3F0B-4C35-AD31-D28188C6B0A4}"/>
    <cellStyle name="Normal 7 5 3 3 3" xfId="3648" xr:uid="{3D56D61D-F783-48AD-B3FB-CE86415A4B05}"/>
    <cellStyle name="Normal 7 5 3 3 4" xfId="3649" xr:uid="{A06CF551-E90B-4739-8C3B-425C070AD228}"/>
    <cellStyle name="Normal 7 5 3 4" xfId="3650" xr:uid="{986A165E-D551-4B98-A35C-012A132F57EB}"/>
    <cellStyle name="Normal 7 5 3 5" xfId="3651" xr:uid="{099E01BD-59F3-4CCF-9741-0A5F41D56611}"/>
    <cellStyle name="Normal 7 5 3 6" xfId="3652" xr:uid="{17A41EAA-0425-488A-A457-A42EAAA648B7}"/>
    <cellStyle name="Normal 7 5 4" xfId="369" xr:uid="{D7C96CFF-D661-4DBA-8BFB-9006516DDF9B}"/>
    <cellStyle name="Normal 7 5 4 2" xfId="743" xr:uid="{A10E4800-7207-4DB6-9874-67C3361464CC}"/>
    <cellStyle name="Normal 7 5 4 2 2" xfId="3653" xr:uid="{B621983F-6025-4171-B175-4EC71C470F16}"/>
    <cellStyle name="Normal 7 5 4 2 3" xfId="3654" xr:uid="{BE939FCC-7192-44B3-9829-AAFCC63DF27E}"/>
    <cellStyle name="Normal 7 5 4 2 4" xfId="3655" xr:uid="{0C08D97E-45ED-4B96-8B06-A9924F18EB8C}"/>
    <cellStyle name="Normal 7 5 4 3" xfId="3656" xr:uid="{47956D3F-ED5F-423F-80D6-518A4525F620}"/>
    <cellStyle name="Normal 7 5 4 4" xfId="3657" xr:uid="{3E428279-5D91-4690-B212-C4BDDB525B13}"/>
    <cellStyle name="Normal 7 5 4 5" xfId="3658" xr:uid="{D287A5FA-4E5F-4ED0-B612-C4096903A58B}"/>
    <cellStyle name="Normal 7 5 5" xfId="744" xr:uid="{D436A54E-81A1-4CF2-B4A1-DD27A682D28A}"/>
    <cellStyle name="Normal 7 5 5 2" xfId="3659" xr:uid="{6F4E3FBB-0138-47CD-B595-969501AB82EE}"/>
    <cellStyle name="Normal 7 5 5 3" xfId="3660" xr:uid="{8D8DE15D-05CE-4092-891C-080D9245B3D5}"/>
    <cellStyle name="Normal 7 5 5 4" xfId="3661" xr:uid="{1A8E75A6-C561-4B82-AE0B-4C05BBD4DC89}"/>
    <cellStyle name="Normal 7 5 6" xfId="3662" xr:uid="{13380148-990B-4D46-9D33-D11C20E7A6A5}"/>
    <cellStyle name="Normal 7 5 6 2" xfId="3663" xr:uid="{9DDF6BFC-1F29-49DD-9E06-0377F2AA69C8}"/>
    <cellStyle name="Normal 7 5 6 3" xfId="3664" xr:uid="{9CB0C5C2-D24D-4688-821F-94B477FFDF03}"/>
    <cellStyle name="Normal 7 5 6 4" xfId="3665" xr:uid="{379D0D69-0CDF-4926-81CA-C7C13B72A590}"/>
    <cellStyle name="Normal 7 5 7" xfId="3666" xr:uid="{9BCFCFA7-BFC9-4A08-B3B5-D151A3977F41}"/>
    <cellStyle name="Normal 7 5 8" xfId="3667" xr:uid="{E970938B-8DA8-40E3-AA90-45BB8EAE92DD}"/>
    <cellStyle name="Normal 7 5 9" xfId="3668" xr:uid="{114C6D9E-5B58-42DE-B53A-461B2D4051F4}"/>
    <cellStyle name="Normal 7 6" xfId="145" xr:uid="{819A91F4-B937-47ED-AFF4-DC66E5135F2F}"/>
    <cellStyle name="Normal 7 6 2" xfId="370" xr:uid="{B4FE50BF-62FC-4442-957D-798E0DDCBC44}"/>
    <cellStyle name="Normal 7 6 2 2" xfId="745" xr:uid="{E9B6CAEB-8EAC-494E-92BF-E86BC7795AB4}"/>
    <cellStyle name="Normal 7 6 2 2 2" xfId="1946" xr:uid="{4EFA8549-502D-4852-964D-16199C7A7693}"/>
    <cellStyle name="Normal 7 6 2 2 2 2" xfId="1947" xr:uid="{A25DAB1D-1BFE-49D0-89E6-0247B5141C22}"/>
    <cellStyle name="Normal 7 6 2 2 3" xfId="1948" xr:uid="{414A75BD-70F7-4D38-A879-B44C41C7D285}"/>
    <cellStyle name="Normal 7 6 2 2 4" xfId="3669" xr:uid="{80E66C7A-B6B6-45EB-81D8-1178ABFD0DD3}"/>
    <cellStyle name="Normal 7 6 2 3" xfId="1949" xr:uid="{9510EAAC-E91E-4A43-B498-9F104255E056}"/>
    <cellStyle name="Normal 7 6 2 3 2" xfId="1950" xr:uid="{BD5E03DA-115A-4ADA-B113-39A06C3FB948}"/>
    <cellStyle name="Normal 7 6 2 3 3" xfId="3670" xr:uid="{E85BF177-8D63-43E0-BC4B-313D92F4D4C5}"/>
    <cellStyle name="Normal 7 6 2 3 4" xfId="3671" xr:uid="{8E1491E6-E54E-430D-AC2A-9853AD5FFC39}"/>
    <cellStyle name="Normal 7 6 2 4" xfId="1951" xr:uid="{559360ED-090F-4539-9880-7841CE31238D}"/>
    <cellStyle name="Normal 7 6 2 5" xfId="3672" xr:uid="{65CB3B13-A516-4888-8464-8424D32F8E47}"/>
    <cellStyle name="Normal 7 6 2 6" xfId="3673" xr:uid="{E1AEC797-2041-490D-B78C-88496081D1E8}"/>
    <cellStyle name="Normal 7 6 3" xfId="746" xr:uid="{B3F9698D-D7F3-44AE-A160-444DE0437B43}"/>
    <cellStyle name="Normal 7 6 3 2" xfId="1952" xr:uid="{C74FC9BA-D079-4803-B798-0F025160FB0A}"/>
    <cellStyle name="Normal 7 6 3 2 2" xfId="1953" xr:uid="{9366E470-0378-41B3-BDE5-90A0BBB989FF}"/>
    <cellStyle name="Normal 7 6 3 2 3" xfId="3674" xr:uid="{EDE1E5AC-F12F-42E4-A1EB-FEA911074B4C}"/>
    <cellStyle name="Normal 7 6 3 2 4" xfId="3675" xr:uid="{C8701ECA-9D87-425B-900C-623307FC29C1}"/>
    <cellStyle name="Normal 7 6 3 3" xfId="1954" xr:uid="{68CC1F0E-C31B-49A1-8E7A-4872A02F141A}"/>
    <cellStyle name="Normal 7 6 3 4" xfId="3676" xr:uid="{E4BBF419-28F5-41CB-AD98-8384849534FA}"/>
    <cellStyle name="Normal 7 6 3 5" xfId="3677" xr:uid="{AF27B464-0D91-4C8E-B242-4ECE783B4145}"/>
    <cellStyle name="Normal 7 6 4" xfId="1955" xr:uid="{0F72D788-A9B3-4D57-BE3E-13EFB2085A44}"/>
    <cellStyle name="Normal 7 6 4 2" xfId="1956" xr:uid="{8D19E5A3-46D9-464B-8455-7932EE2C4CC9}"/>
    <cellStyle name="Normal 7 6 4 3" xfId="3678" xr:uid="{FA449163-F965-46AF-B680-2508CCD23402}"/>
    <cellStyle name="Normal 7 6 4 4" xfId="3679" xr:uid="{01308058-2A7F-4DA1-9C6F-6F8C0B9498FE}"/>
    <cellStyle name="Normal 7 6 5" xfId="1957" xr:uid="{C58296B9-68E9-4DF6-82F2-445C925EEB27}"/>
    <cellStyle name="Normal 7 6 5 2" xfId="3680" xr:uid="{BAEA9EE9-9B14-482D-A001-E38AC93D297A}"/>
    <cellStyle name="Normal 7 6 5 3" xfId="3681" xr:uid="{BB568A88-ED7C-49D6-A9BB-0045402218F1}"/>
    <cellStyle name="Normal 7 6 5 4" xfId="3682" xr:uid="{999A2019-516E-4686-AB6C-4E88AE8E233B}"/>
    <cellStyle name="Normal 7 6 6" xfId="3683" xr:uid="{85EC68D8-B352-459D-A5BB-E40D538B532B}"/>
    <cellStyle name="Normal 7 6 7" xfId="3684" xr:uid="{70BD9B9A-B1BA-4A0B-B53C-09459CAE5971}"/>
    <cellStyle name="Normal 7 6 8" xfId="3685" xr:uid="{6E84C710-A4A1-469B-B23D-F5B659B22CEE}"/>
    <cellStyle name="Normal 7 7" xfId="371" xr:uid="{2682E79E-6C0A-4F63-A8F9-10D628BEBE2F}"/>
    <cellStyle name="Normal 7 7 2" xfId="747" xr:uid="{096156B3-C4AD-4271-9D37-5D1F32EC7D02}"/>
    <cellStyle name="Normal 7 7 2 2" xfId="748" xr:uid="{89350230-CF4C-40AF-B4E3-780F0A985541}"/>
    <cellStyle name="Normal 7 7 2 2 2" xfId="1958" xr:uid="{92B0A7E2-1572-4823-8690-D2F2B9100AE2}"/>
    <cellStyle name="Normal 7 7 2 2 3" xfId="3686" xr:uid="{2C5DC7B7-CE30-4540-A691-E12EF79C8665}"/>
    <cellStyle name="Normal 7 7 2 2 4" xfId="3687" xr:uid="{66CC425C-8A30-47B9-96F3-0013323B319A}"/>
    <cellStyle name="Normal 7 7 2 3" xfId="1959" xr:uid="{F3E78122-D3CC-4F29-BD08-092D70D0CC89}"/>
    <cellStyle name="Normal 7 7 2 4" xfId="3688" xr:uid="{33029CA6-6BFF-4073-B429-90343CD4E2AF}"/>
    <cellStyle name="Normal 7 7 2 5" xfId="3689" xr:uid="{A0EF8ADF-5AEB-4FB9-8137-7A8CA87C2FF7}"/>
    <cellStyle name="Normal 7 7 3" xfId="749" xr:uid="{EB3ACA85-A287-4519-AA6C-4123B55AB9C8}"/>
    <cellStyle name="Normal 7 7 3 2" xfId="1960" xr:uid="{D25BA337-B435-4C61-8CB6-5F1E94114569}"/>
    <cellStyle name="Normal 7 7 3 3" xfId="3690" xr:uid="{C21995BD-F34D-478E-812F-F3705A931DA6}"/>
    <cellStyle name="Normal 7 7 3 4" xfId="3691" xr:uid="{A672315D-F728-475C-A02E-82E03B086649}"/>
    <cellStyle name="Normal 7 7 4" xfId="1961" xr:uid="{CB67CAAC-1188-4602-8BE7-99441C3E6AF3}"/>
    <cellStyle name="Normal 7 7 4 2" xfId="3692" xr:uid="{A8F5AED5-0F4E-4E94-B09A-EB33F0495883}"/>
    <cellStyle name="Normal 7 7 4 3" xfId="3693" xr:uid="{593226C2-DF19-48C9-92DB-918BF33D5B02}"/>
    <cellStyle name="Normal 7 7 4 4" xfId="3694" xr:uid="{B697A78D-78BC-4ACD-89A0-6F0DD5203827}"/>
    <cellStyle name="Normal 7 7 5" xfId="3695" xr:uid="{065E1B3E-A133-4B14-A1EB-FA2C538B3BEB}"/>
    <cellStyle name="Normal 7 7 6" xfId="3696" xr:uid="{1A1B3769-80CD-4FE5-B206-8AF4A4E61058}"/>
    <cellStyle name="Normal 7 7 7" xfId="3697" xr:uid="{5A4DEA90-E480-4924-A16A-D6C7A6D955CF}"/>
    <cellStyle name="Normal 7 8" xfId="372" xr:uid="{0D4AB61C-7318-4FC4-835F-6982E0A22A13}"/>
    <cellStyle name="Normal 7 8 2" xfId="750" xr:uid="{543E2C44-E7AC-4AF0-A21C-8FDD8C7A7B04}"/>
    <cellStyle name="Normal 7 8 2 2" xfId="1962" xr:uid="{6F3230D1-F0EF-45C0-B42C-CC43C4427F87}"/>
    <cellStyle name="Normal 7 8 2 3" xfId="3698" xr:uid="{E1E09DA4-D790-4CD6-9399-3AEB899E4AB8}"/>
    <cellStyle name="Normal 7 8 2 4" xfId="3699" xr:uid="{E95B0D09-20A6-4358-A5BE-D1C4D4CCFE9A}"/>
    <cellStyle name="Normal 7 8 3" xfId="1963" xr:uid="{1B3896AC-0392-4BA8-9BC3-919A064E9755}"/>
    <cellStyle name="Normal 7 8 3 2" xfId="3700" xr:uid="{849D737A-ED57-43EA-B8B7-8CD90DA1DF6D}"/>
    <cellStyle name="Normal 7 8 3 3" xfId="3701" xr:uid="{D847FD6E-3E4C-4198-9E6B-7B4509024790}"/>
    <cellStyle name="Normal 7 8 3 4" xfId="3702" xr:uid="{4877BCE8-B32E-461D-B79A-7029F556F39B}"/>
    <cellStyle name="Normal 7 8 4" xfId="3703" xr:uid="{EC4430C6-09F2-46C9-92F4-B282A9BCDEA9}"/>
    <cellStyle name="Normal 7 8 5" xfId="3704" xr:uid="{EE96B022-0E4C-45AC-85DF-1ECCCBBF085D}"/>
    <cellStyle name="Normal 7 8 6" xfId="3705" xr:uid="{3C9D9A52-F0FE-46E6-B7C7-D3CF6F4F1822}"/>
    <cellStyle name="Normal 7 9" xfId="373" xr:uid="{3B443FAD-6E4F-430F-8615-23637D4B2633}"/>
    <cellStyle name="Normal 7 9 2" xfId="1964" xr:uid="{37FEBEA6-E3AF-4EFC-95AF-01C1F1727D60}"/>
    <cellStyle name="Normal 7 9 2 2" xfId="3706" xr:uid="{0EB49EAA-D5AA-404D-A3CC-3F4D99393DF0}"/>
    <cellStyle name="Normal 7 9 2 2 2" xfId="4408" xr:uid="{C9156D09-4258-43E1-851B-8A58C4440EA6}"/>
    <cellStyle name="Normal 7 9 2 2 3" xfId="4687" xr:uid="{5555F2E9-1314-4A99-99FF-42EC0467AF35}"/>
    <cellStyle name="Normal 7 9 2 3" xfId="3707" xr:uid="{F7D83259-6627-4275-881A-147D5D90E8FA}"/>
    <cellStyle name="Normal 7 9 2 4" xfId="3708" xr:uid="{51827F2F-856D-4EEF-B489-D2C06F187F70}"/>
    <cellStyle name="Normal 7 9 3" xfId="3709" xr:uid="{6BB5C70B-112B-417B-BB57-DF899D8A03FA}"/>
    <cellStyle name="Normal 7 9 4" xfId="3710" xr:uid="{888C216D-0E0A-458E-9AFA-67B83E3D6F11}"/>
    <cellStyle name="Normal 7 9 4 2" xfId="4578" xr:uid="{D9788E2A-2962-4EC0-B139-F825F441F40E}"/>
    <cellStyle name="Normal 7 9 4 3" xfId="4688" xr:uid="{30220849-90FF-4955-B7D5-3CAE288C7451}"/>
    <cellStyle name="Normal 7 9 4 4" xfId="4607" xr:uid="{ADF36986-B455-4044-93B5-62DDAB935F1B}"/>
    <cellStyle name="Normal 7 9 5" xfId="3711" xr:uid="{51FB5677-4D7C-4ED2-81C6-67D90307CDB3}"/>
    <cellStyle name="Normal 8" xfId="146" xr:uid="{104868F1-329C-4CE9-8368-080EF7C300ED}"/>
    <cellStyle name="Normal 8 10" xfId="1965" xr:uid="{2D3F4CD5-AFEF-4094-BA9E-9107C66C1BBF}"/>
    <cellStyle name="Normal 8 10 2" xfId="3712" xr:uid="{372ED4A7-C26E-4040-8142-7A9FF8191526}"/>
    <cellStyle name="Normal 8 10 3" xfId="3713" xr:uid="{C7EAB6F6-E059-46B3-BA95-45D65C93EB26}"/>
    <cellStyle name="Normal 8 10 4" xfId="3714" xr:uid="{6996A470-0564-48FD-8AB7-312E794836E5}"/>
    <cellStyle name="Normal 8 11" xfId="3715" xr:uid="{CB27C538-3167-480F-9A3D-8901ABF1598C}"/>
    <cellStyle name="Normal 8 11 2" xfId="3716" xr:uid="{3796212B-DDD6-455F-A8BA-AB0D1E53F118}"/>
    <cellStyle name="Normal 8 11 3" xfId="3717" xr:uid="{A91A2E79-0B4F-4666-B02A-33BB23AAF6B6}"/>
    <cellStyle name="Normal 8 11 4" xfId="3718" xr:uid="{B19CF188-2A0D-4B1E-AD28-4CB9E8CAC9E8}"/>
    <cellStyle name="Normal 8 12" xfId="3719" xr:uid="{B8F0DCB2-5279-4194-BB3C-AC990B2AADF2}"/>
    <cellStyle name="Normal 8 12 2" xfId="3720" xr:uid="{0E4E77D4-E251-4D7F-A012-CE05EE292DE1}"/>
    <cellStyle name="Normal 8 13" xfId="3721" xr:uid="{583C1B72-00A3-4A5C-83D6-568BB68DD3E1}"/>
    <cellStyle name="Normal 8 14" xfId="3722" xr:uid="{E68493DB-EB6B-4727-9B4A-2B70397C2E2B}"/>
    <cellStyle name="Normal 8 15" xfId="3723" xr:uid="{327D85C2-AAE3-4BBC-8679-A6982AEDC8CA}"/>
    <cellStyle name="Normal 8 2" xfId="147" xr:uid="{12C0B877-DB58-430F-89AF-346CE528498A}"/>
    <cellStyle name="Normal 8 2 10" xfId="3724" xr:uid="{59C630D7-A875-42D4-9F9F-782347636D5C}"/>
    <cellStyle name="Normal 8 2 11" xfId="3725" xr:uid="{784956F8-B4F2-4E18-B2F8-68A68CC3CFC7}"/>
    <cellStyle name="Normal 8 2 2" xfId="148" xr:uid="{A1004360-FD23-48C9-9284-BDA6A3FDA869}"/>
    <cellStyle name="Normal 8 2 2 2" xfId="149" xr:uid="{83D0951A-FCE3-4527-A8C9-99F0D571BB03}"/>
    <cellStyle name="Normal 8 2 2 2 2" xfId="374" xr:uid="{8E1113D7-DCF1-4674-AE67-AE44EAD21E37}"/>
    <cellStyle name="Normal 8 2 2 2 2 2" xfId="751" xr:uid="{8C5B6EE0-13B9-4620-9613-5F4BF9C83918}"/>
    <cellStyle name="Normal 8 2 2 2 2 2 2" xfId="752" xr:uid="{3B565C61-05F4-48E7-9846-13979DFDAB9E}"/>
    <cellStyle name="Normal 8 2 2 2 2 2 2 2" xfId="1966" xr:uid="{A545B1BB-5ACE-4F0E-BB85-74068A665113}"/>
    <cellStyle name="Normal 8 2 2 2 2 2 2 2 2" xfId="1967" xr:uid="{233F06BD-6F99-4B68-8F6C-93D243679D08}"/>
    <cellStyle name="Normal 8 2 2 2 2 2 2 3" xfId="1968" xr:uid="{C46B343A-3673-4B16-80EE-A11A36478918}"/>
    <cellStyle name="Normal 8 2 2 2 2 2 3" xfId="1969" xr:uid="{CE033D6F-5882-4DEB-AE79-10D382B7ED10}"/>
    <cellStyle name="Normal 8 2 2 2 2 2 3 2" xfId="1970" xr:uid="{E6B4ECBC-E58A-426D-BB1E-3A6BCC644E29}"/>
    <cellStyle name="Normal 8 2 2 2 2 2 4" xfId="1971" xr:uid="{65CAD4D0-2D12-4BDB-A2F4-4C40144AC326}"/>
    <cellStyle name="Normal 8 2 2 2 2 3" xfId="753" xr:uid="{D50410DF-CD83-4CCB-AECA-70B4D0FF0D03}"/>
    <cellStyle name="Normal 8 2 2 2 2 3 2" xfId="1972" xr:uid="{629FBA3C-2748-4477-94EB-8A8418E5562A}"/>
    <cellStyle name="Normal 8 2 2 2 2 3 2 2" xfId="1973" xr:uid="{4CCCC37C-96DB-4418-B78C-AA2944F66682}"/>
    <cellStyle name="Normal 8 2 2 2 2 3 3" xfId="1974" xr:uid="{0038540A-A567-43D1-8FF8-A9F4540CB094}"/>
    <cellStyle name="Normal 8 2 2 2 2 3 4" xfId="3726" xr:uid="{0A13FCE3-7957-440E-B347-22BF2B793211}"/>
    <cellStyle name="Normal 8 2 2 2 2 4" xfId="1975" xr:uid="{3B9FBA31-6BF3-4101-BA85-C40502B330E3}"/>
    <cellStyle name="Normal 8 2 2 2 2 4 2" xfId="1976" xr:uid="{D73E6BC9-3CAB-47DC-9BEF-2CB36C9DDBEF}"/>
    <cellStyle name="Normal 8 2 2 2 2 5" xfId="1977" xr:uid="{BF28DC7A-05A8-411F-92ED-1E0F08FCB792}"/>
    <cellStyle name="Normal 8 2 2 2 2 6" xfId="3727" xr:uid="{528C1474-DAFD-48F6-8A02-E612C92820C6}"/>
    <cellStyle name="Normal 8 2 2 2 3" xfId="375" xr:uid="{8F33F0F8-806B-4953-B664-778C8DB0D39D}"/>
    <cellStyle name="Normal 8 2 2 2 3 2" xfId="754" xr:uid="{83119D21-DCCC-4047-BADF-8222DE5154C0}"/>
    <cellStyle name="Normal 8 2 2 2 3 2 2" xfId="755" xr:uid="{F3586408-ABCC-4828-8F40-478D1389BB74}"/>
    <cellStyle name="Normal 8 2 2 2 3 2 2 2" xfId="1978" xr:uid="{00E328C0-CE0D-4080-8204-F314A9EB56B0}"/>
    <cellStyle name="Normal 8 2 2 2 3 2 2 2 2" xfId="1979" xr:uid="{182C1BB7-DC24-4A65-A54F-476CE2611E1D}"/>
    <cellStyle name="Normal 8 2 2 2 3 2 2 3" xfId="1980" xr:uid="{17E8541E-981A-43FA-BD85-B47FA6A907E9}"/>
    <cellStyle name="Normal 8 2 2 2 3 2 3" xfId="1981" xr:uid="{6342C7D3-2F92-4BC9-ABFC-99DEB06C427D}"/>
    <cellStyle name="Normal 8 2 2 2 3 2 3 2" xfId="1982" xr:uid="{FB38719F-6B3B-423D-A537-4ECFF84342AB}"/>
    <cellStyle name="Normal 8 2 2 2 3 2 4" xfId="1983" xr:uid="{B844D9B6-6B59-4D8C-B2D1-4B52CBBE85FB}"/>
    <cellStyle name="Normal 8 2 2 2 3 3" xfId="756" xr:uid="{9E63970E-CCFC-468C-AEC3-145ED9D647CD}"/>
    <cellStyle name="Normal 8 2 2 2 3 3 2" xfId="1984" xr:uid="{33A8A532-BF57-4F36-A046-D516F64FB550}"/>
    <cellStyle name="Normal 8 2 2 2 3 3 2 2" xfId="1985" xr:uid="{A2698FE8-F39D-45EC-A37E-B5000529A23F}"/>
    <cellStyle name="Normal 8 2 2 2 3 3 3" xfId="1986" xr:uid="{41BA75BB-9556-4160-8D6E-C237A5B6ED5A}"/>
    <cellStyle name="Normal 8 2 2 2 3 4" xfId="1987" xr:uid="{63B9A992-AD8B-4E58-882B-753716CF7B57}"/>
    <cellStyle name="Normal 8 2 2 2 3 4 2" xfId="1988" xr:uid="{8FCFC275-F03E-4438-9F74-326C6DCDFFF3}"/>
    <cellStyle name="Normal 8 2 2 2 3 5" xfId="1989" xr:uid="{9BF96DC3-7A37-4D3F-8656-8600D2E0F75D}"/>
    <cellStyle name="Normal 8 2 2 2 4" xfId="757" xr:uid="{DC4D4C80-BB4C-41AE-BDD1-23AD8FCFEE90}"/>
    <cellStyle name="Normal 8 2 2 2 4 2" xfId="758" xr:uid="{8511A9B9-ECD1-46C1-A094-E85FAF46F71C}"/>
    <cellStyle name="Normal 8 2 2 2 4 2 2" xfId="1990" xr:uid="{745E5131-9311-4B27-BBD4-F11CEFBBB30E}"/>
    <cellStyle name="Normal 8 2 2 2 4 2 2 2" xfId="1991" xr:uid="{6F023779-048F-4F56-9BC0-25B1C3F6795F}"/>
    <cellStyle name="Normal 8 2 2 2 4 2 3" xfId="1992" xr:uid="{EFF353B7-F08E-47E3-9C2F-EA9C8801B8FC}"/>
    <cellStyle name="Normal 8 2 2 2 4 3" xfId="1993" xr:uid="{39BE1735-84B9-4D77-A10F-55BC4EA53B95}"/>
    <cellStyle name="Normal 8 2 2 2 4 3 2" xfId="1994" xr:uid="{8C05B265-9393-490D-A2D5-938E7833116E}"/>
    <cellStyle name="Normal 8 2 2 2 4 4" xfId="1995" xr:uid="{E48512B7-B88A-45B0-9533-E613BE9D2091}"/>
    <cellStyle name="Normal 8 2 2 2 5" xfId="759" xr:uid="{5B019938-2758-4F71-B018-983D32E10C5F}"/>
    <cellStyle name="Normal 8 2 2 2 5 2" xfId="1996" xr:uid="{3308A961-CB21-4FDE-AF62-FE176E9F7FCC}"/>
    <cellStyle name="Normal 8 2 2 2 5 2 2" xfId="1997" xr:uid="{32460A5B-4B63-4BC7-94EA-E8B21193A133}"/>
    <cellStyle name="Normal 8 2 2 2 5 3" xfId="1998" xr:uid="{4F2A7043-619C-41DB-8BC4-A6AD582E0FAA}"/>
    <cellStyle name="Normal 8 2 2 2 5 4" xfId="3728" xr:uid="{E67575ED-737A-4B82-8B40-2BF124C50E1B}"/>
    <cellStyle name="Normal 8 2 2 2 6" xfId="1999" xr:uid="{13D71426-15D4-41A9-95CE-02A57BBE81F6}"/>
    <cellStyle name="Normal 8 2 2 2 6 2" xfId="2000" xr:uid="{6501E949-72ED-48E6-9568-05A90ADEEC90}"/>
    <cellStyle name="Normal 8 2 2 2 7" xfId="2001" xr:uid="{8E0553ED-685A-4BCB-93ED-DD1F7654B7EF}"/>
    <cellStyle name="Normal 8 2 2 2 8" xfId="3729" xr:uid="{52DC08B6-74B1-4AB0-8E75-75AAC6A40F21}"/>
    <cellStyle name="Normal 8 2 2 3" xfId="376" xr:uid="{C089FC1C-3913-4EA2-9553-FBC829BBD0C9}"/>
    <cellStyle name="Normal 8 2 2 3 2" xfId="760" xr:uid="{9749EBEA-116B-4615-B997-D2E486350557}"/>
    <cellStyle name="Normal 8 2 2 3 2 2" xfId="761" xr:uid="{A4721B90-C1CA-445C-8C63-E7FDAD1172F5}"/>
    <cellStyle name="Normal 8 2 2 3 2 2 2" xfId="2002" xr:uid="{9A532CF6-A188-4EF2-AD9D-864DD6656B32}"/>
    <cellStyle name="Normal 8 2 2 3 2 2 2 2" xfId="2003" xr:uid="{A26A48F2-1E23-499A-AA1C-5EAC45CE5171}"/>
    <cellStyle name="Normal 8 2 2 3 2 2 3" xfId="2004" xr:uid="{D83DC7B0-9E4D-4618-B91E-24DAE703CA57}"/>
    <cellStyle name="Normal 8 2 2 3 2 3" xfId="2005" xr:uid="{86D972BB-885E-42FE-ADBF-AB9BBEEB47FE}"/>
    <cellStyle name="Normal 8 2 2 3 2 3 2" xfId="2006" xr:uid="{75E9B5B7-7F05-4757-81E5-B538E8D98360}"/>
    <cellStyle name="Normal 8 2 2 3 2 4" xfId="2007" xr:uid="{9A15A2DE-11E5-4D10-9F6A-FF3363093566}"/>
    <cellStyle name="Normal 8 2 2 3 3" xfId="762" xr:uid="{700797E1-9CDF-4718-A708-EA6B45EA5D32}"/>
    <cellStyle name="Normal 8 2 2 3 3 2" xfId="2008" xr:uid="{33732EE3-7FCD-407B-86AC-8B719D74319B}"/>
    <cellStyle name="Normal 8 2 2 3 3 2 2" xfId="2009" xr:uid="{890A67BF-B1DF-45DC-BFE9-1B7152F14A7D}"/>
    <cellStyle name="Normal 8 2 2 3 3 3" xfId="2010" xr:uid="{E347BDA7-BA04-4363-B08C-7E1825776918}"/>
    <cellStyle name="Normal 8 2 2 3 3 4" xfId="3730" xr:uid="{5EB6CC0B-49DE-47FD-A4EC-4344A4C19AB3}"/>
    <cellStyle name="Normal 8 2 2 3 4" xfId="2011" xr:uid="{8CFFB283-40F6-43FF-9FE0-01307118E247}"/>
    <cellStyle name="Normal 8 2 2 3 4 2" xfId="2012" xr:uid="{849BED8F-D1B7-4F22-B615-A047592D1959}"/>
    <cellStyle name="Normal 8 2 2 3 5" xfId="2013" xr:uid="{A48434D1-E0D5-4D5E-BC5E-645DBD14EC13}"/>
    <cellStyle name="Normal 8 2 2 3 6" xfId="3731" xr:uid="{264E18CE-A2A2-4AA1-A9EB-B269171D9D5D}"/>
    <cellStyle name="Normal 8 2 2 4" xfId="377" xr:uid="{B9FFA84D-C75A-4DA3-A50E-0342CDE52641}"/>
    <cellStyle name="Normal 8 2 2 4 2" xfId="763" xr:uid="{4F7D0DC3-A31D-4E2B-9D49-B7DDD83D882C}"/>
    <cellStyle name="Normal 8 2 2 4 2 2" xfId="764" xr:uid="{D1E4D093-0E43-49DC-9CBB-8B5044E0C3DC}"/>
    <cellStyle name="Normal 8 2 2 4 2 2 2" xfId="2014" xr:uid="{983716AE-5582-421C-862A-9A090FF7CC0E}"/>
    <cellStyle name="Normal 8 2 2 4 2 2 2 2" xfId="2015" xr:uid="{50794B41-7455-4CA5-BE10-B29FD9046F78}"/>
    <cellStyle name="Normal 8 2 2 4 2 2 3" xfId="2016" xr:uid="{47D67320-4BA7-4153-86CC-74D31D38FAB8}"/>
    <cellStyle name="Normal 8 2 2 4 2 3" xfId="2017" xr:uid="{B4E68067-96E1-4A00-8E0B-0AB8CC78F494}"/>
    <cellStyle name="Normal 8 2 2 4 2 3 2" xfId="2018" xr:uid="{C2450214-3021-4F11-8ACE-EDADFEFAF6C7}"/>
    <cellStyle name="Normal 8 2 2 4 2 4" xfId="2019" xr:uid="{0EF73E2E-8AB2-4AD5-AC61-7625AB444967}"/>
    <cellStyle name="Normal 8 2 2 4 3" xfId="765" xr:uid="{9BC47F44-EBC7-458B-8DC4-484B4E40C25B}"/>
    <cellStyle name="Normal 8 2 2 4 3 2" xfId="2020" xr:uid="{391A2480-0D4B-4D65-A81D-8F5AACDD4730}"/>
    <cellStyle name="Normal 8 2 2 4 3 2 2" xfId="2021" xr:uid="{31D21911-29DE-4477-92DB-036EFEAB2FA6}"/>
    <cellStyle name="Normal 8 2 2 4 3 3" xfId="2022" xr:uid="{0EFE16CF-37A4-4BDE-A198-6327C87FE287}"/>
    <cellStyle name="Normal 8 2 2 4 4" xfId="2023" xr:uid="{D85E48B7-6C1F-48E3-B9B0-E58AB9E8E189}"/>
    <cellStyle name="Normal 8 2 2 4 4 2" xfId="2024" xr:uid="{8247A449-621E-49D5-8F1D-5E560915A0FB}"/>
    <cellStyle name="Normal 8 2 2 4 5" xfId="2025" xr:uid="{6DC030B1-D404-40FF-9889-66BC403B8B97}"/>
    <cellStyle name="Normal 8 2 2 5" xfId="378" xr:uid="{C697716A-28F7-47FA-BF92-A5BCF649B1AB}"/>
    <cellStyle name="Normal 8 2 2 5 2" xfId="766" xr:uid="{07BD7117-3D35-45CF-9762-F472D1E02DDC}"/>
    <cellStyle name="Normal 8 2 2 5 2 2" xfId="2026" xr:uid="{407CD270-FDFB-4D26-AD07-85838C8F8A53}"/>
    <cellStyle name="Normal 8 2 2 5 2 2 2" xfId="2027" xr:uid="{9D345A3B-ABDE-469E-B155-4E2D87A4B04B}"/>
    <cellStyle name="Normal 8 2 2 5 2 3" xfId="2028" xr:uid="{D492AEAE-2D62-43D7-B7CD-46D6B40F348D}"/>
    <cellStyle name="Normal 8 2 2 5 3" xfId="2029" xr:uid="{E926A2EF-EDBB-4FA4-865B-55BBC868B8A3}"/>
    <cellStyle name="Normal 8 2 2 5 3 2" xfId="2030" xr:uid="{A89E8E98-04BC-4C3F-B76B-7EE461FEC66A}"/>
    <cellStyle name="Normal 8 2 2 5 4" xfId="2031" xr:uid="{805A04DB-1B4D-4A8F-92E2-5AF5A7F10AA7}"/>
    <cellStyle name="Normal 8 2 2 6" xfId="767" xr:uid="{ED17FD1E-A356-4BFE-A6E1-CFB7F47A73DE}"/>
    <cellStyle name="Normal 8 2 2 6 2" xfId="2032" xr:uid="{6BA5E98B-10EE-4B55-9638-D7ECCA3D1267}"/>
    <cellStyle name="Normal 8 2 2 6 2 2" xfId="2033" xr:uid="{002F6E96-F628-4831-9C3C-9736367FB82D}"/>
    <cellStyle name="Normal 8 2 2 6 3" xfId="2034" xr:uid="{BB8F0DD5-21CB-4EAD-9F62-BBB2091FAA3F}"/>
    <cellStyle name="Normal 8 2 2 6 4" xfId="3732" xr:uid="{9804C153-38B2-41EB-87D9-B0A4510473EE}"/>
    <cellStyle name="Normal 8 2 2 7" xfId="2035" xr:uid="{DEBDE5A9-0B28-4B3E-8EBA-D0AF42B27896}"/>
    <cellStyle name="Normal 8 2 2 7 2" xfId="2036" xr:uid="{8C6C30DB-FE22-420E-AB4D-C1C92683E20B}"/>
    <cellStyle name="Normal 8 2 2 8" xfId="2037" xr:uid="{3F73142A-E4D6-4419-8175-CA2AB403C87B}"/>
    <cellStyle name="Normal 8 2 2 9" xfId="3733" xr:uid="{151C282C-593D-4E26-8959-7365EB821219}"/>
    <cellStyle name="Normal 8 2 3" xfId="150" xr:uid="{9FD976B2-F135-4C19-AEA9-1A61E74BCAE3}"/>
    <cellStyle name="Normal 8 2 3 2" xfId="151" xr:uid="{D35DF177-87DA-4AB1-9AF0-FD39BC17A8B6}"/>
    <cellStyle name="Normal 8 2 3 2 2" xfId="768" xr:uid="{8B624036-C142-4819-ADC1-E77788841704}"/>
    <cellStyle name="Normal 8 2 3 2 2 2" xfId="769" xr:uid="{1E750F79-9253-409F-9581-678D496A8011}"/>
    <cellStyle name="Normal 8 2 3 2 2 2 2" xfId="2038" xr:uid="{5D3BF833-4264-4977-BAE2-AFA0E9721550}"/>
    <cellStyle name="Normal 8 2 3 2 2 2 2 2" xfId="2039" xr:uid="{3133AD8A-763E-46D2-831F-6E79E74463AA}"/>
    <cellStyle name="Normal 8 2 3 2 2 2 3" xfId="2040" xr:uid="{D25D7415-5A1B-49D9-84E4-E7A0A4A0409E}"/>
    <cellStyle name="Normal 8 2 3 2 2 3" xfId="2041" xr:uid="{999C9E32-9386-46B7-924B-A05E9614F6A0}"/>
    <cellStyle name="Normal 8 2 3 2 2 3 2" xfId="2042" xr:uid="{70BA33E8-6736-48BE-9F2B-ECD7D1EB906C}"/>
    <cellStyle name="Normal 8 2 3 2 2 4" xfId="2043" xr:uid="{B17B9E87-A4D8-4EE2-B39D-297F54C41091}"/>
    <cellStyle name="Normal 8 2 3 2 3" xfId="770" xr:uid="{B268CE9E-1668-4209-A47A-AFD6350A403A}"/>
    <cellStyle name="Normal 8 2 3 2 3 2" xfId="2044" xr:uid="{F85A0E26-D0A4-495E-8E9C-07BB53ABDBA0}"/>
    <cellStyle name="Normal 8 2 3 2 3 2 2" xfId="2045" xr:uid="{FACAD1E3-A223-4ECB-B81B-047AD3D6846C}"/>
    <cellStyle name="Normal 8 2 3 2 3 3" xfId="2046" xr:uid="{3D13EB44-3FF0-4126-9009-BBC481D63BDA}"/>
    <cellStyle name="Normal 8 2 3 2 3 4" xfId="3734" xr:uid="{4DC59346-33D8-4AA1-8FAF-F91432789496}"/>
    <cellStyle name="Normal 8 2 3 2 4" xfId="2047" xr:uid="{2E34202A-E5E6-44AA-982B-44C1D750B7EF}"/>
    <cellStyle name="Normal 8 2 3 2 4 2" xfId="2048" xr:uid="{58B63A7F-64EC-466F-94F8-2940CA2294CE}"/>
    <cellStyle name="Normal 8 2 3 2 5" xfId="2049" xr:uid="{E5A7D012-485D-474D-BEDE-4C37247D33DE}"/>
    <cellStyle name="Normal 8 2 3 2 6" xfId="3735" xr:uid="{7770BAE2-5541-4880-AD39-692E40C44490}"/>
    <cellStyle name="Normal 8 2 3 3" xfId="379" xr:uid="{E8B9B158-66D9-40EA-9CFA-05463EA9D6B5}"/>
    <cellStyle name="Normal 8 2 3 3 2" xfId="771" xr:uid="{082C1166-7B3C-4494-BEF5-7506852DE74D}"/>
    <cellStyle name="Normal 8 2 3 3 2 2" xfId="772" xr:uid="{215A6DA6-220B-4CB0-A43D-01A78F613DAA}"/>
    <cellStyle name="Normal 8 2 3 3 2 2 2" xfId="2050" xr:uid="{5022E7CC-0346-491A-B956-F5B7924F49C5}"/>
    <cellStyle name="Normal 8 2 3 3 2 2 2 2" xfId="2051" xr:uid="{5CD147D5-2D1E-4501-B666-797781201B49}"/>
    <cellStyle name="Normal 8 2 3 3 2 2 3" xfId="2052" xr:uid="{BDA3EE28-B76E-47EB-854E-0ACC18E78282}"/>
    <cellStyle name="Normal 8 2 3 3 2 3" xfId="2053" xr:uid="{AFB6EE07-6C2D-4B11-BB04-CE09721F2BEF}"/>
    <cellStyle name="Normal 8 2 3 3 2 3 2" xfId="2054" xr:uid="{4DCB015D-ED2B-4192-A379-910F4785D8F5}"/>
    <cellStyle name="Normal 8 2 3 3 2 4" xfId="2055" xr:uid="{7536D33E-D0C3-4DDF-93C6-55CDE3337DBE}"/>
    <cellStyle name="Normal 8 2 3 3 3" xfId="773" xr:uid="{6339B5B0-4185-4DB2-A7A1-30F57C3EC404}"/>
    <cellStyle name="Normal 8 2 3 3 3 2" xfId="2056" xr:uid="{9C492BEA-642B-4255-AEAB-0AE6029473BF}"/>
    <cellStyle name="Normal 8 2 3 3 3 2 2" xfId="2057" xr:uid="{32E893EC-F12B-478D-AD06-554011E278E0}"/>
    <cellStyle name="Normal 8 2 3 3 3 3" xfId="2058" xr:uid="{FE93A50D-8903-4690-9DB1-20EF3C2CB869}"/>
    <cellStyle name="Normal 8 2 3 3 4" xfId="2059" xr:uid="{C94479B5-0523-4D45-AAD9-AAFF7A1BC1AB}"/>
    <cellStyle name="Normal 8 2 3 3 4 2" xfId="2060" xr:uid="{3E54B515-E50B-4763-9E8A-CBCF0E4675B9}"/>
    <cellStyle name="Normal 8 2 3 3 5" xfId="2061" xr:uid="{F697A3C1-0E2B-4312-9C0B-D77EE9AFE4DC}"/>
    <cellStyle name="Normal 8 2 3 4" xfId="380" xr:uid="{0934ADB6-632D-4CA4-AF38-35701EE91A50}"/>
    <cellStyle name="Normal 8 2 3 4 2" xfId="774" xr:uid="{22357B53-82D3-48D0-9381-9537FD9DFB09}"/>
    <cellStyle name="Normal 8 2 3 4 2 2" xfId="2062" xr:uid="{6F66B5AF-5A41-49FC-8E5F-7AE77F859651}"/>
    <cellStyle name="Normal 8 2 3 4 2 2 2" xfId="2063" xr:uid="{D851A98E-9902-4FF1-9701-3B9449C6C7B9}"/>
    <cellStyle name="Normal 8 2 3 4 2 3" xfId="2064" xr:uid="{0D6D9E48-3A30-48B7-9727-1D66BB090448}"/>
    <cellStyle name="Normal 8 2 3 4 3" xfId="2065" xr:uid="{B6A32E1C-E0B5-482F-BC22-9002400CD154}"/>
    <cellStyle name="Normal 8 2 3 4 3 2" xfId="2066" xr:uid="{2BE3B0E6-0EBA-4DF5-BF29-5C0AD5806251}"/>
    <cellStyle name="Normal 8 2 3 4 4" xfId="2067" xr:uid="{A8FC160B-6B86-4FAB-93E3-768928BCE6D6}"/>
    <cellStyle name="Normal 8 2 3 5" xfId="775" xr:uid="{57F91573-6EE3-4097-B7E0-8AFB51E2309F}"/>
    <cellStyle name="Normal 8 2 3 5 2" xfId="2068" xr:uid="{0077C54D-CA09-4924-B594-319AE7E47F77}"/>
    <cellStyle name="Normal 8 2 3 5 2 2" xfId="2069" xr:uid="{466F7B4A-473C-4A86-84F3-D39B6002D168}"/>
    <cellStyle name="Normal 8 2 3 5 3" xfId="2070" xr:uid="{1B4E8C3A-84FF-458D-BC1C-60E93D7F3BDC}"/>
    <cellStyle name="Normal 8 2 3 5 4" xfId="3736" xr:uid="{F6670664-A9FB-475E-A12D-31C4B8A12937}"/>
    <cellStyle name="Normal 8 2 3 6" xfId="2071" xr:uid="{648566D7-AE59-4C1E-AD11-0D1855A53F72}"/>
    <cellStyle name="Normal 8 2 3 6 2" xfId="2072" xr:uid="{62E401EA-1206-4413-B395-230A0BA9DDCC}"/>
    <cellStyle name="Normal 8 2 3 7" xfId="2073" xr:uid="{1BE5987A-83BC-423A-836E-640FF756BD9A}"/>
    <cellStyle name="Normal 8 2 3 8" xfId="3737" xr:uid="{59C7B8A8-B008-45F1-B568-D25556816D22}"/>
    <cellStyle name="Normal 8 2 4" xfId="152" xr:uid="{4EAB6BF3-3C21-4448-BB64-E9DECE8805E5}"/>
    <cellStyle name="Normal 8 2 4 2" xfId="449" xr:uid="{1B275DDB-8CB1-447F-93C3-F29B77CCBD66}"/>
    <cellStyle name="Normal 8 2 4 2 2" xfId="776" xr:uid="{8FF5AA6B-5658-4C8A-A971-09B5F9A9EB26}"/>
    <cellStyle name="Normal 8 2 4 2 2 2" xfId="2074" xr:uid="{582E067F-1745-4D0B-ABDE-3DB015DC91D6}"/>
    <cellStyle name="Normal 8 2 4 2 2 2 2" xfId="2075" xr:uid="{D4A78139-B072-4F43-945A-C1A055F3D674}"/>
    <cellStyle name="Normal 8 2 4 2 2 3" xfId="2076" xr:uid="{E17ECC36-27E5-455D-B597-61D08AF50103}"/>
    <cellStyle name="Normal 8 2 4 2 2 4" xfId="3738" xr:uid="{6D00CF6F-75DE-475E-A2FA-38F930C87193}"/>
    <cellStyle name="Normal 8 2 4 2 3" xfId="2077" xr:uid="{3E00F3CE-17B6-45F8-8CD5-BCC0B99A6045}"/>
    <cellStyle name="Normal 8 2 4 2 3 2" xfId="2078" xr:uid="{A9B47C8A-D1AC-412A-B55D-5C804C1B2115}"/>
    <cellStyle name="Normal 8 2 4 2 4" xfId="2079" xr:uid="{97B127A8-59B1-4E54-AE41-C34E86D53E1E}"/>
    <cellStyle name="Normal 8 2 4 2 5" xfId="3739" xr:uid="{07ADCCD9-68B2-4B65-8CF1-300A94B9B859}"/>
    <cellStyle name="Normal 8 2 4 3" xfId="777" xr:uid="{A5CB92CB-E0CC-4A74-BD2D-FA5F9AB8E3C7}"/>
    <cellStyle name="Normal 8 2 4 3 2" xfId="2080" xr:uid="{DB50DB94-9249-40CB-B518-E79AFAC3324E}"/>
    <cellStyle name="Normal 8 2 4 3 2 2" xfId="2081" xr:uid="{3185665F-A3D4-4F97-889B-40A6626252EC}"/>
    <cellStyle name="Normal 8 2 4 3 3" xfId="2082" xr:uid="{6AB6CC4C-7498-4B75-9FAB-765ED784504D}"/>
    <cellStyle name="Normal 8 2 4 3 4" xfId="3740" xr:uid="{AEAF8BB3-8658-415A-923A-EBF6CD371B6D}"/>
    <cellStyle name="Normal 8 2 4 4" xfId="2083" xr:uid="{61FD54EB-F5BE-47B6-BC2B-AA5596C3ED46}"/>
    <cellStyle name="Normal 8 2 4 4 2" xfId="2084" xr:uid="{A1717611-051C-40E1-B694-BEFACD16891D}"/>
    <cellStyle name="Normal 8 2 4 4 3" xfId="3741" xr:uid="{E74E9E69-F809-42DA-A925-92AB69A49DF9}"/>
    <cellStyle name="Normal 8 2 4 4 4" xfId="3742" xr:uid="{66A5E48C-33D1-4FBB-9027-2CD40230BDDA}"/>
    <cellStyle name="Normal 8 2 4 5" xfId="2085" xr:uid="{E60AF7A5-9DB8-4A8E-89B7-A29C14C9894D}"/>
    <cellStyle name="Normal 8 2 4 6" xfId="3743" xr:uid="{35A46D81-B65E-4A79-8BB2-285A16EFD946}"/>
    <cellStyle name="Normal 8 2 4 7" xfId="3744" xr:uid="{E0879D58-F517-4C08-826D-9958C922524D}"/>
    <cellStyle name="Normal 8 2 5" xfId="381" xr:uid="{1CD6A4B2-85E4-4525-8763-38266361FD03}"/>
    <cellStyle name="Normal 8 2 5 2" xfId="778" xr:uid="{0CA33E99-4ADF-4154-8B91-859B2FC77F5C}"/>
    <cellStyle name="Normal 8 2 5 2 2" xfId="779" xr:uid="{D5B32913-A93B-488F-8F85-1DB0E701BE6C}"/>
    <cellStyle name="Normal 8 2 5 2 2 2" xfId="2086" xr:uid="{5FF86C4E-3BCB-43BD-9C01-7841CCA21A1F}"/>
    <cellStyle name="Normal 8 2 5 2 2 2 2" xfId="2087" xr:uid="{CCCE675F-E6CC-465C-843D-E4CF3EFF9903}"/>
    <cellStyle name="Normal 8 2 5 2 2 3" xfId="2088" xr:uid="{B87F033A-F904-4674-B9DA-625634CF10C6}"/>
    <cellStyle name="Normal 8 2 5 2 3" xfId="2089" xr:uid="{4CE92E2D-7767-4C1C-9F1D-3AA30B8FC990}"/>
    <cellStyle name="Normal 8 2 5 2 3 2" xfId="2090" xr:uid="{5E912D56-7F4B-4523-8E00-6D7A7CA8B511}"/>
    <cellStyle name="Normal 8 2 5 2 4" xfId="2091" xr:uid="{56AD461E-C215-4711-A79D-D311974DCCA9}"/>
    <cellStyle name="Normal 8 2 5 3" xfId="780" xr:uid="{A3421198-DAB1-414D-931A-BA7302EB3234}"/>
    <cellStyle name="Normal 8 2 5 3 2" xfId="2092" xr:uid="{DA2A4B7A-A8FE-477B-A1E3-4A021FD6C6E4}"/>
    <cellStyle name="Normal 8 2 5 3 2 2" xfId="2093" xr:uid="{E1B80C9C-0711-4198-B56A-6CAA53C09B18}"/>
    <cellStyle name="Normal 8 2 5 3 3" xfId="2094" xr:uid="{5A0D96D9-2D67-473E-AD08-97758FC432E5}"/>
    <cellStyle name="Normal 8 2 5 3 4" xfId="3745" xr:uid="{26A45A53-D483-420F-B224-C8B8D967CFAE}"/>
    <cellStyle name="Normal 8 2 5 4" xfId="2095" xr:uid="{8BF9D295-2B1D-4D86-9620-F856987BAFEA}"/>
    <cellStyle name="Normal 8 2 5 4 2" xfId="2096" xr:uid="{AFEB836F-C99B-4423-B79F-A9FACCD3F8D1}"/>
    <cellStyle name="Normal 8 2 5 5" xfId="2097" xr:uid="{E09BB310-0B0C-47EF-BA94-D3FB56F6323B}"/>
    <cellStyle name="Normal 8 2 5 6" xfId="3746" xr:uid="{AB75A2FB-E1F8-40BD-AB80-643B7D4C7727}"/>
    <cellStyle name="Normal 8 2 6" xfId="382" xr:uid="{7D7C8F54-5D3B-419C-8798-495A90659D04}"/>
    <cellStyle name="Normal 8 2 6 2" xfId="781" xr:uid="{3505F209-5107-42DD-A7A5-7BC43D35F64A}"/>
    <cellStyle name="Normal 8 2 6 2 2" xfId="2098" xr:uid="{DD03DFB3-FC25-457A-B33F-747B1CF8EA59}"/>
    <cellStyle name="Normal 8 2 6 2 2 2" xfId="2099" xr:uid="{6FF1FD96-4053-4C69-AE20-338C817A36E3}"/>
    <cellStyle name="Normal 8 2 6 2 3" xfId="2100" xr:uid="{EB2AC910-B24D-4C1F-8DF7-9608B212B98C}"/>
    <cellStyle name="Normal 8 2 6 2 4" xfId="3747" xr:uid="{F77FE2C7-05A5-4975-BD9E-4B06EC368A46}"/>
    <cellStyle name="Normal 8 2 6 3" xfId="2101" xr:uid="{982B2C25-A8F6-4E0F-9CDA-E922768A3BB7}"/>
    <cellStyle name="Normal 8 2 6 3 2" xfId="2102" xr:uid="{41CA3863-58F4-40FD-ACD5-18DF95E9B527}"/>
    <cellStyle name="Normal 8 2 6 4" xfId="2103" xr:uid="{E506D80E-692E-4189-9F53-887E2183E01B}"/>
    <cellStyle name="Normal 8 2 6 5" xfId="3748" xr:uid="{1D14B3C1-3FB0-43D7-A3D4-3F3056965E49}"/>
    <cellStyle name="Normal 8 2 7" xfId="782" xr:uid="{93F62F36-61FE-46BB-820F-434C20231D90}"/>
    <cellStyle name="Normal 8 2 7 2" xfId="2104" xr:uid="{9704337A-A6E2-4705-BC9C-822E2252A7A7}"/>
    <cellStyle name="Normal 8 2 7 2 2" xfId="2105" xr:uid="{BBDC12BB-3A94-4F44-BBA1-327586ED03F9}"/>
    <cellStyle name="Normal 8 2 7 3" xfId="2106" xr:uid="{58CDBDEE-CF65-48CF-9CC7-E29C9B4BD4CB}"/>
    <cellStyle name="Normal 8 2 7 4" xfId="3749" xr:uid="{3DDAB8B9-BBC3-414A-93C8-820A595546C0}"/>
    <cellStyle name="Normal 8 2 8" xfId="2107" xr:uid="{7965ECB3-E44E-4000-B5D5-41934CBCFC83}"/>
    <cellStyle name="Normal 8 2 8 2" xfId="2108" xr:uid="{01B4943B-3F40-43D4-A116-04692367E3FD}"/>
    <cellStyle name="Normal 8 2 8 3" xfId="3750" xr:uid="{1E70634B-D221-4B32-A8E6-E319D059E605}"/>
    <cellStyle name="Normal 8 2 8 4" xfId="3751" xr:uid="{52D52CCD-4DC1-40D9-8774-3E63736F2AFD}"/>
    <cellStyle name="Normal 8 2 9" xfId="2109" xr:uid="{13C52221-40F2-49C0-9CA5-4DA22623CA0E}"/>
    <cellStyle name="Normal 8 3" xfId="153" xr:uid="{0B12272E-5A91-4600-8CC9-629B715CDC4B}"/>
    <cellStyle name="Normal 8 3 10" xfId="3752" xr:uid="{964B30E3-E577-4F1C-BCE0-617CFA88FE34}"/>
    <cellStyle name="Normal 8 3 11" xfId="3753" xr:uid="{3255F944-9771-4CA5-9956-1EC12AEEC35F}"/>
    <cellStyle name="Normal 8 3 2" xfId="154" xr:uid="{21B27536-2385-4978-AF5F-12AFFBE3B795}"/>
    <cellStyle name="Normal 8 3 2 2" xfId="155" xr:uid="{0663C4F6-BB2C-43A2-87AA-42C36E98F7CE}"/>
    <cellStyle name="Normal 8 3 2 2 2" xfId="383" xr:uid="{28175814-59D3-4AD5-A5AC-AAC2A25A66F5}"/>
    <cellStyle name="Normal 8 3 2 2 2 2" xfId="783" xr:uid="{549A8777-EC50-469F-8580-8BB461ED9DBC}"/>
    <cellStyle name="Normal 8 3 2 2 2 2 2" xfId="2110" xr:uid="{DBDC2744-1325-4F59-92FB-3B0B97D9D770}"/>
    <cellStyle name="Normal 8 3 2 2 2 2 2 2" xfId="2111" xr:uid="{99384AAF-092B-4788-8651-8541E841EC68}"/>
    <cellStyle name="Normal 8 3 2 2 2 2 3" xfId="2112" xr:uid="{D3A9E948-3727-455F-B696-CC7CC7B10DCC}"/>
    <cellStyle name="Normal 8 3 2 2 2 2 4" xfId="3754" xr:uid="{964DFCC5-7888-4BA0-BCD8-5797E329D1A5}"/>
    <cellStyle name="Normal 8 3 2 2 2 3" xfId="2113" xr:uid="{E91123D9-CE4F-495D-9223-8A63A3DE4B7B}"/>
    <cellStyle name="Normal 8 3 2 2 2 3 2" xfId="2114" xr:uid="{E97CC759-5518-4624-A409-177A6EEED6F3}"/>
    <cellStyle name="Normal 8 3 2 2 2 3 3" xfId="3755" xr:uid="{3469CECC-7849-4352-931A-F598125B51F8}"/>
    <cellStyle name="Normal 8 3 2 2 2 3 4" xfId="3756" xr:uid="{7C2E5052-CDDE-4E7F-952D-59D449A84848}"/>
    <cellStyle name="Normal 8 3 2 2 2 4" xfId="2115" xr:uid="{49D7E368-6B4F-4D12-9716-3A607243AB8D}"/>
    <cellStyle name="Normal 8 3 2 2 2 5" xfId="3757" xr:uid="{49CDB0AB-E36C-4E1D-8FEA-A203B8354A66}"/>
    <cellStyle name="Normal 8 3 2 2 2 6" xfId="3758" xr:uid="{960F5CDF-86B3-4F63-9B53-EB0429835000}"/>
    <cellStyle name="Normal 8 3 2 2 3" xfId="784" xr:uid="{A8BCDBC2-DA33-4B54-B4F7-28E3B648E5BC}"/>
    <cellStyle name="Normal 8 3 2 2 3 2" xfId="2116" xr:uid="{7BDF2E3C-C55B-4944-BAA7-3E4ADACCDC68}"/>
    <cellStyle name="Normal 8 3 2 2 3 2 2" xfId="2117" xr:uid="{8CEFE60F-CB5A-4195-99BB-8355C2B3E2F2}"/>
    <cellStyle name="Normal 8 3 2 2 3 2 3" xfId="3759" xr:uid="{E0B23858-53E9-4106-90A5-1D2E428CC474}"/>
    <cellStyle name="Normal 8 3 2 2 3 2 4" xfId="3760" xr:uid="{08CDDF55-4564-4120-81B0-5EEF644358D0}"/>
    <cellStyle name="Normal 8 3 2 2 3 3" xfId="2118" xr:uid="{3EE1F017-35DA-4708-9BB4-B9B2169457F9}"/>
    <cellStyle name="Normal 8 3 2 2 3 4" xfId="3761" xr:uid="{05B287AE-7028-46BC-952B-92653E628C9C}"/>
    <cellStyle name="Normal 8 3 2 2 3 5" xfId="3762" xr:uid="{1C25E3AE-7221-4CB1-8F89-C47F0BF093F6}"/>
    <cellStyle name="Normal 8 3 2 2 4" xfId="2119" xr:uid="{6E0F7D39-1B4A-4209-95D0-EC9007B825F1}"/>
    <cellStyle name="Normal 8 3 2 2 4 2" xfId="2120" xr:uid="{F33AE55B-15EF-426C-BBE2-C50E7A75A414}"/>
    <cellStyle name="Normal 8 3 2 2 4 3" xfId="3763" xr:uid="{9EA65460-D23D-4B45-BA02-8030AA15E6EF}"/>
    <cellStyle name="Normal 8 3 2 2 4 4" xfId="3764" xr:uid="{B750E811-A6E1-4ABB-900C-F99D7C5544F3}"/>
    <cellStyle name="Normal 8 3 2 2 5" xfId="2121" xr:uid="{8EBCCA7A-CA38-4F14-969B-A502E84361D9}"/>
    <cellStyle name="Normal 8 3 2 2 5 2" xfId="3765" xr:uid="{2A56694B-D233-4121-A181-222D42A66F2F}"/>
    <cellStyle name="Normal 8 3 2 2 5 3" xfId="3766" xr:uid="{FDBB375B-8CDB-46CE-A1F9-9B716D1EB729}"/>
    <cellStyle name="Normal 8 3 2 2 5 4" xfId="3767" xr:uid="{5437912D-32F2-44CA-9139-7E48051CFEB1}"/>
    <cellStyle name="Normal 8 3 2 2 6" xfId="3768" xr:uid="{EA375403-3063-4DAE-A443-045F985E3349}"/>
    <cellStyle name="Normal 8 3 2 2 7" xfId="3769" xr:uid="{498A46E5-713C-4F4A-BD6D-DA5489B00B7E}"/>
    <cellStyle name="Normal 8 3 2 2 8" xfId="3770" xr:uid="{6673BDFF-01E6-44B1-9241-6BBE2E492041}"/>
    <cellStyle name="Normal 8 3 2 3" xfId="384" xr:uid="{00634ACF-5879-43D7-B5CD-CE37F7603C64}"/>
    <cellStyle name="Normal 8 3 2 3 2" xfId="785" xr:uid="{D64B81EF-AF11-4A27-AB58-4322F979A88F}"/>
    <cellStyle name="Normal 8 3 2 3 2 2" xfId="786" xr:uid="{B32956A6-33C3-4DB9-8BA8-F8FDEAEC5D86}"/>
    <cellStyle name="Normal 8 3 2 3 2 2 2" xfId="2122" xr:uid="{C113D4FF-5AAF-49E7-9D3C-95CF9F1EB2F2}"/>
    <cellStyle name="Normal 8 3 2 3 2 2 2 2" xfId="2123" xr:uid="{F379C76A-5A3F-4B83-856F-77469DBD27D8}"/>
    <cellStyle name="Normal 8 3 2 3 2 2 3" xfId="2124" xr:uid="{4EF3E1C7-ED07-4AAB-9D09-F221D68D3E71}"/>
    <cellStyle name="Normal 8 3 2 3 2 3" xfId="2125" xr:uid="{25ECE85E-C0B6-4949-B76A-87D4592B83C3}"/>
    <cellStyle name="Normal 8 3 2 3 2 3 2" xfId="2126" xr:uid="{007A11BB-418E-46A4-9B3E-4524303E26D9}"/>
    <cellStyle name="Normal 8 3 2 3 2 4" xfId="2127" xr:uid="{CAC87287-4D86-416F-9E0D-33CE79DAF6BA}"/>
    <cellStyle name="Normal 8 3 2 3 3" xfId="787" xr:uid="{79C655B3-E57A-4525-89C3-EAB84C98B2B5}"/>
    <cellStyle name="Normal 8 3 2 3 3 2" xfId="2128" xr:uid="{7126706F-565A-4171-8833-9F56E6C9E232}"/>
    <cellStyle name="Normal 8 3 2 3 3 2 2" xfId="2129" xr:uid="{263F761F-E5E9-47E4-9CEE-B3DFC6B3AE29}"/>
    <cellStyle name="Normal 8 3 2 3 3 3" xfId="2130" xr:uid="{7184471E-0149-40AB-B340-E7E20C4C23A3}"/>
    <cellStyle name="Normal 8 3 2 3 3 4" xfId="3771" xr:uid="{DA0C0161-BA1E-466C-97EA-D9CBB50A03C9}"/>
    <cellStyle name="Normal 8 3 2 3 4" xfId="2131" xr:uid="{9013F6E6-35CC-4E37-B09F-A5BD373750EE}"/>
    <cellStyle name="Normal 8 3 2 3 4 2" xfId="2132" xr:uid="{FB7A0ABA-29FC-4E44-A7F0-022A9F994737}"/>
    <cellStyle name="Normal 8 3 2 3 5" xfId="2133" xr:uid="{2D71F4B1-177C-4F15-A448-FC90DB57D8CC}"/>
    <cellStyle name="Normal 8 3 2 3 6" xfId="3772" xr:uid="{DC859358-31EF-4947-8B8B-0CB5A167D50B}"/>
    <cellStyle name="Normal 8 3 2 4" xfId="385" xr:uid="{B3BC4ED1-1472-4146-A8AB-78DD5019D03D}"/>
    <cellStyle name="Normal 8 3 2 4 2" xfId="788" xr:uid="{B14D2956-41C8-4776-8D79-9B7FC9BD9E44}"/>
    <cellStyle name="Normal 8 3 2 4 2 2" xfId="2134" xr:uid="{2A95E473-1F72-497D-B209-2085C159B146}"/>
    <cellStyle name="Normal 8 3 2 4 2 2 2" xfId="2135" xr:uid="{B51ED25C-342E-4A44-8E63-8F93F24D7825}"/>
    <cellStyle name="Normal 8 3 2 4 2 3" xfId="2136" xr:uid="{97BD3F24-D190-4E3B-B6F1-BCEDAAF75F57}"/>
    <cellStyle name="Normal 8 3 2 4 2 4" xfId="3773" xr:uid="{7AFF0969-F9CF-4DA3-B7D8-4D5AD6B119C3}"/>
    <cellStyle name="Normal 8 3 2 4 3" xfId="2137" xr:uid="{A885C14E-D258-4FC1-B867-1A4B7D50F6C1}"/>
    <cellStyle name="Normal 8 3 2 4 3 2" xfId="2138" xr:uid="{F7A0F865-C1EB-43D5-8E07-B2C6A8938D7A}"/>
    <cellStyle name="Normal 8 3 2 4 4" xfId="2139" xr:uid="{1341BC86-69A2-4377-8E4E-FF897F914C0A}"/>
    <cellStyle name="Normal 8 3 2 4 5" xfId="3774" xr:uid="{AAFE42DC-0E31-4146-B8FF-D20E9C685502}"/>
    <cellStyle name="Normal 8 3 2 5" xfId="386" xr:uid="{76B7CA20-8657-40A2-B0D3-BA1DDA7DFB67}"/>
    <cellStyle name="Normal 8 3 2 5 2" xfId="2140" xr:uid="{8EF72780-CC58-488D-9AC8-5E56253747D5}"/>
    <cellStyle name="Normal 8 3 2 5 2 2" xfId="2141" xr:uid="{5FC216F4-E57B-44CD-A2F4-43C5BBC30D63}"/>
    <cellStyle name="Normal 8 3 2 5 3" xfId="2142" xr:uid="{1884A03E-5554-408D-B976-404AB85739CB}"/>
    <cellStyle name="Normal 8 3 2 5 4" xfId="3775" xr:uid="{D1256FEF-7443-4A16-A0C4-0632D27F42E2}"/>
    <cellStyle name="Normal 8 3 2 6" xfId="2143" xr:uid="{5174184F-DC44-42BB-9256-7D989C971727}"/>
    <cellStyle name="Normal 8 3 2 6 2" xfId="2144" xr:uid="{221C0190-D6CF-4AAA-A7CF-E151D3A5CAB9}"/>
    <cellStyle name="Normal 8 3 2 6 3" xfId="3776" xr:uid="{274C4B08-B719-49A4-BC91-B8D29EB2F33F}"/>
    <cellStyle name="Normal 8 3 2 6 4" xfId="3777" xr:uid="{7CC52903-2DAD-4A52-9E0D-725B2DDE2273}"/>
    <cellStyle name="Normal 8 3 2 7" xfId="2145" xr:uid="{F471E119-8C98-4D82-8FF5-7F8CED2F4E0B}"/>
    <cellStyle name="Normal 8 3 2 8" xfId="3778" xr:uid="{559482EE-1697-4A0F-973F-F4385D5402FE}"/>
    <cellStyle name="Normal 8 3 2 9" xfId="3779" xr:uid="{D97BE5C0-3DBB-4EF2-9F86-63DACB1C0055}"/>
    <cellStyle name="Normal 8 3 3" xfId="156" xr:uid="{45C5A7FB-9719-49BB-8EF1-504395482F26}"/>
    <cellStyle name="Normal 8 3 3 2" xfId="157" xr:uid="{7FB9734F-9A9F-4C45-9C18-1037D649ABEF}"/>
    <cellStyle name="Normal 8 3 3 2 2" xfId="789" xr:uid="{7EA6B173-CF69-4FB3-92D1-5C41306FFA2C}"/>
    <cellStyle name="Normal 8 3 3 2 2 2" xfId="2146" xr:uid="{231FE606-156D-40EE-802B-2F9899AF2272}"/>
    <cellStyle name="Normal 8 3 3 2 2 2 2" xfId="2147" xr:uid="{5176C339-CB36-4A00-9CC3-EB60B80CE48C}"/>
    <cellStyle name="Normal 8 3 3 2 2 2 2 2" xfId="4492" xr:uid="{3652374D-8B0C-4E51-93BE-BB75FFB6C65E}"/>
    <cellStyle name="Normal 8 3 3 2 2 2 3" xfId="4493" xr:uid="{B97080A8-584F-4DE1-98D6-F4E33E08C964}"/>
    <cellStyle name="Normal 8 3 3 2 2 3" xfId="2148" xr:uid="{106161EA-BF30-4FFF-AB0A-58FF50296403}"/>
    <cellStyle name="Normal 8 3 3 2 2 3 2" xfId="4494" xr:uid="{B87E9801-836A-4152-B0F0-09DE73813118}"/>
    <cellStyle name="Normal 8 3 3 2 2 4" xfId="3780" xr:uid="{E1A720E6-23EF-4779-8251-C3DC1B73FDEE}"/>
    <cellStyle name="Normal 8 3 3 2 3" xfId="2149" xr:uid="{400C8A6C-1074-41BB-80A4-21FDF25E69DA}"/>
    <cellStyle name="Normal 8 3 3 2 3 2" xfId="2150" xr:uid="{B824771A-6160-4EC9-B073-26F88249C41A}"/>
    <cellStyle name="Normal 8 3 3 2 3 2 2" xfId="4495" xr:uid="{31EA6C9A-4C97-4D85-8062-0A8B6A24D530}"/>
    <cellStyle name="Normal 8 3 3 2 3 3" xfId="3781" xr:uid="{E0897342-719F-4B82-96E0-E35E1C352C9C}"/>
    <cellStyle name="Normal 8 3 3 2 3 4" xfId="3782" xr:uid="{44340D14-BC8E-47FC-A35A-82C9B9599B01}"/>
    <cellStyle name="Normal 8 3 3 2 4" xfId="2151" xr:uid="{5CD4199B-C43A-4B83-B007-2BC62AC0E7A9}"/>
    <cellStyle name="Normal 8 3 3 2 4 2" xfId="4496" xr:uid="{7652AC7F-F774-4705-9D39-2F20B4D2B099}"/>
    <cellStyle name="Normal 8 3 3 2 5" xfId="3783" xr:uid="{B5EDC31F-B0E1-42F1-AD86-3F28DE6881AB}"/>
    <cellStyle name="Normal 8 3 3 2 6" xfId="3784" xr:uid="{7796DB45-6093-49D3-B8ED-8028E7F4AC79}"/>
    <cellStyle name="Normal 8 3 3 3" xfId="387" xr:uid="{38DB9C94-CCF8-492E-89A5-3B86779A7962}"/>
    <cellStyle name="Normal 8 3 3 3 2" xfId="2152" xr:uid="{DEBC372F-C3D3-448D-89B2-B132CB376408}"/>
    <cellStyle name="Normal 8 3 3 3 2 2" xfId="2153" xr:uid="{7B970DFA-743C-46B8-BB62-C686E6CB2C81}"/>
    <cellStyle name="Normal 8 3 3 3 2 2 2" xfId="4497" xr:uid="{7EF5F191-EEEE-416C-9662-6193BB4FF294}"/>
    <cellStyle name="Normal 8 3 3 3 2 3" xfId="3785" xr:uid="{BB2BD8E3-90C6-4E3F-894E-C4AB0B415665}"/>
    <cellStyle name="Normal 8 3 3 3 2 4" xfId="3786" xr:uid="{ACA5DFA5-B445-479F-ADFA-0ABA8362DE8E}"/>
    <cellStyle name="Normal 8 3 3 3 3" xfId="2154" xr:uid="{A862DA1B-087B-4969-ADB9-5B7E633B65FB}"/>
    <cellStyle name="Normal 8 3 3 3 3 2" xfId="4498" xr:uid="{CD502430-B251-4E91-846B-C2D1A98021E7}"/>
    <cellStyle name="Normal 8 3 3 3 4" xfId="3787" xr:uid="{02F40C85-2882-419F-83F4-8FD7BEFE898F}"/>
    <cellStyle name="Normal 8 3 3 3 5" xfId="3788" xr:uid="{69B6ABAC-B4A5-4C7E-A9D2-F749E002E2AF}"/>
    <cellStyle name="Normal 8 3 3 4" xfId="2155" xr:uid="{84D55379-9D73-4795-A224-3BD6D9EC9773}"/>
    <cellStyle name="Normal 8 3 3 4 2" xfId="2156" xr:uid="{924BC439-A6E5-4100-838F-9CB142D60A6D}"/>
    <cellStyle name="Normal 8 3 3 4 2 2" xfId="4499" xr:uid="{6ACD5ED2-04EF-4659-B75B-C0341165BA93}"/>
    <cellStyle name="Normal 8 3 3 4 3" xfId="3789" xr:uid="{4B4A1FF2-3C28-4079-8A53-60663123B74B}"/>
    <cellStyle name="Normal 8 3 3 4 4" xfId="3790" xr:uid="{09F48905-2340-4271-A22C-2F7BCA9951DC}"/>
    <cellStyle name="Normal 8 3 3 5" xfId="2157" xr:uid="{F08CB2A3-F000-4579-8BD6-17CA3A9C6969}"/>
    <cellStyle name="Normal 8 3 3 5 2" xfId="3791" xr:uid="{3F55018A-A060-475F-9F3E-A7FED89F24BF}"/>
    <cellStyle name="Normal 8 3 3 5 3" xfId="3792" xr:uid="{2F37B463-E34B-4ADF-84BE-CAF2E98405DE}"/>
    <cellStyle name="Normal 8 3 3 5 4" xfId="3793" xr:uid="{40556869-34FB-45AD-ACAE-E6CA3B6D5A66}"/>
    <cellStyle name="Normal 8 3 3 6" xfId="3794" xr:uid="{E7B81F07-BD06-4373-AFBA-37C924C57AFC}"/>
    <cellStyle name="Normal 8 3 3 7" xfId="3795" xr:uid="{5705410D-FFEF-4E2A-8687-E6141502E3C0}"/>
    <cellStyle name="Normal 8 3 3 8" xfId="3796" xr:uid="{461788E0-ED8B-4BCE-A6E8-965DA41A4FD5}"/>
    <cellStyle name="Normal 8 3 4" xfId="158" xr:uid="{C696A2F1-93C8-4A9A-A3D6-A9D749BDC7BA}"/>
    <cellStyle name="Normal 8 3 4 2" xfId="790" xr:uid="{A088A308-BD01-49F0-9202-37A515734412}"/>
    <cellStyle name="Normal 8 3 4 2 2" xfId="791" xr:uid="{4BF94159-6E3D-41D1-8658-29FF8F222794}"/>
    <cellStyle name="Normal 8 3 4 2 2 2" xfId="2158" xr:uid="{7F3EAAD8-9F46-4414-A0A4-AD655486ABDF}"/>
    <cellStyle name="Normal 8 3 4 2 2 2 2" xfId="2159" xr:uid="{28C8F2AD-5420-4D28-BBA3-FBD40509C85A}"/>
    <cellStyle name="Normal 8 3 4 2 2 3" xfId="2160" xr:uid="{1D3DD85B-94A2-4ECF-BC33-74D5F6C83528}"/>
    <cellStyle name="Normal 8 3 4 2 2 4" xfId="3797" xr:uid="{13CF6C89-D85D-4FDB-A337-6CAECE06BF52}"/>
    <cellStyle name="Normal 8 3 4 2 3" xfId="2161" xr:uid="{3FC00A79-8953-450D-B784-19149BCF8DBA}"/>
    <cellStyle name="Normal 8 3 4 2 3 2" xfId="2162" xr:uid="{60077EB1-F26B-4256-B7B9-06142BD56FA2}"/>
    <cellStyle name="Normal 8 3 4 2 4" xfId="2163" xr:uid="{9A1EED44-F45F-4C24-943C-1BC60C6C22FA}"/>
    <cellStyle name="Normal 8 3 4 2 5" xfId="3798" xr:uid="{158B6B32-3AF9-43FC-8C9C-B53992F89EAF}"/>
    <cellStyle name="Normal 8 3 4 3" xfId="792" xr:uid="{2C229ED5-EA16-4764-998A-282CE6AD4129}"/>
    <cellStyle name="Normal 8 3 4 3 2" xfId="2164" xr:uid="{A32B7884-7348-422A-A076-376FD7C18721}"/>
    <cellStyle name="Normal 8 3 4 3 2 2" xfId="2165" xr:uid="{24C91E3C-3C05-4E49-ADE3-2E639C95F04B}"/>
    <cellStyle name="Normal 8 3 4 3 3" xfId="2166" xr:uid="{88A4968D-4572-41E7-839B-6EED6046A89D}"/>
    <cellStyle name="Normal 8 3 4 3 4" xfId="3799" xr:uid="{E75CDC32-76C9-44DD-8D26-243817F5CF3B}"/>
    <cellStyle name="Normal 8 3 4 4" xfId="2167" xr:uid="{CA2E9287-A224-4595-A07B-2C3188723C13}"/>
    <cellStyle name="Normal 8 3 4 4 2" xfId="2168" xr:uid="{07A7E0AA-90A8-4E2E-A6C8-378491DCA6E4}"/>
    <cellStyle name="Normal 8 3 4 4 3" xfId="3800" xr:uid="{2F1AA281-8A85-436B-A9B0-3EC22D44D48C}"/>
    <cellStyle name="Normal 8 3 4 4 4" xfId="3801" xr:uid="{D38878FB-2FCA-43A2-A497-1EFCCE48DF80}"/>
    <cellStyle name="Normal 8 3 4 5" xfId="2169" xr:uid="{70357865-8035-44F6-B1C3-6D3A1249D67C}"/>
    <cellStyle name="Normal 8 3 4 6" xfId="3802" xr:uid="{45E059D5-748C-48EE-8520-57862483DA64}"/>
    <cellStyle name="Normal 8 3 4 7" xfId="3803" xr:uid="{4E90FAEB-B7C8-4CC5-8434-258E76F9B415}"/>
    <cellStyle name="Normal 8 3 5" xfId="388" xr:uid="{2A1DB056-25A4-4CC5-B85A-5CDA4803DF58}"/>
    <cellStyle name="Normal 8 3 5 2" xfId="793" xr:uid="{2CF32D50-2E69-4524-BF38-A8A3D082E27D}"/>
    <cellStyle name="Normal 8 3 5 2 2" xfId="2170" xr:uid="{28ED939D-3F57-4517-B347-EF4AB5D71378}"/>
    <cellStyle name="Normal 8 3 5 2 2 2" xfId="2171" xr:uid="{61DCAD51-9BC2-42AC-86CB-DFBE474A5B80}"/>
    <cellStyle name="Normal 8 3 5 2 3" xfId="2172" xr:uid="{713753B9-08D7-43C3-BF97-34074184DA4B}"/>
    <cellStyle name="Normal 8 3 5 2 4" xfId="3804" xr:uid="{7C3B4E0E-C54A-4F5C-BC6B-7B138BBBD932}"/>
    <cellStyle name="Normal 8 3 5 3" xfId="2173" xr:uid="{8D480476-ABFE-43A4-A8AE-852DB5F73FEC}"/>
    <cellStyle name="Normal 8 3 5 3 2" xfId="2174" xr:uid="{58736A08-24CE-4234-8DD5-95E397B62174}"/>
    <cellStyle name="Normal 8 3 5 3 3" xfId="3805" xr:uid="{8159481D-86B4-49FA-A4B1-90FB6FFCFBF2}"/>
    <cellStyle name="Normal 8 3 5 3 4" xfId="3806" xr:uid="{33C9DECD-3517-43C0-8A52-CE1D0B69738D}"/>
    <cellStyle name="Normal 8 3 5 4" xfId="2175" xr:uid="{21C1C342-EADD-4FFE-90B7-7FF8F457D124}"/>
    <cellStyle name="Normal 8 3 5 5" xfId="3807" xr:uid="{FC216CEE-9C75-4F4E-8DF6-EA65EC39E9BE}"/>
    <cellStyle name="Normal 8 3 5 6" xfId="3808" xr:uid="{327457A7-1D65-469D-95F1-EF8D61213231}"/>
    <cellStyle name="Normal 8 3 6" xfId="389" xr:uid="{CC5E0DA2-7364-4AFF-A40B-5D096F1D5172}"/>
    <cellStyle name="Normal 8 3 6 2" xfId="2176" xr:uid="{3C9746F9-EAB7-4739-9B41-0C8DD693F0E8}"/>
    <cellStyle name="Normal 8 3 6 2 2" xfId="2177" xr:uid="{676E00E6-BA24-4C71-B0B8-C88054309025}"/>
    <cellStyle name="Normal 8 3 6 2 3" xfId="3809" xr:uid="{38468F08-125E-42C8-B734-7FCAFDEBAB7C}"/>
    <cellStyle name="Normal 8 3 6 2 4" xfId="3810" xr:uid="{CA0FAC14-9A84-4BE2-8413-860883774FC1}"/>
    <cellStyle name="Normal 8 3 6 3" xfId="2178" xr:uid="{82F0F923-E282-4376-BA5A-6754228943AD}"/>
    <cellStyle name="Normal 8 3 6 4" xfId="3811" xr:uid="{CF601163-7214-4AA7-9554-68C73B0A9FE3}"/>
    <cellStyle name="Normal 8 3 6 5" xfId="3812" xr:uid="{72F449DE-FAA5-448D-8EB3-D7661440C71E}"/>
    <cellStyle name="Normal 8 3 7" xfId="2179" xr:uid="{F7378364-3022-4321-9DB5-602492C2145A}"/>
    <cellStyle name="Normal 8 3 7 2" xfId="2180" xr:uid="{0F3911C4-072B-493B-9271-C5F899E21506}"/>
    <cellStyle name="Normal 8 3 7 3" xfId="3813" xr:uid="{4037DEA7-E06F-473E-95D4-85060E629A00}"/>
    <cellStyle name="Normal 8 3 7 4" xfId="3814" xr:uid="{4FF2C875-7915-4C13-B0B5-DD4143F27991}"/>
    <cellStyle name="Normal 8 3 8" xfId="2181" xr:uid="{E3A972A7-DCF6-4201-A140-54D6DCCF0B19}"/>
    <cellStyle name="Normal 8 3 8 2" xfId="3815" xr:uid="{E162E555-736E-4699-9EDB-22CDBFB7F2FA}"/>
    <cellStyle name="Normal 8 3 8 3" xfId="3816" xr:uid="{CBF12C70-9161-4A0E-9B72-D8FF3719D45A}"/>
    <cellStyle name="Normal 8 3 8 4" xfId="3817" xr:uid="{8609F244-E757-4113-B862-CCE018224A35}"/>
    <cellStyle name="Normal 8 3 9" xfId="3818" xr:uid="{70DC6368-10F1-4CC6-BCD6-395F02A16233}"/>
    <cellStyle name="Normal 8 4" xfId="159" xr:uid="{5F1F0448-505C-40A4-8D81-B8870F1C54BD}"/>
    <cellStyle name="Normal 8 4 10" xfId="3819" xr:uid="{363D8492-C17B-4C72-A6BD-761DBA7324CB}"/>
    <cellStyle name="Normal 8 4 11" xfId="3820" xr:uid="{F5031EA9-783D-417A-8AC4-DBB66FE4E490}"/>
    <cellStyle name="Normal 8 4 2" xfId="160" xr:uid="{DABEE9F1-82E1-4034-891D-312303D633B0}"/>
    <cellStyle name="Normal 8 4 2 2" xfId="390" xr:uid="{6B56C111-CED8-4839-9852-9E64143525EA}"/>
    <cellStyle name="Normal 8 4 2 2 2" xfId="794" xr:uid="{4CC9C01B-B838-4AC9-A4F7-6EEB7A11BB52}"/>
    <cellStyle name="Normal 8 4 2 2 2 2" xfId="795" xr:uid="{A7F1B7C9-25FA-4360-A65B-852A006CFCE1}"/>
    <cellStyle name="Normal 8 4 2 2 2 2 2" xfId="2182" xr:uid="{07E8CEC7-B88D-4C4C-B839-126F46114E59}"/>
    <cellStyle name="Normal 8 4 2 2 2 2 3" xfId="3821" xr:uid="{2AE39ACB-AE38-4BD1-843C-C7CECA17BA99}"/>
    <cellStyle name="Normal 8 4 2 2 2 2 4" xfId="3822" xr:uid="{638FD444-F3D0-473B-8ED4-4828827A7B63}"/>
    <cellStyle name="Normal 8 4 2 2 2 3" xfId="2183" xr:uid="{B306F8BE-49EF-4E39-8698-AE8E88927CDC}"/>
    <cellStyle name="Normal 8 4 2 2 2 3 2" xfId="3823" xr:uid="{018D4200-DAF9-4E36-BA75-704E66A071FA}"/>
    <cellStyle name="Normal 8 4 2 2 2 3 3" xfId="3824" xr:uid="{E4468C8E-B3CC-4F74-802D-DBF05A7DE183}"/>
    <cellStyle name="Normal 8 4 2 2 2 3 4" xfId="3825" xr:uid="{5128DFBE-1C42-43B7-B55E-A999315F72A7}"/>
    <cellStyle name="Normal 8 4 2 2 2 4" xfId="3826" xr:uid="{F056A455-3384-4C23-99E9-501707BDBEF3}"/>
    <cellStyle name="Normal 8 4 2 2 2 5" xfId="3827" xr:uid="{A4B5F5CE-911B-4904-8F3F-EA49882D7946}"/>
    <cellStyle name="Normal 8 4 2 2 2 6" xfId="3828" xr:uid="{466A8C78-3DEE-4CF3-8643-0AF7AE978301}"/>
    <cellStyle name="Normal 8 4 2 2 3" xfId="796" xr:uid="{6189C4E7-7688-4742-BEBC-4C83307C15C2}"/>
    <cellStyle name="Normal 8 4 2 2 3 2" xfId="2184" xr:uid="{F2E9B5EF-B595-4FC5-BC8E-C93BE3B1F4CF}"/>
    <cellStyle name="Normal 8 4 2 2 3 2 2" xfId="3829" xr:uid="{BAAC488D-4E37-482F-BCDD-78F06CF11747}"/>
    <cellStyle name="Normal 8 4 2 2 3 2 3" xfId="3830" xr:uid="{53B12944-03CC-48BF-8006-DB444CA63BF0}"/>
    <cellStyle name="Normal 8 4 2 2 3 2 4" xfId="3831" xr:uid="{4E3BF73A-5910-4FF3-B566-28CA7824DFD3}"/>
    <cellStyle name="Normal 8 4 2 2 3 3" xfId="3832" xr:uid="{2809B6FD-0ADF-4D85-85DD-7AF1BEFCB95B}"/>
    <cellStyle name="Normal 8 4 2 2 3 4" xfId="3833" xr:uid="{2908ABE4-BAE1-4AF0-95BC-B6F1BE97DFEE}"/>
    <cellStyle name="Normal 8 4 2 2 3 5" xfId="3834" xr:uid="{016F6734-963E-45B1-947A-F7A559D5D7B0}"/>
    <cellStyle name="Normal 8 4 2 2 4" xfId="2185" xr:uid="{F2BB7D4D-06F9-464B-875D-DDA000F0FF5C}"/>
    <cellStyle name="Normal 8 4 2 2 4 2" xfId="3835" xr:uid="{5A599219-6C8B-428D-9B50-0145243BEEEE}"/>
    <cellStyle name="Normal 8 4 2 2 4 3" xfId="3836" xr:uid="{86A5DDAD-B293-4743-A370-E9ADE6716732}"/>
    <cellStyle name="Normal 8 4 2 2 4 4" xfId="3837" xr:uid="{E59B32ED-F36B-4C08-B062-7F26A42B92D9}"/>
    <cellStyle name="Normal 8 4 2 2 5" xfId="3838" xr:uid="{6622EA28-469B-4E5A-98B7-DDAA5A83248F}"/>
    <cellStyle name="Normal 8 4 2 2 5 2" xfId="3839" xr:uid="{5AF86665-7267-4515-9C1F-B58A71B22537}"/>
    <cellStyle name="Normal 8 4 2 2 5 3" xfId="3840" xr:uid="{C0D289A9-3538-4745-87ED-B67C167265D7}"/>
    <cellStyle name="Normal 8 4 2 2 5 4" xfId="3841" xr:uid="{7FB769E9-DD94-481D-AC46-1B1CC70DB26E}"/>
    <cellStyle name="Normal 8 4 2 2 6" xfId="3842" xr:uid="{3B1493D8-65F6-4819-9D89-DBBE674795DD}"/>
    <cellStyle name="Normal 8 4 2 2 7" xfId="3843" xr:uid="{0CF9745F-4461-4538-8C9E-78CACB549673}"/>
    <cellStyle name="Normal 8 4 2 2 8" xfId="3844" xr:uid="{BF196181-B2CB-449A-9366-84DE0BE5014C}"/>
    <cellStyle name="Normal 8 4 2 3" xfId="797" xr:uid="{9B16139E-F15D-42CA-9A74-BA9B76D01378}"/>
    <cellStyle name="Normal 8 4 2 3 2" xfId="798" xr:uid="{1A2C580A-C515-4BBB-B126-ECC531B73C7A}"/>
    <cellStyle name="Normal 8 4 2 3 2 2" xfId="799" xr:uid="{724DE050-80A3-4763-A855-8ECD5EDA2E89}"/>
    <cellStyle name="Normal 8 4 2 3 2 3" xfId="3845" xr:uid="{C7BA1EB4-1689-4E9A-B773-AEAA83C8C085}"/>
    <cellStyle name="Normal 8 4 2 3 2 4" xfId="3846" xr:uid="{7459E984-5528-4CF8-9F11-A97E627107EB}"/>
    <cellStyle name="Normal 8 4 2 3 3" xfId="800" xr:uid="{461BA9FC-2380-437A-B06D-C1A339997BEC}"/>
    <cellStyle name="Normal 8 4 2 3 3 2" xfId="3847" xr:uid="{CEF809E8-C35B-45FD-B48F-2927624D2A6B}"/>
    <cellStyle name="Normal 8 4 2 3 3 3" xfId="3848" xr:uid="{B01A6D45-CB8F-4A51-A855-07AD3C2BC94E}"/>
    <cellStyle name="Normal 8 4 2 3 3 4" xfId="3849" xr:uid="{64EE2611-4DD5-467C-A613-FF8F4FBE7244}"/>
    <cellStyle name="Normal 8 4 2 3 4" xfId="3850" xr:uid="{2CC1ECF0-9920-4F80-8F36-6BDC382305CD}"/>
    <cellStyle name="Normal 8 4 2 3 5" xfId="3851" xr:uid="{0AD19847-AFFA-4F38-98BF-50D4C1CDBB44}"/>
    <cellStyle name="Normal 8 4 2 3 6" xfId="3852" xr:uid="{BBE55230-080C-4953-BDB3-784E3D06D1B7}"/>
    <cellStyle name="Normal 8 4 2 4" xfId="801" xr:uid="{E38DB444-395B-447C-97C1-C40773455626}"/>
    <cellStyle name="Normal 8 4 2 4 2" xfId="802" xr:uid="{80807D1C-F104-4D51-8472-0572FD864751}"/>
    <cellStyle name="Normal 8 4 2 4 2 2" xfId="3853" xr:uid="{960BCF53-4EEC-487A-B31B-3E875C1139DB}"/>
    <cellStyle name="Normal 8 4 2 4 2 3" xfId="3854" xr:uid="{32BD209D-D639-4F77-B6B5-315454BD0945}"/>
    <cellStyle name="Normal 8 4 2 4 2 4" xfId="3855" xr:uid="{93C5C28A-2095-43F0-B527-3810D71ED893}"/>
    <cellStyle name="Normal 8 4 2 4 3" xfId="3856" xr:uid="{67027CD9-0402-4DB7-887B-74463DA45E38}"/>
    <cellStyle name="Normal 8 4 2 4 4" xfId="3857" xr:uid="{5A157E8F-2923-4B90-963B-F58816166A69}"/>
    <cellStyle name="Normal 8 4 2 4 5" xfId="3858" xr:uid="{B6D6C89A-6F02-478A-B327-33190D2F3FE6}"/>
    <cellStyle name="Normal 8 4 2 5" xfId="803" xr:uid="{CFEC58CC-F82F-4B0F-9E35-8680F87D58FA}"/>
    <cellStyle name="Normal 8 4 2 5 2" xfId="3859" xr:uid="{63907F89-FF3A-4A40-B1DB-C5C32FEC6BFD}"/>
    <cellStyle name="Normal 8 4 2 5 3" xfId="3860" xr:uid="{8CE626A3-4783-459E-A2BE-FF91BA8FE2E5}"/>
    <cellStyle name="Normal 8 4 2 5 4" xfId="3861" xr:uid="{2A376D18-562E-47A3-855A-A5248CE38A41}"/>
    <cellStyle name="Normal 8 4 2 6" xfId="3862" xr:uid="{05E3F10D-4841-4BAF-BB9B-88E107927176}"/>
    <cellStyle name="Normal 8 4 2 6 2" xfId="3863" xr:uid="{A6E6A996-3AB4-4663-9C9E-0F3B294D275D}"/>
    <cellStyle name="Normal 8 4 2 6 3" xfId="3864" xr:uid="{737B798F-4275-4DD0-918C-0F749A552B11}"/>
    <cellStyle name="Normal 8 4 2 6 4" xfId="3865" xr:uid="{0E5AE0E2-D5F9-41AD-90C6-D11D30020684}"/>
    <cellStyle name="Normal 8 4 2 7" xfId="3866" xr:uid="{6506832E-7D3F-4618-9B86-836F11EF1EB2}"/>
    <cellStyle name="Normal 8 4 2 8" xfId="3867" xr:uid="{058CD831-7B45-4566-85CB-A01DC255BF71}"/>
    <cellStyle name="Normal 8 4 2 9" xfId="3868" xr:uid="{3F22861B-F88B-42CC-AA97-AFB092440AE2}"/>
    <cellStyle name="Normal 8 4 3" xfId="391" xr:uid="{3C60C758-9758-4AB4-8428-780DD3A48B14}"/>
    <cellStyle name="Normal 8 4 3 2" xfId="804" xr:uid="{14441215-8564-4C79-AF52-812B0E8E9EAF}"/>
    <cellStyle name="Normal 8 4 3 2 2" xfId="805" xr:uid="{534D6535-D741-43A0-974B-0A8A0037310B}"/>
    <cellStyle name="Normal 8 4 3 2 2 2" xfId="2186" xr:uid="{E7D33A26-A65F-4337-82C8-DD8B9B57DEC5}"/>
    <cellStyle name="Normal 8 4 3 2 2 2 2" xfId="2187" xr:uid="{8B58BD59-58F1-482C-8EED-B568700FBAEB}"/>
    <cellStyle name="Normal 8 4 3 2 2 3" xfId="2188" xr:uid="{04C87258-EBFE-41F7-80F2-B92BDDCA85EB}"/>
    <cellStyle name="Normal 8 4 3 2 2 4" xfId="3869" xr:uid="{034F84C5-68D2-497B-84A8-1151F5A5A615}"/>
    <cellStyle name="Normal 8 4 3 2 3" xfId="2189" xr:uid="{7050C3C9-671C-4676-A454-D838123F4D6E}"/>
    <cellStyle name="Normal 8 4 3 2 3 2" xfId="2190" xr:uid="{242A2663-A3C9-44A2-BC03-B492FB8E41A1}"/>
    <cellStyle name="Normal 8 4 3 2 3 3" xfId="3870" xr:uid="{1B39E6A9-77C6-49CA-806B-9545BED44CA8}"/>
    <cellStyle name="Normal 8 4 3 2 3 4" xfId="3871" xr:uid="{3E50FAEA-C717-4D9F-A0D5-164ED6D21B92}"/>
    <cellStyle name="Normal 8 4 3 2 4" xfId="2191" xr:uid="{2482E6CA-311A-4295-882F-BD7BF244B56B}"/>
    <cellStyle name="Normal 8 4 3 2 5" xfId="3872" xr:uid="{B2E0C4B4-9D4B-40DD-AA56-D323028545E0}"/>
    <cellStyle name="Normal 8 4 3 2 6" xfId="3873" xr:uid="{ED50FE42-46F5-433F-A961-DE5EF4D67C7C}"/>
    <cellStyle name="Normal 8 4 3 3" xfId="806" xr:uid="{D03677C3-676E-42DA-B759-1B864D6616F5}"/>
    <cellStyle name="Normal 8 4 3 3 2" xfId="2192" xr:uid="{F87A5958-0FD1-4121-97B7-805D95883AB2}"/>
    <cellStyle name="Normal 8 4 3 3 2 2" xfId="2193" xr:uid="{D6CD9CCD-682D-4FDD-8961-4FDBE126CA87}"/>
    <cellStyle name="Normal 8 4 3 3 2 3" xfId="3874" xr:uid="{1ED224F3-07D1-4E26-A8CC-58EA6BA480C6}"/>
    <cellStyle name="Normal 8 4 3 3 2 4" xfId="3875" xr:uid="{80746ED3-E904-47BE-A7CA-DD5A5A9D589B}"/>
    <cellStyle name="Normal 8 4 3 3 3" xfId="2194" xr:uid="{0DD286F3-C64E-482A-9D29-97A60DEBC388}"/>
    <cellStyle name="Normal 8 4 3 3 4" xfId="3876" xr:uid="{CACE9A34-DC1D-43DD-8D89-0698691C1688}"/>
    <cellStyle name="Normal 8 4 3 3 5" xfId="3877" xr:uid="{1C300E5F-C5DF-46FC-8D81-FDCD47A4C921}"/>
    <cellStyle name="Normal 8 4 3 4" xfId="2195" xr:uid="{9912EBE2-4C70-499F-9572-18C225E21AD6}"/>
    <cellStyle name="Normal 8 4 3 4 2" xfId="2196" xr:uid="{97D779D9-D44E-49EE-BB1C-701127238410}"/>
    <cellStyle name="Normal 8 4 3 4 3" xfId="3878" xr:uid="{8BFE2BBA-E10E-4D63-A95C-EDF47DEE892F}"/>
    <cellStyle name="Normal 8 4 3 4 4" xfId="3879" xr:uid="{505C38C1-DC9B-41E7-B6B7-EC98966E24F2}"/>
    <cellStyle name="Normal 8 4 3 5" xfId="2197" xr:uid="{D37115E7-055C-4239-82C9-5E984E2ECB3D}"/>
    <cellStyle name="Normal 8 4 3 5 2" xfId="3880" xr:uid="{A70FEC13-648F-4335-B019-960B13E8692B}"/>
    <cellStyle name="Normal 8 4 3 5 3" xfId="3881" xr:uid="{3C83964A-9EE0-4CD5-A97D-9A20F0B68A63}"/>
    <cellStyle name="Normal 8 4 3 5 4" xfId="3882" xr:uid="{52FE2333-6564-4F69-BFEE-141416D7C852}"/>
    <cellStyle name="Normal 8 4 3 6" xfId="3883" xr:uid="{94A13BAE-6C71-4F13-B370-D8E7D40A2A06}"/>
    <cellStyle name="Normal 8 4 3 7" xfId="3884" xr:uid="{7CB9B962-D594-4689-BB44-B3480AB78F00}"/>
    <cellStyle name="Normal 8 4 3 8" xfId="3885" xr:uid="{F6EF8547-095B-41B7-86E7-9A754AEF008C}"/>
    <cellStyle name="Normal 8 4 4" xfId="392" xr:uid="{32249642-F210-45E5-9746-B10327CDD235}"/>
    <cellStyle name="Normal 8 4 4 2" xfId="807" xr:uid="{E812F2D9-F3EE-419C-93F1-A35AB9E6A308}"/>
    <cellStyle name="Normal 8 4 4 2 2" xfId="808" xr:uid="{7A75DDC7-79CF-4FD5-8484-CB7FBB54128E}"/>
    <cellStyle name="Normal 8 4 4 2 2 2" xfId="2198" xr:uid="{194AB34B-7AF5-4005-80AF-51BF96CE99FB}"/>
    <cellStyle name="Normal 8 4 4 2 2 3" xfId="3886" xr:uid="{22CCACBD-B436-408E-B3E8-B2DA51E42BE9}"/>
    <cellStyle name="Normal 8 4 4 2 2 4" xfId="3887" xr:uid="{558D3BDE-06F3-4140-A404-CF7F9574D279}"/>
    <cellStyle name="Normal 8 4 4 2 3" xfId="2199" xr:uid="{F5DA5719-B247-4C63-A753-5071E0974123}"/>
    <cellStyle name="Normal 8 4 4 2 4" xfId="3888" xr:uid="{70430B6F-06C9-4F72-957C-F41E5FE25393}"/>
    <cellStyle name="Normal 8 4 4 2 5" xfId="3889" xr:uid="{824B97A2-608F-4C59-A49A-FB0F09255694}"/>
    <cellStyle name="Normal 8 4 4 3" xfId="809" xr:uid="{5E7BE407-338B-4207-B9D8-240CA45D6CA3}"/>
    <cellStyle name="Normal 8 4 4 3 2" xfId="2200" xr:uid="{E1DB190B-BA4F-4520-A24A-C424ED2978B3}"/>
    <cellStyle name="Normal 8 4 4 3 3" xfId="3890" xr:uid="{B2EFD854-C411-4824-BE35-78D532AC7AEB}"/>
    <cellStyle name="Normal 8 4 4 3 4" xfId="3891" xr:uid="{73A65C44-FBAF-40C4-A616-3054FCDD3170}"/>
    <cellStyle name="Normal 8 4 4 4" xfId="2201" xr:uid="{D5812FED-08D6-4E2F-A486-5A45D28EEFAD}"/>
    <cellStyle name="Normal 8 4 4 4 2" xfId="3892" xr:uid="{4B469AE5-0312-4661-A8DC-5939D382E640}"/>
    <cellStyle name="Normal 8 4 4 4 3" xfId="3893" xr:uid="{ED2E1121-FC13-4F59-BBF1-874202BCFFB3}"/>
    <cellStyle name="Normal 8 4 4 4 4" xfId="3894" xr:uid="{ECE9912E-4D09-47D9-B848-CF41EB3B111A}"/>
    <cellStyle name="Normal 8 4 4 5" xfId="3895" xr:uid="{9B79FE1F-62FC-4394-BBF3-3144D15CA93D}"/>
    <cellStyle name="Normal 8 4 4 6" xfId="3896" xr:uid="{95742510-9918-4456-97E6-16C68A5DC68A}"/>
    <cellStyle name="Normal 8 4 4 7" xfId="3897" xr:uid="{1522D858-C8AD-48DC-B8B5-A2AB274F6EB2}"/>
    <cellStyle name="Normal 8 4 5" xfId="393" xr:uid="{3BBB0D41-601C-4BFF-938E-839BE35E7D96}"/>
    <cellStyle name="Normal 8 4 5 2" xfId="810" xr:uid="{8E272C47-63EA-4FEA-8D45-181A00FE5A0B}"/>
    <cellStyle name="Normal 8 4 5 2 2" xfId="2202" xr:uid="{6DE91E74-D944-417F-8543-AE2A458EDB51}"/>
    <cellStyle name="Normal 8 4 5 2 3" xfId="3898" xr:uid="{6B40659C-CE4A-4C51-9704-8E26676EA31F}"/>
    <cellStyle name="Normal 8 4 5 2 4" xfId="3899" xr:uid="{EB57C4E9-F9B4-42AC-85F5-0B171E9F4525}"/>
    <cellStyle name="Normal 8 4 5 3" xfId="2203" xr:uid="{175A7A1E-6B15-452D-9684-DF054D8C7D82}"/>
    <cellStyle name="Normal 8 4 5 3 2" xfId="3900" xr:uid="{512152B5-32D2-4649-9661-D9305F2CD51C}"/>
    <cellStyle name="Normal 8 4 5 3 3" xfId="3901" xr:uid="{3A11958A-91E4-4440-9F4B-153B10EB808E}"/>
    <cellStyle name="Normal 8 4 5 3 4" xfId="3902" xr:uid="{0CBE620F-8CFC-4CEE-8D40-02A84654C7B3}"/>
    <cellStyle name="Normal 8 4 5 4" xfId="3903" xr:uid="{12653886-CD65-40BA-999F-E05653F65F79}"/>
    <cellStyle name="Normal 8 4 5 5" xfId="3904" xr:uid="{1082473B-4C41-4433-9B1A-48D1FD1CF2A0}"/>
    <cellStyle name="Normal 8 4 5 6" xfId="3905" xr:uid="{A7F51C0F-2C13-4057-9330-375909138BE9}"/>
    <cellStyle name="Normal 8 4 6" xfId="811" xr:uid="{AE868992-4E62-4807-AF36-C37513841860}"/>
    <cellStyle name="Normal 8 4 6 2" xfId="2204" xr:uid="{C1312E1F-7057-4692-BCCD-3623C889C2F4}"/>
    <cellStyle name="Normal 8 4 6 2 2" xfId="3906" xr:uid="{AC1C38AD-92A1-492E-8657-7F66F0FAF27C}"/>
    <cellStyle name="Normal 8 4 6 2 3" xfId="3907" xr:uid="{F172D163-2DD8-4E5D-822A-CBC71FCC2C35}"/>
    <cellStyle name="Normal 8 4 6 2 4" xfId="3908" xr:uid="{1A68680D-34E9-4A39-AA3E-22CDBEA0125B}"/>
    <cellStyle name="Normal 8 4 6 3" xfId="3909" xr:uid="{AA890B43-A1DC-486C-A883-0FEEB62FB3F1}"/>
    <cellStyle name="Normal 8 4 6 4" xfId="3910" xr:uid="{6520D1EF-356E-4B28-B8C2-4ECC7E9B6802}"/>
    <cellStyle name="Normal 8 4 6 5" xfId="3911" xr:uid="{9CF2A173-BD07-4B57-A7BB-DEAE1D4ADDBC}"/>
    <cellStyle name="Normal 8 4 7" xfId="2205" xr:uid="{1EED1977-2174-4B14-8684-2B384B09418D}"/>
    <cellStyle name="Normal 8 4 7 2" xfId="3912" xr:uid="{D2A30366-2F75-4DED-BB29-EF1F59B46D4D}"/>
    <cellStyle name="Normal 8 4 7 3" xfId="3913" xr:uid="{3C6D3717-4B0D-42B2-B8E7-1B5FFBC91E9E}"/>
    <cellStyle name="Normal 8 4 7 4" xfId="3914" xr:uid="{8506AD52-8BDC-4A62-AF6D-53D7C5E2D16D}"/>
    <cellStyle name="Normal 8 4 8" xfId="3915" xr:uid="{62714B8A-8F4A-4D1E-BD31-255169B0A987}"/>
    <cellStyle name="Normal 8 4 8 2" xfId="3916" xr:uid="{AE57B6B3-159A-47B1-9CBA-C3A32D1FCA4E}"/>
    <cellStyle name="Normal 8 4 8 3" xfId="3917" xr:uid="{67C7E807-74BB-40C8-8270-432F59F98953}"/>
    <cellStyle name="Normal 8 4 8 4" xfId="3918" xr:uid="{4C8A82E9-454A-4702-9A26-6AE21B51D57B}"/>
    <cellStyle name="Normal 8 4 9" xfId="3919" xr:uid="{E23C507D-CD0D-49B7-B48B-4918AB5A496D}"/>
    <cellStyle name="Normal 8 5" xfId="161" xr:uid="{A76065DF-E13C-4556-88CC-7375D43931F3}"/>
    <cellStyle name="Normal 8 5 2" xfId="162" xr:uid="{0AA2AFF5-B696-4DF0-8C3B-A3BED407FE6F}"/>
    <cellStyle name="Normal 8 5 2 2" xfId="394" xr:uid="{C87C48DA-2E9D-4874-920F-92A71F8C5C4E}"/>
    <cellStyle name="Normal 8 5 2 2 2" xfId="812" xr:uid="{52E1B610-6B47-49D6-AF45-4DEA3097CBA2}"/>
    <cellStyle name="Normal 8 5 2 2 2 2" xfId="2206" xr:uid="{A28DE74B-6FB8-432D-A16B-8B8C5E865233}"/>
    <cellStyle name="Normal 8 5 2 2 2 3" xfId="3920" xr:uid="{80D45EC7-9873-42AC-AD2A-07FC1AAC393B}"/>
    <cellStyle name="Normal 8 5 2 2 2 4" xfId="3921" xr:uid="{577B7931-96EF-474F-B042-5018CEB1AEFF}"/>
    <cellStyle name="Normal 8 5 2 2 3" xfId="2207" xr:uid="{E280CF0C-1CB1-4247-AEFE-D76505D8BE62}"/>
    <cellStyle name="Normal 8 5 2 2 3 2" xfId="3922" xr:uid="{87C409F3-D67D-47FC-AC98-B646BB3B4444}"/>
    <cellStyle name="Normal 8 5 2 2 3 3" xfId="3923" xr:uid="{4A136567-3590-455C-9A8D-9CB02C0D18F1}"/>
    <cellStyle name="Normal 8 5 2 2 3 4" xfId="3924" xr:uid="{73F65A0E-1EC9-411A-AB8E-31B3E6BD2B44}"/>
    <cellStyle name="Normal 8 5 2 2 4" xfId="3925" xr:uid="{D6B7C13F-6F21-4109-99DC-E962A3B7BE14}"/>
    <cellStyle name="Normal 8 5 2 2 5" xfId="3926" xr:uid="{70338255-1658-483B-90D4-AA2D4C26DE86}"/>
    <cellStyle name="Normal 8 5 2 2 6" xfId="3927" xr:uid="{17D3E7E9-51D0-4749-A85A-B85349F8710E}"/>
    <cellStyle name="Normal 8 5 2 3" xfId="813" xr:uid="{76FA6442-561B-49AD-BCC3-FC12A551A371}"/>
    <cellStyle name="Normal 8 5 2 3 2" xfId="2208" xr:uid="{94DFFBDE-E5C4-43EF-9741-BA1F38198B32}"/>
    <cellStyle name="Normal 8 5 2 3 2 2" xfId="3928" xr:uid="{3B2C5735-034A-4BB1-966F-EF1134CD9750}"/>
    <cellStyle name="Normal 8 5 2 3 2 3" xfId="3929" xr:uid="{75A00A62-E0C8-4A77-970A-1850BC694E3E}"/>
    <cellStyle name="Normal 8 5 2 3 2 4" xfId="3930" xr:uid="{EE13836C-E3CF-4F2B-8321-3CE5D4A23377}"/>
    <cellStyle name="Normal 8 5 2 3 3" xfId="3931" xr:uid="{72B45110-92EB-4707-AE20-C9376A8734EB}"/>
    <cellStyle name="Normal 8 5 2 3 4" xfId="3932" xr:uid="{4EBF9B59-FE53-4B96-ACB7-5A12380909D9}"/>
    <cellStyle name="Normal 8 5 2 3 5" xfId="3933" xr:uid="{128CBBFB-C812-4CEB-AFC0-791CB9A53E54}"/>
    <cellStyle name="Normal 8 5 2 4" xfId="2209" xr:uid="{EBC0E58E-1783-4BCE-BBE9-58D450EE80B0}"/>
    <cellStyle name="Normal 8 5 2 4 2" xfId="3934" xr:uid="{934C88A5-FB0D-4155-B64E-C07DD21F9062}"/>
    <cellStyle name="Normal 8 5 2 4 3" xfId="3935" xr:uid="{6B10C7F5-7F8F-4CE5-BA4E-5B6511EAC51C}"/>
    <cellStyle name="Normal 8 5 2 4 4" xfId="3936" xr:uid="{DA03A856-9D4C-4BB5-A7BF-F9108EDC7C2E}"/>
    <cellStyle name="Normal 8 5 2 5" xfId="3937" xr:uid="{29E1C81F-7E68-43D2-A89B-264AC5423B97}"/>
    <cellStyle name="Normal 8 5 2 5 2" xfId="3938" xr:uid="{7139DCF7-595B-4BF9-90B7-88BAD4DF2608}"/>
    <cellStyle name="Normal 8 5 2 5 3" xfId="3939" xr:uid="{962E4A53-F0A7-4E11-BD2A-F86B34F64C98}"/>
    <cellStyle name="Normal 8 5 2 5 4" xfId="3940" xr:uid="{E79B943C-6842-41E1-BDC6-27FEF44432FA}"/>
    <cellStyle name="Normal 8 5 2 6" xfId="3941" xr:uid="{84F187E9-19C7-49F6-9929-562D56CFD091}"/>
    <cellStyle name="Normal 8 5 2 7" xfId="3942" xr:uid="{3A8AA9B7-1233-45F4-9DC5-AD1FCC26FEA0}"/>
    <cellStyle name="Normal 8 5 2 8" xfId="3943" xr:uid="{3BA0CB35-3481-421E-A8A3-DA84E553C71F}"/>
    <cellStyle name="Normal 8 5 3" xfId="395" xr:uid="{988B0547-5AD7-4788-A2BD-5ECF1D2DFD2B}"/>
    <cellStyle name="Normal 8 5 3 2" xfId="814" xr:uid="{F5684370-0B16-4875-8D5D-292227743B2C}"/>
    <cellStyle name="Normal 8 5 3 2 2" xfId="815" xr:uid="{73D2D02F-0732-4435-A591-80860CF6D142}"/>
    <cellStyle name="Normal 8 5 3 2 3" xfId="3944" xr:uid="{4BD06485-2999-4737-8749-FA0694966532}"/>
    <cellStyle name="Normal 8 5 3 2 4" xfId="3945" xr:uid="{D5BF1E73-DB4A-48F5-B6B3-F935DF525A16}"/>
    <cellStyle name="Normal 8 5 3 3" xfId="816" xr:uid="{6B131560-8A22-42E3-A5AA-80E225BFCB36}"/>
    <cellStyle name="Normal 8 5 3 3 2" xfId="3946" xr:uid="{95C6D4CE-6BF8-4B0D-A4FD-D6E3E45D232B}"/>
    <cellStyle name="Normal 8 5 3 3 3" xfId="3947" xr:uid="{C6A4D2BD-9223-498D-ACFF-D9B1615FB847}"/>
    <cellStyle name="Normal 8 5 3 3 4" xfId="3948" xr:uid="{87AF4B1C-D2AE-48C7-9ED5-26CFB4C9758B}"/>
    <cellStyle name="Normal 8 5 3 4" xfId="3949" xr:uid="{11F5415C-E748-4B47-8C7E-73D1E09A5CCF}"/>
    <cellStyle name="Normal 8 5 3 5" xfId="3950" xr:uid="{B32FAE2F-3A2E-4DC3-9C46-765FBBB4EA12}"/>
    <cellStyle name="Normal 8 5 3 6" xfId="3951" xr:uid="{BB1A3BBF-5BF7-4099-ACE1-ED49084BDBBB}"/>
    <cellStyle name="Normal 8 5 4" xfId="396" xr:uid="{A32BAE7D-8358-48B4-99E5-8A493AB8ECA9}"/>
    <cellStyle name="Normal 8 5 4 2" xfId="817" xr:uid="{B11C1398-D02C-42A1-BA0C-3696D31F9ED1}"/>
    <cellStyle name="Normal 8 5 4 2 2" xfId="3952" xr:uid="{B34CA870-E73A-4234-84B7-6F503C328989}"/>
    <cellStyle name="Normal 8 5 4 2 3" xfId="3953" xr:uid="{0F0F4436-4C7E-4A5D-A402-5225C2EAA72F}"/>
    <cellStyle name="Normal 8 5 4 2 4" xfId="3954" xr:uid="{9CAE17E8-3ED9-4C52-BE85-40921599ADF9}"/>
    <cellStyle name="Normal 8 5 4 3" xfId="3955" xr:uid="{83D04FE2-E3CE-494A-AA6D-A1CCC51B3A38}"/>
    <cellStyle name="Normal 8 5 4 4" xfId="3956" xr:uid="{635F01B2-D687-4B9C-8E68-87553648D04D}"/>
    <cellStyle name="Normal 8 5 4 5" xfId="3957" xr:uid="{6CB0FA78-6CB8-4CE9-B40A-DCAAFE13527B}"/>
    <cellStyle name="Normal 8 5 5" xfId="818" xr:uid="{FE99010A-4B3B-4998-B8EE-27778C2A8E87}"/>
    <cellStyle name="Normal 8 5 5 2" xfId="3958" xr:uid="{246EE5E4-CD97-4260-9DC1-D31CC2B292CF}"/>
    <cellStyle name="Normal 8 5 5 3" xfId="3959" xr:uid="{1681444B-7783-4DAA-A48D-0FFF11AEBCA7}"/>
    <cellStyle name="Normal 8 5 5 4" xfId="3960" xr:uid="{A24AC4E2-F605-41A5-BFF2-F5177106364C}"/>
    <cellStyle name="Normal 8 5 6" xfId="3961" xr:uid="{02A553D0-A7E5-490D-B4F6-BE91ED515387}"/>
    <cellStyle name="Normal 8 5 6 2" xfId="3962" xr:uid="{7103C4BE-F3D2-45B0-BE85-E44B708AED5A}"/>
    <cellStyle name="Normal 8 5 6 3" xfId="3963" xr:uid="{B357A110-7B83-44D3-82C9-D776EFB1CCBE}"/>
    <cellStyle name="Normal 8 5 6 4" xfId="3964" xr:uid="{5ABFEFF3-02E4-473E-9F31-423798D56A3E}"/>
    <cellStyle name="Normal 8 5 7" xfId="3965" xr:uid="{88A10E00-5BBC-4A22-9797-4D3B94EF7939}"/>
    <cellStyle name="Normal 8 5 8" xfId="3966" xr:uid="{CD3ADD44-025A-441D-8A03-C79ACC46D471}"/>
    <cellStyle name="Normal 8 5 9" xfId="3967" xr:uid="{06BD572E-88D5-4A8E-9346-A7B19AA1B279}"/>
    <cellStyle name="Normal 8 6" xfId="163" xr:uid="{71765D76-0AF8-4F47-AF6C-BB5E14BB5092}"/>
    <cellStyle name="Normal 8 6 2" xfId="397" xr:uid="{0AAC83DB-73BE-4C00-A4EC-C0B4B6A7771E}"/>
    <cellStyle name="Normal 8 6 2 2" xfId="819" xr:uid="{9470A7C3-08A9-42F2-9C16-442E004BE73F}"/>
    <cellStyle name="Normal 8 6 2 2 2" xfId="2210" xr:uid="{CC6CFEE6-E79C-43FB-8636-143C947075BD}"/>
    <cellStyle name="Normal 8 6 2 2 2 2" xfId="2211" xr:uid="{077A6E37-F3D4-46B4-BB49-C166C35B4007}"/>
    <cellStyle name="Normal 8 6 2 2 3" xfId="2212" xr:uid="{F623AFA6-FED9-44AE-BBCB-C726082CA03A}"/>
    <cellStyle name="Normal 8 6 2 2 4" xfId="3968" xr:uid="{A44DD92D-53FE-4F9C-97EF-D6303A90D5BB}"/>
    <cellStyle name="Normal 8 6 2 3" xfId="2213" xr:uid="{50F13545-CAC1-4670-9657-C14AC49798DF}"/>
    <cellStyle name="Normal 8 6 2 3 2" xfId="2214" xr:uid="{3058088A-83C3-4939-AAF0-1D0D7A789A98}"/>
    <cellStyle name="Normal 8 6 2 3 3" xfId="3969" xr:uid="{F90C5747-45C9-4A74-AF04-4E6943E4F675}"/>
    <cellStyle name="Normal 8 6 2 3 4" xfId="3970" xr:uid="{513B004B-F602-44D2-806A-0DA805E5A249}"/>
    <cellStyle name="Normal 8 6 2 4" xfId="2215" xr:uid="{EAF671FF-074F-4C8B-81EE-B852C99E7E68}"/>
    <cellStyle name="Normal 8 6 2 5" xfId="3971" xr:uid="{975607AD-A996-427F-A1D3-B991F7C9E52F}"/>
    <cellStyle name="Normal 8 6 2 6" xfId="3972" xr:uid="{3AFCA5D6-A05C-438F-B9BD-6420F87273DF}"/>
    <cellStyle name="Normal 8 6 3" xfId="820" xr:uid="{C1E9A4D5-8AE7-43AC-B757-BF641E984099}"/>
    <cellStyle name="Normal 8 6 3 2" xfId="2216" xr:uid="{AB7E4EFD-AE54-45FE-B650-8F8F1A1472C9}"/>
    <cellStyle name="Normal 8 6 3 2 2" xfId="2217" xr:uid="{2BEE7061-D3B1-4516-AFE3-E6EAF7277EBA}"/>
    <cellStyle name="Normal 8 6 3 2 3" xfId="3973" xr:uid="{6ABF0885-A0F1-4058-93E6-BED91A184D7A}"/>
    <cellStyle name="Normal 8 6 3 2 4" xfId="3974" xr:uid="{A06F1A85-8AA6-40C3-A081-0599BD3966AA}"/>
    <cellStyle name="Normal 8 6 3 3" xfId="2218" xr:uid="{DF67C4A4-1D36-4AC5-A21A-445166306879}"/>
    <cellStyle name="Normal 8 6 3 4" xfId="3975" xr:uid="{BEC29412-488E-4F8C-B39A-A6962A304101}"/>
    <cellStyle name="Normal 8 6 3 5" xfId="3976" xr:uid="{C92A311D-1921-41DA-98BE-23E63E640571}"/>
    <cellStyle name="Normal 8 6 4" xfId="2219" xr:uid="{911D08AB-EB0B-4ACC-81A7-38F3B813211F}"/>
    <cellStyle name="Normal 8 6 4 2" xfId="2220" xr:uid="{2C44D94E-D340-4B07-81DB-93DE95E0D3B2}"/>
    <cellStyle name="Normal 8 6 4 3" xfId="3977" xr:uid="{1AF858E9-67A9-4D33-82F6-1E657553ABDB}"/>
    <cellStyle name="Normal 8 6 4 4" xfId="3978" xr:uid="{765881DC-CDE0-4FFF-8CC7-AFEF7070C77F}"/>
    <cellStyle name="Normal 8 6 5" xfId="2221" xr:uid="{6157C28C-C2A5-4DB9-8C13-89B328619C17}"/>
    <cellStyle name="Normal 8 6 5 2" xfId="3979" xr:uid="{CFC1030B-0BC3-4685-B78F-9449FB3BBD1D}"/>
    <cellStyle name="Normal 8 6 5 3" xfId="3980" xr:uid="{6A3274A1-A87C-4935-8052-7D684BBBCB6C}"/>
    <cellStyle name="Normal 8 6 5 4" xfId="3981" xr:uid="{7F4889E8-434C-42E1-86FC-500EA750E3A5}"/>
    <cellStyle name="Normal 8 6 6" xfId="3982" xr:uid="{B0D473A4-D4F5-4DC6-92C3-D2F6C3E40533}"/>
    <cellStyle name="Normal 8 6 7" xfId="3983" xr:uid="{99D155D8-E95A-492D-B7A8-C076902C6C27}"/>
    <cellStyle name="Normal 8 6 8" xfId="3984" xr:uid="{46024908-DFB2-4469-AF71-80F53FB8760F}"/>
    <cellStyle name="Normal 8 7" xfId="398" xr:uid="{47A65684-7AC0-40A8-A53A-7A259556F2C6}"/>
    <cellStyle name="Normal 8 7 2" xfId="821" xr:uid="{C661CFA3-75F2-4001-84DC-0D04F3C74040}"/>
    <cellStyle name="Normal 8 7 2 2" xfId="822" xr:uid="{E5ACCFD2-2B8B-4827-BFD0-4C9DE117E1EC}"/>
    <cellStyle name="Normal 8 7 2 2 2" xfId="2222" xr:uid="{97D072A4-E7E1-4137-B729-9FD811095696}"/>
    <cellStyle name="Normal 8 7 2 2 3" xfId="3985" xr:uid="{7B3C7A01-FD53-49DE-B153-29438DF5D96C}"/>
    <cellStyle name="Normal 8 7 2 2 4" xfId="3986" xr:uid="{C4360733-B578-4D39-B888-CD663BF12E0D}"/>
    <cellStyle name="Normal 8 7 2 3" xfId="2223" xr:uid="{39756258-7C24-4209-8760-D42EF2A11F3C}"/>
    <cellStyle name="Normal 8 7 2 4" xfId="3987" xr:uid="{8931498C-77BA-47B1-9222-8A1D1231988F}"/>
    <cellStyle name="Normal 8 7 2 5" xfId="3988" xr:uid="{266E7E4A-7F3A-4398-99C5-15FDD8CC61D3}"/>
    <cellStyle name="Normal 8 7 3" xfId="823" xr:uid="{FBCE6224-4F6B-4BFC-87AC-29DB30ADBBC2}"/>
    <cellStyle name="Normal 8 7 3 2" xfId="2224" xr:uid="{B976B142-558F-4E4E-8A13-58DEAFC9B006}"/>
    <cellStyle name="Normal 8 7 3 3" xfId="3989" xr:uid="{888CC04F-2B78-445A-97F7-4B47F85469F5}"/>
    <cellStyle name="Normal 8 7 3 4" xfId="3990" xr:uid="{AA87735B-FF16-4116-9A78-F782FA458E95}"/>
    <cellStyle name="Normal 8 7 4" xfId="2225" xr:uid="{DA232A9A-F953-4380-BFF0-36C0131C6E28}"/>
    <cellStyle name="Normal 8 7 4 2" xfId="3991" xr:uid="{BDA3C116-F3E4-49C5-AB70-39EB6097E9D1}"/>
    <cellStyle name="Normal 8 7 4 3" xfId="3992" xr:uid="{A3861A12-7BB7-422F-B123-B35DBDB9BCB2}"/>
    <cellStyle name="Normal 8 7 4 4" xfId="3993" xr:uid="{4E7C5C3A-2271-4199-903D-A8FA1E1FDD87}"/>
    <cellStyle name="Normal 8 7 5" xfId="3994" xr:uid="{5C128E9C-1938-47D9-A02F-67F4AAD90CE3}"/>
    <cellStyle name="Normal 8 7 6" xfId="3995" xr:uid="{942996BB-07BD-449B-B6DB-763450628C5B}"/>
    <cellStyle name="Normal 8 7 7" xfId="3996" xr:uid="{6C8E03E8-19BD-46E9-9BB8-39AE6C9E9744}"/>
    <cellStyle name="Normal 8 8" xfId="399" xr:uid="{466F0D9F-7119-4FD7-A375-F8CA261222F9}"/>
    <cellStyle name="Normal 8 8 2" xfId="824" xr:uid="{8879A849-58E6-45A4-A9F6-7FC10E0D90A4}"/>
    <cellStyle name="Normal 8 8 2 2" xfId="2226" xr:uid="{8EFB43A2-6E2B-425D-8440-5C2706F14F9E}"/>
    <cellStyle name="Normal 8 8 2 3" xfId="3997" xr:uid="{AA9F57DF-4165-4DBF-8339-2312C35FA519}"/>
    <cellStyle name="Normal 8 8 2 4" xfId="3998" xr:uid="{79F2AB92-54D1-462D-8E4A-0E6B5C0B0476}"/>
    <cellStyle name="Normal 8 8 3" xfId="2227" xr:uid="{ED637FC9-9F95-4587-BCE4-5C0848BA5ADB}"/>
    <cellStyle name="Normal 8 8 3 2" xfId="3999" xr:uid="{4438114F-C15C-4830-98E7-6D9439F0E8FF}"/>
    <cellStyle name="Normal 8 8 3 3" xfId="4000" xr:uid="{96DC0AF2-44E9-4591-8F91-E5CC355F340D}"/>
    <cellStyle name="Normal 8 8 3 4" xfId="4001" xr:uid="{F123AB3D-8D82-4D28-AB32-0C6EE5B6EA49}"/>
    <cellStyle name="Normal 8 8 4" xfId="4002" xr:uid="{8ABF43F2-C778-4C8D-BFCB-8AF203AE435E}"/>
    <cellStyle name="Normal 8 8 5" xfId="4003" xr:uid="{A012BC21-3878-43F2-AA17-96D8725BF9BB}"/>
    <cellStyle name="Normal 8 8 6" xfId="4004" xr:uid="{388E7705-9CE6-4AB3-89E6-0BC7DCF5242E}"/>
    <cellStyle name="Normal 8 9" xfId="400" xr:uid="{2FA98D8D-B0CA-45D5-A355-37221A2FBFEA}"/>
    <cellStyle name="Normal 8 9 2" xfId="2228" xr:uid="{6BDF3C00-2B4E-45AC-8AA1-62A4CCCC714B}"/>
    <cellStyle name="Normal 8 9 2 2" xfId="4005" xr:uid="{79DDC2AF-160A-49FD-AE18-B5AABB9F56DC}"/>
    <cellStyle name="Normal 8 9 2 2 2" xfId="4410" xr:uid="{4D3E6FF1-130C-413E-AF35-E22A205A9774}"/>
    <cellStyle name="Normal 8 9 2 2 3" xfId="4689" xr:uid="{588882E6-82A0-45D7-A655-191C8B412A30}"/>
    <cellStyle name="Normal 8 9 2 3" xfId="4006" xr:uid="{96179F69-91DC-472B-BC3A-FBEC0C2871BF}"/>
    <cellStyle name="Normal 8 9 2 4" xfId="4007" xr:uid="{3C0670D6-7A80-447B-8D91-016FAB5223FF}"/>
    <cellStyle name="Normal 8 9 3" xfId="4008" xr:uid="{4ABAFD90-DDE8-4970-8AF8-0590B2B64E3E}"/>
    <cellStyle name="Normal 8 9 4" xfId="4009" xr:uid="{E2A30381-7852-44D0-9561-EC13B6860965}"/>
    <cellStyle name="Normal 8 9 4 2" xfId="4580" xr:uid="{10EEE855-AB3C-4BE1-8DD6-554C63D55466}"/>
    <cellStyle name="Normal 8 9 4 3" xfId="4690" xr:uid="{418DB36E-5EDA-47DE-905F-41B20E10C11C}"/>
    <cellStyle name="Normal 8 9 4 4" xfId="4609" xr:uid="{0D590D9B-A491-4775-A00E-43628B10C87B}"/>
    <cellStyle name="Normal 8 9 5" xfId="4010" xr:uid="{F28DCEB0-12CA-49A5-A4FE-58E4069BDA4F}"/>
    <cellStyle name="Normal 9" xfId="164" xr:uid="{E232EE1D-6712-4095-A599-6ECA49B40C6C}"/>
    <cellStyle name="Normal 9 10" xfId="401" xr:uid="{1F2A43BF-92D7-427A-A0E5-E6219C7FE737}"/>
    <cellStyle name="Normal 9 10 2" xfId="2229" xr:uid="{FFB46646-2436-45FE-8393-4BFC6E8CD99B}"/>
    <cellStyle name="Normal 9 10 2 2" xfId="4011" xr:uid="{12764035-3C0B-4389-AEFF-39D62A058D18}"/>
    <cellStyle name="Normal 9 10 2 3" xfId="4012" xr:uid="{50E36252-A94D-40B4-9E3E-F8D981F4F912}"/>
    <cellStyle name="Normal 9 10 2 4" xfId="4013" xr:uid="{87C450EC-22FC-422B-B9EE-91209EF49760}"/>
    <cellStyle name="Normal 9 10 3" xfId="4014" xr:uid="{AEFA3CB9-5D62-4141-9B30-C8DCFA3CC8CF}"/>
    <cellStyle name="Normal 9 10 4" xfId="4015" xr:uid="{07318A67-47CC-47B5-854A-A5CBF370299A}"/>
    <cellStyle name="Normal 9 10 5" xfId="4016" xr:uid="{F133E877-7806-47F5-83D6-132097B4E736}"/>
    <cellStyle name="Normal 9 11" xfId="2230" xr:uid="{B7F14D32-CDB2-4367-A891-37C06991B65A}"/>
    <cellStyle name="Normal 9 11 2" xfId="4017" xr:uid="{4880F5A0-44F3-4249-BB9C-3DD731CAE552}"/>
    <cellStyle name="Normal 9 11 3" xfId="4018" xr:uid="{D45E96CF-96EA-40A9-96FC-325AA94FE57D}"/>
    <cellStyle name="Normal 9 11 4" xfId="4019" xr:uid="{45A576BF-B327-4577-AC24-075345AF703A}"/>
    <cellStyle name="Normal 9 12" xfId="4020" xr:uid="{19D0E6EC-3BA1-4753-B6CD-A10907A3EC8C}"/>
    <cellStyle name="Normal 9 12 2" xfId="4021" xr:uid="{DFCF2812-A75A-42A5-88BE-10F3DC63FC33}"/>
    <cellStyle name="Normal 9 12 3" xfId="4022" xr:uid="{FF9F5255-B409-486E-A85F-F6126B6A92A7}"/>
    <cellStyle name="Normal 9 12 4" xfId="4023" xr:uid="{BF053984-B239-41F5-AFE8-AD9978400478}"/>
    <cellStyle name="Normal 9 13" xfId="4024" xr:uid="{7E3CD772-E859-41A8-BD82-DE0DE30DFBBD}"/>
    <cellStyle name="Normal 9 13 2" xfId="4025" xr:uid="{EFCB0624-844D-4400-A70C-71D98EC9900E}"/>
    <cellStyle name="Normal 9 14" xfId="4026" xr:uid="{F675355E-5896-4974-AFEA-3295B2FBBC2C}"/>
    <cellStyle name="Normal 9 15" xfId="4027" xr:uid="{06985F29-BD32-417F-9AAE-CD21DAB6D3D3}"/>
    <cellStyle name="Normal 9 16" xfId="4028" xr:uid="{72889477-741D-4053-A204-B9DB3B3DCE41}"/>
    <cellStyle name="Normal 9 2" xfId="165" xr:uid="{B6C4042E-EBC0-4B39-A477-CA340CD43D09}"/>
    <cellStyle name="Normal 9 2 2" xfId="402" xr:uid="{1F1017D3-AAFA-48ED-B702-6B90C0D348F7}"/>
    <cellStyle name="Normal 9 2 2 2" xfId="4672" xr:uid="{769C2151-62EC-402F-82AE-B46CB9EC2D2C}"/>
    <cellStyle name="Normal 9 2 3" xfId="4561" xr:uid="{0B29F768-8D94-4E39-8E92-00E54D717AAF}"/>
    <cellStyle name="Normal 9 3" xfId="166" xr:uid="{FCB6BB63-3D20-46ED-A28A-B9925B979B79}"/>
    <cellStyle name="Normal 9 3 10" xfId="4029" xr:uid="{48C9F351-6B78-4725-98AB-74CEC5B12CCB}"/>
    <cellStyle name="Normal 9 3 11" xfId="4030" xr:uid="{42DF122C-F12A-4279-9273-D122851780B8}"/>
    <cellStyle name="Normal 9 3 2" xfId="167" xr:uid="{F97F731F-1ECD-4EE4-BF30-A10F3F28049F}"/>
    <cellStyle name="Normal 9 3 2 2" xfId="168" xr:uid="{DA08FB7B-7000-4C9D-BF36-B40A6719A0B3}"/>
    <cellStyle name="Normal 9 3 2 2 2" xfId="403" xr:uid="{023DEDEC-8151-4BDD-AA4B-55EB3B4A64C1}"/>
    <cellStyle name="Normal 9 3 2 2 2 2" xfId="825" xr:uid="{EDB5EC74-2F85-492F-A955-0A65C69864E9}"/>
    <cellStyle name="Normal 9 3 2 2 2 2 2" xfId="826" xr:uid="{2439E5E1-7237-47BB-818B-ADC5BF1CE44C}"/>
    <cellStyle name="Normal 9 3 2 2 2 2 2 2" xfId="2231" xr:uid="{E6C15489-A5C1-40AC-9245-6F21DC6710B5}"/>
    <cellStyle name="Normal 9 3 2 2 2 2 2 2 2" xfId="2232" xr:uid="{98CCDDC4-7218-4947-9D31-FFC84C7B0E83}"/>
    <cellStyle name="Normal 9 3 2 2 2 2 2 3" xfId="2233" xr:uid="{0DE56414-CD4F-4B69-9F82-737270E6BA30}"/>
    <cellStyle name="Normal 9 3 2 2 2 2 3" xfId="2234" xr:uid="{7E28BFB3-EA33-4427-A58B-89BE49C1FEBB}"/>
    <cellStyle name="Normal 9 3 2 2 2 2 3 2" xfId="2235" xr:uid="{5AA298E1-B732-42E1-8377-2A57624F303D}"/>
    <cellStyle name="Normal 9 3 2 2 2 2 4" xfId="2236" xr:uid="{FAC9AB85-A7F7-46E4-ADD6-7ECF982CAAB1}"/>
    <cellStyle name="Normal 9 3 2 2 2 3" xfId="827" xr:uid="{CCCE0885-0D3A-428B-92E5-81E96C92E3CC}"/>
    <cellStyle name="Normal 9 3 2 2 2 3 2" xfId="2237" xr:uid="{A80B5C1C-C72F-425C-A347-D9E38D7D50F8}"/>
    <cellStyle name="Normal 9 3 2 2 2 3 2 2" xfId="2238" xr:uid="{6D04A084-6388-4DB0-A0A5-02CC2CA596BA}"/>
    <cellStyle name="Normal 9 3 2 2 2 3 3" xfId="2239" xr:uid="{817638BC-3939-4841-8D4B-CFC030B6F2E1}"/>
    <cellStyle name="Normal 9 3 2 2 2 3 4" xfId="4031" xr:uid="{2DA9B4DE-53E1-4BAB-B4DC-8C765634BDB4}"/>
    <cellStyle name="Normal 9 3 2 2 2 4" xfId="2240" xr:uid="{9EEDDF17-641F-4886-8D2E-263F2C3BE739}"/>
    <cellStyle name="Normal 9 3 2 2 2 4 2" xfId="2241" xr:uid="{BE122CAB-D4B5-4B05-BEBE-CB8F3AF91EF6}"/>
    <cellStyle name="Normal 9 3 2 2 2 5" xfId="2242" xr:uid="{6427E1A5-F994-410F-AF8B-05584C24BE85}"/>
    <cellStyle name="Normal 9 3 2 2 2 6" xfId="4032" xr:uid="{2860EB63-6D87-4F7D-99B6-7CF6F1DA3C48}"/>
    <cellStyle name="Normal 9 3 2 2 3" xfId="404" xr:uid="{E27F805D-028E-4C17-9CF3-7C434968589B}"/>
    <cellStyle name="Normal 9 3 2 2 3 2" xfId="828" xr:uid="{560FCAC3-1B16-4CF0-AD23-EF783E94C7D1}"/>
    <cellStyle name="Normal 9 3 2 2 3 2 2" xfId="829" xr:uid="{C20956BC-E0EE-43C7-BEE5-7B2016982F50}"/>
    <cellStyle name="Normal 9 3 2 2 3 2 2 2" xfId="2243" xr:uid="{83D07F77-B31E-4588-83B8-ACBEFC15CCF0}"/>
    <cellStyle name="Normal 9 3 2 2 3 2 2 2 2" xfId="2244" xr:uid="{FA1D114E-A3FF-42DE-A92B-0A4760F388C3}"/>
    <cellStyle name="Normal 9 3 2 2 3 2 2 3" xfId="2245" xr:uid="{1C629DD1-D39C-4BE8-8F69-4A5EB17EFEA4}"/>
    <cellStyle name="Normal 9 3 2 2 3 2 3" xfId="2246" xr:uid="{C884E195-2641-43AF-A881-B8D70B39DF65}"/>
    <cellStyle name="Normal 9 3 2 2 3 2 3 2" xfId="2247" xr:uid="{0F54A705-7634-4F11-84FF-6CC1E3A57581}"/>
    <cellStyle name="Normal 9 3 2 2 3 2 4" xfId="2248" xr:uid="{4636AE03-E624-42E4-A7F1-FFB8CD0C0FA6}"/>
    <cellStyle name="Normal 9 3 2 2 3 3" xfId="830" xr:uid="{771E50B7-BA69-463F-A2AF-C8D95C3523C1}"/>
    <cellStyle name="Normal 9 3 2 2 3 3 2" xfId="2249" xr:uid="{60AAC1EE-33DC-43DA-9339-3B90AAD0DE5A}"/>
    <cellStyle name="Normal 9 3 2 2 3 3 2 2" xfId="2250" xr:uid="{FF410C8D-6B0D-4A27-916B-AE480B748C03}"/>
    <cellStyle name="Normal 9 3 2 2 3 3 3" xfId="2251" xr:uid="{023572FD-9E7E-4843-9C33-EE952CFED9F8}"/>
    <cellStyle name="Normal 9 3 2 2 3 4" xfId="2252" xr:uid="{66D499DD-486D-4360-B935-B1999765ACAD}"/>
    <cellStyle name="Normal 9 3 2 2 3 4 2" xfId="2253" xr:uid="{C3478A4A-4724-4022-ABE8-541A92BA4BDE}"/>
    <cellStyle name="Normal 9 3 2 2 3 5" xfId="2254" xr:uid="{EF782275-C3E3-42DE-819E-4FCB2D591740}"/>
    <cellStyle name="Normal 9 3 2 2 4" xfId="831" xr:uid="{3C295E7C-2D0B-4675-9CB7-BF198AA90691}"/>
    <cellStyle name="Normal 9 3 2 2 4 2" xfId="832" xr:uid="{E4B81CF1-463C-4B50-BAC4-9C9E5B24E224}"/>
    <cellStyle name="Normal 9 3 2 2 4 2 2" xfId="2255" xr:uid="{12C2FC82-8B0A-447D-949E-86726AC8650D}"/>
    <cellStyle name="Normal 9 3 2 2 4 2 2 2" xfId="2256" xr:uid="{EB77F41A-C48F-4523-8BD9-408AC8BC7AEC}"/>
    <cellStyle name="Normal 9 3 2 2 4 2 3" xfId="2257" xr:uid="{2C198EBE-DEE8-4C1A-A549-4BFA432DC3E7}"/>
    <cellStyle name="Normal 9 3 2 2 4 3" xfId="2258" xr:uid="{332E17B3-2DDB-492C-9B55-DEBB7CB2DC07}"/>
    <cellStyle name="Normal 9 3 2 2 4 3 2" xfId="2259" xr:uid="{E783DADD-10D0-4862-B260-34F079B5B27C}"/>
    <cellStyle name="Normal 9 3 2 2 4 4" xfId="2260" xr:uid="{55130732-0C59-4DFE-8CD7-14CFD28D72E6}"/>
    <cellStyle name="Normal 9 3 2 2 5" xfId="833" xr:uid="{AA228377-09A4-4772-82EC-1BBD6CA4F8A8}"/>
    <cellStyle name="Normal 9 3 2 2 5 2" xfId="2261" xr:uid="{B0788C19-BE13-4523-83C1-831BA64A8DF5}"/>
    <cellStyle name="Normal 9 3 2 2 5 2 2" xfId="2262" xr:uid="{E42FF26D-F2C6-4673-A2D6-A6FDAC31CEEA}"/>
    <cellStyle name="Normal 9 3 2 2 5 3" xfId="2263" xr:uid="{D5D1B1A3-4156-469B-9CB9-4DB082C8011B}"/>
    <cellStyle name="Normal 9 3 2 2 5 4" xfId="4033" xr:uid="{00492FF0-A317-48F4-8BC1-B1351F8A0992}"/>
    <cellStyle name="Normal 9 3 2 2 6" xfId="2264" xr:uid="{AD37FE61-2310-412E-A5EF-A2B17C85AC50}"/>
    <cellStyle name="Normal 9 3 2 2 6 2" xfId="2265" xr:uid="{69C0415B-C862-48B6-B8EB-91CE45336F54}"/>
    <cellStyle name="Normal 9 3 2 2 7" xfId="2266" xr:uid="{EA2E2309-9150-4AD1-845A-26998A536FB1}"/>
    <cellStyle name="Normal 9 3 2 2 8" xfId="4034" xr:uid="{80F2DDB1-0039-4425-AD0C-D6B0EA7C2BC8}"/>
    <cellStyle name="Normal 9 3 2 3" xfId="405" xr:uid="{DAB01F6E-7DE9-47A9-8F5B-AE7E7D941024}"/>
    <cellStyle name="Normal 9 3 2 3 2" xfId="834" xr:uid="{2FED0852-6BCF-472A-8D22-DCD27C838F7B}"/>
    <cellStyle name="Normal 9 3 2 3 2 2" xfId="835" xr:uid="{10F8C72E-D649-48A7-8E70-3DAA590B3D8A}"/>
    <cellStyle name="Normal 9 3 2 3 2 2 2" xfId="2267" xr:uid="{EA417D2F-38C4-4E0F-97A0-16B7E441EF80}"/>
    <cellStyle name="Normal 9 3 2 3 2 2 2 2" xfId="2268" xr:uid="{13D0D1C5-2EF2-4BDC-AD24-6131238B622F}"/>
    <cellStyle name="Normal 9 3 2 3 2 2 3" xfId="2269" xr:uid="{15D8C059-B185-407C-9459-96CADF1887F8}"/>
    <cellStyle name="Normal 9 3 2 3 2 3" xfId="2270" xr:uid="{74EB81B0-B3FB-4617-9AAF-F625A1523216}"/>
    <cellStyle name="Normal 9 3 2 3 2 3 2" xfId="2271" xr:uid="{2C98EF36-08CC-4CE2-A625-9682B8193757}"/>
    <cellStyle name="Normal 9 3 2 3 2 4" xfId="2272" xr:uid="{F342DD43-03B2-4131-8935-01196E7F6EE8}"/>
    <cellStyle name="Normal 9 3 2 3 3" xfId="836" xr:uid="{2798C360-9B8A-44AF-B7C3-3B29A7E97CCF}"/>
    <cellStyle name="Normal 9 3 2 3 3 2" xfId="2273" xr:uid="{92DC016A-2073-48B4-B839-87434F126E61}"/>
    <cellStyle name="Normal 9 3 2 3 3 2 2" xfId="2274" xr:uid="{FE01C5C1-98A4-4A6E-941D-6706F50AE51E}"/>
    <cellStyle name="Normal 9 3 2 3 3 3" xfId="2275" xr:uid="{937FA51A-5A04-41B9-AAA9-D24B9667CD63}"/>
    <cellStyle name="Normal 9 3 2 3 3 4" xfId="4035" xr:uid="{5CD1B4BD-ABD3-4768-967D-5657A6FDB801}"/>
    <cellStyle name="Normal 9 3 2 3 4" xfId="2276" xr:uid="{3D1D161D-323B-46D8-A1D4-F006CA3DB1C7}"/>
    <cellStyle name="Normal 9 3 2 3 4 2" xfId="2277" xr:uid="{1A85FD33-7839-4F52-8610-21995D9BB155}"/>
    <cellStyle name="Normal 9 3 2 3 5" xfId="2278" xr:uid="{8C5FDDC1-1541-4FDA-A0AC-A3EA8ECD23C7}"/>
    <cellStyle name="Normal 9 3 2 3 6" xfId="4036" xr:uid="{21DE75FD-D377-4B8A-B676-C71795484AEF}"/>
    <cellStyle name="Normal 9 3 2 4" xfId="406" xr:uid="{267ABADD-0766-45E4-AA46-FC089ABDAFD2}"/>
    <cellStyle name="Normal 9 3 2 4 2" xfId="837" xr:uid="{93077EDA-141E-47A0-986F-4D78B6EA7F6F}"/>
    <cellStyle name="Normal 9 3 2 4 2 2" xfId="838" xr:uid="{6409904B-2630-4293-A8C1-E37416532129}"/>
    <cellStyle name="Normal 9 3 2 4 2 2 2" xfId="2279" xr:uid="{FB189E12-4AE8-4D9B-B013-DEC6684B06C6}"/>
    <cellStyle name="Normal 9 3 2 4 2 2 2 2" xfId="2280" xr:uid="{9ABE3AD3-CC20-484C-85AF-E66126FA8D5E}"/>
    <cellStyle name="Normal 9 3 2 4 2 2 3" xfId="2281" xr:uid="{62790FAF-71A5-4679-A31A-4F09A1AD20C4}"/>
    <cellStyle name="Normal 9 3 2 4 2 3" xfId="2282" xr:uid="{6DF3C314-E515-4338-817A-C50732C9B337}"/>
    <cellStyle name="Normal 9 3 2 4 2 3 2" xfId="2283" xr:uid="{9EF78E0D-BF7E-4791-8AC5-6D7DB6A7198C}"/>
    <cellStyle name="Normal 9 3 2 4 2 4" xfId="2284" xr:uid="{BBF1278A-0A72-42FD-AC13-4AD52835F2A0}"/>
    <cellStyle name="Normal 9 3 2 4 3" xfId="839" xr:uid="{3E70E89E-D83C-407A-B7E1-CA93B0DF6FE1}"/>
    <cellStyle name="Normal 9 3 2 4 3 2" xfId="2285" xr:uid="{9585D49E-C606-4933-AFF6-1F50EBFD4DD1}"/>
    <cellStyle name="Normal 9 3 2 4 3 2 2" xfId="2286" xr:uid="{141C2028-A378-43D2-BC29-A1CCEB2C7419}"/>
    <cellStyle name="Normal 9 3 2 4 3 3" xfId="2287" xr:uid="{CC5ED209-CE2B-45E6-B8B0-D80354197367}"/>
    <cellStyle name="Normal 9 3 2 4 4" xfId="2288" xr:uid="{E9782FE6-E89E-4A23-8487-2EAEE7C1F9B3}"/>
    <cellStyle name="Normal 9 3 2 4 4 2" xfId="2289" xr:uid="{3D67922D-8E91-4AB9-B86D-3B0653497836}"/>
    <cellStyle name="Normal 9 3 2 4 5" xfId="2290" xr:uid="{CDD18D53-16C9-4B28-9F88-DB2802C084AC}"/>
    <cellStyle name="Normal 9 3 2 5" xfId="407" xr:uid="{26C4F341-40F0-4C9F-8F00-E972F381B42A}"/>
    <cellStyle name="Normal 9 3 2 5 2" xfId="840" xr:uid="{32EDE963-A9F2-4862-8EC4-B88E54546918}"/>
    <cellStyle name="Normal 9 3 2 5 2 2" xfId="2291" xr:uid="{9F9D7D72-9CEC-4E1F-998D-D5F7510F385B}"/>
    <cellStyle name="Normal 9 3 2 5 2 2 2" xfId="2292" xr:uid="{F5D9FF47-A09E-4C4B-839D-B53C377626A8}"/>
    <cellStyle name="Normal 9 3 2 5 2 3" xfId="2293" xr:uid="{65EF884C-7388-44E0-AABF-38D236006B60}"/>
    <cellStyle name="Normal 9 3 2 5 3" xfId="2294" xr:uid="{56765E6F-753D-42CE-BE62-D00C7760129A}"/>
    <cellStyle name="Normal 9 3 2 5 3 2" xfId="2295" xr:uid="{443B6281-D995-4657-BC44-12B3D9042E73}"/>
    <cellStyle name="Normal 9 3 2 5 4" xfId="2296" xr:uid="{5AB09E60-382A-4FD1-AA77-D50195C5C50E}"/>
    <cellStyle name="Normal 9 3 2 6" xfId="841" xr:uid="{03FF989C-CBBB-409D-B31C-C0AE724AB009}"/>
    <cellStyle name="Normal 9 3 2 6 2" xfId="2297" xr:uid="{D820C45A-E1DB-41E8-92E1-30C967238C56}"/>
    <cellStyle name="Normal 9 3 2 6 2 2" xfId="2298" xr:uid="{DDD87DC0-71EE-4E4A-89D1-8AFAA12D044A}"/>
    <cellStyle name="Normal 9 3 2 6 3" xfId="2299" xr:uid="{124803D8-CB80-46A4-830C-54381F60AE32}"/>
    <cellStyle name="Normal 9 3 2 6 4" xfId="4037" xr:uid="{C5DF83FF-BE9E-4424-B2DF-B9F6FA169338}"/>
    <cellStyle name="Normal 9 3 2 7" xfId="2300" xr:uid="{46E7D2DC-9D83-4A2F-A560-73AB938E14FF}"/>
    <cellStyle name="Normal 9 3 2 7 2" xfId="2301" xr:uid="{D83FE174-8333-4D5D-B77F-C858E2EC53EB}"/>
    <cellStyle name="Normal 9 3 2 8" xfId="2302" xr:uid="{194C761A-2FDF-4F83-8C96-728F2AF0797D}"/>
    <cellStyle name="Normal 9 3 2 9" xfId="4038" xr:uid="{A097B98C-F47B-4BF0-A715-A9DA3111CB40}"/>
    <cellStyle name="Normal 9 3 3" xfId="169" xr:uid="{A758E337-C587-4C71-A4B6-4C6CE6DBA622}"/>
    <cellStyle name="Normal 9 3 3 2" xfId="170" xr:uid="{87611B92-1582-4075-BED4-BAEA55A723C2}"/>
    <cellStyle name="Normal 9 3 3 2 2" xfId="842" xr:uid="{AD49CC53-F351-4EC3-BB0A-CC078A39330A}"/>
    <cellStyle name="Normal 9 3 3 2 2 2" xfId="843" xr:uid="{77877757-7B18-4E66-A4F5-892E2BAB418F}"/>
    <cellStyle name="Normal 9 3 3 2 2 2 2" xfId="2303" xr:uid="{4FB9A269-4252-41F7-9D2C-F282305F920A}"/>
    <cellStyle name="Normal 9 3 3 2 2 2 2 2" xfId="2304" xr:uid="{D5189FCE-2E96-427D-86B8-BE627EC0469D}"/>
    <cellStyle name="Normal 9 3 3 2 2 2 3" xfId="2305" xr:uid="{739A5D25-260B-4895-A520-FD659FE6D292}"/>
    <cellStyle name="Normal 9 3 3 2 2 3" xfId="2306" xr:uid="{907AE148-BA45-418C-9AF0-633DEBA96C71}"/>
    <cellStyle name="Normal 9 3 3 2 2 3 2" xfId="2307" xr:uid="{8730B1FF-BEA9-4B09-8C24-5ED0EA256E9F}"/>
    <cellStyle name="Normal 9 3 3 2 2 4" xfId="2308" xr:uid="{CA4B1B36-31B1-4CAC-8A6F-C327B07DEBCA}"/>
    <cellStyle name="Normal 9 3 3 2 3" xfId="844" xr:uid="{AC62FD41-FC35-47F4-BE0B-F10AF9D9D2B9}"/>
    <cellStyle name="Normal 9 3 3 2 3 2" xfId="2309" xr:uid="{7E34DBA9-B908-4D46-9A35-38D39C68460E}"/>
    <cellStyle name="Normal 9 3 3 2 3 2 2" xfId="2310" xr:uid="{86117D1C-9B49-4A2A-A5FC-EB32350D3487}"/>
    <cellStyle name="Normal 9 3 3 2 3 3" xfId="2311" xr:uid="{9D0C1327-FA80-4AA3-91CB-A2251192F988}"/>
    <cellStyle name="Normal 9 3 3 2 3 4" xfId="4039" xr:uid="{C5E353F7-C81E-4B85-87F4-616D00316D4E}"/>
    <cellStyle name="Normal 9 3 3 2 4" xfId="2312" xr:uid="{B273890D-7297-48D0-92C0-9ECB0AD3E7CB}"/>
    <cellStyle name="Normal 9 3 3 2 4 2" xfId="2313" xr:uid="{3F9E2BBF-D774-4341-83D3-33FB7A2B8FEC}"/>
    <cellStyle name="Normal 9 3 3 2 5" xfId="2314" xr:uid="{184562F1-E544-4510-A4E3-60800386C50E}"/>
    <cellStyle name="Normal 9 3 3 2 6" xfId="4040" xr:uid="{F4EEA4E8-BC3C-4D03-96DE-BECCE481AFC6}"/>
    <cellStyle name="Normal 9 3 3 3" xfId="408" xr:uid="{823CCA3E-F78D-48A0-90D4-644CAB018177}"/>
    <cellStyle name="Normal 9 3 3 3 2" xfId="845" xr:uid="{4AE43F2A-0C21-4E46-9CC1-2AD40FF42165}"/>
    <cellStyle name="Normal 9 3 3 3 2 2" xfId="846" xr:uid="{04AEFCC3-A696-4167-92AB-7553965E5D87}"/>
    <cellStyle name="Normal 9 3 3 3 2 2 2" xfId="2315" xr:uid="{1CC29CC5-6663-479A-A2C4-6A0A11E311CA}"/>
    <cellStyle name="Normal 9 3 3 3 2 2 2 2" xfId="2316" xr:uid="{0CC8FEEC-AB25-4AA4-8184-24D017EFA415}"/>
    <cellStyle name="Normal 9 3 3 3 2 2 2 2 2" xfId="4765" xr:uid="{F570B7E5-FAAA-4DD9-87EA-14A5037A07D8}"/>
    <cellStyle name="Normal 9 3 3 3 2 2 3" xfId="2317" xr:uid="{25261C3F-75ED-4BD3-90F8-8A9C9A9AA397}"/>
    <cellStyle name="Normal 9 3 3 3 2 2 3 2" xfId="4766" xr:uid="{3DD9FD0B-46DC-46E1-A80A-97F349AC874B}"/>
    <cellStyle name="Normal 9 3 3 3 2 3" xfId="2318" xr:uid="{33FF6B11-262F-48A4-AF59-DEC0629D0DF8}"/>
    <cellStyle name="Normal 9 3 3 3 2 3 2" xfId="2319" xr:uid="{3D9FD606-EEC4-4D6A-9224-98655114E958}"/>
    <cellStyle name="Normal 9 3 3 3 2 3 2 2" xfId="4768" xr:uid="{F76D8AC4-BB75-49F8-BD5F-94A1331AD6E1}"/>
    <cellStyle name="Normal 9 3 3 3 2 3 3" xfId="4767" xr:uid="{937A0D0E-60C3-4A2E-ABFE-FFD28FFEEF2F}"/>
    <cellStyle name="Normal 9 3 3 3 2 4" xfId="2320" xr:uid="{46B3F77B-F0AD-4918-B64F-5BD503844F48}"/>
    <cellStyle name="Normal 9 3 3 3 2 4 2" xfId="4769" xr:uid="{5620384B-8005-423E-85D6-848E6F6BCC4D}"/>
    <cellStyle name="Normal 9 3 3 3 3" xfId="847" xr:uid="{02A6CD4D-29C7-4E60-91D2-F1D4DE1E6CFA}"/>
    <cellStyle name="Normal 9 3 3 3 3 2" xfId="2321" xr:uid="{28211FD2-FB8A-46FA-AF41-D11BCDD3B3D3}"/>
    <cellStyle name="Normal 9 3 3 3 3 2 2" xfId="2322" xr:uid="{EFF2A612-185D-4FB9-AFFC-11E72C81C08E}"/>
    <cellStyle name="Normal 9 3 3 3 3 2 2 2" xfId="4772" xr:uid="{3EC6FC00-938F-48D6-9816-97733BF5C00A}"/>
    <cellStyle name="Normal 9 3 3 3 3 2 3" xfId="4771" xr:uid="{D3EE519C-BCEE-463A-9EA2-470717860C3A}"/>
    <cellStyle name="Normal 9 3 3 3 3 3" xfId="2323" xr:uid="{B9F2DAB1-507F-4F7B-B54C-8E5EBC362903}"/>
    <cellStyle name="Normal 9 3 3 3 3 3 2" xfId="4773" xr:uid="{E78402BF-427C-4781-ADBD-345E5E3AB018}"/>
    <cellStyle name="Normal 9 3 3 3 3 4" xfId="4770" xr:uid="{C050A188-5A3D-4269-8A4C-8DFC3EB26DBF}"/>
    <cellStyle name="Normal 9 3 3 3 4" xfId="2324" xr:uid="{2972A5BE-E95D-4264-9307-1ED71B75EB9F}"/>
    <cellStyle name="Normal 9 3 3 3 4 2" xfId="2325" xr:uid="{0F411966-DE40-477D-A9DF-35F83636690E}"/>
    <cellStyle name="Normal 9 3 3 3 4 2 2" xfId="4775" xr:uid="{E37F5664-BCE6-4A06-93E9-546933642269}"/>
    <cellStyle name="Normal 9 3 3 3 4 3" xfId="4774" xr:uid="{FE9EC4E4-C3D1-48D8-AE6F-06BAA1E24BC5}"/>
    <cellStyle name="Normal 9 3 3 3 5" xfId="2326" xr:uid="{1C686DEF-C756-4942-A08B-282C6B418F72}"/>
    <cellStyle name="Normal 9 3 3 3 5 2" xfId="4776" xr:uid="{606A1589-DF2E-4533-BF57-DC9FF8CFFE8F}"/>
    <cellStyle name="Normal 9 3 3 4" xfId="409" xr:uid="{3057E16C-7288-4D2C-9A35-86CCAD165613}"/>
    <cellStyle name="Normal 9 3 3 4 2" xfId="848" xr:uid="{56559F42-B62C-4C85-8225-24A1E8D92E1A}"/>
    <cellStyle name="Normal 9 3 3 4 2 2" xfId="2327" xr:uid="{123AE93D-EA8F-4DFB-9742-318FB9BB81BF}"/>
    <cellStyle name="Normal 9 3 3 4 2 2 2" xfId="2328" xr:uid="{3659E9E6-E456-4735-9894-D263030FD2C9}"/>
    <cellStyle name="Normal 9 3 3 4 2 2 2 2" xfId="4780" xr:uid="{DC58DFEB-9F45-4D86-91C9-92C70D701496}"/>
    <cellStyle name="Normal 9 3 3 4 2 2 3" xfId="4779" xr:uid="{B34869D7-4A19-4978-8002-5BFD2575B1AE}"/>
    <cellStyle name="Normal 9 3 3 4 2 3" xfId="2329" xr:uid="{79D3FD79-7DAB-4E04-B115-21BFB1986892}"/>
    <cellStyle name="Normal 9 3 3 4 2 3 2" xfId="4781" xr:uid="{CF1C2F1C-2529-457D-BDBA-6CE9F8281676}"/>
    <cellStyle name="Normal 9 3 3 4 2 4" xfId="4778" xr:uid="{23A3068B-9222-4078-BE3E-EF54575438F5}"/>
    <cellStyle name="Normal 9 3 3 4 3" xfId="2330" xr:uid="{F56A8446-E8C2-4385-98A0-5F1046C9F30B}"/>
    <cellStyle name="Normal 9 3 3 4 3 2" xfId="2331" xr:uid="{AC9A37CC-D129-4193-A302-84D6C656D4CC}"/>
    <cellStyle name="Normal 9 3 3 4 3 2 2" xfId="4783" xr:uid="{33AE2E0A-BE0A-412D-BF38-C91075171BF1}"/>
    <cellStyle name="Normal 9 3 3 4 3 3" xfId="4782" xr:uid="{55999241-8A19-41F6-B82C-AAD8E252E39E}"/>
    <cellStyle name="Normal 9 3 3 4 4" xfId="2332" xr:uid="{F57F09DE-8702-4A90-91A6-C24927C5746D}"/>
    <cellStyle name="Normal 9 3 3 4 4 2" xfId="4784" xr:uid="{6B247DB2-0136-4B9C-B22C-FD68AF63B41E}"/>
    <cellStyle name="Normal 9 3 3 4 5" xfId="4777" xr:uid="{EE03F8CB-5A47-4DA4-BCBD-4BEBE777B5CD}"/>
    <cellStyle name="Normal 9 3 3 5" xfId="849" xr:uid="{3DC51360-151A-4170-BB10-51AF59297C11}"/>
    <cellStyle name="Normal 9 3 3 5 2" xfId="2333" xr:uid="{BECF7427-DEB3-4D8C-A179-7B747B81B19F}"/>
    <cellStyle name="Normal 9 3 3 5 2 2" xfId="2334" xr:uid="{A530509D-3D8D-4BFA-BABB-FBCB5AF8FAC8}"/>
    <cellStyle name="Normal 9 3 3 5 2 2 2" xfId="4787" xr:uid="{974BA683-D01D-4DF1-A9FC-0BD70C176D16}"/>
    <cellStyle name="Normal 9 3 3 5 2 3" xfId="4786" xr:uid="{0A2C3A70-576A-4DFE-ABA4-082AED0FC581}"/>
    <cellStyle name="Normal 9 3 3 5 3" xfId="2335" xr:uid="{B653B137-1D12-4989-A1FB-AEC3296A67C2}"/>
    <cellStyle name="Normal 9 3 3 5 3 2" xfId="4788" xr:uid="{04CAF0F2-F9FE-4F9F-AB34-0A36E67D6342}"/>
    <cellStyle name="Normal 9 3 3 5 4" xfId="4041" xr:uid="{ED33880B-A8F7-48D5-A99F-5E5C51A70B46}"/>
    <cellStyle name="Normal 9 3 3 5 4 2" xfId="4789" xr:uid="{A3D1970B-D08F-4A0D-87AC-1733A12FD785}"/>
    <cellStyle name="Normal 9 3 3 5 5" xfId="4785" xr:uid="{C6AE8053-AB55-4FC7-A310-8FB52656C5AD}"/>
    <cellStyle name="Normal 9 3 3 6" xfId="2336" xr:uid="{A9D9736A-EF4C-432F-87E7-69E866D357F0}"/>
    <cellStyle name="Normal 9 3 3 6 2" xfId="2337" xr:uid="{89D50944-3BDE-49D2-B239-365E39D2E164}"/>
    <cellStyle name="Normal 9 3 3 6 2 2" xfId="4791" xr:uid="{5ECBDBE1-FCDC-42D3-8F18-8BAE0667F6F3}"/>
    <cellStyle name="Normal 9 3 3 6 3" xfId="4790" xr:uid="{E068D01C-848B-48C5-A02A-8203A7E7D296}"/>
    <cellStyle name="Normal 9 3 3 7" xfId="2338" xr:uid="{2D0B68BC-90C4-4F8A-B8D9-1CF96DBB7DDE}"/>
    <cellStyle name="Normal 9 3 3 7 2" xfId="4792" xr:uid="{2605CCB2-C3C9-488A-B592-F73E833FB67F}"/>
    <cellStyle name="Normal 9 3 3 8" xfId="4042" xr:uid="{2ED265F0-2567-4A04-A785-37D21E559A86}"/>
    <cellStyle name="Normal 9 3 3 8 2" xfId="4793" xr:uid="{2F7002E5-6567-40A7-B13C-1B526F98098D}"/>
    <cellStyle name="Normal 9 3 4" xfId="171" xr:uid="{1AD87C0C-D69E-491C-9BE8-1FDB2DDDD7EB}"/>
    <cellStyle name="Normal 9 3 4 2" xfId="450" xr:uid="{E81E8569-2B8C-4B7A-ACFA-346858713AD4}"/>
    <cellStyle name="Normal 9 3 4 2 2" xfId="850" xr:uid="{4EC2D413-484B-45CE-AD86-11830A56FF2A}"/>
    <cellStyle name="Normal 9 3 4 2 2 2" xfId="2339" xr:uid="{8EFA3EC0-2135-46CA-BFD1-ABDA9A3BB785}"/>
    <cellStyle name="Normal 9 3 4 2 2 2 2" xfId="2340" xr:uid="{B603358B-4550-439C-81CB-AB8AF9409FCF}"/>
    <cellStyle name="Normal 9 3 4 2 2 2 2 2" xfId="4798" xr:uid="{71A7D156-D2A9-487C-BCFD-397E0F30DB39}"/>
    <cellStyle name="Normal 9 3 4 2 2 2 3" xfId="4797" xr:uid="{DDC0E082-00E0-458D-A4EE-EB9926973F23}"/>
    <cellStyle name="Normal 9 3 4 2 2 3" xfId="2341" xr:uid="{E433D3C2-FE20-4FD3-8214-765D14D640C6}"/>
    <cellStyle name="Normal 9 3 4 2 2 3 2" xfId="4799" xr:uid="{4731FCC2-CC8E-4ADA-B518-5F1616DB1844}"/>
    <cellStyle name="Normal 9 3 4 2 2 4" xfId="4043" xr:uid="{A0FBB6DF-CEC2-4270-969D-4C2B51D80EB5}"/>
    <cellStyle name="Normal 9 3 4 2 2 4 2" xfId="4800" xr:uid="{844DB688-9B8D-4333-9D68-0ABAB038F3D8}"/>
    <cellStyle name="Normal 9 3 4 2 2 5" xfId="4796" xr:uid="{D5BADE44-A8D1-4601-89FA-E1FBB833986D}"/>
    <cellStyle name="Normal 9 3 4 2 3" xfId="2342" xr:uid="{1596BECC-3AAF-435A-8F32-6C426B18295E}"/>
    <cellStyle name="Normal 9 3 4 2 3 2" xfId="2343" xr:uid="{6C56A22A-7753-4FE8-894B-F1A35C7505E8}"/>
    <cellStyle name="Normal 9 3 4 2 3 2 2" xfId="4802" xr:uid="{25C13926-B5C8-4148-996B-4AEF6C211737}"/>
    <cellStyle name="Normal 9 3 4 2 3 3" xfId="4801" xr:uid="{83E4BF72-57B7-4579-85E8-2C17AEB2E8F4}"/>
    <cellStyle name="Normal 9 3 4 2 4" xfId="2344" xr:uid="{93E9EA75-9EBB-4443-9EC9-158BD8DC3980}"/>
    <cellStyle name="Normal 9 3 4 2 4 2" xfId="4803" xr:uid="{DA17FA59-FC7C-48B9-9857-F2FBD67959AF}"/>
    <cellStyle name="Normal 9 3 4 2 5" xfId="4044" xr:uid="{5D9A3DD8-C282-4AD5-9097-4A5193B94B61}"/>
    <cellStyle name="Normal 9 3 4 2 5 2" xfId="4804" xr:uid="{CFFDDD5E-ED63-4A19-AEF7-02AA9A6D77AD}"/>
    <cellStyle name="Normal 9 3 4 2 6" xfId="4795" xr:uid="{E907E610-AEF9-4DD9-995B-776902D26143}"/>
    <cellStyle name="Normal 9 3 4 3" xfId="851" xr:uid="{084452C9-3B3B-40DA-BCC4-4FE4BE289EE9}"/>
    <cellStyle name="Normal 9 3 4 3 2" xfId="2345" xr:uid="{3CD9DF92-AE81-4974-94AB-7A2F637B1027}"/>
    <cellStyle name="Normal 9 3 4 3 2 2" xfId="2346" xr:uid="{EF104F91-2E1B-41EF-938E-89073E973029}"/>
    <cellStyle name="Normal 9 3 4 3 2 2 2" xfId="4807" xr:uid="{6E253EA1-4E74-4C2D-958D-035970AC9161}"/>
    <cellStyle name="Normal 9 3 4 3 2 3" xfId="4806" xr:uid="{6C59E965-A674-4FDC-ADE2-26DC0EEBA229}"/>
    <cellStyle name="Normal 9 3 4 3 3" xfId="2347" xr:uid="{33B37304-8E78-43CB-8DD7-1BDA300DDC7C}"/>
    <cellStyle name="Normal 9 3 4 3 3 2" xfId="4808" xr:uid="{FA85A054-6E66-4DDD-B015-D141EFCF9117}"/>
    <cellStyle name="Normal 9 3 4 3 4" xfId="4045" xr:uid="{4256EB52-7AAD-4BB5-AE60-A6FB908192E4}"/>
    <cellStyle name="Normal 9 3 4 3 4 2" xfId="4809" xr:uid="{AB08D77B-A2B0-4ABF-9F2A-01D9176AAADB}"/>
    <cellStyle name="Normal 9 3 4 3 5" xfId="4805" xr:uid="{0626D8BF-4DBB-4DF0-BB36-2FA9BA4F460A}"/>
    <cellStyle name="Normal 9 3 4 4" xfId="2348" xr:uid="{A8BA5890-417E-4C34-A750-626D3C393FCB}"/>
    <cellStyle name="Normal 9 3 4 4 2" xfId="2349" xr:uid="{1C8C0372-601D-44B0-8B28-679DAFE0B71B}"/>
    <cellStyle name="Normal 9 3 4 4 2 2" xfId="4811" xr:uid="{8252C6DE-64F9-4DDD-99A0-4D047F4BE782}"/>
    <cellStyle name="Normal 9 3 4 4 3" xfId="4046" xr:uid="{9F7FC923-2943-4898-93A4-93C376DD1198}"/>
    <cellStyle name="Normal 9 3 4 4 3 2" xfId="4812" xr:uid="{7D854D6B-4395-4381-95A3-8695D1E80365}"/>
    <cellStyle name="Normal 9 3 4 4 4" xfId="4047" xr:uid="{FD2612A9-8D0C-4981-9130-F0CCA7190D0E}"/>
    <cellStyle name="Normal 9 3 4 4 4 2" xfId="4813" xr:uid="{580123C8-7C46-40F7-9BDB-35C4C0988667}"/>
    <cellStyle name="Normal 9 3 4 4 5" xfId="4810" xr:uid="{A6301F18-2191-4368-9CA7-91D70BD36240}"/>
    <cellStyle name="Normal 9 3 4 5" xfId="2350" xr:uid="{3BAF3294-F923-486B-9F0E-CB480D02CD96}"/>
    <cellStyle name="Normal 9 3 4 5 2" xfId="4814" xr:uid="{2A3A167F-6B37-4CCE-BD33-F7D9096B3530}"/>
    <cellStyle name="Normal 9 3 4 6" xfId="4048" xr:uid="{80C140B6-5EDD-4340-A5B1-D29068940CF3}"/>
    <cellStyle name="Normal 9 3 4 6 2" xfId="4815" xr:uid="{DFC3FC68-6C72-4665-9C2B-DEC282D1C5E5}"/>
    <cellStyle name="Normal 9 3 4 7" xfId="4049" xr:uid="{057424DD-4416-48F5-BBC0-5DBED943645D}"/>
    <cellStyle name="Normal 9 3 4 7 2" xfId="4816" xr:uid="{B498D9D1-C6D5-4ED7-B2DF-FAAF4519E7C9}"/>
    <cellStyle name="Normal 9 3 4 8" xfId="4794" xr:uid="{EA8454F5-98C0-4F3E-A9BE-76DDF0EE7277}"/>
    <cellStyle name="Normal 9 3 5" xfId="410" xr:uid="{DEBE29AF-FBA2-4F75-A740-B3CC8560710A}"/>
    <cellStyle name="Normal 9 3 5 2" xfId="852" xr:uid="{0E6040DA-ECC9-4DB1-A406-E372D392397D}"/>
    <cellStyle name="Normal 9 3 5 2 2" xfId="853" xr:uid="{9DFB3A07-D9D7-4C42-8FF0-D02BA490E7F5}"/>
    <cellStyle name="Normal 9 3 5 2 2 2" xfId="2351" xr:uid="{D6E2C433-D2DA-4328-8CEE-56994E403924}"/>
    <cellStyle name="Normal 9 3 5 2 2 2 2" xfId="2352" xr:uid="{FD1FD816-30FE-4434-8A5C-AB01D1BF3E90}"/>
    <cellStyle name="Normal 9 3 5 2 2 2 2 2" xfId="4821" xr:uid="{7E698F3B-FFC8-49BA-90E8-73914DC6CC0F}"/>
    <cellStyle name="Normal 9 3 5 2 2 2 3" xfId="4820" xr:uid="{EAC6FD32-77CF-4C13-9599-4F576D8EB594}"/>
    <cellStyle name="Normal 9 3 5 2 2 3" xfId="2353" xr:uid="{CDB01702-71B4-4BE5-A66C-B90ED80B6E09}"/>
    <cellStyle name="Normal 9 3 5 2 2 3 2" xfId="4822" xr:uid="{004C722F-2830-4A5D-A972-6E2329673302}"/>
    <cellStyle name="Normal 9 3 5 2 2 4" xfId="4819" xr:uid="{DFDC5790-2742-4718-9AFC-BE145D9D8416}"/>
    <cellStyle name="Normal 9 3 5 2 3" xfId="2354" xr:uid="{D338F7CD-4B0E-4855-BC2C-E6ED0E28D235}"/>
    <cellStyle name="Normal 9 3 5 2 3 2" xfId="2355" xr:uid="{E59A3AB2-1F93-4E86-9C1B-41E6AC6E9241}"/>
    <cellStyle name="Normal 9 3 5 2 3 2 2" xfId="4824" xr:uid="{6828C18F-DBEC-437C-8472-462E14C1B1E6}"/>
    <cellStyle name="Normal 9 3 5 2 3 3" xfId="4823" xr:uid="{72971221-7EB0-4835-A43A-B2CFEAA9ACB2}"/>
    <cellStyle name="Normal 9 3 5 2 4" xfId="2356" xr:uid="{F480126F-6522-48EA-BE6C-EFBBF1051A6E}"/>
    <cellStyle name="Normal 9 3 5 2 4 2" xfId="4825" xr:uid="{40732B43-DD3B-47F5-9C86-3B59CF36569E}"/>
    <cellStyle name="Normal 9 3 5 2 5" xfId="4818" xr:uid="{3F7D8330-70AB-44FA-9F21-A83CEF64D1E9}"/>
    <cellStyle name="Normal 9 3 5 3" xfId="854" xr:uid="{2B227A26-9547-4C61-AE07-0966A1536845}"/>
    <cellStyle name="Normal 9 3 5 3 2" xfId="2357" xr:uid="{4DB55BA0-1CF7-4BD6-AC15-55D4BE6B3936}"/>
    <cellStyle name="Normal 9 3 5 3 2 2" xfId="2358" xr:uid="{01A186A6-1A35-4FEB-84E0-5E76209CF411}"/>
    <cellStyle name="Normal 9 3 5 3 2 2 2" xfId="4828" xr:uid="{8A2EF83F-4F58-470D-92CD-D15FED3BF919}"/>
    <cellStyle name="Normal 9 3 5 3 2 3" xfId="4827" xr:uid="{8979193F-75BD-4510-BAE7-E1D39EE2FF89}"/>
    <cellStyle name="Normal 9 3 5 3 3" xfId="2359" xr:uid="{D999312A-BE0C-4892-B842-37F5621708D3}"/>
    <cellStyle name="Normal 9 3 5 3 3 2" xfId="4829" xr:uid="{602947CF-0CD5-4C6E-99EA-1CFFD1A9589A}"/>
    <cellStyle name="Normal 9 3 5 3 4" xfId="4050" xr:uid="{863B0D54-F9C3-4CD6-A564-408E702F21DC}"/>
    <cellStyle name="Normal 9 3 5 3 4 2" xfId="4830" xr:uid="{EEA7DDB6-9FB1-42CD-870B-0C89229A797F}"/>
    <cellStyle name="Normal 9 3 5 3 5" xfId="4826" xr:uid="{031C6428-8AAA-42EA-8809-6F1F765B1286}"/>
    <cellStyle name="Normal 9 3 5 4" xfId="2360" xr:uid="{1016C493-E5AC-4B10-94E0-F2B94A01D510}"/>
    <cellStyle name="Normal 9 3 5 4 2" xfId="2361" xr:uid="{B46BD949-AB15-408E-B5C8-AEE8819247AC}"/>
    <cellStyle name="Normal 9 3 5 4 2 2" xfId="4832" xr:uid="{2E7079A4-DA1E-4A60-803A-22809F08B7C4}"/>
    <cellStyle name="Normal 9 3 5 4 3" xfId="4831" xr:uid="{5B3C01A3-613A-499A-B686-1AF58978D555}"/>
    <cellStyle name="Normal 9 3 5 5" xfId="2362" xr:uid="{91BF5F69-65C1-45F3-91D2-7BE5788B7641}"/>
    <cellStyle name="Normal 9 3 5 5 2" xfId="4833" xr:uid="{D396CE77-9FE0-4BC0-AA0F-F370BFDA7C03}"/>
    <cellStyle name="Normal 9 3 5 6" xfId="4051" xr:uid="{F359A05F-4589-4B9C-AE2C-88C9D1ED730C}"/>
    <cellStyle name="Normal 9 3 5 6 2" xfId="4834" xr:uid="{51050BA5-DABE-43EB-AE2C-F44D09ED8199}"/>
    <cellStyle name="Normal 9 3 5 7" xfId="4817" xr:uid="{F803D0FC-53EB-46A1-8CE7-6409B7431604}"/>
    <cellStyle name="Normal 9 3 6" xfId="411" xr:uid="{AE62D9C2-9290-4A87-BBBE-79B193B8EE4A}"/>
    <cellStyle name="Normal 9 3 6 2" xfId="855" xr:uid="{5EAC1EE0-F70D-445C-BA97-8F981462D13F}"/>
    <cellStyle name="Normal 9 3 6 2 2" xfId="2363" xr:uid="{E3B0698E-0175-48F4-B42F-EE158591C7C7}"/>
    <cellStyle name="Normal 9 3 6 2 2 2" xfId="2364" xr:uid="{4BB46757-8574-43EB-AC87-C52A0DA5CA54}"/>
    <cellStyle name="Normal 9 3 6 2 2 2 2" xfId="4838" xr:uid="{4916D48F-4AD6-47A6-9CD3-BC5D656773E1}"/>
    <cellStyle name="Normal 9 3 6 2 2 3" xfId="4837" xr:uid="{4397BD79-79A1-422A-8CA9-B455E9A61CEC}"/>
    <cellStyle name="Normal 9 3 6 2 3" xfId="2365" xr:uid="{BCDD51B2-18AA-44D8-8C42-417E34AFB023}"/>
    <cellStyle name="Normal 9 3 6 2 3 2" xfId="4839" xr:uid="{1E023CD8-6837-4366-9F99-CED2BAF5ECEE}"/>
    <cellStyle name="Normal 9 3 6 2 4" xfId="4052" xr:uid="{1C3E045B-C361-48F4-852B-73CA1489D255}"/>
    <cellStyle name="Normal 9 3 6 2 4 2" xfId="4840" xr:uid="{4B414CC1-3490-48FD-AE89-CBFA3E5ACD63}"/>
    <cellStyle name="Normal 9 3 6 2 5" xfId="4836" xr:uid="{85765B63-5571-4BDB-933B-42B0E8A202AA}"/>
    <cellStyle name="Normal 9 3 6 3" xfId="2366" xr:uid="{E6B444C6-0FA7-4BE0-9CBC-8ACD9A0672A6}"/>
    <cellStyle name="Normal 9 3 6 3 2" xfId="2367" xr:uid="{0F39021B-A53E-4C35-81BA-F02C992792F9}"/>
    <cellStyle name="Normal 9 3 6 3 2 2" xfId="4842" xr:uid="{A423372B-D116-4624-8280-9ABC73427520}"/>
    <cellStyle name="Normal 9 3 6 3 3" xfId="4841" xr:uid="{CC669EA3-8DF8-46B4-AB0F-7A3467236D57}"/>
    <cellStyle name="Normal 9 3 6 4" xfId="2368" xr:uid="{EE772E6D-5974-4A69-83D4-6F0C1E1236F8}"/>
    <cellStyle name="Normal 9 3 6 4 2" xfId="4843" xr:uid="{C291B3BE-5E1C-4042-AEAD-2C051284AB54}"/>
    <cellStyle name="Normal 9 3 6 5" xfId="4053" xr:uid="{0FE8BE5E-87DE-4CEF-B487-C7154974DB68}"/>
    <cellStyle name="Normal 9 3 6 5 2" xfId="4844" xr:uid="{8F17DD5A-D264-44D6-B8E2-88F2D35DCDA3}"/>
    <cellStyle name="Normal 9 3 6 6" xfId="4835" xr:uid="{EF64F476-FDDF-4AF6-94C9-7AA938E50683}"/>
    <cellStyle name="Normal 9 3 7" xfId="856" xr:uid="{F0574A3F-7FE3-4B47-BF37-DE5378217CB2}"/>
    <cellStyle name="Normal 9 3 7 2" xfId="2369" xr:uid="{1DA28932-B05A-4B05-948E-7DE47868C438}"/>
    <cellStyle name="Normal 9 3 7 2 2" xfId="2370" xr:uid="{EC1193FA-ECCD-4B74-AABD-25DEA95BC3BF}"/>
    <cellStyle name="Normal 9 3 7 2 2 2" xfId="4847" xr:uid="{2D385ECD-100D-478E-82A1-B47E9CB7255B}"/>
    <cellStyle name="Normal 9 3 7 2 3" xfId="4846" xr:uid="{92398369-D581-41FE-9BCF-EAA6DBE93ABA}"/>
    <cellStyle name="Normal 9 3 7 3" xfId="2371" xr:uid="{EFC44DC9-1193-4A82-9E62-1131340017FA}"/>
    <cellStyle name="Normal 9 3 7 3 2" xfId="4848" xr:uid="{D4E644CC-57D7-4AC2-AC71-16E921935F5B}"/>
    <cellStyle name="Normal 9 3 7 4" xfId="4054" xr:uid="{6C1C4861-E66B-4631-A627-B27875539ED2}"/>
    <cellStyle name="Normal 9 3 7 4 2" xfId="4849" xr:uid="{DA07B4ED-DE5C-44B5-8538-BFFCF3BC2619}"/>
    <cellStyle name="Normal 9 3 7 5" xfId="4845" xr:uid="{279F761A-C825-43DF-93FB-DE4AA8BABD7D}"/>
    <cellStyle name="Normal 9 3 8" xfId="2372" xr:uid="{752C55CA-47B8-4A4D-8112-3917DA9376CD}"/>
    <cellStyle name="Normal 9 3 8 2" xfId="2373" xr:uid="{362AD7D4-00D2-4C41-9C6B-030F91040613}"/>
    <cellStyle name="Normal 9 3 8 2 2" xfId="4851" xr:uid="{C516842B-F8C0-40B9-9F8E-5A1423CDE688}"/>
    <cellStyle name="Normal 9 3 8 3" xfId="4055" xr:uid="{6A7C649B-206D-4169-A833-A888BFE9C851}"/>
    <cellStyle name="Normal 9 3 8 3 2" xfId="4852" xr:uid="{09B4FC6C-D7C0-4F8D-859B-0D450EE82B15}"/>
    <cellStyle name="Normal 9 3 8 4" xfId="4056" xr:uid="{F7FAFF46-4243-48CD-8E1E-444ECCF19670}"/>
    <cellStyle name="Normal 9 3 8 4 2" xfId="4853" xr:uid="{1EEBBC10-01FD-4CAC-8B50-C3FA49E4902C}"/>
    <cellStyle name="Normal 9 3 8 5" xfId="4850" xr:uid="{DDA27580-9792-4D06-AACC-9613AD47A165}"/>
    <cellStyle name="Normal 9 3 9" xfId="2374" xr:uid="{E086D211-AF1D-4214-BFD2-D387E04CB8AE}"/>
    <cellStyle name="Normal 9 3 9 2" xfId="4854" xr:uid="{164CF117-977C-4534-8ABB-DB131C3D69FC}"/>
    <cellStyle name="Normal 9 4" xfId="172" xr:uid="{BDC64592-F54B-4A5D-B413-8C148BE54217}"/>
    <cellStyle name="Normal 9 4 10" xfId="4057" xr:uid="{B25FC8AB-DE0E-4356-8C01-5FCB95D1BCC2}"/>
    <cellStyle name="Normal 9 4 10 2" xfId="4856" xr:uid="{62A0EE13-DC16-442F-B825-B475B72645AD}"/>
    <cellStyle name="Normal 9 4 11" xfId="4058" xr:uid="{32E4A9D5-8130-44A3-A2FC-B0EB6A9A7736}"/>
    <cellStyle name="Normal 9 4 11 2" xfId="4857" xr:uid="{4F0655C4-3FE5-44D1-BD1B-785217287C91}"/>
    <cellStyle name="Normal 9 4 12" xfId="4855" xr:uid="{9727FF17-DA36-427A-9E6F-35268CAE0B66}"/>
    <cellStyle name="Normal 9 4 2" xfId="173" xr:uid="{0B69D7A9-3294-448F-8FFC-6C5342FF4EE7}"/>
    <cellStyle name="Normal 9 4 2 10" xfId="4858" xr:uid="{81FFD705-E17F-49BB-9227-D77FDFB99DEE}"/>
    <cellStyle name="Normal 9 4 2 2" xfId="174" xr:uid="{D42B588D-1FB7-4DC5-A4B9-EC97D988BB1A}"/>
    <cellStyle name="Normal 9 4 2 2 2" xfId="412" xr:uid="{6E85E5A0-B35C-4E75-8280-3E8050846056}"/>
    <cellStyle name="Normal 9 4 2 2 2 2" xfId="857" xr:uid="{A3418B55-A82E-442A-AA56-8FBD55BCA80F}"/>
    <cellStyle name="Normal 9 4 2 2 2 2 2" xfId="2375" xr:uid="{703AD918-0DCE-4AFA-9295-F0BAE05F9BDB}"/>
    <cellStyle name="Normal 9 4 2 2 2 2 2 2" xfId="2376" xr:uid="{75F55F74-1949-4616-AACC-F009CC4D4E24}"/>
    <cellStyle name="Normal 9 4 2 2 2 2 2 2 2" xfId="4863" xr:uid="{68983A44-9197-42B0-A348-CC422004D793}"/>
    <cellStyle name="Normal 9 4 2 2 2 2 2 3" xfId="4862" xr:uid="{1BEC8BAA-30B7-489F-A39C-EC1452313BD9}"/>
    <cellStyle name="Normal 9 4 2 2 2 2 3" xfId="2377" xr:uid="{A919EFD4-87D4-4101-84B9-9F440C55474C}"/>
    <cellStyle name="Normal 9 4 2 2 2 2 3 2" xfId="4864" xr:uid="{2CBC8E88-BBD0-4D1D-8376-76CBF01F7DA3}"/>
    <cellStyle name="Normal 9 4 2 2 2 2 4" xfId="4059" xr:uid="{D4F3C137-8F08-405E-ABBE-904EA1703387}"/>
    <cellStyle name="Normal 9 4 2 2 2 2 4 2" xfId="4865" xr:uid="{9C6FAA27-FAB7-477C-966D-9C98DBD3E528}"/>
    <cellStyle name="Normal 9 4 2 2 2 2 5" xfId="4861" xr:uid="{4DA80172-5B95-4274-ADEA-8A24CE792120}"/>
    <cellStyle name="Normal 9 4 2 2 2 3" xfId="2378" xr:uid="{92766A02-2102-47C8-A463-B4E910A7F5FC}"/>
    <cellStyle name="Normal 9 4 2 2 2 3 2" xfId="2379" xr:uid="{4BBEB5BC-74F8-4872-BC4C-149614A39282}"/>
    <cellStyle name="Normal 9 4 2 2 2 3 2 2" xfId="4867" xr:uid="{FD76D3B2-41F0-4475-B3B1-8552B7BD8AA9}"/>
    <cellStyle name="Normal 9 4 2 2 2 3 3" xfId="4060" xr:uid="{5866BFDB-58F1-4053-BFDA-763F3B310AE8}"/>
    <cellStyle name="Normal 9 4 2 2 2 3 3 2" xfId="4868" xr:uid="{3854650E-3E85-494F-84E4-BB6F9F3A4B7D}"/>
    <cellStyle name="Normal 9 4 2 2 2 3 4" xfId="4061" xr:uid="{4AAE4C99-B596-43B3-A71E-F565C32DF249}"/>
    <cellStyle name="Normal 9 4 2 2 2 3 4 2" xfId="4869" xr:uid="{5F3CEBEF-CDC3-482D-A7E3-E43E2632CAC3}"/>
    <cellStyle name="Normal 9 4 2 2 2 3 5" xfId="4866" xr:uid="{AC167559-ADE4-4741-BBB3-0E4B443B931A}"/>
    <cellStyle name="Normal 9 4 2 2 2 4" xfId="2380" xr:uid="{74B23233-3C85-4BBE-8776-0D38D351ECA1}"/>
    <cellStyle name="Normal 9 4 2 2 2 4 2" xfId="4870" xr:uid="{4EC0E91C-1BDE-49E5-B54B-A8162DFF3DC8}"/>
    <cellStyle name="Normal 9 4 2 2 2 5" xfId="4062" xr:uid="{7B3167AE-BB31-473F-8347-C0D685AC2ADF}"/>
    <cellStyle name="Normal 9 4 2 2 2 5 2" xfId="4871" xr:uid="{00927F52-A216-4509-97DC-86112A95DB85}"/>
    <cellStyle name="Normal 9 4 2 2 2 6" xfId="4063" xr:uid="{D8A20D04-CAE0-4685-A14E-A503E7E8CDDF}"/>
    <cellStyle name="Normal 9 4 2 2 2 6 2" xfId="4872" xr:uid="{F5171D80-D141-4E6F-A668-B65ED8694C62}"/>
    <cellStyle name="Normal 9 4 2 2 2 7" xfId="4860" xr:uid="{4CDACC42-4453-42C9-956E-191B9E748618}"/>
    <cellStyle name="Normal 9 4 2 2 3" xfId="858" xr:uid="{DD59548B-E6EC-4F24-B3DC-9D75C7A0E576}"/>
    <cellStyle name="Normal 9 4 2 2 3 2" xfId="2381" xr:uid="{3B17B420-C1E2-4DC2-818A-6E8D1F92B6DF}"/>
    <cellStyle name="Normal 9 4 2 2 3 2 2" xfId="2382" xr:uid="{12828C27-7AAC-48E5-B9D6-2C576AA5D7BE}"/>
    <cellStyle name="Normal 9 4 2 2 3 2 2 2" xfId="4875" xr:uid="{BCF9039E-E8C9-4A5C-9FB9-C1704910F4E5}"/>
    <cellStyle name="Normal 9 4 2 2 3 2 3" xfId="4064" xr:uid="{C945F2A7-749C-4CA5-94C1-8D8F6FBA6A5A}"/>
    <cellStyle name="Normal 9 4 2 2 3 2 3 2" xfId="4876" xr:uid="{648CDF4F-9595-470F-B16B-A02BC770B5A7}"/>
    <cellStyle name="Normal 9 4 2 2 3 2 4" xfId="4065" xr:uid="{D55B4630-E952-46FE-935E-072AC264EA2D}"/>
    <cellStyle name="Normal 9 4 2 2 3 2 4 2" xfId="4877" xr:uid="{3CDA2D68-3C50-42E4-96D4-B5BB792DAA54}"/>
    <cellStyle name="Normal 9 4 2 2 3 2 5" xfId="4874" xr:uid="{A86EBEB2-4498-451B-ADE1-6D0D11E4B63B}"/>
    <cellStyle name="Normal 9 4 2 2 3 3" xfId="2383" xr:uid="{5B746B30-C3F9-4099-A5B2-AE156B359668}"/>
    <cellStyle name="Normal 9 4 2 2 3 3 2" xfId="4878" xr:uid="{64500978-6865-4E65-B4BC-D4A6B5BEBF12}"/>
    <cellStyle name="Normal 9 4 2 2 3 4" xfId="4066" xr:uid="{1A90AE5F-1113-456A-BDA0-C8ADAC4D7199}"/>
    <cellStyle name="Normal 9 4 2 2 3 4 2" xfId="4879" xr:uid="{006A5148-0B98-4B70-BC75-141DCB377771}"/>
    <cellStyle name="Normal 9 4 2 2 3 5" xfId="4067" xr:uid="{93F3F0FB-302B-4DC6-87F9-8CA3EB7D161D}"/>
    <cellStyle name="Normal 9 4 2 2 3 5 2" xfId="4880" xr:uid="{A3075C63-1C73-45A8-87A4-CA830588E526}"/>
    <cellStyle name="Normal 9 4 2 2 3 6" xfId="4873" xr:uid="{72E0CC23-C5EF-4EA9-8E4F-7CE6B2413EF6}"/>
    <cellStyle name="Normal 9 4 2 2 4" xfId="2384" xr:uid="{D243EB8B-BAB1-49AD-9DBD-6B9C2A1F7ADC}"/>
    <cellStyle name="Normal 9 4 2 2 4 2" xfId="2385" xr:uid="{B96775C7-BF70-4128-8450-FD9A500C240D}"/>
    <cellStyle name="Normal 9 4 2 2 4 2 2" xfId="4882" xr:uid="{50C1FC6B-9C66-4705-A333-4C2A9696D0AA}"/>
    <cellStyle name="Normal 9 4 2 2 4 3" xfId="4068" xr:uid="{1148EC3D-BDB9-4DB1-8313-723EAE375459}"/>
    <cellStyle name="Normal 9 4 2 2 4 3 2" xfId="4883" xr:uid="{0ADCE720-9D18-4650-9906-51DF6F127766}"/>
    <cellStyle name="Normal 9 4 2 2 4 4" xfId="4069" xr:uid="{CAD43DE4-32D1-4C74-B339-1AAFFBA50BB2}"/>
    <cellStyle name="Normal 9 4 2 2 4 4 2" xfId="4884" xr:uid="{A2737D02-E784-45A8-B948-89380A2C0673}"/>
    <cellStyle name="Normal 9 4 2 2 4 5" xfId="4881" xr:uid="{668E7F23-61A0-450D-915E-94679D3560BF}"/>
    <cellStyle name="Normal 9 4 2 2 5" xfId="2386" xr:uid="{5744A700-3D07-447B-8C89-681A302FD660}"/>
    <cellStyle name="Normal 9 4 2 2 5 2" xfId="4070" xr:uid="{301395B5-13C6-48CC-9A93-6CFB8D98C9E4}"/>
    <cellStyle name="Normal 9 4 2 2 5 2 2" xfId="4886" xr:uid="{4498A809-E5D0-4EB2-B24B-A6CA8F377E36}"/>
    <cellStyle name="Normal 9 4 2 2 5 3" xfId="4071" xr:uid="{80EBC403-6472-4DA1-8C0F-94F8E36CBC12}"/>
    <cellStyle name="Normal 9 4 2 2 5 3 2" xfId="4887" xr:uid="{70A075E4-D0DD-4EE0-B8D7-435F9654AF74}"/>
    <cellStyle name="Normal 9 4 2 2 5 4" xfId="4072" xr:uid="{5F253C25-11D1-4D78-9303-9EA37290AC8C}"/>
    <cellStyle name="Normal 9 4 2 2 5 4 2" xfId="4888" xr:uid="{C5E8B788-6ACE-4B6E-BFCF-0A0F03CD5EDD}"/>
    <cellStyle name="Normal 9 4 2 2 5 5" xfId="4885" xr:uid="{0796997B-03BB-428A-9A7E-1E0C659D40E9}"/>
    <cellStyle name="Normal 9 4 2 2 6" xfId="4073" xr:uid="{FDEE217F-D706-4509-BE28-ECBC4DC56F2D}"/>
    <cellStyle name="Normal 9 4 2 2 6 2" xfId="4889" xr:uid="{9CA81D43-3AA2-463D-B084-ECE8FB190345}"/>
    <cellStyle name="Normal 9 4 2 2 7" xfId="4074" xr:uid="{FB452717-B5FA-4701-B8B4-2D49C276A236}"/>
    <cellStyle name="Normal 9 4 2 2 7 2" xfId="4890" xr:uid="{E7FA6F99-929A-42AC-96FD-4A5D21B63691}"/>
    <cellStyle name="Normal 9 4 2 2 8" xfId="4075" xr:uid="{822083D3-0852-45DA-977A-67DA9765E62A}"/>
    <cellStyle name="Normal 9 4 2 2 8 2" xfId="4891" xr:uid="{D42DA72D-68FF-4271-8D67-263598E4BF5F}"/>
    <cellStyle name="Normal 9 4 2 2 9" xfId="4859" xr:uid="{B4D6C5B8-7DAB-41D9-B379-48296F7E2239}"/>
    <cellStyle name="Normal 9 4 2 3" xfId="413" xr:uid="{549AEA9B-624F-4888-BF75-D20360062C6B}"/>
    <cellStyle name="Normal 9 4 2 3 2" xfId="859" xr:uid="{F34DE2D4-87EE-4590-8DE1-AE32D7F7D5FA}"/>
    <cellStyle name="Normal 9 4 2 3 2 2" xfId="860" xr:uid="{6F92842B-ED7E-4D19-B8DB-8B36F4D0A3C1}"/>
    <cellStyle name="Normal 9 4 2 3 2 2 2" xfId="2387" xr:uid="{7C609D1B-81EF-496C-9E85-8CBCE5BC090B}"/>
    <cellStyle name="Normal 9 4 2 3 2 2 2 2" xfId="2388" xr:uid="{B207A510-3A50-4347-8810-BE94DFE9C14B}"/>
    <cellStyle name="Normal 9 4 2 3 2 2 2 2 2" xfId="4896" xr:uid="{1A2943A3-5BA8-447F-9E91-74C205FF6872}"/>
    <cellStyle name="Normal 9 4 2 3 2 2 2 3" xfId="4895" xr:uid="{F42C737B-9043-4B79-AC92-248A13E8DF85}"/>
    <cellStyle name="Normal 9 4 2 3 2 2 3" xfId="2389" xr:uid="{6B6A9E03-B58F-4448-8A0A-BFBC4AE858AA}"/>
    <cellStyle name="Normal 9 4 2 3 2 2 3 2" xfId="4897" xr:uid="{CFFBCBAC-5F78-48A4-A766-2B0019D0FDA4}"/>
    <cellStyle name="Normal 9 4 2 3 2 2 4" xfId="4894" xr:uid="{7CF79424-94ED-4095-9284-5228CC294398}"/>
    <cellStyle name="Normal 9 4 2 3 2 3" xfId="2390" xr:uid="{7DA3A051-621D-4515-A1BF-703603501CB1}"/>
    <cellStyle name="Normal 9 4 2 3 2 3 2" xfId="2391" xr:uid="{C712A0AF-E6EF-4278-B4BD-87772A8765E4}"/>
    <cellStyle name="Normal 9 4 2 3 2 3 2 2" xfId="4899" xr:uid="{AA92EBA2-F1A3-431F-91AF-D1915DFCD789}"/>
    <cellStyle name="Normal 9 4 2 3 2 3 3" xfId="4898" xr:uid="{7236EB4B-9C52-4723-B481-837DFEDCAEB8}"/>
    <cellStyle name="Normal 9 4 2 3 2 4" xfId="2392" xr:uid="{41A90E30-D026-492B-AFA3-417B6359E656}"/>
    <cellStyle name="Normal 9 4 2 3 2 4 2" xfId="4900" xr:uid="{34D5D926-6879-48AB-8B4A-EF73DC4771AF}"/>
    <cellStyle name="Normal 9 4 2 3 2 5" xfId="4893" xr:uid="{B35359DE-58F6-4C46-9990-4BF571C829AB}"/>
    <cellStyle name="Normal 9 4 2 3 3" xfId="861" xr:uid="{3F4714D3-08CA-4C04-8019-DC7B9105B4FE}"/>
    <cellStyle name="Normal 9 4 2 3 3 2" xfId="2393" xr:uid="{07CD54E4-2D57-4762-9161-2539EC8647F4}"/>
    <cellStyle name="Normal 9 4 2 3 3 2 2" xfId="2394" xr:uid="{568BE5A0-A031-4BE5-A1D1-08472E76C5BD}"/>
    <cellStyle name="Normal 9 4 2 3 3 2 2 2" xfId="4903" xr:uid="{2FC8B31E-B929-48A6-82C2-126842DF0072}"/>
    <cellStyle name="Normal 9 4 2 3 3 2 3" xfId="4902" xr:uid="{BE12065D-650F-4118-821A-D17711266780}"/>
    <cellStyle name="Normal 9 4 2 3 3 3" xfId="2395" xr:uid="{6679EC61-9C27-441E-A84A-29596A4B3F36}"/>
    <cellStyle name="Normal 9 4 2 3 3 3 2" xfId="4904" xr:uid="{8366BCBC-3F7C-40B4-BDDA-DD6C78C67675}"/>
    <cellStyle name="Normal 9 4 2 3 3 4" xfId="4076" xr:uid="{34F12E86-71C5-40E8-9BFD-FA803AD9290B}"/>
    <cellStyle name="Normal 9 4 2 3 3 4 2" xfId="4905" xr:uid="{26D8D61D-79EA-4C8E-9B37-30AA94EF6815}"/>
    <cellStyle name="Normal 9 4 2 3 3 5" xfId="4901" xr:uid="{F11020E3-B731-416F-A771-D0A3B0EA3769}"/>
    <cellStyle name="Normal 9 4 2 3 4" xfId="2396" xr:uid="{693DE05D-3264-4D59-9759-632938FBEED7}"/>
    <cellStyle name="Normal 9 4 2 3 4 2" xfId="2397" xr:uid="{4F4AF6BB-CA13-4237-A575-530FECAB81E0}"/>
    <cellStyle name="Normal 9 4 2 3 4 2 2" xfId="4907" xr:uid="{D63FB311-9B9E-4A32-967B-A04F819ECB8A}"/>
    <cellStyle name="Normal 9 4 2 3 4 3" xfId="4906" xr:uid="{6ABDEDAC-7A62-4377-A753-048BE203530B}"/>
    <cellStyle name="Normal 9 4 2 3 5" xfId="2398" xr:uid="{346EA2AA-461F-4745-9A11-039BAD364DF4}"/>
    <cellStyle name="Normal 9 4 2 3 5 2" xfId="4908" xr:uid="{62FE4DD8-0C90-49F7-B64D-8E891A8DA47C}"/>
    <cellStyle name="Normal 9 4 2 3 6" xfId="4077" xr:uid="{4B35E4A0-0BF2-4677-BE09-123521A340B0}"/>
    <cellStyle name="Normal 9 4 2 3 6 2" xfId="4909" xr:uid="{E288CC99-2C1F-4964-B42C-981EE0BFBFBD}"/>
    <cellStyle name="Normal 9 4 2 3 7" xfId="4892" xr:uid="{4839824D-E73C-4157-BE49-E7757D4B6AD8}"/>
    <cellStyle name="Normal 9 4 2 4" xfId="414" xr:uid="{81844D9E-92D1-430D-BFC9-274FF74A131A}"/>
    <cellStyle name="Normal 9 4 2 4 2" xfId="862" xr:uid="{96668249-399F-4025-905F-143D14DB8FDC}"/>
    <cellStyle name="Normal 9 4 2 4 2 2" xfId="2399" xr:uid="{957A73CA-CE35-44A7-8F9F-A0F89E582564}"/>
    <cellStyle name="Normal 9 4 2 4 2 2 2" xfId="2400" xr:uid="{E163CAEE-89B5-4EC7-B40E-C4AFD5451EF8}"/>
    <cellStyle name="Normal 9 4 2 4 2 2 2 2" xfId="4913" xr:uid="{CD54D5FE-2C37-4818-BDAC-9C29FF00A87F}"/>
    <cellStyle name="Normal 9 4 2 4 2 2 3" xfId="4912" xr:uid="{1CBB0856-060D-406E-AE07-4A2F22AB486D}"/>
    <cellStyle name="Normal 9 4 2 4 2 3" xfId="2401" xr:uid="{5C01779B-1822-435C-9FF1-4CD025C698B0}"/>
    <cellStyle name="Normal 9 4 2 4 2 3 2" xfId="4914" xr:uid="{987CC584-B214-48B8-BD91-8A660AA77F62}"/>
    <cellStyle name="Normal 9 4 2 4 2 4" xfId="4078" xr:uid="{97A49B4B-CC05-40FD-A229-ABA3AD63E320}"/>
    <cellStyle name="Normal 9 4 2 4 2 4 2" xfId="4915" xr:uid="{33DAA767-EA84-4ED7-9D70-77A98BD5EED2}"/>
    <cellStyle name="Normal 9 4 2 4 2 5" xfId="4911" xr:uid="{438598AF-5A21-41CA-A301-8D5CD5FE5086}"/>
    <cellStyle name="Normal 9 4 2 4 3" xfId="2402" xr:uid="{4BC9F295-6F26-4DC4-818F-E5BDF981DB61}"/>
    <cellStyle name="Normal 9 4 2 4 3 2" xfId="2403" xr:uid="{332936F9-D262-49A3-9962-0AF616BBC04A}"/>
    <cellStyle name="Normal 9 4 2 4 3 2 2" xfId="4917" xr:uid="{07E64830-26A0-452B-934F-2E17BFFA8B9B}"/>
    <cellStyle name="Normal 9 4 2 4 3 3" xfId="4916" xr:uid="{2714607A-88DB-42A8-BF78-01E7F8677123}"/>
    <cellStyle name="Normal 9 4 2 4 4" xfId="2404" xr:uid="{7CBC1FAA-AB8A-43A7-8111-AE67DF0A373D}"/>
    <cellStyle name="Normal 9 4 2 4 4 2" xfId="4918" xr:uid="{7DCD55CF-4BDD-4EFF-8AD7-B5F9F19100AF}"/>
    <cellStyle name="Normal 9 4 2 4 5" xfId="4079" xr:uid="{ED3566DE-445C-416A-8418-B5CBF188EABC}"/>
    <cellStyle name="Normal 9 4 2 4 5 2" xfId="4919" xr:uid="{F974CE01-76B1-48DE-B048-57C8D00F7A48}"/>
    <cellStyle name="Normal 9 4 2 4 6" xfId="4910" xr:uid="{0CA90892-7D3D-4A35-A1C1-96AEBF13CBC7}"/>
    <cellStyle name="Normal 9 4 2 5" xfId="415" xr:uid="{BA4C6014-A6FF-470A-AF90-A4819A53E7D0}"/>
    <cellStyle name="Normal 9 4 2 5 2" xfId="2405" xr:uid="{D90CFFD2-3FD7-4CEA-96AB-A960F01E9D44}"/>
    <cellStyle name="Normal 9 4 2 5 2 2" xfId="2406" xr:uid="{D86E6417-0B51-4B0E-91D5-CB22AD2A63F1}"/>
    <cellStyle name="Normal 9 4 2 5 2 2 2" xfId="4922" xr:uid="{D0DF065D-5E95-422D-9E93-D55E55AC9BAE}"/>
    <cellStyle name="Normal 9 4 2 5 2 3" xfId="4921" xr:uid="{46A5F77F-FD43-47B1-88FA-C9F464DCBCE0}"/>
    <cellStyle name="Normal 9 4 2 5 3" xfId="2407" xr:uid="{272A645E-FD39-4EB3-8330-1D740449A57E}"/>
    <cellStyle name="Normal 9 4 2 5 3 2" xfId="4923" xr:uid="{E5F65B0C-E681-48DC-AB21-8E40411F7743}"/>
    <cellStyle name="Normal 9 4 2 5 4" xfId="4080" xr:uid="{04CE3E99-F67F-4B20-92C3-09D058FAF106}"/>
    <cellStyle name="Normal 9 4 2 5 4 2" xfId="4924" xr:uid="{11B38CC0-C708-46FA-9C75-6B63026D4A66}"/>
    <cellStyle name="Normal 9 4 2 5 5" xfId="4920" xr:uid="{40DC8CA7-BB88-4751-A6EE-CE33953D9602}"/>
    <cellStyle name="Normal 9 4 2 6" xfId="2408" xr:uid="{A36BD7E1-3E58-4904-A87B-5A25B0B663DC}"/>
    <cellStyle name="Normal 9 4 2 6 2" xfId="2409" xr:uid="{4793EEB1-C2E8-432D-BBA3-0BBF1673D8C6}"/>
    <cellStyle name="Normal 9 4 2 6 2 2" xfId="4926" xr:uid="{4589E554-39E6-46C6-B7AB-64EA6BB864FA}"/>
    <cellStyle name="Normal 9 4 2 6 3" xfId="4081" xr:uid="{1A13F3CA-CBF8-462D-AA96-5B56B2E0E8EB}"/>
    <cellStyle name="Normal 9 4 2 6 3 2" xfId="4927" xr:uid="{E12617AF-861E-4CD1-8566-D53AFAC8DB3E}"/>
    <cellStyle name="Normal 9 4 2 6 4" xfId="4082" xr:uid="{D033AB3F-BD3B-4F37-A2F9-2722570741FE}"/>
    <cellStyle name="Normal 9 4 2 6 4 2" xfId="4928" xr:uid="{C63CFE75-0902-4063-A9AA-DD0F154468CB}"/>
    <cellStyle name="Normal 9 4 2 6 5" xfId="4925" xr:uid="{81B667D6-1DA4-4FD6-AC21-A34CF033476F}"/>
    <cellStyle name="Normal 9 4 2 7" xfId="2410" xr:uid="{E4682AD5-FF11-4252-8C39-E0AAD8860C8F}"/>
    <cellStyle name="Normal 9 4 2 7 2" xfId="4929" xr:uid="{8F497698-29CB-4980-A27E-0069631066C2}"/>
    <cellStyle name="Normal 9 4 2 8" xfId="4083" xr:uid="{44F05B35-E05D-4763-A044-23019AB76DC5}"/>
    <cellStyle name="Normal 9 4 2 8 2" xfId="4930" xr:uid="{A3FBB78B-D9A7-470B-95B6-DDA56C8D1F20}"/>
    <cellStyle name="Normal 9 4 2 9" xfId="4084" xr:uid="{C29F3C4C-D6CB-456C-BC32-F75A5B8E9FC2}"/>
    <cellStyle name="Normal 9 4 2 9 2" xfId="4931" xr:uid="{1872850F-611C-46B5-8C19-E9076AAE51FA}"/>
    <cellStyle name="Normal 9 4 3" xfId="175" xr:uid="{E417EC29-C8C7-43D7-BAA2-9E2D7FCD2EC0}"/>
    <cellStyle name="Normal 9 4 3 2" xfId="176" xr:uid="{AE7FD08E-3CE8-4187-BDB1-BE97906A28EC}"/>
    <cellStyle name="Normal 9 4 3 2 2" xfId="863" xr:uid="{48CC9863-E424-424E-B13D-9E33F2D5C644}"/>
    <cellStyle name="Normal 9 4 3 2 2 2" xfId="2411" xr:uid="{EA9F19C3-B0ED-46BF-8E9B-53D7D7CFD0B0}"/>
    <cellStyle name="Normal 9 4 3 2 2 2 2" xfId="2412" xr:uid="{AC54EC64-8596-4D56-AB41-F17D460D8D11}"/>
    <cellStyle name="Normal 9 4 3 2 2 2 2 2" xfId="4500" xr:uid="{368CDBC4-E723-47F1-BEBF-4EB53AE0A15E}"/>
    <cellStyle name="Normal 9 4 3 2 2 2 2 2 2" xfId="5307" xr:uid="{726C1E0E-750C-4C65-A330-B3E0191E5B12}"/>
    <cellStyle name="Normal 9 4 3 2 2 2 2 2 3" xfId="4936" xr:uid="{52833774-73B0-4B19-99EB-E7C8212E4B6E}"/>
    <cellStyle name="Normal 9 4 3 2 2 2 3" xfId="4501" xr:uid="{45C348AB-0B05-4910-844C-190A7BDF6197}"/>
    <cellStyle name="Normal 9 4 3 2 2 2 3 2" xfId="5308" xr:uid="{D72C6DF5-0231-4CA8-8D42-4A6459C9834B}"/>
    <cellStyle name="Normal 9 4 3 2 2 2 3 3" xfId="4935" xr:uid="{77EE4EF7-B57D-4A8F-9FBE-D953F482FD78}"/>
    <cellStyle name="Normal 9 4 3 2 2 3" xfId="2413" xr:uid="{1DAA5AB1-43F1-4FA1-9C40-1080F87F8CDE}"/>
    <cellStyle name="Normal 9 4 3 2 2 3 2" xfId="4502" xr:uid="{ABEC0744-FDAB-42C2-9279-E8ABAB5A210F}"/>
    <cellStyle name="Normal 9 4 3 2 2 3 2 2" xfId="5309" xr:uid="{4C9DD873-2DC3-4172-B27C-65690490B94D}"/>
    <cellStyle name="Normal 9 4 3 2 2 3 2 3" xfId="4937" xr:uid="{1B5E2A12-567C-4406-959A-F92C0C100B06}"/>
    <cellStyle name="Normal 9 4 3 2 2 4" xfId="4085" xr:uid="{E03D36F5-AB3E-43C1-B1C5-37593CFA8566}"/>
    <cellStyle name="Normal 9 4 3 2 2 4 2" xfId="4938" xr:uid="{373A4FE6-F1A2-4ECA-8849-9AF828C718C0}"/>
    <cellStyle name="Normal 9 4 3 2 2 5" xfId="4934" xr:uid="{A0DD0DB0-74F7-4CAC-8DDE-92806755B96C}"/>
    <cellStyle name="Normal 9 4 3 2 3" xfId="2414" xr:uid="{0847DD43-5C73-4590-AFA5-C1D470175F51}"/>
    <cellStyle name="Normal 9 4 3 2 3 2" xfId="2415" xr:uid="{CEF67E61-17A2-4002-8710-F5230E57197B}"/>
    <cellStyle name="Normal 9 4 3 2 3 2 2" xfId="4503" xr:uid="{6F93B1F8-DEE9-40D6-81BF-72E221900A4C}"/>
    <cellStyle name="Normal 9 4 3 2 3 2 2 2" xfId="5310" xr:uid="{AF458DCF-9FDF-40BB-862B-020F6E827A74}"/>
    <cellStyle name="Normal 9 4 3 2 3 2 2 3" xfId="4940" xr:uid="{8CC17596-D839-4CB7-A52A-8D68CEBE8692}"/>
    <cellStyle name="Normal 9 4 3 2 3 3" xfId="4086" xr:uid="{D5A66FDD-EE70-460B-BB55-CF5FFA93FBC9}"/>
    <cellStyle name="Normal 9 4 3 2 3 3 2" xfId="4941" xr:uid="{55AB0B0C-A1B1-4B43-A1D1-80A897C3F04D}"/>
    <cellStyle name="Normal 9 4 3 2 3 4" xfId="4087" xr:uid="{22F73F87-5E82-43FE-BBED-15A3C5C7AF98}"/>
    <cellStyle name="Normal 9 4 3 2 3 4 2" xfId="4942" xr:uid="{C34317F0-8C06-4F90-A13E-9D319DB852B3}"/>
    <cellStyle name="Normal 9 4 3 2 3 5" xfId="4939" xr:uid="{F042745C-B529-4AFC-A5D3-E66C07E0686A}"/>
    <cellStyle name="Normal 9 4 3 2 4" xfId="2416" xr:uid="{09960E61-395D-4915-8E1E-305F5ED192E7}"/>
    <cellStyle name="Normal 9 4 3 2 4 2" xfId="4504" xr:uid="{68C96DED-F6E2-444A-894B-F9E5E45F53CC}"/>
    <cellStyle name="Normal 9 4 3 2 4 2 2" xfId="5311" xr:uid="{84E9E155-1FE8-42AD-9344-52D0420D4169}"/>
    <cellStyle name="Normal 9 4 3 2 4 2 3" xfId="4943" xr:uid="{F86EE3D6-C4A0-46BD-95CF-B70C09D5528C}"/>
    <cellStyle name="Normal 9 4 3 2 5" xfId="4088" xr:uid="{00713730-D35D-43B1-8589-E51C7D18F127}"/>
    <cellStyle name="Normal 9 4 3 2 5 2" xfId="4944" xr:uid="{8B40A32C-6DCA-40A9-8B62-A9CF5A74A8A1}"/>
    <cellStyle name="Normal 9 4 3 2 6" xfId="4089" xr:uid="{C9377EE9-7E27-40B2-83F1-C440B349C642}"/>
    <cellStyle name="Normal 9 4 3 2 6 2" xfId="4945" xr:uid="{E9756EC6-2FDF-40C9-9C7A-3449D64307B2}"/>
    <cellStyle name="Normal 9 4 3 2 7" xfId="4933" xr:uid="{20455CBB-3A81-40EE-9030-82FC473A8557}"/>
    <cellStyle name="Normal 9 4 3 3" xfId="416" xr:uid="{FFFE17BB-02F4-4B03-AF88-D7AC8025C281}"/>
    <cellStyle name="Normal 9 4 3 3 2" xfId="2417" xr:uid="{CEAEE3AC-C532-4D87-AC45-16194E1425E5}"/>
    <cellStyle name="Normal 9 4 3 3 2 2" xfId="2418" xr:uid="{BF6A0A92-D55F-4052-A752-7EFDD52765C2}"/>
    <cellStyle name="Normal 9 4 3 3 2 2 2" xfId="4505" xr:uid="{24A824FB-57F5-483F-83CE-46CA0B6D71BC}"/>
    <cellStyle name="Normal 9 4 3 3 2 2 2 2" xfId="5312" xr:uid="{8C424ABF-D1D8-4D37-9B45-F9F0216C3B86}"/>
    <cellStyle name="Normal 9 4 3 3 2 2 2 3" xfId="4948" xr:uid="{5444B274-EEAD-4CA2-B20B-E8368564A1CC}"/>
    <cellStyle name="Normal 9 4 3 3 2 3" xfId="4090" xr:uid="{8E3F6301-37E0-4A1C-851B-0EBD55AC3409}"/>
    <cellStyle name="Normal 9 4 3 3 2 3 2" xfId="4949" xr:uid="{84BA1E45-A2FB-48FC-9B4A-3EA38FCDB125}"/>
    <cellStyle name="Normal 9 4 3 3 2 4" xfId="4091" xr:uid="{5ACD9780-E79E-4625-ADC0-238C1891FC70}"/>
    <cellStyle name="Normal 9 4 3 3 2 4 2" xfId="4950" xr:uid="{225AD41E-24F9-45FE-890E-6BD63EEE8300}"/>
    <cellStyle name="Normal 9 4 3 3 2 5" xfId="4947" xr:uid="{FE99E341-D514-498B-AA2F-8F8218431411}"/>
    <cellStyle name="Normal 9 4 3 3 3" xfId="2419" xr:uid="{58F32D84-60A8-4610-9FBB-F1F86B9EE205}"/>
    <cellStyle name="Normal 9 4 3 3 3 2" xfId="4506" xr:uid="{9E36FDB5-100C-4325-ACBA-54DB9E27E380}"/>
    <cellStyle name="Normal 9 4 3 3 3 2 2" xfId="5313" xr:uid="{0295E81C-EC4A-4DE0-8BA1-016A3A029254}"/>
    <cellStyle name="Normal 9 4 3 3 3 2 3" xfId="4951" xr:uid="{7C76904F-DCE1-42E9-8FB3-F1085BB832BA}"/>
    <cellStyle name="Normal 9 4 3 3 4" xfId="4092" xr:uid="{408100BB-18DC-4EDC-9DBC-07199F730087}"/>
    <cellStyle name="Normal 9 4 3 3 4 2" xfId="4952" xr:uid="{CA867FB9-B91A-4454-AD23-2F5A6243C977}"/>
    <cellStyle name="Normal 9 4 3 3 5" xfId="4093" xr:uid="{D7C8990A-03E6-4BB1-A4CE-1D96834C404E}"/>
    <cellStyle name="Normal 9 4 3 3 5 2" xfId="4953" xr:uid="{11F010A5-AD50-4E12-A076-7BC092AF6E7A}"/>
    <cellStyle name="Normal 9 4 3 3 6" xfId="4946" xr:uid="{FC79AFB8-5F11-4CBE-B644-706BFA6B4314}"/>
    <cellStyle name="Normal 9 4 3 4" xfId="2420" xr:uid="{EDD634DF-662A-49AD-B423-A3946224291F}"/>
    <cellStyle name="Normal 9 4 3 4 2" xfId="2421" xr:uid="{03C1424C-66FA-48DF-80B0-72ED10D0975B}"/>
    <cellStyle name="Normal 9 4 3 4 2 2" xfId="4507" xr:uid="{3B666DE1-2DE9-4BCB-BEA6-60880F9AC54E}"/>
    <cellStyle name="Normal 9 4 3 4 2 2 2" xfId="5314" xr:uid="{ED6500FD-DC8B-45C7-B95A-2813D773A300}"/>
    <cellStyle name="Normal 9 4 3 4 2 2 3" xfId="4955" xr:uid="{2D1BC75E-5EE1-4C3F-B6CE-F07C101FF199}"/>
    <cellStyle name="Normal 9 4 3 4 3" xfId="4094" xr:uid="{0BD0B48F-0B08-4D5A-86BC-A56FE0D78FD6}"/>
    <cellStyle name="Normal 9 4 3 4 3 2" xfId="4956" xr:uid="{069CBF65-8430-4553-B22A-0A734E449B9C}"/>
    <cellStyle name="Normal 9 4 3 4 4" xfId="4095" xr:uid="{F2C46A9A-0AE6-420C-99F9-2633A6C71713}"/>
    <cellStyle name="Normal 9 4 3 4 4 2" xfId="4957" xr:uid="{C2429B42-5CD4-4DDE-80CE-CDEF4B0865DA}"/>
    <cellStyle name="Normal 9 4 3 4 5" xfId="4954" xr:uid="{394E1357-5C79-4E82-B0F4-279D3F10148B}"/>
    <cellStyle name="Normal 9 4 3 5" xfId="2422" xr:uid="{E9F1D108-B2A2-45F6-BEA5-98D7A0BA59AF}"/>
    <cellStyle name="Normal 9 4 3 5 2" xfId="4096" xr:uid="{C1405CB8-5248-472C-B028-2A5533F1CB47}"/>
    <cellStyle name="Normal 9 4 3 5 2 2" xfId="4959" xr:uid="{2F668DB9-4DB4-4901-8208-FB599B4AA3CB}"/>
    <cellStyle name="Normal 9 4 3 5 3" xfId="4097" xr:uid="{214A69BD-7A26-40FC-A898-31F60A3DC083}"/>
    <cellStyle name="Normal 9 4 3 5 3 2" xfId="4960" xr:uid="{20D0AC89-162F-4F14-877D-60B2E826A1E2}"/>
    <cellStyle name="Normal 9 4 3 5 4" xfId="4098" xr:uid="{866E0799-D473-4167-86AD-B1C439E2CD41}"/>
    <cellStyle name="Normal 9 4 3 5 4 2" xfId="4961" xr:uid="{E8601F6E-DD72-4731-BD70-B271B2B0FF25}"/>
    <cellStyle name="Normal 9 4 3 5 5" xfId="4958" xr:uid="{F0F90577-ACC5-4E9E-84C7-ECC98D38655F}"/>
    <cellStyle name="Normal 9 4 3 6" xfId="4099" xr:uid="{62156EFC-25AC-4DC3-8577-1F0DF9975ADD}"/>
    <cellStyle name="Normal 9 4 3 6 2" xfId="4962" xr:uid="{F9C8EC5B-2312-4EBE-8CA5-AC3D5B766E28}"/>
    <cellStyle name="Normal 9 4 3 7" xfId="4100" xr:uid="{10AFB924-E3DD-464F-AF4B-54B5A12009BA}"/>
    <cellStyle name="Normal 9 4 3 7 2" xfId="4963" xr:uid="{0A34844E-3BC7-4E56-968A-97A0CCAC4204}"/>
    <cellStyle name="Normal 9 4 3 8" xfId="4101" xr:uid="{5652F3A8-AE3E-4BC0-83A5-C3AD8BF2B752}"/>
    <cellStyle name="Normal 9 4 3 8 2" xfId="4964" xr:uid="{5FF41E46-768D-44E8-912F-054515823279}"/>
    <cellStyle name="Normal 9 4 3 9" xfId="4932" xr:uid="{52C9D952-B625-428A-B627-8E176A810594}"/>
    <cellStyle name="Normal 9 4 4" xfId="177" xr:uid="{99A11AAF-CB1F-403C-AD49-255386936918}"/>
    <cellStyle name="Normal 9 4 4 2" xfId="864" xr:uid="{A3F3F406-9ADD-41D3-BDFB-A599FF4BDF2E}"/>
    <cellStyle name="Normal 9 4 4 2 2" xfId="865" xr:uid="{80043EA6-8184-4266-9CE1-8366A440F6D1}"/>
    <cellStyle name="Normal 9 4 4 2 2 2" xfId="2423" xr:uid="{EA4EF82C-11EE-4BFD-8807-ED422BA65472}"/>
    <cellStyle name="Normal 9 4 4 2 2 2 2" xfId="2424" xr:uid="{DDD02C25-4143-4C6C-A425-C3569081F0F5}"/>
    <cellStyle name="Normal 9 4 4 2 2 2 2 2" xfId="4969" xr:uid="{C18E1656-7BF8-42A3-A0B1-6F3C0598493A}"/>
    <cellStyle name="Normal 9 4 4 2 2 2 3" xfId="4968" xr:uid="{D0158324-197D-4797-8AA9-E395F56705DC}"/>
    <cellStyle name="Normal 9 4 4 2 2 3" xfId="2425" xr:uid="{24D89796-7256-4110-90B2-F8F0F4C1DF0E}"/>
    <cellStyle name="Normal 9 4 4 2 2 3 2" xfId="4970" xr:uid="{37A0D869-4420-4EA3-BEDB-DD75C465010D}"/>
    <cellStyle name="Normal 9 4 4 2 2 4" xfId="4102" xr:uid="{78299406-DFC5-4AEE-B4DF-D3C2939429E0}"/>
    <cellStyle name="Normal 9 4 4 2 2 4 2" xfId="4971" xr:uid="{210C1817-9ADC-48C9-8EB7-742D587C71E4}"/>
    <cellStyle name="Normal 9 4 4 2 2 5" xfId="4967" xr:uid="{E1EC6341-7946-4F5F-8E38-2E30B7EB49E3}"/>
    <cellStyle name="Normal 9 4 4 2 3" xfId="2426" xr:uid="{71B9C142-A0BF-40A7-A94C-AF15694A5ACB}"/>
    <cellStyle name="Normal 9 4 4 2 3 2" xfId="2427" xr:uid="{F729EA7D-39A5-4195-9622-AB2754D5C469}"/>
    <cellStyle name="Normal 9 4 4 2 3 2 2" xfId="4973" xr:uid="{909A9461-08E3-4976-99A1-A103B2284196}"/>
    <cellStyle name="Normal 9 4 4 2 3 3" xfId="4972" xr:uid="{3BBA3435-4181-4A63-A2E8-221206907A78}"/>
    <cellStyle name="Normal 9 4 4 2 4" xfId="2428" xr:uid="{7B18E714-049D-468D-9E2F-B07A262D8141}"/>
    <cellStyle name="Normal 9 4 4 2 4 2" xfId="4974" xr:uid="{0D27C9CD-89BF-4D91-9AD0-74941678007D}"/>
    <cellStyle name="Normal 9 4 4 2 5" xfId="4103" xr:uid="{D9A185B1-9798-4B52-B913-BA3CDFFDB8ED}"/>
    <cellStyle name="Normal 9 4 4 2 5 2" xfId="4975" xr:uid="{B9F998A2-1CE7-469F-8672-F47049FC2C24}"/>
    <cellStyle name="Normal 9 4 4 2 6" xfId="4966" xr:uid="{B1B242D4-A325-4C50-8B93-743B7D14D852}"/>
    <cellStyle name="Normal 9 4 4 3" xfId="866" xr:uid="{DBF2BA2C-CA43-4865-A32F-0182AD3F0813}"/>
    <cellStyle name="Normal 9 4 4 3 2" xfId="2429" xr:uid="{163D0D72-0E63-4574-BF86-8950BFA1C702}"/>
    <cellStyle name="Normal 9 4 4 3 2 2" xfId="2430" xr:uid="{FBCB89B1-7EB7-4BAA-93BE-C77A9A6623E4}"/>
    <cellStyle name="Normal 9 4 4 3 2 2 2" xfId="4978" xr:uid="{6FF1420D-DC95-4BF4-9533-9D8C43B99B63}"/>
    <cellStyle name="Normal 9 4 4 3 2 3" xfId="4977" xr:uid="{E496575B-3C8C-489C-A6D9-877AA5BA6CB2}"/>
    <cellStyle name="Normal 9 4 4 3 3" xfId="2431" xr:uid="{2EB09C3E-9766-47D0-8BD8-05EBA38B92F9}"/>
    <cellStyle name="Normal 9 4 4 3 3 2" xfId="4979" xr:uid="{89B98BBA-FC00-4452-982C-6607643081E5}"/>
    <cellStyle name="Normal 9 4 4 3 4" xfId="4104" xr:uid="{87358EA6-26E4-4E94-8B38-F9CD2723DB81}"/>
    <cellStyle name="Normal 9 4 4 3 4 2" xfId="4980" xr:uid="{EEC914A6-B961-4F2B-9939-76D393A3A71E}"/>
    <cellStyle name="Normal 9 4 4 3 5" xfId="4976" xr:uid="{03DAEAE9-363C-410B-8A5B-BD67563D4033}"/>
    <cellStyle name="Normal 9 4 4 4" xfId="2432" xr:uid="{D7CD6281-A5D9-4166-8686-6A50382AA411}"/>
    <cellStyle name="Normal 9 4 4 4 2" xfId="2433" xr:uid="{A43FEEBF-0084-4FBF-85BF-15C9FF1AF171}"/>
    <cellStyle name="Normal 9 4 4 4 2 2" xfId="4982" xr:uid="{0E0062B3-2439-4722-B546-94431317011A}"/>
    <cellStyle name="Normal 9 4 4 4 3" xfId="4105" xr:uid="{84705079-5066-45EF-80F0-DDD35966C432}"/>
    <cellStyle name="Normal 9 4 4 4 3 2" xfId="4983" xr:uid="{5AD75222-4130-402A-9182-8EA07CBF0D8F}"/>
    <cellStyle name="Normal 9 4 4 4 4" xfId="4106" xr:uid="{96B66AB0-75EC-447F-901D-CA2934A94933}"/>
    <cellStyle name="Normal 9 4 4 4 4 2" xfId="4984" xr:uid="{DE82E563-DD06-45A9-A4CF-7FAB814F5199}"/>
    <cellStyle name="Normal 9 4 4 4 5" xfId="4981" xr:uid="{3A8AEC8E-ABCC-4FFE-A6D5-1026AB48DE80}"/>
    <cellStyle name="Normal 9 4 4 5" xfId="2434" xr:uid="{81FEC92A-FC8F-45DC-AF26-F223678CD7BF}"/>
    <cellStyle name="Normal 9 4 4 5 2" xfId="4985" xr:uid="{46D8EDE3-090D-448B-97EE-CCA0655BCBE5}"/>
    <cellStyle name="Normal 9 4 4 6" xfId="4107" xr:uid="{FBE717EB-A10B-4BE5-9631-3FA6DB6449BF}"/>
    <cellStyle name="Normal 9 4 4 6 2" xfId="4986" xr:uid="{28D27462-2169-465A-A598-795DA5E08828}"/>
    <cellStyle name="Normal 9 4 4 7" xfId="4108" xr:uid="{95B83051-957E-4066-AF09-BDBF3028A558}"/>
    <cellStyle name="Normal 9 4 4 7 2" xfId="4987" xr:uid="{632B2E4C-655C-44C7-B89F-779E1ECA1FEB}"/>
    <cellStyle name="Normal 9 4 4 8" xfId="4965" xr:uid="{229E7FF1-DDCE-4ADC-9590-F7B91B91AE5E}"/>
    <cellStyle name="Normal 9 4 5" xfId="417" xr:uid="{1A3AD006-E84E-42DC-9D8E-0778E473BE99}"/>
    <cellStyle name="Normal 9 4 5 2" xfId="867" xr:uid="{DFF6FD20-894B-4473-B2DD-91B080D79C75}"/>
    <cellStyle name="Normal 9 4 5 2 2" xfId="2435" xr:uid="{ACD090C4-687C-4146-8551-BACFA0ED0A88}"/>
    <cellStyle name="Normal 9 4 5 2 2 2" xfId="2436" xr:uid="{A0C63600-5014-43E0-9421-DF7C01A90466}"/>
    <cellStyle name="Normal 9 4 5 2 2 2 2" xfId="4991" xr:uid="{5755936D-59C5-406B-8799-9FBC1F602AA6}"/>
    <cellStyle name="Normal 9 4 5 2 2 3" xfId="4990" xr:uid="{71F4BB9A-3108-4027-9F38-AD5AD291B7BE}"/>
    <cellStyle name="Normal 9 4 5 2 3" xfId="2437" xr:uid="{33ABA41C-B93C-476E-B87E-F5314E88FB62}"/>
    <cellStyle name="Normal 9 4 5 2 3 2" xfId="4992" xr:uid="{540F5FC8-E7F8-4940-88E7-B3695502F1D2}"/>
    <cellStyle name="Normal 9 4 5 2 4" xfId="4109" xr:uid="{8338EA72-80C5-4B9B-B7E1-6FB49FE3E032}"/>
    <cellStyle name="Normal 9 4 5 2 4 2" xfId="4993" xr:uid="{D579E89E-509B-43CF-ADF8-7F6EF85095E5}"/>
    <cellStyle name="Normal 9 4 5 2 5" xfId="4989" xr:uid="{8A516376-66AC-4786-924A-A2870E357050}"/>
    <cellStyle name="Normal 9 4 5 3" xfId="2438" xr:uid="{2357B369-30E4-4A45-AC77-D37696B63DBA}"/>
    <cellStyle name="Normal 9 4 5 3 2" xfId="2439" xr:uid="{18CEAAB6-0F23-4766-B0D2-14222872877D}"/>
    <cellStyle name="Normal 9 4 5 3 2 2" xfId="4995" xr:uid="{AE1A8A12-1E6D-49E6-9F48-81E71EBDE513}"/>
    <cellStyle name="Normal 9 4 5 3 3" xfId="4110" xr:uid="{DBA54CAF-DD8A-458A-A27C-1F3D32B6B903}"/>
    <cellStyle name="Normal 9 4 5 3 3 2" xfId="4996" xr:uid="{3AF6CACF-BC93-4F2C-8EAD-2C63648A721D}"/>
    <cellStyle name="Normal 9 4 5 3 4" xfId="4111" xr:uid="{FEB04B5B-88F2-409A-BA83-3FDE6CF240C9}"/>
    <cellStyle name="Normal 9 4 5 3 4 2" xfId="4997" xr:uid="{A8B558AB-1306-4542-B006-73C9536EBC99}"/>
    <cellStyle name="Normal 9 4 5 3 5" xfId="4994" xr:uid="{B6EAE081-EC57-4C03-98E5-60FEC0E448CF}"/>
    <cellStyle name="Normal 9 4 5 4" xfId="2440" xr:uid="{B4CBA99E-25C8-4720-AC5A-8860452A8478}"/>
    <cellStyle name="Normal 9 4 5 4 2" xfId="4998" xr:uid="{B77331BA-BBFC-47DA-A77B-71A452D16565}"/>
    <cellStyle name="Normal 9 4 5 5" xfId="4112" xr:uid="{004347CD-A8FE-44AC-A219-C9EA2B3A1C66}"/>
    <cellStyle name="Normal 9 4 5 5 2" xfId="4999" xr:uid="{47F8CACD-BE0D-4164-BEC6-4C1358ECFB22}"/>
    <cellStyle name="Normal 9 4 5 6" xfId="4113" xr:uid="{FCE40FE1-1F0D-438F-B08A-1E06A9E07E73}"/>
    <cellStyle name="Normal 9 4 5 6 2" xfId="5000" xr:uid="{77E97B49-CE27-41E3-84A0-7420E75A3507}"/>
    <cellStyle name="Normal 9 4 5 7" xfId="4988" xr:uid="{BCDF5E1D-E327-4BC4-90B2-959AB744E9DB}"/>
    <cellStyle name="Normal 9 4 6" xfId="418" xr:uid="{001D32F3-CBE5-48C0-9E0A-88C8BAF290A1}"/>
    <cellStyle name="Normal 9 4 6 2" xfId="2441" xr:uid="{886CB08A-1A43-4E9A-ABDE-D1594B4FF0B4}"/>
    <cellStyle name="Normal 9 4 6 2 2" xfId="2442" xr:uid="{3A5EBB57-94D0-43F2-A252-69F2C9102327}"/>
    <cellStyle name="Normal 9 4 6 2 2 2" xfId="5003" xr:uid="{D64A2C92-BDA6-4C4A-AED2-2D3DBE8845BD}"/>
    <cellStyle name="Normal 9 4 6 2 3" xfId="4114" xr:uid="{12B8CEE5-AD9E-45F1-BF55-C525062A79B4}"/>
    <cellStyle name="Normal 9 4 6 2 3 2" xfId="5004" xr:uid="{1810A38A-376F-4051-8ECA-9DDA0A31C61C}"/>
    <cellStyle name="Normal 9 4 6 2 4" xfId="4115" xr:uid="{5E36475A-6B40-40CD-861A-815FD3456062}"/>
    <cellStyle name="Normal 9 4 6 2 4 2" xfId="5005" xr:uid="{E4BC8F00-E05D-4DFC-A29C-41A9210B7069}"/>
    <cellStyle name="Normal 9 4 6 2 5" xfId="5002" xr:uid="{64171E78-48A2-4629-8F46-762C5D8EE820}"/>
    <cellStyle name="Normal 9 4 6 3" xfId="2443" xr:uid="{FEE7D2EF-3AE5-4E76-A00B-65CBB8968D62}"/>
    <cellStyle name="Normal 9 4 6 3 2" xfId="5006" xr:uid="{B7C94DA3-4C07-4AA8-ADCC-F5B7C93A4396}"/>
    <cellStyle name="Normal 9 4 6 4" xfId="4116" xr:uid="{2AA5AE6C-D6D0-4AA1-BA3F-BC83734EAC91}"/>
    <cellStyle name="Normal 9 4 6 4 2" xfId="5007" xr:uid="{9217F0E9-E31A-43C1-9644-93E3D739E5E4}"/>
    <cellStyle name="Normal 9 4 6 5" xfId="4117" xr:uid="{BEE370B2-0B35-4351-8DEB-5314D7BC99C7}"/>
    <cellStyle name="Normal 9 4 6 5 2" xfId="5008" xr:uid="{1FC30F24-1599-4923-B0CE-80F07CF3A396}"/>
    <cellStyle name="Normal 9 4 6 6" xfId="5001" xr:uid="{E62B32C1-D760-441D-8A65-B370E835EFA5}"/>
    <cellStyle name="Normal 9 4 7" xfId="2444" xr:uid="{BD673A48-D563-4562-B1FC-CAB088C2C58E}"/>
    <cellStyle name="Normal 9 4 7 2" xfId="2445" xr:uid="{77F826A4-7ABA-4005-BBDC-FD82258CC6D7}"/>
    <cellStyle name="Normal 9 4 7 2 2" xfId="5010" xr:uid="{C58BB85B-1934-47BC-A0A6-8F5DF3E7CFA2}"/>
    <cellStyle name="Normal 9 4 7 3" xfId="4118" xr:uid="{29112F01-F3B0-4263-922E-8724C508BE46}"/>
    <cellStyle name="Normal 9 4 7 3 2" xfId="5011" xr:uid="{91066A9C-0EF0-4F0A-8878-773CCEF4B5CC}"/>
    <cellStyle name="Normal 9 4 7 4" xfId="4119" xr:uid="{C833845E-394C-423A-BA59-9FE0672ED379}"/>
    <cellStyle name="Normal 9 4 7 4 2" xfId="5012" xr:uid="{EB71E3D6-DD40-46BB-ADA8-DDC15103CFC9}"/>
    <cellStyle name="Normal 9 4 7 5" xfId="5009" xr:uid="{C4C5B2E3-A2AF-4E30-BEC5-D6047B03EEE6}"/>
    <cellStyle name="Normal 9 4 8" xfId="2446" xr:uid="{0882BBAB-183F-4EA2-B41B-9C43A18C10E1}"/>
    <cellStyle name="Normal 9 4 8 2" xfId="4120" xr:uid="{A8D4B463-620B-41E2-BAAC-36C3CC59D5A9}"/>
    <cellStyle name="Normal 9 4 8 2 2" xfId="5014" xr:uid="{E922D675-6644-4C5D-8730-A84403D5C585}"/>
    <cellStyle name="Normal 9 4 8 3" xfId="4121" xr:uid="{0C6E0BBF-6939-4844-AC59-3F17E657481D}"/>
    <cellStyle name="Normal 9 4 8 3 2" xfId="5015" xr:uid="{B91CA978-3D19-4614-91EE-BC876D496C1A}"/>
    <cellStyle name="Normal 9 4 8 4" xfId="4122" xr:uid="{F4CFEF14-0ABB-498E-8088-4B35ABF4C45B}"/>
    <cellStyle name="Normal 9 4 8 4 2" xfId="5016" xr:uid="{284523A3-0395-4D26-88FA-130D67B59FD6}"/>
    <cellStyle name="Normal 9 4 8 5" xfId="5013" xr:uid="{5290C93A-20F9-40E0-A9BC-235EA77C1526}"/>
    <cellStyle name="Normal 9 4 9" xfId="4123" xr:uid="{D67FA069-A5C3-4AB3-9FBB-2DF3A98FE6D1}"/>
    <cellStyle name="Normal 9 4 9 2" xfId="5017" xr:uid="{BBAFBF6A-3785-4223-906F-7EF588FB7756}"/>
    <cellStyle name="Normal 9 5" xfId="178" xr:uid="{3D05BEAA-659A-4D54-A4A7-DD800A9597E7}"/>
    <cellStyle name="Normal 9 5 10" xfId="4124" xr:uid="{064D9481-4A83-44E2-870D-FA069CEB52F6}"/>
    <cellStyle name="Normal 9 5 10 2" xfId="5019" xr:uid="{0E66B1CD-9AC5-40D0-B816-AE2BF881A680}"/>
    <cellStyle name="Normal 9 5 11" xfId="4125" xr:uid="{E3E7FEE5-9726-461F-8599-2C3F3811A3DA}"/>
    <cellStyle name="Normal 9 5 11 2" xfId="5020" xr:uid="{3FCD4123-52E9-4C87-8BA3-C934FA90BBEF}"/>
    <cellStyle name="Normal 9 5 12" xfId="5018" xr:uid="{965BD4C3-78F7-41C4-9450-1B8D7F491F54}"/>
    <cellStyle name="Normal 9 5 2" xfId="179" xr:uid="{7B3FD273-6698-46EC-BCC3-8B8240845D3F}"/>
    <cellStyle name="Normal 9 5 2 10" xfId="5021" xr:uid="{8E9299E5-C0E7-41DC-BFF7-47D1461BAE1A}"/>
    <cellStyle name="Normal 9 5 2 2" xfId="419" xr:uid="{5480C6EA-6CB5-4111-86F7-7C3320782A52}"/>
    <cellStyle name="Normal 9 5 2 2 2" xfId="868" xr:uid="{22D7FB01-FC89-43DA-B278-D264301D7677}"/>
    <cellStyle name="Normal 9 5 2 2 2 2" xfId="869" xr:uid="{FBEC5BF1-6407-4B45-9412-874DC6D7C2FC}"/>
    <cellStyle name="Normal 9 5 2 2 2 2 2" xfId="2447" xr:uid="{DE0D57BC-1614-463D-80D9-05165831848E}"/>
    <cellStyle name="Normal 9 5 2 2 2 2 2 2" xfId="5025" xr:uid="{8582F8B4-38FE-4770-8AA5-BCEB38693189}"/>
    <cellStyle name="Normal 9 5 2 2 2 2 3" xfId="4126" xr:uid="{14777077-5AEB-4AF0-8E98-B34F530A5CCB}"/>
    <cellStyle name="Normal 9 5 2 2 2 2 3 2" xfId="5026" xr:uid="{1D78A8FD-24A2-4C9B-9848-35E58ABD3C31}"/>
    <cellStyle name="Normal 9 5 2 2 2 2 4" xfId="4127" xr:uid="{CDADABB4-96B3-4726-8260-4C708A69E925}"/>
    <cellStyle name="Normal 9 5 2 2 2 2 4 2" xfId="5027" xr:uid="{D90281F7-B89F-4515-AC9D-A36EB901B1ED}"/>
    <cellStyle name="Normal 9 5 2 2 2 2 5" xfId="5024" xr:uid="{AD93FDA8-4C22-47D0-B56B-6E941B8940E4}"/>
    <cellStyle name="Normal 9 5 2 2 2 3" xfId="2448" xr:uid="{81517855-C4BA-4D44-852D-C5D9322A811E}"/>
    <cellStyle name="Normal 9 5 2 2 2 3 2" xfId="4128" xr:uid="{B9E8EB46-AC09-4AB8-9294-DA9A51164E4D}"/>
    <cellStyle name="Normal 9 5 2 2 2 3 2 2" xfId="5029" xr:uid="{0DE09BDF-0A3F-4A6B-900C-53760C8E3645}"/>
    <cellStyle name="Normal 9 5 2 2 2 3 3" xfId="4129" xr:uid="{56B1D16D-8192-4219-BDA0-B3C80F99D6DA}"/>
    <cellStyle name="Normal 9 5 2 2 2 3 3 2" xfId="5030" xr:uid="{9A4DD266-E15A-4158-A41E-32B76F3582C4}"/>
    <cellStyle name="Normal 9 5 2 2 2 3 4" xfId="4130" xr:uid="{3B72767D-2973-443A-AF90-A213DC00C845}"/>
    <cellStyle name="Normal 9 5 2 2 2 3 4 2" xfId="5031" xr:uid="{0C415B38-DBCD-4938-AE80-833FC65177B0}"/>
    <cellStyle name="Normal 9 5 2 2 2 3 5" xfId="5028" xr:uid="{7C788BCE-844E-4B78-BA1E-4E1A7E1B0BAB}"/>
    <cellStyle name="Normal 9 5 2 2 2 4" xfId="4131" xr:uid="{91777072-97D2-4AE3-A5A4-0C1E735DBBEB}"/>
    <cellStyle name="Normal 9 5 2 2 2 4 2" xfId="5032" xr:uid="{D4558D90-327E-42DF-80C8-1416A32FE986}"/>
    <cellStyle name="Normal 9 5 2 2 2 5" xfId="4132" xr:uid="{F88B0A7D-DE3C-4A7B-B8C5-FD4240A048EA}"/>
    <cellStyle name="Normal 9 5 2 2 2 5 2" xfId="5033" xr:uid="{EC35B205-6FD3-4913-BBF8-A406DC89E001}"/>
    <cellStyle name="Normal 9 5 2 2 2 6" xfId="4133" xr:uid="{FB1DEAA6-F514-4FDA-B88D-4D5DDBCE1164}"/>
    <cellStyle name="Normal 9 5 2 2 2 6 2" xfId="5034" xr:uid="{12F3CBD0-7280-4420-91BC-3AF7932FCAFC}"/>
    <cellStyle name="Normal 9 5 2 2 2 7" xfId="5023" xr:uid="{09D7D233-FC72-4B99-91B4-E22ED1EBE63F}"/>
    <cellStyle name="Normal 9 5 2 2 3" xfId="870" xr:uid="{37D45C77-F669-453B-B15F-1F14BD84C486}"/>
    <cellStyle name="Normal 9 5 2 2 3 2" xfId="2449" xr:uid="{1A8C200F-FB72-4533-85AA-9F21F81AB0BA}"/>
    <cellStyle name="Normal 9 5 2 2 3 2 2" xfId="4134" xr:uid="{693A640F-1F70-420A-AC33-3607CBA7AB07}"/>
    <cellStyle name="Normal 9 5 2 2 3 2 2 2" xfId="5037" xr:uid="{8F32C2F4-564F-47CB-847C-5D58323912B3}"/>
    <cellStyle name="Normal 9 5 2 2 3 2 3" xfId="4135" xr:uid="{5F164C6E-66AF-45DE-82CC-0F2C3A90C337}"/>
    <cellStyle name="Normal 9 5 2 2 3 2 3 2" xfId="5038" xr:uid="{301563CF-62E7-4B04-A027-A9CC5B42F798}"/>
    <cellStyle name="Normal 9 5 2 2 3 2 4" xfId="4136" xr:uid="{6FC14D74-69CC-44D4-8EA5-5F6FE095354F}"/>
    <cellStyle name="Normal 9 5 2 2 3 2 4 2" xfId="5039" xr:uid="{20278FBD-CA94-4952-B8F1-4C20D89AFD42}"/>
    <cellStyle name="Normal 9 5 2 2 3 2 5" xfId="5036" xr:uid="{D1AA1923-F7E1-454C-B831-F38592482EA2}"/>
    <cellStyle name="Normal 9 5 2 2 3 3" xfId="4137" xr:uid="{A4DCE9F4-B47F-4D0F-B4CD-CE8E78CDE52C}"/>
    <cellStyle name="Normal 9 5 2 2 3 3 2" xfId="5040" xr:uid="{59E89353-1FFC-458C-9EFF-45777408D151}"/>
    <cellStyle name="Normal 9 5 2 2 3 4" xfId="4138" xr:uid="{35224033-D557-4978-BE2D-0FB191CABF15}"/>
    <cellStyle name="Normal 9 5 2 2 3 4 2" xfId="5041" xr:uid="{CD8E6AF9-B4FA-41C6-97BE-AB34371F5B80}"/>
    <cellStyle name="Normal 9 5 2 2 3 5" xfId="4139" xr:uid="{6B77C9CA-A85C-4EB4-9ED3-53D2388E3BA1}"/>
    <cellStyle name="Normal 9 5 2 2 3 5 2" xfId="5042" xr:uid="{79586717-1702-4D8E-8A13-1D2A273E8904}"/>
    <cellStyle name="Normal 9 5 2 2 3 6" xfId="5035" xr:uid="{E7B6F9A7-B9B4-4C59-82F3-025B802F66B3}"/>
    <cellStyle name="Normal 9 5 2 2 4" xfId="2450" xr:uid="{8A65F846-B200-431B-89C7-22B61FE83ABF}"/>
    <cellStyle name="Normal 9 5 2 2 4 2" xfId="4140" xr:uid="{1196E1A8-2258-474F-8159-5B7A54CBAA45}"/>
    <cellStyle name="Normal 9 5 2 2 4 2 2" xfId="5044" xr:uid="{C41A7CCB-24FA-475F-AF0C-B04639254BCE}"/>
    <cellStyle name="Normal 9 5 2 2 4 3" xfId="4141" xr:uid="{5F55BBCF-1501-4BC9-A3BC-34FB5FB57263}"/>
    <cellStyle name="Normal 9 5 2 2 4 3 2" xfId="5045" xr:uid="{50E95862-0E26-4970-9A6C-8BC5DDEB6CE6}"/>
    <cellStyle name="Normal 9 5 2 2 4 4" xfId="4142" xr:uid="{93C831CC-C5A1-4DC1-B286-70367B41F948}"/>
    <cellStyle name="Normal 9 5 2 2 4 4 2" xfId="5046" xr:uid="{F803464C-38CE-4AA0-B06D-820ED11AB590}"/>
    <cellStyle name="Normal 9 5 2 2 4 5" xfId="5043" xr:uid="{829D772C-D21B-473E-9204-4D1A4A0ADF4A}"/>
    <cellStyle name="Normal 9 5 2 2 5" xfId="4143" xr:uid="{A12DB5FF-8270-443E-9908-0CFE4305E76D}"/>
    <cellStyle name="Normal 9 5 2 2 5 2" xfId="4144" xr:uid="{FC56C380-A06B-4C02-A82E-CB14015F1009}"/>
    <cellStyle name="Normal 9 5 2 2 5 2 2" xfId="5048" xr:uid="{8B4D8269-066A-45B3-BCBA-D30205464A2B}"/>
    <cellStyle name="Normal 9 5 2 2 5 3" xfId="4145" xr:uid="{1F1968E9-E1FB-4227-A8AE-237A057F7A95}"/>
    <cellStyle name="Normal 9 5 2 2 5 3 2" xfId="5049" xr:uid="{891EAC0A-4B12-4C89-9A9E-59915042BF02}"/>
    <cellStyle name="Normal 9 5 2 2 5 4" xfId="4146" xr:uid="{F624818D-72E6-4FC1-8091-3D813C721A64}"/>
    <cellStyle name="Normal 9 5 2 2 5 4 2" xfId="5050" xr:uid="{E55AA2B4-519D-404C-ABEF-37DCE753EA6C}"/>
    <cellStyle name="Normal 9 5 2 2 5 5" xfId="5047" xr:uid="{457D9E56-7B73-4C91-8F24-C956887ED22D}"/>
    <cellStyle name="Normal 9 5 2 2 6" xfId="4147" xr:uid="{1CB0A742-5058-4EA8-B5F7-366831B3F7A1}"/>
    <cellStyle name="Normal 9 5 2 2 6 2" xfId="5051" xr:uid="{37B4ACD0-82FD-4741-9FAD-386AD84E3CA0}"/>
    <cellStyle name="Normal 9 5 2 2 7" xfId="4148" xr:uid="{E7042A81-C863-450B-AF55-33778AB8431A}"/>
    <cellStyle name="Normal 9 5 2 2 7 2" xfId="5052" xr:uid="{9D57EB6F-4D50-467A-B368-D6D3EC711447}"/>
    <cellStyle name="Normal 9 5 2 2 8" xfId="4149" xr:uid="{21A7DC4A-F43F-4EEB-A231-520D5B2C16C0}"/>
    <cellStyle name="Normal 9 5 2 2 8 2" xfId="5053" xr:uid="{BB7F3424-42FE-40F6-B231-4EFB12C22E25}"/>
    <cellStyle name="Normal 9 5 2 2 9" xfId="5022" xr:uid="{6FC13106-84BC-4787-AEE2-76D144DBE7D9}"/>
    <cellStyle name="Normal 9 5 2 3" xfId="871" xr:uid="{82B70E8A-9646-4052-B1C5-D12098B1536D}"/>
    <cellStyle name="Normal 9 5 2 3 2" xfId="872" xr:uid="{8453F3E4-A038-4371-A730-BD6BE9603D8D}"/>
    <cellStyle name="Normal 9 5 2 3 2 2" xfId="873" xr:uid="{9A1E910C-082D-4860-A019-EDE16F58F9CC}"/>
    <cellStyle name="Normal 9 5 2 3 2 2 2" xfId="5056" xr:uid="{1241B289-457E-4529-87FF-A009EE7CAA73}"/>
    <cellStyle name="Normal 9 5 2 3 2 3" xfId="4150" xr:uid="{E8C293D9-0624-4916-8318-4DEF15774EA2}"/>
    <cellStyle name="Normal 9 5 2 3 2 3 2" xfId="5057" xr:uid="{D41507A5-85B4-488D-9F6A-784ADA23FF1E}"/>
    <cellStyle name="Normal 9 5 2 3 2 4" xfId="4151" xr:uid="{8FB160A6-5CBA-4EEF-82AA-3DFBA576A503}"/>
    <cellStyle name="Normal 9 5 2 3 2 4 2" xfId="5058" xr:uid="{CF08D709-1806-458C-88A2-849E8E842650}"/>
    <cellStyle name="Normal 9 5 2 3 2 5" xfId="5055" xr:uid="{05A86721-FC11-4C2C-8340-80E59184B94E}"/>
    <cellStyle name="Normal 9 5 2 3 3" xfId="874" xr:uid="{354649B9-3665-4B44-9F59-28FEC5CFA592}"/>
    <cellStyle name="Normal 9 5 2 3 3 2" xfId="4152" xr:uid="{8709073F-9B8F-4021-8857-2092E7EF0958}"/>
    <cellStyle name="Normal 9 5 2 3 3 2 2" xfId="5060" xr:uid="{520427EF-43E5-4466-8F97-4766C8A31648}"/>
    <cellStyle name="Normal 9 5 2 3 3 3" xfId="4153" xr:uid="{DBC08DAA-72F7-46E3-A1A8-2F8108A50276}"/>
    <cellStyle name="Normal 9 5 2 3 3 3 2" xfId="5061" xr:uid="{8E25A5BC-8059-462C-B512-21C424A9C70E}"/>
    <cellStyle name="Normal 9 5 2 3 3 4" xfId="4154" xr:uid="{0693A8A6-FA24-4FC1-8323-D64CD6E740D1}"/>
    <cellStyle name="Normal 9 5 2 3 3 4 2" xfId="5062" xr:uid="{ACEA6882-647C-4735-9663-DD09D164DE46}"/>
    <cellStyle name="Normal 9 5 2 3 3 5" xfId="5059" xr:uid="{76F2BAFE-0E36-4F19-A63E-F13EBDC4BD94}"/>
    <cellStyle name="Normal 9 5 2 3 4" xfId="4155" xr:uid="{29B09242-3DB2-49A7-A756-BF8FC03297C2}"/>
    <cellStyle name="Normal 9 5 2 3 4 2" xfId="5063" xr:uid="{757F5825-45A6-4B61-B82A-0E9C17C57E2D}"/>
    <cellStyle name="Normal 9 5 2 3 5" xfId="4156" xr:uid="{EABAB123-4C8E-4B3D-8E09-D5FABA35A149}"/>
    <cellStyle name="Normal 9 5 2 3 5 2" xfId="5064" xr:uid="{2ECF9855-3006-4CF7-AD04-2A35A98CC11D}"/>
    <cellStyle name="Normal 9 5 2 3 6" xfId="4157" xr:uid="{B33082B3-0E55-4E4B-966E-902EFB8068AB}"/>
    <cellStyle name="Normal 9 5 2 3 6 2" xfId="5065" xr:uid="{F8F000B7-0BC5-4293-9499-ECABBA04CBDF}"/>
    <cellStyle name="Normal 9 5 2 3 7" xfId="5054" xr:uid="{EFD91C3D-F104-467F-8F83-BE48CBB5D625}"/>
    <cellStyle name="Normal 9 5 2 4" xfId="875" xr:uid="{8B08444E-17E6-49DE-A8EE-EA6F542BAE3E}"/>
    <cellStyle name="Normal 9 5 2 4 2" xfId="876" xr:uid="{90EEA18F-B978-4412-B7A5-70D63A515ED2}"/>
    <cellStyle name="Normal 9 5 2 4 2 2" xfId="4158" xr:uid="{BDA72E55-7C0B-4D1C-9191-5273ECCA7811}"/>
    <cellStyle name="Normal 9 5 2 4 2 2 2" xfId="5068" xr:uid="{C56B90B6-EE8E-489B-A980-80A06A83A763}"/>
    <cellStyle name="Normal 9 5 2 4 2 3" xfId="4159" xr:uid="{219A73D3-B7B7-44E2-ABA7-2476439DF386}"/>
    <cellStyle name="Normal 9 5 2 4 2 3 2" xfId="5069" xr:uid="{DDCEE700-D31C-4754-A39C-20AEDCE0CC02}"/>
    <cellStyle name="Normal 9 5 2 4 2 4" xfId="4160" xr:uid="{A694DDF1-5118-4BC5-AB28-F52004D65F09}"/>
    <cellStyle name="Normal 9 5 2 4 2 4 2" xfId="5070" xr:uid="{BB67CE1F-D187-4A67-B6A7-5E40E205014A}"/>
    <cellStyle name="Normal 9 5 2 4 2 5" xfId="5067" xr:uid="{2F8D0936-B2F2-4624-AB45-B149F7D36688}"/>
    <cellStyle name="Normal 9 5 2 4 3" xfId="4161" xr:uid="{ACBA690D-D6F7-46E2-B11A-F8392499971B}"/>
    <cellStyle name="Normal 9 5 2 4 3 2" xfId="5071" xr:uid="{26862F05-A723-4E8E-AC99-21C937B119BE}"/>
    <cellStyle name="Normal 9 5 2 4 4" xfId="4162" xr:uid="{9CFD6361-3C92-48CC-8685-F47134FB5E95}"/>
    <cellStyle name="Normal 9 5 2 4 4 2" xfId="5072" xr:uid="{8D16F493-ED8E-4E96-885E-C8A40DEEAAB1}"/>
    <cellStyle name="Normal 9 5 2 4 5" xfId="4163" xr:uid="{D6CE2E40-B112-4266-9E02-BBDBB0785C98}"/>
    <cellStyle name="Normal 9 5 2 4 5 2" xfId="5073" xr:uid="{9817683B-62E7-4091-9605-6237757DF0D5}"/>
    <cellStyle name="Normal 9 5 2 4 6" xfId="5066" xr:uid="{2E2925D5-E2CC-4A2E-8441-61D73077A901}"/>
    <cellStyle name="Normal 9 5 2 5" xfId="877" xr:uid="{E71CB2A8-2001-466C-9C57-4F646C746BDE}"/>
    <cellStyle name="Normal 9 5 2 5 2" xfId="4164" xr:uid="{8109CE7C-9298-4350-929F-B0085B545D3A}"/>
    <cellStyle name="Normal 9 5 2 5 2 2" xfId="5075" xr:uid="{E3E01C3D-E0A5-4ED1-830A-7428FF5C054A}"/>
    <cellStyle name="Normal 9 5 2 5 3" xfId="4165" xr:uid="{432DC1F8-0367-4EF2-AC57-EE443B22E710}"/>
    <cellStyle name="Normal 9 5 2 5 3 2" xfId="5076" xr:uid="{3907ED0C-5895-4433-A778-85CB1D12E527}"/>
    <cellStyle name="Normal 9 5 2 5 4" xfId="4166" xr:uid="{B54BAF0F-2FB4-4547-A2FF-4C83B96F3D9C}"/>
    <cellStyle name="Normal 9 5 2 5 4 2" xfId="5077" xr:uid="{A5D703DD-9EC6-4D84-B4A4-50608E9FE38E}"/>
    <cellStyle name="Normal 9 5 2 5 5" xfId="5074" xr:uid="{FF15DF9A-3285-4CB8-81C2-43A559A48EF5}"/>
    <cellStyle name="Normal 9 5 2 6" xfId="4167" xr:uid="{A4C0E47D-7E9F-4466-9A82-3C28302BA788}"/>
    <cellStyle name="Normal 9 5 2 6 2" xfId="4168" xr:uid="{CB331956-2EC7-4996-917C-EBC264BC365E}"/>
    <cellStyle name="Normal 9 5 2 6 2 2" xfId="5079" xr:uid="{7C31EA2A-77B0-4407-9807-8C645624957D}"/>
    <cellStyle name="Normal 9 5 2 6 3" xfId="4169" xr:uid="{29F73946-FD8E-4AF3-A4AC-EEEC094A96E6}"/>
    <cellStyle name="Normal 9 5 2 6 3 2" xfId="5080" xr:uid="{8ECA0D88-CF07-413A-BCC5-101F1574ED19}"/>
    <cellStyle name="Normal 9 5 2 6 4" xfId="4170" xr:uid="{AA110D8E-B231-4BB5-954D-F93628506D87}"/>
    <cellStyle name="Normal 9 5 2 6 4 2" xfId="5081" xr:uid="{BD6A92B8-4D2F-43E0-9BD6-A66A65220A75}"/>
    <cellStyle name="Normal 9 5 2 6 5" xfId="5078" xr:uid="{5F6C82D7-AA57-477D-88AB-2F26EE3C189A}"/>
    <cellStyle name="Normal 9 5 2 7" xfId="4171" xr:uid="{5230DDAC-F6FB-4A97-9195-BC2587D185C4}"/>
    <cellStyle name="Normal 9 5 2 7 2" xfId="5082" xr:uid="{51B9EE6A-3B3B-4EA2-819B-EDDD6E8B69C3}"/>
    <cellStyle name="Normal 9 5 2 8" xfId="4172" xr:uid="{E949913F-225D-4AAD-A857-730439DEC501}"/>
    <cellStyle name="Normal 9 5 2 8 2" xfId="5083" xr:uid="{54079E0E-036C-4D44-8B58-AC410BE14CB1}"/>
    <cellStyle name="Normal 9 5 2 9" xfId="4173" xr:uid="{901DA76B-DD54-4C35-8ACC-9391EBA5F7F2}"/>
    <cellStyle name="Normal 9 5 2 9 2" xfId="5084" xr:uid="{8634553F-FDD4-42CE-81F8-C0BBC3B621B7}"/>
    <cellStyle name="Normal 9 5 3" xfId="420" xr:uid="{0958618B-7247-4443-B0C5-F2DC89929368}"/>
    <cellStyle name="Normal 9 5 3 2" xfId="878" xr:uid="{7BCB5123-64F5-4376-82CF-DBA1784F962C}"/>
    <cellStyle name="Normal 9 5 3 2 2" xfId="879" xr:uid="{9309400D-1539-4478-888A-5292F482C997}"/>
    <cellStyle name="Normal 9 5 3 2 2 2" xfId="2451" xr:uid="{0864CB0F-EEC3-4454-9E72-518A882184AF}"/>
    <cellStyle name="Normal 9 5 3 2 2 2 2" xfId="2452" xr:uid="{5CEC9C20-FA76-4380-B127-73BE0EEA1529}"/>
    <cellStyle name="Normal 9 5 3 2 2 2 2 2" xfId="5089" xr:uid="{163D8DAD-A5CE-4938-9041-73348536A5EB}"/>
    <cellStyle name="Normal 9 5 3 2 2 2 3" xfId="5088" xr:uid="{8FD9F04D-1F86-49DC-AFFF-96D8C9CF9BFD}"/>
    <cellStyle name="Normal 9 5 3 2 2 3" xfId="2453" xr:uid="{7889A799-4F51-4E73-96A1-5267DE0C0214}"/>
    <cellStyle name="Normal 9 5 3 2 2 3 2" xfId="5090" xr:uid="{E37A1632-71D8-4BBA-90CC-46F552E71FB8}"/>
    <cellStyle name="Normal 9 5 3 2 2 4" xfId="4174" xr:uid="{5B699868-8955-4302-BB72-477DA1F8E03A}"/>
    <cellStyle name="Normal 9 5 3 2 2 4 2" xfId="5091" xr:uid="{32BC16C2-7BC2-42D5-8238-EEA4EDB69E4E}"/>
    <cellStyle name="Normal 9 5 3 2 2 5" xfId="5087" xr:uid="{C3DC0F3C-0565-4E67-95E5-BD64E23F1C9C}"/>
    <cellStyle name="Normal 9 5 3 2 3" xfId="2454" xr:uid="{261099E0-C507-4E64-A367-107C8DAA4155}"/>
    <cellStyle name="Normal 9 5 3 2 3 2" xfId="2455" xr:uid="{3498690E-DB6E-4BAF-B773-5AD4E5CF2BDD}"/>
    <cellStyle name="Normal 9 5 3 2 3 2 2" xfId="5093" xr:uid="{E68E9B62-09C9-4C9C-A310-8AF65A9A436E}"/>
    <cellStyle name="Normal 9 5 3 2 3 3" xfId="4175" xr:uid="{1CB4B679-1D5B-494B-943D-0AD979494685}"/>
    <cellStyle name="Normal 9 5 3 2 3 3 2" xfId="5094" xr:uid="{62768FAE-5A40-4061-B45B-4FF285DFD218}"/>
    <cellStyle name="Normal 9 5 3 2 3 4" xfId="4176" xr:uid="{C991EBD7-092D-4A08-A00F-7D9BD31208A5}"/>
    <cellStyle name="Normal 9 5 3 2 3 4 2" xfId="5095" xr:uid="{42498C85-543F-4A8D-8C7C-DA2614DEC590}"/>
    <cellStyle name="Normal 9 5 3 2 3 5" xfId="5092" xr:uid="{1C457850-A5C6-44A7-84CC-543DBA3A8911}"/>
    <cellStyle name="Normal 9 5 3 2 4" xfId="2456" xr:uid="{3D2B3F62-2274-4BCD-8D1D-EA1AF515B5FD}"/>
    <cellStyle name="Normal 9 5 3 2 4 2" xfId="5096" xr:uid="{974D5C30-D46E-4122-BDA9-7F1543467035}"/>
    <cellStyle name="Normal 9 5 3 2 5" xfId="4177" xr:uid="{009C0A2D-B4F8-45F6-B637-7EA7E9BE5023}"/>
    <cellStyle name="Normal 9 5 3 2 5 2" xfId="5097" xr:uid="{4CE1E464-6C01-4187-9F2D-F8DD6B88737E}"/>
    <cellStyle name="Normal 9 5 3 2 6" xfId="4178" xr:uid="{89AC2BAF-C546-4A8D-94B6-D1A03B8F7BC0}"/>
    <cellStyle name="Normal 9 5 3 2 6 2" xfId="5098" xr:uid="{563F6706-5E2D-4FA0-B1D6-6EA05F319935}"/>
    <cellStyle name="Normal 9 5 3 2 7" xfId="5086" xr:uid="{21C103D1-E263-46F1-A9E1-F2D80E22FCDB}"/>
    <cellStyle name="Normal 9 5 3 3" xfId="880" xr:uid="{BA2B7EEE-F852-4AC6-B3BE-B1C3BFDFB592}"/>
    <cellStyle name="Normal 9 5 3 3 2" xfId="2457" xr:uid="{CD67E57C-5F32-4D56-AB77-AA30E4B03FFC}"/>
    <cellStyle name="Normal 9 5 3 3 2 2" xfId="2458" xr:uid="{A1E39583-B22E-452E-ACF7-999534975400}"/>
    <cellStyle name="Normal 9 5 3 3 2 2 2" xfId="5101" xr:uid="{E89FC824-01CA-4188-9835-C8C9BFC798BF}"/>
    <cellStyle name="Normal 9 5 3 3 2 3" xfId="4179" xr:uid="{F56A0321-A30C-4A3C-8402-C3EAC6BBDE94}"/>
    <cellStyle name="Normal 9 5 3 3 2 3 2" xfId="5102" xr:uid="{2F5A8093-354B-4A45-9FA4-CC1DDC333D26}"/>
    <cellStyle name="Normal 9 5 3 3 2 4" xfId="4180" xr:uid="{2C80C89E-92E7-44E8-B11F-0491E74555C0}"/>
    <cellStyle name="Normal 9 5 3 3 2 4 2" xfId="5103" xr:uid="{7AE04E59-78C6-434F-BB31-D585C691B9E7}"/>
    <cellStyle name="Normal 9 5 3 3 2 5" xfId="5100" xr:uid="{860DBC00-FA19-4BBC-8502-4E53773DB949}"/>
    <cellStyle name="Normal 9 5 3 3 3" xfId="2459" xr:uid="{670C34F2-90CE-448C-9F7E-322EB88E1E9E}"/>
    <cellStyle name="Normal 9 5 3 3 3 2" xfId="5104" xr:uid="{392DD63C-DED5-43D1-BE89-23CD885585CB}"/>
    <cellStyle name="Normal 9 5 3 3 4" xfId="4181" xr:uid="{37C9C850-E1DA-4212-AC23-1ACB110002CB}"/>
    <cellStyle name="Normal 9 5 3 3 4 2" xfId="5105" xr:uid="{95809E5A-997A-4C16-ACC7-B3786B87D412}"/>
    <cellStyle name="Normal 9 5 3 3 5" xfId="4182" xr:uid="{91EFD764-B3CE-4AEE-8C73-2A957CC31D60}"/>
    <cellStyle name="Normal 9 5 3 3 5 2" xfId="5106" xr:uid="{62C68B80-2F46-4335-B678-827655CE5CD1}"/>
    <cellStyle name="Normal 9 5 3 3 6" xfId="5099" xr:uid="{727DE3A9-33C3-470F-B235-0FC65D611519}"/>
    <cellStyle name="Normal 9 5 3 4" xfId="2460" xr:uid="{72101E6C-62C6-4CAA-92F1-16BC74BD7955}"/>
    <cellStyle name="Normal 9 5 3 4 2" xfId="2461" xr:uid="{3EEC05FA-53E7-4561-AD12-9A8963DDABB3}"/>
    <cellStyle name="Normal 9 5 3 4 2 2" xfId="5108" xr:uid="{DD30AE00-17CA-4B1B-882B-C400A2574337}"/>
    <cellStyle name="Normal 9 5 3 4 3" xfId="4183" xr:uid="{97245B22-7E8A-4D2D-A4BA-65D413A1BA95}"/>
    <cellStyle name="Normal 9 5 3 4 3 2" xfId="5109" xr:uid="{1F1AB8C0-82E8-44CC-B1AC-2CD7EE7C0A4B}"/>
    <cellStyle name="Normal 9 5 3 4 4" xfId="4184" xr:uid="{8FDB6817-0FCC-4B9B-BE44-94CD4DB46678}"/>
    <cellStyle name="Normal 9 5 3 4 4 2" xfId="5110" xr:uid="{23F987D2-39AD-479D-8E50-8B2A2E9D2046}"/>
    <cellStyle name="Normal 9 5 3 4 5" xfId="5107" xr:uid="{07A73C22-E046-431F-BBCC-DC0A0AD0E3B6}"/>
    <cellStyle name="Normal 9 5 3 5" xfId="2462" xr:uid="{58FA1C8D-0146-4395-8F72-65032D213FD6}"/>
    <cellStyle name="Normal 9 5 3 5 2" xfId="4185" xr:uid="{27EE2490-70E8-450A-8D06-491C5D13597F}"/>
    <cellStyle name="Normal 9 5 3 5 2 2" xfId="5112" xr:uid="{CE4AFA4D-6F33-42D1-92C8-A3D15AEED1BA}"/>
    <cellStyle name="Normal 9 5 3 5 3" xfId="4186" xr:uid="{47439214-7610-4A06-9ED9-0F69EBAE2413}"/>
    <cellStyle name="Normal 9 5 3 5 3 2" xfId="5113" xr:uid="{856A9D13-BA90-42B3-B1C2-705178E19645}"/>
    <cellStyle name="Normal 9 5 3 5 4" xfId="4187" xr:uid="{F2F1BF8D-23A7-4D51-93AA-972728C39CE3}"/>
    <cellStyle name="Normal 9 5 3 5 4 2" xfId="5114" xr:uid="{EC1F0481-AC3A-4971-863A-D6CCF17145D5}"/>
    <cellStyle name="Normal 9 5 3 5 5" xfId="5111" xr:uid="{98570E07-3500-4E9C-AD58-C548DE809B19}"/>
    <cellStyle name="Normal 9 5 3 6" xfId="4188" xr:uid="{5302B357-B012-44E5-A40B-5ECAD3343151}"/>
    <cellStyle name="Normal 9 5 3 6 2" xfId="5115" xr:uid="{159069AD-746B-41DD-937A-C1C5D2473E0C}"/>
    <cellStyle name="Normal 9 5 3 7" xfId="4189" xr:uid="{13C4C046-35D4-4122-BFE6-0445C26B24A8}"/>
    <cellStyle name="Normal 9 5 3 7 2" xfId="5116" xr:uid="{AA659DE0-BD78-4145-9002-52EC23B5E86B}"/>
    <cellStyle name="Normal 9 5 3 8" xfId="4190" xr:uid="{99303BD0-9155-402A-83EF-D79A209DE867}"/>
    <cellStyle name="Normal 9 5 3 8 2" xfId="5117" xr:uid="{9EDF4031-B42D-4059-8E29-7491662FADC5}"/>
    <cellStyle name="Normal 9 5 3 9" xfId="5085" xr:uid="{E731CFF7-BC92-4E2B-A2C5-66D9D481DB15}"/>
    <cellStyle name="Normal 9 5 4" xfId="421" xr:uid="{18C5541C-3BF5-4CE5-BB99-377E794EBB20}"/>
    <cellStyle name="Normal 9 5 4 2" xfId="881" xr:uid="{9AC5A129-A8A9-4CF4-A94C-CE63E419E412}"/>
    <cellStyle name="Normal 9 5 4 2 2" xfId="882" xr:uid="{2E6025C7-574D-478E-B9D3-1E70E9F7F5A5}"/>
    <cellStyle name="Normal 9 5 4 2 2 2" xfId="2463" xr:uid="{B6A50474-B469-4BEF-BE6A-FCDE6D4D4575}"/>
    <cellStyle name="Normal 9 5 4 2 2 2 2" xfId="5121" xr:uid="{91388C91-42A1-41E3-BF43-C935FD79DC82}"/>
    <cellStyle name="Normal 9 5 4 2 2 3" xfId="4191" xr:uid="{4873C783-F2D8-4389-AB2E-61F459B6BFB6}"/>
    <cellStyle name="Normal 9 5 4 2 2 3 2" xfId="5122" xr:uid="{B9298631-F16C-4D2F-BAF0-1413A744ECFE}"/>
    <cellStyle name="Normal 9 5 4 2 2 4" xfId="4192" xr:uid="{97264AB5-F590-4339-B736-940EDE33482F}"/>
    <cellStyle name="Normal 9 5 4 2 2 4 2" xfId="5123" xr:uid="{9B976E4B-C7DD-4BF7-8159-60DBDB32AE2C}"/>
    <cellStyle name="Normal 9 5 4 2 2 5" xfId="5120" xr:uid="{5ACA030C-A16D-482A-8B2D-67BFDF214CC2}"/>
    <cellStyle name="Normal 9 5 4 2 3" xfId="2464" xr:uid="{83F30C15-980F-47E7-8F1A-F209BE3F3B50}"/>
    <cellStyle name="Normal 9 5 4 2 3 2" xfId="5124" xr:uid="{0CAC87E6-2FBD-4DBE-BF38-ACF42427C5BC}"/>
    <cellStyle name="Normal 9 5 4 2 4" xfId="4193" xr:uid="{4E9FE16D-242D-437A-BAA3-C19FB6258FB9}"/>
    <cellStyle name="Normal 9 5 4 2 4 2" xfId="5125" xr:uid="{C707E29C-1FE7-4A8F-8867-6B6AC2881660}"/>
    <cellStyle name="Normal 9 5 4 2 5" xfId="4194" xr:uid="{BC1151E7-723C-492D-BAF8-62958CDE018C}"/>
    <cellStyle name="Normal 9 5 4 2 5 2" xfId="5126" xr:uid="{F3E33952-FE1F-4A7C-9FBA-55BEF10FA407}"/>
    <cellStyle name="Normal 9 5 4 2 6" xfId="5119" xr:uid="{D5EF353C-3AE3-4473-B401-13E45C242E29}"/>
    <cellStyle name="Normal 9 5 4 3" xfId="883" xr:uid="{8EE26F71-DC40-4835-ADA9-68757C92FDB5}"/>
    <cellStyle name="Normal 9 5 4 3 2" xfId="2465" xr:uid="{A072E3DE-CD28-40D3-8BAB-F2CE3BF9BFDB}"/>
    <cellStyle name="Normal 9 5 4 3 2 2" xfId="5128" xr:uid="{A301A56E-00C3-4AC9-8BEA-DEF372A12086}"/>
    <cellStyle name="Normal 9 5 4 3 3" xfId="4195" xr:uid="{94263083-23C2-4732-AA1B-6ED2308C6080}"/>
    <cellStyle name="Normal 9 5 4 3 3 2" xfId="5129" xr:uid="{5B4F50FA-9825-448B-9DF8-0B5C4BAA9773}"/>
    <cellStyle name="Normal 9 5 4 3 4" xfId="4196" xr:uid="{2DE52471-376D-48E0-A594-8C225A519DC6}"/>
    <cellStyle name="Normal 9 5 4 3 4 2" xfId="5130" xr:uid="{A141211C-E8E2-46C9-92B3-0FB0831EF478}"/>
    <cellStyle name="Normal 9 5 4 3 5" xfId="5127" xr:uid="{15D3309F-D0CE-48AE-97E1-A3072C21FBBF}"/>
    <cellStyle name="Normal 9 5 4 4" xfId="2466" xr:uid="{7A1519BB-9C1B-491F-A266-BD357AAD17E7}"/>
    <cellStyle name="Normal 9 5 4 4 2" xfId="4197" xr:uid="{0D61CC78-1168-457D-ADC2-99DF3A68279C}"/>
    <cellStyle name="Normal 9 5 4 4 2 2" xfId="5132" xr:uid="{9F5C1AF6-824C-4873-9DDE-7A517660EB27}"/>
    <cellStyle name="Normal 9 5 4 4 3" xfId="4198" xr:uid="{4D68A599-ADAD-46C6-9203-AE735FFAFFAF}"/>
    <cellStyle name="Normal 9 5 4 4 3 2" xfId="5133" xr:uid="{FEBE5382-E064-459B-AE33-CB375740C47D}"/>
    <cellStyle name="Normal 9 5 4 4 4" xfId="4199" xr:uid="{96B7D04F-5122-4716-80C2-F00F77FBE577}"/>
    <cellStyle name="Normal 9 5 4 4 4 2" xfId="5134" xr:uid="{47895E88-DFDD-4813-96C7-36A562A39578}"/>
    <cellStyle name="Normal 9 5 4 4 5" xfId="5131" xr:uid="{3A9589D9-7D43-4FAC-BC63-26EB039AFE12}"/>
    <cellStyle name="Normal 9 5 4 5" xfId="4200" xr:uid="{B19A9021-D366-42A2-B3AE-97FF0C730D4D}"/>
    <cellStyle name="Normal 9 5 4 5 2" xfId="5135" xr:uid="{035756B5-7F8A-4C3D-980B-75DD45B5EFE6}"/>
    <cellStyle name="Normal 9 5 4 6" xfId="4201" xr:uid="{60882FC2-9B90-43D2-96F3-16855EF8A737}"/>
    <cellStyle name="Normal 9 5 4 6 2" xfId="5136" xr:uid="{5BD11E6F-608A-4854-8DE1-05878254399E}"/>
    <cellStyle name="Normal 9 5 4 7" xfId="4202" xr:uid="{EC1E973D-F6D6-4245-BA54-14A4D62C5124}"/>
    <cellStyle name="Normal 9 5 4 7 2" xfId="5137" xr:uid="{E1F96505-010C-47C1-81D4-FC121A61383B}"/>
    <cellStyle name="Normal 9 5 4 8" xfId="5118" xr:uid="{D84B1B4E-20EE-4A1D-AFB3-0D336B700B4F}"/>
    <cellStyle name="Normal 9 5 5" xfId="422" xr:uid="{AD8C57F7-2C46-4A8B-AF42-CBF227832D85}"/>
    <cellStyle name="Normal 9 5 5 2" xfId="884" xr:uid="{707F9575-E4CE-4B8F-BF49-F6177B517604}"/>
    <cellStyle name="Normal 9 5 5 2 2" xfId="2467" xr:uid="{E2EA9312-A744-4C4C-92A1-16C0AB7124CC}"/>
    <cellStyle name="Normal 9 5 5 2 2 2" xfId="5140" xr:uid="{52AA9F80-6754-49F4-8768-7A8C7CBE88DA}"/>
    <cellStyle name="Normal 9 5 5 2 3" xfId="4203" xr:uid="{837BB1AE-2350-492C-A8EE-C47A5643FD8B}"/>
    <cellStyle name="Normal 9 5 5 2 3 2" xfId="5141" xr:uid="{6A4A08CF-9FFF-4A6A-8641-173BE3BE76DB}"/>
    <cellStyle name="Normal 9 5 5 2 4" xfId="4204" xr:uid="{DB9363BA-CB83-45F2-9C19-20B0F0B27F57}"/>
    <cellStyle name="Normal 9 5 5 2 4 2" xfId="5142" xr:uid="{54802345-64E7-43AF-9C89-5B7E3BA8203F}"/>
    <cellStyle name="Normal 9 5 5 2 5" xfId="5139" xr:uid="{BC523787-5FC5-461E-AC92-77BCD53BCF33}"/>
    <cellStyle name="Normal 9 5 5 3" xfId="2468" xr:uid="{13D94710-66E9-4DE9-99FF-609A606B6375}"/>
    <cellStyle name="Normal 9 5 5 3 2" xfId="4205" xr:uid="{BCCA0E96-7AAC-4C89-9338-6D2C612C0FBC}"/>
    <cellStyle name="Normal 9 5 5 3 2 2" xfId="5144" xr:uid="{A11ECF3B-DD90-41D3-AA31-7A15D864348D}"/>
    <cellStyle name="Normal 9 5 5 3 3" xfId="4206" xr:uid="{6842C101-D378-4BA8-B820-2C32B1C1320B}"/>
    <cellStyle name="Normal 9 5 5 3 3 2" xfId="5145" xr:uid="{C980B4CD-315E-4B06-AD57-4D883B88D86C}"/>
    <cellStyle name="Normal 9 5 5 3 4" xfId="4207" xr:uid="{78A861FB-4731-4522-B8CB-EEBC0B5F5003}"/>
    <cellStyle name="Normal 9 5 5 3 4 2" xfId="5146" xr:uid="{46321D89-248E-4E0E-833E-9B16A41ABDD7}"/>
    <cellStyle name="Normal 9 5 5 3 5" xfId="5143" xr:uid="{52ADC30C-F791-42C5-856C-E75F395F931B}"/>
    <cellStyle name="Normal 9 5 5 4" xfId="4208" xr:uid="{D0BAE6AC-E97C-4FCE-8D2E-85B9F4B192DA}"/>
    <cellStyle name="Normal 9 5 5 4 2" xfId="5147" xr:uid="{84EB8796-DDAA-468F-BA7A-6F41D625A1C1}"/>
    <cellStyle name="Normal 9 5 5 5" xfId="4209" xr:uid="{0578B803-3927-4CDC-925F-458D339BDF2D}"/>
    <cellStyle name="Normal 9 5 5 5 2" xfId="5148" xr:uid="{22742E31-7C43-4BC9-BF05-E30423467E3D}"/>
    <cellStyle name="Normal 9 5 5 6" xfId="4210" xr:uid="{FE112F4A-D8DF-47D7-96BF-CCD8B22CCA93}"/>
    <cellStyle name="Normal 9 5 5 6 2" xfId="5149" xr:uid="{0CFE649D-C4A5-47F8-9F04-9AD918C9F500}"/>
    <cellStyle name="Normal 9 5 5 7" xfId="5138" xr:uid="{66D9B8FC-0DB3-4120-8CA9-3B7EA415B620}"/>
    <cellStyle name="Normal 9 5 6" xfId="885" xr:uid="{1AB4AB2E-9A1D-45A3-88C1-4969AB3308F1}"/>
    <cellStyle name="Normal 9 5 6 2" xfId="2469" xr:uid="{87444DA7-F7FF-4EE3-83DC-19D2BEA86DC4}"/>
    <cellStyle name="Normal 9 5 6 2 2" xfId="4211" xr:uid="{E9DC1E49-D264-4373-9DE1-EE3A770C6F1F}"/>
    <cellStyle name="Normal 9 5 6 2 2 2" xfId="5152" xr:uid="{6783A12B-66E0-47FE-A586-9CC1DD7C0F17}"/>
    <cellStyle name="Normal 9 5 6 2 3" xfId="4212" xr:uid="{04E65B77-9A2D-4C80-A8C6-CE8C69EBA646}"/>
    <cellStyle name="Normal 9 5 6 2 3 2" xfId="5153" xr:uid="{AF460B5D-8F4C-42BB-816E-75A8FCBC8EE5}"/>
    <cellStyle name="Normal 9 5 6 2 4" xfId="4213" xr:uid="{A56F0313-B18F-4D99-A5EE-C92F6C8BE45A}"/>
    <cellStyle name="Normal 9 5 6 2 4 2" xfId="5154" xr:uid="{6C677B2A-0CBA-4701-9BE0-0A6BE73F9D42}"/>
    <cellStyle name="Normal 9 5 6 2 5" xfId="5151" xr:uid="{309489F5-956B-4FD5-A60C-A1F3D3E2B291}"/>
    <cellStyle name="Normal 9 5 6 3" xfId="4214" xr:uid="{6BCCF745-AA3E-49D1-859E-536A3A59C975}"/>
    <cellStyle name="Normal 9 5 6 3 2" xfId="5155" xr:uid="{F5658936-07FF-4406-A083-CE3DBBDD6AE5}"/>
    <cellStyle name="Normal 9 5 6 4" xfId="4215" xr:uid="{778E8658-D525-44A0-8300-51C938ACF656}"/>
    <cellStyle name="Normal 9 5 6 4 2" xfId="5156" xr:uid="{37BDC583-16E3-4A03-9744-EC5317C70732}"/>
    <cellStyle name="Normal 9 5 6 5" xfId="4216" xr:uid="{22029234-6872-4305-A79D-54F8AA180826}"/>
    <cellStyle name="Normal 9 5 6 5 2" xfId="5157" xr:uid="{60BC3102-741E-4AAF-B122-03012942D775}"/>
    <cellStyle name="Normal 9 5 6 6" xfId="5150" xr:uid="{0B63F223-05BF-44A8-A54C-2962FC7EA7CC}"/>
    <cellStyle name="Normal 9 5 7" xfId="2470" xr:uid="{59FD1C63-AC69-4A6C-B22A-3DE93BDD9C6E}"/>
    <cellStyle name="Normal 9 5 7 2" xfId="4217" xr:uid="{69A74EF6-F980-4501-B619-6A1A861054FB}"/>
    <cellStyle name="Normal 9 5 7 2 2" xfId="5159" xr:uid="{3B32F7BC-C819-4DA1-B924-F5E45085FEC5}"/>
    <cellStyle name="Normal 9 5 7 3" xfId="4218" xr:uid="{2EB22E9C-E7A6-4CE1-80E9-E85625905842}"/>
    <cellStyle name="Normal 9 5 7 3 2" xfId="5160" xr:uid="{955B80C6-3A55-47FF-8974-6D40E69CBD96}"/>
    <cellStyle name="Normal 9 5 7 4" xfId="4219" xr:uid="{8CC648A5-C027-41CB-A4D3-E6C09B51060C}"/>
    <cellStyle name="Normal 9 5 7 4 2" xfId="5161" xr:uid="{67A2A29E-2FCF-47D6-87C9-AEF238415C39}"/>
    <cellStyle name="Normal 9 5 7 5" xfId="5158" xr:uid="{4055642D-4EFC-46AA-B6B3-AA6BA3249EC4}"/>
    <cellStyle name="Normal 9 5 8" xfId="4220" xr:uid="{C1D0F469-68BA-46BA-9EF9-99847856D2FF}"/>
    <cellStyle name="Normal 9 5 8 2" xfId="4221" xr:uid="{28A1432E-9BF1-451E-AB01-9B8D60A4B88D}"/>
    <cellStyle name="Normal 9 5 8 2 2" xfId="5163" xr:uid="{689FDACE-9DC3-4237-9C25-32CF912E3EC3}"/>
    <cellStyle name="Normal 9 5 8 3" xfId="4222" xr:uid="{2726573A-AE24-416F-99B2-08E906433E5B}"/>
    <cellStyle name="Normal 9 5 8 3 2" xfId="5164" xr:uid="{CC7A55A1-BA99-438A-8D9C-2EE11FA7731B}"/>
    <cellStyle name="Normal 9 5 8 4" xfId="4223" xr:uid="{1170FF93-3A78-4326-BD57-B63CF6AA025F}"/>
    <cellStyle name="Normal 9 5 8 4 2" xfId="5165" xr:uid="{B4FFA803-6B20-4210-B836-6B809072A61E}"/>
    <cellStyle name="Normal 9 5 8 5" xfId="5162" xr:uid="{555F935B-A776-4488-94FC-FA21421DDF9F}"/>
    <cellStyle name="Normal 9 5 9" xfId="4224" xr:uid="{C2532B6E-F81C-4C49-B362-B83A0E3A3FCA}"/>
    <cellStyle name="Normal 9 5 9 2" xfId="5166" xr:uid="{94CB1EEA-F2CE-41B3-B1AF-E3232A5C7303}"/>
    <cellStyle name="Normal 9 6" xfId="180" xr:uid="{FC9BA9E0-380E-4D61-917A-EA472D04EF84}"/>
    <cellStyle name="Normal 9 6 10" xfId="5167" xr:uid="{A43C3270-260B-48A5-B548-7761F19BC52D}"/>
    <cellStyle name="Normal 9 6 2" xfId="181" xr:uid="{DC66E10F-90A4-4884-AAD6-CB3EFF9E0A76}"/>
    <cellStyle name="Normal 9 6 2 2" xfId="423" xr:uid="{AC8227EE-A1B5-427E-B22C-4CBB5479B0F0}"/>
    <cellStyle name="Normal 9 6 2 2 2" xfId="886" xr:uid="{8F3113A5-30FC-4D8D-9A4B-B0D0EED3AE65}"/>
    <cellStyle name="Normal 9 6 2 2 2 2" xfId="2471" xr:uid="{CB03455E-5B95-4E33-B0A0-9D18C3544557}"/>
    <cellStyle name="Normal 9 6 2 2 2 2 2" xfId="5171" xr:uid="{AB52E607-B157-4741-80A2-AFA31DC89E6F}"/>
    <cellStyle name="Normal 9 6 2 2 2 3" xfId="4225" xr:uid="{2156AE54-D57B-4873-97E2-991DD2EA276D}"/>
    <cellStyle name="Normal 9 6 2 2 2 3 2" xfId="5172" xr:uid="{826926F5-6BEC-461B-88BA-C98182570AC3}"/>
    <cellStyle name="Normal 9 6 2 2 2 4" xfId="4226" xr:uid="{B88B8BB4-642C-4CF6-A58B-CF42824EF806}"/>
    <cellStyle name="Normal 9 6 2 2 2 4 2" xfId="5173" xr:uid="{21B291DF-BFE1-4824-B65E-90E075997B10}"/>
    <cellStyle name="Normal 9 6 2 2 2 5" xfId="5170" xr:uid="{32E8C19A-D59C-4360-82F4-9A2B159C0E41}"/>
    <cellStyle name="Normal 9 6 2 2 3" xfId="2472" xr:uid="{D01E3360-8AF6-47A2-B8AD-5F237DEA4E02}"/>
    <cellStyle name="Normal 9 6 2 2 3 2" xfId="4227" xr:uid="{5AA86E44-3CC3-47E2-A589-C7EC9EAC12A7}"/>
    <cellStyle name="Normal 9 6 2 2 3 2 2" xfId="5175" xr:uid="{7CE81CD6-C6C3-49CA-96FF-75D0B2494E49}"/>
    <cellStyle name="Normal 9 6 2 2 3 3" xfId="4228" xr:uid="{1765A12D-5EEF-4A2C-A4D4-844720EA700F}"/>
    <cellStyle name="Normal 9 6 2 2 3 3 2" xfId="5176" xr:uid="{24854A46-E755-4A62-89D3-2163A8E7B304}"/>
    <cellStyle name="Normal 9 6 2 2 3 4" xfId="4229" xr:uid="{C3D1D1C9-9B8D-4BF7-A320-9AFA35D7E2C6}"/>
    <cellStyle name="Normal 9 6 2 2 3 4 2" xfId="5177" xr:uid="{58BE1ECA-C152-4EC2-B21F-B04DE6B5ACB9}"/>
    <cellStyle name="Normal 9 6 2 2 3 5" xfId="5174" xr:uid="{C601D98A-AB55-4775-9295-558115592018}"/>
    <cellStyle name="Normal 9 6 2 2 4" xfId="4230" xr:uid="{BCB3DD87-138B-4BF5-8A7F-46EC6A09DF37}"/>
    <cellStyle name="Normal 9 6 2 2 4 2" xfId="5178" xr:uid="{6BE696BB-DAED-40C4-B820-F8F951285699}"/>
    <cellStyle name="Normal 9 6 2 2 5" xfId="4231" xr:uid="{29724426-CC3F-417A-B562-3EE01171D355}"/>
    <cellStyle name="Normal 9 6 2 2 5 2" xfId="5179" xr:uid="{4A011AFC-FCB5-46BE-8353-18515935A623}"/>
    <cellStyle name="Normal 9 6 2 2 6" xfId="4232" xr:uid="{B509ACEA-6EF2-4DD8-AFF4-A861E7886DB9}"/>
    <cellStyle name="Normal 9 6 2 2 6 2" xfId="5180" xr:uid="{60C8274B-D60C-4641-A8D5-3F9F84146E1A}"/>
    <cellStyle name="Normal 9 6 2 2 7" xfId="5169" xr:uid="{FEF17545-D208-4D28-BF46-C4AA259B150B}"/>
    <cellStyle name="Normal 9 6 2 3" xfId="887" xr:uid="{8268FD3E-E820-4389-82E4-4EF89B4BBAEB}"/>
    <cellStyle name="Normal 9 6 2 3 2" xfId="2473" xr:uid="{9C317BD5-EEBF-4005-961C-CBED89BAD519}"/>
    <cellStyle name="Normal 9 6 2 3 2 2" xfId="4233" xr:uid="{38938EA3-1796-405F-936C-1BB4764C7A77}"/>
    <cellStyle name="Normal 9 6 2 3 2 2 2" xfId="5183" xr:uid="{8C9FDDF4-CAA0-482D-A660-A1BFF3950E2F}"/>
    <cellStyle name="Normal 9 6 2 3 2 3" xfId="4234" xr:uid="{CA75A484-BB25-4C2F-80CF-79C1DC43B1F9}"/>
    <cellStyle name="Normal 9 6 2 3 2 3 2" xfId="5184" xr:uid="{49422F5A-0E34-4DD0-8B4A-7DBA883ABD5D}"/>
    <cellStyle name="Normal 9 6 2 3 2 4" xfId="4235" xr:uid="{4152F7F0-9609-43DB-9BC6-4C4F655D72E1}"/>
    <cellStyle name="Normal 9 6 2 3 2 4 2" xfId="5185" xr:uid="{80DAF3B9-DEC5-4859-AA5C-8C44BD63EE93}"/>
    <cellStyle name="Normal 9 6 2 3 2 5" xfId="5182" xr:uid="{D2B54204-C1FB-430A-A160-74935EF3D9CC}"/>
    <cellStyle name="Normal 9 6 2 3 3" xfId="4236" xr:uid="{176DC696-134F-4C71-8C4C-F7393B5AA0F3}"/>
    <cellStyle name="Normal 9 6 2 3 3 2" xfId="5186" xr:uid="{70891884-D765-4802-8E08-EB6914E75422}"/>
    <cellStyle name="Normal 9 6 2 3 4" xfId="4237" xr:uid="{FD491A68-34DD-4696-A6E2-31E5BE1F7337}"/>
    <cellStyle name="Normal 9 6 2 3 4 2" xfId="5187" xr:uid="{41B73872-671C-49C2-84CE-AAD2A4CCDF1D}"/>
    <cellStyle name="Normal 9 6 2 3 5" xfId="4238" xr:uid="{0783C3D7-BA3A-4012-8173-C3CA1FCE71B6}"/>
    <cellStyle name="Normal 9 6 2 3 5 2" xfId="5188" xr:uid="{AA6EE4E0-26C1-49C5-A4A9-15B057EF2C52}"/>
    <cellStyle name="Normal 9 6 2 3 6" xfId="5181" xr:uid="{533B40F8-B244-40C7-8578-857940E81571}"/>
    <cellStyle name="Normal 9 6 2 4" xfId="2474" xr:uid="{5B1D986D-2D24-47B2-9455-9CEFAE1EB7ED}"/>
    <cellStyle name="Normal 9 6 2 4 2" xfId="4239" xr:uid="{3E31601A-2C69-4B79-A871-974200D9B7E0}"/>
    <cellStyle name="Normal 9 6 2 4 2 2" xfId="5190" xr:uid="{5B61A490-56E6-498F-822E-D6162FD8CCDA}"/>
    <cellStyle name="Normal 9 6 2 4 3" xfId="4240" xr:uid="{BB0B268C-4B44-4F3B-96CB-0A6C5664E8D0}"/>
    <cellStyle name="Normal 9 6 2 4 3 2" xfId="5191" xr:uid="{13A67636-85B1-4A56-BEDD-1DD66EFDDB1E}"/>
    <cellStyle name="Normal 9 6 2 4 4" xfId="4241" xr:uid="{B6108FE9-5D11-4410-9EB3-1BE39FF2580E}"/>
    <cellStyle name="Normal 9 6 2 4 4 2" xfId="5192" xr:uid="{8DFE5D70-1037-482A-A6E4-EBE123DF501D}"/>
    <cellStyle name="Normal 9 6 2 4 5" xfId="5189" xr:uid="{FCEAB880-8231-445D-AAE7-F3F92010A7BB}"/>
    <cellStyle name="Normal 9 6 2 5" xfId="4242" xr:uid="{7D8BFFCA-728E-4A4B-BD35-C2E2C319EA5E}"/>
    <cellStyle name="Normal 9 6 2 5 2" xfId="4243" xr:uid="{60EBE3B2-BCFE-40FC-A119-BCBCDF0EE56B}"/>
    <cellStyle name="Normal 9 6 2 5 2 2" xfId="5194" xr:uid="{AB036DF2-4DB0-4FA8-ADE9-522075C2BB63}"/>
    <cellStyle name="Normal 9 6 2 5 3" xfId="4244" xr:uid="{CA359F3C-772B-4924-8D95-47B322FD8ECB}"/>
    <cellStyle name="Normal 9 6 2 5 3 2" xfId="5195" xr:uid="{03388AE6-1CB8-4B0C-BB76-1F648587684C}"/>
    <cellStyle name="Normal 9 6 2 5 4" xfId="4245" xr:uid="{CE336F08-245B-4D09-93DD-5C9E79BDE652}"/>
    <cellStyle name="Normal 9 6 2 5 4 2" xfId="5196" xr:uid="{D8C21632-6EB2-48C2-99D4-B01FFDE0BA77}"/>
    <cellStyle name="Normal 9 6 2 5 5" xfId="5193" xr:uid="{5FAF3C62-1A79-46EE-9692-FE9427DB3173}"/>
    <cellStyle name="Normal 9 6 2 6" xfId="4246" xr:uid="{67265CE1-D160-4C2D-A45C-8149D27C929E}"/>
    <cellStyle name="Normal 9 6 2 6 2" xfId="5197" xr:uid="{4D5DA50D-C70F-4624-8C24-F7C0FF1DFFCA}"/>
    <cellStyle name="Normal 9 6 2 7" xfId="4247" xr:uid="{82E9E0AF-E680-48C5-B0DD-902EDEFFB903}"/>
    <cellStyle name="Normal 9 6 2 7 2" xfId="5198" xr:uid="{C0C172D6-BCC5-4BAD-A6AB-07E4997BBE4E}"/>
    <cellStyle name="Normal 9 6 2 8" xfId="4248" xr:uid="{FF381FB8-8A77-4CDD-979D-6BAB482BBA56}"/>
    <cellStyle name="Normal 9 6 2 8 2" xfId="5199" xr:uid="{0D4B3C43-F51B-4C70-839C-0AB9F39737CA}"/>
    <cellStyle name="Normal 9 6 2 9" xfId="5168" xr:uid="{8F2F451E-DD5D-471D-87A2-6FBAA83BBAF0}"/>
    <cellStyle name="Normal 9 6 3" xfId="424" xr:uid="{359242B2-AE85-4772-A48A-CE187F2B0C86}"/>
    <cellStyle name="Normal 9 6 3 2" xfId="888" xr:uid="{B4761720-FBAD-4DD9-BD34-55BA2C4590CB}"/>
    <cellStyle name="Normal 9 6 3 2 2" xfId="889" xr:uid="{8758B4EB-50E5-41AF-9668-CE5D48AE3A6D}"/>
    <cellStyle name="Normal 9 6 3 2 2 2" xfId="5202" xr:uid="{B0909D0F-1558-4A40-BA09-C4A7891E2090}"/>
    <cellStyle name="Normal 9 6 3 2 3" xfId="4249" xr:uid="{9993B58C-D9F3-4FD4-990B-B4E6826D14A8}"/>
    <cellStyle name="Normal 9 6 3 2 3 2" xfId="5203" xr:uid="{AB79D39B-833A-4763-A7A0-8147E2A41FE8}"/>
    <cellStyle name="Normal 9 6 3 2 4" xfId="4250" xr:uid="{24852D2F-F7C3-4AD2-9403-DA569026E11F}"/>
    <cellStyle name="Normal 9 6 3 2 4 2" xfId="5204" xr:uid="{79C5AF8C-C02B-487A-A0D9-82E9D081FD37}"/>
    <cellStyle name="Normal 9 6 3 2 5" xfId="5201" xr:uid="{4B790208-FBC4-477B-BD07-93E463411421}"/>
    <cellStyle name="Normal 9 6 3 3" xfId="890" xr:uid="{9A44A980-4932-4258-90F9-E0CA4968FE7F}"/>
    <cellStyle name="Normal 9 6 3 3 2" xfId="4251" xr:uid="{2C7F99C5-A6E7-4E55-9E19-E5036A4E42A2}"/>
    <cellStyle name="Normal 9 6 3 3 2 2" xfId="5206" xr:uid="{A0DF0B0F-2915-413B-942D-4BFC29B6033D}"/>
    <cellStyle name="Normal 9 6 3 3 3" xfId="4252" xr:uid="{5DF9725F-59CC-4EA9-9D65-0A5BDF611A7D}"/>
    <cellStyle name="Normal 9 6 3 3 3 2" xfId="5207" xr:uid="{F957EF93-3687-4BC5-96B9-60B8FD496EF0}"/>
    <cellStyle name="Normal 9 6 3 3 4" xfId="4253" xr:uid="{94202389-688E-4853-A0D8-00BF349E796C}"/>
    <cellStyle name="Normal 9 6 3 3 4 2" xfId="5208" xr:uid="{FE552B1E-3849-4524-8373-1B30C9611C46}"/>
    <cellStyle name="Normal 9 6 3 3 5" xfId="5205" xr:uid="{AA658CF9-01D7-4CD4-B144-58AC24F0EE78}"/>
    <cellStyle name="Normal 9 6 3 4" xfId="4254" xr:uid="{1CACA062-CC8B-481D-86BE-A8C7818F1583}"/>
    <cellStyle name="Normal 9 6 3 4 2" xfId="5209" xr:uid="{AA2059A9-EA76-4255-841F-36D8B567320F}"/>
    <cellStyle name="Normal 9 6 3 5" xfId="4255" xr:uid="{B10D0365-5C71-4EC5-8355-DA75BEFC33AE}"/>
    <cellStyle name="Normal 9 6 3 5 2" xfId="5210" xr:uid="{B6D670C2-574C-4DFF-A1A8-99A56AE3E36A}"/>
    <cellStyle name="Normal 9 6 3 6" xfId="4256" xr:uid="{75916A71-4809-4743-A072-ED321EB3C937}"/>
    <cellStyle name="Normal 9 6 3 6 2" xfId="5211" xr:uid="{2760F5A9-63A0-48D9-921A-1358B294854D}"/>
    <cellStyle name="Normal 9 6 3 7" xfId="5200" xr:uid="{3B413E46-2AD6-4B2A-9C88-DA438D846666}"/>
    <cellStyle name="Normal 9 6 4" xfId="425" xr:uid="{24E54B0A-A2FE-476E-8E73-BFD76B95AB2D}"/>
    <cellStyle name="Normal 9 6 4 2" xfId="891" xr:uid="{536E56F0-7A9D-45B6-BE4C-6782209C9D0B}"/>
    <cellStyle name="Normal 9 6 4 2 2" xfId="4257" xr:uid="{6950FC3F-3422-4BCB-930F-B256B0D631BA}"/>
    <cellStyle name="Normal 9 6 4 2 2 2" xfId="5214" xr:uid="{B5E5812B-0999-4093-AF9E-904ED7BBF0EF}"/>
    <cellStyle name="Normal 9 6 4 2 3" xfId="4258" xr:uid="{40BAC5F8-5E10-40C3-AF53-254AC584EE2E}"/>
    <cellStyle name="Normal 9 6 4 2 3 2" xfId="5215" xr:uid="{03D4C23E-8593-4C1A-B1F2-45E216418A11}"/>
    <cellStyle name="Normal 9 6 4 2 4" xfId="4259" xr:uid="{22029801-A51F-4C3B-AD71-4A8FF065ACA7}"/>
    <cellStyle name="Normal 9 6 4 2 4 2" xfId="5216" xr:uid="{1C9C8527-40AA-4A08-81DE-A67B19D87B66}"/>
    <cellStyle name="Normal 9 6 4 2 5" xfId="5213" xr:uid="{1DE95D85-19AA-4536-80C8-C442474D0243}"/>
    <cellStyle name="Normal 9 6 4 3" xfId="4260" xr:uid="{567C0512-4DF9-4C2A-A420-1FB99A300CA6}"/>
    <cellStyle name="Normal 9 6 4 3 2" xfId="5217" xr:uid="{246ABDD6-79D5-4351-B9EE-ADD5EF5A0EB2}"/>
    <cellStyle name="Normal 9 6 4 4" xfId="4261" xr:uid="{0AD92C5E-6ED9-4CDB-9B5A-71A725E80531}"/>
    <cellStyle name="Normal 9 6 4 4 2" xfId="5218" xr:uid="{ADBB70E4-ED05-41BD-95DD-EB96272F874D}"/>
    <cellStyle name="Normal 9 6 4 5" xfId="4262" xr:uid="{2031D383-4451-42AE-B4E3-0EA09BE6980A}"/>
    <cellStyle name="Normal 9 6 4 5 2" xfId="5219" xr:uid="{E76304CA-A3B5-4F15-8DFE-7E27C080D554}"/>
    <cellStyle name="Normal 9 6 4 6" xfId="5212" xr:uid="{ABD599B2-4ED4-49FD-9598-644EC1B0C756}"/>
    <cellStyle name="Normal 9 6 5" xfId="892" xr:uid="{7D1A0B74-8DE7-4C0C-9C57-F29AD8B71667}"/>
    <cellStyle name="Normal 9 6 5 2" xfId="4263" xr:uid="{E0CECD36-2976-4611-A208-051713A0D8AE}"/>
    <cellStyle name="Normal 9 6 5 2 2" xfId="5221" xr:uid="{8B33EB21-1D11-45EE-9D0B-7E590C4AF542}"/>
    <cellStyle name="Normal 9 6 5 3" xfId="4264" xr:uid="{0885DFC1-E9E0-46C6-8D4A-D55C6D30E268}"/>
    <cellStyle name="Normal 9 6 5 3 2" xfId="5222" xr:uid="{5F5078D7-745C-4CF9-9081-E9DFDC16B0B4}"/>
    <cellStyle name="Normal 9 6 5 4" xfId="4265" xr:uid="{293AEFD8-05A4-423E-8AF5-F319F04AF41B}"/>
    <cellStyle name="Normal 9 6 5 4 2" xfId="5223" xr:uid="{7E91A469-7E54-4DD6-BEA3-DC905DAD063E}"/>
    <cellStyle name="Normal 9 6 5 5" xfId="5220" xr:uid="{4E3AFCFD-DDEA-4B1F-B393-730E87132412}"/>
    <cellStyle name="Normal 9 6 6" xfId="4266" xr:uid="{3CE15A51-C858-48F9-9BF8-7C6937A5476A}"/>
    <cellStyle name="Normal 9 6 6 2" xfId="4267" xr:uid="{4D53845A-AF0D-4061-A9C2-0E0F1CF3B9D8}"/>
    <cellStyle name="Normal 9 6 6 2 2" xfId="5225" xr:uid="{E27D8EA9-257A-42AC-BB37-5857D46AB0FF}"/>
    <cellStyle name="Normal 9 6 6 3" xfId="4268" xr:uid="{33349F82-D0CE-4F0E-92DC-D77526404495}"/>
    <cellStyle name="Normal 9 6 6 3 2" xfId="5226" xr:uid="{3C4FA216-8F3D-48EF-AF13-714B0CEA8F34}"/>
    <cellStyle name="Normal 9 6 6 4" xfId="4269" xr:uid="{EE43560D-AED1-4076-98B2-D228DDF5DE69}"/>
    <cellStyle name="Normal 9 6 6 4 2" xfId="5227" xr:uid="{14004F60-853D-4914-A47E-53373B175A96}"/>
    <cellStyle name="Normal 9 6 6 5" xfId="5224" xr:uid="{A484C9A2-136F-4E16-A480-B4106958ABCF}"/>
    <cellStyle name="Normal 9 6 7" xfId="4270" xr:uid="{F32C8F58-80F1-4520-975B-3FC99B318096}"/>
    <cellStyle name="Normal 9 6 7 2" xfId="5228" xr:uid="{AFDEB8EB-9AE3-4B80-BF5A-C11D3967B4F1}"/>
    <cellStyle name="Normal 9 6 8" xfId="4271" xr:uid="{8700B13F-7D2B-409A-8308-C05768BD5CDD}"/>
    <cellStyle name="Normal 9 6 8 2" xfId="5229" xr:uid="{026CC7D4-9DBD-41CF-B0D2-46606C075DDB}"/>
    <cellStyle name="Normal 9 6 9" xfId="4272" xr:uid="{BCA69341-5863-4472-8C75-756CA494A06A}"/>
    <cellStyle name="Normal 9 6 9 2" xfId="5230" xr:uid="{E0C28477-C7F7-47BD-A1C8-FB1B8B95DFD4}"/>
    <cellStyle name="Normal 9 7" xfId="182" xr:uid="{56FB3E65-3348-4AF8-8E88-AC14538F9FE2}"/>
    <cellStyle name="Normal 9 7 2" xfId="426" xr:uid="{FF4DFA55-ECCA-4670-93CE-764795B798D8}"/>
    <cellStyle name="Normal 9 7 2 2" xfId="893" xr:uid="{ECEFD660-7BB4-4517-B7AD-C8FA704F01A4}"/>
    <cellStyle name="Normal 9 7 2 2 2" xfId="2475" xr:uid="{8D0FD9DE-3F73-4315-9967-786C0C6394D8}"/>
    <cellStyle name="Normal 9 7 2 2 2 2" xfId="2476" xr:uid="{040CB67F-5D57-48E0-90BE-328A53F056B2}"/>
    <cellStyle name="Normal 9 7 2 2 2 2 2" xfId="5235" xr:uid="{6E8CE918-9F70-4A91-9769-4FB57BA59F97}"/>
    <cellStyle name="Normal 9 7 2 2 2 3" xfId="5234" xr:uid="{780AC60B-DAD9-4BFB-8A59-824E76413DA9}"/>
    <cellStyle name="Normal 9 7 2 2 3" xfId="2477" xr:uid="{E75B91B4-37B0-4363-B430-7AD67675D3BC}"/>
    <cellStyle name="Normal 9 7 2 2 3 2" xfId="5236" xr:uid="{93ABDD5B-6F43-4A96-B25C-C8642245284B}"/>
    <cellStyle name="Normal 9 7 2 2 4" xfId="4273" xr:uid="{E3580D25-7217-476C-A73F-1DDDDB29A927}"/>
    <cellStyle name="Normal 9 7 2 2 4 2" xfId="5237" xr:uid="{16455554-26E5-42AA-AB4E-A2BA8A826561}"/>
    <cellStyle name="Normal 9 7 2 2 5" xfId="5233" xr:uid="{3A3317D4-5941-4918-883E-BE91C0A7C0E3}"/>
    <cellStyle name="Normal 9 7 2 3" xfId="2478" xr:uid="{B79D3BB5-065C-4F47-A5B0-42AE8CC7BE37}"/>
    <cellStyle name="Normal 9 7 2 3 2" xfId="2479" xr:uid="{5563ED29-2B03-4965-A6DC-510585669801}"/>
    <cellStyle name="Normal 9 7 2 3 2 2" xfId="5239" xr:uid="{B12ED6E2-6F0C-48FC-A61B-AE52300A9683}"/>
    <cellStyle name="Normal 9 7 2 3 3" xfId="4274" xr:uid="{A0FA0146-8475-432A-814B-54AA05D4DDCD}"/>
    <cellStyle name="Normal 9 7 2 3 3 2" xfId="5240" xr:uid="{E6C71880-5688-4A77-B643-49E7A59AA65F}"/>
    <cellStyle name="Normal 9 7 2 3 4" xfId="4275" xr:uid="{9CBE44AD-64A6-4A95-8207-FA7D8CF5A29F}"/>
    <cellStyle name="Normal 9 7 2 3 4 2" xfId="5241" xr:uid="{D8BFCCF6-E7A2-48C4-8A0A-4C5A43568FFE}"/>
    <cellStyle name="Normal 9 7 2 3 5" xfId="5238" xr:uid="{53EAEB7D-83E5-4389-946F-F672AF323750}"/>
    <cellStyle name="Normal 9 7 2 4" xfId="2480" xr:uid="{73991E8A-F4B2-41FB-BF9E-537807129843}"/>
    <cellStyle name="Normal 9 7 2 4 2" xfId="5242" xr:uid="{619C5141-537C-4D55-B174-57E5601B55D7}"/>
    <cellStyle name="Normal 9 7 2 5" xfId="4276" xr:uid="{86E994DA-6205-4C3A-85B2-A4794B814DBE}"/>
    <cellStyle name="Normal 9 7 2 5 2" xfId="5243" xr:uid="{FCFF72AD-D235-4296-ACD7-E496DCCF9F8F}"/>
    <cellStyle name="Normal 9 7 2 6" xfId="4277" xr:uid="{3DED3C7A-41B0-457E-98D2-51AB486ED9A9}"/>
    <cellStyle name="Normal 9 7 2 6 2" xfId="5244" xr:uid="{F1AA3A38-468A-4023-98FA-2FAC432C49A6}"/>
    <cellStyle name="Normal 9 7 2 7" xfId="5232" xr:uid="{7F40A732-1999-489C-BE7C-6AB242C1F951}"/>
    <cellStyle name="Normal 9 7 3" xfId="894" xr:uid="{4FBE65A2-C055-47E3-99FE-DFA0175F10F7}"/>
    <cellStyle name="Normal 9 7 3 2" xfId="2481" xr:uid="{AF401299-B15B-47BA-B64C-7C867ADDF0E0}"/>
    <cellStyle name="Normal 9 7 3 2 2" xfId="2482" xr:uid="{41CF22AA-4A06-41D0-9BE9-D63FA41A960D}"/>
    <cellStyle name="Normal 9 7 3 2 2 2" xfId="5247" xr:uid="{9BAE33D8-857A-47DC-AC2A-8F34DEFB5E1A}"/>
    <cellStyle name="Normal 9 7 3 2 3" xfId="4278" xr:uid="{D8292ED8-044C-414E-902F-DC0BF1210550}"/>
    <cellStyle name="Normal 9 7 3 2 3 2" xfId="5248" xr:uid="{EB118551-7105-45F3-9C70-39EEED9A1F7F}"/>
    <cellStyle name="Normal 9 7 3 2 4" xfId="4279" xr:uid="{26051059-B532-4D7A-9502-E13DA842D47E}"/>
    <cellStyle name="Normal 9 7 3 2 4 2" xfId="5249" xr:uid="{F058C894-F602-4D79-9C7A-F13CB9262E6D}"/>
    <cellStyle name="Normal 9 7 3 2 5" xfId="5246" xr:uid="{C9362138-D019-4B1F-82AB-D3D2C07E6A7B}"/>
    <cellStyle name="Normal 9 7 3 3" xfId="2483" xr:uid="{8CD64EAE-048B-4FF0-B773-6E083A99CFF8}"/>
    <cellStyle name="Normal 9 7 3 3 2" xfId="5250" xr:uid="{5F8D33DE-9DB3-422B-9935-0C9CBF848DB7}"/>
    <cellStyle name="Normal 9 7 3 4" xfId="4280" xr:uid="{85522FDC-C515-44A1-BBA0-DEDEB73A657C}"/>
    <cellStyle name="Normal 9 7 3 4 2" xfId="5251" xr:uid="{742DAE3A-CF27-4BC3-B6F3-8928B23C99FB}"/>
    <cellStyle name="Normal 9 7 3 5" xfId="4281" xr:uid="{05C8ABBE-AC6F-4FCA-8ABB-2132604F222C}"/>
    <cellStyle name="Normal 9 7 3 5 2" xfId="5252" xr:uid="{D1A777B7-9C8E-4D06-80B2-12E440AB9708}"/>
    <cellStyle name="Normal 9 7 3 6" xfId="5245" xr:uid="{293DE402-6171-447D-AD0C-3C5E3FA4ECB1}"/>
    <cellStyle name="Normal 9 7 4" xfId="2484" xr:uid="{8FB4458D-BCB9-4FB8-8425-48F33D48D2AC}"/>
    <cellStyle name="Normal 9 7 4 2" xfId="2485" xr:uid="{09819B5A-20EC-4BFE-AB78-AE322CAA4766}"/>
    <cellStyle name="Normal 9 7 4 2 2" xfId="5254" xr:uid="{257B7376-6083-4F71-B3B0-FF9253004E56}"/>
    <cellStyle name="Normal 9 7 4 3" xfId="4282" xr:uid="{95C37709-B4A5-49E3-8C7C-2B14FED23EA3}"/>
    <cellStyle name="Normal 9 7 4 3 2" xfId="5255" xr:uid="{679C68F3-08C8-4AF8-BD01-18EE12F17003}"/>
    <cellStyle name="Normal 9 7 4 4" xfId="4283" xr:uid="{760D1E47-76B6-4DD8-B1E3-6BF8AD6F5974}"/>
    <cellStyle name="Normal 9 7 4 4 2" xfId="5256" xr:uid="{87FCD2E6-B17D-48AA-A8E8-9FF510931FC6}"/>
    <cellStyle name="Normal 9 7 4 5" xfId="5253" xr:uid="{1C844CFC-E77C-4F03-B72D-1D7CCEF960DF}"/>
    <cellStyle name="Normal 9 7 5" xfId="2486" xr:uid="{5C7AFB03-29A0-4D03-9567-97101ECE5687}"/>
    <cellStyle name="Normal 9 7 5 2" xfId="4284" xr:uid="{09CE6743-5E90-425B-8BE5-A804E908B617}"/>
    <cellStyle name="Normal 9 7 5 2 2" xfId="5258" xr:uid="{CE620E27-E1C9-44EE-BCA3-747B49FC88D5}"/>
    <cellStyle name="Normal 9 7 5 3" xfId="4285" xr:uid="{42315917-707E-48AD-84B8-58328811F607}"/>
    <cellStyle name="Normal 9 7 5 3 2" xfId="5259" xr:uid="{447AE22D-BC22-4326-8785-C7E0FB567F03}"/>
    <cellStyle name="Normal 9 7 5 4" xfId="4286" xr:uid="{6636B66E-6716-4CE4-8455-B6498232F014}"/>
    <cellStyle name="Normal 9 7 5 4 2" xfId="5260" xr:uid="{915C5E8F-C730-4340-A0F6-4FB5BD607E9D}"/>
    <cellStyle name="Normal 9 7 5 5" xfId="5257" xr:uid="{39903CCA-F180-4640-85DA-D2AFD005FF30}"/>
    <cellStyle name="Normal 9 7 6" xfId="4287" xr:uid="{F3EA4E15-105D-4C03-85D2-F0A1B74FCD8F}"/>
    <cellStyle name="Normal 9 7 6 2" xfId="5261" xr:uid="{2D064ACF-78E9-4543-801B-3F9325691A68}"/>
    <cellStyle name="Normal 9 7 7" xfId="4288" xr:uid="{7EC68614-070C-4004-B811-BC8AADC81138}"/>
    <cellStyle name="Normal 9 7 7 2" xfId="5262" xr:uid="{516C4C17-0E69-4E4F-B07B-D8F421D52F81}"/>
    <cellStyle name="Normal 9 7 8" xfId="4289" xr:uid="{18195F5D-D0FC-41A0-8227-63C43A986E7B}"/>
    <cellStyle name="Normal 9 7 8 2" xfId="5263" xr:uid="{825376C2-46DE-444A-8BAC-33CF891B9BB9}"/>
    <cellStyle name="Normal 9 7 9" xfId="5231" xr:uid="{EDFEE847-AA33-48B6-8684-E166EE897F3A}"/>
    <cellStyle name="Normal 9 8" xfId="427" xr:uid="{8079479E-A213-4504-AFDC-92873150FBA4}"/>
    <cellStyle name="Normal 9 8 2" xfId="895" xr:uid="{E5765036-F76F-43E3-BDDA-EC4421CF8D66}"/>
    <cellStyle name="Normal 9 8 2 2" xfId="896" xr:uid="{C1AA29A5-4205-4AC7-8454-A81A2A490A22}"/>
    <cellStyle name="Normal 9 8 2 2 2" xfId="2487" xr:uid="{3EEDF213-77E5-48F4-9AF8-17A42A69D618}"/>
    <cellStyle name="Normal 9 8 2 2 2 2" xfId="5267" xr:uid="{A77C4B50-04D3-477A-B277-66412CFA5781}"/>
    <cellStyle name="Normal 9 8 2 2 3" xfId="4290" xr:uid="{9C248144-03BF-4274-9146-7171AA317AFD}"/>
    <cellStyle name="Normal 9 8 2 2 3 2" xfId="5268" xr:uid="{922716C0-29CE-40A0-8665-C730264318E4}"/>
    <cellStyle name="Normal 9 8 2 2 4" xfId="4291" xr:uid="{8BACEE0C-6679-4A90-861D-8CAC7664AD0C}"/>
    <cellStyle name="Normal 9 8 2 2 4 2" xfId="5269" xr:uid="{EB85DB89-5E88-491C-A02F-A93B591ADA63}"/>
    <cellStyle name="Normal 9 8 2 2 5" xfId="5266" xr:uid="{A9B534D7-00DA-42F8-A05C-3EF471171E81}"/>
    <cellStyle name="Normal 9 8 2 3" xfId="2488" xr:uid="{1171760F-CCC0-416F-ABC0-BA6948C80E8A}"/>
    <cellStyle name="Normal 9 8 2 3 2" xfId="5270" xr:uid="{05EC8623-56D0-4EEB-94FE-320A8B9D0170}"/>
    <cellStyle name="Normal 9 8 2 4" xfId="4292" xr:uid="{C9C9B907-1B42-433E-8212-F8DE87D9898C}"/>
    <cellStyle name="Normal 9 8 2 4 2" xfId="5271" xr:uid="{7B0E4239-2964-4B8A-9FB2-9E6089B72CC9}"/>
    <cellStyle name="Normal 9 8 2 5" xfId="4293" xr:uid="{08B47FCF-269C-4EBB-9F1B-5793892D6509}"/>
    <cellStyle name="Normal 9 8 2 5 2" xfId="5272" xr:uid="{C2A3CE60-9FAE-4059-B8BE-B8B06F89C749}"/>
    <cellStyle name="Normal 9 8 2 6" xfId="5265" xr:uid="{7546183A-6659-4901-9544-51AC4C9EA54B}"/>
    <cellStyle name="Normal 9 8 3" xfId="897" xr:uid="{91D70BC9-53B1-4CB3-AB11-ED6C7D2908CA}"/>
    <cellStyle name="Normal 9 8 3 2" xfId="2489" xr:uid="{67008725-D853-45B6-91C4-9290551B2D4C}"/>
    <cellStyle name="Normal 9 8 3 2 2" xfId="5274" xr:uid="{769C3515-B313-43BB-A839-7C46E6239746}"/>
    <cellStyle name="Normal 9 8 3 3" xfId="4294" xr:uid="{7B6C317E-8EE2-4C87-B7B0-C1A0A5F97AA6}"/>
    <cellStyle name="Normal 9 8 3 3 2" xfId="5275" xr:uid="{872A1986-C403-4C68-BD29-C32441F724C9}"/>
    <cellStyle name="Normal 9 8 3 4" xfId="4295" xr:uid="{9F1935ED-78B3-4BBA-9744-1D3FD2C0FE14}"/>
    <cellStyle name="Normal 9 8 3 4 2" xfId="5276" xr:uid="{2FAA1946-B012-447B-B52A-4786E9005E4B}"/>
    <cellStyle name="Normal 9 8 3 5" xfId="5273" xr:uid="{43DC881A-A6E1-4C03-B137-9C88B19CFB4C}"/>
    <cellStyle name="Normal 9 8 4" xfId="2490" xr:uid="{38BE0508-1438-4AD8-BD2F-19D4DAABB49A}"/>
    <cellStyle name="Normal 9 8 4 2" xfId="4296" xr:uid="{0372B69D-94A0-4720-9D15-926979C24009}"/>
    <cellStyle name="Normal 9 8 4 2 2" xfId="5278" xr:uid="{5F49BF8B-4FC4-49EA-A629-36370553EAD1}"/>
    <cellStyle name="Normal 9 8 4 3" xfId="4297" xr:uid="{17A933E7-46A2-420F-BFBC-494878F84336}"/>
    <cellStyle name="Normal 9 8 4 3 2" xfId="5279" xr:uid="{F7A62C26-66BF-4A9B-898A-6C969A069CE0}"/>
    <cellStyle name="Normal 9 8 4 4" xfId="4298" xr:uid="{926C0B83-2EDA-47EE-8B70-26B018EC0957}"/>
    <cellStyle name="Normal 9 8 4 4 2" xfId="5280" xr:uid="{106F0363-8217-4309-9A40-B3E948124425}"/>
    <cellStyle name="Normal 9 8 4 5" xfId="5277" xr:uid="{B209321E-219D-4E39-9EB5-E860E2A29499}"/>
    <cellStyle name="Normal 9 8 5" xfId="4299" xr:uid="{7088E471-2759-4E95-B596-B55A275D7DAA}"/>
    <cellStyle name="Normal 9 8 5 2" xfId="5281" xr:uid="{7A272DDE-46F6-4C59-BAD2-D8FF2C2CD319}"/>
    <cellStyle name="Normal 9 8 6" xfId="4300" xr:uid="{045E0CF5-14B3-4F2A-95F8-3856372632EE}"/>
    <cellStyle name="Normal 9 8 6 2" xfId="5282" xr:uid="{FACA8AF3-6C0A-48B8-84EE-FFDE7B29E29A}"/>
    <cellStyle name="Normal 9 8 7" xfId="4301" xr:uid="{7835FEF5-C417-47CF-A5F3-D11DFCB30CE3}"/>
    <cellStyle name="Normal 9 8 7 2" xfId="5283" xr:uid="{AA865EC0-5535-4753-AB1A-3D67916B55C1}"/>
    <cellStyle name="Normal 9 8 8" xfId="5264" xr:uid="{47B0D88F-0A78-4DF4-9B68-B1AC1D7FDA9B}"/>
    <cellStyle name="Normal 9 9" xfId="428" xr:uid="{3E5E9A7E-5B50-485F-A5C6-5FD9C138CBE6}"/>
    <cellStyle name="Normal 9 9 2" xfId="898" xr:uid="{1D8A0C9A-3CFD-44FB-8088-F3971ABA72BD}"/>
    <cellStyle name="Normal 9 9 2 2" xfId="2491" xr:uid="{E8813F94-6C13-423E-AC45-88C660F34F1F}"/>
    <cellStyle name="Normal 9 9 2 2 2" xfId="5286" xr:uid="{C2DE5778-3215-40FD-AF4E-094D53831643}"/>
    <cellStyle name="Normal 9 9 2 3" xfId="4302" xr:uid="{BB9CB5F3-A222-4F38-9A4E-9B85B9C27550}"/>
    <cellStyle name="Normal 9 9 2 3 2" xfId="5287" xr:uid="{C3B85565-5EB2-4846-A04F-074A9DD9FB47}"/>
    <cellStyle name="Normal 9 9 2 4" xfId="4303" xr:uid="{B3B7F9C1-230B-4CA0-8B94-160633C0B628}"/>
    <cellStyle name="Normal 9 9 2 4 2" xfId="5288" xr:uid="{F9B58075-097C-4B5D-BB83-0B6031737562}"/>
    <cellStyle name="Normal 9 9 2 5" xfId="5285" xr:uid="{B63C6950-A5C9-42C7-824C-3F212D6F75A3}"/>
    <cellStyle name="Normal 9 9 3" xfId="2492" xr:uid="{5D5A4A67-0BCD-47BB-9323-DE4B31BB70BA}"/>
    <cellStyle name="Normal 9 9 3 2" xfId="4304" xr:uid="{8F42FB6E-7C26-4AFE-9CF1-D11EB4676AD7}"/>
    <cellStyle name="Normal 9 9 3 2 2" xfId="5290" xr:uid="{9C9E711B-E95E-4010-822D-5FA5DFA2013E}"/>
    <cellStyle name="Normal 9 9 3 3" xfId="4305" xr:uid="{267440F5-A2D7-41D7-80B4-D6A578AF6B8D}"/>
    <cellStyle name="Normal 9 9 3 3 2" xfId="5291" xr:uid="{E2E28B9A-3F2B-4C50-A34A-FD1BEDBF47C8}"/>
    <cellStyle name="Normal 9 9 3 4" xfId="4306" xr:uid="{835A37C5-E163-4159-9772-084A4D9D9BF4}"/>
    <cellStyle name="Normal 9 9 3 4 2" xfId="5292" xr:uid="{F9A9354E-FF83-4A6A-9BF1-E34A4A267532}"/>
    <cellStyle name="Normal 9 9 3 5" xfId="5289" xr:uid="{8BD9C930-9A62-4C70-B709-BF6BA78D086F}"/>
    <cellStyle name="Normal 9 9 4" xfId="4307" xr:uid="{5DBFB122-315A-46F3-BC35-0DC07CB69E7A}"/>
    <cellStyle name="Normal 9 9 4 2" xfId="5293" xr:uid="{98D16AF0-1590-4A3A-9B17-8291889E3204}"/>
    <cellStyle name="Normal 9 9 5" xfId="4308" xr:uid="{DE125CE4-B2AE-4D7E-940E-398B6CBC7EAD}"/>
    <cellStyle name="Normal 9 9 5 2" xfId="5294" xr:uid="{5F94AFFA-1D54-4C89-9072-B289F47F399D}"/>
    <cellStyle name="Normal 9 9 6" xfId="4309" xr:uid="{50BD4CA3-C085-44AA-89EA-9090236A324F}"/>
    <cellStyle name="Normal 9 9 6 2" xfId="5295" xr:uid="{E872512D-227E-4FA5-88E6-2E1465D817C0}"/>
    <cellStyle name="Normal 9 9 7" xfId="5284" xr:uid="{65E42000-FED9-4FF5-822F-AD34EC9B5347}"/>
    <cellStyle name="Percent 2" xfId="183" xr:uid="{1D5A91BC-C1F3-4736-ACA2-28DDA74C971F}"/>
    <cellStyle name="Percent 2 2" xfId="5296" xr:uid="{5D14820C-8010-46B4-847C-D0568F9F1B55}"/>
    <cellStyle name="Гиперссылка 2" xfId="4" xr:uid="{49BAA0F8-B3D3-41B5-87DD-435502328B29}"/>
    <cellStyle name="Гиперссылка 2 2" xfId="5297" xr:uid="{2C1C9621-4F81-45D9-91CA-8A2E881ED51D}"/>
    <cellStyle name="Обычный 2" xfId="1" xr:uid="{A3CD5D5E-4502-4158-8112-08CDD679ACF5}"/>
    <cellStyle name="Обычный 2 2" xfId="5" xr:uid="{D19F253E-EE9B-4476-9D91-2EE3A6D7A3DC}"/>
    <cellStyle name="Обычный 2 2 2" xfId="5299" xr:uid="{38EB0FEA-A24C-4E60-B2CF-6202CBD38E60}"/>
    <cellStyle name="Обычный 2 3" xfId="5298" xr:uid="{F8C091BE-275F-4D20-B31E-DB4940C5A5BE}"/>
    <cellStyle name="常规_Sheet1_1" xfId="4411" xr:uid="{4FB64E14-7A12-4E45-A531-A03C9EFD035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34"/>
  <sheetViews>
    <sheetView tabSelected="1" topLeftCell="A112" zoomScale="90" zoomScaleNormal="90" workbookViewId="0">
      <selection activeCell="H145" sqref="H145"/>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799</v>
      </c>
      <c r="C10" s="120"/>
      <c r="D10" s="120"/>
      <c r="E10" s="120"/>
      <c r="F10" s="115"/>
      <c r="G10" s="116"/>
      <c r="H10" s="116" t="s">
        <v>799</v>
      </c>
      <c r="I10" s="120"/>
      <c r="J10" s="138">
        <v>51454</v>
      </c>
      <c r="K10" s="115"/>
    </row>
    <row r="11" spans="1:11">
      <c r="A11" s="114"/>
      <c r="B11" s="114" t="s">
        <v>800</v>
      </c>
      <c r="C11" s="120"/>
      <c r="D11" s="120"/>
      <c r="E11" s="120"/>
      <c r="F11" s="115"/>
      <c r="G11" s="116"/>
      <c r="H11" s="116" t="s">
        <v>800</v>
      </c>
      <c r="I11" s="120"/>
      <c r="J11" s="139"/>
      <c r="K11" s="115"/>
    </row>
    <row r="12" spans="1:11">
      <c r="A12" s="114"/>
      <c r="B12" s="114" t="s">
        <v>710</v>
      </c>
      <c r="C12" s="120"/>
      <c r="D12" s="120"/>
      <c r="E12" s="120"/>
      <c r="F12" s="115"/>
      <c r="G12" s="116"/>
      <c r="H12" s="116" t="s">
        <v>710</v>
      </c>
      <c r="I12" s="120"/>
      <c r="J12" s="120"/>
      <c r="K12" s="115"/>
    </row>
    <row r="13" spans="1:11">
      <c r="A13" s="114"/>
      <c r="B13" s="114" t="s">
        <v>801</v>
      </c>
      <c r="C13" s="120"/>
      <c r="D13" s="120"/>
      <c r="E13" s="120"/>
      <c r="F13" s="115"/>
      <c r="G13" s="116"/>
      <c r="H13" s="116" t="s">
        <v>801</v>
      </c>
      <c r="I13" s="120"/>
      <c r="J13" s="99" t="s">
        <v>11</v>
      </c>
      <c r="K13" s="115"/>
    </row>
    <row r="14" spans="1:11" ht="15" customHeight="1">
      <c r="A14" s="114"/>
      <c r="B14" s="114" t="s">
        <v>712</v>
      </c>
      <c r="C14" s="120"/>
      <c r="D14" s="120"/>
      <c r="E14" s="120"/>
      <c r="F14" s="115"/>
      <c r="G14" s="116"/>
      <c r="H14" s="116" t="s">
        <v>712</v>
      </c>
      <c r="I14" s="120"/>
      <c r="J14" s="140">
        <v>45186</v>
      </c>
      <c r="K14" s="115"/>
    </row>
    <row r="15" spans="1:11" ht="15" customHeight="1">
      <c r="A15" s="114"/>
      <c r="B15" s="131" t="s">
        <v>802</v>
      </c>
      <c r="C15" s="7"/>
      <c r="D15" s="7"/>
      <c r="E15" s="7"/>
      <c r="F15" s="8"/>
      <c r="G15" s="116"/>
      <c r="H15" s="132" t="s">
        <v>802</v>
      </c>
      <c r="I15" s="120"/>
      <c r="J15" s="141"/>
      <c r="K15" s="115"/>
    </row>
    <row r="16" spans="1:11" ht="15" customHeight="1">
      <c r="A16" s="114"/>
      <c r="B16" s="120"/>
      <c r="C16" s="120"/>
      <c r="D16" s="120"/>
      <c r="E16" s="120"/>
      <c r="F16" s="120"/>
      <c r="G16" s="120"/>
      <c r="H16" s="120"/>
      <c r="I16" s="123" t="s">
        <v>142</v>
      </c>
      <c r="J16" s="129">
        <v>40022</v>
      </c>
      <c r="K16" s="115"/>
    </row>
    <row r="17" spans="1:11">
      <c r="A17" s="114"/>
      <c r="B17" s="120" t="s">
        <v>713</v>
      </c>
      <c r="C17" s="120"/>
      <c r="D17" s="120"/>
      <c r="E17" s="120"/>
      <c r="F17" s="120"/>
      <c r="G17" s="120"/>
      <c r="H17" s="120"/>
      <c r="I17" s="123" t="s">
        <v>143</v>
      </c>
      <c r="J17" s="129" t="s">
        <v>803</v>
      </c>
      <c r="K17" s="115"/>
    </row>
    <row r="18" spans="1:11" ht="18">
      <c r="A18" s="114"/>
      <c r="B18" s="120" t="s">
        <v>714</v>
      </c>
      <c r="C18" s="120"/>
      <c r="D18" s="120"/>
      <c r="E18" s="120"/>
      <c r="F18" s="120"/>
      <c r="G18" s="120"/>
      <c r="H18" s="120"/>
      <c r="I18" s="122" t="s">
        <v>258</v>
      </c>
      <c r="J18" s="104" t="s">
        <v>133</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2" t="s">
        <v>201</v>
      </c>
      <c r="G20" s="143"/>
      <c r="H20" s="100" t="s">
        <v>169</v>
      </c>
      <c r="I20" s="100" t="s">
        <v>202</v>
      </c>
      <c r="J20" s="100" t="s">
        <v>21</v>
      </c>
      <c r="K20" s="115"/>
    </row>
    <row r="21" spans="1:11">
      <c r="A21" s="114"/>
      <c r="B21" s="105"/>
      <c r="C21" s="105"/>
      <c r="D21" s="106"/>
      <c r="E21" s="106"/>
      <c r="F21" s="144"/>
      <c r="G21" s="145"/>
      <c r="H21" s="105" t="s">
        <v>141</v>
      </c>
      <c r="I21" s="105"/>
      <c r="J21" s="105"/>
      <c r="K21" s="115"/>
    </row>
    <row r="22" spans="1:11">
      <c r="A22" s="114"/>
      <c r="B22" s="107">
        <v>40</v>
      </c>
      <c r="C22" s="10" t="s">
        <v>715</v>
      </c>
      <c r="D22" s="118" t="s">
        <v>780</v>
      </c>
      <c r="E22" s="118" t="s">
        <v>25</v>
      </c>
      <c r="F22" s="136"/>
      <c r="G22" s="137"/>
      <c r="H22" s="11" t="s">
        <v>716</v>
      </c>
      <c r="I22" s="14">
        <v>0.3</v>
      </c>
      <c r="J22" s="109">
        <f t="shared" ref="J22:J53" si="0">I22*B22</f>
        <v>12</v>
      </c>
      <c r="K22" s="115"/>
    </row>
    <row r="23" spans="1:11">
      <c r="A23" s="114"/>
      <c r="B23" s="107">
        <v>40</v>
      </c>
      <c r="C23" s="10" t="s">
        <v>715</v>
      </c>
      <c r="D23" s="118" t="s">
        <v>781</v>
      </c>
      <c r="E23" s="118" t="s">
        <v>67</v>
      </c>
      <c r="F23" s="136"/>
      <c r="G23" s="137"/>
      <c r="H23" s="11" t="s">
        <v>716</v>
      </c>
      <c r="I23" s="14">
        <v>0.33</v>
      </c>
      <c r="J23" s="109">
        <f t="shared" si="0"/>
        <v>13.200000000000001</v>
      </c>
      <c r="K23" s="115"/>
    </row>
    <row r="24" spans="1:11">
      <c r="A24" s="114"/>
      <c r="B24" s="107">
        <v>50</v>
      </c>
      <c r="C24" s="10" t="s">
        <v>717</v>
      </c>
      <c r="D24" s="118" t="s">
        <v>717</v>
      </c>
      <c r="E24" s="118" t="s">
        <v>49</v>
      </c>
      <c r="F24" s="136"/>
      <c r="G24" s="137"/>
      <c r="H24" s="11" t="s">
        <v>718</v>
      </c>
      <c r="I24" s="14">
        <v>0.28999999999999998</v>
      </c>
      <c r="J24" s="109">
        <f t="shared" si="0"/>
        <v>14.499999999999998</v>
      </c>
      <c r="K24" s="115"/>
    </row>
    <row r="25" spans="1:11" ht="24">
      <c r="A25" s="114"/>
      <c r="B25" s="107">
        <v>10</v>
      </c>
      <c r="C25" s="10" t="s">
        <v>719</v>
      </c>
      <c r="D25" s="118" t="s">
        <v>719</v>
      </c>
      <c r="E25" s="118" t="s">
        <v>25</v>
      </c>
      <c r="F25" s="136" t="s">
        <v>273</v>
      </c>
      <c r="G25" s="137"/>
      <c r="H25" s="11" t="s">
        <v>720</v>
      </c>
      <c r="I25" s="14">
        <v>0.57999999999999996</v>
      </c>
      <c r="J25" s="109">
        <f t="shared" si="0"/>
        <v>5.8</v>
      </c>
      <c r="K25" s="115"/>
    </row>
    <row r="26" spans="1:11" ht="24">
      <c r="A26" s="114"/>
      <c r="B26" s="107">
        <v>1</v>
      </c>
      <c r="C26" s="10" t="s">
        <v>721</v>
      </c>
      <c r="D26" s="118" t="s">
        <v>721</v>
      </c>
      <c r="E26" s="118" t="s">
        <v>25</v>
      </c>
      <c r="F26" s="136"/>
      <c r="G26" s="137"/>
      <c r="H26" s="11" t="s">
        <v>722</v>
      </c>
      <c r="I26" s="14">
        <v>15.74</v>
      </c>
      <c r="J26" s="109">
        <f t="shared" si="0"/>
        <v>15.74</v>
      </c>
      <c r="K26" s="115"/>
    </row>
    <row r="27" spans="1:11" ht="24">
      <c r="A27" s="114"/>
      <c r="B27" s="107">
        <v>1</v>
      </c>
      <c r="C27" s="10" t="s">
        <v>723</v>
      </c>
      <c r="D27" s="118" t="s">
        <v>723</v>
      </c>
      <c r="E27" s="118" t="s">
        <v>294</v>
      </c>
      <c r="F27" s="136" t="s">
        <v>273</v>
      </c>
      <c r="G27" s="137"/>
      <c r="H27" s="11" t="s">
        <v>724</v>
      </c>
      <c r="I27" s="14">
        <v>15.89</v>
      </c>
      <c r="J27" s="109">
        <f t="shared" si="0"/>
        <v>15.89</v>
      </c>
      <c r="K27" s="115"/>
    </row>
    <row r="28" spans="1:11" ht="24">
      <c r="A28" s="114"/>
      <c r="B28" s="107">
        <v>100</v>
      </c>
      <c r="C28" s="10" t="s">
        <v>662</v>
      </c>
      <c r="D28" s="118" t="s">
        <v>662</v>
      </c>
      <c r="E28" s="118" t="s">
        <v>26</v>
      </c>
      <c r="F28" s="136" t="s">
        <v>107</v>
      </c>
      <c r="G28" s="137"/>
      <c r="H28" s="11" t="s">
        <v>725</v>
      </c>
      <c r="I28" s="14">
        <v>0.85</v>
      </c>
      <c r="J28" s="109">
        <f t="shared" si="0"/>
        <v>85</v>
      </c>
      <c r="K28" s="115"/>
    </row>
    <row r="29" spans="1:11" ht="24">
      <c r="A29" s="114"/>
      <c r="B29" s="107">
        <v>2</v>
      </c>
      <c r="C29" s="10" t="s">
        <v>726</v>
      </c>
      <c r="D29" s="118" t="s">
        <v>726</v>
      </c>
      <c r="E29" s="118" t="s">
        <v>26</v>
      </c>
      <c r="F29" s="136" t="s">
        <v>107</v>
      </c>
      <c r="G29" s="137"/>
      <c r="H29" s="11" t="s">
        <v>727</v>
      </c>
      <c r="I29" s="14">
        <v>4.5599999999999996</v>
      </c>
      <c r="J29" s="109">
        <f t="shared" si="0"/>
        <v>9.1199999999999992</v>
      </c>
      <c r="K29" s="115"/>
    </row>
    <row r="30" spans="1:11" ht="24">
      <c r="A30" s="114"/>
      <c r="B30" s="107">
        <v>2</v>
      </c>
      <c r="C30" s="10" t="s">
        <v>726</v>
      </c>
      <c r="D30" s="118" t="s">
        <v>726</v>
      </c>
      <c r="E30" s="118" t="s">
        <v>26</v>
      </c>
      <c r="F30" s="136" t="s">
        <v>210</v>
      </c>
      <c r="G30" s="137"/>
      <c r="H30" s="11" t="s">
        <v>727</v>
      </c>
      <c r="I30" s="14">
        <v>4.5599999999999996</v>
      </c>
      <c r="J30" s="109">
        <f t="shared" si="0"/>
        <v>9.1199999999999992</v>
      </c>
      <c r="K30" s="115"/>
    </row>
    <row r="31" spans="1:11" ht="24">
      <c r="A31" s="114"/>
      <c r="B31" s="107">
        <v>2</v>
      </c>
      <c r="C31" s="10" t="s">
        <v>726</v>
      </c>
      <c r="D31" s="118" t="s">
        <v>726</v>
      </c>
      <c r="E31" s="118" t="s">
        <v>26</v>
      </c>
      <c r="F31" s="136" t="s">
        <v>212</v>
      </c>
      <c r="G31" s="137"/>
      <c r="H31" s="11" t="s">
        <v>727</v>
      </c>
      <c r="I31" s="14">
        <v>4.5599999999999996</v>
      </c>
      <c r="J31" s="109">
        <f t="shared" si="0"/>
        <v>9.1199999999999992</v>
      </c>
      <c r="K31" s="115"/>
    </row>
    <row r="32" spans="1:11" ht="24">
      <c r="A32" s="114"/>
      <c r="B32" s="107">
        <v>2</v>
      </c>
      <c r="C32" s="10" t="s">
        <v>726</v>
      </c>
      <c r="D32" s="118" t="s">
        <v>726</v>
      </c>
      <c r="E32" s="118" t="s">
        <v>26</v>
      </c>
      <c r="F32" s="136" t="s">
        <v>213</v>
      </c>
      <c r="G32" s="137"/>
      <c r="H32" s="11" t="s">
        <v>727</v>
      </c>
      <c r="I32" s="14">
        <v>4.5599999999999996</v>
      </c>
      <c r="J32" s="109">
        <f t="shared" si="0"/>
        <v>9.1199999999999992</v>
      </c>
      <c r="K32" s="115"/>
    </row>
    <row r="33" spans="1:11" ht="24">
      <c r="A33" s="114"/>
      <c r="B33" s="107">
        <v>2</v>
      </c>
      <c r="C33" s="10" t="s">
        <v>726</v>
      </c>
      <c r="D33" s="118" t="s">
        <v>726</v>
      </c>
      <c r="E33" s="118" t="s">
        <v>26</v>
      </c>
      <c r="F33" s="136" t="s">
        <v>263</v>
      </c>
      <c r="G33" s="137"/>
      <c r="H33" s="11" t="s">
        <v>727</v>
      </c>
      <c r="I33" s="14">
        <v>4.5599999999999996</v>
      </c>
      <c r="J33" s="109">
        <f t="shared" si="0"/>
        <v>9.1199999999999992</v>
      </c>
      <c r="K33" s="115"/>
    </row>
    <row r="34" spans="1:11" ht="24">
      <c r="A34" s="114"/>
      <c r="B34" s="107">
        <v>2</v>
      </c>
      <c r="C34" s="10" t="s">
        <v>726</v>
      </c>
      <c r="D34" s="118" t="s">
        <v>726</v>
      </c>
      <c r="E34" s="118" t="s">
        <v>26</v>
      </c>
      <c r="F34" s="136" t="s">
        <v>214</v>
      </c>
      <c r="G34" s="137"/>
      <c r="H34" s="11" t="s">
        <v>727</v>
      </c>
      <c r="I34" s="14">
        <v>4.5599999999999996</v>
      </c>
      <c r="J34" s="109">
        <f t="shared" si="0"/>
        <v>9.1199999999999992</v>
      </c>
      <c r="K34" s="115"/>
    </row>
    <row r="35" spans="1:11" ht="24">
      <c r="A35" s="114"/>
      <c r="B35" s="107">
        <v>2</v>
      </c>
      <c r="C35" s="10" t="s">
        <v>726</v>
      </c>
      <c r="D35" s="118" t="s">
        <v>726</v>
      </c>
      <c r="E35" s="118" t="s">
        <v>26</v>
      </c>
      <c r="F35" s="136" t="s">
        <v>265</v>
      </c>
      <c r="G35" s="137"/>
      <c r="H35" s="11" t="s">
        <v>727</v>
      </c>
      <c r="I35" s="14">
        <v>4.5599999999999996</v>
      </c>
      <c r="J35" s="109">
        <f t="shared" si="0"/>
        <v>9.1199999999999992</v>
      </c>
      <c r="K35" s="115"/>
    </row>
    <row r="36" spans="1:11" ht="24">
      <c r="A36" s="114"/>
      <c r="B36" s="107">
        <v>2</v>
      </c>
      <c r="C36" s="10" t="s">
        <v>726</v>
      </c>
      <c r="D36" s="118" t="s">
        <v>726</v>
      </c>
      <c r="E36" s="118" t="s">
        <v>26</v>
      </c>
      <c r="F36" s="136" t="s">
        <v>266</v>
      </c>
      <c r="G36" s="137"/>
      <c r="H36" s="11" t="s">
        <v>727</v>
      </c>
      <c r="I36" s="14">
        <v>4.5599999999999996</v>
      </c>
      <c r="J36" s="109">
        <f t="shared" si="0"/>
        <v>9.1199999999999992</v>
      </c>
      <c r="K36" s="115"/>
    </row>
    <row r="37" spans="1:11" ht="24">
      <c r="A37" s="114"/>
      <c r="B37" s="107">
        <v>2</v>
      </c>
      <c r="C37" s="10" t="s">
        <v>726</v>
      </c>
      <c r="D37" s="118" t="s">
        <v>726</v>
      </c>
      <c r="E37" s="118" t="s">
        <v>26</v>
      </c>
      <c r="F37" s="136" t="s">
        <v>267</v>
      </c>
      <c r="G37" s="137"/>
      <c r="H37" s="11" t="s">
        <v>727</v>
      </c>
      <c r="I37" s="14">
        <v>4.5599999999999996</v>
      </c>
      <c r="J37" s="109">
        <f t="shared" si="0"/>
        <v>9.1199999999999992</v>
      </c>
      <c r="K37" s="115"/>
    </row>
    <row r="38" spans="1:11" ht="24">
      <c r="A38" s="114"/>
      <c r="B38" s="107">
        <v>2</v>
      </c>
      <c r="C38" s="10" t="s">
        <v>726</v>
      </c>
      <c r="D38" s="118" t="s">
        <v>726</v>
      </c>
      <c r="E38" s="118" t="s">
        <v>26</v>
      </c>
      <c r="F38" s="136" t="s">
        <v>310</v>
      </c>
      <c r="G38" s="137"/>
      <c r="H38" s="11" t="s">
        <v>727</v>
      </c>
      <c r="I38" s="14">
        <v>4.5599999999999996</v>
      </c>
      <c r="J38" s="109">
        <f t="shared" si="0"/>
        <v>9.1199999999999992</v>
      </c>
      <c r="K38" s="115"/>
    </row>
    <row r="39" spans="1:11" ht="13.5" customHeight="1">
      <c r="A39" s="114"/>
      <c r="B39" s="107">
        <v>50</v>
      </c>
      <c r="C39" s="10" t="s">
        <v>728</v>
      </c>
      <c r="D39" s="118" t="s">
        <v>728</v>
      </c>
      <c r="E39" s="118" t="s">
        <v>26</v>
      </c>
      <c r="F39" s="136"/>
      <c r="G39" s="137"/>
      <c r="H39" s="11" t="s">
        <v>729</v>
      </c>
      <c r="I39" s="14">
        <v>0.16</v>
      </c>
      <c r="J39" s="109">
        <f t="shared" si="0"/>
        <v>8</v>
      </c>
      <c r="K39" s="115"/>
    </row>
    <row r="40" spans="1:11" ht="24">
      <c r="A40" s="114"/>
      <c r="B40" s="107">
        <v>2</v>
      </c>
      <c r="C40" s="10" t="s">
        <v>730</v>
      </c>
      <c r="D40" s="118" t="s">
        <v>730</v>
      </c>
      <c r="E40" s="118" t="s">
        <v>25</v>
      </c>
      <c r="F40" s="136" t="s">
        <v>273</v>
      </c>
      <c r="G40" s="137"/>
      <c r="H40" s="11" t="s">
        <v>731</v>
      </c>
      <c r="I40" s="14">
        <v>0.57999999999999996</v>
      </c>
      <c r="J40" s="109">
        <f t="shared" si="0"/>
        <v>1.1599999999999999</v>
      </c>
      <c r="K40" s="115"/>
    </row>
    <row r="41" spans="1:11" ht="24">
      <c r="A41" s="114"/>
      <c r="B41" s="107">
        <v>2</v>
      </c>
      <c r="C41" s="10" t="s">
        <v>730</v>
      </c>
      <c r="D41" s="118" t="s">
        <v>730</v>
      </c>
      <c r="E41" s="118" t="s">
        <v>25</v>
      </c>
      <c r="F41" s="136" t="s">
        <v>673</v>
      </c>
      <c r="G41" s="137"/>
      <c r="H41" s="11" t="s">
        <v>731</v>
      </c>
      <c r="I41" s="14">
        <v>0.57999999999999996</v>
      </c>
      <c r="J41" s="109">
        <f t="shared" si="0"/>
        <v>1.1599999999999999</v>
      </c>
      <c r="K41" s="115"/>
    </row>
    <row r="42" spans="1:11" ht="24">
      <c r="A42" s="114"/>
      <c r="B42" s="107">
        <v>2</v>
      </c>
      <c r="C42" s="10" t="s">
        <v>730</v>
      </c>
      <c r="D42" s="118" t="s">
        <v>730</v>
      </c>
      <c r="E42" s="118" t="s">
        <v>25</v>
      </c>
      <c r="F42" s="136" t="s">
        <v>271</v>
      </c>
      <c r="G42" s="137"/>
      <c r="H42" s="11" t="s">
        <v>731</v>
      </c>
      <c r="I42" s="14">
        <v>0.57999999999999996</v>
      </c>
      <c r="J42" s="109">
        <f t="shared" si="0"/>
        <v>1.1599999999999999</v>
      </c>
      <c r="K42" s="115"/>
    </row>
    <row r="43" spans="1:11" ht="24">
      <c r="A43" s="114"/>
      <c r="B43" s="107">
        <v>2</v>
      </c>
      <c r="C43" s="10" t="s">
        <v>730</v>
      </c>
      <c r="D43" s="118" t="s">
        <v>730</v>
      </c>
      <c r="E43" s="118" t="s">
        <v>25</v>
      </c>
      <c r="F43" s="136" t="s">
        <v>484</v>
      </c>
      <c r="G43" s="137"/>
      <c r="H43" s="11" t="s">
        <v>731</v>
      </c>
      <c r="I43" s="14">
        <v>0.57999999999999996</v>
      </c>
      <c r="J43" s="109">
        <f t="shared" si="0"/>
        <v>1.1599999999999999</v>
      </c>
      <c r="K43" s="115"/>
    </row>
    <row r="44" spans="1:11" ht="24">
      <c r="A44" s="114"/>
      <c r="B44" s="107">
        <v>2</v>
      </c>
      <c r="C44" s="10" t="s">
        <v>730</v>
      </c>
      <c r="D44" s="118" t="s">
        <v>730</v>
      </c>
      <c r="E44" s="118" t="s">
        <v>25</v>
      </c>
      <c r="F44" s="136" t="s">
        <v>732</v>
      </c>
      <c r="G44" s="137"/>
      <c r="H44" s="11" t="s">
        <v>731</v>
      </c>
      <c r="I44" s="14">
        <v>0.57999999999999996</v>
      </c>
      <c r="J44" s="109">
        <f t="shared" si="0"/>
        <v>1.1599999999999999</v>
      </c>
      <c r="K44" s="115"/>
    </row>
    <row r="45" spans="1:11" ht="24">
      <c r="A45" s="114"/>
      <c r="B45" s="107">
        <v>10</v>
      </c>
      <c r="C45" s="10" t="s">
        <v>733</v>
      </c>
      <c r="D45" s="118" t="s">
        <v>733</v>
      </c>
      <c r="E45" s="118" t="s">
        <v>25</v>
      </c>
      <c r="F45" s="136" t="s">
        <v>273</v>
      </c>
      <c r="G45" s="137"/>
      <c r="H45" s="11" t="s">
        <v>734</v>
      </c>
      <c r="I45" s="14">
        <v>0.57999999999999996</v>
      </c>
      <c r="J45" s="109">
        <f t="shared" si="0"/>
        <v>5.8</v>
      </c>
      <c r="K45" s="115"/>
    </row>
    <row r="46" spans="1:11" ht="24">
      <c r="A46" s="114"/>
      <c r="B46" s="107">
        <v>30</v>
      </c>
      <c r="C46" s="10" t="s">
        <v>735</v>
      </c>
      <c r="D46" s="118" t="s">
        <v>735</v>
      </c>
      <c r="E46" s="118" t="s">
        <v>107</v>
      </c>
      <c r="F46" s="136"/>
      <c r="G46" s="137"/>
      <c r="H46" s="11" t="s">
        <v>736</v>
      </c>
      <c r="I46" s="14">
        <v>1.66</v>
      </c>
      <c r="J46" s="109">
        <f t="shared" si="0"/>
        <v>49.8</v>
      </c>
      <c r="K46" s="115"/>
    </row>
    <row r="47" spans="1:11" ht="36">
      <c r="A47" s="114"/>
      <c r="B47" s="107">
        <v>8</v>
      </c>
      <c r="C47" s="10" t="s">
        <v>737</v>
      </c>
      <c r="D47" s="118" t="s">
        <v>737</v>
      </c>
      <c r="E47" s="118" t="s">
        <v>93</v>
      </c>
      <c r="F47" s="136" t="s">
        <v>107</v>
      </c>
      <c r="G47" s="137"/>
      <c r="H47" s="11" t="s">
        <v>791</v>
      </c>
      <c r="I47" s="14">
        <v>2.99</v>
      </c>
      <c r="J47" s="109">
        <f t="shared" si="0"/>
        <v>23.92</v>
      </c>
      <c r="K47" s="115"/>
    </row>
    <row r="48" spans="1:11" ht="36">
      <c r="A48" s="114"/>
      <c r="B48" s="107">
        <v>4</v>
      </c>
      <c r="C48" s="10" t="s">
        <v>737</v>
      </c>
      <c r="D48" s="118" t="s">
        <v>737</v>
      </c>
      <c r="E48" s="118" t="s">
        <v>93</v>
      </c>
      <c r="F48" s="136" t="s">
        <v>212</v>
      </c>
      <c r="G48" s="137"/>
      <c r="H48" s="11" t="s">
        <v>791</v>
      </c>
      <c r="I48" s="14">
        <v>2.99</v>
      </c>
      <c r="J48" s="109">
        <f t="shared" si="0"/>
        <v>11.96</v>
      </c>
      <c r="K48" s="115"/>
    </row>
    <row r="49" spans="1:11" ht="36">
      <c r="A49" s="114"/>
      <c r="B49" s="107">
        <v>4</v>
      </c>
      <c r="C49" s="10" t="s">
        <v>737</v>
      </c>
      <c r="D49" s="118" t="s">
        <v>737</v>
      </c>
      <c r="E49" s="118" t="s">
        <v>93</v>
      </c>
      <c r="F49" s="136" t="s">
        <v>263</v>
      </c>
      <c r="G49" s="137"/>
      <c r="H49" s="11" t="s">
        <v>791</v>
      </c>
      <c r="I49" s="14">
        <v>2.99</v>
      </c>
      <c r="J49" s="109">
        <f t="shared" si="0"/>
        <v>11.96</v>
      </c>
      <c r="K49" s="115"/>
    </row>
    <row r="50" spans="1:11" ht="36">
      <c r="A50" s="114"/>
      <c r="B50" s="107">
        <v>4</v>
      </c>
      <c r="C50" s="10" t="s">
        <v>737</v>
      </c>
      <c r="D50" s="118" t="s">
        <v>737</v>
      </c>
      <c r="E50" s="118" t="s">
        <v>93</v>
      </c>
      <c r="F50" s="136" t="s">
        <v>265</v>
      </c>
      <c r="G50" s="137"/>
      <c r="H50" s="11" t="s">
        <v>791</v>
      </c>
      <c r="I50" s="14">
        <v>2.99</v>
      </c>
      <c r="J50" s="109">
        <f t="shared" si="0"/>
        <v>11.96</v>
      </c>
      <c r="K50" s="115"/>
    </row>
    <row r="51" spans="1:11" ht="36">
      <c r="A51" s="114"/>
      <c r="B51" s="107">
        <v>4</v>
      </c>
      <c r="C51" s="10" t="s">
        <v>737</v>
      </c>
      <c r="D51" s="118" t="s">
        <v>737</v>
      </c>
      <c r="E51" s="118" t="s">
        <v>93</v>
      </c>
      <c r="F51" s="136" t="s">
        <v>310</v>
      </c>
      <c r="G51" s="137"/>
      <c r="H51" s="11" t="s">
        <v>791</v>
      </c>
      <c r="I51" s="14">
        <v>2.99</v>
      </c>
      <c r="J51" s="109">
        <f t="shared" si="0"/>
        <v>11.96</v>
      </c>
      <c r="K51" s="115"/>
    </row>
    <row r="52" spans="1:11" ht="48">
      <c r="A52" s="114"/>
      <c r="B52" s="107">
        <v>1</v>
      </c>
      <c r="C52" s="10" t="s">
        <v>738</v>
      </c>
      <c r="D52" s="118" t="s">
        <v>738</v>
      </c>
      <c r="E52" s="118" t="s">
        <v>699</v>
      </c>
      <c r="F52" s="136"/>
      <c r="G52" s="137"/>
      <c r="H52" s="11" t="s">
        <v>792</v>
      </c>
      <c r="I52" s="14">
        <v>13.26</v>
      </c>
      <c r="J52" s="109">
        <f t="shared" si="0"/>
        <v>13.26</v>
      </c>
      <c r="K52" s="115"/>
    </row>
    <row r="53" spans="1:11" ht="48">
      <c r="A53" s="114"/>
      <c r="B53" s="107">
        <v>1</v>
      </c>
      <c r="C53" s="10" t="s">
        <v>739</v>
      </c>
      <c r="D53" s="118" t="s">
        <v>739</v>
      </c>
      <c r="E53" s="118" t="s">
        <v>699</v>
      </c>
      <c r="F53" s="136"/>
      <c r="G53" s="137"/>
      <c r="H53" s="11" t="s">
        <v>793</v>
      </c>
      <c r="I53" s="14">
        <v>15.74</v>
      </c>
      <c r="J53" s="109">
        <f t="shared" si="0"/>
        <v>15.74</v>
      </c>
      <c r="K53" s="115"/>
    </row>
    <row r="54" spans="1:11" ht="35.25" customHeight="1">
      <c r="A54" s="114"/>
      <c r="B54" s="107">
        <v>1</v>
      </c>
      <c r="C54" s="10" t="s">
        <v>740</v>
      </c>
      <c r="D54" s="118" t="s">
        <v>740</v>
      </c>
      <c r="E54" s="118" t="s">
        <v>699</v>
      </c>
      <c r="F54" s="136"/>
      <c r="G54" s="137"/>
      <c r="H54" s="11" t="s">
        <v>794</v>
      </c>
      <c r="I54" s="14">
        <v>14.8</v>
      </c>
      <c r="J54" s="109">
        <f t="shared" ref="J54:J85" si="1">I54*B54</f>
        <v>14.8</v>
      </c>
      <c r="K54" s="115"/>
    </row>
    <row r="55" spans="1:11" ht="48">
      <c r="A55" s="114"/>
      <c r="B55" s="107">
        <v>1</v>
      </c>
      <c r="C55" s="10" t="s">
        <v>741</v>
      </c>
      <c r="D55" s="118" t="s">
        <v>741</v>
      </c>
      <c r="E55" s="118" t="s">
        <v>699</v>
      </c>
      <c r="F55" s="136"/>
      <c r="G55" s="137"/>
      <c r="H55" s="11" t="s">
        <v>795</v>
      </c>
      <c r="I55" s="14">
        <v>15.34</v>
      </c>
      <c r="J55" s="109">
        <f t="shared" si="1"/>
        <v>15.34</v>
      </c>
      <c r="K55" s="115"/>
    </row>
    <row r="56" spans="1:11" ht="24">
      <c r="A56" s="114"/>
      <c r="B56" s="107">
        <v>6</v>
      </c>
      <c r="C56" s="10" t="s">
        <v>597</v>
      </c>
      <c r="D56" s="118" t="s">
        <v>782</v>
      </c>
      <c r="E56" s="118" t="s">
        <v>314</v>
      </c>
      <c r="F56" s="136"/>
      <c r="G56" s="137"/>
      <c r="H56" s="11" t="s">
        <v>742</v>
      </c>
      <c r="I56" s="14">
        <v>1.37</v>
      </c>
      <c r="J56" s="109">
        <f t="shared" si="1"/>
        <v>8.2200000000000006</v>
      </c>
      <c r="K56" s="115"/>
    </row>
    <row r="57" spans="1:11" ht="24">
      <c r="A57" s="114"/>
      <c r="B57" s="107">
        <v>6</v>
      </c>
      <c r="C57" s="10" t="s">
        <v>597</v>
      </c>
      <c r="D57" s="118" t="s">
        <v>783</v>
      </c>
      <c r="E57" s="118" t="s">
        <v>701</v>
      </c>
      <c r="F57" s="136"/>
      <c r="G57" s="137"/>
      <c r="H57" s="11" t="s">
        <v>742</v>
      </c>
      <c r="I57" s="14">
        <v>1.57</v>
      </c>
      <c r="J57" s="109">
        <f t="shared" si="1"/>
        <v>9.42</v>
      </c>
      <c r="K57" s="115"/>
    </row>
    <row r="58" spans="1:11" ht="24">
      <c r="A58" s="114"/>
      <c r="B58" s="107">
        <v>6</v>
      </c>
      <c r="C58" s="10" t="s">
        <v>743</v>
      </c>
      <c r="D58" s="118" t="s">
        <v>784</v>
      </c>
      <c r="E58" s="118" t="s">
        <v>314</v>
      </c>
      <c r="F58" s="136"/>
      <c r="G58" s="137"/>
      <c r="H58" s="11" t="s">
        <v>744</v>
      </c>
      <c r="I58" s="14">
        <v>2.2000000000000002</v>
      </c>
      <c r="J58" s="109">
        <f t="shared" si="1"/>
        <v>13.200000000000001</v>
      </c>
      <c r="K58" s="115"/>
    </row>
    <row r="59" spans="1:11" ht="24">
      <c r="A59" s="114"/>
      <c r="B59" s="107">
        <v>4</v>
      </c>
      <c r="C59" s="10" t="s">
        <v>743</v>
      </c>
      <c r="D59" s="118" t="s">
        <v>785</v>
      </c>
      <c r="E59" s="118" t="s">
        <v>701</v>
      </c>
      <c r="F59" s="136"/>
      <c r="G59" s="137"/>
      <c r="H59" s="11" t="s">
        <v>744</v>
      </c>
      <c r="I59" s="14">
        <v>2.41</v>
      </c>
      <c r="J59" s="109">
        <f t="shared" si="1"/>
        <v>9.64</v>
      </c>
      <c r="K59" s="115"/>
    </row>
    <row r="60" spans="1:11" ht="12" customHeight="1">
      <c r="A60" s="114"/>
      <c r="B60" s="107">
        <v>15</v>
      </c>
      <c r="C60" s="10" t="s">
        <v>65</v>
      </c>
      <c r="D60" s="118" t="s">
        <v>65</v>
      </c>
      <c r="E60" s="118" t="s">
        <v>25</v>
      </c>
      <c r="F60" s="136"/>
      <c r="G60" s="137"/>
      <c r="H60" s="11" t="s">
        <v>745</v>
      </c>
      <c r="I60" s="14">
        <v>1.56</v>
      </c>
      <c r="J60" s="109">
        <f t="shared" si="1"/>
        <v>23.400000000000002</v>
      </c>
      <c r="K60" s="115"/>
    </row>
    <row r="61" spans="1:11" ht="12" customHeight="1">
      <c r="A61" s="114"/>
      <c r="B61" s="107">
        <v>60</v>
      </c>
      <c r="C61" s="10" t="s">
        <v>98</v>
      </c>
      <c r="D61" s="118" t="s">
        <v>98</v>
      </c>
      <c r="E61" s="118" t="s">
        <v>25</v>
      </c>
      <c r="F61" s="136" t="s">
        <v>273</v>
      </c>
      <c r="G61" s="137"/>
      <c r="H61" s="11" t="s">
        <v>746</v>
      </c>
      <c r="I61" s="14">
        <v>0.57999999999999996</v>
      </c>
      <c r="J61" s="109">
        <f t="shared" si="1"/>
        <v>34.799999999999997</v>
      </c>
      <c r="K61" s="115"/>
    </row>
    <row r="62" spans="1:11" ht="12" customHeight="1">
      <c r="A62" s="114"/>
      <c r="B62" s="107">
        <v>20</v>
      </c>
      <c r="C62" s="10" t="s">
        <v>98</v>
      </c>
      <c r="D62" s="118" t="s">
        <v>98</v>
      </c>
      <c r="E62" s="118" t="s">
        <v>26</v>
      </c>
      <c r="F62" s="136" t="s">
        <v>273</v>
      </c>
      <c r="G62" s="137"/>
      <c r="H62" s="11" t="s">
        <v>746</v>
      </c>
      <c r="I62" s="14">
        <v>0.57999999999999996</v>
      </c>
      <c r="J62" s="109">
        <f t="shared" si="1"/>
        <v>11.6</v>
      </c>
      <c r="K62" s="115"/>
    </row>
    <row r="63" spans="1:11" ht="36">
      <c r="A63" s="114"/>
      <c r="B63" s="107">
        <v>1</v>
      </c>
      <c r="C63" s="10" t="s">
        <v>747</v>
      </c>
      <c r="D63" s="118" t="s">
        <v>786</v>
      </c>
      <c r="E63" s="118" t="s">
        <v>67</v>
      </c>
      <c r="F63" s="136" t="s">
        <v>239</v>
      </c>
      <c r="G63" s="137"/>
      <c r="H63" s="11" t="s">
        <v>748</v>
      </c>
      <c r="I63" s="14">
        <v>6.48</v>
      </c>
      <c r="J63" s="109">
        <f t="shared" si="1"/>
        <v>6.48</v>
      </c>
      <c r="K63" s="115"/>
    </row>
    <row r="64" spans="1:11" ht="36">
      <c r="A64" s="114"/>
      <c r="B64" s="107">
        <v>1</v>
      </c>
      <c r="C64" s="10" t="s">
        <v>747</v>
      </c>
      <c r="D64" s="118" t="s">
        <v>787</v>
      </c>
      <c r="E64" s="118" t="s">
        <v>26</v>
      </c>
      <c r="F64" s="136" t="s">
        <v>239</v>
      </c>
      <c r="G64" s="137"/>
      <c r="H64" s="11" t="s">
        <v>748</v>
      </c>
      <c r="I64" s="14">
        <v>6.88</v>
      </c>
      <c r="J64" s="109">
        <f t="shared" si="1"/>
        <v>6.88</v>
      </c>
      <c r="K64" s="115"/>
    </row>
    <row r="65" spans="1:11" ht="36">
      <c r="A65" s="114"/>
      <c r="B65" s="107">
        <v>1</v>
      </c>
      <c r="C65" s="10" t="s">
        <v>747</v>
      </c>
      <c r="D65" s="118" t="s">
        <v>788</v>
      </c>
      <c r="E65" s="118" t="s">
        <v>90</v>
      </c>
      <c r="F65" s="136" t="s">
        <v>239</v>
      </c>
      <c r="G65" s="137"/>
      <c r="H65" s="11" t="s">
        <v>748</v>
      </c>
      <c r="I65" s="14">
        <v>7.66</v>
      </c>
      <c r="J65" s="109">
        <f t="shared" si="1"/>
        <v>7.66</v>
      </c>
      <c r="K65" s="115"/>
    </row>
    <row r="66" spans="1:11" ht="36">
      <c r="A66" s="114"/>
      <c r="B66" s="107">
        <v>1</v>
      </c>
      <c r="C66" s="10" t="s">
        <v>747</v>
      </c>
      <c r="D66" s="118" t="s">
        <v>789</v>
      </c>
      <c r="E66" s="118" t="s">
        <v>27</v>
      </c>
      <c r="F66" s="136" t="s">
        <v>239</v>
      </c>
      <c r="G66" s="137"/>
      <c r="H66" s="11" t="s">
        <v>748</v>
      </c>
      <c r="I66" s="14">
        <v>8.4499999999999993</v>
      </c>
      <c r="J66" s="109">
        <f t="shared" si="1"/>
        <v>8.4499999999999993</v>
      </c>
      <c r="K66" s="115"/>
    </row>
    <row r="67" spans="1:11" ht="24">
      <c r="A67" s="114"/>
      <c r="B67" s="107">
        <v>2</v>
      </c>
      <c r="C67" s="10" t="s">
        <v>749</v>
      </c>
      <c r="D67" s="118" t="s">
        <v>749</v>
      </c>
      <c r="E67" s="118" t="s">
        <v>673</v>
      </c>
      <c r="F67" s="136"/>
      <c r="G67" s="137"/>
      <c r="H67" s="11" t="s">
        <v>750</v>
      </c>
      <c r="I67" s="14">
        <v>1.71</v>
      </c>
      <c r="J67" s="109">
        <f t="shared" si="1"/>
        <v>3.42</v>
      </c>
      <c r="K67" s="115"/>
    </row>
    <row r="68" spans="1:11" ht="24">
      <c r="A68" s="114"/>
      <c r="B68" s="107">
        <v>2</v>
      </c>
      <c r="C68" s="10" t="s">
        <v>749</v>
      </c>
      <c r="D68" s="118" t="s">
        <v>749</v>
      </c>
      <c r="E68" s="118" t="s">
        <v>751</v>
      </c>
      <c r="F68" s="136"/>
      <c r="G68" s="137"/>
      <c r="H68" s="11" t="s">
        <v>750</v>
      </c>
      <c r="I68" s="14">
        <v>1.71</v>
      </c>
      <c r="J68" s="109">
        <f t="shared" si="1"/>
        <v>3.42</v>
      </c>
      <c r="K68" s="115"/>
    </row>
    <row r="69" spans="1:11" ht="24">
      <c r="A69" s="114"/>
      <c r="B69" s="107">
        <v>2</v>
      </c>
      <c r="C69" s="10" t="s">
        <v>749</v>
      </c>
      <c r="D69" s="118" t="s">
        <v>749</v>
      </c>
      <c r="E69" s="118" t="s">
        <v>752</v>
      </c>
      <c r="F69" s="136"/>
      <c r="G69" s="137"/>
      <c r="H69" s="11" t="s">
        <v>750</v>
      </c>
      <c r="I69" s="14">
        <v>1.71</v>
      </c>
      <c r="J69" s="109">
        <f t="shared" si="1"/>
        <v>3.42</v>
      </c>
      <c r="K69" s="115"/>
    </row>
    <row r="70" spans="1:11" ht="24">
      <c r="A70" s="114"/>
      <c r="B70" s="107">
        <v>2</v>
      </c>
      <c r="C70" s="10" t="s">
        <v>749</v>
      </c>
      <c r="D70" s="118" t="s">
        <v>749</v>
      </c>
      <c r="E70" s="118" t="s">
        <v>753</v>
      </c>
      <c r="F70" s="136"/>
      <c r="G70" s="137"/>
      <c r="H70" s="11" t="s">
        <v>750</v>
      </c>
      <c r="I70" s="14">
        <v>1.71</v>
      </c>
      <c r="J70" s="109">
        <f t="shared" si="1"/>
        <v>3.42</v>
      </c>
      <c r="K70" s="115"/>
    </row>
    <row r="71" spans="1:11" ht="24">
      <c r="A71" s="114"/>
      <c r="B71" s="107">
        <v>1</v>
      </c>
      <c r="C71" s="10" t="s">
        <v>754</v>
      </c>
      <c r="D71" s="118" t="s">
        <v>754</v>
      </c>
      <c r="E71" s="118" t="s">
        <v>673</v>
      </c>
      <c r="F71" s="136"/>
      <c r="G71" s="137"/>
      <c r="H71" s="11" t="s">
        <v>755</v>
      </c>
      <c r="I71" s="14">
        <v>1.71</v>
      </c>
      <c r="J71" s="109">
        <f t="shared" si="1"/>
        <v>1.71</v>
      </c>
      <c r="K71" s="115"/>
    </row>
    <row r="72" spans="1:11" ht="24">
      <c r="A72" s="114"/>
      <c r="B72" s="107">
        <v>1</v>
      </c>
      <c r="C72" s="10" t="s">
        <v>754</v>
      </c>
      <c r="D72" s="118" t="s">
        <v>754</v>
      </c>
      <c r="E72" s="118" t="s">
        <v>751</v>
      </c>
      <c r="F72" s="136"/>
      <c r="G72" s="137"/>
      <c r="H72" s="11" t="s">
        <v>755</v>
      </c>
      <c r="I72" s="14">
        <v>1.71</v>
      </c>
      <c r="J72" s="109">
        <f t="shared" si="1"/>
        <v>1.71</v>
      </c>
      <c r="K72" s="115"/>
    </row>
    <row r="73" spans="1:11" ht="24">
      <c r="A73" s="114"/>
      <c r="B73" s="107">
        <v>1</v>
      </c>
      <c r="C73" s="10" t="s">
        <v>754</v>
      </c>
      <c r="D73" s="118" t="s">
        <v>754</v>
      </c>
      <c r="E73" s="118" t="s">
        <v>753</v>
      </c>
      <c r="F73" s="136"/>
      <c r="G73" s="137"/>
      <c r="H73" s="11" t="s">
        <v>755</v>
      </c>
      <c r="I73" s="14">
        <v>1.71</v>
      </c>
      <c r="J73" s="109">
        <f t="shared" si="1"/>
        <v>1.71</v>
      </c>
      <c r="K73" s="115"/>
    </row>
    <row r="74" spans="1:11" ht="24">
      <c r="A74" s="114"/>
      <c r="B74" s="107">
        <v>1</v>
      </c>
      <c r="C74" s="10" t="s">
        <v>756</v>
      </c>
      <c r="D74" s="118" t="s">
        <v>756</v>
      </c>
      <c r="E74" s="118" t="s">
        <v>107</v>
      </c>
      <c r="F74" s="136"/>
      <c r="G74" s="137"/>
      <c r="H74" s="11" t="s">
        <v>757</v>
      </c>
      <c r="I74" s="14">
        <v>2.41</v>
      </c>
      <c r="J74" s="109">
        <f t="shared" si="1"/>
        <v>2.41</v>
      </c>
      <c r="K74" s="115"/>
    </row>
    <row r="75" spans="1:11" ht="24">
      <c r="A75" s="114"/>
      <c r="B75" s="107">
        <v>1</v>
      </c>
      <c r="C75" s="10" t="s">
        <v>756</v>
      </c>
      <c r="D75" s="118" t="s">
        <v>756</v>
      </c>
      <c r="E75" s="118" t="s">
        <v>210</v>
      </c>
      <c r="F75" s="136"/>
      <c r="G75" s="137"/>
      <c r="H75" s="11" t="s">
        <v>757</v>
      </c>
      <c r="I75" s="14">
        <v>2.41</v>
      </c>
      <c r="J75" s="109">
        <f t="shared" si="1"/>
        <v>2.41</v>
      </c>
      <c r="K75" s="115"/>
    </row>
    <row r="76" spans="1:11" ht="24">
      <c r="A76" s="114"/>
      <c r="B76" s="107">
        <v>1</v>
      </c>
      <c r="C76" s="10" t="s">
        <v>756</v>
      </c>
      <c r="D76" s="118" t="s">
        <v>756</v>
      </c>
      <c r="E76" s="118" t="s">
        <v>212</v>
      </c>
      <c r="F76" s="136"/>
      <c r="G76" s="137"/>
      <c r="H76" s="11" t="s">
        <v>757</v>
      </c>
      <c r="I76" s="14">
        <v>2.41</v>
      </c>
      <c r="J76" s="109">
        <f t="shared" si="1"/>
        <v>2.41</v>
      </c>
      <c r="K76" s="115"/>
    </row>
    <row r="77" spans="1:11" ht="24">
      <c r="A77" s="114"/>
      <c r="B77" s="107">
        <v>1</v>
      </c>
      <c r="C77" s="10" t="s">
        <v>756</v>
      </c>
      <c r="D77" s="118" t="s">
        <v>756</v>
      </c>
      <c r="E77" s="118" t="s">
        <v>263</v>
      </c>
      <c r="F77" s="136"/>
      <c r="G77" s="137"/>
      <c r="H77" s="11" t="s">
        <v>757</v>
      </c>
      <c r="I77" s="14">
        <v>2.41</v>
      </c>
      <c r="J77" s="109">
        <f t="shared" si="1"/>
        <v>2.41</v>
      </c>
      <c r="K77" s="115"/>
    </row>
    <row r="78" spans="1:11" ht="24">
      <c r="A78" s="114"/>
      <c r="B78" s="107">
        <v>1</v>
      </c>
      <c r="C78" s="10" t="s">
        <v>756</v>
      </c>
      <c r="D78" s="118" t="s">
        <v>756</v>
      </c>
      <c r="E78" s="118" t="s">
        <v>214</v>
      </c>
      <c r="F78" s="136"/>
      <c r="G78" s="137"/>
      <c r="H78" s="11" t="s">
        <v>757</v>
      </c>
      <c r="I78" s="14">
        <v>2.41</v>
      </c>
      <c r="J78" s="109">
        <f t="shared" si="1"/>
        <v>2.41</v>
      </c>
      <c r="K78" s="115"/>
    </row>
    <row r="79" spans="1:11" ht="24">
      <c r="A79" s="114"/>
      <c r="B79" s="107">
        <v>1</v>
      </c>
      <c r="C79" s="10" t="s">
        <v>756</v>
      </c>
      <c r="D79" s="118" t="s">
        <v>756</v>
      </c>
      <c r="E79" s="118" t="s">
        <v>265</v>
      </c>
      <c r="F79" s="136"/>
      <c r="G79" s="137"/>
      <c r="H79" s="11" t="s">
        <v>757</v>
      </c>
      <c r="I79" s="14">
        <v>2.41</v>
      </c>
      <c r="J79" s="109">
        <f t="shared" si="1"/>
        <v>2.41</v>
      </c>
      <c r="K79" s="115"/>
    </row>
    <row r="80" spans="1:11" ht="24">
      <c r="A80" s="114"/>
      <c r="B80" s="107">
        <v>1</v>
      </c>
      <c r="C80" s="10" t="s">
        <v>756</v>
      </c>
      <c r="D80" s="118" t="s">
        <v>756</v>
      </c>
      <c r="E80" s="118" t="s">
        <v>267</v>
      </c>
      <c r="F80" s="136"/>
      <c r="G80" s="137"/>
      <c r="H80" s="11" t="s">
        <v>757</v>
      </c>
      <c r="I80" s="14">
        <v>2.41</v>
      </c>
      <c r="J80" s="109">
        <f t="shared" si="1"/>
        <v>2.41</v>
      </c>
      <c r="K80" s="115"/>
    </row>
    <row r="81" spans="1:11" ht="24">
      <c r="A81" s="114"/>
      <c r="B81" s="107">
        <v>1</v>
      </c>
      <c r="C81" s="10" t="s">
        <v>756</v>
      </c>
      <c r="D81" s="118" t="s">
        <v>756</v>
      </c>
      <c r="E81" s="118" t="s">
        <v>310</v>
      </c>
      <c r="F81" s="136"/>
      <c r="G81" s="137"/>
      <c r="H81" s="11" t="s">
        <v>757</v>
      </c>
      <c r="I81" s="14">
        <v>2.41</v>
      </c>
      <c r="J81" s="109">
        <f t="shared" si="1"/>
        <v>2.41</v>
      </c>
      <c r="K81" s="115"/>
    </row>
    <row r="82" spans="1:11" ht="24">
      <c r="A82" s="114"/>
      <c r="B82" s="107">
        <v>5</v>
      </c>
      <c r="C82" s="10" t="s">
        <v>758</v>
      </c>
      <c r="D82" s="118" t="s">
        <v>758</v>
      </c>
      <c r="E82" s="118" t="s">
        <v>25</v>
      </c>
      <c r="F82" s="136" t="s">
        <v>110</v>
      </c>
      <c r="G82" s="137"/>
      <c r="H82" s="11" t="s">
        <v>759</v>
      </c>
      <c r="I82" s="14">
        <v>0.77</v>
      </c>
      <c r="J82" s="109">
        <f t="shared" si="1"/>
        <v>3.85</v>
      </c>
      <c r="K82" s="115"/>
    </row>
    <row r="83" spans="1:11" ht="24">
      <c r="A83" s="114"/>
      <c r="B83" s="107">
        <v>10</v>
      </c>
      <c r="C83" s="10" t="s">
        <v>760</v>
      </c>
      <c r="D83" s="118" t="s">
        <v>760</v>
      </c>
      <c r="E83" s="118" t="s">
        <v>273</v>
      </c>
      <c r="F83" s="136"/>
      <c r="G83" s="137"/>
      <c r="H83" s="11" t="s">
        <v>761</v>
      </c>
      <c r="I83" s="14">
        <v>1.92</v>
      </c>
      <c r="J83" s="109">
        <f t="shared" si="1"/>
        <v>19.2</v>
      </c>
      <c r="K83" s="115"/>
    </row>
    <row r="84" spans="1:11" ht="24">
      <c r="A84" s="114"/>
      <c r="B84" s="107">
        <v>1</v>
      </c>
      <c r="C84" s="10" t="s">
        <v>762</v>
      </c>
      <c r="D84" s="118" t="s">
        <v>762</v>
      </c>
      <c r="E84" s="118" t="s">
        <v>673</v>
      </c>
      <c r="F84" s="136"/>
      <c r="G84" s="137"/>
      <c r="H84" s="11" t="s">
        <v>763</v>
      </c>
      <c r="I84" s="14">
        <v>0.73</v>
      </c>
      <c r="J84" s="109">
        <f t="shared" si="1"/>
        <v>0.73</v>
      </c>
      <c r="K84" s="115"/>
    </row>
    <row r="85" spans="1:11" ht="24">
      <c r="A85" s="114"/>
      <c r="B85" s="107">
        <v>1</v>
      </c>
      <c r="C85" s="10" t="s">
        <v>762</v>
      </c>
      <c r="D85" s="118" t="s">
        <v>762</v>
      </c>
      <c r="E85" s="118" t="s">
        <v>484</v>
      </c>
      <c r="F85" s="136"/>
      <c r="G85" s="137"/>
      <c r="H85" s="11" t="s">
        <v>763</v>
      </c>
      <c r="I85" s="14">
        <v>0.73</v>
      </c>
      <c r="J85" s="109">
        <f t="shared" si="1"/>
        <v>0.73</v>
      </c>
      <c r="K85" s="115"/>
    </row>
    <row r="86" spans="1:11" ht="24">
      <c r="A86" s="114"/>
      <c r="B86" s="107">
        <v>1</v>
      </c>
      <c r="C86" s="10" t="s">
        <v>762</v>
      </c>
      <c r="D86" s="118" t="s">
        <v>762</v>
      </c>
      <c r="E86" s="118" t="s">
        <v>751</v>
      </c>
      <c r="F86" s="136"/>
      <c r="G86" s="137"/>
      <c r="H86" s="11" t="s">
        <v>763</v>
      </c>
      <c r="I86" s="14">
        <v>0.73</v>
      </c>
      <c r="J86" s="109">
        <f t="shared" ref="J86:J117" si="2">I86*B86</f>
        <v>0.73</v>
      </c>
      <c r="K86" s="115"/>
    </row>
    <row r="87" spans="1:11" ht="24">
      <c r="A87" s="114"/>
      <c r="B87" s="107">
        <v>1</v>
      </c>
      <c r="C87" s="10" t="s">
        <v>762</v>
      </c>
      <c r="D87" s="118" t="s">
        <v>762</v>
      </c>
      <c r="E87" s="118" t="s">
        <v>764</v>
      </c>
      <c r="F87" s="136"/>
      <c r="G87" s="137"/>
      <c r="H87" s="11" t="s">
        <v>763</v>
      </c>
      <c r="I87" s="14">
        <v>0.73</v>
      </c>
      <c r="J87" s="109">
        <f t="shared" si="2"/>
        <v>0.73</v>
      </c>
      <c r="K87" s="115"/>
    </row>
    <row r="88" spans="1:11" ht="24">
      <c r="A88" s="114"/>
      <c r="B88" s="107">
        <v>1</v>
      </c>
      <c r="C88" s="10" t="s">
        <v>762</v>
      </c>
      <c r="D88" s="118" t="s">
        <v>762</v>
      </c>
      <c r="E88" s="118" t="s">
        <v>752</v>
      </c>
      <c r="F88" s="136"/>
      <c r="G88" s="137"/>
      <c r="H88" s="11" t="s">
        <v>763</v>
      </c>
      <c r="I88" s="14">
        <v>0.73</v>
      </c>
      <c r="J88" s="109">
        <f t="shared" si="2"/>
        <v>0.73</v>
      </c>
      <c r="K88" s="115"/>
    </row>
    <row r="89" spans="1:11" ht="24">
      <c r="A89" s="114"/>
      <c r="B89" s="107">
        <v>1</v>
      </c>
      <c r="C89" s="10" t="s">
        <v>762</v>
      </c>
      <c r="D89" s="118" t="s">
        <v>762</v>
      </c>
      <c r="E89" s="118" t="s">
        <v>753</v>
      </c>
      <c r="F89" s="136"/>
      <c r="G89" s="137"/>
      <c r="H89" s="11" t="s">
        <v>763</v>
      </c>
      <c r="I89" s="14">
        <v>0.73</v>
      </c>
      <c r="J89" s="109">
        <f t="shared" si="2"/>
        <v>0.73</v>
      </c>
      <c r="K89" s="115"/>
    </row>
    <row r="90" spans="1:11" ht="24">
      <c r="A90" s="114"/>
      <c r="B90" s="107">
        <v>1</v>
      </c>
      <c r="C90" s="10" t="s">
        <v>762</v>
      </c>
      <c r="D90" s="118" t="s">
        <v>762</v>
      </c>
      <c r="E90" s="118" t="s">
        <v>765</v>
      </c>
      <c r="F90" s="136"/>
      <c r="G90" s="137"/>
      <c r="H90" s="11" t="s">
        <v>763</v>
      </c>
      <c r="I90" s="14">
        <v>0.73</v>
      </c>
      <c r="J90" s="109">
        <f t="shared" si="2"/>
        <v>0.73</v>
      </c>
      <c r="K90" s="115"/>
    </row>
    <row r="91" spans="1:11" ht="12" customHeight="1">
      <c r="A91" s="114"/>
      <c r="B91" s="107">
        <v>1</v>
      </c>
      <c r="C91" s="10" t="s">
        <v>766</v>
      </c>
      <c r="D91" s="118" t="s">
        <v>766</v>
      </c>
      <c r="E91" s="118" t="s">
        <v>673</v>
      </c>
      <c r="F91" s="136"/>
      <c r="G91" s="137"/>
      <c r="H91" s="11" t="s">
        <v>767</v>
      </c>
      <c r="I91" s="14">
        <v>1.57</v>
      </c>
      <c r="J91" s="109">
        <f t="shared" si="2"/>
        <v>1.57</v>
      </c>
      <c r="K91" s="115"/>
    </row>
    <row r="92" spans="1:11" ht="12" customHeight="1">
      <c r="A92" s="114"/>
      <c r="B92" s="107">
        <v>1</v>
      </c>
      <c r="C92" s="10" t="s">
        <v>766</v>
      </c>
      <c r="D92" s="118" t="s">
        <v>766</v>
      </c>
      <c r="E92" s="118" t="s">
        <v>751</v>
      </c>
      <c r="F92" s="136"/>
      <c r="G92" s="137"/>
      <c r="H92" s="11" t="s">
        <v>767</v>
      </c>
      <c r="I92" s="14">
        <v>1.57</v>
      </c>
      <c r="J92" s="109">
        <f t="shared" si="2"/>
        <v>1.57</v>
      </c>
      <c r="K92" s="115"/>
    </row>
    <row r="93" spans="1:11" ht="12" customHeight="1">
      <c r="A93" s="114"/>
      <c r="B93" s="107">
        <v>1</v>
      </c>
      <c r="C93" s="10" t="s">
        <v>766</v>
      </c>
      <c r="D93" s="118" t="s">
        <v>766</v>
      </c>
      <c r="E93" s="118" t="s">
        <v>764</v>
      </c>
      <c r="F93" s="136"/>
      <c r="G93" s="137"/>
      <c r="H93" s="11" t="s">
        <v>767</v>
      </c>
      <c r="I93" s="14">
        <v>1.57</v>
      </c>
      <c r="J93" s="109">
        <f t="shared" si="2"/>
        <v>1.57</v>
      </c>
      <c r="K93" s="115"/>
    </row>
    <row r="94" spans="1:11" ht="12" customHeight="1">
      <c r="A94" s="114"/>
      <c r="B94" s="107">
        <v>1</v>
      </c>
      <c r="C94" s="10" t="s">
        <v>766</v>
      </c>
      <c r="D94" s="118" t="s">
        <v>766</v>
      </c>
      <c r="E94" s="118" t="s">
        <v>752</v>
      </c>
      <c r="F94" s="136"/>
      <c r="G94" s="137"/>
      <c r="H94" s="11" t="s">
        <v>767</v>
      </c>
      <c r="I94" s="14">
        <v>1.57</v>
      </c>
      <c r="J94" s="109">
        <f t="shared" si="2"/>
        <v>1.57</v>
      </c>
      <c r="K94" s="115"/>
    </row>
    <row r="95" spans="1:11" ht="12" customHeight="1">
      <c r="A95" s="114"/>
      <c r="B95" s="107">
        <v>1</v>
      </c>
      <c r="C95" s="10" t="s">
        <v>766</v>
      </c>
      <c r="D95" s="118" t="s">
        <v>766</v>
      </c>
      <c r="E95" s="118" t="s">
        <v>753</v>
      </c>
      <c r="F95" s="136"/>
      <c r="G95" s="137"/>
      <c r="H95" s="11" t="s">
        <v>767</v>
      </c>
      <c r="I95" s="14">
        <v>1.57</v>
      </c>
      <c r="J95" s="109">
        <f t="shared" si="2"/>
        <v>1.57</v>
      </c>
      <c r="K95" s="115"/>
    </row>
    <row r="96" spans="1:11" ht="12" customHeight="1">
      <c r="A96" s="114"/>
      <c r="B96" s="107">
        <v>1</v>
      </c>
      <c r="C96" s="10" t="s">
        <v>766</v>
      </c>
      <c r="D96" s="118" t="s">
        <v>766</v>
      </c>
      <c r="E96" s="118" t="s">
        <v>765</v>
      </c>
      <c r="F96" s="136"/>
      <c r="G96" s="137"/>
      <c r="H96" s="11" t="s">
        <v>767</v>
      </c>
      <c r="I96" s="14">
        <v>1.57</v>
      </c>
      <c r="J96" s="109">
        <f t="shared" si="2"/>
        <v>1.57</v>
      </c>
      <c r="K96" s="115"/>
    </row>
    <row r="97" spans="1:11" ht="24">
      <c r="A97" s="114"/>
      <c r="B97" s="107">
        <v>5</v>
      </c>
      <c r="C97" s="10" t="s">
        <v>768</v>
      </c>
      <c r="D97" s="118" t="s">
        <v>768</v>
      </c>
      <c r="E97" s="118" t="s">
        <v>110</v>
      </c>
      <c r="F97" s="136"/>
      <c r="G97" s="137"/>
      <c r="H97" s="11" t="s">
        <v>769</v>
      </c>
      <c r="I97" s="14">
        <v>0.63</v>
      </c>
      <c r="J97" s="109">
        <f t="shared" si="2"/>
        <v>3.15</v>
      </c>
      <c r="K97" s="115"/>
    </row>
    <row r="98" spans="1:11" ht="24">
      <c r="A98" s="114"/>
      <c r="B98" s="107">
        <v>4</v>
      </c>
      <c r="C98" s="10" t="s">
        <v>770</v>
      </c>
      <c r="D98" s="118" t="s">
        <v>770</v>
      </c>
      <c r="E98" s="118"/>
      <c r="F98" s="136"/>
      <c r="G98" s="137"/>
      <c r="H98" s="11" t="s">
        <v>771</v>
      </c>
      <c r="I98" s="14">
        <v>5.2</v>
      </c>
      <c r="J98" s="109">
        <f t="shared" si="2"/>
        <v>20.8</v>
      </c>
      <c r="K98" s="115"/>
    </row>
    <row r="99" spans="1:11" ht="24">
      <c r="A99" s="114"/>
      <c r="B99" s="107">
        <v>2</v>
      </c>
      <c r="C99" s="10" t="s">
        <v>772</v>
      </c>
      <c r="D99" s="118" t="s">
        <v>772</v>
      </c>
      <c r="E99" s="118" t="s">
        <v>673</v>
      </c>
      <c r="F99" s="136"/>
      <c r="G99" s="137"/>
      <c r="H99" s="11" t="s">
        <v>773</v>
      </c>
      <c r="I99" s="14">
        <v>0.63</v>
      </c>
      <c r="J99" s="109">
        <f t="shared" si="2"/>
        <v>1.26</v>
      </c>
      <c r="K99" s="115"/>
    </row>
    <row r="100" spans="1:11" ht="24">
      <c r="A100" s="114"/>
      <c r="B100" s="107">
        <v>2</v>
      </c>
      <c r="C100" s="10" t="s">
        <v>772</v>
      </c>
      <c r="D100" s="118" t="s">
        <v>772</v>
      </c>
      <c r="E100" s="118" t="s">
        <v>484</v>
      </c>
      <c r="F100" s="136"/>
      <c r="G100" s="137"/>
      <c r="H100" s="11" t="s">
        <v>773</v>
      </c>
      <c r="I100" s="14">
        <v>0.63</v>
      </c>
      <c r="J100" s="109">
        <f t="shared" si="2"/>
        <v>1.26</v>
      </c>
      <c r="K100" s="115"/>
    </row>
    <row r="101" spans="1:11" ht="24">
      <c r="A101" s="114"/>
      <c r="B101" s="107">
        <v>2</v>
      </c>
      <c r="C101" s="10" t="s">
        <v>772</v>
      </c>
      <c r="D101" s="118" t="s">
        <v>772</v>
      </c>
      <c r="E101" s="118" t="s">
        <v>751</v>
      </c>
      <c r="F101" s="136"/>
      <c r="G101" s="137"/>
      <c r="H101" s="11" t="s">
        <v>773</v>
      </c>
      <c r="I101" s="14">
        <v>0.63</v>
      </c>
      <c r="J101" s="109">
        <f t="shared" si="2"/>
        <v>1.26</v>
      </c>
      <c r="K101" s="115"/>
    </row>
    <row r="102" spans="1:11" ht="24">
      <c r="A102" s="114"/>
      <c r="B102" s="107">
        <v>2</v>
      </c>
      <c r="C102" s="10" t="s">
        <v>772</v>
      </c>
      <c r="D102" s="118" t="s">
        <v>772</v>
      </c>
      <c r="E102" s="118" t="s">
        <v>752</v>
      </c>
      <c r="F102" s="136"/>
      <c r="G102" s="137"/>
      <c r="H102" s="11" t="s">
        <v>773</v>
      </c>
      <c r="I102" s="14">
        <v>0.63</v>
      </c>
      <c r="J102" s="109">
        <f t="shared" si="2"/>
        <v>1.26</v>
      </c>
      <c r="K102" s="115"/>
    </row>
    <row r="103" spans="1:11" ht="24">
      <c r="A103" s="114"/>
      <c r="B103" s="107">
        <v>2</v>
      </c>
      <c r="C103" s="10" t="s">
        <v>772</v>
      </c>
      <c r="D103" s="118" t="s">
        <v>772</v>
      </c>
      <c r="E103" s="118" t="s">
        <v>753</v>
      </c>
      <c r="F103" s="136"/>
      <c r="G103" s="137"/>
      <c r="H103" s="11" t="s">
        <v>773</v>
      </c>
      <c r="I103" s="14">
        <v>0.63</v>
      </c>
      <c r="J103" s="109">
        <f t="shared" si="2"/>
        <v>1.26</v>
      </c>
      <c r="K103" s="115"/>
    </row>
    <row r="104" spans="1:11" ht="24">
      <c r="A104" s="114"/>
      <c r="B104" s="107">
        <v>1</v>
      </c>
      <c r="C104" s="10" t="s">
        <v>774</v>
      </c>
      <c r="D104" s="118" t="s">
        <v>774</v>
      </c>
      <c r="E104" s="118" t="s">
        <v>273</v>
      </c>
      <c r="F104" s="136"/>
      <c r="G104" s="137"/>
      <c r="H104" s="11" t="s">
        <v>775</v>
      </c>
      <c r="I104" s="14">
        <v>0.63</v>
      </c>
      <c r="J104" s="109">
        <f t="shared" si="2"/>
        <v>0.63</v>
      </c>
      <c r="K104" s="115"/>
    </row>
    <row r="105" spans="1:11" ht="24">
      <c r="A105" s="114"/>
      <c r="B105" s="107">
        <v>1</v>
      </c>
      <c r="C105" s="10" t="s">
        <v>774</v>
      </c>
      <c r="D105" s="118" t="s">
        <v>774</v>
      </c>
      <c r="E105" s="118" t="s">
        <v>673</v>
      </c>
      <c r="F105" s="136"/>
      <c r="G105" s="137"/>
      <c r="H105" s="11" t="s">
        <v>775</v>
      </c>
      <c r="I105" s="14">
        <v>0.63</v>
      </c>
      <c r="J105" s="109">
        <f t="shared" si="2"/>
        <v>0.63</v>
      </c>
      <c r="K105" s="115"/>
    </row>
    <row r="106" spans="1:11" ht="24">
      <c r="A106" s="114"/>
      <c r="B106" s="107">
        <v>1</v>
      </c>
      <c r="C106" s="10" t="s">
        <v>774</v>
      </c>
      <c r="D106" s="118" t="s">
        <v>774</v>
      </c>
      <c r="E106" s="118" t="s">
        <v>484</v>
      </c>
      <c r="F106" s="136"/>
      <c r="G106" s="137"/>
      <c r="H106" s="11" t="s">
        <v>775</v>
      </c>
      <c r="I106" s="14">
        <v>0.63</v>
      </c>
      <c r="J106" s="109">
        <f t="shared" si="2"/>
        <v>0.63</v>
      </c>
      <c r="K106" s="115"/>
    </row>
    <row r="107" spans="1:11" ht="24">
      <c r="A107" s="114"/>
      <c r="B107" s="107">
        <v>1</v>
      </c>
      <c r="C107" s="10" t="s">
        <v>774</v>
      </c>
      <c r="D107" s="118" t="s">
        <v>774</v>
      </c>
      <c r="E107" s="118" t="s">
        <v>751</v>
      </c>
      <c r="F107" s="136"/>
      <c r="G107" s="137"/>
      <c r="H107" s="11" t="s">
        <v>775</v>
      </c>
      <c r="I107" s="14">
        <v>0.63</v>
      </c>
      <c r="J107" s="109">
        <f t="shared" si="2"/>
        <v>0.63</v>
      </c>
      <c r="K107" s="115"/>
    </row>
    <row r="108" spans="1:11" ht="24">
      <c r="A108" s="114"/>
      <c r="B108" s="107">
        <v>1</v>
      </c>
      <c r="C108" s="10" t="s">
        <v>774</v>
      </c>
      <c r="D108" s="118" t="s">
        <v>774</v>
      </c>
      <c r="E108" s="118" t="s">
        <v>752</v>
      </c>
      <c r="F108" s="136"/>
      <c r="G108" s="137"/>
      <c r="H108" s="11" t="s">
        <v>775</v>
      </c>
      <c r="I108" s="14">
        <v>0.63</v>
      </c>
      <c r="J108" s="109">
        <f t="shared" si="2"/>
        <v>0.63</v>
      </c>
      <c r="K108" s="115"/>
    </row>
    <row r="109" spans="1:11" ht="24">
      <c r="A109" s="114"/>
      <c r="B109" s="107">
        <v>1</v>
      </c>
      <c r="C109" s="10" t="s">
        <v>774</v>
      </c>
      <c r="D109" s="118" t="s">
        <v>774</v>
      </c>
      <c r="E109" s="118" t="s">
        <v>753</v>
      </c>
      <c r="F109" s="136"/>
      <c r="G109" s="137"/>
      <c r="H109" s="11" t="s">
        <v>775</v>
      </c>
      <c r="I109" s="14">
        <v>0.63</v>
      </c>
      <c r="J109" s="109">
        <f t="shared" si="2"/>
        <v>0.63</v>
      </c>
      <c r="K109" s="115"/>
    </row>
    <row r="110" spans="1:11" ht="12" customHeight="1">
      <c r="A110" s="114"/>
      <c r="B110" s="107">
        <v>2</v>
      </c>
      <c r="C110" s="10" t="s">
        <v>776</v>
      </c>
      <c r="D110" s="118" t="s">
        <v>776</v>
      </c>
      <c r="E110" s="118" t="s">
        <v>673</v>
      </c>
      <c r="F110" s="136"/>
      <c r="G110" s="137"/>
      <c r="H110" s="11" t="s">
        <v>777</v>
      </c>
      <c r="I110" s="14">
        <v>0.63</v>
      </c>
      <c r="J110" s="109">
        <f t="shared" si="2"/>
        <v>1.26</v>
      </c>
      <c r="K110" s="115"/>
    </row>
    <row r="111" spans="1:11" ht="12" customHeight="1">
      <c r="A111" s="114"/>
      <c r="B111" s="107">
        <v>2</v>
      </c>
      <c r="C111" s="10" t="s">
        <v>776</v>
      </c>
      <c r="D111" s="118" t="s">
        <v>776</v>
      </c>
      <c r="E111" s="118" t="s">
        <v>751</v>
      </c>
      <c r="F111" s="136"/>
      <c r="G111" s="137"/>
      <c r="H111" s="11" t="s">
        <v>777</v>
      </c>
      <c r="I111" s="14">
        <v>0.63</v>
      </c>
      <c r="J111" s="109">
        <f t="shared" si="2"/>
        <v>1.26</v>
      </c>
      <c r="K111" s="115"/>
    </row>
    <row r="112" spans="1:11" ht="12" customHeight="1">
      <c r="A112" s="114"/>
      <c r="B112" s="107">
        <v>2</v>
      </c>
      <c r="C112" s="10" t="s">
        <v>776</v>
      </c>
      <c r="D112" s="118" t="s">
        <v>776</v>
      </c>
      <c r="E112" s="118" t="s">
        <v>752</v>
      </c>
      <c r="F112" s="136"/>
      <c r="G112" s="137"/>
      <c r="H112" s="11" t="s">
        <v>777</v>
      </c>
      <c r="I112" s="14">
        <v>0.63</v>
      </c>
      <c r="J112" s="109">
        <f t="shared" si="2"/>
        <v>1.26</v>
      </c>
      <c r="K112" s="115"/>
    </row>
    <row r="113" spans="1:11" ht="12" customHeight="1">
      <c r="A113" s="114"/>
      <c r="B113" s="107">
        <v>2</v>
      </c>
      <c r="C113" s="10" t="s">
        <v>776</v>
      </c>
      <c r="D113" s="118" t="s">
        <v>776</v>
      </c>
      <c r="E113" s="118" t="s">
        <v>753</v>
      </c>
      <c r="F113" s="136"/>
      <c r="G113" s="137"/>
      <c r="H113" s="11" t="s">
        <v>777</v>
      </c>
      <c r="I113" s="14">
        <v>0.63</v>
      </c>
      <c r="J113" s="109">
        <f t="shared" si="2"/>
        <v>1.26</v>
      </c>
      <c r="K113" s="115"/>
    </row>
    <row r="114" spans="1:11" ht="12" customHeight="1">
      <c r="A114" s="114"/>
      <c r="B114" s="107">
        <v>2</v>
      </c>
      <c r="C114" s="10" t="s">
        <v>776</v>
      </c>
      <c r="D114" s="118" t="s">
        <v>776</v>
      </c>
      <c r="E114" s="118" t="s">
        <v>765</v>
      </c>
      <c r="F114" s="136"/>
      <c r="G114" s="137"/>
      <c r="H114" s="11" t="s">
        <v>777</v>
      </c>
      <c r="I114" s="14">
        <v>0.63</v>
      </c>
      <c r="J114" s="109">
        <f t="shared" si="2"/>
        <v>1.26</v>
      </c>
      <c r="K114" s="115"/>
    </row>
    <row r="115" spans="1:11" ht="24">
      <c r="A115" s="114"/>
      <c r="B115" s="107">
        <v>1</v>
      </c>
      <c r="C115" s="10" t="s">
        <v>778</v>
      </c>
      <c r="D115" s="118" t="s">
        <v>778</v>
      </c>
      <c r="E115" s="118" t="s">
        <v>673</v>
      </c>
      <c r="F115" s="136"/>
      <c r="G115" s="137"/>
      <c r="H115" s="11" t="s">
        <v>779</v>
      </c>
      <c r="I115" s="14">
        <v>0.73</v>
      </c>
      <c r="J115" s="109">
        <f t="shared" si="2"/>
        <v>0.73</v>
      </c>
      <c r="K115" s="115"/>
    </row>
    <row r="116" spans="1:11" ht="24">
      <c r="A116" s="114"/>
      <c r="B116" s="107">
        <v>1</v>
      </c>
      <c r="C116" s="10" t="s">
        <v>778</v>
      </c>
      <c r="D116" s="118" t="s">
        <v>778</v>
      </c>
      <c r="E116" s="118" t="s">
        <v>751</v>
      </c>
      <c r="F116" s="136"/>
      <c r="G116" s="137"/>
      <c r="H116" s="11" t="s">
        <v>779</v>
      </c>
      <c r="I116" s="14">
        <v>0.73</v>
      </c>
      <c r="J116" s="109">
        <f t="shared" si="2"/>
        <v>0.73</v>
      </c>
      <c r="K116" s="115"/>
    </row>
    <row r="117" spans="1:11" ht="24">
      <c r="A117" s="114"/>
      <c r="B117" s="107">
        <v>1</v>
      </c>
      <c r="C117" s="10" t="s">
        <v>778</v>
      </c>
      <c r="D117" s="118" t="s">
        <v>778</v>
      </c>
      <c r="E117" s="118" t="s">
        <v>752</v>
      </c>
      <c r="F117" s="136"/>
      <c r="G117" s="137"/>
      <c r="H117" s="11" t="s">
        <v>779</v>
      </c>
      <c r="I117" s="14">
        <v>0.73</v>
      </c>
      <c r="J117" s="109">
        <f t="shared" si="2"/>
        <v>0.73</v>
      </c>
      <c r="K117" s="115"/>
    </row>
    <row r="118" spans="1:11" ht="24">
      <c r="A118" s="114"/>
      <c r="B118" s="107">
        <v>1</v>
      </c>
      <c r="C118" s="10" t="s">
        <v>778</v>
      </c>
      <c r="D118" s="118" t="s">
        <v>778</v>
      </c>
      <c r="E118" s="118" t="s">
        <v>753</v>
      </c>
      <c r="F118" s="136"/>
      <c r="G118" s="137"/>
      <c r="H118" s="11" t="s">
        <v>779</v>
      </c>
      <c r="I118" s="14">
        <v>0.73</v>
      </c>
      <c r="J118" s="109">
        <f t="shared" ref="J118:J119" si="3">I118*B118</f>
        <v>0.73</v>
      </c>
      <c r="K118" s="115"/>
    </row>
    <row r="119" spans="1:11" ht="24">
      <c r="A119" s="114"/>
      <c r="B119" s="108">
        <v>1</v>
      </c>
      <c r="C119" s="12" t="s">
        <v>778</v>
      </c>
      <c r="D119" s="119" t="s">
        <v>778</v>
      </c>
      <c r="E119" s="119" t="s">
        <v>765</v>
      </c>
      <c r="F119" s="146"/>
      <c r="G119" s="147"/>
      <c r="H119" s="13" t="s">
        <v>779</v>
      </c>
      <c r="I119" s="15">
        <v>0.73</v>
      </c>
      <c r="J119" s="110">
        <f t="shared" si="3"/>
        <v>0.73</v>
      </c>
      <c r="K119" s="115"/>
    </row>
    <row r="120" spans="1:11">
      <c r="A120" s="114"/>
      <c r="B120" s="126"/>
      <c r="C120" s="126"/>
      <c r="D120" s="126"/>
      <c r="E120" s="126"/>
      <c r="F120" s="126"/>
      <c r="G120" s="126"/>
      <c r="H120" s="126"/>
      <c r="I120" s="127" t="s">
        <v>255</v>
      </c>
      <c r="J120" s="128">
        <f>SUM(J22:J119)</f>
        <v>713.0300000000002</v>
      </c>
      <c r="K120" s="115"/>
    </row>
    <row r="121" spans="1:11">
      <c r="A121" s="114"/>
      <c r="B121" s="126"/>
      <c r="C121" s="126"/>
      <c r="D121" s="126"/>
      <c r="E121" s="126"/>
      <c r="F121" s="126"/>
      <c r="G121" s="126"/>
      <c r="H121" s="126"/>
      <c r="I121" s="127" t="s">
        <v>804</v>
      </c>
      <c r="J121" s="128">
        <v>0</v>
      </c>
      <c r="K121" s="115"/>
    </row>
    <row r="122" spans="1:11" hidden="1" outlineLevel="1">
      <c r="A122" s="114"/>
      <c r="B122" s="126"/>
      <c r="C122" s="126"/>
      <c r="D122" s="126"/>
      <c r="E122" s="126"/>
      <c r="F122" s="126"/>
      <c r="G122" s="126"/>
      <c r="H122" s="126"/>
      <c r="I122" s="127" t="s">
        <v>185</v>
      </c>
      <c r="J122" s="128"/>
      <c r="K122" s="115"/>
    </row>
    <row r="123" spans="1:11" collapsed="1">
      <c r="A123" s="114"/>
      <c r="B123" s="126"/>
      <c r="C123" s="126"/>
      <c r="D123" s="126"/>
      <c r="E123" s="126"/>
      <c r="F123" s="126"/>
      <c r="G123" s="126"/>
      <c r="H123" s="126"/>
      <c r="I123" s="127" t="s">
        <v>257</v>
      </c>
      <c r="J123" s="133">
        <f>SUM(J120:J122)</f>
        <v>713.0300000000002</v>
      </c>
      <c r="K123" s="115"/>
    </row>
    <row r="124" spans="1:11">
      <c r="A124" s="6"/>
      <c r="B124" s="7"/>
      <c r="C124" s="7"/>
      <c r="D124" s="7"/>
      <c r="E124" s="7"/>
      <c r="F124" s="7"/>
      <c r="G124" s="7"/>
      <c r="H124" s="7" t="s">
        <v>790</v>
      </c>
      <c r="I124" s="7"/>
      <c r="J124" s="7"/>
      <c r="K124" s="8"/>
    </row>
    <row r="126" spans="1:11">
      <c r="H126" s="1" t="s">
        <v>805</v>
      </c>
      <c r="I126" s="135">
        <v>713.03</v>
      </c>
    </row>
    <row r="127" spans="1:11" hidden="1">
      <c r="H127" s="130"/>
      <c r="I127" s="134"/>
    </row>
    <row r="129" spans="8:9">
      <c r="H129" s="1" t="s">
        <v>796</v>
      </c>
      <c r="I129" s="91">
        <f>'Tax Invoice'!E14</f>
        <v>37.83</v>
      </c>
    </row>
    <row r="130" spans="8:9">
      <c r="H130" s="1" t="s">
        <v>705</v>
      </c>
      <c r="I130" s="91">
        <f>'Tax Invoice'!M11</f>
        <v>35.659999999999997</v>
      </c>
    </row>
    <row r="131" spans="8:9">
      <c r="H131" s="1" t="s">
        <v>797</v>
      </c>
      <c r="I131" s="91">
        <f>I133/I130</f>
        <v>756.41965507571535</v>
      </c>
    </row>
    <row r="132" spans="8:9">
      <c r="H132" s="1" t="s">
        <v>798</v>
      </c>
      <c r="I132" s="91">
        <f>I134/I130</f>
        <v>756.41965507571535</v>
      </c>
    </row>
    <row r="133" spans="8:9">
      <c r="H133" s="1" t="s">
        <v>706</v>
      </c>
      <c r="I133" s="91">
        <f>J120*I129</f>
        <v>26973.924900000005</v>
      </c>
    </row>
    <row r="134" spans="8:9">
      <c r="H134" s="1" t="s">
        <v>707</v>
      </c>
      <c r="I134" s="91">
        <f>J123*I129</f>
        <v>26973.924900000005</v>
      </c>
    </row>
  </sheetData>
  <mergeCells count="102">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30:G30"/>
    <mergeCell ref="F31:G31"/>
    <mergeCell ref="F32:G32"/>
    <mergeCell ref="F33:G33"/>
    <mergeCell ref="F34:G34"/>
    <mergeCell ref="F27:G27"/>
    <mergeCell ref="F28:G28"/>
    <mergeCell ref="F29:G29"/>
    <mergeCell ref="J10:J11"/>
    <mergeCell ref="J14:J15"/>
    <mergeCell ref="F20:G20"/>
    <mergeCell ref="F21:G21"/>
    <mergeCell ref="F22:G22"/>
    <mergeCell ref="F23:G23"/>
    <mergeCell ref="F24:G24"/>
    <mergeCell ref="F25:G25"/>
    <mergeCell ref="F26:G26"/>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1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598</v>
      </c>
      <c r="O1" t="s">
        <v>144</v>
      </c>
      <c r="T1" t="s">
        <v>255</v>
      </c>
      <c r="U1">
        <v>713.0300000000002</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713.0300000000002</v>
      </c>
    </row>
    <row r="5" spans="1:21">
      <c r="A5" s="114"/>
      <c r="B5" s="121" t="s">
        <v>137</v>
      </c>
      <c r="C5" s="120"/>
      <c r="D5" s="120"/>
      <c r="E5" s="120"/>
      <c r="F5" s="120"/>
      <c r="G5" s="120"/>
      <c r="H5" s="120"/>
      <c r="I5" s="120"/>
      <c r="J5" s="115"/>
      <c r="S5" t="s">
        <v>790</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38"/>
      <c r="J10" s="115"/>
    </row>
    <row r="11" spans="1:21">
      <c r="A11" s="114"/>
      <c r="B11" s="114" t="s">
        <v>709</v>
      </c>
      <c r="C11" s="120"/>
      <c r="D11" s="120"/>
      <c r="E11" s="115"/>
      <c r="F11" s="116"/>
      <c r="G11" s="116" t="s">
        <v>709</v>
      </c>
      <c r="H11" s="120"/>
      <c r="I11" s="139"/>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40">
        <v>45186</v>
      </c>
      <c r="J14" s="115"/>
    </row>
    <row r="15" spans="1:21">
      <c r="A15" s="114"/>
      <c r="B15" s="6" t="s">
        <v>6</v>
      </c>
      <c r="C15" s="7"/>
      <c r="D15" s="7"/>
      <c r="E15" s="8"/>
      <c r="F15" s="116"/>
      <c r="G15" s="9" t="s">
        <v>6</v>
      </c>
      <c r="H15" s="120"/>
      <c r="I15" s="141"/>
      <c r="J15" s="115"/>
    </row>
    <row r="16" spans="1:21">
      <c r="A16" s="114"/>
      <c r="B16" s="120"/>
      <c r="C16" s="120"/>
      <c r="D16" s="120"/>
      <c r="E16" s="120"/>
      <c r="F16" s="120"/>
      <c r="G16" s="120"/>
      <c r="H16" s="123" t="s">
        <v>142</v>
      </c>
      <c r="I16" s="129">
        <v>40022</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133</v>
      </c>
      <c r="J18" s="115"/>
    </row>
    <row r="19" spans="1:16">
      <c r="A19" s="114"/>
      <c r="B19" s="120"/>
      <c r="C19" s="120"/>
      <c r="D19" s="120"/>
      <c r="E19" s="120"/>
      <c r="F19" s="120"/>
      <c r="G19" s="120"/>
      <c r="H19" s="120"/>
      <c r="I19" s="120"/>
      <c r="J19" s="115"/>
      <c r="P19">
        <v>45186</v>
      </c>
    </row>
    <row r="20" spans="1:16">
      <c r="A20" s="114"/>
      <c r="B20" s="100" t="s">
        <v>198</v>
      </c>
      <c r="C20" s="100" t="s">
        <v>199</v>
      </c>
      <c r="D20" s="117" t="s">
        <v>200</v>
      </c>
      <c r="E20" s="142" t="s">
        <v>201</v>
      </c>
      <c r="F20" s="143"/>
      <c r="G20" s="100" t="s">
        <v>169</v>
      </c>
      <c r="H20" s="100" t="s">
        <v>202</v>
      </c>
      <c r="I20" s="100" t="s">
        <v>21</v>
      </c>
      <c r="J20" s="115"/>
    </row>
    <row r="21" spans="1:16">
      <c r="A21" s="114"/>
      <c r="B21" s="105"/>
      <c r="C21" s="105"/>
      <c r="D21" s="106"/>
      <c r="E21" s="144"/>
      <c r="F21" s="145"/>
      <c r="G21" s="105" t="s">
        <v>141</v>
      </c>
      <c r="H21" s="105"/>
      <c r="I21" s="105"/>
      <c r="J21" s="115"/>
    </row>
    <row r="22" spans="1:16" ht="72">
      <c r="A22" s="114"/>
      <c r="B22" s="107">
        <v>40</v>
      </c>
      <c r="C22" s="10" t="s">
        <v>715</v>
      </c>
      <c r="D22" s="118" t="s">
        <v>25</v>
      </c>
      <c r="E22" s="136"/>
      <c r="F22" s="137"/>
      <c r="G22" s="11" t="s">
        <v>716</v>
      </c>
      <c r="H22" s="14">
        <v>0.3</v>
      </c>
      <c r="I22" s="109">
        <f t="shared" ref="I22:I53" si="0">H22*B22</f>
        <v>12</v>
      </c>
      <c r="J22" s="115"/>
    </row>
    <row r="23" spans="1:16" ht="72">
      <c r="A23" s="114"/>
      <c r="B23" s="107">
        <v>40</v>
      </c>
      <c r="C23" s="10" t="s">
        <v>715</v>
      </c>
      <c r="D23" s="118" t="s">
        <v>67</v>
      </c>
      <c r="E23" s="136"/>
      <c r="F23" s="137"/>
      <c r="G23" s="11" t="s">
        <v>716</v>
      </c>
      <c r="H23" s="14">
        <v>0.33</v>
      </c>
      <c r="I23" s="109">
        <f t="shared" si="0"/>
        <v>13.200000000000001</v>
      </c>
      <c r="J23" s="115"/>
    </row>
    <row r="24" spans="1:16" ht="96">
      <c r="A24" s="114"/>
      <c r="B24" s="107">
        <v>50</v>
      </c>
      <c r="C24" s="10" t="s">
        <v>717</v>
      </c>
      <c r="D24" s="118" t="s">
        <v>49</v>
      </c>
      <c r="E24" s="136"/>
      <c r="F24" s="137"/>
      <c r="G24" s="11" t="s">
        <v>718</v>
      </c>
      <c r="H24" s="14">
        <v>0.28999999999999998</v>
      </c>
      <c r="I24" s="109">
        <f t="shared" si="0"/>
        <v>14.499999999999998</v>
      </c>
      <c r="J24" s="115"/>
    </row>
    <row r="25" spans="1:16" ht="108">
      <c r="A25" s="114"/>
      <c r="B25" s="107">
        <v>10</v>
      </c>
      <c r="C25" s="10" t="s">
        <v>719</v>
      </c>
      <c r="D25" s="118" t="s">
        <v>25</v>
      </c>
      <c r="E25" s="136" t="s">
        <v>273</v>
      </c>
      <c r="F25" s="137"/>
      <c r="G25" s="11" t="s">
        <v>720</v>
      </c>
      <c r="H25" s="14">
        <v>0.57999999999999996</v>
      </c>
      <c r="I25" s="109">
        <f t="shared" si="0"/>
        <v>5.8</v>
      </c>
      <c r="J25" s="115"/>
    </row>
    <row r="26" spans="1:16" ht="132">
      <c r="A26" s="114"/>
      <c r="B26" s="107">
        <v>1</v>
      </c>
      <c r="C26" s="10" t="s">
        <v>721</v>
      </c>
      <c r="D26" s="118" t="s">
        <v>25</v>
      </c>
      <c r="E26" s="136"/>
      <c r="F26" s="137"/>
      <c r="G26" s="11" t="s">
        <v>722</v>
      </c>
      <c r="H26" s="14">
        <v>15.74</v>
      </c>
      <c r="I26" s="109">
        <f t="shared" si="0"/>
        <v>15.74</v>
      </c>
      <c r="J26" s="115"/>
    </row>
    <row r="27" spans="1:16" ht="120">
      <c r="A27" s="114"/>
      <c r="B27" s="107">
        <v>1</v>
      </c>
      <c r="C27" s="10" t="s">
        <v>723</v>
      </c>
      <c r="D27" s="118" t="s">
        <v>294</v>
      </c>
      <c r="E27" s="136" t="s">
        <v>273</v>
      </c>
      <c r="F27" s="137"/>
      <c r="G27" s="11" t="s">
        <v>724</v>
      </c>
      <c r="H27" s="14">
        <v>15.89</v>
      </c>
      <c r="I27" s="109">
        <f t="shared" si="0"/>
        <v>15.89</v>
      </c>
      <c r="J27" s="115"/>
    </row>
    <row r="28" spans="1:16" ht="180">
      <c r="A28" s="114"/>
      <c r="B28" s="107">
        <v>100</v>
      </c>
      <c r="C28" s="10" t="s">
        <v>662</v>
      </c>
      <c r="D28" s="118" t="s">
        <v>26</v>
      </c>
      <c r="E28" s="136" t="s">
        <v>107</v>
      </c>
      <c r="F28" s="137"/>
      <c r="G28" s="11" t="s">
        <v>725</v>
      </c>
      <c r="H28" s="14">
        <v>0.85</v>
      </c>
      <c r="I28" s="109">
        <f t="shared" si="0"/>
        <v>85</v>
      </c>
      <c r="J28" s="115"/>
    </row>
    <row r="29" spans="1:16" ht="168">
      <c r="A29" s="114"/>
      <c r="B29" s="107">
        <v>2</v>
      </c>
      <c r="C29" s="10" t="s">
        <v>726</v>
      </c>
      <c r="D29" s="118" t="s">
        <v>26</v>
      </c>
      <c r="E29" s="136" t="s">
        <v>107</v>
      </c>
      <c r="F29" s="137"/>
      <c r="G29" s="11" t="s">
        <v>727</v>
      </c>
      <c r="H29" s="14">
        <v>4.5599999999999996</v>
      </c>
      <c r="I29" s="109">
        <f t="shared" si="0"/>
        <v>9.1199999999999992</v>
      </c>
      <c r="J29" s="115"/>
    </row>
    <row r="30" spans="1:16" ht="168">
      <c r="A30" s="114"/>
      <c r="B30" s="107">
        <v>2</v>
      </c>
      <c r="C30" s="10" t="s">
        <v>726</v>
      </c>
      <c r="D30" s="118" t="s">
        <v>26</v>
      </c>
      <c r="E30" s="136" t="s">
        <v>210</v>
      </c>
      <c r="F30" s="137"/>
      <c r="G30" s="11" t="s">
        <v>727</v>
      </c>
      <c r="H30" s="14">
        <v>4.5599999999999996</v>
      </c>
      <c r="I30" s="109">
        <f t="shared" si="0"/>
        <v>9.1199999999999992</v>
      </c>
      <c r="J30" s="115"/>
    </row>
    <row r="31" spans="1:16" ht="168">
      <c r="A31" s="114"/>
      <c r="B31" s="107">
        <v>2</v>
      </c>
      <c r="C31" s="10" t="s">
        <v>726</v>
      </c>
      <c r="D31" s="118" t="s">
        <v>26</v>
      </c>
      <c r="E31" s="136" t="s">
        <v>212</v>
      </c>
      <c r="F31" s="137"/>
      <c r="G31" s="11" t="s">
        <v>727</v>
      </c>
      <c r="H31" s="14">
        <v>4.5599999999999996</v>
      </c>
      <c r="I31" s="109">
        <f t="shared" si="0"/>
        <v>9.1199999999999992</v>
      </c>
      <c r="J31" s="115"/>
    </row>
    <row r="32" spans="1:16" ht="168">
      <c r="A32" s="114"/>
      <c r="B32" s="107">
        <v>2</v>
      </c>
      <c r="C32" s="10" t="s">
        <v>726</v>
      </c>
      <c r="D32" s="118" t="s">
        <v>26</v>
      </c>
      <c r="E32" s="136" t="s">
        <v>213</v>
      </c>
      <c r="F32" s="137"/>
      <c r="G32" s="11" t="s">
        <v>727</v>
      </c>
      <c r="H32" s="14">
        <v>4.5599999999999996</v>
      </c>
      <c r="I32" s="109">
        <f t="shared" si="0"/>
        <v>9.1199999999999992</v>
      </c>
      <c r="J32" s="115"/>
    </row>
    <row r="33" spans="1:10" ht="168">
      <c r="A33" s="114"/>
      <c r="B33" s="107">
        <v>2</v>
      </c>
      <c r="C33" s="10" t="s">
        <v>726</v>
      </c>
      <c r="D33" s="118" t="s">
        <v>26</v>
      </c>
      <c r="E33" s="136" t="s">
        <v>263</v>
      </c>
      <c r="F33" s="137"/>
      <c r="G33" s="11" t="s">
        <v>727</v>
      </c>
      <c r="H33" s="14">
        <v>4.5599999999999996</v>
      </c>
      <c r="I33" s="109">
        <f t="shared" si="0"/>
        <v>9.1199999999999992</v>
      </c>
      <c r="J33" s="115"/>
    </row>
    <row r="34" spans="1:10" ht="168">
      <c r="A34" s="114"/>
      <c r="B34" s="107">
        <v>2</v>
      </c>
      <c r="C34" s="10" t="s">
        <v>726</v>
      </c>
      <c r="D34" s="118" t="s">
        <v>26</v>
      </c>
      <c r="E34" s="136" t="s">
        <v>214</v>
      </c>
      <c r="F34" s="137"/>
      <c r="G34" s="11" t="s">
        <v>727</v>
      </c>
      <c r="H34" s="14">
        <v>4.5599999999999996</v>
      </c>
      <c r="I34" s="109">
        <f t="shared" si="0"/>
        <v>9.1199999999999992</v>
      </c>
      <c r="J34" s="115"/>
    </row>
    <row r="35" spans="1:10" ht="168">
      <c r="A35" s="114"/>
      <c r="B35" s="107">
        <v>2</v>
      </c>
      <c r="C35" s="10" t="s">
        <v>726</v>
      </c>
      <c r="D35" s="118" t="s">
        <v>26</v>
      </c>
      <c r="E35" s="136" t="s">
        <v>265</v>
      </c>
      <c r="F35" s="137"/>
      <c r="G35" s="11" t="s">
        <v>727</v>
      </c>
      <c r="H35" s="14">
        <v>4.5599999999999996</v>
      </c>
      <c r="I35" s="109">
        <f t="shared" si="0"/>
        <v>9.1199999999999992</v>
      </c>
      <c r="J35" s="115"/>
    </row>
    <row r="36" spans="1:10" ht="168">
      <c r="A36" s="114"/>
      <c r="B36" s="107">
        <v>2</v>
      </c>
      <c r="C36" s="10" t="s">
        <v>726</v>
      </c>
      <c r="D36" s="118" t="s">
        <v>26</v>
      </c>
      <c r="E36" s="136" t="s">
        <v>266</v>
      </c>
      <c r="F36" s="137"/>
      <c r="G36" s="11" t="s">
        <v>727</v>
      </c>
      <c r="H36" s="14">
        <v>4.5599999999999996</v>
      </c>
      <c r="I36" s="109">
        <f t="shared" si="0"/>
        <v>9.1199999999999992</v>
      </c>
      <c r="J36" s="115"/>
    </row>
    <row r="37" spans="1:10" ht="168">
      <c r="A37" s="114"/>
      <c r="B37" s="107">
        <v>2</v>
      </c>
      <c r="C37" s="10" t="s">
        <v>726</v>
      </c>
      <c r="D37" s="118" t="s">
        <v>26</v>
      </c>
      <c r="E37" s="136" t="s">
        <v>267</v>
      </c>
      <c r="F37" s="137"/>
      <c r="G37" s="11" t="s">
        <v>727</v>
      </c>
      <c r="H37" s="14">
        <v>4.5599999999999996</v>
      </c>
      <c r="I37" s="109">
        <f t="shared" si="0"/>
        <v>9.1199999999999992</v>
      </c>
      <c r="J37" s="115"/>
    </row>
    <row r="38" spans="1:10" ht="168">
      <c r="A38" s="114"/>
      <c r="B38" s="107">
        <v>2</v>
      </c>
      <c r="C38" s="10" t="s">
        <v>726</v>
      </c>
      <c r="D38" s="118" t="s">
        <v>26</v>
      </c>
      <c r="E38" s="136" t="s">
        <v>310</v>
      </c>
      <c r="F38" s="137"/>
      <c r="G38" s="11" t="s">
        <v>727</v>
      </c>
      <c r="H38" s="14">
        <v>4.5599999999999996</v>
      </c>
      <c r="I38" s="109">
        <f t="shared" si="0"/>
        <v>9.1199999999999992</v>
      </c>
      <c r="J38" s="115"/>
    </row>
    <row r="39" spans="1:10" ht="108">
      <c r="A39" s="114"/>
      <c r="B39" s="107">
        <v>50</v>
      </c>
      <c r="C39" s="10" t="s">
        <v>728</v>
      </c>
      <c r="D39" s="118" t="s">
        <v>26</v>
      </c>
      <c r="E39" s="136"/>
      <c r="F39" s="137"/>
      <c r="G39" s="11" t="s">
        <v>729</v>
      </c>
      <c r="H39" s="14">
        <v>0.16</v>
      </c>
      <c r="I39" s="109">
        <f t="shared" si="0"/>
        <v>8</v>
      </c>
      <c r="J39" s="115"/>
    </row>
    <row r="40" spans="1:10" ht="120">
      <c r="A40" s="114"/>
      <c r="B40" s="107">
        <v>2</v>
      </c>
      <c r="C40" s="10" t="s">
        <v>730</v>
      </c>
      <c r="D40" s="118" t="s">
        <v>25</v>
      </c>
      <c r="E40" s="136" t="s">
        <v>273</v>
      </c>
      <c r="F40" s="137"/>
      <c r="G40" s="11" t="s">
        <v>731</v>
      </c>
      <c r="H40" s="14">
        <v>0.57999999999999996</v>
      </c>
      <c r="I40" s="109">
        <f t="shared" si="0"/>
        <v>1.1599999999999999</v>
      </c>
      <c r="J40" s="115"/>
    </row>
    <row r="41" spans="1:10" ht="120">
      <c r="A41" s="114"/>
      <c r="B41" s="107">
        <v>2</v>
      </c>
      <c r="C41" s="10" t="s">
        <v>730</v>
      </c>
      <c r="D41" s="118" t="s">
        <v>25</v>
      </c>
      <c r="E41" s="136" t="s">
        <v>673</v>
      </c>
      <c r="F41" s="137"/>
      <c r="G41" s="11" t="s">
        <v>731</v>
      </c>
      <c r="H41" s="14">
        <v>0.57999999999999996</v>
      </c>
      <c r="I41" s="109">
        <f t="shared" si="0"/>
        <v>1.1599999999999999</v>
      </c>
      <c r="J41" s="115"/>
    </row>
    <row r="42" spans="1:10" ht="120">
      <c r="A42" s="114"/>
      <c r="B42" s="107">
        <v>2</v>
      </c>
      <c r="C42" s="10" t="s">
        <v>730</v>
      </c>
      <c r="D42" s="118" t="s">
        <v>25</v>
      </c>
      <c r="E42" s="136" t="s">
        <v>271</v>
      </c>
      <c r="F42" s="137"/>
      <c r="G42" s="11" t="s">
        <v>731</v>
      </c>
      <c r="H42" s="14">
        <v>0.57999999999999996</v>
      </c>
      <c r="I42" s="109">
        <f t="shared" si="0"/>
        <v>1.1599999999999999</v>
      </c>
      <c r="J42" s="115"/>
    </row>
    <row r="43" spans="1:10" ht="120">
      <c r="A43" s="114"/>
      <c r="B43" s="107">
        <v>2</v>
      </c>
      <c r="C43" s="10" t="s">
        <v>730</v>
      </c>
      <c r="D43" s="118" t="s">
        <v>25</v>
      </c>
      <c r="E43" s="136" t="s">
        <v>484</v>
      </c>
      <c r="F43" s="137"/>
      <c r="G43" s="11" t="s">
        <v>731</v>
      </c>
      <c r="H43" s="14">
        <v>0.57999999999999996</v>
      </c>
      <c r="I43" s="109">
        <f t="shared" si="0"/>
        <v>1.1599999999999999</v>
      </c>
      <c r="J43" s="115"/>
    </row>
    <row r="44" spans="1:10" ht="120">
      <c r="A44" s="114"/>
      <c r="B44" s="107">
        <v>2</v>
      </c>
      <c r="C44" s="10" t="s">
        <v>730</v>
      </c>
      <c r="D44" s="118" t="s">
        <v>25</v>
      </c>
      <c r="E44" s="136" t="s">
        <v>732</v>
      </c>
      <c r="F44" s="137"/>
      <c r="G44" s="11" t="s">
        <v>731</v>
      </c>
      <c r="H44" s="14">
        <v>0.57999999999999996</v>
      </c>
      <c r="I44" s="109">
        <f t="shared" si="0"/>
        <v>1.1599999999999999</v>
      </c>
      <c r="J44" s="115"/>
    </row>
    <row r="45" spans="1:10" ht="144">
      <c r="A45" s="114"/>
      <c r="B45" s="107">
        <v>10</v>
      </c>
      <c r="C45" s="10" t="s">
        <v>733</v>
      </c>
      <c r="D45" s="118" t="s">
        <v>25</v>
      </c>
      <c r="E45" s="136" t="s">
        <v>273</v>
      </c>
      <c r="F45" s="137"/>
      <c r="G45" s="11" t="s">
        <v>734</v>
      </c>
      <c r="H45" s="14">
        <v>0.57999999999999996</v>
      </c>
      <c r="I45" s="109">
        <f t="shared" si="0"/>
        <v>5.8</v>
      </c>
      <c r="J45" s="115"/>
    </row>
    <row r="46" spans="1:10" ht="144">
      <c r="A46" s="114"/>
      <c r="B46" s="107">
        <v>30</v>
      </c>
      <c r="C46" s="10" t="s">
        <v>735</v>
      </c>
      <c r="D46" s="118" t="s">
        <v>107</v>
      </c>
      <c r="E46" s="136"/>
      <c r="F46" s="137"/>
      <c r="G46" s="11" t="s">
        <v>736</v>
      </c>
      <c r="H46" s="14">
        <v>1.66</v>
      </c>
      <c r="I46" s="109">
        <f t="shared" si="0"/>
        <v>49.8</v>
      </c>
      <c r="J46" s="115"/>
    </row>
    <row r="47" spans="1:10" ht="252">
      <c r="A47" s="114"/>
      <c r="B47" s="107">
        <v>8</v>
      </c>
      <c r="C47" s="10" t="s">
        <v>737</v>
      </c>
      <c r="D47" s="118" t="s">
        <v>93</v>
      </c>
      <c r="E47" s="136" t="s">
        <v>107</v>
      </c>
      <c r="F47" s="137"/>
      <c r="G47" s="11" t="s">
        <v>791</v>
      </c>
      <c r="H47" s="14">
        <v>2.99</v>
      </c>
      <c r="I47" s="109">
        <f t="shared" si="0"/>
        <v>23.92</v>
      </c>
      <c r="J47" s="115"/>
    </row>
    <row r="48" spans="1:10" ht="252">
      <c r="A48" s="114"/>
      <c r="B48" s="107">
        <v>4</v>
      </c>
      <c r="C48" s="10" t="s">
        <v>737</v>
      </c>
      <c r="D48" s="118" t="s">
        <v>93</v>
      </c>
      <c r="E48" s="136" t="s">
        <v>212</v>
      </c>
      <c r="F48" s="137"/>
      <c r="G48" s="11" t="s">
        <v>791</v>
      </c>
      <c r="H48" s="14">
        <v>2.99</v>
      </c>
      <c r="I48" s="109">
        <f t="shared" si="0"/>
        <v>11.96</v>
      </c>
      <c r="J48" s="115"/>
    </row>
    <row r="49" spans="1:10" ht="252">
      <c r="A49" s="114"/>
      <c r="B49" s="107">
        <v>4</v>
      </c>
      <c r="C49" s="10" t="s">
        <v>737</v>
      </c>
      <c r="D49" s="118" t="s">
        <v>93</v>
      </c>
      <c r="E49" s="136" t="s">
        <v>263</v>
      </c>
      <c r="F49" s="137"/>
      <c r="G49" s="11" t="s">
        <v>791</v>
      </c>
      <c r="H49" s="14">
        <v>2.99</v>
      </c>
      <c r="I49" s="109">
        <f t="shared" si="0"/>
        <v>11.96</v>
      </c>
      <c r="J49" s="115"/>
    </row>
    <row r="50" spans="1:10" ht="252">
      <c r="A50" s="114"/>
      <c r="B50" s="107">
        <v>4</v>
      </c>
      <c r="C50" s="10" t="s">
        <v>737</v>
      </c>
      <c r="D50" s="118" t="s">
        <v>93</v>
      </c>
      <c r="E50" s="136" t="s">
        <v>265</v>
      </c>
      <c r="F50" s="137"/>
      <c r="G50" s="11" t="s">
        <v>791</v>
      </c>
      <c r="H50" s="14">
        <v>2.99</v>
      </c>
      <c r="I50" s="109">
        <f t="shared" si="0"/>
        <v>11.96</v>
      </c>
      <c r="J50" s="115"/>
    </row>
    <row r="51" spans="1:10" ht="252">
      <c r="A51" s="114"/>
      <c r="B51" s="107">
        <v>4</v>
      </c>
      <c r="C51" s="10" t="s">
        <v>737</v>
      </c>
      <c r="D51" s="118" t="s">
        <v>93</v>
      </c>
      <c r="E51" s="136" t="s">
        <v>310</v>
      </c>
      <c r="F51" s="137"/>
      <c r="G51" s="11" t="s">
        <v>791</v>
      </c>
      <c r="H51" s="14">
        <v>2.99</v>
      </c>
      <c r="I51" s="109">
        <f t="shared" si="0"/>
        <v>11.96</v>
      </c>
      <c r="J51" s="115"/>
    </row>
    <row r="52" spans="1:10" ht="288">
      <c r="A52" s="114"/>
      <c r="B52" s="107">
        <v>1</v>
      </c>
      <c r="C52" s="10" t="s">
        <v>738</v>
      </c>
      <c r="D52" s="118" t="s">
        <v>699</v>
      </c>
      <c r="E52" s="136"/>
      <c r="F52" s="137"/>
      <c r="G52" s="11" t="s">
        <v>792</v>
      </c>
      <c r="H52" s="14">
        <v>13.26</v>
      </c>
      <c r="I52" s="109">
        <f t="shared" si="0"/>
        <v>13.26</v>
      </c>
      <c r="J52" s="115"/>
    </row>
    <row r="53" spans="1:10" ht="312">
      <c r="A53" s="114"/>
      <c r="B53" s="107">
        <v>1</v>
      </c>
      <c r="C53" s="10" t="s">
        <v>739</v>
      </c>
      <c r="D53" s="118" t="s">
        <v>699</v>
      </c>
      <c r="E53" s="136"/>
      <c r="F53" s="137"/>
      <c r="G53" s="11" t="s">
        <v>793</v>
      </c>
      <c r="H53" s="14">
        <v>15.74</v>
      </c>
      <c r="I53" s="109">
        <f t="shared" si="0"/>
        <v>15.74</v>
      </c>
      <c r="J53" s="115"/>
    </row>
    <row r="54" spans="1:10" ht="300">
      <c r="A54" s="114"/>
      <c r="B54" s="107">
        <v>1</v>
      </c>
      <c r="C54" s="10" t="s">
        <v>740</v>
      </c>
      <c r="D54" s="118" t="s">
        <v>699</v>
      </c>
      <c r="E54" s="136"/>
      <c r="F54" s="137"/>
      <c r="G54" s="11" t="s">
        <v>794</v>
      </c>
      <c r="H54" s="14">
        <v>14.8</v>
      </c>
      <c r="I54" s="109">
        <f t="shared" ref="I54:I85" si="1">H54*B54</f>
        <v>14.8</v>
      </c>
      <c r="J54" s="115"/>
    </row>
    <row r="55" spans="1:10" ht="336">
      <c r="A55" s="114"/>
      <c r="B55" s="107">
        <v>1</v>
      </c>
      <c r="C55" s="10" t="s">
        <v>741</v>
      </c>
      <c r="D55" s="118" t="s">
        <v>699</v>
      </c>
      <c r="E55" s="136"/>
      <c r="F55" s="137"/>
      <c r="G55" s="11" t="s">
        <v>795</v>
      </c>
      <c r="H55" s="14">
        <v>15.34</v>
      </c>
      <c r="I55" s="109">
        <f t="shared" si="1"/>
        <v>15.34</v>
      </c>
      <c r="J55" s="115"/>
    </row>
    <row r="56" spans="1:10" ht="108">
      <c r="A56" s="114"/>
      <c r="B56" s="107">
        <v>6</v>
      </c>
      <c r="C56" s="10" t="s">
        <v>597</v>
      </c>
      <c r="D56" s="118" t="s">
        <v>314</v>
      </c>
      <c r="E56" s="136"/>
      <c r="F56" s="137"/>
      <c r="G56" s="11" t="s">
        <v>742</v>
      </c>
      <c r="H56" s="14">
        <v>1.37</v>
      </c>
      <c r="I56" s="109">
        <f t="shared" si="1"/>
        <v>8.2200000000000006</v>
      </c>
      <c r="J56" s="115"/>
    </row>
    <row r="57" spans="1:10" ht="108">
      <c r="A57" s="114"/>
      <c r="B57" s="107">
        <v>6</v>
      </c>
      <c r="C57" s="10" t="s">
        <v>597</v>
      </c>
      <c r="D57" s="118" t="s">
        <v>701</v>
      </c>
      <c r="E57" s="136"/>
      <c r="F57" s="137"/>
      <c r="G57" s="11" t="s">
        <v>742</v>
      </c>
      <c r="H57" s="14">
        <v>1.57</v>
      </c>
      <c r="I57" s="109">
        <f t="shared" si="1"/>
        <v>9.42</v>
      </c>
      <c r="J57" s="115"/>
    </row>
    <row r="58" spans="1:10" ht="156">
      <c r="A58" s="114"/>
      <c r="B58" s="107">
        <v>6</v>
      </c>
      <c r="C58" s="10" t="s">
        <v>743</v>
      </c>
      <c r="D58" s="118" t="s">
        <v>314</v>
      </c>
      <c r="E58" s="136"/>
      <c r="F58" s="137"/>
      <c r="G58" s="11" t="s">
        <v>744</v>
      </c>
      <c r="H58" s="14">
        <v>2.2000000000000002</v>
      </c>
      <c r="I58" s="109">
        <f t="shared" si="1"/>
        <v>13.200000000000001</v>
      </c>
      <c r="J58" s="115"/>
    </row>
    <row r="59" spans="1:10" ht="156">
      <c r="A59" s="114"/>
      <c r="B59" s="107">
        <v>4</v>
      </c>
      <c r="C59" s="10" t="s">
        <v>743</v>
      </c>
      <c r="D59" s="118" t="s">
        <v>701</v>
      </c>
      <c r="E59" s="136"/>
      <c r="F59" s="137"/>
      <c r="G59" s="11" t="s">
        <v>744</v>
      </c>
      <c r="H59" s="14">
        <v>2.41</v>
      </c>
      <c r="I59" s="109">
        <f t="shared" si="1"/>
        <v>9.64</v>
      </c>
      <c r="J59" s="115"/>
    </row>
    <row r="60" spans="1:10" ht="96">
      <c r="A60" s="114"/>
      <c r="B60" s="107">
        <v>15</v>
      </c>
      <c r="C60" s="10" t="s">
        <v>65</v>
      </c>
      <c r="D60" s="118" t="s">
        <v>25</v>
      </c>
      <c r="E60" s="136"/>
      <c r="F60" s="137"/>
      <c r="G60" s="11" t="s">
        <v>745</v>
      </c>
      <c r="H60" s="14">
        <v>1.56</v>
      </c>
      <c r="I60" s="109">
        <f t="shared" si="1"/>
        <v>23.400000000000002</v>
      </c>
      <c r="J60" s="115"/>
    </row>
    <row r="61" spans="1:10" ht="108">
      <c r="A61" s="114"/>
      <c r="B61" s="107">
        <v>60</v>
      </c>
      <c r="C61" s="10" t="s">
        <v>98</v>
      </c>
      <c r="D61" s="118" t="s">
        <v>25</v>
      </c>
      <c r="E61" s="136" t="s">
        <v>273</v>
      </c>
      <c r="F61" s="137"/>
      <c r="G61" s="11" t="s">
        <v>746</v>
      </c>
      <c r="H61" s="14">
        <v>0.57999999999999996</v>
      </c>
      <c r="I61" s="109">
        <f t="shared" si="1"/>
        <v>34.799999999999997</v>
      </c>
      <c r="J61" s="115"/>
    </row>
    <row r="62" spans="1:10" ht="108">
      <c r="A62" s="114"/>
      <c r="B62" s="107">
        <v>20</v>
      </c>
      <c r="C62" s="10" t="s">
        <v>98</v>
      </c>
      <c r="D62" s="118" t="s">
        <v>26</v>
      </c>
      <c r="E62" s="136" t="s">
        <v>273</v>
      </c>
      <c r="F62" s="137"/>
      <c r="G62" s="11" t="s">
        <v>746</v>
      </c>
      <c r="H62" s="14">
        <v>0.57999999999999996</v>
      </c>
      <c r="I62" s="109">
        <f t="shared" si="1"/>
        <v>11.6</v>
      </c>
      <c r="J62" s="115"/>
    </row>
    <row r="63" spans="1:10" ht="216">
      <c r="A63" s="114"/>
      <c r="B63" s="107">
        <v>1</v>
      </c>
      <c r="C63" s="10" t="s">
        <v>747</v>
      </c>
      <c r="D63" s="118" t="s">
        <v>67</v>
      </c>
      <c r="E63" s="136" t="s">
        <v>239</v>
      </c>
      <c r="F63" s="137"/>
      <c r="G63" s="11" t="s">
        <v>748</v>
      </c>
      <c r="H63" s="14">
        <v>6.48</v>
      </c>
      <c r="I63" s="109">
        <f t="shared" si="1"/>
        <v>6.48</v>
      </c>
      <c r="J63" s="115"/>
    </row>
    <row r="64" spans="1:10" ht="216">
      <c r="A64" s="114"/>
      <c r="B64" s="107">
        <v>1</v>
      </c>
      <c r="C64" s="10" t="s">
        <v>747</v>
      </c>
      <c r="D64" s="118" t="s">
        <v>26</v>
      </c>
      <c r="E64" s="136" t="s">
        <v>239</v>
      </c>
      <c r="F64" s="137"/>
      <c r="G64" s="11" t="s">
        <v>748</v>
      </c>
      <c r="H64" s="14">
        <v>6.88</v>
      </c>
      <c r="I64" s="109">
        <f t="shared" si="1"/>
        <v>6.88</v>
      </c>
      <c r="J64" s="115"/>
    </row>
    <row r="65" spans="1:10" ht="216">
      <c r="A65" s="114"/>
      <c r="B65" s="107">
        <v>1</v>
      </c>
      <c r="C65" s="10" t="s">
        <v>747</v>
      </c>
      <c r="D65" s="118" t="s">
        <v>90</v>
      </c>
      <c r="E65" s="136" t="s">
        <v>239</v>
      </c>
      <c r="F65" s="137"/>
      <c r="G65" s="11" t="s">
        <v>748</v>
      </c>
      <c r="H65" s="14">
        <v>7.66</v>
      </c>
      <c r="I65" s="109">
        <f t="shared" si="1"/>
        <v>7.66</v>
      </c>
      <c r="J65" s="115"/>
    </row>
    <row r="66" spans="1:10" ht="216">
      <c r="A66" s="114"/>
      <c r="B66" s="107">
        <v>1</v>
      </c>
      <c r="C66" s="10" t="s">
        <v>747</v>
      </c>
      <c r="D66" s="118" t="s">
        <v>27</v>
      </c>
      <c r="E66" s="136" t="s">
        <v>239</v>
      </c>
      <c r="F66" s="137"/>
      <c r="G66" s="11" t="s">
        <v>748</v>
      </c>
      <c r="H66" s="14">
        <v>8.4499999999999993</v>
      </c>
      <c r="I66" s="109">
        <f t="shared" si="1"/>
        <v>8.4499999999999993</v>
      </c>
      <c r="J66" s="115"/>
    </row>
    <row r="67" spans="1:10" ht="108">
      <c r="A67" s="114"/>
      <c r="B67" s="107">
        <v>2</v>
      </c>
      <c r="C67" s="10" t="s">
        <v>749</v>
      </c>
      <c r="D67" s="118" t="s">
        <v>673</v>
      </c>
      <c r="E67" s="136"/>
      <c r="F67" s="137"/>
      <c r="G67" s="11" t="s">
        <v>750</v>
      </c>
      <c r="H67" s="14">
        <v>1.71</v>
      </c>
      <c r="I67" s="109">
        <f t="shared" si="1"/>
        <v>3.42</v>
      </c>
      <c r="J67" s="115"/>
    </row>
    <row r="68" spans="1:10" ht="108">
      <c r="A68" s="114"/>
      <c r="B68" s="107">
        <v>2</v>
      </c>
      <c r="C68" s="10" t="s">
        <v>749</v>
      </c>
      <c r="D68" s="118" t="s">
        <v>751</v>
      </c>
      <c r="E68" s="136"/>
      <c r="F68" s="137"/>
      <c r="G68" s="11" t="s">
        <v>750</v>
      </c>
      <c r="H68" s="14">
        <v>1.71</v>
      </c>
      <c r="I68" s="109">
        <f t="shared" si="1"/>
        <v>3.42</v>
      </c>
      <c r="J68" s="115"/>
    </row>
    <row r="69" spans="1:10" ht="108">
      <c r="A69" s="114"/>
      <c r="B69" s="107">
        <v>2</v>
      </c>
      <c r="C69" s="10" t="s">
        <v>749</v>
      </c>
      <c r="D69" s="118" t="s">
        <v>752</v>
      </c>
      <c r="E69" s="136"/>
      <c r="F69" s="137"/>
      <c r="G69" s="11" t="s">
        <v>750</v>
      </c>
      <c r="H69" s="14">
        <v>1.71</v>
      </c>
      <c r="I69" s="109">
        <f t="shared" si="1"/>
        <v>3.42</v>
      </c>
      <c r="J69" s="115"/>
    </row>
    <row r="70" spans="1:10" ht="108">
      <c r="A70" s="114"/>
      <c r="B70" s="107">
        <v>2</v>
      </c>
      <c r="C70" s="10" t="s">
        <v>749</v>
      </c>
      <c r="D70" s="118" t="s">
        <v>753</v>
      </c>
      <c r="E70" s="136"/>
      <c r="F70" s="137"/>
      <c r="G70" s="11" t="s">
        <v>750</v>
      </c>
      <c r="H70" s="14">
        <v>1.71</v>
      </c>
      <c r="I70" s="109">
        <f t="shared" si="1"/>
        <v>3.42</v>
      </c>
      <c r="J70" s="115"/>
    </row>
    <row r="71" spans="1:10" ht="108">
      <c r="A71" s="114"/>
      <c r="B71" s="107">
        <v>1</v>
      </c>
      <c r="C71" s="10" t="s">
        <v>754</v>
      </c>
      <c r="D71" s="118" t="s">
        <v>673</v>
      </c>
      <c r="E71" s="136"/>
      <c r="F71" s="137"/>
      <c r="G71" s="11" t="s">
        <v>755</v>
      </c>
      <c r="H71" s="14">
        <v>1.71</v>
      </c>
      <c r="I71" s="109">
        <f t="shared" si="1"/>
        <v>1.71</v>
      </c>
      <c r="J71" s="115"/>
    </row>
    <row r="72" spans="1:10" ht="108">
      <c r="A72" s="114"/>
      <c r="B72" s="107">
        <v>1</v>
      </c>
      <c r="C72" s="10" t="s">
        <v>754</v>
      </c>
      <c r="D72" s="118" t="s">
        <v>751</v>
      </c>
      <c r="E72" s="136"/>
      <c r="F72" s="137"/>
      <c r="G72" s="11" t="s">
        <v>755</v>
      </c>
      <c r="H72" s="14">
        <v>1.71</v>
      </c>
      <c r="I72" s="109">
        <f t="shared" si="1"/>
        <v>1.71</v>
      </c>
      <c r="J72" s="115"/>
    </row>
    <row r="73" spans="1:10" ht="108">
      <c r="A73" s="114"/>
      <c r="B73" s="107">
        <v>1</v>
      </c>
      <c r="C73" s="10" t="s">
        <v>754</v>
      </c>
      <c r="D73" s="118" t="s">
        <v>753</v>
      </c>
      <c r="E73" s="136"/>
      <c r="F73" s="137"/>
      <c r="G73" s="11" t="s">
        <v>755</v>
      </c>
      <c r="H73" s="14">
        <v>1.71</v>
      </c>
      <c r="I73" s="109">
        <f t="shared" si="1"/>
        <v>1.71</v>
      </c>
      <c r="J73" s="115"/>
    </row>
    <row r="74" spans="1:10" ht="120">
      <c r="A74" s="114"/>
      <c r="B74" s="107">
        <v>1</v>
      </c>
      <c r="C74" s="10" t="s">
        <v>756</v>
      </c>
      <c r="D74" s="118" t="s">
        <v>107</v>
      </c>
      <c r="E74" s="136"/>
      <c r="F74" s="137"/>
      <c r="G74" s="11" t="s">
        <v>757</v>
      </c>
      <c r="H74" s="14">
        <v>2.41</v>
      </c>
      <c r="I74" s="109">
        <f t="shared" si="1"/>
        <v>2.41</v>
      </c>
      <c r="J74" s="115"/>
    </row>
    <row r="75" spans="1:10" ht="120">
      <c r="A75" s="114"/>
      <c r="B75" s="107">
        <v>1</v>
      </c>
      <c r="C75" s="10" t="s">
        <v>756</v>
      </c>
      <c r="D75" s="118" t="s">
        <v>210</v>
      </c>
      <c r="E75" s="136"/>
      <c r="F75" s="137"/>
      <c r="G75" s="11" t="s">
        <v>757</v>
      </c>
      <c r="H75" s="14">
        <v>2.41</v>
      </c>
      <c r="I75" s="109">
        <f t="shared" si="1"/>
        <v>2.41</v>
      </c>
      <c r="J75" s="115"/>
    </row>
    <row r="76" spans="1:10" ht="120">
      <c r="A76" s="114"/>
      <c r="B76" s="107">
        <v>1</v>
      </c>
      <c r="C76" s="10" t="s">
        <v>756</v>
      </c>
      <c r="D76" s="118" t="s">
        <v>212</v>
      </c>
      <c r="E76" s="136"/>
      <c r="F76" s="137"/>
      <c r="G76" s="11" t="s">
        <v>757</v>
      </c>
      <c r="H76" s="14">
        <v>2.41</v>
      </c>
      <c r="I76" s="109">
        <f t="shared" si="1"/>
        <v>2.41</v>
      </c>
      <c r="J76" s="115"/>
    </row>
    <row r="77" spans="1:10" ht="120">
      <c r="A77" s="114"/>
      <c r="B77" s="107">
        <v>1</v>
      </c>
      <c r="C77" s="10" t="s">
        <v>756</v>
      </c>
      <c r="D77" s="118" t="s">
        <v>263</v>
      </c>
      <c r="E77" s="136"/>
      <c r="F77" s="137"/>
      <c r="G77" s="11" t="s">
        <v>757</v>
      </c>
      <c r="H77" s="14">
        <v>2.41</v>
      </c>
      <c r="I77" s="109">
        <f t="shared" si="1"/>
        <v>2.41</v>
      </c>
      <c r="J77" s="115"/>
    </row>
    <row r="78" spans="1:10" ht="120">
      <c r="A78" s="114"/>
      <c r="B78" s="107">
        <v>1</v>
      </c>
      <c r="C78" s="10" t="s">
        <v>756</v>
      </c>
      <c r="D78" s="118" t="s">
        <v>214</v>
      </c>
      <c r="E78" s="136"/>
      <c r="F78" s="137"/>
      <c r="G78" s="11" t="s">
        <v>757</v>
      </c>
      <c r="H78" s="14">
        <v>2.41</v>
      </c>
      <c r="I78" s="109">
        <f t="shared" si="1"/>
        <v>2.41</v>
      </c>
      <c r="J78" s="115"/>
    </row>
    <row r="79" spans="1:10" ht="120">
      <c r="A79" s="114"/>
      <c r="B79" s="107">
        <v>1</v>
      </c>
      <c r="C79" s="10" t="s">
        <v>756</v>
      </c>
      <c r="D79" s="118" t="s">
        <v>265</v>
      </c>
      <c r="E79" s="136"/>
      <c r="F79" s="137"/>
      <c r="G79" s="11" t="s">
        <v>757</v>
      </c>
      <c r="H79" s="14">
        <v>2.41</v>
      </c>
      <c r="I79" s="109">
        <f t="shared" si="1"/>
        <v>2.41</v>
      </c>
      <c r="J79" s="115"/>
    </row>
    <row r="80" spans="1:10" ht="120">
      <c r="A80" s="114"/>
      <c r="B80" s="107">
        <v>1</v>
      </c>
      <c r="C80" s="10" t="s">
        <v>756</v>
      </c>
      <c r="D80" s="118" t="s">
        <v>267</v>
      </c>
      <c r="E80" s="136"/>
      <c r="F80" s="137"/>
      <c r="G80" s="11" t="s">
        <v>757</v>
      </c>
      <c r="H80" s="14">
        <v>2.41</v>
      </c>
      <c r="I80" s="109">
        <f t="shared" si="1"/>
        <v>2.41</v>
      </c>
      <c r="J80" s="115"/>
    </row>
    <row r="81" spans="1:10" ht="120">
      <c r="A81" s="114"/>
      <c r="B81" s="107">
        <v>1</v>
      </c>
      <c r="C81" s="10" t="s">
        <v>756</v>
      </c>
      <c r="D81" s="118" t="s">
        <v>310</v>
      </c>
      <c r="E81" s="136"/>
      <c r="F81" s="137"/>
      <c r="G81" s="11" t="s">
        <v>757</v>
      </c>
      <c r="H81" s="14">
        <v>2.41</v>
      </c>
      <c r="I81" s="109">
        <f t="shared" si="1"/>
        <v>2.41</v>
      </c>
      <c r="J81" s="115"/>
    </row>
    <row r="82" spans="1:10" ht="108">
      <c r="A82" s="114"/>
      <c r="B82" s="107">
        <v>5</v>
      </c>
      <c r="C82" s="10" t="s">
        <v>758</v>
      </c>
      <c r="D82" s="118" t="s">
        <v>25</v>
      </c>
      <c r="E82" s="136" t="s">
        <v>110</v>
      </c>
      <c r="F82" s="137"/>
      <c r="G82" s="11" t="s">
        <v>759</v>
      </c>
      <c r="H82" s="14">
        <v>0.77</v>
      </c>
      <c r="I82" s="109">
        <f t="shared" si="1"/>
        <v>3.85</v>
      </c>
      <c r="J82" s="115"/>
    </row>
    <row r="83" spans="1:10" ht="120">
      <c r="A83" s="114"/>
      <c r="B83" s="107">
        <v>10</v>
      </c>
      <c r="C83" s="10" t="s">
        <v>760</v>
      </c>
      <c r="D83" s="118" t="s">
        <v>273</v>
      </c>
      <c r="E83" s="136"/>
      <c r="F83" s="137"/>
      <c r="G83" s="11" t="s">
        <v>761</v>
      </c>
      <c r="H83" s="14">
        <v>1.92</v>
      </c>
      <c r="I83" s="109">
        <f t="shared" si="1"/>
        <v>19.2</v>
      </c>
      <c r="J83" s="115"/>
    </row>
    <row r="84" spans="1:10" ht="108">
      <c r="A84" s="114"/>
      <c r="B84" s="107">
        <v>1</v>
      </c>
      <c r="C84" s="10" t="s">
        <v>762</v>
      </c>
      <c r="D84" s="118" t="s">
        <v>673</v>
      </c>
      <c r="E84" s="136"/>
      <c r="F84" s="137"/>
      <c r="G84" s="11" t="s">
        <v>763</v>
      </c>
      <c r="H84" s="14">
        <v>0.73</v>
      </c>
      <c r="I84" s="109">
        <f t="shared" si="1"/>
        <v>0.73</v>
      </c>
      <c r="J84" s="115"/>
    </row>
    <row r="85" spans="1:10" ht="108">
      <c r="A85" s="114"/>
      <c r="B85" s="107">
        <v>1</v>
      </c>
      <c r="C85" s="10" t="s">
        <v>762</v>
      </c>
      <c r="D85" s="118" t="s">
        <v>484</v>
      </c>
      <c r="E85" s="136"/>
      <c r="F85" s="137"/>
      <c r="G85" s="11" t="s">
        <v>763</v>
      </c>
      <c r="H85" s="14">
        <v>0.73</v>
      </c>
      <c r="I85" s="109">
        <f t="shared" si="1"/>
        <v>0.73</v>
      </c>
      <c r="J85" s="115"/>
    </row>
    <row r="86" spans="1:10" ht="108">
      <c r="A86" s="114"/>
      <c r="B86" s="107">
        <v>1</v>
      </c>
      <c r="C86" s="10" t="s">
        <v>762</v>
      </c>
      <c r="D86" s="118" t="s">
        <v>751</v>
      </c>
      <c r="E86" s="136"/>
      <c r="F86" s="137"/>
      <c r="G86" s="11" t="s">
        <v>763</v>
      </c>
      <c r="H86" s="14">
        <v>0.73</v>
      </c>
      <c r="I86" s="109">
        <f t="shared" ref="I86:I117" si="2">H86*B86</f>
        <v>0.73</v>
      </c>
      <c r="J86" s="115"/>
    </row>
    <row r="87" spans="1:10" ht="108">
      <c r="A87" s="114"/>
      <c r="B87" s="107">
        <v>1</v>
      </c>
      <c r="C87" s="10" t="s">
        <v>762</v>
      </c>
      <c r="D87" s="118" t="s">
        <v>764</v>
      </c>
      <c r="E87" s="136"/>
      <c r="F87" s="137"/>
      <c r="G87" s="11" t="s">
        <v>763</v>
      </c>
      <c r="H87" s="14">
        <v>0.73</v>
      </c>
      <c r="I87" s="109">
        <f t="shared" si="2"/>
        <v>0.73</v>
      </c>
      <c r="J87" s="115"/>
    </row>
    <row r="88" spans="1:10" ht="108">
      <c r="A88" s="114"/>
      <c r="B88" s="107">
        <v>1</v>
      </c>
      <c r="C88" s="10" t="s">
        <v>762</v>
      </c>
      <c r="D88" s="118" t="s">
        <v>752</v>
      </c>
      <c r="E88" s="136"/>
      <c r="F88" s="137"/>
      <c r="G88" s="11" t="s">
        <v>763</v>
      </c>
      <c r="H88" s="14">
        <v>0.73</v>
      </c>
      <c r="I88" s="109">
        <f t="shared" si="2"/>
        <v>0.73</v>
      </c>
      <c r="J88" s="115"/>
    </row>
    <row r="89" spans="1:10" ht="108">
      <c r="A89" s="114"/>
      <c r="B89" s="107">
        <v>1</v>
      </c>
      <c r="C89" s="10" t="s">
        <v>762</v>
      </c>
      <c r="D89" s="118" t="s">
        <v>753</v>
      </c>
      <c r="E89" s="136"/>
      <c r="F89" s="137"/>
      <c r="G89" s="11" t="s">
        <v>763</v>
      </c>
      <c r="H89" s="14">
        <v>0.73</v>
      </c>
      <c r="I89" s="109">
        <f t="shared" si="2"/>
        <v>0.73</v>
      </c>
      <c r="J89" s="115"/>
    </row>
    <row r="90" spans="1:10" ht="108">
      <c r="A90" s="114"/>
      <c r="B90" s="107">
        <v>1</v>
      </c>
      <c r="C90" s="10" t="s">
        <v>762</v>
      </c>
      <c r="D90" s="118" t="s">
        <v>765</v>
      </c>
      <c r="E90" s="136"/>
      <c r="F90" s="137"/>
      <c r="G90" s="11" t="s">
        <v>763</v>
      </c>
      <c r="H90" s="14">
        <v>0.73</v>
      </c>
      <c r="I90" s="109">
        <f t="shared" si="2"/>
        <v>0.73</v>
      </c>
      <c r="J90" s="115"/>
    </row>
    <row r="91" spans="1:10" ht="96">
      <c r="A91" s="114"/>
      <c r="B91" s="107">
        <v>1</v>
      </c>
      <c r="C91" s="10" t="s">
        <v>766</v>
      </c>
      <c r="D91" s="118" t="s">
        <v>673</v>
      </c>
      <c r="E91" s="136"/>
      <c r="F91" s="137"/>
      <c r="G91" s="11" t="s">
        <v>767</v>
      </c>
      <c r="H91" s="14">
        <v>1.57</v>
      </c>
      <c r="I91" s="109">
        <f t="shared" si="2"/>
        <v>1.57</v>
      </c>
      <c r="J91" s="115"/>
    </row>
    <row r="92" spans="1:10" ht="96">
      <c r="A92" s="114"/>
      <c r="B92" s="107">
        <v>1</v>
      </c>
      <c r="C92" s="10" t="s">
        <v>766</v>
      </c>
      <c r="D92" s="118" t="s">
        <v>751</v>
      </c>
      <c r="E92" s="136"/>
      <c r="F92" s="137"/>
      <c r="G92" s="11" t="s">
        <v>767</v>
      </c>
      <c r="H92" s="14">
        <v>1.57</v>
      </c>
      <c r="I92" s="109">
        <f t="shared" si="2"/>
        <v>1.57</v>
      </c>
      <c r="J92" s="115"/>
    </row>
    <row r="93" spans="1:10" ht="96">
      <c r="A93" s="114"/>
      <c r="B93" s="107">
        <v>1</v>
      </c>
      <c r="C93" s="10" t="s">
        <v>766</v>
      </c>
      <c r="D93" s="118" t="s">
        <v>764</v>
      </c>
      <c r="E93" s="136"/>
      <c r="F93" s="137"/>
      <c r="G93" s="11" t="s">
        <v>767</v>
      </c>
      <c r="H93" s="14">
        <v>1.57</v>
      </c>
      <c r="I93" s="109">
        <f t="shared" si="2"/>
        <v>1.57</v>
      </c>
      <c r="J93" s="115"/>
    </row>
    <row r="94" spans="1:10" ht="96">
      <c r="A94" s="114"/>
      <c r="B94" s="107">
        <v>1</v>
      </c>
      <c r="C94" s="10" t="s">
        <v>766</v>
      </c>
      <c r="D94" s="118" t="s">
        <v>752</v>
      </c>
      <c r="E94" s="136"/>
      <c r="F94" s="137"/>
      <c r="G94" s="11" t="s">
        <v>767</v>
      </c>
      <c r="H94" s="14">
        <v>1.57</v>
      </c>
      <c r="I94" s="109">
        <f t="shared" si="2"/>
        <v>1.57</v>
      </c>
      <c r="J94" s="115"/>
    </row>
    <row r="95" spans="1:10" ht="96">
      <c r="A95" s="114"/>
      <c r="B95" s="107">
        <v>1</v>
      </c>
      <c r="C95" s="10" t="s">
        <v>766</v>
      </c>
      <c r="D95" s="118" t="s">
        <v>753</v>
      </c>
      <c r="E95" s="136"/>
      <c r="F95" s="137"/>
      <c r="G95" s="11" t="s">
        <v>767</v>
      </c>
      <c r="H95" s="14">
        <v>1.57</v>
      </c>
      <c r="I95" s="109">
        <f t="shared" si="2"/>
        <v>1.57</v>
      </c>
      <c r="J95" s="115"/>
    </row>
    <row r="96" spans="1:10" ht="96">
      <c r="A96" s="114"/>
      <c r="B96" s="107">
        <v>1</v>
      </c>
      <c r="C96" s="10" t="s">
        <v>766</v>
      </c>
      <c r="D96" s="118" t="s">
        <v>765</v>
      </c>
      <c r="E96" s="136"/>
      <c r="F96" s="137"/>
      <c r="G96" s="11" t="s">
        <v>767</v>
      </c>
      <c r="H96" s="14">
        <v>1.57</v>
      </c>
      <c r="I96" s="109">
        <f t="shared" si="2"/>
        <v>1.57</v>
      </c>
      <c r="J96" s="115"/>
    </row>
    <row r="97" spans="1:10" ht="120">
      <c r="A97" s="114"/>
      <c r="B97" s="107">
        <v>5</v>
      </c>
      <c r="C97" s="10" t="s">
        <v>768</v>
      </c>
      <c r="D97" s="118" t="s">
        <v>110</v>
      </c>
      <c r="E97" s="136"/>
      <c r="F97" s="137"/>
      <c r="G97" s="11" t="s">
        <v>769</v>
      </c>
      <c r="H97" s="14">
        <v>0.63</v>
      </c>
      <c r="I97" s="109">
        <f t="shared" si="2"/>
        <v>3.15</v>
      </c>
      <c r="J97" s="115"/>
    </row>
    <row r="98" spans="1:10" ht="168">
      <c r="A98" s="114"/>
      <c r="B98" s="107">
        <v>4</v>
      </c>
      <c r="C98" s="10" t="s">
        <v>770</v>
      </c>
      <c r="D98" s="118"/>
      <c r="E98" s="136"/>
      <c r="F98" s="137"/>
      <c r="G98" s="11" t="s">
        <v>771</v>
      </c>
      <c r="H98" s="14">
        <v>5.2</v>
      </c>
      <c r="I98" s="109">
        <f t="shared" si="2"/>
        <v>20.8</v>
      </c>
      <c r="J98" s="115"/>
    </row>
    <row r="99" spans="1:10" ht="108">
      <c r="A99" s="114"/>
      <c r="B99" s="107">
        <v>2</v>
      </c>
      <c r="C99" s="10" t="s">
        <v>772</v>
      </c>
      <c r="D99" s="118" t="s">
        <v>673</v>
      </c>
      <c r="E99" s="136"/>
      <c r="F99" s="137"/>
      <c r="G99" s="11" t="s">
        <v>773</v>
      </c>
      <c r="H99" s="14">
        <v>0.63</v>
      </c>
      <c r="I99" s="109">
        <f t="shared" si="2"/>
        <v>1.26</v>
      </c>
      <c r="J99" s="115"/>
    </row>
    <row r="100" spans="1:10" ht="108">
      <c r="A100" s="114"/>
      <c r="B100" s="107">
        <v>2</v>
      </c>
      <c r="C100" s="10" t="s">
        <v>772</v>
      </c>
      <c r="D100" s="118" t="s">
        <v>484</v>
      </c>
      <c r="E100" s="136"/>
      <c r="F100" s="137"/>
      <c r="G100" s="11" t="s">
        <v>773</v>
      </c>
      <c r="H100" s="14">
        <v>0.63</v>
      </c>
      <c r="I100" s="109">
        <f t="shared" si="2"/>
        <v>1.26</v>
      </c>
      <c r="J100" s="115"/>
    </row>
    <row r="101" spans="1:10" ht="108">
      <c r="A101" s="114"/>
      <c r="B101" s="107">
        <v>2</v>
      </c>
      <c r="C101" s="10" t="s">
        <v>772</v>
      </c>
      <c r="D101" s="118" t="s">
        <v>751</v>
      </c>
      <c r="E101" s="136"/>
      <c r="F101" s="137"/>
      <c r="G101" s="11" t="s">
        <v>773</v>
      </c>
      <c r="H101" s="14">
        <v>0.63</v>
      </c>
      <c r="I101" s="109">
        <f t="shared" si="2"/>
        <v>1.26</v>
      </c>
      <c r="J101" s="115"/>
    </row>
    <row r="102" spans="1:10" ht="108">
      <c r="A102" s="114"/>
      <c r="B102" s="107">
        <v>2</v>
      </c>
      <c r="C102" s="10" t="s">
        <v>772</v>
      </c>
      <c r="D102" s="118" t="s">
        <v>752</v>
      </c>
      <c r="E102" s="136"/>
      <c r="F102" s="137"/>
      <c r="G102" s="11" t="s">
        <v>773</v>
      </c>
      <c r="H102" s="14">
        <v>0.63</v>
      </c>
      <c r="I102" s="109">
        <f t="shared" si="2"/>
        <v>1.26</v>
      </c>
      <c r="J102" s="115"/>
    </row>
    <row r="103" spans="1:10" ht="108">
      <c r="A103" s="114"/>
      <c r="B103" s="107">
        <v>2</v>
      </c>
      <c r="C103" s="10" t="s">
        <v>772</v>
      </c>
      <c r="D103" s="118" t="s">
        <v>753</v>
      </c>
      <c r="E103" s="136"/>
      <c r="F103" s="137"/>
      <c r="G103" s="11" t="s">
        <v>773</v>
      </c>
      <c r="H103" s="14">
        <v>0.63</v>
      </c>
      <c r="I103" s="109">
        <f t="shared" si="2"/>
        <v>1.26</v>
      </c>
      <c r="J103" s="115"/>
    </row>
    <row r="104" spans="1:10" ht="108">
      <c r="A104" s="114"/>
      <c r="B104" s="107">
        <v>1</v>
      </c>
      <c r="C104" s="10" t="s">
        <v>774</v>
      </c>
      <c r="D104" s="118" t="s">
        <v>273</v>
      </c>
      <c r="E104" s="136"/>
      <c r="F104" s="137"/>
      <c r="G104" s="11" t="s">
        <v>775</v>
      </c>
      <c r="H104" s="14">
        <v>0.63</v>
      </c>
      <c r="I104" s="109">
        <f t="shared" si="2"/>
        <v>0.63</v>
      </c>
      <c r="J104" s="115"/>
    </row>
    <row r="105" spans="1:10" ht="108">
      <c r="A105" s="114"/>
      <c r="B105" s="107">
        <v>1</v>
      </c>
      <c r="C105" s="10" t="s">
        <v>774</v>
      </c>
      <c r="D105" s="118" t="s">
        <v>673</v>
      </c>
      <c r="E105" s="136"/>
      <c r="F105" s="137"/>
      <c r="G105" s="11" t="s">
        <v>775</v>
      </c>
      <c r="H105" s="14">
        <v>0.63</v>
      </c>
      <c r="I105" s="109">
        <f t="shared" si="2"/>
        <v>0.63</v>
      </c>
      <c r="J105" s="115"/>
    </row>
    <row r="106" spans="1:10" ht="108">
      <c r="A106" s="114"/>
      <c r="B106" s="107">
        <v>1</v>
      </c>
      <c r="C106" s="10" t="s">
        <v>774</v>
      </c>
      <c r="D106" s="118" t="s">
        <v>484</v>
      </c>
      <c r="E106" s="136"/>
      <c r="F106" s="137"/>
      <c r="G106" s="11" t="s">
        <v>775</v>
      </c>
      <c r="H106" s="14">
        <v>0.63</v>
      </c>
      <c r="I106" s="109">
        <f t="shared" si="2"/>
        <v>0.63</v>
      </c>
      <c r="J106" s="115"/>
    </row>
    <row r="107" spans="1:10" ht="108">
      <c r="A107" s="114"/>
      <c r="B107" s="107">
        <v>1</v>
      </c>
      <c r="C107" s="10" t="s">
        <v>774</v>
      </c>
      <c r="D107" s="118" t="s">
        <v>751</v>
      </c>
      <c r="E107" s="136"/>
      <c r="F107" s="137"/>
      <c r="G107" s="11" t="s">
        <v>775</v>
      </c>
      <c r="H107" s="14">
        <v>0.63</v>
      </c>
      <c r="I107" s="109">
        <f t="shared" si="2"/>
        <v>0.63</v>
      </c>
      <c r="J107" s="115"/>
    </row>
    <row r="108" spans="1:10" ht="108">
      <c r="A108" s="114"/>
      <c r="B108" s="107">
        <v>1</v>
      </c>
      <c r="C108" s="10" t="s">
        <v>774</v>
      </c>
      <c r="D108" s="118" t="s">
        <v>752</v>
      </c>
      <c r="E108" s="136"/>
      <c r="F108" s="137"/>
      <c r="G108" s="11" t="s">
        <v>775</v>
      </c>
      <c r="H108" s="14">
        <v>0.63</v>
      </c>
      <c r="I108" s="109">
        <f t="shared" si="2"/>
        <v>0.63</v>
      </c>
      <c r="J108" s="115"/>
    </row>
    <row r="109" spans="1:10" ht="108">
      <c r="A109" s="114"/>
      <c r="B109" s="107">
        <v>1</v>
      </c>
      <c r="C109" s="10" t="s">
        <v>774</v>
      </c>
      <c r="D109" s="118" t="s">
        <v>753</v>
      </c>
      <c r="E109" s="136"/>
      <c r="F109" s="137"/>
      <c r="G109" s="11" t="s">
        <v>775</v>
      </c>
      <c r="H109" s="14">
        <v>0.63</v>
      </c>
      <c r="I109" s="109">
        <f t="shared" si="2"/>
        <v>0.63</v>
      </c>
      <c r="J109" s="115"/>
    </row>
    <row r="110" spans="1:10" ht="96">
      <c r="A110" s="114"/>
      <c r="B110" s="107">
        <v>2</v>
      </c>
      <c r="C110" s="10" t="s">
        <v>776</v>
      </c>
      <c r="D110" s="118" t="s">
        <v>673</v>
      </c>
      <c r="E110" s="136"/>
      <c r="F110" s="137"/>
      <c r="G110" s="11" t="s">
        <v>777</v>
      </c>
      <c r="H110" s="14">
        <v>0.63</v>
      </c>
      <c r="I110" s="109">
        <f t="shared" si="2"/>
        <v>1.26</v>
      </c>
      <c r="J110" s="115"/>
    </row>
    <row r="111" spans="1:10" ht="96">
      <c r="A111" s="114"/>
      <c r="B111" s="107">
        <v>2</v>
      </c>
      <c r="C111" s="10" t="s">
        <v>776</v>
      </c>
      <c r="D111" s="118" t="s">
        <v>751</v>
      </c>
      <c r="E111" s="136"/>
      <c r="F111" s="137"/>
      <c r="G111" s="11" t="s">
        <v>777</v>
      </c>
      <c r="H111" s="14">
        <v>0.63</v>
      </c>
      <c r="I111" s="109">
        <f t="shared" si="2"/>
        <v>1.26</v>
      </c>
      <c r="J111" s="115"/>
    </row>
    <row r="112" spans="1:10" ht="96">
      <c r="A112" s="114"/>
      <c r="B112" s="107">
        <v>2</v>
      </c>
      <c r="C112" s="10" t="s">
        <v>776</v>
      </c>
      <c r="D112" s="118" t="s">
        <v>752</v>
      </c>
      <c r="E112" s="136"/>
      <c r="F112" s="137"/>
      <c r="G112" s="11" t="s">
        <v>777</v>
      </c>
      <c r="H112" s="14">
        <v>0.63</v>
      </c>
      <c r="I112" s="109">
        <f t="shared" si="2"/>
        <v>1.26</v>
      </c>
      <c r="J112" s="115"/>
    </row>
    <row r="113" spans="1:10" ht="96">
      <c r="A113" s="114"/>
      <c r="B113" s="107">
        <v>2</v>
      </c>
      <c r="C113" s="10" t="s">
        <v>776</v>
      </c>
      <c r="D113" s="118" t="s">
        <v>753</v>
      </c>
      <c r="E113" s="136"/>
      <c r="F113" s="137"/>
      <c r="G113" s="11" t="s">
        <v>777</v>
      </c>
      <c r="H113" s="14">
        <v>0.63</v>
      </c>
      <c r="I113" s="109">
        <f t="shared" si="2"/>
        <v>1.26</v>
      </c>
      <c r="J113" s="115"/>
    </row>
    <row r="114" spans="1:10" ht="96">
      <c r="A114" s="114"/>
      <c r="B114" s="107">
        <v>2</v>
      </c>
      <c r="C114" s="10" t="s">
        <v>776</v>
      </c>
      <c r="D114" s="118" t="s">
        <v>765</v>
      </c>
      <c r="E114" s="136"/>
      <c r="F114" s="137"/>
      <c r="G114" s="11" t="s">
        <v>777</v>
      </c>
      <c r="H114" s="14">
        <v>0.63</v>
      </c>
      <c r="I114" s="109">
        <f t="shared" si="2"/>
        <v>1.26</v>
      </c>
      <c r="J114" s="115"/>
    </row>
    <row r="115" spans="1:10" ht="96">
      <c r="A115" s="114"/>
      <c r="B115" s="107">
        <v>1</v>
      </c>
      <c r="C115" s="10" t="s">
        <v>778</v>
      </c>
      <c r="D115" s="118" t="s">
        <v>673</v>
      </c>
      <c r="E115" s="136"/>
      <c r="F115" s="137"/>
      <c r="G115" s="11" t="s">
        <v>779</v>
      </c>
      <c r="H115" s="14">
        <v>0.73</v>
      </c>
      <c r="I115" s="109">
        <f t="shared" si="2"/>
        <v>0.73</v>
      </c>
      <c r="J115" s="115"/>
    </row>
    <row r="116" spans="1:10" ht="96">
      <c r="A116" s="114"/>
      <c r="B116" s="107">
        <v>1</v>
      </c>
      <c r="C116" s="10" t="s">
        <v>778</v>
      </c>
      <c r="D116" s="118" t="s">
        <v>751</v>
      </c>
      <c r="E116" s="136"/>
      <c r="F116" s="137"/>
      <c r="G116" s="11" t="s">
        <v>779</v>
      </c>
      <c r="H116" s="14">
        <v>0.73</v>
      </c>
      <c r="I116" s="109">
        <f t="shared" si="2"/>
        <v>0.73</v>
      </c>
      <c r="J116" s="115"/>
    </row>
    <row r="117" spans="1:10" ht="96">
      <c r="A117" s="114"/>
      <c r="B117" s="107">
        <v>1</v>
      </c>
      <c r="C117" s="10" t="s">
        <v>778</v>
      </c>
      <c r="D117" s="118" t="s">
        <v>752</v>
      </c>
      <c r="E117" s="136"/>
      <c r="F117" s="137"/>
      <c r="G117" s="11" t="s">
        <v>779</v>
      </c>
      <c r="H117" s="14">
        <v>0.73</v>
      </c>
      <c r="I117" s="109">
        <f t="shared" si="2"/>
        <v>0.73</v>
      </c>
      <c r="J117" s="115"/>
    </row>
    <row r="118" spans="1:10" ht="96">
      <c r="A118" s="114"/>
      <c r="B118" s="107">
        <v>1</v>
      </c>
      <c r="C118" s="10" t="s">
        <v>778</v>
      </c>
      <c r="D118" s="118" t="s">
        <v>753</v>
      </c>
      <c r="E118" s="136"/>
      <c r="F118" s="137"/>
      <c r="G118" s="11" t="s">
        <v>779</v>
      </c>
      <c r="H118" s="14">
        <v>0.73</v>
      </c>
      <c r="I118" s="109">
        <f t="shared" ref="I118:I119" si="3">H118*B118</f>
        <v>0.73</v>
      </c>
      <c r="J118" s="115"/>
    </row>
    <row r="119" spans="1:10" ht="96">
      <c r="A119" s="114"/>
      <c r="B119" s="108">
        <v>1</v>
      </c>
      <c r="C119" s="12" t="s">
        <v>778</v>
      </c>
      <c r="D119" s="119" t="s">
        <v>765</v>
      </c>
      <c r="E119" s="146"/>
      <c r="F119" s="147"/>
      <c r="G119" s="13" t="s">
        <v>779</v>
      </c>
      <c r="H119" s="15">
        <v>0.73</v>
      </c>
      <c r="I119" s="110">
        <f t="shared" si="3"/>
        <v>0.73</v>
      </c>
      <c r="J119" s="115"/>
    </row>
  </sheetData>
  <mergeCells count="102">
    <mergeCell ref="E118:F118"/>
    <mergeCell ref="E119:F119"/>
    <mergeCell ref="E113:F113"/>
    <mergeCell ref="E114:F114"/>
    <mergeCell ref="E115:F115"/>
    <mergeCell ref="E116:F116"/>
    <mergeCell ref="E117:F117"/>
    <mergeCell ref="E108:F108"/>
    <mergeCell ref="E109:F109"/>
    <mergeCell ref="E110:F110"/>
    <mergeCell ref="E111:F111"/>
    <mergeCell ref="E112:F112"/>
    <mergeCell ref="E103:F103"/>
    <mergeCell ref="E104:F104"/>
    <mergeCell ref="E105:F105"/>
    <mergeCell ref="E106:F106"/>
    <mergeCell ref="E107:F107"/>
    <mergeCell ref="E98:F98"/>
    <mergeCell ref="E99:F99"/>
    <mergeCell ref="E100:F100"/>
    <mergeCell ref="E101:F101"/>
    <mergeCell ref="E102:F102"/>
    <mergeCell ref="E93:F93"/>
    <mergeCell ref="E94:F94"/>
    <mergeCell ref="E95:F95"/>
    <mergeCell ref="E96:F96"/>
    <mergeCell ref="E97:F97"/>
    <mergeCell ref="E88:F88"/>
    <mergeCell ref="E89:F89"/>
    <mergeCell ref="E90:F90"/>
    <mergeCell ref="E91:F91"/>
    <mergeCell ref="E92:F92"/>
    <mergeCell ref="E83:F83"/>
    <mergeCell ref="E84:F84"/>
    <mergeCell ref="E85:F85"/>
    <mergeCell ref="E86:F86"/>
    <mergeCell ref="E87:F87"/>
    <mergeCell ref="E78:F78"/>
    <mergeCell ref="E79:F79"/>
    <mergeCell ref="E80:F80"/>
    <mergeCell ref="E81:F81"/>
    <mergeCell ref="E82:F82"/>
    <mergeCell ref="E73:F73"/>
    <mergeCell ref="E74:F74"/>
    <mergeCell ref="E75:F75"/>
    <mergeCell ref="E76:F76"/>
    <mergeCell ref="E77:F77"/>
    <mergeCell ref="E68:F68"/>
    <mergeCell ref="E69:F69"/>
    <mergeCell ref="E70:F70"/>
    <mergeCell ref="E71:F71"/>
    <mergeCell ref="E72:F72"/>
    <mergeCell ref="E63:F63"/>
    <mergeCell ref="E64:F64"/>
    <mergeCell ref="E65:F65"/>
    <mergeCell ref="E66:F66"/>
    <mergeCell ref="E67:F67"/>
    <mergeCell ref="E58:F58"/>
    <mergeCell ref="E59:F59"/>
    <mergeCell ref="E60:F60"/>
    <mergeCell ref="E61:F61"/>
    <mergeCell ref="E62:F62"/>
    <mergeCell ref="E53:F53"/>
    <mergeCell ref="E54:F54"/>
    <mergeCell ref="E55:F55"/>
    <mergeCell ref="E56:F56"/>
    <mergeCell ref="E57:F57"/>
    <mergeCell ref="E48:F48"/>
    <mergeCell ref="E49:F49"/>
    <mergeCell ref="E50:F50"/>
    <mergeCell ref="E51:F51"/>
    <mergeCell ref="E52:F52"/>
    <mergeCell ref="E43:F43"/>
    <mergeCell ref="E44:F44"/>
    <mergeCell ref="E45:F45"/>
    <mergeCell ref="E46:F46"/>
    <mergeCell ref="E47:F47"/>
    <mergeCell ref="E38:F38"/>
    <mergeCell ref="E39:F39"/>
    <mergeCell ref="E40:F40"/>
    <mergeCell ref="E41:F41"/>
    <mergeCell ref="E42:F42"/>
    <mergeCell ref="E37:F37"/>
    <mergeCell ref="E29:F29"/>
    <mergeCell ref="E23:F23"/>
    <mergeCell ref="E30:F30"/>
    <mergeCell ref="E31:F31"/>
    <mergeCell ref="E32:F32"/>
    <mergeCell ref="E24:F24"/>
    <mergeCell ref="E25:F25"/>
    <mergeCell ref="E26:F26"/>
    <mergeCell ref="E27:F27"/>
    <mergeCell ref="E28:F28"/>
    <mergeCell ref="I10:I11"/>
    <mergeCell ref="I14:I15"/>
    <mergeCell ref="E20:F20"/>
    <mergeCell ref="E21:F21"/>
    <mergeCell ref="E22:F22"/>
    <mergeCell ref="E33:F33"/>
    <mergeCell ref="E34:F34"/>
    <mergeCell ref="E35:F35"/>
    <mergeCell ref="E36:F3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31"/>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0.5</v>
      </c>
      <c r="O1" t="s">
        <v>181</v>
      </c>
    </row>
    <row r="2" spans="1:15" ht="15.75" customHeight="1">
      <c r="A2" s="114"/>
      <c r="B2" s="124" t="s">
        <v>134</v>
      </c>
      <c r="C2" s="120"/>
      <c r="D2" s="120"/>
      <c r="E2" s="120"/>
      <c r="F2" s="120"/>
      <c r="G2" s="120"/>
      <c r="H2" s="120"/>
      <c r="I2" s="120"/>
      <c r="J2" s="120"/>
      <c r="K2" s="125" t="s">
        <v>140</v>
      </c>
      <c r="L2" s="115"/>
      <c r="N2">
        <v>713.0300000000002</v>
      </c>
      <c r="O2" t="s">
        <v>182</v>
      </c>
    </row>
    <row r="3" spans="1:15" ht="12.75" customHeight="1">
      <c r="A3" s="114"/>
      <c r="B3" s="121" t="s">
        <v>135</v>
      </c>
      <c r="C3" s="120"/>
      <c r="D3" s="120"/>
      <c r="E3" s="120"/>
      <c r="F3" s="120"/>
      <c r="G3" s="120"/>
      <c r="H3" s="120"/>
      <c r="I3" s="120"/>
      <c r="J3" s="120"/>
      <c r="K3" s="120"/>
      <c r="L3" s="115"/>
      <c r="N3">
        <v>713.0300000000002</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hidden="1"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799</v>
      </c>
      <c r="C10" s="120"/>
      <c r="D10" s="120"/>
      <c r="E10" s="120"/>
      <c r="F10" s="115"/>
      <c r="G10" s="116"/>
      <c r="H10" s="116" t="s">
        <v>799</v>
      </c>
      <c r="I10" s="120"/>
      <c r="J10" s="120"/>
      <c r="K10" s="138">
        <f>IF(Invoice!J10&lt;&gt;"",Invoice!J10,"")</f>
        <v>51454</v>
      </c>
      <c r="L10" s="115"/>
    </row>
    <row r="11" spans="1:15" ht="12.75" customHeight="1">
      <c r="A11" s="114"/>
      <c r="B11" s="114" t="s">
        <v>800</v>
      </c>
      <c r="C11" s="120"/>
      <c r="D11" s="120"/>
      <c r="E11" s="120"/>
      <c r="F11" s="115"/>
      <c r="G11" s="116"/>
      <c r="H11" s="116" t="s">
        <v>800</v>
      </c>
      <c r="I11" s="120"/>
      <c r="J11" s="120"/>
      <c r="K11" s="139"/>
      <c r="L11" s="115"/>
    </row>
    <row r="12" spans="1:15" ht="12.75" customHeight="1">
      <c r="A12" s="114"/>
      <c r="B12" s="114" t="s">
        <v>710</v>
      </c>
      <c r="C12" s="120"/>
      <c r="D12" s="120"/>
      <c r="E12" s="120"/>
      <c r="F12" s="115"/>
      <c r="G12" s="116"/>
      <c r="H12" s="116" t="s">
        <v>710</v>
      </c>
      <c r="I12" s="120"/>
      <c r="J12" s="120"/>
      <c r="K12" s="120"/>
      <c r="L12" s="115"/>
    </row>
    <row r="13" spans="1:15" ht="12.75" customHeight="1">
      <c r="A13" s="114"/>
      <c r="B13" s="114" t="s">
        <v>801</v>
      </c>
      <c r="C13" s="120"/>
      <c r="D13" s="120"/>
      <c r="E13" s="120"/>
      <c r="F13" s="115"/>
      <c r="G13" s="116"/>
      <c r="H13" s="116" t="s">
        <v>801</v>
      </c>
      <c r="I13" s="120"/>
      <c r="J13" s="120"/>
      <c r="K13" s="99" t="s">
        <v>11</v>
      </c>
      <c r="L13" s="115"/>
    </row>
    <row r="14" spans="1:15" ht="15" customHeight="1">
      <c r="A14" s="114"/>
      <c r="B14" s="114" t="s">
        <v>712</v>
      </c>
      <c r="C14" s="120"/>
      <c r="D14" s="120"/>
      <c r="E14" s="120"/>
      <c r="F14" s="115"/>
      <c r="G14" s="116"/>
      <c r="H14" s="116" t="s">
        <v>712</v>
      </c>
      <c r="I14" s="120"/>
      <c r="J14" s="120"/>
      <c r="K14" s="140">
        <f>Invoice!J14</f>
        <v>45186</v>
      </c>
      <c r="L14" s="115"/>
    </row>
    <row r="15" spans="1:15" ht="15" customHeight="1">
      <c r="A15" s="114"/>
      <c r="B15" s="131" t="s">
        <v>802</v>
      </c>
      <c r="C15" s="7"/>
      <c r="D15" s="7"/>
      <c r="E15" s="7"/>
      <c r="F15" s="8"/>
      <c r="G15" s="116"/>
      <c r="H15" s="132" t="s">
        <v>802</v>
      </c>
      <c r="I15" s="120"/>
      <c r="J15" s="120"/>
      <c r="K15" s="141"/>
      <c r="L15" s="115"/>
    </row>
    <row r="16" spans="1:15" ht="15" customHeight="1">
      <c r="A16" s="114"/>
      <c r="B16" s="120"/>
      <c r="C16" s="120"/>
      <c r="D16" s="120"/>
      <c r="E16" s="120"/>
      <c r="F16" s="120"/>
      <c r="G16" s="120"/>
      <c r="H16" s="120"/>
      <c r="I16" s="123" t="s">
        <v>142</v>
      </c>
      <c r="J16" s="123" t="s">
        <v>142</v>
      </c>
      <c r="K16" s="129">
        <v>40022</v>
      </c>
      <c r="L16" s="115"/>
    </row>
    <row r="17" spans="1:12" ht="12.75" customHeight="1">
      <c r="A17" s="114"/>
      <c r="B17" s="120" t="s">
        <v>713</v>
      </c>
      <c r="C17" s="120"/>
      <c r="D17" s="120"/>
      <c r="E17" s="120"/>
      <c r="F17" s="120"/>
      <c r="G17" s="120"/>
      <c r="H17" s="120"/>
      <c r="I17" s="123" t="s">
        <v>143</v>
      </c>
      <c r="J17" s="123" t="s">
        <v>143</v>
      </c>
      <c r="K17" s="129" t="str">
        <f>IF(Invoice!J17&lt;&gt;"",Invoice!J17,"")</f>
        <v>Didi</v>
      </c>
      <c r="L17" s="115"/>
    </row>
    <row r="18" spans="1:12" ht="18" customHeight="1">
      <c r="A18" s="114"/>
      <c r="B18" s="120" t="s">
        <v>714</v>
      </c>
      <c r="C18" s="120"/>
      <c r="D18" s="120"/>
      <c r="E18" s="120"/>
      <c r="F18" s="120"/>
      <c r="G18" s="120"/>
      <c r="H18" s="120"/>
      <c r="I18" s="122" t="s">
        <v>258</v>
      </c>
      <c r="J18" s="122" t="s">
        <v>258</v>
      </c>
      <c r="K18" s="104" t="s">
        <v>133</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2" t="s">
        <v>201</v>
      </c>
      <c r="G20" s="143"/>
      <c r="H20" s="100" t="s">
        <v>169</v>
      </c>
      <c r="I20" s="100" t="s">
        <v>202</v>
      </c>
      <c r="J20" s="100" t="s">
        <v>202</v>
      </c>
      <c r="K20" s="100" t="s">
        <v>21</v>
      </c>
      <c r="L20" s="115"/>
    </row>
    <row r="21" spans="1:12" ht="12.75" customHeight="1">
      <c r="A21" s="114"/>
      <c r="B21" s="105"/>
      <c r="C21" s="105"/>
      <c r="D21" s="105"/>
      <c r="E21" s="106"/>
      <c r="F21" s="144"/>
      <c r="G21" s="145"/>
      <c r="H21" s="105" t="s">
        <v>141</v>
      </c>
      <c r="I21" s="105"/>
      <c r="J21" s="105"/>
      <c r="K21" s="105"/>
      <c r="L21" s="115"/>
    </row>
    <row r="22" spans="1:12" ht="12.75" customHeight="1">
      <c r="A22" s="114"/>
      <c r="B22" s="107">
        <f>'Tax Invoice'!D18</f>
        <v>40</v>
      </c>
      <c r="C22" s="10" t="s">
        <v>715</v>
      </c>
      <c r="D22" s="10" t="s">
        <v>780</v>
      </c>
      <c r="E22" s="118" t="s">
        <v>25</v>
      </c>
      <c r="F22" s="136"/>
      <c r="G22" s="137"/>
      <c r="H22" s="11" t="s">
        <v>716</v>
      </c>
      <c r="I22" s="14">
        <f t="shared" ref="I22:I53" si="0">ROUNDUP(J22*$N$1,2)</f>
        <v>0.15</v>
      </c>
      <c r="J22" s="14">
        <v>0.3</v>
      </c>
      <c r="K22" s="109">
        <f t="shared" ref="K22:K53" si="1">I22*B22</f>
        <v>6</v>
      </c>
      <c r="L22" s="115"/>
    </row>
    <row r="23" spans="1:12" ht="12.75" customHeight="1">
      <c r="A23" s="114"/>
      <c r="B23" s="107">
        <f>'Tax Invoice'!D19</f>
        <v>40</v>
      </c>
      <c r="C23" s="10" t="s">
        <v>715</v>
      </c>
      <c r="D23" s="10" t="s">
        <v>781</v>
      </c>
      <c r="E23" s="118" t="s">
        <v>67</v>
      </c>
      <c r="F23" s="136"/>
      <c r="G23" s="137"/>
      <c r="H23" s="11" t="s">
        <v>716</v>
      </c>
      <c r="I23" s="14">
        <f t="shared" si="0"/>
        <v>0.17</v>
      </c>
      <c r="J23" s="14">
        <v>0.33</v>
      </c>
      <c r="K23" s="109">
        <f t="shared" si="1"/>
        <v>6.8000000000000007</v>
      </c>
      <c r="L23" s="115"/>
    </row>
    <row r="24" spans="1:12" ht="12.75" customHeight="1">
      <c r="A24" s="114"/>
      <c r="B24" s="107">
        <f>'Tax Invoice'!D20</f>
        <v>50</v>
      </c>
      <c r="C24" s="10" t="s">
        <v>717</v>
      </c>
      <c r="D24" s="10" t="s">
        <v>717</v>
      </c>
      <c r="E24" s="118" t="s">
        <v>49</v>
      </c>
      <c r="F24" s="136"/>
      <c r="G24" s="137"/>
      <c r="H24" s="11" t="s">
        <v>718</v>
      </c>
      <c r="I24" s="14">
        <f t="shared" si="0"/>
        <v>0.15000000000000002</v>
      </c>
      <c r="J24" s="14">
        <v>0.28999999999999998</v>
      </c>
      <c r="K24" s="109">
        <f t="shared" si="1"/>
        <v>7.5000000000000009</v>
      </c>
      <c r="L24" s="115"/>
    </row>
    <row r="25" spans="1:12" ht="24" customHeight="1">
      <c r="A25" s="114"/>
      <c r="B25" s="107">
        <f>'Tax Invoice'!D21</f>
        <v>10</v>
      </c>
      <c r="C25" s="10" t="s">
        <v>719</v>
      </c>
      <c r="D25" s="10" t="s">
        <v>719</v>
      </c>
      <c r="E25" s="118" t="s">
        <v>25</v>
      </c>
      <c r="F25" s="136" t="s">
        <v>273</v>
      </c>
      <c r="G25" s="137"/>
      <c r="H25" s="11" t="s">
        <v>720</v>
      </c>
      <c r="I25" s="14">
        <f t="shared" si="0"/>
        <v>0.28999999999999998</v>
      </c>
      <c r="J25" s="14">
        <v>0.57999999999999996</v>
      </c>
      <c r="K25" s="109">
        <f t="shared" si="1"/>
        <v>2.9</v>
      </c>
      <c r="L25" s="115"/>
    </row>
    <row r="26" spans="1:12" ht="24" customHeight="1">
      <c r="A26" s="114"/>
      <c r="B26" s="107">
        <f>'Tax Invoice'!D22</f>
        <v>1</v>
      </c>
      <c r="C26" s="10" t="s">
        <v>721</v>
      </c>
      <c r="D26" s="10" t="s">
        <v>721</v>
      </c>
      <c r="E26" s="118" t="s">
        <v>25</v>
      </c>
      <c r="F26" s="136"/>
      <c r="G26" s="137"/>
      <c r="H26" s="11" t="s">
        <v>722</v>
      </c>
      <c r="I26" s="14">
        <f t="shared" si="0"/>
        <v>7.87</v>
      </c>
      <c r="J26" s="14">
        <v>15.74</v>
      </c>
      <c r="K26" s="109">
        <f t="shared" si="1"/>
        <v>7.87</v>
      </c>
      <c r="L26" s="115"/>
    </row>
    <row r="27" spans="1:12" ht="24" customHeight="1">
      <c r="A27" s="114"/>
      <c r="B27" s="107">
        <f>'Tax Invoice'!D23</f>
        <v>1</v>
      </c>
      <c r="C27" s="10" t="s">
        <v>723</v>
      </c>
      <c r="D27" s="10" t="s">
        <v>723</v>
      </c>
      <c r="E27" s="118" t="s">
        <v>294</v>
      </c>
      <c r="F27" s="136" t="s">
        <v>273</v>
      </c>
      <c r="G27" s="137"/>
      <c r="H27" s="11" t="s">
        <v>724</v>
      </c>
      <c r="I27" s="14">
        <f t="shared" si="0"/>
        <v>7.95</v>
      </c>
      <c r="J27" s="14">
        <v>15.89</v>
      </c>
      <c r="K27" s="109">
        <f t="shared" si="1"/>
        <v>7.95</v>
      </c>
      <c r="L27" s="115"/>
    </row>
    <row r="28" spans="1:12" ht="24" customHeight="1">
      <c r="A28" s="114"/>
      <c r="B28" s="107">
        <f>'Tax Invoice'!D24</f>
        <v>100</v>
      </c>
      <c r="C28" s="10" t="s">
        <v>662</v>
      </c>
      <c r="D28" s="10" t="s">
        <v>662</v>
      </c>
      <c r="E28" s="118" t="s">
        <v>26</v>
      </c>
      <c r="F28" s="136" t="s">
        <v>107</v>
      </c>
      <c r="G28" s="137"/>
      <c r="H28" s="11" t="s">
        <v>725</v>
      </c>
      <c r="I28" s="14">
        <f t="shared" si="0"/>
        <v>0.43</v>
      </c>
      <c r="J28" s="14">
        <v>0.85</v>
      </c>
      <c r="K28" s="109">
        <f t="shared" si="1"/>
        <v>43</v>
      </c>
      <c r="L28" s="115"/>
    </row>
    <row r="29" spans="1:12" ht="24" customHeight="1">
      <c r="A29" s="114"/>
      <c r="B29" s="107">
        <f>'Tax Invoice'!D25</f>
        <v>2</v>
      </c>
      <c r="C29" s="10" t="s">
        <v>726</v>
      </c>
      <c r="D29" s="10" t="s">
        <v>726</v>
      </c>
      <c r="E29" s="118" t="s">
        <v>26</v>
      </c>
      <c r="F29" s="136" t="s">
        <v>107</v>
      </c>
      <c r="G29" s="137"/>
      <c r="H29" s="11" t="s">
        <v>727</v>
      </c>
      <c r="I29" s="14">
        <f t="shared" si="0"/>
        <v>2.2799999999999998</v>
      </c>
      <c r="J29" s="14">
        <v>4.5599999999999996</v>
      </c>
      <c r="K29" s="109">
        <f t="shared" si="1"/>
        <v>4.5599999999999996</v>
      </c>
      <c r="L29" s="115"/>
    </row>
    <row r="30" spans="1:12" ht="24" customHeight="1">
      <c r="A30" s="114"/>
      <c r="B30" s="107">
        <f>'Tax Invoice'!D26</f>
        <v>2</v>
      </c>
      <c r="C30" s="10" t="s">
        <v>726</v>
      </c>
      <c r="D30" s="10" t="s">
        <v>726</v>
      </c>
      <c r="E30" s="118" t="s">
        <v>26</v>
      </c>
      <c r="F30" s="136" t="s">
        <v>210</v>
      </c>
      <c r="G30" s="137"/>
      <c r="H30" s="11" t="s">
        <v>727</v>
      </c>
      <c r="I30" s="14">
        <f t="shared" si="0"/>
        <v>2.2799999999999998</v>
      </c>
      <c r="J30" s="14">
        <v>4.5599999999999996</v>
      </c>
      <c r="K30" s="109">
        <f t="shared" si="1"/>
        <v>4.5599999999999996</v>
      </c>
      <c r="L30" s="115"/>
    </row>
    <row r="31" spans="1:12" ht="24" customHeight="1">
      <c r="A31" s="114"/>
      <c r="B31" s="107">
        <f>'Tax Invoice'!D27</f>
        <v>2</v>
      </c>
      <c r="C31" s="10" t="s">
        <v>726</v>
      </c>
      <c r="D31" s="10" t="s">
        <v>726</v>
      </c>
      <c r="E31" s="118" t="s">
        <v>26</v>
      </c>
      <c r="F31" s="136" t="s">
        <v>212</v>
      </c>
      <c r="G31" s="137"/>
      <c r="H31" s="11" t="s">
        <v>727</v>
      </c>
      <c r="I31" s="14">
        <f t="shared" si="0"/>
        <v>2.2799999999999998</v>
      </c>
      <c r="J31" s="14">
        <v>4.5599999999999996</v>
      </c>
      <c r="K31" s="109">
        <f t="shared" si="1"/>
        <v>4.5599999999999996</v>
      </c>
      <c r="L31" s="115"/>
    </row>
    <row r="32" spans="1:12" ht="24" customHeight="1">
      <c r="A32" s="114"/>
      <c r="B32" s="107">
        <f>'Tax Invoice'!D28</f>
        <v>2</v>
      </c>
      <c r="C32" s="10" t="s">
        <v>726</v>
      </c>
      <c r="D32" s="10" t="s">
        <v>726</v>
      </c>
      <c r="E32" s="118" t="s">
        <v>26</v>
      </c>
      <c r="F32" s="136" t="s">
        <v>213</v>
      </c>
      <c r="G32" s="137"/>
      <c r="H32" s="11" t="s">
        <v>727</v>
      </c>
      <c r="I32" s="14">
        <f t="shared" si="0"/>
        <v>2.2799999999999998</v>
      </c>
      <c r="J32" s="14">
        <v>4.5599999999999996</v>
      </c>
      <c r="K32" s="109">
        <f t="shared" si="1"/>
        <v>4.5599999999999996</v>
      </c>
      <c r="L32" s="115"/>
    </row>
    <row r="33" spans="1:12" ht="24" customHeight="1">
      <c r="A33" s="114"/>
      <c r="B33" s="107">
        <f>'Tax Invoice'!D29</f>
        <v>2</v>
      </c>
      <c r="C33" s="10" t="s">
        <v>726</v>
      </c>
      <c r="D33" s="10" t="s">
        <v>726</v>
      </c>
      <c r="E33" s="118" t="s">
        <v>26</v>
      </c>
      <c r="F33" s="136" t="s">
        <v>263</v>
      </c>
      <c r="G33" s="137"/>
      <c r="H33" s="11" t="s">
        <v>727</v>
      </c>
      <c r="I33" s="14">
        <f t="shared" si="0"/>
        <v>2.2799999999999998</v>
      </c>
      <c r="J33" s="14">
        <v>4.5599999999999996</v>
      </c>
      <c r="K33" s="109">
        <f t="shared" si="1"/>
        <v>4.5599999999999996</v>
      </c>
      <c r="L33" s="115"/>
    </row>
    <row r="34" spans="1:12" ht="24" customHeight="1">
      <c r="A34" s="114"/>
      <c r="B34" s="107">
        <f>'Tax Invoice'!D30</f>
        <v>2</v>
      </c>
      <c r="C34" s="10" t="s">
        <v>726</v>
      </c>
      <c r="D34" s="10" t="s">
        <v>726</v>
      </c>
      <c r="E34" s="118" t="s">
        <v>26</v>
      </c>
      <c r="F34" s="136" t="s">
        <v>214</v>
      </c>
      <c r="G34" s="137"/>
      <c r="H34" s="11" t="s">
        <v>727</v>
      </c>
      <c r="I34" s="14">
        <f t="shared" si="0"/>
        <v>2.2799999999999998</v>
      </c>
      <c r="J34" s="14">
        <v>4.5599999999999996</v>
      </c>
      <c r="K34" s="109">
        <f t="shared" si="1"/>
        <v>4.5599999999999996</v>
      </c>
      <c r="L34" s="115"/>
    </row>
    <row r="35" spans="1:12" ht="24" customHeight="1">
      <c r="A35" s="114"/>
      <c r="B35" s="107">
        <f>'Tax Invoice'!D31</f>
        <v>2</v>
      </c>
      <c r="C35" s="10" t="s">
        <v>726</v>
      </c>
      <c r="D35" s="10" t="s">
        <v>726</v>
      </c>
      <c r="E35" s="118" t="s">
        <v>26</v>
      </c>
      <c r="F35" s="136" t="s">
        <v>265</v>
      </c>
      <c r="G35" s="137"/>
      <c r="H35" s="11" t="s">
        <v>727</v>
      </c>
      <c r="I35" s="14">
        <f t="shared" si="0"/>
        <v>2.2799999999999998</v>
      </c>
      <c r="J35" s="14">
        <v>4.5599999999999996</v>
      </c>
      <c r="K35" s="109">
        <f t="shared" si="1"/>
        <v>4.5599999999999996</v>
      </c>
      <c r="L35" s="115"/>
    </row>
    <row r="36" spans="1:12" ht="24" customHeight="1">
      <c r="A36" s="114"/>
      <c r="B36" s="107">
        <f>'Tax Invoice'!D32</f>
        <v>2</v>
      </c>
      <c r="C36" s="10" t="s">
        <v>726</v>
      </c>
      <c r="D36" s="10" t="s">
        <v>726</v>
      </c>
      <c r="E36" s="118" t="s">
        <v>26</v>
      </c>
      <c r="F36" s="136" t="s">
        <v>266</v>
      </c>
      <c r="G36" s="137"/>
      <c r="H36" s="11" t="s">
        <v>727</v>
      </c>
      <c r="I36" s="14">
        <f t="shared" si="0"/>
        <v>2.2799999999999998</v>
      </c>
      <c r="J36" s="14">
        <v>4.5599999999999996</v>
      </c>
      <c r="K36" s="109">
        <f t="shared" si="1"/>
        <v>4.5599999999999996</v>
      </c>
      <c r="L36" s="115"/>
    </row>
    <row r="37" spans="1:12" ht="24" customHeight="1">
      <c r="A37" s="114"/>
      <c r="B37" s="107">
        <f>'Tax Invoice'!D33</f>
        <v>2</v>
      </c>
      <c r="C37" s="10" t="s">
        <v>726</v>
      </c>
      <c r="D37" s="10" t="s">
        <v>726</v>
      </c>
      <c r="E37" s="118" t="s">
        <v>26</v>
      </c>
      <c r="F37" s="136" t="s">
        <v>267</v>
      </c>
      <c r="G37" s="137"/>
      <c r="H37" s="11" t="s">
        <v>727</v>
      </c>
      <c r="I37" s="14">
        <f t="shared" si="0"/>
        <v>2.2799999999999998</v>
      </c>
      <c r="J37" s="14">
        <v>4.5599999999999996</v>
      </c>
      <c r="K37" s="109">
        <f t="shared" si="1"/>
        <v>4.5599999999999996</v>
      </c>
      <c r="L37" s="115"/>
    </row>
    <row r="38" spans="1:12" ht="24" customHeight="1">
      <c r="A38" s="114"/>
      <c r="B38" s="107">
        <f>'Tax Invoice'!D34</f>
        <v>2</v>
      </c>
      <c r="C38" s="10" t="s">
        <v>726</v>
      </c>
      <c r="D38" s="10" t="s">
        <v>726</v>
      </c>
      <c r="E38" s="118" t="s">
        <v>26</v>
      </c>
      <c r="F38" s="136" t="s">
        <v>310</v>
      </c>
      <c r="G38" s="137"/>
      <c r="H38" s="11" t="s">
        <v>727</v>
      </c>
      <c r="I38" s="14">
        <f t="shared" si="0"/>
        <v>2.2799999999999998</v>
      </c>
      <c r="J38" s="14">
        <v>4.5599999999999996</v>
      </c>
      <c r="K38" s="109">
        <f t="shared" si="1"/>
        <v>4.5599999999999996</v>
      </c>
      <c r="L38" s="115"/>
    </row>
    <row r="39" spans="1:12" ht="12" customHeight="1">
      <c r="A39" s="114"/>
      <c r="B39" s="107">
        <f>'Tax Invoice'!D35</f>
        <v>50</v>
      </c>
      <c r="C39" s="10" t="s">
        <v>728</v>
      </c>
      <c r="D39" s="10" t="s">
        <v>728</v>
      </c>
      <c r="E39" s="118" t="s">
        <v>26</v>
      </c>
      <c r="F39" s="136"/>
      <c r="G39" s="137"/>
      <c r="H39" s="11" t="s">
        <v>729</v>
      </c>
      <c r="I39" s="14">
        <f t="shared" si="0"/>
        <v>0.08</v>
      </c>
      <c r="J39" s="14">
        <v>0.16</v>
      </c>
      <c r="K39" s="109">
        <f t="shared" si="1"/>
        <v>4</v>
      </c>
      <c r="L39" s="115"/>
    </row>
    <row r="40" spans="1:12" ht="24" customHeight="1">
      <c r="A40" s="114"/>
      <c r="B40" s="107">
        <f>'Tax Invoice'!D36</f>
        <v>2</v>
      </c>
      <c r="C40" s="10" t="s">
        <v>730</v>
      </c>
      <c r="D40" s="10" t="s">
        <v>730</v>
      </c>
      <c r="E40" s="118" t="s">
        <v>25</v>
      </c>
      <c r="F40" s="136" t="s">
        <v>273</v>
      </c>
      <c r="G40" s="137"/>
      <c r="H40" s="11" t="s">
        <v>731</v>
      </c>
      <c r="I40" s="14">
        <f t="shared" si="0"/>
        <v>0.28999999999999998</v>
      </c>
      <c r="J40" s="14">
        <v>0.57999999999999996</v>
      </c>
      <c r="K40" s="109">
        <f t="shared" si="1"/>
        <v>0.57999999999999996</v>
      </c>
      <c r="L40" s="115"/>
    </row>
    <row r="41" spans="1:12" ht="24" customHeight="1">
      <c r="A41" s="114"/>
      <c r="B41" s="107">
        <f>'Tax Invoice'!D37</f>
        <v>2</v>
      </c>
      <c r="C41" s="10" t="s">
        <v>730</v>
      </c>
      <c r="D41" s="10" t="s">
        <v>730</v>
      </c>
      <c r="E41" s="118" t="s">
        <v>25</v>
      </c>
      <c r="F41" s="136" t="s">
        <v>673</v>
      </c>
      <c r="G41" s="137"/>
      <c r="H41" s="11" t="s">
        <v>731</v>
      </c>
      <c r="I41" s="14">
        <f t="shared" si="0"/>
        <v>0.28999999999999998</v>
      </c>
      <c r="J41" s="14">
        <v>0.57999999999999996</v>
      </c>
      <c r="K41" s="109">
        <f t="shared" si="1"/>
        <v>0.57999999999999996</v>
      </c>
      <c r="L41" s="115"/>
    </row>
    <row r="42" spans="1:12" ht="24" customHeight="1">
      <c r="A42" s="114"/>
      <c r="B42" s="107">
        <f>'Tax Invoice'!D38</f>
        <v>2</v>
      </c>
      <c r="C42" s="10" t="s">
        <v>730</v>
      </c>
      <c r="D42" s="10" t="s">
        <v>730</v>
      </c>
      <c r="E42" s="118" t="s">
        <v>25</v>
      </c>
      <c r="F42" s="136" t="s">
        <v>271</v>
      </c>
      <c r="G42" s="137"/>
      <c r="H42" s="11" t="s">
        <v>731</v>
      </c>
      <c r="I42" s="14">
        <f t="shared" si="0"/>
        <v>0.28999999999999998</v>
      </c>
      <c r="J42" s="14">
        <v>0.57999999999999996</v>
      </c>
      <c r="K42" s="109">
        <f t="shared" si="1"/>
        <v>0.57999999999999996</v>
      </c>
      <c r="L42" s="115"/>
    </row>
    <row r="43" spans="1:12" ht="24" customHeight="1">
      <c r="A43" s="114"/>
      <c r="B43" s="107">
        <f>'Tax Invoice'!D39</f>
        <v>2</v>
      </c>
      <c r="C43" s="10" t="s">
        <v>730</v>
      </c>
      <c r="D43" s="10" t="s">
        <v>730</v>
      </c>
      <c r="E43" s="118" t="s">
        <v>25</v>
      </c>
      <c r="F43" s="136" t="s">
        <v>484</v>
      </c>
      <c r="G43" s="137"/>
      <c r="H43" s="11" t="s">
        <v>731</v>
      </c>
      <c r="I43" s="14">
        <f t="shared" si="0"/>
        <v>0.28999999999999998</v>
      </c>
      <c r="J43" s="14">
        <v>0.57999999999999996</v>
      </c>
      <c r="K43" s="109">
        <f t="shared" si="1"/>
        <v>0.57999999999999996</v>
      </c>
      <c r="L43" s="115"/>
    </row>
    <row r="44" spans="1:12" ht="24" customHeight="1">
      <c r="A44" s="114"/>
      <c r="B44" s="107">
        <f>'Tax Invoice'!D40</f>
        <v>2</v>
      </c>
      <c r="C44" s="10" t="s">
        <v>730</v>
      </c>
      <c r="D44" s="10" t="s">
        <v>730</v>
      </c>
      <c r="E44" s="118" t="s">
        <v>25</v>
      </c>
      <c r="F44" s="136" t="s">
        <v>732</v>
      </c>
      <c r="G44" s="137"/>
      <c r="H44" s="11" t="s">
        <v>731</v>
      </c>
      <c r="I44" s="14">
        <f t="shared" si="0"/>
        <v>0.28999999999999998</v>
      </c>
      <c r="J44" s="14">
        <v>0.57999999999999996</v>
      </c>
      <c r="K44" s="109">
        <f t="shared" si="1"/>
        <v>0.57999999999999996</v>
      </c>
      <c r="L44" s="115"/>
    </row>
    <row r="45" spans="1:12" ht="24" customHeight="1">
      <c r="A45" s="114"/>
      <c r="B45" s="107">
        <f>'Tax Invoice'!D41</f>
        <v>10</v>
      </c>
      <c r="C45" s="10" t="s">
        <v>733</v>
      </c>
      <c r="D45" s="10" t="s">
        <v>733</v>
      </c>
      <c r="E45" s="118" t="s">
        <v>25</v>
      </c>
      <c r="F45" s="136" t="s">
        <v>273</v>
      </c>
      <c r="G45" s="137"/>
      <c r="H45" s="11" t="s">
        <v>734</v>
      </c>
      <c r="I45" s="14">
        <f t="shared" si="0"/>
        <v>0.28999999999999998</v>
      </c>
      <c r="J45" s="14">
        <v>0.57999999999999996</v>
      </c>
      <c r="K45" s="109">
        <f t="shared" si="1"/>
        <v>2.9</v>
      </c>
      <c r="L45" s="115"/>
    </row>
    <row r="46" spans="1:12" ht="24" customHeight="1">
      <c r="A46" s="114"/>
      <c r="B46" s="107">
        <f>'Tax Invoice'!D42</f>
        <v>30</v>
      </c>
      <c r="C46" s="10" t="s">
        <v>735</v>
      </c>
      <c r="D46" s="10" t="s">
        <v>735</v>
      </c>
      <c r="E46" s="118" t="s">
        <v>107</v>
      </c>
      <c r="F46" s="136"/>
      <c r="G46" s="137"/>
      <c r="H46" s="11" t="s">
        <v>736</v>
      </c>
      <c r="I46" s="14">
        <f t="shared" si="0"/>
        <v>0.83</v>
      </c>
      <c r="J46" s="14">
        <v>1.66</v>
      </c>
      <c r="K46" s="109">
        <f t="shared" si="1"/>
        <v>24.9</v>
      </c>
      <c r="L46" s="115"/>
    </row>
    <row r="47" spans="1:12" ht="36" customHeight="1">
      <c r="A47" s="114"/>
      <c r="B47" s="107">
        <f>'Tax Invoice'!D43</f>
        <v>8</v>
      </c>
      <c r="C47" s="10" t="s">
        <v>737</v>
      </c>
      <c r="D47" s="10" t="s">
        <v>737</v>
      </c>
      <c r="E47" s="118" t="s">
        <v>93</v>
      </c>
      <c r="F47" s="136" t="s">
        <v>107</v>
      </c>
      <c r="G47" s="137"/>
      <c r="H47" s="11" t="s">
        <v>791</v>
      </c>
      <c r="I47" s="14">
        <f t="shared" si="0"/>
        <v>1.5</v>
      </c>
      <c r="J47" s="14">
        <v>2.99</v>
      </c>
      <c r="K47" s="109">
        <f t="shared" si="1"/>
        <v>12</v>
      </c>
      <c r="L47" s="115"/>
    </row>
    <row r="48" spans="1:12" ht="36" customHeight="1">
      <c r="A48" s="114"/>
      <c r="B48" s="107">
        <f>'Tax Invoice'!D44</f>
        <v>4</v>
      </c>
      <c r="C48" s="10" t="s">
        <v>737</v>
      </c>
      <c r="D48" s="10" t="s">
        <v>737</v>
      </c>
      <c r="E48" s="118" t="s">
        <v>93</v>
      </c>
      <c r="F48" s="136" t="s">
        <v>212</v>
      </c>
      <c r="G48" s="137"/>
      <c r="H48" s="11" t="s">
        <v>791</v>
      </c>
      <c r="I48" s="14">
        <f t="shared" si="0"/>
        <v>1.5</v>
      </c>
      <c r="J48" s="14">
        <v>2.99</v>
      </c>
      <c r="K48" s="109">
        <f t="shared" si="1"/>
        <v>6</v>
      </c>
      <c r="L48" s="115"/>
    </row>
    <row r="49" spans="1:12" ht="36" customHeight="1">
      <c r="A49" s="114"/>
      <c r="B49" s="107">
        <f>'Tax Invoice'!D45</f>
        <v>4</v>
      </c>
      <c r="C49" s="10" t="s">
        <v>737</v>
      </c>
      <c r="D49" s="10" t="s">
        <v>737</v>
      </c>
      <c r="E49" s="118" t="s">
        <v>93</v>
      </c>
      <c r="F49" s="136" t="s">
        <v>263</v>
      </c>
      <c r="G49" s="137"/>
      <c r="H49" s="11" t="s">
        <v>791</v>
      </c>
      <c r="I49" s="14">
        <f t="shared" si="0"/>
        <v>1.5</v>
      </c>
      <c r="J49" s="14">
        <v>2.99</v>
      </c>
      <c r="K49" s="109">
        <f t="shared" si="1"/>
        <v>6</v>
      </c>
      <c r="L49" s="115"/>
    </row>
    <row r="50" spans="1:12" ht="36" customHeight="1">
      <c r="A50" s="114"/>
      <c r="B50" s="107">
        <f>'Tax Invoice'!D46</f>
        <v>4</v>
      </c>
      <c r="C50" s="10" t="s">
        <v>737</v>
      </c>
      <c r="D50" s="10" t="s">
        <v>737</v>
      </c>
      <c r="E50" s="118" t="s">
        <v>93</v>
      </c>
      <c r="F50" s="136" t="s">
        <v>265</v>
      </c>
      <c r="G50" s="137"/>
      <c r="H50" s="11" t="s">
        <v>791</v>
      </c>
      <c r="I50" s="14">
        <f t="shared" si="0"/>
        <v>1.5</v>
      </c>
      <c r="J50" s="14">
        <v>2.99</v>
      </c>
      <c r="K50" s="109">
        <f t="shared" si="1"/>
        <v>6</v>
      </c>
      <c r="L50" s="115"/>
    </row>
    <row r="51" spans="1:12" ht="36" customHeight="1">
      <c r="A51" s="114"/>
      <c r="B51" s="107">
        <f>'Tax Invoice'!D47</f>
        <v>4</v>
      </c>
      <c r="C51" s="10" t="s">
        <v>737</v>
      </c>
      <c r="D51" s="10" t="s">
        <v>737</v>
      </c>
      <c r="E51" s="118" t="s">
        <v>93</v>
      </c>
      <c r="F51" s="136" t="s">
        <v>310</v>
      </c>
      <c r="G51" s="137"/>
      <c r="H51" s="11" t="s">
        <v>791</v>
      </c>
      <c r="I51" s="14">
        <f t="shared" si="0"/>
        <v>1.5</v>
      </c>
      <c r="J51" s="14">
        <v>2.99</v>
      </c>
      <c r="K51" s="109">
        <f t="shared" si="1"/>
        <v>6</v>
      </c>
      <c r="L51" s="115"/>
    </row>
    <row r="52" spans="1:12" ht="48" customHeight="1">
      <c r="A52" s="114"/>
      <c r="B52" s="107">
        <f>'Tax Invoice'!D48</f>
        <v>1</v>
      </c>
      <c r="C52" s="10" t="s">
        <v>738</v>
      </c>
      <c r="D52" s="10" t="s">
        <v>738</v>
      </c>
      <c r="E52" s="118" t="s">
        <v>699</v>
      </c>
      <c r="F52" s="136"/>
      <c r="G52" s="137"/>
      <c r="H52" s="11" t="s">
        <v>792</v>
      </c>
      <c r="I52" s="14">
        <f t="shared" si="0"/>
        <v>6.63</v>
      </c>
      <c r="J52" s="14">
        <v>13.26</v>
      </c>
      <c r="K52" s="109">
        <f t="shared" si="1"/>
        <v>6.63</v>
      </c>
      <c r="L52" s="115"/>
    </row>
    <row r="53" spans="1:12" ht="48" customHeight="1">
      <c r="A53" s="114"/>
      <c r="B53" s="107">
        <f>'Tax Invoice'!D49</f>
        <v>1</v>
      </c>
      <c r="C53" s="10" t="s">
        <v>739</v>
      </c>
      <c r="D53" s="10" t="s">
        <v>739</v>
      </c>
      <c r="E53" s="118" t="s">
        <v>699</v>
      </c>
      <c r="F53" s="136"/>
      <c r="G53" s="137"/>
      <c r="H53" s="11" t="s">
        <v>793</v>
      </c>
      <c r="I53" s="14">
        <f t="shared" si="0"/>
        <v>7.87</v>
      </c>
      <c r="J53" s="14">
        <v>15.74</v>
      </c>
      <c r="K53" s="109">
        <f t="shared" si="1"/>
        <v>7.87</v>
      </c>
      <c r="L53" s="115"/>
    </row>
    <row r="54" spans="1:12" ht="35.25" customHeight="1">
      <c r="A54" s="114"/>
      <c r="B54" s="107">
        <f>'Tax Invoice'!D50</f>
        <v>1</v>
      </c>
      <c r="C54" s="10" t="s">
        <v>740</v>
      </c>
      <c r="D54" s="10" t="s">
        <v>740</v>
      </c>
      <c r="E54" s="118" t="s">
        <v>699</v>
      </c>
      <c r="F54" s="136"/>
      <c r="G54" s="137"/>
      <c r="H54" s="11" t="s">
        <v>794</v>
      </c>
      <c r="I54" s="14">
        <f t="shared" ref="I54:I85" si="2">ROUNDUP(J54*$N$1,2)</f>
        <v>7.4</v>
      </c>
      <c r="J54" s="14">
        <v>14.8</v>
      </c>
      <c r="K54" s="109">
        <f t="shared" ref="K54:K85" si="3">I54*B54</f>
        <v>7.4</v>
      </c>
      <c r="L54" s="115"/>
    </row>
    <row r="55" spans="1:12" ht="48" customHeight="1">
      <c r="A55" s="114"/>
      <c r="B55" s="107">
        <f>'Tax Invoice'!D51</f>
        <v>1</v>
      </c>
      <c r="C55" s="10" t="s">
        <v>741</v>
      </c>
      <c r="D55" s="10" t="s">
        <v>741</v>
      </c>
      <c r="E55" s="118" t="s">
        <v>699</v>
      </c>
      <c r="F55" s="136"/>
      <c r="G55" s="137"/>
      <c r="H55" s="11" t="s">
        <v>795</v>
      </c>
      <c r="I55" s="14">
        <f t="shared" si="2"/>
        <v>7.67</v>
      </c>
      <c r="J55" s="14">
        <v>15.34</v>
      </c>
      <c r="K55" s="109">
        <f t="shared" si="3"/>
        <v>7.67</v>
      </c>
      <c r="L55" s="115"/>
    </row>
    <row r="56" spans="1:12" ht="24" customHeight="1">
      <c r="A56" s="114"/>
      <c r="B56" s="107">
        <f>'Tax Invoice'!D52</f>
        <v>6</v>
      </c>
      <c r="C56" s="10" t="s">
        <v>597</v>
      </c>
      <c r="D56" s="10" t="s">
        <v>782</v>
      </c>
      <c r="E56" s="118" t="s">
        <v>314</v>
      </c>
      <c r="F56" s="136"/>
      <c r="G56" s="137"/>
      <c r="H56" s="11" t="s">
        <v>742</v>
      </c>
      <c r="I56" s="14">
        <f t="shared" si="2"/>
        <v>0.69000000000000006</v>
      </c>
      <c r="J56" s="14">
        <v>1.37</v>
      </c>
      <c r="K56" s="109">
        <f t="shared" si="3"/>
        <v>4.1400000000000006</v>
      </c>
      <c r="L56" s="115"/>
    </row>
    <row r="57" spans="1:12" ht="24" customHeight="1">
      <c r="A57" s="114"/>
      <c r="B57" s="107">
        <f>'Tax Invoice'!D53</f>
        <v>6</v>
      </c>
      <c r="C57" s="10" t="s">
        <v>597</v>
      </c>
      <c r="D57" s="10" t="s">
        <v>783</v>
      </c>
      <c r="E57" s="118" t="s">
        <v>701</v>
      </c>
      <c r="F57" s="136"/>
      <c r="G57" s="137"/>
      <c r="H57" s="11" t="s">
        <v>742</v>
      </c>
      <c r="I57" s="14">
        <f t="shared" si="2"/>
        <v>0.79</v>
      </c>
      <c r="J57" s="14">
        <v>1.57</v>
      </c>
      <c r="K57" s="109">
        <f t="shared" si="3"/>
        <v>4.74</v>
      </c>
      <c r="L57" s="115"/>
    </row>
    <row r="58" spans="1:12" ht="24" customHeight="1">
      <c r="A58" s="114"/>
      <c r="B58" s="107">
        <f>'Tax Invoice'!D54</f>
        <v>6</v>
      </c>
      <c r="C58" s="10" t="s">
        <v>743</v>
      </c>
      <c r="D58" s="10" t="s">
        <v>784</v>
      </c>
      <c r="E58" s="118" t="s">
        <v>314</v>
      </c>
      <c r="F58" s="136"/>
      <c r="G58" s="137"/>
      <c r="H58" s="11" t="s">
        <v>744</v>
      </c>
      <c r="I58" s="14">
        <f t="shared" si="2"/>
        <v>1.1000000000000001</v>
      </c>
      <c r="J58" s="14">
        <v>2.2000000000000002</v>
      </c>
      <c r="K58" s="109">
        <f t="shared" si="3"/>
        <v>6.6000000000000005</v>
      </c>
      <c r="L58" s="115"/>
    </row>
    <row r="59" spans="1:12" ht="24" customHeight="1">
      <c r="A59" s="114"/>
      <c r="B59" s="107">
        <f>'Tax Invoice'!D55</f>
        <v>4</v>
      </c>
      <c r="C59" s="10" t="s">
        <v>743</v>
      </c>
      <c r="D59" s="10" t="s">
        <v>785</v>
      </c>
      <c r="E59" s="118" t="s">
        <v>701</v>
      </c>
      <c r="F59" s="136"/>
      <c r="G59" s="137"/>
      <c r="H59" s="11" t="s">
        <v>744</v>
      </c>
      <c r="I59" s="14">
        <f t="shared" si="2"/>
        <v>1.21</v>
      </c>
      <c r="J59" s="14">
        <v>2.41</v>
      </c>
      <c r="K59" s="109">
        <f t="shared" si="3"/>
        <v>4.84</v>
      </c>
      <c r="L59" s="115"/>
    </row>
    <row r="60" spans="1:12" ht="12" customHeight="1">
      <c r="A60" s="114"/>
      <c r="B60" s="107">
        <f>'Tax Invoice'!D56</f>
        <v>15</v>
      </c>
      <c r="C60" s="10" t="s">
        <v>65</v>
      </c>
      <c r="D60" s="10" t="s">
        <v>65</v>
      </c>
      <c r="E60" s="118" t="s">
        <v>25</v>
      </c>
      <c r="F60" s="136"/>
      <c r="G60" s="137"/>
      <c r="H60" s="11" t="s">
        <v>745</v>
      </c>
      <c r="I60" s="14">
        <f t="shared" si="2"/>
        <v>0.78</v>
      </c>
      <c r="J60" s="14">
        <v>1.56</v>
      </c>
      <c r="K60" s="109">
        <f t="shared" si="3"/>
        <v>11.700000000000001</v>
      </c>
      <c r="L60" s="115"/>
    </row>
    <row r="61" spans="1:12" ht="12" customHeight="1">
      <c r="A61" s="114"/>
      <c r="B61" s="107">
        <f>'Tax Invoice'!D57</f>
        <v>60</v>
      </c>
      <c r="C61" s="10" t="s">
        <v>98</v>
      </c>
      <c r="D61" s="10" t="s">
        <v>98</v>
      </c>
      <c r="E61" s="118" t="s">
        <v>25</v>
      </c>
      <c r="F61" s="136" t="s">
        <v>273</v>
      </c>
      <c r="G61" s="137"/>
      <c r="H61" s="11" t="s">
        <v>746</v>
      </c>
      <c r="I61" s="14">
        <f t="shared" si="2"/>
        <v>0.28999999999999998</v>
      </c>
      <c r="J61" s="14">
        <v>0.57999999999999996</v>
      </c>
      <c r="K61" s="109">
        <f t="shared" si="3"/>
        <v>17.399999999999999</v>
      </c>
      <c r="L61" s="115"/>
    </row>
    <row r="62" spans="1:12" ht="12" customHeight="1">
      <c r="A62" s="114"/>
      <c r="B62" s="107">
        <f>'Tax Invoice'!D58</f>
        <v>20</v>
      </c>
      <c r="C62" s="10" t="s">
        <v>98</v>
      </c>
      <c r="D62" s="10" t="s">
        <v>98</v>
      </c>
      <c r="E62" s="118" t="s">
        <v>26</v>
      </c>
      <c r="F62" s="136" t="s">
        <v>273</v>
      </c>
      <c r="G62" s="137"/>
      <c r="H62" s="11" t="s">
        <v>746</v>
      </c>
      <c r="I62" s="14">
        <f t="shared" si="2"/>
        <v>0.28999999999999998</v>
      </c>
      <c r="J62" s="14">
        <v>0.57999999999999996</v>
      </c>
      <c r="K62" s="109">
        <f t="shared" si="3"/>
        <v>5.8</v>
      </c>
      <c r="L62" s="115"/>
    </row>
    <row r="63" spans="1:12" ht="36" customHeight="1">
      <c r="A63" s="114"/>
      <c r="B63" s="107">
        <f>'Tax Invoice'!D59</f>
        <v>1</v>
      </c>
      <c r="C63" s="10" t="s">
        <v>747</v>
      </c>
      <c r="D63" s="10" t="s">
        <v>786</v>
      </c>
      <c r="E63" s="118" t="s">
        <v>67</v>
      </c>
      <c r="F63" s="136" t="s">
        <v>239</v>
      </c>
      <c r="G63" s="137"/>
      <c r="H63" s="11" t="s">
        <v>748</v>
      </c>
      <c r="I63" s="14">
        <f t="shared" si="2"/>
        <v>3.24</v>
      </c>
      <c r="J63" s="14">
        <v>6.48</v>
      </c>
      <c r="K63" s="109">
        <f t="shared" si="3"/>
        <v>3.24</v>
      </c>
      <c r="L63" s="115"/>
    </row>
    <row r="64" spans="1:12" ht="36" customHeight="1">
      <c r="A64" s="114"/>
      <c r="B64" s="107">
        <f>'Tax Invoice'!D60</f>
        <v>1</v>
      </c>
      <c r="C64" s="10" t="s">
        <v>747</v>
      </c>
      <c r="D64" s="10" t="s">
        <v>787</v>
      </c>
      <c r="E64" s="118" t="s">
        <v>26</v>
      </c>
      <c r="F64" s="136" t="s">
        <v>239</v>
      </c>
      <c r="G64" s="137"/>
      <c r="H64" s="11" t="s">
        <v>748</v>
      </c>
      <c r="I64" s="14">
        <f t="shared" si="2"/>
        <v>3.44</v>
      </c>
      <c r="J64" s="14">
        <v>6.88</v>
      </c>
      <c r="K64" s="109">
        <f t="shared" si="3"/>
        <v>3.44</v>
      </c>
      <c r="L64" s="115"/>
    </row>
    <row r="65" spans="1:12" ht="36" customHeight="1">
      <c r="A65" s="114"/>
      <c r="B65" s="107">
        <f>'Tax Invoice'!D61</f>
        <v>1</v>
      </c>
      <c r="C65" s="10" t="s">
        <v>747</v>
      </c>
      <c r="D65" s="10" t="s">
        <v>788</v>
      </c>
      <c r="E65" s="118" t="s">
        <v>90</v>
      </c>
      <c r="F65" s="136" t="s">
        <v>239</v>
      </c>
      <c r="G65" s="137"/>
      <c r="H65" s="11" t="s">
        <v>748</v>
      </c>
      <c r="I65" s="14">
        <f t="shared" si="2"/>
        <v>3.83</v>
      </c>
      <c r="J65" s="14">
        <v>7.66</v>
      </c>
      <c r="K65" s="109">
        <f t="shared" si="3"/>
        <v>3.83</v>
      </c>
      <c r="L65" s="115"/>
    </row>
    <row r="66" spans="1:12" ht="36" customHeight="1">
      <c r="A66" s="114"/>
      <c r="B66" s="107">
        <f>'Tax Invoice'!D62</f>
        <v>1</v>
      </c>
      <c r="C66" s="10" t="s">
        <v>747</v>
      </c>
      <c r="D66" s="10" t="s">
        <v>789</v>
      </c>
      <c r="E66" s="118" t="s">
        <v>27</v>
      </c>
      <c r="F66" s="136" t="s">
        <v>239</v>
      </c>
      <c r="G66" s="137"/>
      <c r="H66" s="11" t="s">
        <v>748</v>
      </c>
      <c r="I66" s="14">
        <f t="shared" si="2"/>
        <v>4.2299999999999995</v>
      </c>
      <c r="J66" s="14">
        <v>8.4499999999999993</v>
      </c>
      <c r="K66" s="109">
        <f t="shared" si="3"/>
        <v>4.2299999999999995</v>
      </c>
      <c r="L66" s="115"/>
    </row>
    <row r="67" spans="1:12" ht="24" customHeight="1">
      <c r="A67" s="114"/>
      <c r="B67" s="107">
        <f>'Tax Invoice'!D63</f>
        <v>2</v>
      </c>
      <c r="C67" s="10" t="s">
        <v>749</v>
      </c>
      <c r="D67" s="10" t="s">
        <v>749</v>
      </c>
      <c r="E67" s="118" t="s">
        <v>673</v>
      </c>
      <c r="F67" s="136"/>
      <c r="G67" s="137"/>
      <c r="H67" s="11" t="s">
        <v>750</v>
      </c>
      <c r="I67" s="14">
        <f t="shared" si="2"/>
        <v>0.86</v>
      </c>
      <c r="J67" s="14">
        <v>1.71</v>
      </c>
      <c r="K67" s="109">
        <f t="shared" si="3"/>
        <v>1.72</v>
      </c>
      <c r="L67" s="115"/>
    </row>
    <row r="68" spans="1:12" ht="24" customHeight="1">
      <c r="A68" s="114"/>
      <c r="B68" s="107">
        <f>'Tax Invoice'!D64</f>
        <v>2</v>
      </c>
      <c r="C68" s="10" t="s">
        <v>749</v>
      </c>
      <c r="D68" s="10" t="s">
        <v>749</v>
      </c>
      <c r="E68" s="118" t="s">
        <v>751</v>
      </c>
      <c r="F68" s="136"/>
      <c r="G68" s="137"/>
      <c r="H68" s="11" t="s">
        <v>750</v>
      </c>
      <c r="I68" s="14">
        <f t="shared" si="2"/>
        <v>0.86</v>
      </c>
      <c r="J68" s="14">
        <v>1.71</v>
      </c>
      <c r="K68" s="109">
        <f t="shared" si="3"/>
        <v>1.72</v>
      </c>
      <c r="L68" s="115"/>
    </row>
    <row r="69" spans="1:12" ht="24" customHeight="1">
      <c r="A69" s="114"/>
      <c r="B69" s="107">
        <f>'Tax Invoice'!D65</f>
        <v>2</v>
      </c>
      <c r="C69" s="10" t="s">
        <v>749</v>
      </c>
      <c r="D69" s="10" t="s">
        <v>749</v>
      </c>
      <c r="E69" s="118" t="s">
        <v>752</v>
      </c>
      <c r="F69" s="136"/>
      <c r="G69" s="137"/>
      <c r="H69" s="11" t="s">
        <v>750</v>
      </c>
      <c r="I69" s="14">
        <f t="shared" si="2"/>
        <v>0.86</v>
      </c>
      <c r="J69" s="14">
        <v>1.71</v>
      </c>
      <c r="K69" s="109">
        <f t="shared" si="3"/>
        <v>1.72</v>
      </c>
      <c r="L69" s="115"/>
    </row>
    <row r="70" spans="1:12" ht="24" customHeight="1">
      <c r="A70" s="114"/>
      <c r="B70" s="107">
        <f>'Tax Invoice'!D66</f>
        <v>2</v>
      </c>
      <c r="C70" s="10" t="s">
        <v>749</v>
      </c>
      <c r="D70" s="10" t="s">
        <v>749</v>
      </c>
      <c r="E70" s="118" t="s">
        <v>753</v>
      </c>
      <c r="F70" s="136"/>
      <c r="G70" s="137"/>
      <c r="H70" s="11" t="s">
        <v>750</v>
      </c>
      <c r="I70" s="14">
        <f t="shared" si="2"/>
        <v>0.86</v>
      </c>
      <c r="J70" s="14">
        <v>1.71</v>
      </c>
      <c r="K70" s="109">
        <f t="shared" si="3"/>
        <v>1.72</v>
      </c>
      <c r="L70" s="115"/>
    </row>
    <row r="71" spans="1:12" ht="24" customHeight="1">
      <c r="A71" s="114"/>
      <c r="B71" s="107">
        <f>'Tax Invoice'!D67</f>
        <v>1</v>
      </c>
      <c r="C71" s="10" t="s">
        <v>754</v>
      </c>
      <c r="D71" s="10" t="s">
        <v>754</v>
      </c>
      <c r="E71" s="118" t="s">
        <v>673</v>
      </c>
      <c r="F71" s="136"/>
      <c r="G71" s="137"/>
      <c r="H71" s="11" t="s">
        <v>755</v>
      </c>
      <c r="I71" s="14">
        <f t="shared" si="2"/>
        <v>0.86</v>
      </c>
      <c r="J71" s="14">
        <v>1.71</v>
      </c>
      <c r="K71" s="109">
        <f t="shared" si="3"/>
        <v>0.86</v>
      </c>
      <c r="L71" s="115"/>
    </row>
    <row r="72" spans="1:12" ht="24" customHeight="1">
      <c r="A72" s="114"/>
      <c r="B72" s="107">
        <f>'Tax Invoice'!D68</f>
        <v>1</v>
      </c>
      <c r="C72" s="10" t="s">
        <v>754</v>
      </c>
      <c r="D72" s="10" t="s">
        <v>754</v>
      </c>
      <c r="E72" s="118" t="s">
        <v>751</v>
      </c>
      <c r="F72" s="136"/>
      <c r="G72" s="137"/>
      <c r="H72" s="11" t="s">
        <v>755</v>
      </c>
      <c r="I72" s="14">
        <f t="shared" si="2"/>
        <v>0.86</v>
      </c>
      <c r="J72" s="14">
        <v>1.71</v>
      </c>
      <c r="K72" s="109">
        <f t="shared" si="3"/>
        <v>0.86</v>
      </c>
      <c r="L72" s="115"/>
    </row>
    <row r="73" spans="1:12" ht="24" customHeight="1">
      <c r="A73" s="114"/>
      <c r="B73" s="107">
        <f>'Tax Invoice'!D69</f>
        <v>1</v>
      </c>
      <c r="C73" s="10" t="s">
        <v>754</v>
      </c>
      <c r="D73" s="10" t="s">
        <v>754</v>
      </c>
      <c r="E73" s="118" t="s">
        <v>753</v>
      </c>
      <c r="F73" s="136"/>
      <c r="G73" s="137"/>
      <c r="H73" s="11" t="s">
        <v>755</v>
      </c>
      <c r="I73" s="14">
        <f t="shared" si="2"/>
        <v>0.86</v>
      </c>
      <c r="J73" s="14">
        <v>1.71</v>
      </c>
      <c r="K73" s="109">
        <f t="shared" si="3"/>
        <v>0.86</v>
      </c>
      <c r="L73" s="115"/>
    </row>
    <row r="74" spans="1:12" ht="24" customHeight="1">
      <c r="A74" s="114"/>
      <c r="B74" s="107">
        <f>'Tax Invoice'!D70</f>
        <v>1</v>
      </c>
      <c r="C74" s="10" t="s">
        <v>756</v>
      </c>
      <c r="D74" s="10" t="s">
        <v>756</v>
      </c>
      <c r="E74" s="118" t="s">
        <v>107</v>
      </c>
      <c r="F74" s="136"/>
      <c r="G74" s="137"/>
      <c r="H74" s="11" t="s">
        <v>757</v>
      </c>
      <c r="I74" s="14">
        <f t="shared" si="2"/>
        <v>1.21</v>
      </c>
      <c r="J74" s="14">
        <v>2.41</v>
      </c>
      <c r="K74" s="109">
        <f t="shared" si="3"/>
        <v>1.21</v>
      </c>
      <c r="L74" s="115"/>
    </row>
    <row r="75" spans="1:12" ht="24" customHeight="1">
      <c r="A75" s="114"/>
      <c r="B75" s="107">
        <f>'Tax Invoice'!D71</f>
        <v>1</v>
      </c>
      <c r="C75" s="10" t="s">
        <v>756</v>
      </c>
      <c r="D75" s="10" t="s">
        <v>756</v>
      </c>
      <c r="E75" s="118" t="s">
        <v>210</v>
      </c>
      <c r="F75" s="136"/>
      <c r="G75" s="137"/>
      <c r="H75" s="11" t="s">
        <v>757</v>
      </c>
      <c r="I75" s="14">
        <f t="shared" si="2"/>
        <v>1.21</v>
      </c>
      <c r="J75" s="14">
        <v>2.41</v>
      </c>
      <c r="K75" s="109">
        <f t="shared" si="3"/>
        <v>1.21</v>
      </c>
      <c r="L75" s="115"/>
    </row>
    <row r="76" spans="1:12" ht="24" customHeight="1">
      <c r="A76" s="114"/>
      <c r="B76" s="107">
        <f>'Tax Invoice'!D72</f>
        <v>1</v>
      </c>
      <c r="C76" s="10" t="s">
        <v>756</v>
      </c>
      <c r="D76" s="10" t="s">
        <v>756</v>
      </c>
      <c r="E76" s="118" t="s">
        <v>212</v>
      </c>
      <c r="F76" s="136"/>
      <c r="G76" s="137"/>
      <c r="H76" s="11" t="s">
        <v>757</v>
      </c>
      <c r="I76" s="14">
        <f t="shared" si="2"/>
        <v>1.21</v>
      </c>
      <c r="J76" s="14">
        <v>2.41</v>
      </c>
      <c r="K76" s="109">
        <f t="shared" si="3"/>
        <v>1.21</v>
      </c>
      <c r="L76" s="115"/>
    </row>
    <row r="77" spans="1:12" ht="24" customHeight="1">
      <c r="A77" s="114"/>
      <c r="B77" s="107">
        <f>'Tax Invoice'!D73</f>
        <v>1</v>
      </c>
      <c r="C77" s="10" t="s">
        <v>756</v>
      </c>
      <c r="D77" s="10" t="s">
        <v>756</v>
      </c>
      <c r="E77" s="118" t="s">
        <v>263</v>
      </c>
      <c r="F77" s="136"/>
      <c r="G77" s="137"/>
      <c r="H77" s="11" t="s">
        <v>757</v>
      </c>
      <c r="I77" s="14">
        <f t="shared" si="2"/>
        <v>1.21</v>
      </c>
      <c r="J77" s="14">
        <v>2.41</v>
      </c>
      <c r="K77" s="109">
        <f t="shared" si="3"/>
        <v>1.21</v>
      </c>
      <c r="L77" s="115"/>
    </row>
    <row r="78" spans="1:12" ht="24" customHeight="1">
      <c r="A78" s="114"/>
      <c r="B78" s="107">
        <f>'Tax Invoice'!D74</f>
        <v>1</v>
      </c>
      <c r="C78" s="10" t="s">
        <v>756</v>
      </c>
      <c r="D78" s="10" t="s">
        <v>756</v>
      </c>
      <c r="E78" s="118" t="s">
        <v>214</v>
      </c>
      <c r="F78" s="136"/>
      <c r="G78" s="137"/>
      <c r="H78" s="11" t="s">
        <v>757</v>
      </c>
      <c r="I78" s="14">
        <f t="shared" si="2"/>
        <v>1.21</v>
      </c>
      <c r="J78" s="14">
        <v>2.41</v>
      </c>
      <c r="K78" s="109">
        <f t="shared" si="3"/>
        <v>1.21</v>
      </c>
      <c r="L78" s="115"/>
    </row>
    <row r="79" spans="1:12" ht="24" customHeight="1">
      <c r="A79" s="114"/>
      <c r="B79" s="107">
        <f>'Tax Invoice'!D75</f>
        <v>1</v>
      </c>
      <c r="C79" s="10" t="s">
        <v>756</v>
      </c>
      <c r="D79" s="10" t="s">
        <v>756</v>
      </c>
      <c r="E79" s="118" t="s">
        <v>265</v>
      </c>
      <c r="F79" s="136"/>
      <c r="G79" s="137"/>
      <c r="H79" s="11" t="s">
        <v>757</v>
      </c>
      <c r="I79" s="14">
        <f t="shared" si="2"/>
        <v>1.21</v>
      </c>
      <c r="J79" s="14">
        <v>2.41</v>
      </c>
      <c r="K79" s="109">
        <f t="shared" si="3"/>
        <v>1.21</v>
      </c>
      <c r="L79" s="115"/>
    </row>
    <row r="80" spans="1:12" ht="24" customHeight="1">
      <c r="A80" s="114"/>
      <c r="B80" s="107">
        <f>'Tax Invoice'!D76</f>
        <v>1</v>
      </c>
      <c r="C80" s="10" t="s">
        <v>756</v>
      </c>
      <c r="D80" s="10" t="s">
        <v>756</v>
      </c>
      <c r="E80" s="118" t="s">
        <v>267</v>
      </c>
      <c r="F80" s="136"/>
      <c r="G80" s="137"/>
      <c r="H80" s="11" t="s">
        <v>757</v>
      </c>
      <c r="I80" s="14">
        <f t="shared" si="2"/>
        <v>1.21</v>
      </c>
      <c r="J80" s="14">
        <v>2.41</v>
      </c>
      <c r="K80" s="109">
        <f t="shared" si="3"/>
        <v>1.21</v>
      </c>
      <c r="L80" s="115"/>
    </row>
    <row r="81" spans="1:12" ht="24" customHeight="1">
      <c r="A81" s="114"/>
      <c r="B81" s="107">
        <f>'Tax Invoice'!D77</f>
        <v>1</v>
      </c>
      <c r="C81" s="10" t="s">
        <v>756</v>
      </c>
      <c r="D81" s="10" t="s">
        <v>756</v>
      </c>
      <c r="E81" s="118" t="s">
        <v>310</v>
      </c>
      <c r="F81" s="136"/>
      <c r="G81" s="137"/>
      <c r="H81" s="11" t="s">
        <v>757</v>
      </c>
      <c r="I81" s="14">
        <f t="shared" si="2"/>
        <v>1.21</v>
      </c>
      <c r="J81" s="14">
        <v>2.41</v>
      </c>
      <c r="K81" s="109">
        <f t="shared" si="3"/>
        <v>1.21</v>
      </c>
      <c r="L81" s="115"/>
    </row>
    <row r="82" spans="1:12" ht="24" customHeight="1">
      <c r="A82" s="114"/>
      <c r="B82" s="107">
        <f>'Tax Invoice'!D78</f>
        <v>5</v>
      </c>
      <c r="C82" s="10" t="s">
        <v>758</v>
      </c>
      <c r="D82" s="10" t="s">
        <v>758</v>
      </c>
      <c r="E82" s="118" t="s">
        <v>25</v>
      </c>
      <c r="F82" s="136" t="s">
        <v>110</v>
      </c>
      <c r="G82" s="137"/>
      <c r="H82" s="11" t="s">
        <v>759</v>
      </c>
      <c r="I82" s="14">
        <f t="shared" si="2"/>
        <v>0.39</v>
      </c>
      <c r="J82" s="14">
        <v>0.77</v>
      </c>
      <c r="K82" s="109">
        <f t="shared" si="3"/>
        <v>1.9500000000000002</v>
      </c>
      <c r="L82" s="115"/>
    </row>
    <row r="83" spans="1:12" ht="24" customHeight="1">
      <c r="A83" s="114"/>
      <c r="B83" s="107">
        <f>'Tax Invoice'!D79</f>
        <v>10</v>
      </c>
      <c r="C83" s="10" t="s">
        <v>760</v>
      </c>
      <c r="D83" s="10" t="s">
        <v>760</v>
      </c>
      <c r="E83" s="118" t="s">
        <v>273</v>
      </c>
      <c r="F83" s="136"/>
      <c r="G83" s="137"/>
      <c r="H83" s="11" t="s">
        <v>761</v>
      </c>
      <c r="I83" s="14">
        <f t="shared" si="2"/>
        <v>0.96</v>
      </c>
      <c r="J83" s="14">
        <v>1.92</v>
      </c>
      <c r="K83" s="109">
        <f t="shared" si="3"/>
        <v>9.6</v>
      </c>
      <c r="L83" s="115"/>
    </row>
    <row r="84" spans="1:12" ht="24" customHeight="1">
      <c r="A84" s="114"/>
      <c r="B84" s="107">
        <f>'Tax Invoice'!D80</f>
        <v>1</v>
      </c>
      <c r="C84" s="10" t="s">
        <v>762</v>
      </c>
      <c r="D84" s="10" t="s">
        <v>762</v>
      </c>
      <c r="E84" s="118" t="s">
        <v>673</v>
      </c>
      <c r="F84" s="136"/>
      <c r="G84" s="137"/>
      <c r="H84" s="11" t="s">
        <v>763</v>
      </c>
      <c r="I84" s="14">
        <f t="shared" si="2"/>
        <v>0.37</v>
      </c>
      <c r="J84" s="14">
        <v>0.73</v>
      </c>
      <c r="K84" s="109">
        <f t="shared" si="3"/>
        <v>0.37</v>
      </c>
      <c r="L84" s="115"/>
    </row>
    <row r="85" spans="1:12" ht="24" customHeight="1">
      <c r="A85" s="114"/>
      <c r="B85" s="107">
        <f>'Tax Invoice'!D81</f>
        <v>1</v>
      </c>
      <c r="C85" s="10" t="s">
        <v>762</v>
      </c>
      <c r="D85" s="10" t="s">
        <v>762</v>
      </c>
      <c r="E85" s="118" t="s">
        <v>484</v>
      </c>
      <c r="F85" s="136"/>
      <c r="G85" s="137"/>
      <c r="H85" s="11" t="s">
        <v>763</v>
      </c>
      <c r="I85" s="14">
        <f t="shared" si="2"/>
        <v>0.37</v>
      </c>
      <c r="J85" s="14">
        <v>0.73</v>
      </c>
      <c r="K85" s="109">
        <f t="shared" si="3"/>
        <v>0.37</v>
      </c>
      <c r="L85" s="115"/>
    </row>
    <row r="86" spans="1:12" ht="24" customHeight="1">
      <c r="A86" s="114"/>
      <c r="B86" s="107">
        <f>'Tax Invoice'!D82</f>
        <v>1</v>
      </c>
      <c r="C86" s="10" t="s">
        <v>762</v>
      </c>
      <c r="D86" s="10" t="s">
        <v>762</v>
      </c>
      <c r="E86" s="118" t="s">
        <v>751</v>
      </c>
      <c r="F86" s="136"/>
      <c r="G86" s="137"/>
      <c r="H86" s="11" t="s">
        <v>763</v>
      </c>
      <c r="I86" s="14">
        <f t="shared" ref="I86:I117" si="4">ROUNDUP(J86*$N$1,2)</f>
        <v>0.37</v>
      </c>
      <c r="J86" s="14">
        <v>0.73</v>
      </c>
      <c r="K86" s="109">
        <f t="shared" ref="K86:K119" si="5">I86*B86</f>
        <v>0.37</v>
      </c>
      <c r="L86" s="115"/>
    </row>
    <row r="87" spans="1:12" ht="24" customHeight="1">
      <c r="A87" s="114"/>
      <c r="B87" s="107">
        <f>'Tax Invoice'!D83</f>
        <v>1</v>
      </c>
      <c r="C87" s="10" t="s">
        <v>762</v>
      </c>
      <c r="D87" s="10" t="s">
        <v>762</v>
      </c>
      <c r="E87" s="118" t="s">
        <v>764</v>
      </c>
      <c r="F87" s="136"/>
      <c r="G87" s="137"/>
      <c r="H87" s="11" t="s">
        <v>763</v>
      </c>
      <c r="I87" s="14">
        <f t="shared" si="4"/>
        <v>0.37</v>
      </c>
      <c r="J87" s="14">
        <v>0.73</v>
      </c>
      <c r="K87" s="109">
        <f t="shared" si="5"/>
        <v>0.37</v>
      </c>
      <c r="L87" s="115"/>
    </row>
    <row r="88" spans="1:12" ht="24" customHeight="1">
      <c r="A88" s="114"/>
      <c r="B88" s="107">
        <f>'Tax Invoice'!D84</f>
        <v>1</v>
      </c>
      <c r="C88" s="10" t="s">
        <v>762</v>
      </c>
      <c r="D88" s="10" t="s">
        <v>762</v>
      </c>
      <c r="E88" s="118" t="s">
        <v>752</v>
      </c>
      <c r="F88" s="136"/>
      <c r="G88" s="137"/>
      <c r="H88" s="11" t="s">
        <v>763</v>
      </c>
      <c r="I88" s="14">
        <f t="shared" si="4"/>
        <v>0.37</v>
      </c>
      <c r="J88" s="14">
        <v>0.73</v>
      </c>
      <c r="K88" s="109">
        <f t="shared" si="5"/>
        <v>0.37</v>
      </c>
      <c r="L88" s="115"/>
    </row>
    <row r="89" spans="1:12" ht="24" customHeight="1">
      <c r="A89" s="114"/>
      <c r="B89" s="107">
        <f>'Tax Invoice'!D85</f>
        <v>1</v>
      </c>
      <c r="C89" s="10" t="s">
        <v>762</v>
      </c>
      <c r="D89" s="10" t="s">
        <v>762</v>
      </c>
      <c r="E89" s="118" t="s">
        <v>753</v>
      </c>
      <c r="F89" s="136"/>
      <c r="G89" s="137"/>
      <c r="H89" s="11" t="s">
        <v>763</v>
      </c>
      <c r="I89" s="14">
        <f t="shared" si="4"/>
        <v>0.37</v>
      </c>
      <c r="J89" s="14">
        <v>0.73</v>
      </c>
      <c r="K89" s="109">
        <f t="shared" si="5"/>
        <v>0.37</v>
      </c>
      <c r="L89" s="115"/>
    </row>
    <row r="90" spans="1:12" ht="24" customHeight="1">
      <c r="A90" s="114"/>
      <c r="B90" s="107">
        <f>'Tax Invoice'!D86</f>
        <v>1</v>
      </c>
      <c r="C90" s="10" t="s">
        <v>762</v>
      </c>
      <c r="D90" s="10" t="s">
        <v>762</v>
      </c>
      <c r="E90" s="118" t="s">
        <v>765</v>
      </c>
      <c r="F90" s="136"/>
      <c r="G90" s="137"/>
      <c r="H90" s="11" t="s">
        <v>763</v>
      </c>
      <c r="I90" s="14">
        <f t="shared" si="4"/>
        <v>0.37</v>
      </c>
      <c r="J90" s="14">
        <v>0.73</v>
      </c>
      <c r="K90" s="109">
        <f t="shared" si="5"/>
        <v>0.37</v>
      </c>
      <c r="L90" s="115"/>
    </row>
    <row r="91" spans="1:12" ht="12" customHeight="1">
      <c r="A91" s="114"/>
      <c r="B91" s="107">
        <f>'Tax Invoice'!D87</f>
        <v>1</v>
      </c>
      <c r="C91" s="10" t="s">
        <v>766</v>
      </c>
      <c r="D91" s="10" t="s">
        <v>766</v>
      </c>
      <c r="E91" s="118" t="s">
        <v>673</v>
      </c>
      <c r="F91" s="136"/>
      <c r="G91" s="137"/>
      <c r="H91" s="11" t="s">
        <v>767</v>
      </c>
      <c r="I91" s="14">
        <f t="shared" si="4"/>
        <v>0.79</v>
      </c>
      <c r="J91" s="14">
        <v>1.57</v>
      </c>
      <c r="K91" s="109">
        <f t="shared" si="5"/>
        <v>0.79</v>
      </c>
      <c r="L91" s="115"/>
    </row>
    <row r="92" spans="1:12" ht="12" customHeight="1">
      <c r="A92" s="114"/>
      <c r="B92" s="107">
        <f>'Tax Invoice'!D88</f>
        <v>1</v>
      </c>
      <c r="C92" s="10" t="s">
        <v>766</v>
      </c>
      <c r="D92" s="10" t="s">
        <v>766</v>
      </c>
      <c r="E92" s="118" t="s">
        <v>751</v>
      </c>
      <c r="F92" s="136"/>
      <c r="G92" s="137"/>
      <c r="H92" s="11" t="s">
        <v>767</v>
      </c>
      <c r="I92" s="14">
        <f t="shared" si="4"/>
        <v>0.79</v>
      </c>
      <c r="J92" s="14">
        <v>1.57</v>
      </c>
      <c r="K92" s="109">
        <f t="shared" si="5"/>
        <v>0.79</v>
      </c>
      <c r="L92" s="115"/>
    </row>
    <row r="93" spans="1:12" ht="12" customHeight="1">
      <c r="A93" s="114"/>
      <c r="B93" s="107">
        <f>'Tax Invoice'!D89</f>
        <v>1</v>
      </c>
      <c r="C93" s="10" t="s">
        <v>766</v>
      </c>
      <c r="D93" s="10" t="s">
        <v>766</v>
      </c>
      <c r="E93" s="118" t="s">
        <v>764</v>
      </c>
      <c r="F93" s="136"/>
      <c r="G93" s="137"/>
      <c r="H93" s="11" t="s">
        <v>767</v>
      </c>
      <c r="I93" s="14">
        <f t="shared" si="4"/>
        <v>0.79</v>
      </c>
      <c r="J93" s="14">
        <v>1.57</v>
      </c>
      <c r="K93" s="109">
        <f t="shared" si="5"/>
        <v>0.79</v>
      </c>
      <c r="L93" s="115"/>
    </row>
    <row r="94" spans="1:12" ht="12" customHeight="1">
      <c r="A94" s="114"/>
      <c r="B94" s="107">
        <f>'Tax Invoice'!D90</f>
        <v>1</v>
      </c>
      <c r="C94" s="10" t="s">
        <v>766</v>
      </c>
      <c r="D94" s="10" t="s">
        <v>766</v>
      </c>
      <c r="E94" s="118" t="s">
        <v>752</v>
      </c>
      <c r="F94" s="136"/>
      <c r="G94" s="137"/>
      <c r="H94" s="11" t="s">
        <v>767</v>
      </c>
      <c r="I94" s="14">
        <f t="shared" si="4"/>
        <v>0.79</v>
      </c>
      <c r="J94" s="14">
        <v>1.57</v>
      </c>
      <c r="K94" s="109">
        <f t="shared" si="5"/>
        <v>0.79</v>
      </c>
      <c r="L94" s="115"/>
    </row>
    <row r="95" spans="1:12" ht="12" customHeight="1">
      <c r="A95" s="114"/>
      <c r="B95" s="107">
        <f>'Tax Invoice'!D91</f>
        <v>1</v>
      </c>
      <c r="C95" s="10" t="s">
        <v>766</v>
      </c>
      <c r="D95" s="10" t="s">
        <v>766</v>
      </c>
      <c r="E95" s="118" t="s">
        <v>753</v>
      </c>
      <c r="F95" s="136"/>
      <c r="G95" s="137"/>
      <c r="H95" s="11" t="s">
        <v>767</v>
      </c>
      <c r="I95" s="14">
        <f t="shared" si="4"/>
        <v>0.79</v>
      </c>
      <c r="J95" s="14">
        <v>1.57</v>
      </c>
      <c r="K95" s="109">
        <f t="shared" si="5"/>
        <v>0.79</v>
      </c>
      <c r="L95" s="115"/>
    </row>
    <row r="96" spans="1:12" ht="12" customHeight="1">
      <c r="A96" s="114"/>
      <c r="B96" s="107">
        <f>'Tax Invoice'!D92</f>
        <v>1</v>
      </c>
      <c r="C96" s="10" t="s">
        <v>766</v>
      </c>
      <c r="D96" s="10" t="s">
        <v>766</v>
      </c>
      <c r="E96" s="118" t="s">
        <v>765</v>
      </c>
      <c r="F96" s="136"/>
      <c r="G96" s="137"/>
      <c r="H96" s="11" t="s">
        <v>767</v>
      </c>
      <c r="I96" s="14">
        <f t="shared" si="4"/>
        <v>0.79</v>
      </c>
      <c r="J96" s="14">
        <v>1.57</v>
      </c>
      <c r="K96" s="109">
        <f t="shared" si="5"/>
        <v>0.79</v>
      </c>
      <c r="L96" s="115"/>
    </row>
    <row r="97" spans="1:12" ht="24" customHeight="1">
      <c r="A97" s="114"/>
      <c r="B97" s="107">
        <f>'Tax Invoice'!D93</f>
        <v>5</v>
      </c>
      <c r="C97" s="10" t="s">
        <v>768</v>
      </c>
      <c r="D97" s="10" t="s">
        <v>768</v>
      </c>
      <c r="E97" s="118" t="s">
        <v>110</v>
      </c>
      <c r="F97" s="136"/>
      <c r="G97" s="137"/>
      <c r="H97" s="11" t="s">
        <v>769</v>
      </c>
      <c r="I97" s="14">
        <f t="shared" si="4"/>
        <v>0.32</v>
      </c>
      <c r="J97" s="14">
        <v>0.63</v>
      </c>
      <c r="K97" s="109">
        <f t="shared" si="5"/>
        <v>1.6</v>
      </c>
      <c r="L97" s="115"/>
    </row>
    <row r="98" spans="1:12" ht="24" customHeight="1">
      <c r="A98" s="114"/>
      <c r="B98" s="107">
        <f>'Tax Invoice'!D94</f>
        <v>4</v>
      </c>
      <c r="C98" s="10" t="s">
        <v>770</v>
      </c>
      <c r="D98" s="10" t="s">
        <v>770</v>
      </c>
      <c r="E98" s="118"/>
      <c r="F98" s="136"/>
      <c r="G98" s="137"/>
      <c r="H98" s="11" t="s">
        <v>771</v>
      </c>
      <c r="I98" s="14">
        <f t="shared" si="4"/>
        <v>2.6</v>
      </c>
      <c r="J98" s="14">
        <v>5.2</v>
      </c>
      <c r="K98" s="109">
        <f t="shared" si="5"/>
        <v>10.4</v>
      </c>
      <c r="L98" s="115"/>
    </row>
    <row r="99" spans="1:12" ht="24" customHeight="1">
      <c r="A99" s="114"/>
      <c r="B99" s="107">
        <f>'Tax Invoice'!D95</f>
        <v>2</v>
      </c>
      <c r="C99" s="10" t="s">
        <v>772</v>
      </c>
      <c r="D99" s="10" t="s">
        <v>772</v>
      </c>
      <c r="E99" s="118" t="s">
        <v>673</v>
      </c>
      <c r="F99" s="136"/>
      <c r="G99" s="137"/>
      <c r="H99" s="11" t="s">
        <v>773</v>
      </c>
      <c r="I99" s="14">
        <f t="shared" si="4"/>
        <v>0.32</v>
      </c>
      <c r="J99" s="14">
        <v>0.63</v>
      </c>
      <c r="K99" s="109">
        <f t="shared" si="5"/>
        <v>0.64</v>
      </c>
      <c r="L99" s="115"/>
    </row>
    <row r="100" spans="1:12" ht="24" customHeight="1">
      <c r="A100" s="114"/>
      <c r="B100" s="107">
        <f>'Tax Invoice'!D96</f>
        <v>2</v>
      </c>
      <c r="C100" s="10" t="s">
        <v>772</v>
      </c>
      <c r="D100" s="10" t="s">
        <v>772</v>
      </c>
      <c r="E100" s="118" t="s">
        <v>484</v>
      </c>
      <c r="F100" s="136"/>
      <c r="G100" s="137"/>
      <c r="H100" s="11" t="s">
        <v>773</v>
      </c>
      <c r="I100" s="14">
        <f t="shared" si="4"/>
        <v>0.32</v>
      </c>
      <c r="J100" s="14">
        <v>0.63</v>
      </c>
      <c r="K100" s="109">
        <f t="shared" si="5"/>
        <v>0.64</v>
      </c>
      <c r="L100" s="115"/>
    </row>
    <row r="101" spans="1:12" ht="24" customHeight="1">
      <c r="A101" s="114"/>
      <c r="B101" s="107">
        <f>'Tax Invoice'!D97</f>
        <v>2</v>
      </c>
      <c r="C101" s="10" t="s">
        <v>772</v>
      </c>
      <c r="D101" s="10" t="s">
        <v>772</v>
      </c>
      <c r="E101" s="118" t="s">
        <v>751</v>
      </c>
      <c r="F101" s="136"/>
      <c r="G101" s="137"/>
      <c r="H101" s="11" t="s">
        <v>773</v>
      </c>
      <c r="I101" s="14">
        <f t="shared" si="4"/>
        <v>0.32</v>
      </c>
      <c r="J101" s="14">
        <v>0.63</v>
      </c>
      <c r="K101" s="109">
        <f t="shared" si="5"/>
        <v>0.64</v>
      </c>
      <c r="L101" s="115"/>
    </row>
    <row r="102" spans="1:12" ht="24" customHeight="1">
      <c r="A102" s="114"/>
      <c r="B102" s="107">
        <f>'Tax Invoice'!D98</f>
        <v>2</v>
      </c>
      <c r="C102" s="10" t="s">
        <v>772</v>
      </c>
      <c r="D102" s="10" t="s">
        <v>772</v>
      </c>
      <c r="E102" s="118" t="s">
        <v>752</v>
      </c>
      <c r="F102" s="136"/>
      <c r="G102" s="137"/>
      <c r="H102" s="11" t="s">
        <v>773</v>
      </c>
      <c r="I102" s="14">
        <f t="shared" si="4"/>
        <v>0.32</v>
      </c>
      <c r="J102" s="14">
        <v>0.63</v>
      </c>
      <c r="K102" s="109">
        <f t="shared" si="5"/>
        <v>0.64</v>
      </c>
      <c r="L102" s="115"/>
    </row>
    <row r="103" spans="1:12" ht="24" customHeight="1">
      <c r="A103" s="114"/>
      <c r="B103" s="107">
        <f>'Tax Invoice'!D99</f>
        <v>2</v>
      </c>
      <c r="C103" s="10" t="s">
        <v>772</v>
      </c>
      <c r="D103" s="10" t="s">
        <v>772</v>
      </c>
      <c r="E103" s="118" t="s">
        <v>753</v>
      </c>
      <c r="F103" s="136"/>
      <c r="G103" s="137"/>
      <c r="H103" s="11" t="s">
        <v>773</v>
      </c>
      <c r="I103" s="14">
        <f t="shared" si="4"/>
        <v>0.32</v>
      </c>
      <c r="J103" s="14">
        <v>0.63</v>
      </c>
      <c r="K103" s="109">
        <f t="shared" si="5"/>
        <v>0.64</v>
      </c>
      <c r="L103" s="115"/>
    </row>
    <row r="104" spans="1:12" ht="24" customHeight="1">
      <c r="A104" s="114"/>
      <c r="B104" s="107">
        <f>'Tax Invoice'!D100</f>
        <v>1</v>
      </c>
      <c r="C104" s="10" t="s">
        <v>774</v>
      </c>
      <c r="D104" s="10" t="s">
        <v>774</v>
      </c>
      <c r="E104" s="118" t="s">
        <v>273</v>
      </c>
      <c r="F104" s="136"/>
      <c r="G104" s="137"/>
      <c r="H104" s="11" t="s">
        <v>775</v>
      </c>
      <c r="I104" s="14">
        <f t="shared" si="4"/>
        <v>0.32</v>
      </c>
      <c r="J104" s="14">
        <v>0.63</v>
      </c>
      <c r="K104" s="109">
        <f t="shared" si="5"/>
        <v>0.32</v>
      </c>
      <c r="L104" s="115"/>
    </row>
    <row r="105" spans="1:12" ht="24" customHeight="1">
      <c r="A105" s="114"/>
      <c r="B105" s="107">
        <f>'Tax Invoice'!D101</f>
        <v>1</v>
      </c>
      <c r="C105" s="10" t="s">
        <v>774</v>
      </c>
      <c r="D105" s="10" t="s">
        <v>774</v>
      </c>
      <c r="E105" s="118" t="s">
        <v>673</v>
      </c>
      <c r="F105" s="136"/>
      <c r="G105" s="137"/>
      <c r="H105" s="11" t="s">
        <v>775</v>
      </c>
      <c r="I105" s="14">
        <f t="shared" si="4"/>
        <v>0.32</v>
      </c>
      <c r="J105" s="14">
        <v>0.63</v>
      </c>
      <c r="K105" s="109">
        <f t="shared" si="5"/>
        <v>0.32</v>
      </c>
      <c r="L105" s="115"/>
    </row>
    <row r="106" spans="1:12" ht="24" customHeight="1">
      <c r="A106" s="114"/>
      <c r="B106" s="107">
        <f>'Tax Invoice'!D102</f>
        <v>1</v>
      </c>
      <c r="C106" s="10" t="s">
        <v>774</v>
      </c>
      <c r="D106" s="10" t="s">
        <v>774</v>
      </c>
      <c r="E106" s="118" t="s">
        <v>484</v>
      </c>
      <c r="F106" s="136"/>
      <c r="G106" s="137"/>
      <c r="H106" s="11" t="s">
        <v>775</v>
      </c>
      <c r="I106" s="14">
        <f t="shared" si="4"/>
        <v>0.32</v>
      </c>
      <c r="J106" s="14">
        <v>0.63</v>
      </c>
      <c r="K106" s="109">
        <f t="shared" si="5"/>
        <v>0.32</v>
      </c>
      <c r="L106" s="115"/>
    </row>
    <row r="107" spans="1:12" ht="24" customHeight="1">
      <c r="A107" s="114"/>
      <c r="B107" s="107">
        <f>'Tax Invoice'!D103</f>
        <v>1</v>
      </c>
      <c r="C107" s="10" t="s">
        <v>774</v>
      </c>
      <c r="D107" s="10" t="s">
        <v>774</v>
      </c>
      <c r="E107" s="118" t="s">
        <v>751</v>
      </c>
      <c r="F107" s="136"/>
      <c r="G107" s="137"/>
      <c r="H107" s="11" t="s">
        <v>775</v>
      </c>
      <c r="I107" s="14">
        <f t="shared" si="4"/>
        <v>0.32</v>
      </c>
      <c r="J107" s="14">
        <v>0.63</v>
      </c>
      <c r="K107" s="109">
        <f t="shared" si="5"/>
        <v>0.32</v>
      </c>
      <c r="L107" s="115"/>
    </row>
    <row r="108" spans="1:12" ht="24" customHeight="1">
      <c r="A108" s="114"/>
      <c r="B108" s="107">
        <f>'Tax Invoice'!D104</f>
        <v>1</v>
      </c>
      <c r="C108" s="10" t="s">
        <v>774</v>
      </c>
      <c r="D108" s="10" t="s">
        <v>774</v>
      </c>
      <c r="E108" s="118" t="s">
        <v>752</v>
      </c>
      <c r="F108" s="136"/>
      <c r="G108" s="137"/>
      <c r="H108" s="11" t="s">
        <v>775</v>
      </c>
      <c r="I108" s="14">
        <f t="shared" si="4"/>
        <v>0.32</v>
      </c>
      <c r="J108" s="14">
        <v>0.63</v>
      </c>
      <c r="K108" s="109">
        <f t="shared" si="5"/>
        <v>0.32</v>
      </c>
      <c r="L108" s="115"/>
    </row>
    <row r="109" spans="1:12" ht="24" customHeight="1">
      <c r="A109" s="114"/>
      <c r="B109" s="107">
        <f>'Tax Invoice'!D105</f>
        <v>1</v>
      </c>
      <c r="C109" s="10" t="s">
        <v>774</v>
      </c>
      <c r="D109" s="10" t="s">
        <v>774</v>
      </c>
      <c r="E109" s="118" t="s">
        <v>753</v>
      </c>
      <c r="F109" s="136"/>
      <c r="G109" s="137"/>
      <c r="H109" s="11" t="s">
        <v>775</v>
      </c>
      <c r="I109" s="14">
        <f t="shared" si="4"/>
        <v>0.32</v>
      </c>
      <c r="J109" s="14">
        <v>0.63</v>
      </c>
      <c r="K109" s="109">
        <f t="shared" si="5"/>
        <v>0.32</v>
      </c>
      <c r="L109" s="115"/>
    </row>
    <row r="110" spans="1:12" ht="12" customHeight="1">
      <c r="A110" s="114"/>
      <c r="B110" s="107">
        <f>'Tax Invoice'!D106</f>
        <v>2</v>
      </c>
      <c r="C110" s="10" t="s">
        <v>776</v>
      </c>
      <c r="D110" s="10" t="s">
        <v>776</v>
      </c>
      <c r="E110" s="118" t="s">
        <v>673</v>
      </c>
      <c r="F110" s="136"/>
      <c r="G110" s="137"/>
      <c r="H110" s="11" t="s">
        <v>777</v>
      </c>
      <c r="I110" s="14">
        <f t="shared" si="4"/>
        <v>0.32</v>
      </c>
      <c r="J110" s="14">
        <v>0.63</v>
      </c>
      <c r="K110" s="109">
        <f t="shared" si="5"/>
        <v>0.64</v>
      </c>
      <c r="L110" s="115"/>
    </row>
    <row r="111" spans="1:12" ht="12" customHeight="1">
      <c r="A111" s="114"/>
      <c r="B111" s="107">
        <f>'Tax Invoice'!D107</f>
        <v>2</v>
      </c>
      <c r="C111" s="10" t="s">
        <v>776</v>
      </c>
      <c r="D111" s="10" t="s">
        <v>776</v>
      </c>
      <c r="E111" s="118" t="s">
        <v>751</v>
      </c>
      <c r="F111" s="136"/>
      <c r="G111" s="137"/>
      <c r="H111" s="11" t="s">
        <v>777</v>
      </c>
      <c r="I111" s="14">
        <f t="shared" si="4"/>
        <v>0.32</v>
      </c>
      <c r="J111" s="14">
        <v>0.63</v>
      </c>
      <c r="K111" s="109">
        <f t="shared" si="5"/>
        <v>0.64</v>
      </c>
      <c r="L111" s="115"/>
    </row>
    <row r="112" spans="1:12" ht="12" customHeight="1">
      <c r="A112" s="114"/>
      <c r="B112" s="107">
        <f>'Tax Invoice'!D108</f>
        <v>2</v>
      </c>
      <c r="C112" s="10" t="s">
        <v>776</v>
      </c>
      <c r="D112" s="10" t="s">
        <v>776</v>
      </c>
      <c r="E112" s="118" t="s">
        <v>752</v>
      </c>
      <c r="F112" s="136"/>
      <c r="G112" s="137"/>
      <c r="H112" s="11" t="s">
        <v>777</v>
      </c>
      <c r="I112" s="14">
        <f t="shared" si="4"/>
        <v>0.32</v>
      </c>
      <c r="J112" s="14">
        <v>0.63</v>
      </c>
      <c r="K112" s="109">
        <f t="shared" si="5"/>
        <v>0.64</v>
      </c>
      <c r="L112" s="115"/>
    </row>
    <row r="113" spans="1:12" ht="12" customHeight="1">
      <c r="A113" s="114"/>
      <c r="B113" s="107">
        <f>'Tax Invoice'!D109</f>
        <v>2</v>
      </c>
      <c r="C113" s="10" t="s">
        <v>776</v>
      </c>
      <c r="D113" s="10" t="s">
        <v>776</v>
      </c>
      <c r="E113" s="118" t="s">
        <v>753</v>
      </c>
      <c r="F113" s="136"/>
      <c r="G113" s="137"/>
      <c r="H113" s="11" t="s">
        <v>777</v>
      </c>
      <c r="I113" s="14">
        <f t="shared" si="4"/>
        <v>0.32</v>
      </c>
      <c r="J113" s="14">
        <v>0.63</v>
      </c>
      <c r="K113" s="109">
        <f t="shared" si="5"/>
        <v>0.64</v>
      </c>
      <c r="L113" s="115"/>
    </row>
    <row r="114" spans="1:12" ht="12" customHeight="1">
      <c r="A114" s="114"/>
      <c r="B114" s="107">
        <f>'Tax Invoice'!D110</f>
        <v>2</v>
      </c>
      <c r="C114" s="10" t="s">
        <v>776</v>
      </c>
      <c r="D114" s="10" t="s">
        <v>776</v>
      </c>
      <c r="E114" s="118" t="s">
        <v>765</v>
      </c>
      <c r="F114" s="136"/>
      <c r="G114" s="137"/>
      <c r="H114" s="11" t="s">
        <v>777</v>
      </c>
      <c r="I114" s="14">
        <f t="shared" si="4"/>
        <v>0.32</v>
      </c>
      <c r="J114" s="14">
        <v>0.63</v>
      </c>
      <c r="K114" s="109">
        <f t="shared" si="5"/>
        <v>0.64</v>
      </c>
      <c r="L114" s="115"/>
    </row>
    <row r="115" spans="1:12" ht="24" customHeight="1">
      <c r="A115" s="114"/>
      <c r="B115" s="107">
        <f>'Tax Invoice'!D111</f>
        <v>1</v>
      </c>
      <c r="C115" s="10" t="s">
        <v>778</v>
      </c>
      <c r="D115" s="10" t="s">
        <v>778</v>
      </c>
      <c r="E115" s="118" t="s">
        <v>673</v>
      </c>
      <c r="F115" s="136"/>
      <c r="G115" s="137"/>
      <c r="H115" s="11" t="s">
        <v>779</v>
      </c>
      <c r="I115" s="14">
        <f t="shared" si="4"/>
        <v>0.37</v>
      </c>
      <c r="J115" s="14">
        <v>0.73</v>
      </c>
      <c r="K115" s="109">
        <f t="shared" si="5"/>
        <v>0.37</v>
      </c>
      <c r="L115" s="115"/>
    </row>
    <row r="116" spans="1:12" ht="24" customHeight="1">
      <c r="A116" s="114"/>
      <c r="B116" s="107">
        <f>'Tax Invoice'!D112</f>
        <v>1</v>
      </c>
      <c r="C116" s="10" t="s">
        <v>778</v>
      </c>
      <c r="D116" s="10" t="s">
        <v>778</v>
      </c>
      <c r="E116" s="118" t="s">
        <v>751</v>
      </c>
      <c r="F116" s="136"/>
      <c r="G116" s="137"/>
      <c r="H116" s="11" t="s">
        <v>779</v>
      </c>
      <c r="I116" s="14">
        <f t="shared" si="4"/>
        <v>0.37</v>
      </c>
      <c r="J116" s="14">
        <v>0.73</v>
      </c>
      <c r="K116" s="109">
        <f t="shared" si="5"/>
        <v>0.37</v>
      </c>
      <c r="L116" s="115"/>
    </row>
    <row r="117" spans="1:12" ht="24" customHeight="1">
      <c r="A117" s="114"/>
      <c r="B117" s="107">
        <f>'Tax Invoice'!D113</f>
        <v>1</v>
      </c>
      <c r="C117" s="10" t="s">
        <v>778</v>
      </c>
      <c r="D117" s="10" t="s">
        <v>778</v>
      </c>
      <c r="E117" s="118" t="s">
        <v>752</v>
      </c>
      <c r="F117" s="136"/>
      <c r="G117" s="137"/>
      <c r="H117" s="11" t="s">
        <v>779</v>
      </c>
      <c r="I117" s="14">
        <f t="shared" si="4"/>
        <v>0.37</v>
      </c>
      <c r="J117" s="14">
        <v>0.73</v>
      </c>
      <c r="K117" s="109">
        <f t="shared" si="5"/>
        <v>0.37</v>
      </c>
      <c r="L117" s="115"/>
    </row>
    <row r="118" spans="1:12" ht="24" customHeight="1">
      <c r="A118" s="114"/>
      <c r="B118" s="107">
        <f>'Tax Invoice'!D114</f>
        <v>1</v>
      </c>
      <c r="C118" s="10" t="s">
        <v>778</v>
      </c>
      <c r="D118" s="10" t="s">
        <v>778</v>
      </c>
      <c r="E118" s="118" t="s">
        <v>753</v>
      </c>
      <c r="F118" s="136"/>
      <c r="G118" s="137"/>
      <c r="H118" s="11" t="s">
        <v>779</v>
      </c>
      <c r="I118" s="14">
        <f t="shared" ref="I118:I119" si="6">ROUNDUP(J118*$N$1,2)</f>
        <v>0.37</v>
      </c>
      <c r="J118" s="14">
        <v>0.73</v>
      </c>
      <c r="K118" s="109">
        <f t="shared" si="5"/>
        <v>0.37</v>
      </c>
      <c r="L118" s="115"/>
    </row>
    <row r="119" spans="1:12" ht="24" customHeight="1">
      <c r="A119" s="114"/>
      <c r="B119" s="108">
        <f>'Tax Invoice'!D115</f>
        <v>1</v>
      </c>
      <c r="C119" s="12" t="s">
        <v>778</v>
      </c>
      <c r="D119" s="12" t="s">
        <v>778</v>
      </c>
      <c r="E119" s="119" t="s">
        <v>765</v>
      </c>
      <c r="F119" s="146"/>
      <c r="G119" s="147"/>
      <c r="H119" s="13" t="s">
        <v>779</v>
      </c>
      <c r="I119" s="15">
        <f t="shared" si="6"/>
        <v>0.37</v>
      </c>
      <c r="J119" s="15">
        <v>0.73</v>
      </c>
      <c r="K119" s="110">
        <f t="shared" si="5"/>
        <v>0.37</v>
      </c>
      <c r="L119" s="115"/>
    </row>
    <row r="120" spans="1:12" ht="12.75" customHeight="1">
      <c r="A120" s="114"/>
      <c r="B120" s="126">
        <f>SUM(B22:B119)</f>
        <v>598</v>
      </c>
      <c r="C120" s="126" t="s">
        <v>144</v>
      </c>
      <c r="D120" s="126"/>
      <c r="E120" s="126"/>
      <c r="F120" s="126"/>
      <c r="G120" s="126"/>
      <c r="H120" s="126"/>
      <c r="I120" s="127" t="s">
        <v>255</v>
      </c>
      <c r="J120" s="127" t="s">
        <v>255</v>
      </c>
      <c r="K120" s="128">
        <f>SUM(K22:K119)</f>
        <v>358.04000000000008</v>
      </c>
      <c r="L120" s="115"/>
    </row>
    <row r="121" spans="1:12" ht="12.75" customHeight="1">
      <c r="A121" s="114"/>
      <c r="B121" s="126"/>
      <c r="C121" s="126"/>
      <c r="D121" s="126"/>
      <c r="E121" s="126"/>
      <c r="F121" s="126"/>
      <c r="G121" s="126"/>
      <c r="H121" s="126"/>
      <c r="I121" s="127" t="s">
        <v>806</v>
      </c>
      <c r="J121" s="127" t="s">
        <v>184</v>
      </c>
      <c r="K121" s="128">
        <f>Invoice!J121</f>
        <v>0</v>
      </c>
      <c r="L121" s="115"/>
    </row>
    <row r="122" spans="1:12" ht="12.75" hidden="1" customHeight="1" outlineLevel="1">
      <c r="A122" s="114"/>
      <c r="B122" s="126"/>
      <c r="C122" s="126"/>
      <c r="D122" s="126"/>
      <c r="E122" s="126"/>
      <c r="F122" s="126"/>
      <c r="G122" s="126"/>
      <c r="H122" s="126"/>
      <c r="I122" s="127" t="s">
        <v>185</v>
      </c>
      <c r="J122" s="127" t="s">
        <v>185</v>
      </c>
      <c r="K122" s="128">
        <f>Invoice!J122</f>
        <v>0</v>
      </c>
      <c r="L122" s="115"/>
    </row>
    <row r="123" spans="1:12" ht="12.75" customHeight="1" collapsed="1">
      <c r="A123" s="114"/>
      <c r="B123" s="126"/>
      <c r="C123" s="126"/>
      <c r="D123" s="126"/>
      <c r="E123" s="126"/>
      <c r="F123" s="126"/>
      <c r="G123" s="126"/>
      <c r="H123" s="126"/>
      <c r="I123" s="127" t="s">
        <v>257</v>
      </c>
      <c r="J123" s="127" t="s">
        <v>257</v>
      </c>
      <c r="K123" s="128">
        <f>SUM(K120:K122)</f>
        <v>358.04000000000008</v>
      </c>
      <c r="L123" s="115"/>
    </row>
    <row r="124" spans="1:12" ht="12.75" customHeight="1">
      <c r="A124" s="6"/>
      <c r="B124" s="7"/>
      <c r="C124" s="7"/>
      <c r="D124" s="7"/>
      <c r="E124" s="7"/>
      <c r="F124" s="7"/>
      <c r="G124" s="7"/>
      <c r="H124" s="7" t="s">
        <v>807</v>
      </c>
      <c r="I124" s="7"/>
      <c r="J124" s="7"/>
      <c r="K124" s="7"/>
      <c r="L124" s="8"/>
    </row>
    <row r="125" spans="1:12" ht="12.75" customHeight="1"/>
    <row r="126" spans="1:12" ht="12.75" customHeight="1"/>
    <row r="127" spans="1:12" ht="12.75" customHeight="1"/>
    <row r="128" spans="1:12" ht="12.75" customHeight="1"/>
    <row r="129" ht="12.75" customHeight="1"/>
    <row r="130" ht="12.75" customHeight="1"/>
    <row r="131" ht="12.75" customHeight="1"/>
  </sheetData>
  <mergeCells count="102">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30:G30"/>
    <mergeCell ref="F31:G31"/>
    <mergeCell ref="F32:G32"/>
    <mergeCell ref="F33:G33"/>
    <mergeCell ref="F34:G34"/>
    <mergeCell ref="K10:K11"/>
    <mergeCell ref="K14:K15"/>
    <mergeCell ref="F24:G24"/>
    <mergeCell ref="F25:G25"/>
    <mergeCell ref="F23:G23"/>
    <mergeCell ref="F28:G28"/>
    <mergeCell ref="F29:G29"/>
    <mergeCell ref="F26:G26"/>
    <mergeCell ref="F27:G27"/>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107" zoomScaleNormal="100" workbookViewId="0">
      <selection activeCell="H1003" sqref="H1003"/>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713.0300000000002</v>
      </c>
      <c r="O2" s="21" t="s">
        <v>259</v>
      </c>
    </row>
    <row r="3" spans="1:15" s="21" customFormat="1" ht="15" customHeight="1" thickBot="1">
      <c r="A3" s="22" t="s">
        <v>151</v>
      </c>
      <c r="G3" s="28">
        <f>Invoice!J14</f>
        <v>45186</v>
      </c>
      <c r="H3" s="29"/>
      <c r="N3" s="21">
        <v>713.0300000000002</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EUR</v>
      </c>
    </row>
    <row r="10" spans="1:15" s="21" customFormat="1" ht="13.5" thickBot="1">
      <c r="A10" s="36" t="str">
        <f>'Copy paste to Here'!G10</f>
        <v>j &amp; m piercing studio t/a vegas</v>
      </c>
      <c r="B10" s="37"/>
      <c r="C10" s="37"/>
      <c r="D10" s="37"/>
      <c r="F10" s="38" t="str">
        <f>'Copy paste to Here'!B10</f>
        <v>j &amp; m piercing studio t/a vegas</v>
      </c>
      <c r="G10" s="39"/>
      <c r="H10" s="40"/>
      <c r="K10" s="95" t="s">
        <v>276</v>
      </c>
      <c r="L10" s="35" t="s">
        <v>276</v>
      </c>
      <c r="M10" s="21">
        <v>1</v>
      </c>
    </row>
    <row r="11" spans="1:15" s="21" customFormat="1" ht="15.75" thickBot="1">
      <c r="A11" s="41" t="str">
        <f>'Copy paste to Here'!G11</f>
        <v>marie gilmore</v>
      </c>
      <c r="B11" s="42"/>
      <c r="C11" s="42"/>
      <c r="D11" s="42"/>
      <c r="F11" s="43" t="str">
        <f>'Copy paste to Here'!B11</f>
        <v>marie gilmore</v>
      </c>
      <c r="G11" s="44"/>
      <c r="H11" s="45"/>
      <c r="K11" s="93" t="s">
        <v>158</v>
      </c>
      <c r="L11" s="46" t="s">
        <v>159</v>
      </c>
      <c r="M11" s="21">
        <f>VLOOKUP(G3,[1]Sheet1!$A$9:$I$7290,2,FALSE)</f>
        <v>35.659999999999997</v>
      </c>
    </row>
    <row r="12" spans="1:15" s="21" customFormat="1" ht="15.75" thickBot="1">
      <c r="A12" s="41" t="str">
        <f>'Copy paste to Here'!G12</f>
        <v>Derrycarrew Camross</v>
      </c>
      <c r="B12" s="42"/>
      <c r="C12" s="42"/>
      <c r="D12" s="42"/>
      <c r="E12" s="89"/>
      <c r="F12" s="43" t="str">
        <f>'Copy paste to Here'!B12</f>
        <v>Derrycarrew Camross</v>
      </c>
      <c r="G12" s="44"/>
      <c r="H12" s="45"/>
      <c r="K12" s="93" t="s">
        <v>160</v>
      </c>
      <c r="L12" s="46" t="s">
        <v>133</v>
      </c>
      <c r="M12" s="21">
        <f>VLOOKUP(G3,[1]Sheet1!$A$9:$I$7290,3,FALSE)</f>
        <v>37.83</v>
      </c>
    </row>
    <row r="13" spans="1:15" s="21" customFormat="1" ht="15.75" thickBot="1">
      <c r="A13" s="41" t="str">
        <f>'Copy paste to Here'!G13</f>
        <v>R32X256 laois</v>
      </c>
      <c r="B13" s="42"/>
      <c r="C13" s="42"/>
      <c r="D13" s="42"/>
      <c r="E13" s="111" t="s">
        <v>133</v>
      </c>
      <c r="F13" s="43" t="str">
        <f>'Copy paste to Here'!B13</f>
        <v>R32X256 laois</v>
      </c>
      <c r="G13" s="44"/>
      <c r="H13" s="45"/>
      <c r="K13" s="93" t="s">
        <v>161</v>
      </c>
      <c r="L13" s="46" t="s">
        <v>162</v>
      </c>
      <c r="M13" s="113">
        <f>VLOOKUP(G3,[1]Sheet1!$A$9:$I$7290,4,FALSE)</f>
        <v>44.12</v>
      </c>
    </row>
    <row r="14" spans="1:15" s="21" customFormat="1" ht="15.75" thickBot="1">
      <c r="A14" s="41" t="str">
        <f>'Copy paste to Here'!G14</f>
        <v>Ireland</v>
      </c>
      <c r="B14" s="42"/>
      <c r="C14" s="42"/>
      <c r="D14" s="42"/>
      <c r="E14" s="111">
        <f>VLOOKUP(J9,$L$10:$M$17,2,FALSE)</f>
        <v>37.83</v>
      </c>
      <c r="F14" s="43" t="str">
        <f>'Copy paste to Here'!B14</f>
        <v>Ireland</v>
      </c>
      <c r="G14" s="44"/>
      <c r="H14" s="45"/>
      <c r="K14" s="93" t="s">
        <v>163</v>
      </c>
      <c r="L14" s="46" t="s">
        <v>164</v>
      </c>
      <c r="M14" s="21">
        <f>VLOOKUP(G3,[1]Sheet1!$A$9:$I$7290,5,FALSE)</f>
        <v>22.65</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26.21</v>
      </c>
    </row>
    <row r="16" spans="1:15" s="21" customFormat="1" ht="13.7" customHeight="1" thickBot="1">
      <c r="A16" s="52"/>
      <c r="K16" s="94" t="s">
        <v>167</v>
      </c>
      <c r="L16" s="51" t="s">
        <v>168</v>
      </c>
      <c r="M16" s="21">
        <f>VLOOKUP(G3,[1]Sheet1!$A$9:$I$7290,7,FALSE)</f>
        <v>20.84</v>
      </c>
    </row>
    <row r="17" spans="1:13" s="21" customFormat="1" ht="13.5" thickBot="1">
      <c r="A17" s="53" t="s">
        <v>169</v>
      </c>
      <c r="B17" s="54" t="s">
        <v>170</v>
      </c>
      <c r="C17" s="54" t="s">
        <v>284</v>
      </c>
      <c r="D17" s="55" t="s">
        <v>198</v>
      </c>
      <c r="E17" s="55" t="s">
        <v>261</v>
      </c>
      <c r="F17" s="55" t="str">
        <f>CONCATENATE("Amount ",,J9)</f>
        <v>Amount EUR</v>
      </c>
      <c r="G17" s="54" t="s">
        <v>171</v>
      </c>
      <c r="H17" s="54" t="s">
        <v>172</v>
      </c>
      <c r="J17" s="21" t="s">
        <v>173</v>
      </c>
      <c r="K17" s="21" t="s">
        <v>174</v>
      </c>
      <c r="L17" s="21" t="s">
        <v>174</v>
      </c>
      <c r="M17" s="21">
        <v>2.5</v>
      </c>
    </row>
    <row r="18" spans="1:13" s="62" customFormat="1" ht="25.5">
      <c r="A18" s="56" t="str">
        <f>IF((LEN('Copy paste to Here'!G22))&gt;5,((CONCATENATE('Copy paste to Here'!G22," &amp; ",'Copy paste to Here'!D22,"  &amp;  ",'Copy paste to Here'!E22))),"Empty Cell")</f>
        <v xml:space="preserve">925 silver seamless ring, 22g (0.6mm) - outer diameter &amp; Length: 8mm  &amp;  </v>
      </c>
      <c r="B18" s="57" t="str">
        <f>'Copy paste to Here'!C22</f>
        <v>AGSEL22</v>
      </c>
      <c r="C18" s="57" t="s">
        <v>780</v>
      </c>
      <c r="D18" s="58">
        <f>Invoice!B22</f>
        <v>40</v>
      </c>
      <c r="E18" s="59">
        <f>'Shipping Invoice'!J22*$N$1</f>
        <v>0.3</v>
      </c>
      <c r="F18" s="59">
        <f>D18*E18</f>
        <v>12</v>
      </c>
      <c r="G18" s="60">
        <f>E18*$E$14</f>
        <v>11.348999999999998</v>
      </c>
      <c r="H18" s="61">
        <f>D18*G18</f>
        <v>453.95999999999992</v>
      </c>
    </row>
    <row r="19" spans="1:13" s="62" customFormat="1" ht="25.5">
      <c r="A19" s="112" t="str">
        <f>IF((LEN('Copy paste to Here'!G23))&gt;5,((CONCATENATE('Copy paste to Here'!G23," &amp; ",'Copy paste to Here'!D23,"  &amp;  ",'Copy paste to Here'!E23))),"Empty Cell")</f>
        <v xml:space="preserve">925 silver seamless ring, 22g (0.6mm) - outer diameter &amp; Length: 9mm  &amp;  </v>
      </c>
      <c r="B19" s="57" t="str">
        <f>'Copy paste to Here'!C23</f>
        <v>AGSEL22</v>
      </c>
      <c r="C19" s="57" t="s">
        <v>781</v>
      </c>
      <c r="D19" s="58">
        <f>Invoice!B23</f>
        <v>40</v>
      </c>
      <c r="E19" s="59">
        <f>'Shipping Invoice'!J23*$N$1</f>
        <v>0.33</v>
      </c>
      <c r="F19" s="59">
        <f t="shared" ref="F19:F82" si="0">D19*E19</f>
        <v>13.200000000000001</v>
      </c>
      <c r="G19" s="60">
        <f t="shared" ref="G19:G82" si="1">E19*$E$14</f>
        <v>12.4839</v>
      </c>
      <c r="H19" s="63">
        <f t="shared" ref="H19:H82" si="2">D19*G19</f>
        <v>499.35599999999999</v>
      </c>
    </row>
    <row r="20" spans="1:13" s="62" customFormat="1" ht="24">
      <c r="A20" s="56" t="str">
        <f>IF((LEN('Copy paste to Here'!G24))&gt;5,((CONCATENATE('Copy paste to Here'!G24," &amp; ",'Copy paste to Here'!D24,"  &amp;  ",'Copy paste to Here'!E24))),"Empty Cell")</f>
        <v xml:space="preserve">316L steel nipple barbell, 1.6mm (14g) with two 6mm balls &amp; Length: 20mm  &amp;  </v>
      </c>
      <c r="B20" s="57" t="str">
        <f>'Copy paste to Here'!C24</f>
        <v>BBNPGG</v>
      </c>
      <c r="C20" s="57" t="s">
        <v>717</v>
      </c>
      <c r="D20" s="58">
        <f>Invoice!B24</f>
        <v>50</v>
      </c>
      <c r="E20" s="59">
        <f>'Shipping Invoice'!J24*$N$1</f>
        <v>0.28999999999999998</v>
      </c>
      <c r="F20" s="59">
        <f t="shared" si="0"/>
        <v>14.499999999999998</v>
      </c>
      <c r="G20" s="60">
        <f t="shared" si="1"/>
        <v>10.970699999999999</v>
      </c>
      <c r="H20" s="63">
        <f t="shared" si="2"/>
        <v>548.53499999999997</v>
      </c>
    </row>
    <row r="21" spans="1:13" s="62" customFormat="1" ht="24">
      <c r="A21" s="56" t="str">
        <f>IF((LEN('Copy paste to Here'!G25))&gt;5,((CONCATENATE('Copy paste to Here'!G25," &amp; ",'Copy paste to Here'!D25,"  &amp;  ",'Copy paste to Here'!E25))),"Empty Cell")</f>
        <v>PVD plated surgical steel ball closure ring, 16g (1.2mm) with 4mm ball &amp; Length: 8mm  &amp;  Color: Black</v>
      </c>
      <c r="B21" s="57" t="str">
        <f>'Copy paste to Here'!C25</f>
        <v>BCRTEG</v>
      </c>
      <c r="C21" s="57" t="s">
        <v>719</v>
      </c>
      <c r="D21" s="58">
        <f>Invoice!B25</f>
        <v>10</v>
      </c>
      <c r="E21" s="59">
        <f>'Shipping Invoice'!J25*$N$1</f>
        <v>0.57999999999999996</v>
      </c>
      <c r="F21" s="59">
        <f t="shared" si="0"/>
        <v>5.8</v>
      </c>
      <c r="G21" s="60">
        <f t="shared" si="1"/>
        <v>21.941399999999998</v>
      </c>
      <c r="H21" s="63">
        <f t="shared" si="2"/>
        <v>219.41399999999999</v>
      </c>
    </row>
    <row r="22" spans="1:13" s="62" customFormat="1" ht="24">
      <c r="A22" s="56" t="str">
        <f>IF((LEN('Copy paste to Here'!G26))&gt;5,((CONCATENATE('Copy paste to Here'!G26," &amp; ",'Copy paste to Here'!D26,"  &amp;  ",'Copy paste to Here'!E26))),"Empty Cell")</f>
        <v xml:space="preserve">Bulk body jewelry: 100 pcs. assortment of surgical steel labrets,16g (1.2mm) with 3mm ball &amp; Length: 8mm  &amp;  </v>
      </c>
      <c r="B22" s="57" t="str">
        <f>'Copy paste to Here'!C26</f>
        <v>BLK03A</v>
      </c>
      <c r="C22" s="57" t="s">
        <v>721</v>
      </c>
      <c r="D22" s="58">
        <f>Invoice!B26</f>
        <v>1</v>
      </c>
      <c r="E22" s="59">
        <f>'Shipping Invoice'!J26*$N$1</f>
        <v>15.74</v>
      </c>
      <c r="F22" s="59">
        <f t="shared" si="0"/>
        <v>15.74</v>
      </c>
      <c r="G22" s="60">
        <f t="shared" si="1"/>
        <v>595.44420000000002</v>
      </c>
      <c r="H22" s="63">
        <f t="shared" si="2"/>
        <v>595.44420000000002</v>
      </c>
    </row>
    <row r="23" spans="1:13" s="62" customFormat="1" ht="24">
      <c r="A23" s="56" t="str">
        <f>IF((LEN('Copy paste to Here'!G27))&gt;5,((CONCATENATE('Copy paste to Here'!G27," &amp; ",'Copy paste to Here'!D27,"  &amp;  ",'Copy paste to Here'!E27))),"Empty Cell")</f>
        <v>Bulk body jewelry: 50 pcs. of acrylic fake plugs without rubber O-rings in assorted colors &amp; Size: 8mm  &amp;  Color: Black</v>
      </c>
      <c r="B23" s="57" t="str">
        <f>'Copy paste to Here'!C27</f>
        <v>BLK406</v>
      </c>
      <c r="C23" s="57" t="s">
        <v>723</v>
      </c>
      <c r="D23" s="58">
        <f>Invoice!B27</f>
        <v>1</v>
      </c>
      <c r="E23" s="59">
        <f>'Shipping Invoice'!J27*$N$1</f>
        <v>15.89</v>
      </c>
      <c r="F23" s="59">
        <f t="shared" si="0"/>
        <v>15.89</v>
      </c>
      <c r="G23" s="60">
        <f t="shared" si="1"/>
        <v>601.11869999999999</v>
      </c>
      <c r="H23" s="63">
        <f t="shared" si="2"/>
        <v>601.11869999999999</v>
      </c>
    </row>
    <row r="24" spans="1:13" s="62" customFormat="1" ht="36">
      <c r="A24" s="56" t="str">
        <f>IF((LEN('Copy paste to Here'!G28))&gt;5,((CONCATENATE('Copy paste to Here'!G28," &amp; ",'Copy paste to Here'!D28,"  &amp;  ",'Copy paste to Here'!E28))),"Empty Cell")</f>
        <v>316L steel belly banana, 14g (1.6m) with a 8mm and a 5mm bezel set jewel ball using original Czech Preciosa crystals. &amp; Length: 10mm  &amp;  Crystal Color: Clear</v>
      </c>
      <c r="B24" s="57" t="str">
        <f>'Copy paste to Here'!C28</f>
        <v>BN2CG</v>
      </c>
      <c r="C24" s="57" t="s">
        <v>662</v>
      </c>
      <c r="D24" s="58">
        <f>Invoice!B28</f>
        <v>100</v>
      </c>
      <c r="E24" s="59">
        <f>'Shipping Invoice'!J28*$N$1</f>
        <v>0.85</v>
      </c>
      <c r="F24" s="59">
        <f t="shared" si="0"/>
        <v>85</v>
      </c>
      <c r="G24" s="60">
        <f t="shared" si="1"/>
        <v>32.155499999999996</v>
      </c>
      <c r="H24" s="63">
        <f t="shared" si="2"/>
        <v>3215.5499999999997</v>
      </c>
    </row>
    <row r="25" spans="1:13" s="62" customFormat="1" ht="36">
      <c r="A25" s="56" t="str">
        <f>IF((LEN('Copy paste to Here'!G29))&gt;5,((CONCATENATE('Copy paste to Here'!G29," &amp; ",'Copy paste to Here'!D29,"  &amp;  ",'Copy paste to Here'!E29))),"Empty Cell")</f>
        <v>Surgical steel belly banana, 14g (1.6mm) with a 5 &amp; 8mm multi-crystal ferido glued balls with resin cover &amp; Length: 10mm  &amp;  Crystal Color: Clear</v>
      </c>
      <c r="B25" s="57" t="str">
        <f>'Copy paste to Here'!C29</f>
        <v>BN2FRG</v>
      </c>
      <c r="C25" s="57" t="s">
        <v>726</v>
      </c>
      <c r="D25" s="58">
        <f>Invoice!B29</f>
        <v>2</v>
      </c>
      <c r="E25" s="59">
        <f>'Shipping Invoice'!J29*$N$1</f>
        <v>4.5599999999999996</v>
      </c>
      <c r="F25" s="59">
        <f t="shared" si="0"/>
        <v>9.1199999999999992</v>
      </c>
      <c r="G25" s="60">
        <f t="shared" si="1"/>
        <v>172.50479999999999</v>
      </c>
      <c r="H25" s="63">
        <f t="shared" si="2"/>
        <v>345.00959999999998</v>
      </c>
    </row>
    <row r="26" spans="1:13" s="62" customFormat="1" ht="36">
      <c r="A26" s="56" t="str">
        <f>IF((LEN('Copy paste to Here'!G30))&gt;5,((CONCATENATE('Copy paste to Here'!G30," &amp; ",'Copy paste to Here'!D30,"  &amp;  ",'Copy paste to Here'!E30))),"Empty Cell")</f>
        <v>Surgical steel belly banana, 14g (1.6mm) with a 5 &amp; 8mm multi-crystal ferido glued balls with resin cover &amp; Length: 10mm  &amp;  Crystal Color: AB</v>
      </c>
      <c r="B26" s="57" t="str">
        <f>'Copy paste to Here'!C30</f>
        <v>BN2FRG</v>
      </c>
      <c r="C26" s="57" t="s">
        <v>726</v>
      </c>
      <c r="D26" s="58">
        <f>Invoice!B30</f>
        <v>2</v>
      </c>
      <c r="E26" s="59">
        <f>'Shipping Invoice'!J30*$N$1</f>
        <v>4.5599999999999996</v>
      </c>
      <c r="F26" s="59">
        <f t="shared" si="0"/>
        <v>9.1199999999999992</v>
      </c>
      <c r="G26" s="60">
        <f t="shared" si="1"/>
        <v>172.50479999999999</v>
      </c>
      <c r="H26" s="63">
        <f t="shared" si="2"/>
        <v>345.00959999999998</v>
      </c>
    </row>
    <row r="27" spans="1:13" s="62" customFormat="1" ht="36">
      <c r="A27" s="56" t="str">
        <f>IF((LEN('Copy paste to Here'!G31))&gt;5,((CONCATENATE('Copy paste to Here'!G31," &amp; ",'Copy paste to Here'!D31,"  &amp;  ",'Copy paste to Here'!E31))),"Empty Cell")</f>
        <v>Surgical steel belly banana, 14g (1.6mm) with a 5 &amp; 8mm multi-crystal ferido glued balls with resin cover &amp; Length: 10mm  &amp;  Crystal Color: Rose</v>
      </c>
      <c r="B27" s="57" t="str">
        <f>'Copy paste to Here'!C31</f>
        <v>BN2FRG</v>
      </c>
      <c r="C27" s="57" t="s">
        <v>726</v>
      </c>
      <c r="D27" s="58">
        <f>Invoice!B31</f>
        <v>2</v>
      </c>
      <c r="E27" s="59">
        <f>'Shipping Invoice'!J31*$N$1</f>
        <v>4.5599999999999996</v>
      </c>
      <c r="F27" s="59">
        <f t="shared" si="0"/>
        <v>9.1199999999999992</v>
      </c>
      <c r="G27" s="60">
        <f t="shared" si="1"/>
        <v>172.50479999999999</v>
      </c>
      <c r="H27" s="63">
        <f t="shared" si="2"/>
        <v>345.00959999999998</v>
      </c>
    </row>
    <row r="28" spans="1:13" s="62" customFormat="1" ht="36">
      <c r="A28" s="56" t="str">
        <f>IF((LEN('Copy paste to Here'!G32))&gt;5,((CONCATENATE('Copy paste to Here'!G32," &amp; ",'Copy paste to Here'!D32,"  &amp;  ",'Copy paste to Here'!E32))),"Empty Cell")</f>
        <v>Surgical steel belly banana, 14g (1.6mm) with a 5 &amp; 8mm multi-crystal ferido glued balls with resin cover &amp; Length: 10mm  &amp;  Crystal Color: Light Sapphire</v>
      </c>
      <c r="B28" s="57" t="str">
        <f>'Copy paste to Here'!C32</f>
        <v>BN2FRG</v>
      </c>
      <c r="C28" s="57" t="s">
        <v>726</v>
      </c>
      <c r="D28" s="58">
        <f>Invoice!B32</f>
        <v>2</v>
      </c>
      <c r="E28" s="59">
        <f>'Shipping Invoice'!J32*$N$1</f>
        <v>4.5599999999999996</v>
      </c>
      <c r="F28" s="59">
        <f t="shared" si="0"/>
        <v>9.1199999999999992</v>
      </c>
      <c r="G28" s="60">
        <f t="shared" si="1"/>
        <v>172.50479999999999</v>
      </c>
      <c r="H28" s="63">
        <f t="shared" si="2"/>
        <v>345.00959999999998</v>
      </c>
    </row>
    <row r="29" spans="1:13" s="62" customFormat="1" ht="36">
      <c r="A29" s="56" t="str">
        <f>IF((LEN('Copy paste to Here'!G33))&gt;5,((CONCATENATE('Copy paste to Here'!G33," &amp; ",'Copy paste to Here'!D33,"  &amp;  ",'Copy paste to Here'!E33))),"Empty Cell")</f>
        <v>Surgical steel belly banana, 14g (1.6mm) with a 5 &amp; 8mm multi-crystal ferido glued balls with resin cover &amp; Length: 10mm  &amp;  Crystal Color: Sapphire</v>
      </c>
      <c r="B29" s="57" t="str">
        <f>'Copy paste to Here'!C33</f>
        <v>BN2FRG</v>
      </c>
      <c r="C29" s="57" t="s">
        <v>726</v>
      </c>
      <c r="D29" s="58">
        <f>Invoice!B33</f>
        <v>2</v>
      </c>
      <c r="E29" s="59">
        <f>'Shipping Invoice'!J33*$N$1</f>
        <v>4.5599999999999996</v>
      </c>
      <c r="F29" s="59">
        <f t="shared" si="0"/>
        <v>9.1199999999999992</v>
      </c>
      <c r="G29" s="60">
        <f t="shared" si="1"/>
        <v>172.50479999999999</v>
      </c>
      <c r="H29" s="63">
        <f t="shared" si="2"/>
        <v>345.00959999999998</v>
      </c>
    </row>
    <row r="30" spans="1:13" s="62" customFormat="1" ht="36">
      <c r="A30" s="56" t="str">
        <f>IF((LEN('Copy paste to Here'!G34))&gt;5,((CONCATENATE('Copy paste to Here'!G34," &amp; ",'Copy paste to Here'!D34,"  &amp;  ",'Copy paste to Here'!E34))),"Empty Cell")</f>
        <v>Surgical steel belly banana, 14g (1.6mm) with a 5 &amp; 8mm multi-crystal ferido glued balls with resin cover &amp; Length: 10mm  &amp;  Crystal Color: Aquamarine</v>
      </c>
      <c r="B30" s="57" t="str">
        <f>'Copy paste to Here'!C34</f>
        <v>BN2FRG</v>
      </c>
      <c r="C30" s="57" t="s">
        <v>726</v>
      </c>
      <c r="D30" s="58">
        <f>Invoice!B34</f>
        <v>2</v>
      </c>
      <c r="E30" s="59">
        <f>'Shipping Invoice'!J34*$N$1</f>
        <v>4.5599999999999996</v>
      </c>
      <c r="F30" s="59">
        <f t="shared" si="0"/>
        <v>9.1199999999999992</v>
      </c>
      <c r="G30" s="60">
        <f t="shared" si="1"/>
        <v>172.50479999999999</v>
      </c>
      <c r="H30" s="63">
        <f t="shared" si="2"/>
        <v>345.00959999999998</v>
      </c>
    </row>
    <row r="31" spans="1:13" s="62" customFormat="1" ht="36">
      <c r="A31" s="56" t="str">
        <f>IF((LEN('Copy paste to Here'!G35))&gt;5,((CONCATENATE('Copy paste to Here'!G35," &amp; ",'Copy paste to Here'!D35,"  &amp;  ",'Copy paste to Here'!E35))),"Empty Cell")</f>
        <v>Surgical steel belly banana, 14g (1.6mm) with a 5 &amp; 8mm multi-crystal ferido glued balls with resin cover &amp; Length: 10mm  &amp;  Crystal Color: Blue Zircon</v>
      </c>
      <c r="B31" s="57" t="str">
        <f>'Copy paste to Here'!C35</f>
        <v>BN2FRG</v>
      </c>
      <c r="C31" s="57" t="s">
        <v>726</v>
      </c>
      <c r="D31" s="58">
        <f>Invoice!B35</f>
        <v>2</v>
      </c>
      <c r="E31" s="59">
        <f>'Shipping Invoice'!J35*$N$1</f>
        <v>4.5599999999999996</v>
      </c>
      <c r="F31" s="59">
        <f t="shared" si="0"/>
        <v>9.1199999999999992</v>
      </c>
      <c r="G31" s="60">
        <f t="shared" si="1"/>
        <v>172.50479999999999</v>
      </c>
      <c r="H31" s="63">
        <f t="shared" si="2"/>
        <v>345.00959999999998</v>
      </c>
    </row>
    <row r="32" spans="1:13" s="62" customFormat="1" ht="36">
      <c r="A32" s="56" t="str">
        <f>IF((LEN('Copy paste to Here'!G36))&gt;5,((CONCATENATE('Copy paste to Here'!G36," &amp; ",'Copy paste to Here'!D36,"  &amp;  ",'Copy paste to Here'!E36))),"Empty Cell")</f>
        <v>Surgical steel belly banana, 14g (1.6mm) with a 5 &amp; 8mm multi-crystal ferido glued balls with resin cover &amp; Length: 10mm  &amp;  Crystal Color: Light Amethyst</v>
      </c>
      <c r="B32" s="57" t="str">
        <f>'Copy paste to Here'!C36</f>
        <v>BN2FRG</v>
      </c>
      <c r="C32" s="57" t="s">
        <v>726</v>
      </c>
      <c r="D32" s="58">
        <f>Invoice!B36</f>
        <v>2</v>
      </c>
      <c r="E32" s="59">
        <f>'Shipping Invoice'!J36*$N$1</f>
        <v>4.5599999999999996</v>
      </c>
      <c r="F32" s="59">
        <f t="shared" si="0"/>
        <v>9.1199999999999992</v>
      </c>
      <c r="G32" s="60">
        <f t="shared" si="1"/>
        <v>172.50479999999999</v>
      </c>
      <c r="H32" s="63">
        <f t="shared" si="2"/>
        <v>345.00959999999998</v>
      </c>
    </row>
    <row r="33" spans="1:8" s="62" customFormat="1" ht="36">
      <c r="A33" s="56" t="str">
        <f>IF((LEN('Copy paste to Here'!G37))&gt;5,((CONCATENATE('Copy paste to Here'!G37," &amp; ",'Copy paste to Here'!D37,"  &amp;  ",'Copy paste to Here'!E37))),"Empty Cell")</f>
        <v>Surgical steel belly banana, 14g (1.6mm) with a 5 &amp; 8mm multi-crystal ferido glued balls with resin cover &amp; Length: 10mm  &amp;  Crystal Color: Amethyst</v>
      </c>
      <c r="B33" s="57" t="str">
        <f>'Copy paste to Here'!C37</f>
        <v>BN2FRG</v>
      </c>
      <c r="C33" s="57" t="s">
        <v>726</v>
      </c>
      <c r="D33" s="58">
        <f>Invoice!B37</f>
        <v>2</v>
      </c>
      <c r="E33" s="59">
        <f>'Shipping Invoice'!J37*$N$1</f>
        <v>4.5599999999999996</v>
      </c>
      <c r="F33" s="59">
        <f t="shared" si="0"/>
        <v>9.1199999999999992</v>
      </c>
      <c r="G33" s="60">
        <f t="shared" si="1"/>
        <v>172.50479999999999</v>
      </c>
      <c r="H33" s="63">
        <f t="shared" si="2"/>
        <v>345.00959999999998</v>
      </c>
    </row>
    <row r="34" spans="1:8" s="62" customFormat="1" ht="36">
      <c r="A34" s="56" t="str">
        <f>IF((LEN('Copy paste to Here'!G38))&gt;5,((CONCATENATE('Copy paste to Here'!G38," &amp; ",'Copy paste to Here'!D38,"  &amp;  ",'Copy paste to Here'!E38))),"Empty Cell")</f>
        <v>Surgical steel belly banana, 14g (1.6mm) with a 5 &amp; 8mm multi-crystal ferido glued balls with resin cover &amp; Length: 10mm  &amp;  Crystal Color: Fuchsia</v>
      </c>
      <c r="B34" s="57" t="str">
        <f>'Copy paste to Here'!C38</f>
        <v>BN2FRG</v>
      </c>
      <c r="C34" s="57" t="s">
        <v>726</v>
      </c>
      <c r="D34" s="58">
        <f>Invoice!B38</f>
        <v>2</v>
      </c>
      <c r="E34" s="59">
        <f>'Shipping Invoice'!J38*$N$1</f>
        <v>4.5599999999999996</v>
      </c>
      <c r="F34" s="59">
        <f t="shared" si="0"/>
        <v>9.1199999999999992</v>
      </c>
      <c r="G34" s="60">
        <f t="shared" si="1"/>
        <v>172.50479999999999</v>
      </c>
      <c r="H34" s="63">
        <f t="shared" si="2"/>
        <v>345.00959999999998</v>
      </c>
    </row>
    <row r="35" spans="1:8" s="62" customFormat="1" ht="24">
      <c r="A35" s="56" t="str">
        <f>IF((LEN('Copy paste to Here'!G39))&gt;5,((CONCATENATE('Copy paste to Here'!G39," &amp; ",'Copy paste to Here'!D39,"  &amp;  ",'Copy paste to Here'!E39))),"Empty Cell")</f>
        <v xml:space="preserve">Surgical steel eyebrow banana, 16g (1.2mm) with two 3mm balls &amp; Length: 10mm  &amp;  </v>
      </c>
      <c r="B35" s="57" t="str">
        <f>'Copy paste to Here'!C39</f>
        <v>BNEB</v>
      </c>
      <c r="C35" s="57" t="s">
        <v>728</v>
      </c>
      <c r="D35" s="58">
        <f>Invoice!B39</f>
        <v>50</v>
      </c>
      <c r="E35" s="59">
        <f>'Shipping Invoice'!J39*$N$1</f>
        <v>0.16</v>
      </c>
      <c r="F35" s="59">
        <f t="shared" si="0"/>
        <v>8</v>
      </c>
      <c r="G35" s="60">
        <f t="shared" si="1"/>
        <v>6.0527999999999995</v>
      </c>
      <c r="H35" s="63">
        <f t="shared" si="2"/>
        <v>302.64</v>
      </c>
    </row>
    <row r="36" spans="1:8" s="62" customFormat="1" ht="25.5">
      <c r="A36" s="56" t="str">
        <f>IF((LEN('Copy paste to Here'!G40))&gt;5,((CONCATENATE('Copy paste to Here'!G40," &amp; ",'Copy paste to Here'!D40,"  &amp;  ",'Copy paste to Here'!E40))),"Empty Cell")</f>
        <v>Anodized surgical steel eyebrow banana, 16g (1.2mm) with two 2.5mm cones &amp; Length: 8mm  &amp;  Color: Black</v>
      </c>
      <c r="B36" s="57" t="str">
        <f>'Copy paste to Here'!C40</f>
        <v>BNETCN25</v>
      </c>
      <c r="C36" s="57" t="s">
        <v>730</v>
      </c>
      <c r="D36" s="58">
        <f>Invoice!B40</f>
        <v>2</v>
      </c>
      <c r="E36" s="59">
        <f>'Shipping Invoice'!J40*$N$1</f>
        <v>0.57999999999999996</v>
      </c>
      <c r="F36" s="59">
        <f t="shared" si="0"/>
        <v>1.1599999999999999</v>
      </c>
      <c r="G36" s="60">
        <f t="shared" si="1"/>
        <v>21.941399999999998</v>
      </c>
      <c r="H36" s="63">
        <f t="shared" si="2"/>
        <v>43.882799999999996</v>
      </c>
    </row>
    <row r="37" spans="1:8" s="62" customFormat="1" ht="25.5">
      <c r="A37" s="56" t="str">
        <f>IF((LEN('Copy paste to Here'!G41))&gt;5,((CONCATENATE('Copy paste to Here'!G41," &amp; ",'Copy paste to Here'!D41,"  &amp;  ",'Copy paste to Here'!E41))),"Empty Cell")</f>
        <v>Anodized surgical steel eyebrow banana, 16g (1.2mm) with two 2.5mm cones &amp; Length: 8mm  &amp;  Color: Blue</v>
      </c>
      <c r="B37" s="57" t="str">
        <f>'Copy paste to Here'!C41</f>
        <v>BNETCN25</v>
      </c>
      <c r="C37" s="57" t="s">
        <v>730</v>
      </c>
      <c r="D37" s="58">
        <f>Invoice!B41</f>
        <v>2</v>
      </c>
      <c r="E37" s="59">
        <f>'Shipping Invoice'!J41*$N$1</f>
        <v>0.57999999999999996</v>
      </c>
      <c r="F37" s="59">
        <f t="shared" si="0"/>
        <v>1.1599999999999999</v>
      </c>
      <c r="G37" s="60">
        <f t="shared" si="1"/>
        <v>21.941399999999998</v>
      </c>
      <c r="H37" s="63">
        <f t="shared" si="2"/>
        <v>43.882799999999996</v>
      </c>
    </row>
    <row r="38" spans="1:8" s="62" customFormat="1" ht="25.5">
      <c r="A38" s="56" t="str">
        <f>IF((LEN('Copy paste to Here'!G42))&gt;5,((CONCATENATE('Copy paste to Here'!G42," &amp; ",'Copy paste to Here'!D42,"  &amp;  ",'Copy paste to Here'!E42))),"Empty Cell")</f>
        <v>Anodized surgical steel eyebrow banana, 16g (1.2mm) with two 2.5mm cones &amp; Length: 8mm  &amp;  Color: Rainbow</v>
      </c>
      <c r="B38" s="57" t="str">
        <f>'Copy paste to Here'!C42</f>
        <v>BNETCN25</v>
      </c>
      <c r="C38" s="57" t="s">
        <v>730</v>
      </c>
      <c r="D38" s="58">
        <f>Invoice!B42</f>
        <v>2</v>
      </c>
      <c r="E38" s="59">
        <f>'Shipping Invoice'!J42*$N$1</f>
        <v>0.57999999999999996</v>
      </c>
      <c r="F38" s="59">
        <f t="shared" si="0"/>
        <v>1.1599999999999999</v>
      </c>
      <c r="G38" s="60">
        <f t="shared" si="1"/>
        <v>21.941399999999998</v>
      </c>
      <c r="H38" s="63">
        <f t="shared" si="2"/>
        <v>43.882799999999996</v>
      </c>
    </row>
    <row r="39" spans="1:8" s="62" customFormat="1" ht="25.5">
      <c r="A39" s="56" t="str">
        <f>IF((LEN('Copy paste to Here'!G43))&gt;5,((CONCATENATE('Copy paste to Here'!G43," &amp; ",'Copy paste to Here'!D43,"  &amp;  ",'Copy paste to Here'!E43))),"Empty Cell")</f>
        <v>Anodized surgical steel eyebrow banana, 16g (1.2mm) with two 2.5mm cones &amp; Length: 8mm  &amp;  Color: Light blue</v>
      </c>
      <c r="B39" s="57" t="str">
        <f>'Copy paste to Here'!C43</f>
        <v>BNETCN25</v>
      </c>
      <c r="C39" s="57" t="s">
        <v>730</v>
      </c>
      <c r="D39" s="58">
        <f>Invoice!B43</f>
        <v>2</v>
      </c>
      <c r="E39" s="59">
        <f>'Shipping Invoice'!J43*$N$1</f>
        <v>0.57999999999999996</v>
      </c>
      <c r="F39" s="59">
        <f t="shared" si="0"/>
        <v>1.1599999999999999</v>
      </c>
      <c r="G39" s="60">
        <f t="shared" si="1"/>
        <v>21.941399999999998</v>
      </c>
      <c r="H39" s="63">
        <f t="shared" si="2"/>
        <v>43.882799999999996</v>
      </c>
    </row>
    <row r="40" spans="1:8" s="62" customFormat="1" ht="25.5">
      <c r="A40" s="56" t="str">
        <f>IF((LEN('Copy paste to Here'!G44))&gt;5,((CONCATENATE('Copy paste to Here'!G44," &amp; ",'Copy paste to Here'!D44,"  &amp;  ",'Copy paste to Here'!E44))),"Empty Cell")</f>
        <v>Anodized surgical steel eyebrow banana, 16g (1.2mm) with two 2.5mm cones &amp; Length: 8mm  &amp;  Color: Rose-gold</v>
      </c>
      <c r="B40" s="57" t="str">
        <f>'Copy paste to Here'!C44</f>
        <v>BNETCN25</v>
      </c>
      <c r="C40" s="57" t="s">
        <v>730</v>
      </c>
      <c r="D40" s="58">
        <f>Invoice!B44</f>
        <v>2</v>
      </c>
      <c r="E40" s="59">
        <f>'Shipping Invoice'!J44*$N$1</f>
        <v>0.57999999999999996</v>
      </c>
      <c r="F40" s="59">
        <f t="shared" si="0"/>
        <v>1.1599999999999999</v>
      </c>
      <c r="G40" s="60">
        <f t="shared" si="1"/>
        <v>21.941399999999998</v>
      </c>
      <c r="H40" s="63">
        <f t="shared" si="2"/>
        <v>43.882799999999996</v>
      </c>
    </row>
    <row r="41" spans="1:8" s="62" customFormat="1" ht="24">
      <c r="A41" s="56" t="str">
        <f>IF((LEN('Copy paste to Here'!G45))&gt;5,((CONCATENATE('Copy paste to Here'!G45," &amp; ",'Copy paste to Here'!D45,"  &amp;  ",'Copy paste to Here'!E45))),"Empty Cell")</f>
        <v>Premium PVD plated surgical steel circular barbell, 16g (1.2mm) with two 3mm balls &amp; Length: 8mm  &amp;  Color: Black</v>
      </c>
      <c r="B41" s="57" t="str">
        <f>'Copy paste to Here'!C45</f>
        <v>CBETB</v>
      </c>
      <c r="C41" s="57" t="s">
        <v>733</v>
      </c>
      <c r="D41" s="58">
        <f>Invoice!B45</f>
        <v>10</v>
      </c>
      <c r="E41" s="59">
        <f>'Shipping Invoice'!J45*$N$1</f>
        <v>0.57999999999999996</v>
      </c>
      <c r="F41" s="59">
        <f t="shared" si="0"/>
        <v>5.8</v>
      </c>
      <c r="G41" s="60">
        <f t="shared" si="1"/>
        <v>21.941399999999998</v>
      </c>
      <c r="H41" s="63">
        <f t="shared" si="2"/>
        <v>219.41399999999999</v>
      </c>
    </row>
    <row r="42" spans="1:8" s="62" customFormat="1" ht="24">
      <c r="A42" s="56" t="str">
        <f>IF((LEN('Copy paste to Here'!G46))&gt;5,((CONCATENATE('Copy paste to Here'!G46," &amp; ",'Copy paste to Here'!D46,"  &amp;  ",'Copy paste to Here'!E46))),"Empty Cell")</f>
        <v xml:space="preserve">3mm multi-crystal ferido glued ball with resin cover and 16g (1.2mm) threading (sold per pcs) &amp; Crystal Color: Clear  &amp;  </v>
      </c>
      <c r="B42" s="57" t="str">
        <f>'Copy paste to Here'!C46</f>
        <v>MFR3</v>
      </c>
      <c r="C42" s="57" t="s">
        <v>735</v>
      </c>
      <c r="D42" s="58">
        <f>Invoice!B46</f>
        <v>30</v>
      </c>
      <c r="E42" s="59">
        <f>'Shipping Invoice'!J46*$N$1</f>
        <v>1.66</v>
      </c>
      <c r="F42" s="59">
        <f t="shared" si="0"/>
        <v>49.8</v>
      </c>
      <c r="G42" s="60">
        <f t="shared" si="1"/>
        <v>62.797799999999995</v>
      </c>
      <c r="H42" s="63">
        <f t="shared" si="2"/>
        <v>1883.9339999999997</v>
      </c>
    </row>
    <row r="43" spans="1:8" s="62" customFormat="1" ht="36">
      <c r="A43" s="56" t="str">
        <f>IF((LEN('Copy paste to Here'!G47))&gt;5,((CONCATENATE('Copy paste to Here'!G47," &amp; ",'Copy paste to Here'!D47,"  &amp;  ",'Copy paste to Here'!E47))),"Empty Cell")</f>
        <v>Surgical steel nipple barbell, 14g (1.6mm) with a 5mm ferido glued multi crystal ball with resin cover on both sides - length 1/4'' - 5/8'' (6m - 16mm) &amp; Length: 13mm  &amp;  Crystal Color: Clear</v>
      </c>
      <c r="B43" s="57" t="str">
        <f>'Copy paste to Here'!C47</f>
        <v>NPFR5</v>
      </c>
      <c r="C43" s="57" t="s">
        <v>737</v>
      </c>
      <c r="D43" s="58">
        <f>Invoice!B47</f>
        <v>8</v>
      </c>
      <c r="E43" s="59">
        <f>'Shipping Invoice'!J47*$N$1</f>
        <v>2.99</v>
      </c>
      <c r="F43" s="59">
        <f t="shared" si="0"/>
        <v>23.92</v>
      </c>
      <c r="G43" s="60">
        <f t="shared" si="1"/>
        <v>113.1117</v>
      </c>
      <c r="H43" s="63">
        <f t="shared" si="2"/>
        <v>904.89359999999999</v>
      </c>
    </row>
    <row r="44" spans="1:8" s="62" customFormat="1" ht="36">
      <c r="A44" s="56" t="str">
        <f>IF((LEN('Copy paste to Here'!G48))&gt;5,((CONCATENATE('Copy paste to Here'!G48," &amp; ",'Copy paste to Here'!D48,"  &amp;  ",'Copy paste to Here'!E48))),"Empty Cell")</f>
        <v>Surgical steel nipple barbell, 14g (1.6mm) with a 5mm ferido glued multi crystal ball with resin cover on both sides - length 1/4'' - 5/8'' (6m - 16mm) &amp; Length: 13mm  &amp;  Crystal Color: Rose</v>
      </c>
      <c r="B44" s="57" t="str">
        <f>'Copy paste to Here'!C48</f>
        <v>NPFR5</v>
      </c>
      <c r="C44" s="57" t="s">
        <v>737</v>
      </c>
      <c r="D44" s="58">
        <f>Invoice!B48</f>
        <v>4</v>
      </c>
      <c r="E44" s="59">
        <f>'Shipping Invoice'!J48*$N$1</f>
        <v>2.99</v>
      </c>
      <c r="F44" s="59">
        <f t="shared" si="0"/>
        <v>11.96</v>
      </c>
      <c r="G44" s="60">
        <f t="shared" si="1"/>
        <v>113.1117</v>
      </c>
      <c r="H44" s="63">
        <f t="shared" si="2"/>
        <v>452.4468</v>
      </c>
    </row>
    <row r="45" spans="1:8" s="62" customFormat="1" ht="36">
      <c r="A45" s="56" t="str">
        <f>IF((LEN('Copy paste to Here'!G49))&gt;5,((CONCATENATE('Copy paste to Here'!G49," &amp; ",'Copy paste to Here'!D49,"  &amp;  ",'Copy paste to Here'!E49))),"Empty Cell")</f>
        <v>Surgical steel nipple barbell, 14g (1.6mm) with a 5mm ferido glued multi crystal ball with resin cover on both sides - length 1/4'' - 5/8'' (6m - 16mm) &amp; Length: 13mm  &amp;  Crystal Color: Sapphire</v>
      </c>
      <c r="B45" s="57" t="str">
        <f>'Copy paste to Here'!C49</f>
        <v>NPFR5</v>
      </c>
      <c r="C45" s="57" t="s">
        <v>737</v>
      </c>
      <c r="D45" s="58">
        <f>Invoice!B49</f>
        <v>4</v>
      </c>
      <c r="E45" s="59">
        <f>'Shipping Invoice'!J49*$N$1</f>
        <v>2.99</v>
      </c>
      <c r="F45" s="59">
        <f t="shared" si="0"/>
        <v>11.96</v>
      </c>
      <c r="G45" s="60">
        <f t="shared" si="1"/>
        <v>113.1117</v>
      </c>
      <c r="H45" s="63">
        <f t="shared" si="2"/>
        <v>452.4468</v>
      </c>
    </row>
    <row r="46" spans="1:8" s="62" customFormat="1" ht="36">
      <c r="A46" s="56" t="str">
        <f>IF((LEN('Copy paste to Here'!G50))&gt;5,((CONCATENATE('Copy paste to Here'!G50," &amp; ",'Copy paste to Here'!D50,"  &amp;  ",'Copy paste to Here'!E50))),"Empty Cell")</f>
        <v>Surgical steel nipple barbell, 14g (1.6mm) with a 5mm ferido glued multi crystal ball with resin cover on both sides - length 1/4'' - 5/8'' (6m - 16mm) &amp; Length: 13mm  &amp;  Crystal Color: Blue Zircon</v>
      </c>
      <c r="B46" s="57" t="str">
        <f>'Copy paste to Here'!C50</f>
        <v>NPFR5</v>
      </c>
      <c r="C46" s="57" t="s">
        <v>737</v>
      </c>
      <c r="D46" s="58">
        <f>Invoice!B50</f>
        <v>4</v>
      </c>
      <c r="E46" s="59">
        <f>'Shipping Invoice'!J50*$N$1</f>
        <v>2.99</v>
      </c>
      <c r="F46" s="59">
        <f t="shared" si="0"/>
        <v>11.96</v>
      </c>
      <c r="G46" s="60">
        <f t="shared" si="1"/>
        <v>113.1117</v>
      </c>
      <c r="H46" s="63">
        <f t="shared" si="2"/>
        <v>452.4468</v>
      </c>
    </row>
    <row r="47" spans="1:8" s="62" customFormat="1" ht="36">
      <c r="A47" s="56" t="str">
        <f>IF((LEN('Copy paste to Here'!G51))&gt;5,((CONCATENATE('Copy paste to Here'!G51," &amp; ",'Copy paste to Here'!D51,"  &amp;  ",'Copy paste to Here'!E51))),"Empty Cell")</f>
        <v>Surgical steel nipple barbell, 14g (1.6mm) with a 5mm ferido glued multi crystal ball with resin cover on both sides - length 1/4'' - 5/8'' (6m - 16mm) &amp; Length: 13mm  &amp;  Crystal Color: Fuchsia</v>
      </c>
      <c r="B47" s="57" t="str">
        <f>'Copy paste to Here'!C51</f>
        <v>NPFR5</v>
      </c>
      <c r="C47" s="57" t="s">
        <v>737</v>
      </c>
      <c r="D47" s="58">
        <f>Invoice!B51</f>
        <v>4</v>
      </c>
      <c r="E47" s="59">
        <f>'Shipping Invoice'!J51*$N$1</f>
        <v>2.99</v>
      </c>
      <c r="F47" s="59">
        <f t="shared" si="0"/>
        <v>11.96</v>
      </c>
      <c r="G47" s="60">
        <f t="shared" si="1"/>
        <v>113.1117</v>
      </c>
      <c r="H47" s="63">
        <f t="shared" si="2"/>
        <v>452.4468</v>
      </c>
    </row>
    <row r="48" spans="1:8" s="62" customFormat="1" ht="48">
      <c r="A48" s="56" t="str">
        <f>IF((LEN('Copy paste to Here'!G52))&gt;5,((CONCATENATE('Copy paste to Here'!G52," &amp; ",'Copy paste to Here'!D52,"  &amp;  ",'Copy paste to Here'!E52))),"Empty Cell")</f>
        <v xml:space="preserve">Display box with 52 pcs. of 925 sterling silver ''Bend it yourself'' nose studs, 22g (0.6mm) with round crystals in assorted colors (in standard packing or in vacuum sealed packing to prevent tarnishing) &amp; Packing Option: Standard Package  &amp;  </v>
      </c>
      <c r="B48" s="57" t="str">
        <f>'Copy paste to Here'!C52</f>
        <v>NYBXMM</v>
      </c>
      <c r="C48" s="57" t="s">
        <v>738</v>
      </c>
      <c r="D48" s="58">
        <f>Invoice!B52</f>
        <v>1</v>
      </c>
      <c r="E48" s="59">
        <f>'Shipping Invoice'!J52*$N$1</f>
        <v>13.26</v>
      </c>
      <c r="F48" s="59">
        <f t="shared" si="0"/>
        <v>13.26</v>
      </c>
      <c r="G48" s="60">
        <f t="shared" si="1"/>
        <v>501.62579999999997</v>
      </c>
      <c r="H48" s="63">
        <f t="shared" si="2"/>
        <v>501.62579999999997</v>
      </c>
    </row>
    <row r="49" spans="1:8" s="62" customFormat="1" ht="48">
      <c r="A49" s="56" t="str">
        <f>IF((LEN('Copy paste to Here'!G53))&gt;5,((CONCATENATE('Copy paste to Here'!G53," &amp; ",'Copy paste to Here'!D53,"  &amp;  ",'Copy paste to Here'!E53))),"Empty Cell")</f>
        <v xml:space="preserve">Display box with 52 pcs. of 925 sterling silver ''Bend it yourself'' nose studs, 22g (0.6mm) with 2mm round clear prong set CZ stones (in standard packing or in vacuum sealed packing to prevent tarnishing) &amp; Packing Option: Standard Package  &amp;  </v>
      </c>
      <c r="B49" s="57" t="str">
        <f>'Copy paste to Here'!C53</f>
        <v>NYCZBXC</v>
      </c>
      <c r="C49" s="57" t="s">
        <v>739</v>
      </c>
      <c r="D49" s="58">
        <f>Invoice!B53</f>
        <v>1</v>
      </c>
      <c r="E49" s="59">
        <f>'Shipping Invoice'!J53*$N$1</f>
        <v>15.74</v>
      </c>
      <c r="F49" s="59">
        <f t="shared" si="0"/>
        <v>15.74</v>
      </c>
      <c r="G49" s="60">
        <f t="shared" si="1"/>
        <v>595.44420000000002</v>
      </c>
      <c r="H49" s="63">
        <f t="shared" si="2"/>
        <v>595.44420000000002</v>
      </c>
    </row>
    <row r="50" spans="1:8" s="62" customFormat="1" ht="48">
      <c r="A50" s="56" t="str">
        <f>IF((LEN('Copy paste to Here'!G54))&gt;5,((CONCATENATE('Copy paste to Here'!G54," &amp; ",'Copy paste to Here'!D54,"  &amp;  ",'Copy paste to Here'!E54))),"Empty Cell")</f>
        <v xml:space="preserve">Display box with 52 pcs. of 925 sterling silver Display box with 52 pcs. of 925 sterling silver ''Bend it yourself '' nose studs, 22g (0.6mm) with tiny 1.3mm prong set crystal tops in assorted colors &amp; Packing Option: Standard Package  &amp;  </v>
      </c>
      <c r="B50" s="57" t="str">
        <f>'Copy paste to Here'!C54</f>
        <v>NYP6MX</v>
      </c>
      <c r="C50" s="57" t="s">
        <v>740</v>
      </c>
      <c r="D50" s="58">
        <f>Invoice!B54</f>
        <v>1</v>
      </c>
      <c r="E50" s="59">
        <f>'Shipping Invoice'!J54*$N$1</f>
        <v>14.8</v>
      </c>
      <c r="F50" s="59">
        <f t="shared" si="0"/>
        <v>14.8</v>
      </c>
      <c r="G50" s="60">
        <f t="shared" si="1"/>
        <v>559.88400000000001</v>
      </c>
      <c r="H50" s="63">
        <f t="shared" si="2"/>
        <v>559.88400000000001</v>
      </c>
    </row>
    <row r="51" spans="1:8" s="62" customFormat="1" ht="60">
      <c r="A51" s="56" t="str">
        <f>IF((LEN('Copy paste to Here'!G55))&gt;5,((CONCATENATE('Copy paste to Here'!G55," &amp; ",'Copy paste to Here'!D55,"  &amp;  ",'Copy paste to Here'!E55))),"Empty Cell")</f>
        <v xml:space="preserve">Display box with 52 pcs. of 925 sterling silver ''Bend it yourself '' nose studs, 22g (0.6mm) with big 2.5mm clear prong set Cubic Zirconia (CZ) stones (in standard packing or in vacuum sealed packing to prevent tarnishing) &amp; Packing Option: Standard Package  &amp;  </v>
      </c>
      <c r="B51" s="57" t="str">
        <f>'Copy paste to Here'!C55</f>
        <v>NYZBC25</v>
      </c>
      <c r="C51" s="57" t="s">
        <v>741</v>
      </c>
      <c r="D51" s="58">
        <f>Invoice!B55</f>
        <v>1</v>
      </c>
      <c r="E51" s="59">
        <f>'Shipping Invoice'!J55*$N$1</f>
        <v>15.34</v>
      </c>
      <c r="F51" s="59">
        <f t="shared" si="0"/>
        <v>15.34</v>
      </c>
      <c r="G51" s="60">
        <f t="shared" si="1"/>
        <v>580.31219999999996</v>
      </c>
      <c r="H51" s="63">
        <f t="shared" si="2"/>
        <v>580.31219999999996</v>
      </c>
    </row>
    <row r="52" spans="1:8" s="62" customFormat="1" ht="24">
      <c r="A52" s="56" t="str">
        <f>IF((LEN('Copy paste to Here'!G56))&gt;5,((CONCATENATE('Copy paste to Here'!G56," &amp; ",'Copy paste to Here'!D56,"  &amp;  ",'Copy paste to Here'!E56))),"Empty Cell")</f>
        <v xml:space="preserve">One pair of plain 925 sterling silver hoop earrings, 1.2mm thickness &amp; Size: 10mm  &amp;  </v>
      </c>
      <c r="B52" s="57" t="str">
        <f>'Copy paste to Here'!C56</f>
        <v>PHO</v>
      </c>
      <c r="C52" s="57" t="s">
        <v>782</v>
      </c>
      <c r="D52" s="58">
        <f>Invoice!B56</f>
        <v>6</v>
      </c>
      <c r="E52" s="59">
        <f>'Shipping Invoice'!J56*$N$1</f>
        <v>1.37</v>
      </c>
      <c r="F52" s="59">
        <f t="shared" si="0"/>
        <v>8.2200000000000006</v>
      </c>
      <c r="G52" s="60">
        <f t="shared" si="1"/>
        <v>51.827100000000002</v>
      </c>
      <c r="H52" s="63">
        <f t="shared" si="2"/>
        <v>310.96260000000001</v>
      </c>
    </row>
    <row r="53" spans="1:8" s="62" customFormat="1" ht="24">
      <c r="A53" s="56" t="str">
        <f>IF((LEN('Copy paste to Here'!G57))&gt;5,((CONCATENATE('Copy paste to Here'!G57," &amp; ",'Copy paste to Here'!D57,"  &amp;  ",'Copy paste to Here'!E57))),"Empty Cell")</f>
        <v xml:space="preserve">One pair of plain 925 sterling silver hoop earrings, 1.2mm thickness &amp; Size: 12mm  &amp;  </v>
      </c>
      <c r="B53" s="57" t="str">
        <f>'Copy paste to Here'!C57</f>
        <v>PHO</v>
      </c>
      <c r="C53" s="57" t="s">
        <v>783</v>
      </c>
      <c r="D53" s="58">
        <f>Invoice!B57</f>
        <v>6</v>
      </c>
      <c r="E53" s="59">
        <f>'Shipping Invoice'!J57*$N$1</f>
        <v>1.57</v>
      </c>
      <c r="F53" s="59">
        <f t="shared" si="0"/>
        <v>9.42</v>
      </c>
      <c r="G53" s="60">
        <f t="shared" si="1"/>
        <v>59.393099999999997</v>
      </c>
      <c r="H53" s="63">
        <f t="shared" si="2"/>
        <v>356.35859999999997</v>
      </c>
    </row>
    <row r="54" spans="1:8" s="62" customFormat="1" ht="25.5">
      <c r="A54" s="56" t="str">
        <f>IF((LEN('Copy paste to Here'!G58))&gt;5,((CONCATENATE('Copy paste to Here'!G58," &amp; ",'Copy paste to Here'!D58,"  &amp;  ",'Copy paste to Here'!E58))),"Empty Cell")</f>
        <v xml:space="preserve">One pair of 925 sterling silver hollow hoop earrings thickness, 16g (1.2mm) with real rose gold plating &amp; Size: 10mm  &amp;  </v>
      </c>
      <c r="B54" s="57" t="str">
        <f>'Copy paste to Here'!C58</f>
        <v>PHORS</v>
      </c>
      <c r="C54" s="57" t="s">
        <v>784</v>
      </c>
      <c r="D54" s="58">
        <f>Invoice!B58</f>
        <v>6</v>
      </c>
      <c r="E54" s="59">
        <f>'Shipping Invoice'!J58*$N$1</f>
        <v>2.2000000000000002</v>
      </c>
      <c r="F54" s="59">
        <f t="shared" si="0"/>
        <v>13.200000000000001</v>
      </c>
      <c r="G54" s="60">
        <f t="shared" si="1"/>
        <v>83.225999999999999</v>
      </c>
      <c r="H54" s="63">
        <f t="shared" si="2"/>
        <v>499.35599999999999</v>
      </c>
    </row>
    <row r="55" spans="1:8" s="62" customFormat="1" ht="25.5">
      <c r="A55" s="56" t="str">
        <f>IF((LEN('Copy paste to Here'!G59))&gt;5,((CONCATENATE('Copy paste to Here'!G59," &amp; ",'Copy paste to Here'!D59,"  &amp;  ",'Copy paste to Here'!E59))),"Empty Cell")</f>
        <v xml:space="preserve">One pair of 925 sterling silver hollow hoop earrings thickness, 16g (1.2mm) with real rose gold plating &amp; Size: 12mm  &amp;  </v>
      </c>
      <c r="B55" s="57" t="str">
        <f>'Copy paste to Here'!C59</f>
        <v>PHORS</v>
      </c>
      <c r="C55" s="57" t="s">
        <v>785</v>
      </c>
      <c r="D55" s="58">
        <f>Invoice!B59</f>
        <v>4</v>
      </c>
      <c r="E55" s="59">
        <f>'Shipping Invoice'!J59*$N$1</f>
        <v>2.41</v>
      </c>
      <c r="F55" s="59">
        <f t="shared" si="0"/>
        <v>9.64</v>
      </c>
      <c r="G55" s="60">
        <f t="shared" si="1"/>
        <v>91.170299999999997</v>
      </c>
      <c r="H55" s="63">
        <f t="shared" si="2"/>
        <v>364.68119999999999</v>
      </c>
    </row>
    <row r="56" spans="1:8" s="62" customFormat="1" ht="24">
      <c r="A56" s="56" t="str">
        <f>IF((LEN('Copy paste to Here'!G60))&gt;5,((CONCATENATE('Copy paste to Here'!G60," &amp; ",'Copy paste to Here'!D60,"  &amp;  ",'Copy paste to Here'!E60))),"Empty Cell")</f>
        <v xml:space="preserve">High polished surgical steel hinged segment ring, 16g (1.2mm) &amp; Length: 8mm  &amp;  </v>
      </c>
      <c r="B56" s="57" t="str">
        <f>'Copy paste to Here'!C60</f>
        <v>SEGH16</v>
      </c>
      <c r="C56" s="57" t="s">
        <v>65</v>
      </c>
      <c r="D56" s="58">
        <f>Invoice!B60</f>
        <v>15</v>
      </c>
      <c r="E56" s="59">
        <f>'Shipping Invoice'!J60*$N$1</f>
        <v>1.56</v>
      </c>
      <c r="F56" s="59">
        <f t="shared" si="0"/>
        <v>23.400000000000002</v>
      </c>
      <c r="G56" s="60">
        <f t="shared" si="1"/>
        <v>59.014800000000001</v>
      </c>
      <c r="H56" s="63">
        <f t="shared" si="2"/>
        <v>885.22199999999998</v>
      </c>
    </row>
    <row r="57" spans="1:8" s="62" customFormat="1" ht="24">
      <c r="A57" s="56" t="str">
        <f>IF((LEN('Copy paste to Here'!G61))&gt;5,((CONCATENATE('Copy paste to Here'!G61," &amp; ",'Copy paste to Here'!D61,"  &amp;  ",'Copy paste to Here'!E61))),"Empty Cell")</f>
        <v>PVD plated annealed 316L steel seamless hoop ring, 20g (0.8mm) &amp; Length: 8mm  &amp;  Color: Black</v>
      </c>
      <c r="B57" s="57" t="str">
        <f>'Copy paste to Here'!C61</f>
        <v>SELT20</v>
      </c>
      <c r="C57" s="57" t="s">
        <v>98</v>
      </c>
      <c r="D57" s="58">
        <f>Invoice!B61</f>
        <v>60</v>
      </c>
      <c r="E57" s="59">
        <f>'Shipping Invoice'!J61*$N$1</f>
        <v>0.57999999999999996</v>
      </c>
      <c r="F57" s="59">
        <f t="shared" si="0"/>
        <v>34.799999999999997</v>
      </c>
      <c r="G57" s="60">
        <f t="shared" si="1"/>
        <v>21.941399999999998</v>
      </c>
      <c r="H57" s="63">
        <f t="shared" si="2"/>
        <v>1316.4839999999999</v>
      </c>
    </row>
    <row r="58" spans="1:8" s="62" customFormat="1" ht="24">
      <c r="A58" s="56" t="str">
        <f>IF((LEN('Copy paste to Here'!G62))&gt;5,((CONCATENATE('Copy paste to Here'!G62," &amp; ",'Copy paste to Here'!D62,"  &amp;  ",'Copy paste to Here'!E62))),"Empty Cell")</f>
        <v>PVD plated annealed 316L steel seamless hoop ring, 20g (0.8mm) &amp; Length: 10mm  &amp;  Color: Black</v>
      </c>
      <c r="B58" s="57" t="str">
        <f>'Copy paste to Here'!C62</f>
        <v>SELT20</v>
      </c>
      <c r="C58" s="57" t="s">
        <v>98</v>
      </c>
      <c r="D58" s="58">
        <f>Invoice!B62</f>
        <v>20</v>
      </c>
      <c r="E58" s="59">
        <f>'Shipping Invoice'!J62*$N$1</f>
        <v>0.57999999999999996</v>
      </c>
      <c r="F58" s="59">
        <f t="shared" si="0"/>
        <v>11.6</v>
      </c>
      <c r="G58" s="60">
        <f t="shared" si="1"/>
        <v>21.941399999999998</v>
      </c>
      <c r="H58" s="63">
        <f t="shared" si="2"/>
        <v>438.82799999999997</v>
      </c>
    </row>
    <row r="59" spans="1:8" s="62" customFormat="1" ht="36">
      <c r="A59" s="56" t="str">
        <f>IF((LEN('Copy paste to Here'!G63))&gt;5,((CONCATENATE('Copy paste to Here'!G63," &amp; ",'Copy paste to Here'!D63,"  &amp;  ",'Copy paste to Here'!E63))),"Empty Cell")</f>
        <v>316L steel hinged segment ring, 1.2mm (16g) with outward facing CNC set Cubic Zirconia (CZ) stones, inner diameter from 6mm to 14mm &amp; Length: 9mm  &amp;  Cz Color: Clear</v>
      </c>
      <c r="B59" s="57" t="str">
        <f>'Copy paste to Here'!C63</f>
        <v>SGSH10</v>
      </c>
      <c r="C59" s="57" t="s">
        <v>786</v>
      </c>
      <c r="D59" s="58">
        <f>Invoice!B63</f>
        <v>1</v>
      </c>
      <c r="E59" s="59">
        <f>'Shipping Invoice'!J63*$N$1</f>
        <v>6.48</v>
      </c>
      <c r="F59" s="59">
        <f t="shared" si="0"/>
        <v>6.48</v>
      </c>
      <c r="G59" s="60">
        <f t="shared" si="1"/>
        <v>245.13840000000002</v>
      </c>
      <c r="H59" s="63">
        <f t="shared" si="2"/>
        <v>245.13840000000002</v>
      </c>
    </row>
    <row r="60" spans="1:8" s="62" customFormat="1" ht="36">
      <c r="A60" s="56" t="str">
        <f>IF((LEN('Copy paste to Here'!G64))&gt;5,((CONCATENATE('Copy paste to Here'!G64," &amp; ",'Copy paste to Here'!D64,"  &amp;  ",'Copy paste to Here'!E64))),"Empty Cell")</f>
        <v>316L steel hinged segment ring, 1.2mm (16g) with outward facing CNC set Cubic Zirconia (CZ) stones, inner diameter from 6mm to 14mm &amp; Length: 10mm  &amp;  Cz Color: Clear</v>
      </c>
      <c r="B60" s="57" t="str">
        <f>'Copy paste to Here'!C64</f>
        <v>SGSH10</v>
      </c>
      <c r="C60" s="57" t="s">
        <v>787</v>
      </c>
      <c r="D60" s="58">
        <f>Invoice!B64</f>
        <v>1</v>
      </c>
      <c r="E60" s="59">
        <f>'Shipping Invoice'!J64*$N$1</f>
        <v>6.88</v>
      </c>
      <c r="F60" s="59">
        <f t="shared" si="0"/>
        <v>6.88</v>
      </c>
      <c r="G60" s="60">
        <f t="shared" si="1"/>
        <v>260.2704</v>
      </c>
      <c r="H60" s="63">
        <f t="shared" si="2"/>
        <v>260.2704</v>
      </c>
    </row>
    <row r="61" spans="1:8" s="62" customFormat="1" ht="36">
      <c r="A61" s="56" t="str">
        <f>IF((LEN('Copy paste to Here'!G65))&gt;5,((CONCATENATE('Copy paste to Here'!G65," &amp; ",'Copy paste to Here'!D65,"  &amp;  ",'Copy paste to Here'!E65))),"Empty Cell")</f>
        <v>316L steel hinged segment ring, 1.2mm (16g) with outward facing CNC set Cubic Zirconia (CZ) stones, inner diameter from 6mm to 14mm &amp; Length: 11mm  &amp;  Cz Color: Clear</v>
      </c>
      <c r="B61" s="57" t="str">
        <f>'Copy paste to Here'!C65</f>
        <v>SGSH10</v>
      </c>
      <c r="C61" s="57" t="s">
        <v>788</v>
      </c>
      <c r="D61" s="58">
        <f>Invoice!B65</f>
        <v>1</v>
      </c>
      <c r="E61" s="59">
        <f>'Shipping Invoice'!J65*$N$1</f>
        <v>7.66</v>
      </c>
      <c r="F61" s="59">
        <f t="shared" si="0"/>
        <v>7.66</v>
      </c>
      <c r="G61" s="60">
        <f t="shared" si="1"/>
        <v>289.77780000000001</v>
      </c>
      <c r="H61" s="63">
        <f t="shared" si="2"/>
        <v>289.77780000000001</v>
      </c>
    </row>
    <row r="62" spans="1:8" s="62" customFormat="1" ht="36">
      <c r="A62" s="56" t="str">
        <f>IF((LEN('Copy paste to Here'!G66))&gt;5,((CONCATENATE('Copy paste to Here'!G66," &amp; ",'Copy paste to Here'!D66,"  &amp;  ",'Copy paste to Here'!E66))),"Empty Cell")</f>
        <v>316L steel hinged segment ring, 1.2mm (16g) with outward facing CNC set Cubic Zirconia (CZ) stones, inner diameter from 6mm to 14mm &amp; Length: 12mm  &amp;  Cz Color: Clear</v>
      </c>
      <c r="B62" s="57" t="str">
        <f>'Copy paste to Here'!C66</f>
        <v>SGSH10</v>
      </c>
      <c r="C62" s="57" t="s">
        <v>789</v>
      </c>
      <c r="D62" s="58">
        <f>Invoice!B66</f>
        <v>1</v>
      </c>
      <c r="E62" s="59">
        <f>'Shipping Invoice'!J66*$N$1</f>
        <v>8.4499999999999993</v>
      </c>
      <c r="F62" s="59">
        <f t="shared" si="0"/>
        <v>8.4499999999999993</v>
      </c>
      <c r="G62" s="60">
        <f t="shared" si="1"/>
        <v>319.66349999999994</v>
      </c>
      <c r="H62" s="63">
        <f t="shared" si="2"/>
        <v>319.66349999999994</v>
      </c>
    </row>
    <row r="63" spans="1:8" s="62" customFormat="1" ht="25.5">
      <c r="A63" s="56" t="str">
        <f>IF((LEN('Copy paste to Here'!G67))&gt;5,((CONCATENATE('Copy paste to Here'!G67," &amp; ",'Copy paste to Here'!D67,"  &amp;  ",'Copy paste to Here'!E67))),"Empty Cell")</f>
        <v xml:space="preserve">Set of 10 pcs. of 3mm AB coated acrylic balls with 16g (1.2mm) threading &amp; Color: Blue  &amp;  </v>
      </c>
      <c r="B63" s="57" t="str">
        <f>'Copy paste to Here'!C67</f>
        <v>XABUVB3</v>
      </c>
      <c r="C63" s="57" t="s">
        <v>749</v>
      </c>
      <c r="D63" s="58">
        <f>Invoice!B67</f>
        <v>2</v>
      </c>
      <c r="E63" s="59">
        <f>'Shipping Invoice'!J67*$N$1</f>
        <v>1.71</v>
      </c>
      <c r="F63" s="59">
        <f t="shared" si="0"/>
        <v>3.42</v>
      </c>
      <c r="G63" s="60">
        <f t="shared" si="1"/>
        <v>64.689299999999989</v>
      </c>
      <c r="H63" s="63">
        <f t="shared" si="2"/>
        <v>129.37859999999998</v>
      </c>
    </row>
    <row r="64" spans="1:8" s="62" customFormat="1" ht="25.5">
      <c r="A64" s="56" t="str">
        <f>IF((LEN('Copy paste to Here'!G68))&gt;5,((CONCATENATE('Copy paste to Here'!G68," &amp; ",'Copy paste to Here'!D68,"  &amp;  ",'Copy paste to Here'!E68))),"Empty Cell")</f>
        <v xml:space="preserve">Set of 10 pcs. of 3mm AB coated acrylic balls with 16g (1.2mm) threading &amp; Color: Green  &amp;  </v>
      </c>
      <c r="B64" s="57" t="str">
        <f>'Copy paste to Here'!C68</f>
        <v>XABUVB3</v>
      </c>
      <c r="C64" s="57" t="s">
        <v>749</v>
      </c>
      <c r="D64" s="58">
        <f>Invoice!B68</f>
        <v>2</v>
      </c>
      <c r="E64" s="59">
        <f>'Shipping Invoice'!J68*$N$1</f>
        <v>1.71</v>
      </c>
      <c r="F64" s="59">
        <f t="shared" si="0"/>
        <v>3.42</v>
      </c>
      <c r="G64" s="60">
        <f t="shared" si="1"/>
        <v>64.689299999999989</v>
      </c>
      <c r="H64" s="63">
        <f t="shared" si="2"/>
        <v>129.37859999999998</v>
      </c>
    </row>
    <row r="65" spans="1:8" s="62" customFormat="1" ht="25.5">
      <c r="A65" s="56" t="str">
        <f>IF((LEN('Copy paste to Here'!G69))&gt;5,((CONCATENATE('Copy paste to Here'!G69," &amp; ",'Copy paste to Here'!D69,"  &amp;  ",'Copy paste to Here'!E69))),"Empty Cell")</f>
        <v xml:space="preserve">Set of 10 pcs. of 3mm AB coated acrylic balls with 16g (1.2mm) threading &amp; Color: Pink  &amp;  </v>
      </c>
      <c r="B65" s="57" t="str">
        <f>'Copy paste to Here'!C69</f>
        <v>XABUVB3</v>
      </c>
      <c r="C65" s="57" t="s">
        <v>749</v>
      </c>
      <c r="D65" s="58">
        <f>Invoice!B69</f>
        <v>2</v>
      </c>
      <c r="E65" s="59">
        <f>'Shipping Invoice'!J69*$N$1</f>
        <v>1.71</v>
      </c>
      <c r="F65" s="59">
        <f t="shared" si="0"/>
        <v>3.42</v>
      </c>
      <c r="G65" s="60">
        <f t="shared" si="1"/>
        <v>64.689299999999989</v>
      </c>
      <c r="H65" s="63">
        <f t="shared" si="2"/>
        <v>129.37859999999998</v>
      </c>
    </row>
    <row r="66" spans="1:8" s="62" customFormat="1" ht="25.5">
      <c r="A66" s="56" t="str">
        <f>IF((LEN('Copy paste to Here'!G70))&gt;5,((CONCATENATE('Copy paste to Here'!G70," &amp; ",'Copy paste to Here'!D70,"  &amp;  ",'Copy paste to Here'!E70))),"Empty Cell")</f>
        <v xml:space="preserve">Set of 10 pcs. of 3mm AB coated acrylic balls with 16g (1.2mm) threading &amp; Color: Purple  &amp;  </v>
      </c>
      <c r="B66" s="57" t="str">
        <f>'Copy paste to Here'!C70</f>
        <v>XABUVB3</v>
      </c>
      <c r="C66" s="57" t="s">
        <v>749</v>
      </c>
      <c r="D66" s="58">
        <f>Invoice!B70</f>
        <v>2</v>
      </c>
      <c r="E66" s="59">
        <f>'Shipping Invoice'!J70*$N$1</f>
        <v>1.71</v>
      </c>
      <c r="F66" s="59">
        <f t="shared" si="0"/>
        <v>3.42</v>
      </c>
      <c r="G66" s="60">
        <f t="shared" si="1"/>
        <v>64.689299999999989</v>
      </c>
      <c r="H66" s="63">
        <f t="shared" si="2"/>
        <v>129.37859999999998</v>
      </c>
    </row>
    <row r="67" spans="1:8" s="62" customFormat="1" ht="25.5">
      <c r="A67" s="56" t="str">
        <f>IF((LEN('Copy paste to Here'!G71))&gt;5,((CONCATENATE('Copy paste to Here'!G71," &amp; ",'Copy paste to Here'!D71,"  &amp;  ",'Copy paste to Here'!E71))),"Empty Cell")</f>
        <v xml:space="preserve">Set of 10 pcs. of 5mm AB coated acrylic balls with 14g (1.6mm) threading &amp; Color: Blue  &amp;  </v>
      </c>
      <c r="B67" s="57" t="str">
        <f>'Copy paste to Here'!C71</f>
        <v>XABUVB5</v>
      </c>
      <c r="C67" s="57" t="s">
        <v>754</v>
      </c>
      <c r="D67" s="58">
        <f>Invoice!B71</f>
        <v>1</v>
      </c>
      <c r="E67" s="59">
        <f>'Shipping Invoice'!J71*$N$1</f>
        <v>1.71</v>
      </c>
      <c r="F67" s="59">
        <f t="shared" si="0"/>
        <v>1.71</v>
      </c>
      <c r="G67" s="60">
        <f t="shared" si="1"/>
        <v>64.689299999999989</v>
      </c>
      <c r="H67" s="63">
        <f t="shared" si="2"/>
        <v>64.689299999999989</v>
      </c>
    </row>
    <row r="68" spans="1:8" s="62" customFormat="1" ht="25.5">
      <c r="A68" s="56" t="str">
        <f>IF((LEN('Copy paste to Here'!G72))&gt;5,((CONCATENATE('Copy paste to Here'!G72," &amp; ",'Copy paste to Here'!D72,"  &amp;  ",'Copy paste to Here'!E72))),"Empty Cell")</f>
        <v xml:space="preserve">Set of 10 pcs. of 5mm AB coated acrylic balls with 14g (1.6mm) threading &amp; Color: Green  &amp;  </v>
      </c>
      <c r="B68" s="57" t="str">
        <f>'Copy paste to Here'!C72</f>
        <v>XABUVB5</v>
      </c>
      <c r="C68" s="57" t="s">
        <v>754</v>
      </c>
      <c r="D68" s="58">
        <f>Invoice!B72</f>
        <v>1</v>
      </c>
      <c r="E68" s="59">
        <f>'Shipping Invoice'!J72*$N$1</f>
        <v>1.71</v>
      </c>
      <c r="F68" s="59">
        <f t="shared" si="0"/>
        <v>1.71</v>
      </c>
      <c r="G68" s="60">
        <f t="shared" si="1"/>
        <v>64.689299999999989</v>
      </c>
      <c r="H68" s="63">
        <f t="shared" si="2"/>
        <v>64.689299999999989</v>
      </c>
    </row>
    <row r="69" spans="1:8" s="62" customFormat="1" ht="25.5">
      <c r="A69" s="56" t="str">
        <f>IF((LEN('Copy paste to Here'!G73))&gt;5,((CONCATENATE('Copy paste to Here'!G73," &amp; ",'Copy paste to Here'!D73,"  &amp;  ",'Copy paste to Here'!E73))),"Empty Cell")</f>
        <v xml:space="preserve">Set of 10 pcs. of 5mm AB coated acrylic balls with 14g (1.6mm) threading &amp; Color: Purple  &amp;  </v>
      </c>
      <c r="B69" s="57" t="str">
        <f>'Copy paste to Here'!C73</f>
        <v>XABUVB5</v>
      </c>
      <c r="C69" s="57" t="s">
        <v>754</v>
      </c>
      <c r="D69" s="58">
        <f>Invoice!B73</f>
        <v>1</v>
      </c>
      <c r="E69" s="59">
        <f>'Shipping Invoice'!J73*$N$1</f>
        <v>1.71</v>
      </c>
      <c r="F69" s="59">
        <f t="shared" si="0"/>
        <v>1.71</v>
      </c>
      <c r="G69" s="60">
        <f t="shared" si="1"/>
        <v>64.689299999999989</v>
      </c>
      <c r="H69" s="63">
        <f t="shared" si="2"/>
        <v>64.689299999999989</v>
      </c>
    </row>
    <row r="70" spans="1:8" s="62" customFormat="1" ht="24">
      <c r="A70" s="56" t="str">
        <f>IF((LEN('Copy paste to Here'!G74))&gt;5,((CONCATENATE('Copy paste to Here'!G74," &amp; ",'Copy paste to Here'!D74,"  &amp;  ",'Copy paste to Here'!E74))),"Empty Cell")</f>
        <v xml:space="preserve">Pack of 10 pcs. of 3mm Bio-Flex balls with bezel set crystal with 1.2mm threading (16g) &amp; Crystal Color: Clear  &amp;  </v>
      </c>
      <c r="B70" s="57" t="str">
        <f>'Copy paste to Here'!C74</f>
        <v>XAJB3</v>
      </c>
      <c r="C70" s="57" t="s">
        <v>756</v>
      </c>
      <c r="D70" s="58">
        <f>Invoice!B74</f>
        <v>1</v>
      </c>
      <c r="E70" s="59">
        <f>'Shipping Invoice'!J74*$N$1</f>
        <v>2.41</v>
      </c>
      <c r="F70" s="59">
        <f t="shared" si="0"/>
        <v>2.41</v>
      </c>
      <c r="G70" s="60">
        <f t="shared" si="1"/>
        <v>91.170299999999997</v>
      </c>
      <c r="H70" s="63">
        <f t="shared" si="2"/>
        <v>91.170299999999997</v>
      </c>
    </row>
    <row r="71" spans="1:8" s="62" customFormat="1" ht="24">
      <c r="A71" s="56" t="str">
        <f>IF((LEN('Copy paste to Here'!G75))&gt;5,((CONCATENATE('Copy paste to Here'!G75," &amp; ",'Copy paste to Here'!D75,"  &amp;  ",'Copy paste to Here'!E75))),"Empty Cell")</f>
        <v xml:space="preserve">Pack of 10 pcs. of 3mm Bio-Flex balls with bezel set crystal with 1.2mm threading (16g) &amp; Crystal Color: AB  &amp;  </v>
      </c>
      <c r="B71" s="57" t="str">
        <f>'Copy paste to Here'!C75</f>
        <v>XAJB3</v>
      </c>
      <c r="C71" s="57" t="s">
        <v>756</v>
      </c>
      <c r="D71" s="58">
        <f>Invoice!B75</f>
        <v>1</v>
      </c>
      <c r="E71" s="59">
        <f>'Shipping Invoice'!J75*$N$1</f>
        <v>2.41</v>
      </c>
      <c r="F71" s="59">
        <f t="shared" si="0"/>
        <v>2.41</v>
      </c>
      <c r="G71" s="60">
        <f t="shared" si="1"/>
        <v>91.170299999999997</v>
      </c>
      <c r="H71" s="63">
        <f t="shared" si="2"/>
        <v>91.170299999999997</v>
      </c>
    </row>
    <row r="72" spans="1:8" s="62" customFormat="1" ht="24">
      <c r="A72" s="56" t="str">
        <f>IF((LEN('Copy paste to Here'!G76))&gt;5,((CONCATENATE('Copy paste to Here'!G76," &amp; ",'Copy paste to Here'!D76,"  &amp;  ",'Copy paste to Here'!E76))),"Empty Cell")</f>
        <v xml:space="preserve">Pack of 10 pcs. of 3mm Bio-Flex balls with bezel set crystal with 1.2mm threading (16g) &amp; Crystal Color: Rose  &amp;  </v>
      </c>
      <c r="B72" s="57" t="str">
        <f>'Copy paste to Here'!C76</f>
        <v>XAJB3</v>
      </c>
      <c r="C72" s="57" t="s">
        <v>756</v>
      </c>
      <c r="D72" s="58">
        <f>Invoice!B76</f>
        <v>1</v>
      </c>
      <c r="E72" s="59">
        <f>'Shipping Invoice'!J76*$N$1</f>
        <v>2.41</v>
      </c>
      <c r="F72" s="59">
        <f t="shared" si="0"/>
        <v>2.41</v>
      </c>
      <c r="G72" s="60">
        <f t="shared" si="1"/>
        <v>91.170299999999997</v>
      </c>
      <c r="H72" s="63">
        <f t="shared" si="2"/>
        <v>91.170299999999997</v>
      </c>
    </row>
    <row r="73" spans="1:8" s="62" customFormat="1" ht="24">
      <c r="A73" s="56" t="str">
        <f>IF((LEN('Copy paste to Here'!G77))&gt;5,((CONCATENATE('Copy paste to Here'!G77," &amp; ",'Copy paste to Here'!D77,"  &amp;  ",'Copy paste to Here'!E77))),"Empty Cell")</f>
        <v xml:space="preserve">Pack of 10 pcs. of 3mm Bio-Flex balls with bezel set crystal with 1.2mm threading (16g) &amp; Crystal Color: Sapphire  &amp;  </v>
      </c>
      <c r="B73" s="57" t="str">
        <f>'Copy paste to Here'!C77</f>
        <v>XAJB3</v>
      </c>
      <c r="C73" s="57" t="s">
        <v>756</v>
      </c>
      <c r="D73" s="58">
        <f>Invoice!B77</f>
        <v>1</v>
      </c>
      <c r="E73" s="59">
        <f>'Shipping Invoice'!J77*$N$1</f>
        <v>2.41</v>
      </c>
      <c r="F73" s="59">
        <f t="shared" si="0"/>
        <v>2.41</v>
      </c>
      <c r="G73" s="60">
        <f t="shared" si="1"/>
        <v>91.170299999999997</v>
      </c>
      <c r="H73" s="63">
        <f t="shared" si="2"/>
        <v>91.170299999999997</v>
      </c>
    </row>
    <row r="74" spans="1:8" s="62" customFormat="1" ht="24">
      <c r="A74" s="56" t="str">
        <f>IF((LEN('Copy paste to Here'!G78))&gt;5,((CONCATENATE('Copy paste to Here'!G78," &amp; ",'Copy paste to Here'!D78,"  &amp;  ",'Copy paste to Here'!E78))),"Empty Cell")</f>
        <v xml:space="preserve">Pack of 10 pcs. of 3mm Bio-Flex balls with bezel set crystal with 1.2mm threading (16g) &amp; Crystal Color: Aquamarine  &amp;  </v>
      </c>
      <c r="B74" s="57" t="str">
        <f>'Copy paste to Here'!C78</f>
        <v>XAJB3</v>
      </c>
      <c r="C74" s="57" t="s">
        <v>756</v>
      </c>
      <c r="D74" s="58">
        <f>Invoice!B78</f>
        <v>1</v>
      </c>
      <c r="E74" s="59">
        <f>'Shipping Invoice'!J78*$N$1</f>
        <v>2.41</v>
      </c>
      <c r="F74" s="59">
        <f t="shared" si="0"/>
        <v>2.41</v>
      </c>
      <c r="G74" s="60">
        <f t="shared" si="1"/>
        <v>91.170299999999997</v>
      </c>
      <c r="H74" s="63">
        <f t="shared" si="2"/>
        <v>91.170299999999997</v>
      </c>
    </row>
    <row r="75" spans="1:8" s="62" customFormat="1" ht="24">
      <c r="A75" s="56" t="str">
        <f>IF((LEN('Copy paste to Here'!G79))&gt;5,((CONCATENATE('Copy paste to Here'!G79," &amp; ",'Copy paste to Here'!D79,"  &amp;  ",'Copy paste to Here'!E79))),"Empty Cell")</f>
        <v xml:space="preserve">Pack of 10 pcs. of 3mm Bio-Flex balls with bezel set crystal with 1.2mm threading (16g) &amp; Crystal Color: Blue Zircon  &amp;  </v>
      </c>
      <c r="B75" s="57" t="str">
        <f>'Copy paste to Here'!C79</f>
        <v>XAJB3</v>
      </c>
      <c r="C75" s="57" t="s">
        <v>756</v>
      </c>
      <c r="D75" s="58">
        <f>Invoice!B79</f>
        <v>1</v>
      </c>
      <c r="E75" s="59">
        <f>'Shipping Invoice'!J79*$N$1</f>
        <v>2.41</v>
      </c>
      <c r="F75" s="59">
        <f t="shared" si="0"/>
        <v>2.41</v>
      </c>
      <c r="G75" s="60">
        <f t="shared" si="1"/>
        <v>91.170299999999997</v>
      </c>
      <c r="H75" s="63">
        <f t="shared" si="2"/>
        <v>91.170299999999997</v>
      </c>
    </row>
    <row r="76" spans="1:8" s="62" customFormat="1" ht="24">
      <c r="A76" s="56" t="str">
        <f>IF((LEN('Copy paste to Here'!G80))&gt;5,((CONCATENATE('Copy paste to Here'!G80," &amp; ",'Copy paste to Here'!D80,"  &amp;  ",'Copy paste to Here'!E80))),"Empty Cell")</f>
        <v xml:space="preserve">Pack of 10 pcs. of 3mm Bio-Flex balls with bezel set crystal with 1.2mm threading (16g) &amp; Crystal Color: Amethyst  &amp;  </v>
      </c>
      <c r="B76" s="57" t="str">
        <f>'Copy paste to Here'!C80</f>
        <v>XAJB3</v>
      </c>
      <c r="C76" s="57" t="s">
        <v>756</v>
      </c>
      <c r="D76" s="58">
        <f>Invoice!B80</f>
        <v>1</v>
      </c>
      <c r="E76" s="59">
        <f>'Shipping Invoice'!J80*$N$1</f>
        <v>2.41</v>
      </c>
      <c r="F76" s="59">
        <f t="shared" si="0"/>
        <v>2.41</v>
      </c>
      <c r="G76" s="60">
        <f t="shared" si="1"/>
        <v>91.170299999999997</v>
      </c>
      <c r="H76" s="63">
        <f t="shared" si="2"/>
        <v>91.170299999999997</v>
      </c>
    </row>
    <row r="77" spans="1:8" s="62" customFormat="1" ht="24">
      <c r="A77" s="56" t="str">
        <f>IF((LEN('Copy paste to Here'!G81))&gt;5,((CONCATENATE('Copy paste to Here'!G81," &amp; ",'Copy paste to Here'!D81,"  &amp;  ",'Copy paste to Here'!E81))),"Empty Cell")</f>
        <v xml:space="preserve">Pack of 10 pcs. of 3mm Bio-Flex balls with bezel set crystal with 1.2mm threading (16g) &amp; Crystal Color: Fuchsia  &amp;  </v>
      </c>
      <c r="B77" s="57" t="str">
        <f>'Copy paste to Here'!C81</f>
        <v>XAJB3</v>
      </c>
      <c r="C77" s="57" t="s">
        <v>756</v>
      </c>
      <c r="D77" s="58">
        <f>Invoice!B81</f>
        <v>1</v>
      </c>
      <c r="E77" s="59">
        <f>'Shipping Invoice'!J81*$N$1</f>
        <v>2.41</v>
      </c>
      <c r="F77" s="59">
        <f t="shared" si="0"/>
        <v>2.41</v>
      </c>
      <c r="G77" s="60">
        <f t="shared" si="1"/>
        <v>91.170299999999997</v>
      </c>
      <c r="H77" s="63">
        <f t="shared" si="2"/>
        <v>91.170299999999997</v>
      </c>
    </row>
    <row r="78" spans="1:8" s="62" customFormat="1" ht="24">
      <c r="A78" s="56" t="str">
        <f>IF((LEN('Copy paste to Here'!G82))&gt;5,((CONCATENATE('Copy paste to Here'!G82," &amp; ",'Copy paste to Here'!D82,"  &amp;  ",'Copy paste to Here'!E82))),"Empty Cell")</f>
        <v>Pack of 10 pcs. of Flexible acrylic labret with external threading, 16g (1.2mm) &amp; Length: 8mm  &amp;  Color: Clear</v>
      </c>
      <c r="B78" s="57" t="str">
        <f>'Copy paste to Here'!C82</f>
        <v>XALB16G</v>
      </c>
      <c r="C78" s="57" t="s">
        <v>758</v>
      </c>
      <c r="D78" s="58">
        <f>Invoice!B82</f>
        <v>5</v>
      </c>
      <c r="E78" s="59">
        <f>'Shipping Invoice'!J82*$N$1</f>
        <v>0.77</v>
      </c>
      <c r="F78" s="59">
        <f t="shared" si="0"/>
        <v>3.85</v>
      </c>
      <c r="G78" s="60">
        <f t="shared" si="1"/>
        <v>29.129100000000001</v>
      </c>
      <c r="H78" s="63">
        <f t="shared" si="2"/>
        <v>145.6455</v>
      </c>
    </row>
    <row r="79" spans="1:8" s="62" customFormat="1" ht="24">
      <c r="A79" s="56" t="str">
        <f>IF((LEN('Copy paste to Here'!G83))&gt;5,((CONCATENATE('Copy paste to Here'!G83," &amp; ",'Copy paste to Here'!D83,"  &amp;  ",'Copy paste to Here'!E83))),"Empty Cell")</f>
        <v xml:space="preserve">Pack of 10 pcs. of 3mm anodized surgical steel balls with threading 1.2mm (16g) &amp; Color: Black  &amp;  </v>
      </c>
      <c r="B79" s="57" t="str">
        <f>'Copy paste to Here'!C83</f>
        <v>XBT3S</v>
      </c>
      <c r="C79" s="57" t="s">
        <v>760</v>
      </c>
      <c r="D79" s="58">
        <f>Invoice!B83</f>
        <v>10</v>
      </c>
      <c r="E79" s="59">
        <f>'Shipping Invoice'!J83*$N$1</f>
        <v>1.92</v>
      </c>
      <c r="F79" s="59">
        <f t="shared" si="0"/>
        <v>19.2</v>
      </c>
      <c r="G79" s="60">
        <f t="shared" si="1"/>
        <v>72.633599999999987</v>
      </c>
      <c r="H79" s="63">
        <f t="shared" si="2"/>
        <v>726.3359999999999</v>
      </c>
    </row>
    <row r="80" spans="1:8" s="62" customFormat="1" ht="24">
      <c r="A80" s="56" t="str">
        <f>IF((LEN('Copy paste to Here'!G84))&gt;5,((CONCATENATE('Copy paste to Here'!G84," &amp; ",'Copy paste to Here'!D84,"  &amp;  ",'Copy paste to Here'!E84))),"Empty Cell")</f>
        <v xml:space="preserve">Pack of 10 pcs. of 3mm acrylic checker balls with threading 1.2mm (16g) &amp; Color: Blue  &amp;  </v>
      </c>
      <c r="B80" s="57" t="str">
        <f>'Copy paste to Here'!C84</f>
        <v>XCKBAL3</v>
      </c>
      <c r="C80" s="57" t="s">
        <v>762</v>
      </c>
      <c r="D80" s="58">
        <f>Invoice!B84</f>
        <v>1</v>
      </c>
      <c r="E80" s="59">
        <f>'Shipping Invoice'!J84*$N$1</f>
        <v>0.73</v>
      </c>
      <c r="F80" s="59">
        <f t="shared" si="0"/>
        <v>0.73</v>
      </c>
      <c r="G80" s="60">
        <f t="shared" si="1"/>
        <v>27.615899999999996</v>
      </c>
      <c r="H80" s="63">
        <f t="shared" si="2"/>
        <v>27.615899999999996</v>
      </c>
    </row>
    <row r="81" spans="1:8" s="62" customFormat="1" ht="24">
      <c r="A81" s="56" t="str">
        <f>IF((LEN('Copy paste to Here'!G85))&gt;5,((CONCATENATE('Copy paste to Here'!G85," &amp; ",'Copy paste to Here'!D85,"  &amp;  ",'Copy paste to Here'!E85))),"Empty Cell")</f>
        <v xml:space="preserve">Pack of 10 pcs. of 3mm acrylic checker balls with threading 1.2mm (16g) &amp; Color: Light blue  &amp;  </v>
      </c>
      <c r="B81" s="57" t="str">
        <f>'Copy paste to Here'!C85</f>
        <v>XCKBAL3</v>
      </c>
      <c r="C81" s="57" t="s">
        <v>762</v>
      </c>
      <c r="D81" s="58">
        <f>Invoice!B85</f>
        <v>1</v>
      </c>
      <c r="E81" s="59">
        <f>'Shipping Invoice'!J85*$N$1</f>
        <v>0.73</v>
      </c>
      <c r="F81" s="59">
        <f t="shared" si="0"/>
        <v>0.73</v>
      </c>
      <c r="G81" s="60">
        <f t="shared" si="1"/>
        <v>27.615899999999996</v>
      </c>
      <c r="H81" s="63">
        <f t="shared" si="2"/>
        <v>27.615899999999996</v>
      </c>
    </row>
    <row r="82" spans="1:8" s="62" customFormat="1" ht="24">
      <c r="A82" s="56" t="str">
        <f>IF((LEN('Copy paste to Here'!G86))&gt;5,((CONCATENATE('Copy paste to Here'!G86," &amp; ",'Copy paste to Here'!D86,"  &amp;  ",'Copy paste to Here'!E86))),"Empty Cell")</f>
        <v xml:space="preserve">Pack of 10 pcs. of 3mm acrylic checker balls with threading 1.2mm (16g) &amp; Color: Green  &amp;  </v>
      </c>
      <c r="B82" s="57" t="str">
        <f>'Copy paste to Here'!C86</f>
        <v>XCKBAL3</v>
      </c>
      <c r="C82" s="57" t="s">
        <v>762</v>
      </c>
      <c r="D82" s="58">
        <f>Invoice!B86</f>
        <v>1</v>
      </c>
      <c r="E82" s="59">
        <f>'Shipping Invoice'!J86*$N$1</f>
        <v>0.73</v>
      </c>
      <c r="F82" s="59">
        <f t="shared" si="0"/>
        <v>0.73</v>
      </c>
      <c r="G82" s="60">
        <f t="shared" si="1"/>
        <v>27.615899999999996</v>
      </c>
      <c r="H82" s="63">
        <f t="shared" si="2"/>
        <v>27.615899999999996</v>
      </c>
    </row>
    <row r="83" spans="1:8" s="62" customFormat="1" ht="24">
      <c r="A83" s="56" t="str">
        <f>IF((LEN('Copy paste to Here'!G87))&gt;5,((CONCATENATE('Copy paste to Here'!G87," &amp; ",'Copy paste to Here'!D87,"  &amp;  ",'Copy paste to Here'!E87))),"Empty Cell")</f>
        <v xml:space="preserve">Pack of 10 pcs. of 3mm acrylic checker balls with threading 1.2mm (16g) &amp; Color: Orange  &amp;  </v>
      </c>
      <c r="B83" s="57" t="str">
        <f>'Copy paste to Here'!C87</f>
        <v>XCKBAL3</v>
      </c>
      <c r="C83" s="57" t="s">
        <v>762</v>
      </c>
      <c r="D83" s="58">
        <f>Invoice!B87</f>
        <v>1</v>
      </c>
      <c r="E83" s="59">
        <f>'Shipping Invoice'!J87*$N$1</f>
        <v>0.73</v>
      </c>
      <c r="F83" s="59">
        <f t="shared" ref="F83:F146" si="3">D83*E83</f>
        <v>0.73</v>
      </c>
      <c r="G83" s="60">
        <f t="shared" ref="G83:G146" si="4">E83*$E$14</f>
        <v>27.615899999999996</v>
      </c>
      <c r="H83" s="63">
        <f t="shared" ref="H83:H146" si="5">D83*G83</f>
        <v>27.615899999999996</v>
      </c>
    </row>
    <row r="84" spans="1:8" s="62" customFormat="1" ht="24">
      <c r="A84" s="56" t="str">
        <f>IF((LEN('Copy paste to Here'!G88))&gt;5,((CONCATENATE('Copy paste to Here'!G88," &amp; ",'Copy paste to Here'!D88,"  &amp;  ",'Copy paste to Here'!E88))),"Empty Cell")</f>
        <v xml:space="preserve">Pack of 10 pcs. of 3mm acrylic checker balls with threading 1.2mm (16g) &amp; Color: Pink  &amp;  </v>
      </c>
      <c r="B84" s="57" t="str">
        <f>'Copy paste to Here'!C88</f>
        <v>XCKBAL3</v>
      </c>
      <c r="C84" s="57" t="s">
        <v>762</v>
      </c>
      <c r="D84" s="58">
        <f>Invoice!B88</f>
        <v>1</v>
      </c>
      <c r="E84" s="59">
        <f>'Shipping Invoice'!J88*$N$1</f>
        <v>0.73</v>
      </c>
      <c r="F84" s="59">
        <f t="shared" si="3"/>
        <v>0.73</v>
      </c>
      <c r="G84" s="60">
        <f t="shared" si="4"/>
        <v>27.615899999999996</v>
      </c>
      <c r="H84" s="63">
        <f t="shared" si="5"/>
        <v>27.615899999999996</v>
      </c>
    </row>
    <row r="85" spans="1:8" s="62" customFormat="1" ht="24">
      <c r="A85" s="56" t="str">
        <f>IF((LEN('Copy paste to Here'!G89))&gt;5,((CONCATENATE('Copy paste to Here'!G89," &amp; ",'Copy paste to Here'!D89,"  &amp;  ",'Copy paste to Here'!E89))),"Empty Cell")</f>
        <v xml:space="preserve">Pack of 10 pcs. of 3mm acrylic checker balls with threading 1.2mm (16g) &amp; Color: Purple  &amp;  </v>
      </c>
      <c r="B85" s="57" t="str">
        <f>'Copy paste to Here'!C89</f>
        <v>XCKBAL3</v>
      </c>
      <c r="C85" s="57" t="s">
        <v>762</v>
      </c>
      <c r="D85" s="58">
        <f>Invoice!B89</f>
        <v>1</v>
      </c>
      <c r="E85" s="59">
        <f>'Shipping Invoice'!J89*$N$1</f>
        <v>0.73</v>
      </c>
      <c r="F85" s="59">
        <f t="shared" si="3"/>
        <v>0.73</v>
      </c>
      <c r="G85" s="60">
        <f t="shared" si="4"/>
        <v>27.615899999999996</v>
      </c>
      <c r="H85" s="63">
        <f t="shared" si="5"/>
        <v>27.615899999999996</v>
      </c>
    </row>
    <row r="86" spans="1:8" s="62" customFormat="1" ht="24">
      <c r="A86" s="56" t="str">
        <f>IF((LEN('Copy paste to Here'!G90))&gt;5,((CONCATENATE('Copy paste to Here'!G90," &amp; ",'Copy paste to Here'!D90,"  &amp;  ",'Copy paste to Here'!E90))),"Empty Cell")</f>
        <v xml:space="preserve">Pack of 10 pcs. of 3mm acrylic checker balls with threading 1.2mm (16g) &amp; Color: Red  &amp;  </v>
      </c>
      <c r="B86" s="57" t="str">
        <f>'Copy paste to Here'!C90</f>
        <v>XCKBAL3</v>
      </c>
      <c r="C86" s="57" t="s">
        <v>762</v>
      </c>
      <c r="D86" s="58">
        <f>Invoice!B90</f>
        <v>1</v>
      </c>
      <c r="E86" s="59">
        <f>'Shipping Invoice'!J90*$N$1</f>
        <v>0.73</v>
      </c>
      <c r="F86" s="59">
        <f t="shared" si="3"/>
        <v>0.73</v>
      </c>
      <c r="G86" s="60">
        <f t="shared" si="4"/>
        <v>27.615899999999996</v>
      </c>
      <c r="H86" s="63">
        <f t="shared" si="5"/>
        <v>27.615899999999996</v>
      </c>
    </row>
    <row r="87" spans="1:8" s="62" customFormat="1" ht="24">
      <c r="A87" s="56" t="str">
        <f>IF((LEN('Copy paste to Here'!G91))&gt;5,((CONCATENATE('Copy paste to Here'!G91," &amp; ",'Copy paste to Here'!D91,"  &amp;  ",'Copy paste to Here'!E91))),"Empty Cell")</f>
        <v xml:space="preserve">Pack of 10 acrylic checker balls - 5mm * 1.6mm threading (14g) &amp; Color: Blue  &amp;  </v>
      </c>
      <c r="B87" s="57" t="str">
        <f>'Copy paste to Here'!C91</f>
        <v>XCKBAL5</v>
      </c>
      <c r="C87" s="57" t="s">
        <v>766</v>
      </c>
      <c r="D87" s="58">
        <f>Invoice!B91</f>
        <v>1</v>
      </c>
      <c r="E87" s="59">
        <f>'Shipping Invoice'!J91*$N$1</f>
        <v>1.57</v>
      </c>
      <c r="F87" s="59">
        <f t="shared" si="3"/>
        <v>1.57</v>
      </c>
      <c r="G87" s="60">
        <f t="shared" si="4"/>
        <v>59.393099999999997</v>
      </c>
      <c r="H87" s="63">
        <f t="shared" si="5"/>
        <v>59.393099999999997</v>
      </c>
    </row>
    <row r="88" spans="1:8" s="62" customFormat="1" ht="24">
      <c r="A88" s="56" t="str">
        <f>IF((LEN('Copy paste to Here'!G92))&gt;5,((CONCATENATE('Copy paste to Here'!G92," &amp; ",'Copy paste to Here'!D92,"  &amp;  ",'Copy paste to Here'!E92))),"Empty Cell")</f>
        <v xml:space="preserve">Pack of 10 acrylic checker balls - 5mm * 1.6mm threading (14g) &amp; Color: Green  &amp;  </v>
      </c>
      <c r="B88" s="57" t="str">
        <f>'Copy paste to Here'!C92</f>
        <v>XCKBAL5</v>
      </c>
      <c r="C88" s="57" t="s">
        <v>766</v>
      </c>
      <c r="D88" s="58">
        <f>Invoice!B92</f>
        <v>1</v>
      </c>
      <c r="E88" s="59">
        <f>'Shipping Invoice'!J92*$N$1</f>
        <v>1.57</v>
      </c>
      <c r="F88" s="59">
        <f t="shared" si="3"/>
        <v>1.57</v>
      </c>
      <c r="G88" s="60">
        <f t="shared" si="4"/>
        <v>59.393099999999997</v>
      </c>
      <c r="H88" s="63">
        <f t="shared" si="5"/>
        <v>59.393099999999997</v>
      </c>
    </row>
    <row r="89" spans="1:8" s="62" customFormat="1" ht="24">
      <c r="A89" s="56" t="str">
        <f>IF((LEN('Copy paste to Here'!G93))&gt;5,((CONCATENATE('Copy paste to Here'!G93," &amp; ",'Copy paste to Here'!D93,"  &amp;  ",'Copy paste to Here'!E93))),"Empty Cell")</f>
        <v xml:space="preserve">Pack of 10 acrylic checker balls - 5mm * 1.6mm threading (14g) &amp; Color: Orange  &amp;  </v>
      </c>
      <c r="B89" s="57" t="str">
        <f>'Copy paste to Here'!C93</f>
        <v>XCKBAL5</v>
      </c>
      <c r="C89" s="57" t="s">
        <v>766</v>
      </c>
      <c r="D89" s="58">
        <f>Invoice!B93</f>
        <v>1</v>
      </c>
      <c r="E89" s="59">
        <f>'Shipping Invoice'!J93*$N$1</f>
        <v>1.57</v>
      </c>
      <c r="F89" s="59">
        <f t="shared" si="3"/>
        <v>1.57</v>
      </c>
      <c r="G89" s="60">
        <f t="shared" si="4"/>
        <v>59.393099999999997</v>
      </c>
      <c r="H89" s="63">
        <f t="shared" si="5"/>
        <v>59.393099999999997</v>
      </c>
    </row>
    <row r="90" spans="1:8" s="62" customFormat="1" ht="24">
      <c r="A90" s="56" t="str">
        <f>IF((LEN('Copy paste to Here'!G94))&gt;5,((CONCATENATE('Copy paste to Here'!G94," &amp; ",'Copy paste to Here'!D94,"  &amp;  ",'Copy paste to Here'!E94))),"Empty Cell")</f>
        <v xml:space="preserve">Pack of 10 acrylic checker balls - 5mm * 1.6mm threading (14g) &amp; Color: Pink  &amp;  </v>
      </c>
      <c r="B90" s="57" t="str">
        <f>'Copy paste to Here'!C94</f>
        <v>XCKBAL5</v>
      </c>
      <c r="C90" s="57" t="s">
        <v>766</v>
      </c>
      <c r="D90" s="58">
        <f>Invoice!B94</f>
        <v>1</v>
      </c>
      <c r="E90" s="59">
        <f>'Shipping Invoice'!J94*$N$1</f>
        <v>1.57</v>
      </c>
      <c r="F90" s="59">
        <f t="shared" si="3"/>
        <v>1.57</v>
      </c>
      <c r="G90" s="60">
        <f t="shared" si="4"/>
        <v>59.393099999999997</v>
      </c>
      <c r="H90" s="63">
        <f t="shared" si="5"/>
        <v>59.393099999999997</v>
      </c>
    </row>
    <row r="91" spans="1:8" s="62" customFormat="1" ht="24">
      <c r="A91" s="56" t="str">
        <f>IF((LEN('Copy paste to Here'!G95))&gt;5,((CONCATENATE('Copy paste to Here'!G95," &amp; ",'Copy paste to Here'!D95,"  &amp;  ",'Copy paste to Here'!E95))),"Empty Cell")</f>
        <v xml:space="preserve">Pack of 10 acrylic checker balls - 5mm * 1.6mm threading (14g) &amp; Color: Purple  &amp;  </v>
      </c>
      <c r="B91" s="57" t="str">
        <f>'Copy paste to Here'!C95</f>
        <v>XCKBAL5</v>
      </c>
      <c r="C91" s="57" t="s">
        <v>766</v>
      </c>
      <c r="D91" s="58">
        <f>Invoice!B95</f>
        <v>1</v>
      </c>
      <c r="E91" s="59">
        <f>'Shipping Invoice'!J95*$N$1</f>
        <v>1.57</v>
      </c>
      <c r="F91" s="59">
        <f t="shared" si="3"/>
        <v>1.57</v>
      </c>
      <c r="G91" s="60">
        <f t="shared" si="4"/>
        <v>59.393099999999997</v>
      </c>
      <c r="H91" s="63">
        <f t="shared" si="5"/>
        <v>59.393099999999997</v>
      </c>
    </row>
    <row r="92" spans="1:8" s="62" customFormat="1" ht="24">
      <c r="A92" s="56" t="str">
        <f>IF((LEN('Copy paste to Here'!G96))&gt;5,((CONCATENATE('Copy paste to Here'!G96," &amp; ",'Copy paste to Here'!D96,"  &amp;  ",'Copy paste to Here'!E96))),"Empty Cell")</f>
        <v xml:space="preserve">Pack of 10 acrylic checker balls - 5mm * 1.6mm threading (14g) &amp; Color: Red  &amp;  </v>
      </c>
      <c r="B92" s="57" t="str">
        <f>'Copy paste to Here'!C96</f>
        <v>XCKBAL5</v>
      </c>
      <c r="C92" s="57" t="s">
        <v>766</v>
      </c>
      <c r="D92" s="58">
        <f>Invoice!B96</f>
        <v>1</v>
      </c>
      <c r="E92" s="59">
        <f>'Shipping Invoice'!J96*$N$1</f>
        <v>1.57</v>
      </c>
      <c r="F92" s="59">
        <f t="shared" si="3"/>
        <v>1.57</v>
      </c>
      <c r="G92" s="60">
        <f t="shared" si="4"/>
        <v>59.393099999999997</v>
      </c>
      <c r="H92" s="63">
        <f t="shared" si="5"/>
        <v>59.393099999999997</v>
      </c>
    </row>
    <row r="93" spans="1:8" s="62" customFormat="1" ht="24">
      <c r="A93" s="56" t="str">
        <f>IF((LEN('Copy paste to Here'!G97))&gt;5,((CONCATENATE('Copy paste to Here'!G97," &amp; ",'Copy paste to Here'!D97,"  &amp;  ",'Copy paste to Here'!E97))),"Empty Cell")</f>
        <v xml:space="preserve">Pack of 10 pcs. of 3mm acrylic glow in the dark balls with threading 1.2mm (16g) &amp; Color: Clear  &amp;  </v>
      </c>
      <c r="B93" s="57" t="str">
        <f>'Copy paste to Here'!C97</f>
        <v>XGLB3</v>
      </c>
      <c r="C93" s="57" t="s">
        <v>768</v>
      </c>
      <c r="D93" s="58">
        <f>Invoice!B97</f>
        <v>5</v>
      </c>
      <c r="E93" s="59">
        <f>'Shipping Invoice'!J97*$N$1</f>
        <v>0.63</v>
      </c>
      <c r="F93" s="59">
        <f t="shared" si="3"/>
        <v>3.15</v>
      </c>
      <c r="G93" s="60">
        <f t="shared" si="4"/>
        <v>23.832899999999999</v>
      </c>
      <c r="H93" s="63">
        <f t="shared" si="5"/>
        <v>119.16449999999999</v>
      </c>
    </row>
    <row r="94" spans="1:8" s="62" customFormat="1" ht="24">
      <c r="A94" s="56" t="str">
        <f>IF((LEN('Copy paste to Here'!G98))&gt;5,((CONCATENATE('Copy paste to Here'!G98," &amp; ",'Copy paste to Here'!D98,"  &amp;  ",'Copy paste to Here'!E98))),"Empty Cell")</f>
        <v xml:space="preserve">Pack of 10 pcs. of 3mm Rose gold PVD plated 316L steel balls with bezel set crystal and with 1.2mm threading (16g) &amp;   &amp;  </v>
      </c>
      <c r="B94" s="57" t="str">
        <f>'Copy paste to Here'!C98</f>
        <v>XJBTT3S</v>
      </c>
      <c r="C94" s="57" t="s">
        <v>770</v>
      </c>
      <c r="D94" s="58">
        <f>Invoice!B98</f>
        <v>4</v>
      </c>
      <c r="E94" s="59">
        <f>'Shipping Invoice'!J98*$N$1</f>
        <v>5.2</v>
      </c>
      <c r="F94" s="59">
        <f t="shared" si="3"/>
        <v>20.8</v>
      </c>
      <c r="G94" s="60">
        <f t="shared" si="4"/>
        <v>196.71600000000001</v>
      </c>
      <c r="H94" s="63">
        <f t="shared" si="5"/>
        <v>786.86400000000003</v>
      </c>
    </row>
    <row r="95" spans="1:8" s="62" customFormat="1" ht="24">
      <c r="A95" s="56" t="str">
        <f>IF((LEN('Copy paste to Here'!G99))&gt;5,((CONCATENATE('Copy paste to Here'!G99," &amp; ",'Copy paste to Here'!D99,"  &amp;  ",'Copy paste to Here'!E99))),"Empty Cell")</f>
        <v xml:space="preserve">Set of 10 pcs. of 3mm acrylic ball in solid colors with 16g (1.2mm) threading &amp; Color: Blue  &amp;  </v>
      </c>
      <c r="B95" s="57" t="str">
        <f>'Copy paste to Here'!C99</f>
        <v>XSAB3</v>
      </c>
      <c r="C95" s="57" t="s">
        <v>772</v>
      </c>
      <c r="D95" s="58">
        <f>Invoice!B99</f>
        <v>2</v>
      </c>
      <c r="E95" s="59">
        <f>'Shipping Invoice'!J99*$N$1</f>
        <v>0.63</v>
      </c>
      <c r="F95" s="59">
        <f t="shared" si="3"/>
        <v>1.26</v>
      </c>
      <c r="G95" s="60">
        <f t="shared" si="4"/>
        <v>23.832899999999999</v>
      </c>
      <c r="H95" s="63">
        <f t="shared" si="5"/>
        <v>47.665799999999997</v>
      </c>
    </row>
    <row r="96" spans="1:8" s="62" customFormat="1" ht="24">
      <c r="A96" s="56" t="str">
        <f>IF((LEN('Copy paste to Here'!G100))&gt;5,((CONCATENATE('Copy paste to Here'!G100," &amp; ",'Copy paste to Here'!D100,"  &amp;  ",'Copy paste to Here'!E100))),"Empty Cell")</f>
        <v xml:space="preserve">Set of 10 pcs. of 3mm acrylic ball in solid colors with 16g (1.2mm) threading &amp; Color: Light blue  &amp;  </v>
      </c>
      <c r="B96" s="57" t="str">
        <f>'Copy paste to Here'!C100</f>
        <v>XSAB3</v>
      </c>
      <c r="C96" s="57" t="s">
        <v>772</v>
      </c>
      <c r="D96" s="58">
        <f>Invoice!B100</f>
        <v>2</v>
      </c>
      <c r="E96" s="59">
        <f>'Shipping Invoice'!J100*$N$1</f>
        <v>0.63</v>
      </c>
      <c r="F96" s="59">
        <f t="shared" si="3"/>
        <v>1.26</v>
      </c>
      <c r="G96" s="60">
        <f t="shared" si="4"/>
        <v>23.832899999999999</v>
      </c>
      <c r="H96" s="63">
        <f t="shared" si="5"/>
        <v>47.665799999999997</v>
      </c>
    </row>
    <row r="97" spans="1:8" s="62" customFormat="1" ht="24">
      <c r="A97" s="56" t="str">
        <f>IF((LEN('Copy paste to Here'!G101))&gt;5,((CONCATENATE('Copy paste to Here'!G101," &amp; ",'Copy paste to Here'!D101,"  &amp;  ",'Copy paste to Here'!E101))),"Empty Cell")</f>
        <v xml:space="preserve">Set of 10 pcs. of 3mm acrylic ball in solid colors with 16g (1.2mm) threading &amp; Color: Green  &amp;  </v>
      </c>
      <c r="B97" s="57" t="str">
        <f>'Copy paste to Here'!C101</f>
        <v>XSAB3</v>
      </c>
      <c r="C97" s="57" t="s">
        <v>772</v>
      </c>
      <c r="D97" s="58">
        <f>Invoice!B101</f>
        <v>2</v>
      </c>
      <c r="E97" s="59">
        <f>'Shipping Invoice'!J101*$N$1</f>
        <v>0.63</v>
      </c>
      <c r="F97" s="59">
        <f t="shared" si="3"/>
        <v>1.26</v>
      </c>
      <c r="G97" s="60">
        <f t="shared" si="4"/>
        <v>23.832899999999999</v>
      </c>
      <c r="H97" s="63">
        <f t="shared" si="5"/>
        <v>47.665799999999997</v>
      </c>
    </row>
    <row r="98" spans="1:8" s="62" customFormat="1" ht="24">
      <c r="A98" s="56" t="str">
        <f>IF((LEN('Copy paste to Here'!G102))&gt;5,((CONCATENATE('Copy paste to Here'!G102," &amp; ",'Copy paste to Here'!D102,"  &amp;  ",'Copy paste to Here'!E102))),"Empty Cell")</f>
        <v xml:space="preserve">Set of 10 pcs. of 3mm acrylic ball in solid colors with 16g (1.2mm) threading &amp; Color: Pink  &amp;  </v>
      </c>
      <c r="B98" s="57" t="str">
        <f>'Copy paste to Here'!C102</f>
        <v>XSAB3</v>
      </c>
      <c r="C98" s="57" t="s">
        <v>772</v>
      </c>
      <c r="D98" s="58">
        <f>Invoice!B102</f>
        <v>2</v>
      </c>
      <c r="E98" s="59">
        <f>'Shipping Invoice'!J102*$N$1</f>
        <v>0.63</v>
      </c>
      <c r="F98" s="59">
        <f t="shared" si="3"/>
        <v>1.26</v>
      </c>
      <c r="G98" s="60">
        <f t="shared" si="4"/>
        <v>23.832899999999999</v>
      </c>
      <c r="H98" s="63">
        <f t="shared" si="5"/>
        <v>47.665799999999997</v>
      </c>
    </row>
    <row r="99" spans="1:8" s="62" customFormat="1" ht="24">
      <c r="A99" s="56" t="str">
        <f>IF((LEN('Copy paste to Here'!G103))&gt;5,((CONCATENATE('Copy paste to Here'!G103," &amp; ",'Copy paste to Here'!D103,"  &amp;  ",'Copy paste to Here'!E103))),"Empty Cell")</f>
        <v xml:space="preserve">Set of 10 pcs. of 3mm acrylic ball in solid colors with 16g (1.2mm) threading &amp; Color: Purple  &amp;  </v>
      </c>
      <c r="B99" s="57" t="str">
        <f>'Copy paste to Here'!C103</f>
        <v>XSAB3</v>
      </c>
      <c r="C99" s="57" t="s">
        <v>772</v>
      </c>
      <c r="D99" s="58">
        <f>Invoice!B103</f>
        <v>2</v>
      </c>
      <c r="E99" s="59">
        <f>'Shipping Invoice'!J103*$N$1</f>
        <v>0.63</v>
      </c>
      <c r="F99" s="59">
        <f t="shared" si="3"/>
        <v>1.26</v>
      </c>
      <c r="G99" s="60">
        <f t="shared" si="4"/>
        <v>23.832899999999999</v>
      </c>
      <c r="H99" s="63">
        <f t="shared" si="5"/>
        <v>47.665799999999997</v>
      </c>
    </row>
    <row r="100" spans="1:8" s="62" customFormat="1" ht="24">
      <c r="A100" s="56" t="str">
        <f>IF((LEN('Copy paste to Here'!G104))&gt;5,((CONCATENATE('Copy paste to Here'!G104," &amp; ",'Copy paste to Here'!D104,"  &amp;  ",'Copy paste to Here'!E104))),"Empty Cell")</f>
        <v xml:space="preserve">Set of 10 pcs. of 5mm acrylic ball in solid colors with 14g (1.6mm) threading &amp; Color: Black  &amp;  </v>
      </c>
      <c r="B100" s="57" t="str">
        <f>'Copy paste to Here'!C104</f>
        <v>XSAB5</v>
      </c>
      <c r="C100" s="57" t="s">
        <v>774</v>
      </c>
      <c r="D100" s="58">
        <f>Invoice!B104</f>
        <v>1</v>
      </c>
      <c r="E100" s="59">
        <f>'Shipping Invoice'!J104*$N$1</f>
        <v>0.63</v>
      </c>
      <c r="F100" s="59">
        <f t="shared" si="3"/>
        <v>0.63</v>
      </c>
      <c r="G100" s="60">
        <f t="shared" si="4"/>
        <v>23.832899999999999</v>
      </c>
      <c r="H100" s="63">
        <f t="shared" si="5"/>
        <v>23.832899999999999</v>
      </c>
    </row>
    <row r="101" spans="1:8" s="62" customFormat="1" ht="24">
      <c r="A101" s="56" t="str">
        <f>IF((LEN('Copy paste to Here'!G105))&gt;5,((CONCATENATE('Copy paste to Here'!G105," &amp; ",'Copy paste to Here'!D105,"  &amp;  ",'Copy paste to Here'!E105))),"Empty Cell")</f>
        <v xml:space="preserve">Set of 10 pcs. of 5mm acrylic ball in solid colors with 14g (1.6mm) threading &amp; Color: Blue  &amp;  </v>
      </c>
      <c r="B101" s="57" t="str">
        <f>'Copy paste to Here'!C105</f>
        <v>XSAB5</v>
      </c>
      <c r="C101" s="57" t="s">
        <v>774</v>
      </c>
      <c r="D101" s="58">
        <f>Invoice!B105</f>
        <v>1</v>
      </c>
      <c r="E101" s="59">
        <f>'Shipping Invoice'!J105*$N$1</f>
        <v>0.63</v>
      </c>
      <c r="F101" s="59">
        <f t="shared" si="3"/>
        <v>0.63</v>
      </c>
      <c r="G101" s="60">
        <f t="shared" si="4"/>
        <v>23.832899999999999</v>
      </c>
      <c r="H101" s="63">
        <f t="shared" si="5"/>
        <v>23.832899999999999</v>
      </c>
    </row>
    <row r="102" spans="1:8" s="62" customFormat="1" ht="24">
      <c r="A102" s="56" t="str">
        <f>IF((LEN('Copy paste to Here'!G106))&gt;5,((CONCATENATE('Copy paste to Here'!G106," &amp; ",'Copy paste to Here'!D106,"  &amp;  ",'Copy paste to Here'!E106))),"Empty Cell")</f>
        <v xml:space="preserve">Set of 10 pcs. of 5mm acrylic ball in solid colors with 14g (1.6mm) threading &amp; Color: Light blue  &amp;  </v>
      </c>
      <c r="B102" s="57" t="str">
        <f>'Copy paste to Here'!C106</f>
        <v>XSAB5</v>
      </c>
      <c r="C102" s="57" t="s">
        <v>774</v>
      </c>
      <c r="D102" s="58">
        <f>Invoice!B106</f>
        <v>1</v>
      </c>
      <c r="E102" s="59">
        <f>'Shipping Invoice'!J106*$N$1</f>
        <v>0.63</v>
      </c>
      <c r="F102" s="59">
        <f t="shared" si="3"/>
        <v>0.63</v>
      </c>
      <c r="G102" s="60">
        <f t="shared" si="4"/>
        <v>23.832899999999999</v>
      </c>
      <c r="H102" s="63">
        <f t="shared" si="5"/>
        <v>23.832899999999999</v>
      </c>
    </row>
    <row r="103" spans="1:8" s="62" customFormat="1" ht="24">
      <c r="A103" s="56" t="str">
        <f>IF((LEN('Copy paste to Here'!G107))&gt;5,((CONCATENATE('Copy paste to Here'!G107," &amp; ",'Copy paste to Here'!D107,"  &amp;  ",'Copy paste to Here'!E107))),"Empty Cell")</f>
        <v xml:space="preserve">Set of 10 pcs. of 5mm acrylic ball in solid colors with 14g (1.6mm) threading &amp; Color: Green  &amp;  </v>
      </c>
      <c r="B103" s="57" t="str">
        <f>'Copy paste to Here'!C107</f>
        <v>XSAB5</v>
      </c>
      <c r="C103" s="57" t="s">
        <v>774</v>
      </c>
      <c r="D103" s="58">
        <f>Invoice!B107</f>
        <v>1</v>
      </c>
      <c r="E103" s="59">
        <f>'Shipping Invoice'!J107*$N$1</f>
        <v>0.63</v>
      </c>
      <c r="F103" s="59">
        <f t="shared" si="3"/>
        <v>0.63</v>
      </c>
      <c r="G103" s="60">
        <f t="shared" si="4"/>
        <v>23.832899999999999</v>
      </c>
      <c r="H103" s="63">
        <f t="shared" si="5"/>
        <v>23.832899999999999</v>
      </c>
    </row>
    <row r="104" spans="1:8" s="62" customFormat="1" ht="24">
      <c r="A104" s="56" t="str">
        <f>IF((LEN('Copy paste to Here'!G108))&gt;5,((CONCATENATE('Copy paste to Here'!G108," &amp; ",'Copy paste to Here'!D108,"  &amp;  ",'Copy paste to Here'!E108))),"Empty Cell")</f>
        <v xml:space="preserve">Set of 10 pcs. of 5mm acrylic ball in solid colors with 14g (1.6mm) threading &amp; Color: Pink  &amp;  </v>
      </c>
      <c r="B104" s="57" t="str">
        <f>'Copy paste to Here'!C108</f>
        <v>XSAB5</v>
      </c>
      <c r="C104" s="57" t="s">
        <v>774</v>
      </c>
      <c r="D104" s="58">
        <f>Invoice!B108</f>
        <v>1</v>
      </c>
      <c r="E104" s="59">
        <f>'Shipping Invoice'!J108*$N$1</f>
        <v>0.63</v>
      </c>
      <c r="F104" s="59">
        <f t="shared" si="3"/>
        <v>0.63</v>
      </c>
      <c r="G104" s="60">
        <f t="shared" si="4"/>
        <v>23.832899999999999</v>
      </c>
      <c r="H104" s="63">
        <f t="shared" si="5"/>
        <v>23.832899999999999</v>
      </c>
    </row>
    <row r="105" spans="1:8" s="62" customFormat="1" ht="24">
      <c r="A105" s="56" t="str">
        <f>IF((LEN('Copy paste to Here'!G109))&gt;5,((CONCATENATE('Copy paste to Here'!G109," &amp; ",'Copy paste to Here'!D109,"  &amp;  ",'Copy paste to Here'!E109))),"Empty Cell")</f>
        <v xml:space="preserve">Set of 10 pcs. of 5mm acrylic ball in solid colors with 14g (1.6mm) threading &amp; Color: Purple  &amp;  </v>
      </c>
      <c r="B105" s="57" t="str">
        <f>'Copy paste to Here'!C109</f>
        <v>XSAB5</v>
      </c>
      <c r="C105" s="57" t="s">
        <v>774</v>
      </c>
      <c r="D105" s="58">
        <f>Invoice!B109</f>
        <v>1</v>
      </c>
      <c r="E105" s="59">
        <f>'Shipping Invoice'!J109*$N$1</f>
        <v>0.63</v>
      </c>
      <c r="F105" s="59">
        <f t="shared" si="3"/>
        <v>0.63</v>
      </c>
      <c r="G105" s="60">
        <f t="shared" si="4"/>
        <v>23.832899999999999</v>
      </c>
      <c r="H105" s="63">
        <f t="shared" si="5"/>
        <v>23.832899999999999</v>
      </c>
    </row>
    <row r="106" spans="1:8" s="62" customFormat="1" ht="24">
      <c r="A106" s="56" t="str">
        <f>IF((LEN('Copy paste to Here'!G110))&gt;5,((CONCATENATE('Copy paste to Here'!G110," &amp; ",'Copy paste to Here'!D110,"  &amp;  ",'Copy paste to Here'!E110))),"Empty Cell")</f>
        <v xml:space="preserve">Set of 10 pcs. of 3mm acrylic UV balls with 16g (1.2mm) threading &amp; Color: Blue  &amp;  </v>
      </c>
      <c r="B106" s="57" t="str">
        <f>'Copy paste to Here'!C110</f>
        <v>XUVB3</v>
      </c>
      <c r="C106" s="57" t="s">
        <v>776</v>
      </c>
      <c r="D106" s="58">
        <f>Invoice!B110</f>
        <v>2</v>
      </c>
      <c r="E106" s="59">
        <f>'Shipping Invoice'!J110*$N$1</f>
        <v>0.63</v>
      </c>
      <c r="F106" s="59">
        <f t="shared" si="3"/>
        <v>1.26</v>
      </c>
      <c r="G106" s="60">
        <f t="shared" si="4"/>
        <v>23.832899999999999</v>
      </c>
      <c r="H106" s="63">
        <f t="shared" si="5"/>
        <v>47.665799999999997</v>
      </c>
    </row>
    <row r="107" spans="1:8" s="62" customFormat="1" ht="24">
      <c r="A107" s="56" t="str">
        <f>IF((LEN('Copy paste to Here'!G111))&gt;5,((CONCATENATE('Copy paste to Here'!G111," &amp; ",'Copy paste to Here'!D111,"  &amp;  ",'Copy paste to Here'!E111))),"Empty Cell")</f>
        <v xml:space="preserve">Set of 10 pcs. of 3mm acrylic UV balls with 16g (1.2mm) threading &amp; Color: Green  &amp;  </v>
      </c>
      <c r="B107" s="57" t="str">
        <f>'Copy paste to Here'!C111</f>
        <v>XUVB3</v>
      </c>
      <c r="C107" s="57" t="s">
        <v>776</v>
      </c>
      <c r="D107" s="58">
        <f>Invoice!B111</f>
        <v>2</v>
      </c>
      <c r="E107" s="59">
        <f>'Shipping Invoice'!J111*$N$1</f>
        <v>0.63</v>
      </c>
      <c r="F107" s="59">
        <f t="shared" si="3"/>
        <v>1.26</v>
      </c>
      <c r="G107" s="60">
        <f t="shared" si="4"/>
        <v>23.832899999999999</v>
      </c>
      <c r="H107" s="63">
        <f t="shared" si="5"/>
        <v>47.665799999999997</v>
      </c>
    </row>
    <row r="108" spans="1:8" s="62" customFormat="1" ht="24">
      <c r="A108" s="56" t="str">
        <f>IF((LEN('Copy paste to Here'!G112))&gt;5,((CONCATENATE('Copy paste to Here'!G112," &amp; ",'Copy paste to Here'!D112,"  &amp;  ",'Copy paste to Here'!E112))),"Empty Cell")</f>
        <v xml:space="preserve">Set of 10 pcs. of 3mm acrylic UV balls with 16g (1.2mm) threading &amp; Color: Pink  &amp;  </v>
      </c>
      <c r="B108" s="57" t="str">
        <f>'Copy paste to Here'!C112</f>
        <v>XUVB3</v>
      </c>
      <c r="C108" s="57" t="s">
        <v>776</v>
      </c>
      <c r="D108" s="58">
        <f>Invoice!B112</f>
        <v>2</v>
      </c>
      <c r="E108" s="59">
        <f>'Shipping Invoice'!J112*$N$1</f>
        <v>0.63</v>
      </c>
      <c r="F108" s="59">
        <f t="shared" si="3"/>
        <v>1.26</v>
      </c>
      <c r="G108" s="60">
        <f t="shared" si="4"/>
        <v>23.832899999999999</v>
      </c>
      <c r="H108" s="63">
        <f t="shared" si="5"/>
        <v>47.665799999999997</v>
      </c>
    </row>
    <row r="109" spans="1:8" s="62" customFormat="1" ht="24">
      <c r="A109" s="56" t="str">
        <f>IF((LEN('Copy paste to Here'!G113))&gt;5,((CONCATENATE('Copy paste to Here'!G113," &amp; ",'Copy paste to Here'!D113,"  &amp;  ",'Copy paste to Here'!E113))),"Empty Cell")</f>
        <v xml:space="preserve">Set of 10 pcs. of 3mm acrylic UV balls with 16g (1.2mm) threading &amp; Color: Purple  &amp;  </v>
      </c>
      <c r="B109" s="57" t="str">
        <f>'Copy paste to Here'!C113</f>
        <v>XUVB3</v>
      </c>
      <c r="C109" s="57" t="s">
        <v>776</v>
      </c>
      <c r="D109" s="58">
        <f>Invoice!B113</f>
        <v>2</v>
      </c>
      <c r="E109" s="59">
        <f>'Shipping Invoice'!J113*$N$1</f>
        <v>0.63</v>
      </c>
      <c r="F109" s="59">
        <f t="shared" si="3"/>
        <v>1.26</v>
      </c>
      <c r="G109" s="60">
        <f t="shared" si="4"/>
        <v>23.832899999999999</v>
      </c>
      <c r="H109" s="63">
        <f t="shared" si="5"/>
        <v>47.665799999999997</v>
      </c>
    </row>
    <row r="110" spans="1:8" s="62" customFormat="1" ht="24">
      <c r="A110" s="56" t="str">
        <f>IF((LEN('Copy paste to Here'!G114))&gt;5,((CONCATENATE('Copy paste to Here'!G114," &amp; ",'Copy paste to Here'!D114,"  &amp;  ",'Copy paste to Here'!E114))),"Empty Cell")</f>
        <v xml:space="preserve">Set of 10 pcs. of 3mm acrylic UV balls with 16g (1.2mm) threading &amp; Color: Red  &amp;  </v>
      </c>
      <c r="B110" s="57" t="str">
        <f>'Copy paste to Here'!C114</f>
        <v>XUVB3</v>
      </c>
      <c r="C110" s="57" t="s">
        <v>776</v>
      </c>
      <c r="D110" s="58">
        <f>Invoice!B114</f>
        <v>2</v>
      </c>
      <c r="E110" s="59">
        <f>'Shipping Invoice'!J114*$N$1</f>
        <v>0.63</v>
      </c>
      <c r="F110" s="59">
        <f t="shared" si="3"/>
        <v>1.26</v>
      </c>
      <c r="G110" s="60">
        <f t="shared" si="4"/>
        <v>23.832899999999999</v>
      </c>
      <c r="H110" s="63">
        <f t="shared" si="5"/>
        <v>47.665799999999997</v>
      </c>
    </row>
    <row r="111" spans="1:8" s="62" customFormat="1" ht="24">
      <c r="A111" s="56" t="str">
        <f>IF((LEN('Copy paste to Here'!G115))&gt;5,((CONCATENATE('Copy paste to Here'!G115," &amp; ",'Copy paste to Here'!D115,"  &amp;  ",'Copy paste to Here'!E115))),"Empty Cell")</f>
        <v xml:space="preserve">Set of 10 pcs. 5mm acrylic UV beach balls with 14g (1.6mm) threading &amp; Color: Blue  &amp;  </v>
      </c>
      <c r="B111" s="57" t="str">
        <f>'Copy paste to Here'!C115</f>
        <v>XUVBE5</v>
      </c>
      <c r="C111" s="57" t="s">
        <v>778</v>
      </c>
      <c r="D111" s="58">
        <f>Invoice!B115</f>
        <v>1</v>
      </c>
      <c r="E111" s="59">
        <f>'Shipping Invoice'!J115*$N$1</f>
        <v>0.73</v>
      </c>
      <c r="F111" s="59">
        <f t="shared" si="3"/>
        <v>0.73</v>
      </c>
      <c r="G111" s="60">
        <f t="shared" si="4"/>
        <v>27.615899999999996</v>
      </c>
      <c r="H111" s="63">
        <f t="shared" si="5"/>
        <v>27.615899999999996</v>
      </c>
    </row>
    <row r="112" spans="1:8" s="62" customFormat="1" ht="24">
      <c r="A112" s="56" t="str">
        <f>IF((LEN('Copy paste to Here'!G116))&gt;5,((CONCATENATE('Copy paste to Here'!G116," &amp; ",'Copy paste to Here'!D116,"  &amp;  ",'Copy paste to Here'!E116))),"Empty Cell")</f>
        <v xml:space="preserve">Set of 10 pcs. 5mm acrylic UV beach balls with 14g (1.6mm) threading &amp; Color: Green  &amp;  </v>
      </c>
      <c r="B112" s="57" t="str">
        <f>'Copy paste to Here'!C116</f>
        <v>XUVBE5</v>
      </c>
      <c r="C112" s="57" t="s">
        <v>778</v>
      </c>
      <c r="D112" s="58">
        <f>Invoice!B116</f>
        <v>1</v>
      </c>
      <c r="E112" s="59">
        <f>'Shipping Invoice'!J116*$N$1</f>
        <v>0.73</v>
      </c>
      <c r="F112" s="59">
        <f t="shared" si="3"/>
        <v>0.73</v>
      </c>
      <c r="G112" s="60">
        <f t="shared" si="4"/>
        <v>27.615899999999996</v>
      </c>
      <c r="H112" s="63">
        <f t="shared" si="5"/>
        <v>27.615899999999996</v>
      </c>
    </row>
    <row r="113" spans="1:8" s="62" customFormat="1" ht="24">
      <c r="A113" s="56" t="str">
        <f>IF((LEN('Copy paste to Here'!G117))&gt;5,((CONCATENATE('Copy paste to Here'!G117," &amp; ",'Copy paste to Here'!D117,"  &amp;  ",'Copy paste to Here'!E117))),"Empty Cell")</f>
        <v xml:space="preserve">Set of 10 pcs. 5mm acrylic UV beach balls with 14g (1.6mm) threading &amp; Color: Pink  &amp;  </v>
      </c>
      <c r="B113" s="57" t="str">
        <f>'Copy paste to Here'!C117</f>
        <v>XUVBE5</v>
      </c>
      <c r="C113" s="57" t="s">
        <v>778</v>
      </c>
      <c r="D113" s="58">
        <f>Invoice!B117</f>
        <v>1</v>
      </c>
      <c r="E113" s="59">
        <f>'Shipping Invoice'!J117*$N$1</f>
        <v>0.73</v>
      </c>
      <c r="F113" s="59">
        <f t="shared" si="3"/>
        <v>0.73</v>
      </c>
      <c r="G113" s="60">
        <f t="shared" si="4"/>
        <v>27.615899999999996</v>
      </c>
      <c r="H113" s="63">
        <f t="shared" si="5"/>
        <v>27.615899999999996</v>
      </c>
    </row>
    <row r="114" spans="1:8" s="62" customFormat="1" ht="24">
      <c r="A114" s="56" t="str">
        <f>IF((LEN('Copy paste to Here'!G118))&gt;5,((CONCATENATE('Copy paste to Here'!G118," &amp; ",'Copy paste to Here'!D118,"  &amp;  ",'Copy paste to Here'!E118))),"Empty Cell")</f>
        <v xml:space="preserve">Set of 10 pcs. 5mm acrylic UV beach balls with 14g (1.6mm) threading &amp; Color: Purple  &amp;  </v>
      </c>
      <c r="B114" s="57" t="str">
        <f>'Copy paste to Here'!C118</f>
        <v>XUVBE5</v>
      </c>
      <c r="C114" s="57" t="s">
        <v>778</v>
      </c>
      <c r="D114" s="58">
        <f>Invoice!B118</f>
        <v>1</v>
      </c>
      <c r="E114" s="59">
        <f>'Shipping Invoice'!J118*$N$1</f>
        <v>0.73</v>
      </c>
      <c r="F114" s="59">
        <f t="shared" si="3"/>
        <v>0.73</v>
      </c>
      <c r="G114" s="60">
        <f t="shared" si="4"/>
        <v>27.615899999999996</v>
      </c>
      <c r="H114" s="63">
        <f t="shared" si="5"/>
        <v>27.615899999999996</v>
      </c>
    </row>
    <row r="115" spans="1:8" s="62" customFormat="1" ht="24">
      <c r="A115" s="56" t="str">
        <f>IF((LEN('Copy paste to Here'!G119))&gt;5,((CONCATENATE('Copy paste to Here'!G119," &amp; ",'Copy paste to Here'!D119,"  &amp;  ",'Copy paste to Here'!E119))),"Empty Cell")</f>
        <v xml:space="preserve">Set of 10 pcs. 5mm acrylic UV beach balls with 14g (1.6mm) threading &amp; Color: Red  &amp;  </v>
      </c>
      <c r="B115" s="57" t="str">
        <f>'Copy paste to Here'!C119</f>
        <v>XUVBE5</v>
      </c>
      <c r="C115" s="57" t="s">
        <v>778</v>
      </c>
      <c r="D115" s="58">
        <f>Invoice!B119</f>
        <v>1</v>
      </c>
      <c r="E115" s="59">
        <f>'Shipping Invoice'!J119*$N$1</f>
        <v>0.73</v>
      </c>
      <c r="F115" s="59">
        <f t="shared" si="3"/>
        <v>0.73</v>
      </c>
      <c r="G115" s="60">
        <f t="shared" si="4"/>
        <v>27.615899999999996</v>
      </c>
      <c r="H115" s="63">
        <f t="shared" si="5"/>
        <v>27.615899999999996</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713.0300000000002</v>
      </c>
      <c r="G1000" s="60"/>
      <c r="H1000" s="61">
        <f t="shared" ref="H1000:H1007" si="49">F1000*$E$14</f>
        <v>26973.924900000005</v>
      </c>
    </row>
    <row r="1001" spans="1:8" s="62" customFormat="1">
      <c r="A1001" s="56"/>
      <c r="B1001" s="75"/>
      <c r="C1001" s="75"/>
      <c r="D1001" s="76"/>
      <c r="E1001" s="67"/>
      <c r="F1001" s="59">
        <f>Invoice!J121</f>
        <v>0</v>
      </c>
      <c r="G1001" s="60"/>
      <c r="H1001" s="61">
        <f t="shared" si="49"/>
        <v>0</v>
      </c>
    </row>
    <row r="1002" spans="1:8" s="62" customFormat="1" outlineLevel="1">
      <c r="A1002" s="56"/>
      <c r="B1002" s="75"/>
      <c r="C1002" s="75"/>
      <c r="D1002" s="76"/>
      <c r="E1002" s="67"/>
      <c r="F1002" s="59">
        <f>Invoice!J122</f>
        <v>0</v>
      </c>
      <c r="G1002" s="60"/>
      <c r="H1002" s="61">
        <f t="shared" si="49"/>
        <v>0</v>
      </c>
    </row>
    <row r="1003" spans="1:8" s="62" customFormat="1">
      <c r="A1003" s="56" t="str">
        <f>'[2]Copy paste to Here'!T4</f>
        <v>Total:</v>
      </c>
      <c r="B1003" s="75"/>
      <c r="C1003" s="75"/>
      <c r="D1003" s="76"/>
      <c r="E1003" s="67"/>
      <c r="F1003" s="59">
        <f>SUM(F1000:F1002)</f>
        <v>713.0300000000002</v>
      </c>
      <c r="G1003" s="60"/>
      <c r="H1003" s="61">
        <f t="shared" si="49"/>
        <v>26973.924900000005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26973.924900000009</v>
      </c>
    </row>
    <row r="1010" spans="1:8" s="21" customFormat="1">
      <c r="A1010" s="22"/>
      <c r="E1010" s="21" t="s">
        <v>177</v>
      </c>
      <c r="H1010" s="84">
        <f>(SUMIF($A$1000:$A$1008,"Total:",$H$1000:$H$1008))</f>
        <v>26973.924900000005</v>
      </c>
    </row>
    <row r="1011" spans="1:8" s="21" customFormat="1">
      <c r="E1011" s="21" t="s">
        <v>178</v>
      </c>
      <c r="H1011" s="85">
        <f>H1013-H1012</f>
        <v>25209.269999999997</v>
      </c>
    </row>
    <row r="1012" spans="1:8" s="21" customFormat="1">
      <c r="E1012" s="21" t="s">
        <v>179</v>
      </c>
      <c r="H1012" s="85">
        <f>ROUND((H1013*7)/107,2)</f>
        <v>1764.65</v>
      </c>
    </row>
    <row r="1013" spans="1:8" s="21" customFormat="1">
      <c r="E1013" s="22" t="s">
        <v>180</v>
      </c>
      <c r="H1013" s="86">
        <f>ROUND((SUMIF($A$1000:$A$1008,"Total:",$H$1000:$H$1008)),2)</f>
        <v>26973.919999999998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98"/>
  <sheetViews>
    <sheetView workbookViewId="0">
      <selection activeCell="A5" sqref="A5"/>
    </sheetView>
  </sheetViews>
  <sheetFormatPr defaultRowHeight="15"/>
  <sheetData>
    <row r="1" spans="1:1">
      <c r="A1" s="2" t="s">
        <v>780</v>
      </c>
    </row>
    <row r="2" spans="1:1">
      <c r="A2" s="2" t="s">
        <v>781</v>
      </c>
    </row>
    <row r="3" spans="1:1">
      <c r="A3" s="2" t="s">
        <v>717</v>
      </c>
    </row>
    <row r="4" spans="1:1">
      <c r="A4" s="2" t="s">
        <v>719</v>
      </c>
    </row>
    <row r="5" spans="1:1">
      <c r="A5" s="2" t="s">
        <v>721</v>
      </c>
    </row>
    <row r="6" spans="1:1">
      <c r="A6" s="2" t="s">
        <v>723</v>
      </c>
    </row>
    <row r="7" spans="1:1">
      <c r="A7" s="2" t="s">
        <v>662</v>
      </c>
    </row>
    <row r="8" spans="1:1">
      <c r="A8" s="2" t="s">
        <v>726</v>
      </c>
    </row>
    <row r="9" spans="1:1">
      <c r="A9" s="2" t="s">
        <v>726</v>
      </c>
    </row>
    <row r="10" spans="1:1">
      <c r="A10" s="2" t="s">
        <v>726</v>
      </c>
    </row>
    <row r="11" spans="1:1">
      <c r="A11" s="2" t="s">
        <v>726</v>
      </c>
    </row>
    <row r="12" spans="1:1">
      <c r="A12" s="2" t="s">
        <v>726</v>
      </c>
    </row>
    <row r="13" spans="1:1">
      <c r="A13" s="2" t="s">
        <v>726</v>
      </c>
    </row>
    <row r="14" spans="1:1">
      <c r="A14" s="2" t="s">
        <v>726</v>
      </c>
    </row>
    <row r="15" spans="1:1">
      <c r="A15" s="2" t="s">
        <v>726</v>
      </c>
    </row>
    <row r="16" spans="1:1">
      <c r="A16" s="2" t="s">
        <v>726</v>
      </c>
    </row>
    <row r="17" spans="1:1">
      <c r="A17" s="2" t="s">
        <v>726</v>
      </c>
    </row>
    <row r="18" spans="1:1">
      <c r="A18" s="2" t="s">
        <v>728</v>
      </c>
    </row>
    <row r="19" spans="1:1">
      <c r="A19" s="2" t="s">
        <v>730</v>
      </c>
    </row>
    <row r="20" spans="1:1">
      <c r="A20" s="2" t="s">
        <v>730</v>
      </c>
    </row>
    <row r="21" spans="1:1">
      <c r="A21" s="2" t="s">
        <v>730</v>
      </c>
    </row>
    <row r="22" spans="1:1">
      <c r="A22" s="2" t="s">
        <v>730</v>
      </c>
    </row>
    <row r="23" spans="1:1">
      <c r="A23" s="2" t="s">
        <v>730</v>
      </c>
    </row>
    <row r="24" spans="1:1">
      <c r="A24" s="2" t="s">
        <v>733</v>
      </c>
    </row>
    <row r="25" spans="1:1">
      <c r="A25" s="2" t="s">
        <v>735</v>
      </c>
    </row>
    <row r="26" spans="1:1">
      <c r="A26" s="2" t="s">
        <v>737</v>
      </c>
    </row>
    <row r="27" spans="1:1">
      <c r="A27" s="2" t="s">
        <v>737</v>
      </c>
    </row>
    <row r="28" spans="1:1">
      <c r="A28" s="2" t="s">
        <v>737</v>
      </c>
    </row>
    <row r="29" spans="1:1">
      <c r="A29" s="2" t="s">
        <v>737</v>
      </c>
    </row>
    <row r="30" spans="1:1">
      <c r="A30" s="2" t="s">
        <v>737</v>
      </c>
    </row>
    <row r="31" spans="1:1">
      <c r="A31" s="2" t="s">
        <v>738</v>
      </c>
    </row>
    <row r="32" spans="1:1">
      <c r="A32" s="2" t="s">
        <v>739</v>
      </c>
    </row>
    <row r="33" spans="1:1">
      <c r="A33" s="2" t="s">
        <v>740</v>
      </c>
    </row>
    <row r="34" spans="1:1">
      <c r="A34" s="2" t="s">
        <v>741</v>
      </c>
    </row>
    <row r="35" spans="1:1">
      <c r="A35" s="2" t="s">
        <v>782</v>
      </c>
    </row>
    <row r="36" spans="1:1">
      <c r="A36" s="2" t="s">
        <v>783</v>
      </c>
    </row>
    <row r="37" spans="1:1">
      <c r="A37" s="2" t="s">
        <v>784</v>
      </c>
    </row>
    <row r="38" spans="1:1">
      <c r="A38" s="2" t="s">
        <v>785</v>
      </c>
    </row>
    <row r="39" spans="1:1">
      <c r="A39" s="2" t="s">
        <v>65</v>
      </c>
    </row>
    <row r="40" spans="1:1">
      <c r="A40" s="2" t="s">
        <v>98</v>
      </c>
    </row>
    <row r="41" spans="1:1">
      <c r="A41" s="2" t="s">
        <v>98</v>
      </c>
    </row>
    <row r="42" spans="1:1">
      <c r="A42" s="2" t="s">
        <v>786</v>
      </c>
    </row>
    <row r="43" spans="1:1">
      <c r="A43" s="2" t="s">
        <v>787</v>
      </c>
    </row>
    <row r="44" spans="1:1">
      <c r="A44" s="2" t="s">
        <v>788</v>
      </c>
    </row>
    <row r="45" spans="1:1">
      <c r="A45" s="2" t="s">
        <v>789</v>
      </c>
    </row>
    <row r="46" spans="1:1">
      <c r="A46" s="2" t="s">
        <v>749</v>
      </c>
    </row>
    <row r="47" spans="1:1">
      <c r="A47" s="2" t="s">
        <v>749</v>
      </c>
    </row>
    <row r="48" spans="1:1">
      <c r="A48" s="2" t="s">
        <v>749</v>
      </c>
    </row>
    <row r="49" spans="1:1">
      <c r="A49" s="2" t="s">
        <v>749</v>
      </c>
    </row>
    <row r="50" spans="1:1">
      <c r="A50" s="2" t="s">
        <v>754</v>
      </c>
    </row>
    <row r="51" spans="1:1">
      <c r="A51" s="2" t="s">
        <v>754</v>
      </c>
    </row>
    <row r="52" spans="1:1">
      <c r="A52" s="2" t="s">
        <v>754</v>
      </c>
    </row>
    <row r="53" spans="1:1">
      <c r="A53" s="2" t="s">
        <v>756</v>
      </c>
    </row>
    <row r="54" spans="1:1">
      <c r="A54" s="2" t="s">
        <v>756</v>
      </c>
    </row>
    <row r="55" spans="1:1">
      <c r="A55" s="2" t="s">
        <v>756</v>
      </c>
    </row>
    <row r="56" spans="1:1">
      <c r="A56" s="2" t="s">
        <v>756</v>
      </c>
    </row>
    <row r="57" spans="1:1">
      <c r="A57" s="2" t="s">
        <v>756</v>
      </c>
    </row>
    <row r="58" spans="1:1">
      <c r="A58" s="2" t="s">
        <v>756</v>
      </c>
    </row>
    <row r="59" spans="1:1">
      <c r="A59" s="2" t="s">
        <v>756</v>
      </c>
    </row>
    <row r="60" spans="1:1">
      <c r="A60" s="2" t="s">
        <v>756</v>
      </c>
    </row>
    <row r="61" spans="1:1">
      <c r="A61" s="2" t="s">
        <v>758</v>
      </c>
    </row>
    <row r="62" spans="1:1">
      <c r="A62" s="2" t="s">
        <v>760</v>
      </c>
    </row>
    <row r="63" spans="1:1">
      <c r="A63" s="2" t="s">
        <v>762</v>
      </c>
    </row>
    <row r="64" spans="1:1">
      <c r="A64" s="2" t="s">
        <v>762</v>
      </c>
    </row>
    <row r="65" spans="1:1">
      <c r="A65" s="2" t="s">
        <v>762</v>
      </c>
    </row>
    <row r="66" spans="1:1">
      <c r="A66" s="2" t="s">
        <v>762</v>
      </c>
    </row>
    <row r="67" spans="1:1">
      <c r="A67" s="2" t="s">
        <v>762</v>
      </c>
    </row>
    <row r="68" spans="1:1">
      <c r="A68" s="2" t="s">
        <v>762</v>
      </c>
    </row>
    <row r="69" spans="1:1">
      <c r="A69" s="2" t="s">
        <v>762</v>
      </c>
    </row>
    <row r="70" spans="1:1">
      <c r="A70" s="2" t="s">
        <v>766</v>
      </c>
    </row>
    <row r="71" spans="1:1">
      <c r="A71" s="2" t="s">
        <v>766</v>
      </c>
    </row>
    <row r="72" spans="1:1">
      <c r="A72" s="2" t="s">
        <v>766</v>
      </c>
    </row>
    <row r="73" spans="1:1">
      <c r="A73" s="2" t="s">
        <v>766</v>
      </c>
    </row>
    <row r="74" spans="1:1">
      <c r="A74" s="2" t="s">
        <v>766</v>
      </c>
    </row>
    <row r="75" spans="1:1">
      <c r="A75" s="2" t="s">
        <v>766</v>
      </c>
    </row>
    <row r="76" spans="1:1">
      <c r="A76" s="2" t="s">
        <v>768</v>
      </c>
    </row>
    <row r="77" spans="1:1">
      <c r="A77" s="2" t="s">
        <v>770</v>
      </c>
    </row>
    <row r="78" spans="1:1">
      <c r="A78" s="2" t="s">
        <v>772</v>
      </c>
    </row>
    <row r="79" spans="1:1">
      <c r="A79" s="2" t="s">
        <v>772</v>
      </c>
    </row>
    <row r="80" spans="1:1">
      <c r="A80" s="2" t="s">
        <v>772</v>
      </c>
    </row>
    <row r="81" spans="1:1">
      <c r="A81" s="2" t="s">
        <v>772</v>
      </c>
    </row>
    <row r="82" spans="1:1">
      <c r="A82" s="2" t="s">
        <v>772</v>
      </c>
    </row>
    <row r="83" spans="1:1">
      <c r="A83" s="2" t="s">
        <v>774</v>
      </c>
    </row>
    <row r="84" spans="1:1">
      <c r="A84" s="2" t="s">
        <v>774</v>
      </c>
    </row>
    <row r="85" spans="1:1">
      <c r="A85" s="2" t="s">
        <v>774</v>
      </c>
    </row>
    <row r="86" spans="1:1">
      <c r="A86" s="2" t="s">
        <v>774</v>
      </c>
    </row>
    <row r="87" spans="1:1">
      <c r="A87" s="2" t="s">
        <v>774</v>
      </c>
    </row>
    <row r="88" spans="1:1">
      <c r="A88" s="2" t="s">
        <v>774</v>
      </c>
    </row>
    <row r="89" spans="1:1">
      <c r="A89" s="2" t="s">
        <v>776</v>
      </c>
    </row>
    <row r="90" spans="1:1">
      <c r="A90" s="2" t="s">
        <v>776</v>
      </c>
    </row>
    <row r="91" spans="1:1">
      <c r="A91" s="2" t="s">
        <v>776</v>
      </c>
    </row>
    <row r="92" spans="1:1">
      <c r="A92" s="2" t="s">
        <v>776</v>
      </c>
    </row>
    <row r="93" spans="1:1">
      <c r="A93" s="2" t="s">
        <v>776</v>
      </c>
    </row>
    <row r="94" spans="1:1">
      <c r="A94" s="2" t="s">
        <v>778</v>
      </c>
    </row>
    <row r="95" spans="1:1">
      <c r="A95" s="2" t="s">
        <v>778</v>
      </c>
    </row>
    <row r="96" spans="1:1">
      <c r="A96" s="2" t="s">
        <v>778</v>
      </c>
    </row>
    <row r="97" spans="1:1">
      <c r="A97" s="2" t="s">
        <v>778</v>
      </c>
    </row>
    <row r="98" spans="1:1">
      <c r="A98" s="2" t="s">
        <v>778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2023-09-20T05:50:35Z</cp:lastPrinted>
  <dcterms:created xsi:type="dcterms:W3CDTF">2009-06-02T18:56:54Z</dcterms:created>
  <dcterms:modified xsi:type="dcterms:W3CDTF">2023-09-20T07:12:10Z</dcterms:modified>
</cp:coreProperties>
</file>