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012200E-30EC-4DD0-A665-8D58E5B0D25D}"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Invoice!$A$1:$K$148</definedName>
    <definedName name="_xlnm.Print_Area" localSheetId="2">'Shipping Invoice'!$A$1:$L$144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3" i="2" l="1"/>
  <c r="K143" i="7"/>
  <c r="K142" i="7" l="1"/>
  <c r="K14" i="7"/>
  <c r="K17" i="7"/>
  <c r="K10" i="7"/>
  <c r="I139" i="7"/>
  <c r="I134" i="7"/>
  <c r="I133" i="7"/>
  <c r="I132" i="7"/>
  <c r="I131" i="7"/>
  <c r="I128" i="7"/>
  <c r="I127" i="7"/>
  <c r="I126" i="7"/>
  <c r="I125" i="7"/>
  <c r="B121" i="7"/>
  <c r="I120" i="7"/>
  <c r="I119" i="7"/>
  <c r="I118" i="7"/>
  <c r="I117" i="7"/>
  <c r="I115" i="7"/>
  <c r="I114" i="7"/>
  <c r="I113" i="7"/>
  <c r="I112" i="7"/>
  <c r="I106" i="7"/>
  <c r="I105" i="7"/>
  <c r="I104" i="7"/>
  <c r="I103" i="7"/>
  <c r="I102" i="7"/>
  <c r="I99" i="7"/>
  <c r="I98" i="7"/>
  <c r="I94" i="7"/>
  <c r="I93" i="7"/>
  <c r="I92" i="7"/>
  <c r="I91" i="7"/>
  <c r="I90" i="7"/>
  <c r="B88" i="7"/>
  <c r="I88" i="7"/>
  <c r="I87" i="7"/>
  <c r="I86" i="7"/>
  <c r="I85" i="7"/>
  <c r="I81" i="7"/>
  <c r="I80" i="7"/>
  <c r="I79" i="7"/>
  <c r="I78" i="7"/>
  <c r="I75" i="7"/>
  <c r="I74" i="7"/>
  <c r="I73" i="7"/>
  <c r="I72" i="7"/>
  <c r="I66" i="7"/>
  <c r="I65" i="7"/>
  <c r="I64" i="7"/>
  <c r="I61" i="7"/>
  <c r="I60" i="7"/>
  <c r="I59" i="7"/>
  <c r="I53" i="7"/>
  <c r="I52" i="7"/>
  <c r="I51" i="7"/>
  <c r="I50" i="7"/>
  <c r="I49" i="7"/>
  <c r="I47" i="7"/>
  <c r="I46" i="7"/>
  <c r="I45" i="7"/>
  <c r="I44" i="7"/>
  <c r="I39" i="7"/>
  <c r="I38" i="7"/>
  <c r="I37" i="7"/>
  <c r="I36" i="7"/>
  <c r="I33" i="7"/>
  <c r="I32" i="7"/>
  <c r="I27" i="7"/>
  <c r="I26" i="7"/>
  <c r="I25" i="7"/>
  <c r="I24" i="7"/>
  <c r="I130" i="7"/>
  <c r="N1" i="6"/>
  <c r="E93" i="6" s="1"/>
  <c r="D134" i="6"/>
  <c r="B139" i="7" s="1"/>
  <c r="D133" i="6"/>
  <c r="B138" i="7" s="1"/>
  <c r="D132" i="6"/>
  <c r="B137" i="7" s="1"/>
  <c r="D131" i="6"/>
  <c r="B136" i="7" s="1"/>
  <c r="D130" i="6"/>
  <c r="B135" i="7" s="1"/>
  <c r="D129" i="6"/>
  <c r="B134" i="7" s="1"/>
  <c r="D128" i="6"/>
  <c r="B133" i="7" s="1"/>
  <c r="D127" i="6"/>
  <c r="B132" i="7" s="1"/>
  <c r="D126" i="6"/>
  <c r="B131" i="7" s="1"/>
  <c r="D125" i="6"/>
  <c r="B130" i="7" s="1"/>
  <c r="D124" i="6"/>
  <c r="B129" i="7" s="1"/>
  <c r="D123" i="6"/>
  <c r="B128" i="7" s="1"/>
  <c r="D122" i="6"/>
  <c r="B127" i="7" s="1"/>
  <c r="D121" i="6"/>
  <c r="B126" i="7" s="1"/>
  <c r="D120" i="6"/>
  <c r="B125" i="7" s="1"/>
  <c r="D119" i="6"/>
  <c r="B124" i="7" s="1"/>
  <c r="D118" i="6"/>
  <c r="B123" i="7" s="1"/>
  <c r="D117" i="6"/>
  <c r="B122" i="7" s="1"/>
  <c r="D116" i="6"/>
  <c r="D115" i="6"/>
  <c r="B120" i="7" s="1"/>
  <c r="D114" i="6"/>
  <c r="B119" i="7" s="1"/>
  <c r="D113" i="6"/>
  <c r="B118" i="7" s="1"/>
  <c r="D112" i="6"/>
  <c r="B117" i="7" s="1"/>
  <c r="K117" i="7" s="1"/>
  <c r="D111" i="6"/>
  <c r="B116" i="7" s="1"/>
  <c r="D110" i="6"/>
  <c r="B115" i="7" s="1"/>
  <c r="D109" i="6"/>
  <c r="B114" i="7" s="1"/>
  <c r="K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K75" i="7" s="1"/>
  <c r="D69" i="6"/>
  <c r="B74" i="7" s="1"/>
  <c r="D68" i="6"/>
  <c r="B73" i="7" s="1"/>
  <c r="D67" i="6"/>
  <c r="B72" i="7" s="1"/>
  <c r="D66" i="6"/>
  <c r="B71" i="7" s="1"/>
  <c r="D65" i="6"/>
  <c r="B70" i="7" s="1"/>
  <c r="D64" i="6"/>
  <c r="B69" i="7" s="1"/>
  <c r="D63" i="6"/>
  <c r="B68" i="7" s="1"/>
  <c r="D62" i="6"/>
  <c r="B67" i="7" s="1"/>
  <c r="D61" i="6"/>
  <c r="B66" i="7" s="1"/>
  <c r="D60" i="6"/>
  <c r="B65" i="7" s="1"/>
  <c r="D59" i="6"/>
  <c r="B64" i="7" s="1"/>
  <c r="K64" i="7" s="1"/>
  <c r="D58" i="6"/>
  <c r="B63" i="7" s="1"/>
  <c r="D57" i="6"/>
  <c r="B62" i="7" s="1"/>
  <c r="D56" i="6"/>
  <c r="B61" i="7" s="1"/>
  <c r="K61" i="7" s="1"/>
  <c r="D55" i="6"/>
  <c r="B60" i="7" s="1"/>
  <c r="K60" i="7" s="1"/>
  <c r="D54" i="6"/>
  <c r="B59" i="7" s="1"/>
  <c r="K59" i="7" s="1"/>
  <c r="D53" i="6"/>
  <c r="B58" i="7" s="1"/>
  <c r="D52" i="6"/>
  <c r="B57" i="7" s="1"/>
  <c r="D51" i="6"/>
  <c r="B56" i="7" s="1"/>
  <c r="D50" i="6"/>
  <c r="B55" i="7" s="1"/>
  <c r="D49" i="6"/>
  <c r="B54" i="7" s="1"/>
  <c r="D48" i="6"/>
  <c r="B53" i="7" s="1"/>
  <c r="K53" i="7" s="1"/>
  <c r="D47" i="6"/>
  <c r="B52" i="7" s="1"/>
  <c r="D46" i="6"/>
  <c r="B51" i="7" s="1"/>
  <c r="K51" i="7" s="1"/>
  <c r="D45" i="6"/>
  <c r="B50" i="7" s="1"/>
  <c r="D44" i="6"/>
  <c r="B49" i="7" s="1"/>
  <c r="D43" i="6"/>
  <c r="B48" i="7" s="1"/>
  <c r="D42" i="6"/>
  <c r="B47" i="7" s="1"/>
  <c r="D41" i="6"/>
  <c r="B46" i="7" s="1"/>
  <c r="K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K27" i="7" s="1"/>
  <c r="D21" i="6"/>
  <c r="B26" i="7" s="1"/>
  <c r="D20" i="6"/>
  <c r="B25" i="7" s="1"/>
  <c r="D19" i="6"/>
  <c r="B24" i="7" s="1"/>
  <c r="D18" i="6"/>
  <c r="B23" i="7" s="1"/>
  <c r="G3" i="6"/>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94" i="7" l="1"/>
  <c r="K49" i="7"/>
  <c r="K131" i="7"/>
  <c r="K91" i="7"/>
  <c r="K92" i="7"/>
  <c r="K93" i="7"/>
  <c r="K78" i="7"/>
  <c r="K50" i="7"/>
  <c r="K66" i="7"/>
  <c r="K52" i="7"/>
  <c r="J139" i="2"/>
  <c r="K99" i="7"/>
  <c r="K113" i="7"/>
  <c r="K26" i="7"/>
  <c r="K139" i="7"/>
  <c r="K98" i="7"/>
  <c r="K65" i="7"/>
  <c r="K38" i="7"/>
  <c r="K86" i="7"/>
  <c r="K102" i="7"/>
  <c r="K118" i="7"/>
  <c r="I28" i="7"/>
  <c r="K28" i="7" s="1"/>
  <c r="I40" i="7"/>
  <c r="K40" i="7" s="1"/>
  <c r="I54" i="7"/>
  <c r="K54" i="7" s="1"/>
  <c r="I67" i="7"/>
  <c r="K67" i="7" s="1"/>
  <c r="I82" i="7"/>
  <c r="K82" i="7" s="1"/>
  <c r="I95" i="7"/>
  <c r="K95" i="7" s="1"/>
  <c r="I107" i="7"/>
  <c r="K107" i="7" s="1"/>
  <c r="I121" i="7"/>
  <c r="K121" i="7" s="1"/>
  <c r="K134" i="7"/>
  <c r="K130" i="7"/>
  <c r="K132" i="7"/>
  <c r="K119" i="7"/>
  <c r="I55" i="7"/>
  <c r="K55" i="7" s="1"/>
  <c r="I83" i="7"/>
  <c r="K83" i="7" s="1"/>
  <c r="I96" i="7"/>
  <c r="I135" i="7"/>
  <c r="K24" i="7"/>
  <c r="K72" i="7"/>
  <c r="K104" i="7"/>
  <c r="K136" i="7"/>
  <c r="I30" i="7"/>
  <c r="K30" i="7" s="1"/>
  <c r="I42" i="7"/>
  <c r="K42" i="7" s="1"/>
  <c r="I56" i="7"/>
  <c r="K56" i="7" s="1"/>
  <c r="I69" i="7"/>
  <c r="K69" i="7" s="1"/>
  <c r="K96" i="7"/>
  <c r="I109" i="7"/>
  <c r="K109" i="7" s="1"/>
  <c r="I122" i="7"/>
  <c r="I136" i="7"/>
  <c r="K36" i="7"/>
  <c r="K37" i="7"/>
  <c r="K85" i="7"/>
  <c r="K133" i="7"/>
  <c r="K103" i="7"/>
  <c r="I29" i="7"/>
  <c r="K29" i="7" s="1"/>
  <c r="K25" i="7"/>
  <c r="K73" i="7"/>
  <c r="K105" i="7"/>
  <c r="I31" i="7"/>
  <c r="K31" i="7" s="1"/>
  <c r="I57" i="7"/>
  <c r="K57" i="7" s="1"/>
  <c r="I70" i="7"/>
  <c r="K70" i="7" s="1"/>
  <c r="I97" i="7"/>
  <c r="K97" i="7" s="1"/>
  <c r="I110" i="7"/>
  <c r="K110" i="7" s="1"/>
  <c r="I123" i="7"/>
  <c r="K123" i="7" s="1"/>
  <c r="I137" i="7"/>
  <c r="K137" i="7" s="1"/>
  <c r="K81" i="7"/>
  <c r="K120" i="7"/>
  <c r="K39" i="7"/>
  <c r="K87" i="7"/>
  <c r="K135" i="7"/>
  <c r="I41" i="7"/>
  <c r="K41" i="7" s="1"/>
  <c r="I68" i="7"/>
  <c r="K68" i="7" s="1"/>
  <c r="I108" i="7"/>
  <c r="K108" i="7" s="1"/>
  <c r="K74" i="7"/>
  <c r="K90" i="7"/>
  <c r="K106" i="7"/>
  <c r="K122" i="7"/>
  <c r="I43" i="7"/>
  <c r="K43" i="7" s="1"/>
  <c r="I58" i="7"/>
  <c r="K58" i="7" s="1"/>
  <c r="I71" i="7"/>
  <c r="K71" i="7" s="1"/>
  <c r="I84" i="7"/>
  <c r="K84" i="7" s="1"/>
  <c r="I111" i="7"/>
  <c r="K111" i="7" s="1"/>
  <c r="I124" i="7"/>
  <c r="K124" i="7" s="1"/>
  <c r="I138" i="7"/>
  <c r="K138" i="7" s="1"/>
  <c r="K45" i="7"/>
  <c r="K125" i="7"/>
  <c r="K44" i="7"/>
  <c r="K115" i="7"/>
  <c r="K32" i="7"/>
  <c r="K126" i="7"/>
  <c r="K33" i="7"/>
  <c r="K47" i="7"/>
  <c r="K79" i="7"/>
  <c r="K127" i="7"/>
  <c r="I34" i="7"/>
  <c r="K34" i="7" s="1"/>
  <c r="I48" i="7"/>
  <c r="K48" i="7" s="1"/>
  <c r="I62" i="7"/>
  <c r="K62" i="7" s="1"/>
  <c r="I76" i="7"/>
  <c r="K76" i="7" s="1"/>
  <c r="K88" i="7"/>
  <c r="I100" i="7"/>
  <c r="K100" i="7" s="1"/>
  <c r="I129" i="7"/>
  <c r="K129" i="7" s="1"/>
  <c r="K80" i="7"/>
  <c r="K112" i="7"/>
  <c r="K128" i="7"/>
  <c r="I23" i="7"/>
  <c r="K23" i="7" s="1"/>
  <c r="I35" i="7"/>
  <c r="K35" i="7" s="1"/>
  <c r="I63" i="7"/>
  <c r="K63" i="7" s="1"/>
  <c r="I77" i="7"/>
  <c r="K77" i="7" s="1"/>
  <c r="I89" i="7"/>
  <c r="K89" i="7" s="1"/>
  <c r="I101" i="7"/>
  <c r="K101" i="7" s="1"/>
  <c r="I116" i="7"/>
  <c r="K116" i="7" s="1"/>
  <c r="E42" i="6"/>
  <c r="E75" i="6"/>
  <c r="E44" i="6"/>
  <c r="E92" i="6"/>
  <c r="E124" i="6"/>
  <c r="E45" i="6"/>
  <c r="E61" i="6"/>
  <c r="E109" i="6"/>
  <c r="E30" i="6"/>
  <c r="E46" i="6"/>
  <c r="E62" i="6"/>
  <c r="E78" i="6"/>
  <c r="E94" i="6"/>
  <c r="E110" i="6"/>
  <c r="E126" i="6"/>
  <c r="E59" i="6"/>
  <c r="E76" i="6"/>
  <c r="E29" i="6"/>
  <c r="E77" i="6"/>
  <c r="E125" i="6"/>
  <c r="E31" i="6"/>
  <c r="E47" i="6"/>
  <c r="E63" i="6"/>
  <c r="E79" i="6"/>
  <c r="E95" i="6"/>
  <c r="E111" i="6"/>
  <c r="E127" i="6"/>
  <c r="E32" i="6"/>
  <c r="E48" i="6"/>
  <c r="E64" i="6"/>
  <c r="E80" i="6"/>
  <c r="E96" i="6"/>
  <c r="E112" i="6"/>
  <c r="E128" i="6"/>
  <c r="E113" i="6"/>
  <c r="E81" i="6"/>
  <c r="E34" i="6"/>
  <c r="E50" i="6"/>
  <c r="E82" i="6"/>
  <c r="E98" i="6"/>
  <c r="E114" i="6"/>
  <c r="E130" i="6"/>
  <c r="E33" i="6"/>
  <c r="E18" i="6"/>
  <c r="E66" i="6"/>
  <c r="E19" i="6"/>
  <c r="E35" i="6"/>
  <c r="E51" i="6"/>
  <c r="E67" i="6"/>
  <c r="E83" i="6"/>
  <c r="E99" i="6"/>
  <c r="E115" i="6"/>
  <c r="E131" i="6"/>
  <c r="E49" i="6"/>
  <c r="E100" i="6"/>
  <c r="E97" i="6"/>
  <c r="E20" i="6"/>
  <c r="E36" i="6"/>
  <c r="E52" i="6"/>
  <c r="E68" i="6"/>
  <c r="E84" i="6"/>
  <c r="E116" i="6"/>
  <c r="E132" i="6"/>
  <c r="E21" i="6"/>
  <c r="E37" i="6"/>
  <c r="E53" i="6"/>
  <c r="E69" i="6"/>
  <c r="E85" i="6"/>
  <c r="E101" i="6"/>
  <c r="E117" i="6"/>
  <c r="E133" i="6"/>
  <c r="E65" i="6"/>
  <c r="E129" i="6"/>
  <c r="E22" i="6"/>
  <c r="E38" i="6"/>
  <c r="E54" i="6"/>
  <c r="E70" i="6"/>
  <c r="E86" i="6"/>
  <c r="E102" i="6"/>
  <c r="E118" i="6"/>
  <c r="E134" i="6"/>
  <c r="E23" i="6"/>
  <c r="E39" i="6"/>
  <c r="E55" i="6"/>
  <c r="E71" i="6"/>
  <c r="E87" i="6"/>
  <c r="E103" i="6"/>
  <c r="E119" i="6"/>
  <c r="E24" i="6"/>
  <c r="E40" i="6"/>
  <c r="E56" i="6"/>
  <c r="E72" i="6"/>
  <c r="E88" i="6"/>
  <c r="E104" i="6"/>
  <c r="E120" i="6"/>
  <c r="E25" i="6"/>
  <c r="E41" i="6"/>
  <c r="E57" i="6"/>
  <c r="E73" i="6"/>
  <c r="E89" i="6"/>
  <c r="E105" i="6"/>
  <c r="E121" i="6"/>
  <c r="E74" i="6"/>
  <c r="E90" i="6"/>
  <c r="E106" i="6"/>
  <c r="E122" i="6"/>
  <c r="E26" i="6"/>
  <c r="E43" i="6"/>
  <c r="E91" i="6"/>
  <c r="E123" i="6"/>
  <c r="E58" i="6"/>
  <c r="E27" i="6"/>
  <c r="E107" i="6"/>
  <c r="E28" i="6"/>
  <c r="E60" i="6"/>
  <c r="E108" i="6"/>
  <c r="M11" i="6"/>
  <c r="I146" i="2" s="1"/>
  <c r="J141" i="2" l="1"/>
  <c r="I148" i="2" s="1"/>
  <c r="I147" i="2" s="1"/>
  <c r="K140"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H1007" i="6" l="1"/>
  <c r="H1006" i="6"/>
  <c r="H1005" i="6"/>
  <c r="H1003" i="6"/>
  <c r="H1013" i="6" s="1"/>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0" i="6" l="1"/>
  <c r="H1009" i="6"/>
  <c r="H1012" i="6" l="1"/>
  <c r="H1011" i="6" s="1"/>
</calcChain>
</file>

<file path=xl/sharedStrings.xml><?xml version="1.0" encoding="utf-8"?>
<sst xmlns="http://schemas.openxmlformats.org/spreadsheetml/2006/main" count="3640" uniqueCount="794">
  <si>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</si>
  <si>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</si>
  <si>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</si>
  <si>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</si>
  <si>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</si>
  <si>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</si>
  <si>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</si>
  <si>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</si>
  <si>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</si>
  <si>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</si>
  <si>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</si>
  <si>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</si>
  <si>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</si>
  <si>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</si>
  <si>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</si>
  <si>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</si>
  <si>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</si>
  <si>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</si>
  <si>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</si>
  <si>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</si>
  <si>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</si>
  <si>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</si>
  <si>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</si>
  <si>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</si>
  <si>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</si>
  <si>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</si>
  <si>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</si>
  <si>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</si>
  <si>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</si>
  <si>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</si>
  <si>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</si>
  <si>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</si>
  <si>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</si>
  <si>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</si>
  <si>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</si>
  <si>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</si>
  <si>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</si>
  <si>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</si>
  <si>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</si>
  <si>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</si>
  <si>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</si>
  <si>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</si>
  <si>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</si>
  <si>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</si>
  <si>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</si>
  <si>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</si>
  <si>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</si>
  <si>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</si>
  <si>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</si>
  <si>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</si>
  <si>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</si>
  <si>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</si>
  <si>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</si>
  <si>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</si>
  <si>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</si>
  <si>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</si>
  <si>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</si>
  <si>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</si>
  <si>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</si>
  <si>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</si>
  <si>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</si>
  <si>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</si>
  <si>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</si>
  <si>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</si>
  <si>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</si>
  <si>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</si>
  <si>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</si>
  <si>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</si>
  <si>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</si>
  <si>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</si>
  <si>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</si>
  <si>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</si>
  <si>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</si>
  <si>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</si>
  <si>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</si>
  <si>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</si>
  <si>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</si>
  <si>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</si>
  <si>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</si>
  <si>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</si>
  <si>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</si>
  <si>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</si>
  <si>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</si>
  <si>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</si>
  <si>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</si>
  <si>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</si>
  <si>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</si>
  <si>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</si>
  <si>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</si>
  <si>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</si>
  <si>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</si>
  <si>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</si>
  <si>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</si>
  <si>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</si>
  <si>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</si>
  <si>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</si>
  <si>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</si>
  <si>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</si>
  <si>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</si>
  <si>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</si>
  <si>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</si>
  <si>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</si>
  <si>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</si>
  <si>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</si>
  <si>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</si>
  <si>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</si>
  <si>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</si>
  <si>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</si>
  <si>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</si>
  <si>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</si>
  <si>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</si>
  <si>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</si>
  <si>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</si>
  <si>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</si>
  <si>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</si>
  <si>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</si>
  <si>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</si>
  <si>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</si>
  <si>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</si>
  <si>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</si>
  <si>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</si>
  <si>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</si>
  <si>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</si>
  <si>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</si>
  <si>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</si>
  <si>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</si>
  <si>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</si>
  <si>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</si>
  <si>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</si>
  <si>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</si>
  <si>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</si>
  <si>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</si>
  <si>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</si>
  <si>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</si>
  <si>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</si>
  <si>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</si>
  <si>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</si>
  <si>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</si>
  <si>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</si>
  <si>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</si>
  <si>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</si>
  <si>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</si>
  <si>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</si>
  <si>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</si>
  <si>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</si>
  <si>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</si>
  <si>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</si>
  <si>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</si>
  <si>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</si>
  <si>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</si>
  <si>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</si>
  <si>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</si>
  <si>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</si>
  <si>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</si>
  <si>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</si>
  <si>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</si>
  <si>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</si>
  <si>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</si>
  <si>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</si>
  <si>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</si>
  <si>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</si>
  <si>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</si>
  <si>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</si>
  <si>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</si>
  <si>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</si>
  <si>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</si>
  <si>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</si>
  <si>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</si>
  <si>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</si>
  <si>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</si>
  <si>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</si>
  <si>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</si>
  <si>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</si>
  <si>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</si>
  <si>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</si>
  <si>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</si>
  <si>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</si>
  <si>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</si>
  <si>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</si>
  <si>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</si>
  <si>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</si>
  <si>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</si>
  <si>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</si>
  <si>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</si>
  <si>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</si>
  <si>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</si>
  <si>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</si>
  <si>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</si>
  <si>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</si>
  <si>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</si>
  <si>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</si>
  <si>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</si>
  <si>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</si>
  <si>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</si>
  <si>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</si>
  <si>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</si>
  <si>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</si>
  <si>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</si>
  <si>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</si>
  <si>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</si>
  <si>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</si>
  <si>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</si>
  <si>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</si>
  <si>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</si>
  <si>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</si>
  <si>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</si>
  <si>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</si>
  <si>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</si>
  <si>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</si>
  <si>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</si>
  <si>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</si>
  <si>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</si>
  <si>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</si>
  <si>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</si>
  <si>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</si>
  <si>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</si>
  <si>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</si>
  <si>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</si>
  <si>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</si>
  <si>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</si>
  <si>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</si>
  <si>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</si>
  <si>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</si>
  <si>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</si>
  <si>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</si>
  <si>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</si>
  <si>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</si>
  <si>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</si>
  <si>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</si>
  <si>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</si>
  <si>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</si>
  <si>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</si>
  <si>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</si>
  <si>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</si>
  <si>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</si>
  <si>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</si>
  <si>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</si>
  <si>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</si>
  <si>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</si>
  <si>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</si>
  <si>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</si>
  <si>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</si>
  <si>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</si>
  <si>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</si>
  <si>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</si>
  <si>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</si>
  <si>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</si>
  <si>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</si>
  <si>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</si>
  <si>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</si>
  <si>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</si>
  <si>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</si>
  <si>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</si>
  <si>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</si>
  <si>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</si>
  <si>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</si>
  <si>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</si>
  <si>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</si>
  <si>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</si>
  <si>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</si>
  <si>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</si>
  <si>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</si>
  <si>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</si>
  <si>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</si>
  <si>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</si>
  <si>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</si>
  <si>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</si>
  <si>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</si>
  <si>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</si>
  <si>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</si>
  <si>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</si>
  <si>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</si>
  <si>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</si>
  <si>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</si>
  <si>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</si>
  <si>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</si>
  <si>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</si>
  <si>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</si>
  <si>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</si>
  <si>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</si>
  <si>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</si>
  <si>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</si>
  <si>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</si>
  <si>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</si>
  <si>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</si>
  <si>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</si>
  <si>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</si>
  <si>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</si>
  <si>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</si>
  <si>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</si>
  <si>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</si>
  <si>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</si>
  <si>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</si>
  <si>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</si>
  <si>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</si>
  <si>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</si>
  <si>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</si>
  <si>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</si>
  <si>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</si>
  <si>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</si>
  <si>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</si>
  <si>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</si>
  <si>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</si>
  <si>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</si>
  <si>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</si>
  <si>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</si>
  <si>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</si>
  <si>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</si>
  <si>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</si>
  <si>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</si>
  <si>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</si>
  <si>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</si>
  <si>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</si>
  <si>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</si>
  <si>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</si>
  <si>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</si>
  <si>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</si>
  <si>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</si>
  <si>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</si>
  <si>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</si>
  <si>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</si>
  <si>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</si>
  <si>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</si>
  <si>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</si>
  <si>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</si>
  <si>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</si>
  <si>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</si>
  <si>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</si>
  <si>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</si>
  <si>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</si>
  <si>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</si>
  <si>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</si>
  <si>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</si>
  <si>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</si>
  <si>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</si>
  <si>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</si>
  <si>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</si>
  <si>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</si>
  <si>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</si>
  <si>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</si>
  <si>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</si>
  <si>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</si>
  <si>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</si>
  <si>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</si>
  <si>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</si>
  <si>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</si>
  <si>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</si>
  <si>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</si>
  <si>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</si>
  <si>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</si>
  <si>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</si>
  <si>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</si>
  <si>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</si>
  <si>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</si>
  <si>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</si>
  <si>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</si>
  <si>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</si>
  <si>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</si>
  <si>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</si>
  <si>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</si>
  <si>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</si>
  <si>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</si>
  <si>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</si>
  <si>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</si>
  <si>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</si>
  <si>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</si>
  <si>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</si>
  <si>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</si>
  <si>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</si>
  <si>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</si>
  <si>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</si>
  <si>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</si>
  <si>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</si>
  <si>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</si>
  <si>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</si>
  <si>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</si>
  <si>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</si>
  <si>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</si>
  <si>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</si>
  <si>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</si>
  <si>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</si>
  <si>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</si>
  <si>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</si>
  <si>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</si>
  <si>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</si>
  <si>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</si>
  <si>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</si>
  <si>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</si>
  <si>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</si>
  <si>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</si>
  <si>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</si>
  <si>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</si>
  <si>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</si>
  <si>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</si>
  <si>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</si>
  <si>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</si>
  <si>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</si>
  <si>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</si>
  <si>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</si>
  <si>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</si>
  <si>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</si>
  <si>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</si>
  <si>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</si>
  <si>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</si>
  <si>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</si>
  <si>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</si>
  <si>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</si>
  <si>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</si>
  <si>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</si>
  <si>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</si>
  <si>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</si>
  <si>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</si>
  <si>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</si>
  <si>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</si>
  <si>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</si>
  <si>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</si>
  <si>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</si>
  <si>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</si>
  <si>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</si>
  <si>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</si>
  <si>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</si>
  <si>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</si>
  <si>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</si>
  <si>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</si>
  <si>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</si>
  <si>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</si>
  <si>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</si>
  <si>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</si>
  <si>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</si>
  <si>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</si>
  <si>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</si>
  <si>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</si>
  <si>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</si>
  <si>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</si>
  <si>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</si>
  <si>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</si>
  <si>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</si>
  <si>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</si>
  <si>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</si>
  <si>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</si>
  <si>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</si>
  <si>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</si>
  <si>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</si>
  <si>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</si>
  <si>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</si>
  <si>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</si>
  <si>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</si>
  <si>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</si>
  <si>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</si>
  <si>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</si>
  <si>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</si>
  <si>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</si>
  <si>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</si>
  <si>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</si>
  <si>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</si>
  <si>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</si>
  <si>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</si>
  <si>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</si>
  <si>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</si>
  <si>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</si>
  <si>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</si>
  <si>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</si>
  <si>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</si>
  <si>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</si>
  <si>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</si>
  <si>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</si>
  <si>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</si>
  <si>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</si>
  <si>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</si>
  <si>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</si>
  <si>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</si>
  <si>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</si>
  <si>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</si>
  <si>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</si>
  <si>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</si>
  <si>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</si>
  <si>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</si>
  <si>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</si>
  <si>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</si>
  <si>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</si>
  <si>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</si>
  <si>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</si>
  <si>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</si>
  <si>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</si>
  <si>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</si>
  <si>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</si>
  <si>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</si>
  <si>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</si>
  <si>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</si>
  <si>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</si>
  <si>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</si>
  <si>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</si>
  <si>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</si>
  <si>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</si>
  <si>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</si>
  <si>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</si>
  <si>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</si>
  <si>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</si>
  <si>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</si>
  <si>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</si>
  <si>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</si>
  <si>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</si>
  <si>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</si>
  <si>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</si>
  <si>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</si>
  <si>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</si>
  <si>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</si>
  <si>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</si>
  <si>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</si>
  <si>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</si>
  <si>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</si>
  <si>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</si>
  <si>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</si>
  <si>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</si>
  <si>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</si>
  <si>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</si>
  <si>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</si>
  <si>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</si>
  <si>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</si>
  <si>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</si>
  <si>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</si>
  <si>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</si>
  <si>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</si>
  <si>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</si>
  <si>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</si>
  <si>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</si>
  <si>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</si>
  <si>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</si>
  <si>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</si>
  <si>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</si>
  <si>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</si>
  <si>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</si>
  <si>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</si>
  <si>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</si>
  <si>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</si>
  <si>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</si>
  <si>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</si>
  <si>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</si>
  <si>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</si>
  <si>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</si>
  <si>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</si>
  <si>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</si>
  <si>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</si>
  <si>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</si>
  <si>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</si>
  <si>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</si>
  <si>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</si>
  <si>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</si>
  <si>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</si>
  <si>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</si>
  <si>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</si>
  <si>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</si>
  <si>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</si>
  <si>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</si>
  <si>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</si>
  <si>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</si>
  <si>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</si>
  <si>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</si>
  <si>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</si>
  <si>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</si>
  <si>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</si>
  <si>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</si>
  <si>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</si>
  <si>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</si>
  <si>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</si>
  <si>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</si>
  <si>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</si>
  <si>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</si>
  <si>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</si>
  <si>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</si>
  <si>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</si>
  <si>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</si>
  <si>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</si>
  <si>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</si>
  <si>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</si>
  <si>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</si>
  <si>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</si>
  <si>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</si>
  <si>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</si>
  <si>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</si>
  <si>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</si>
  <si>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</si>
  <si>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</si>
  <si>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</si>
  <si>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</si>
  <si>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</si>
  <si>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</si>
  <si>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</si>
  <si>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</si>
  <si>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</si>
  <si>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</si>
  <si>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</si>
  <si>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</si>
  <si>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</si>
  <si>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</si>
  <si>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</si>
  <si>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</si>
  <si>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</si>
  <si>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</si>
  <si>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</si>
  <si>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</si>
  <si>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</si>
  <si>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</si>
  <si>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</si>
  <si>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</si>
  <si>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</si>
  <si>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</si>
  <si>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</si>
  <si>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</si>
  <si>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</si>
  <si>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</si>
  <si>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</si>
  <si>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</si>
  <si>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</si>
  <si>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</si>
  <si>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</si>
  <si>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</si>
  <si>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</si>
  <si>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</si>
  <si>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</si>
  <si>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</si>
  <si>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</si>
  <si>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</si>
  <si>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</si>
  <si>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</si>
  <si>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</si>
  <si>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</si>
  <si>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</si>
  <si>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</si>
  <si>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</si>
  <si>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</si>
  <si>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</si>
  <si>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</si>
  <si>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</si>
  <si>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</si>
  <si>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</si>
  <si>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</si>
  <si>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</si>
  <si>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</si>
  <si>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</si>
  <si>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</si>
  <si>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</si>
  <si>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</si>
  <si>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</si>
  <si>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</si>
  <si>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</si>
  <si>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</si>
  <si>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</si>
  <si>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</si>
  <si>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</si>
  <si>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</si>
  <si>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</si>
  <si>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</si>
  <si>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</si>
  <si>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</si>
  <si>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</si>
  <si>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</si>
  <si>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</si>
  <si>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</si>
  <si>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</si>
  <si>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</si>
  <si>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</si>
  <si>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</si>
  <si>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</si>
  <si>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</si>
  <si>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</si>
  <si>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</si>
  <si>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</si>
  <si>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</si>
  <si>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</si>
  <si>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</si>
  <si>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</si>
  <si>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</si>
  <si>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</si>
  <si>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</si>
  <si>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</si>
  <si>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</si>
  <si>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</si>
  <si>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</si>
  <si>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</si>
  <si>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</si>
  <si>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</si>
  <si>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</si>
  <si>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</si>
  <si>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</si>
  <si>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</si>
  <si>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</si>
  <si>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</si>
  <si>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</si>
  <si>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</si>
  <si>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</si>
  <si>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</si>
  <si>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</si>
  <si>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</si>
  <si>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</si>
  <si>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</si>
  <si>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</si>
  <si>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</si>
  <si>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</si>
  <si>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</si>
  <si>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</si>
  <si>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</si>
  <si>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</si>
  <si>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</si>
  <si>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</si>
  <si>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</si>
  <si>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</si>
  <si>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</si>
  <si>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JEDINFSHOP</t>
  </si>
  <si>
    <t>Natalie Fletcher Burch</t>
  </si>
  <si>
    <t>31 Francis Street EORI: GB027013364000</t>
  </si>
  <si>
    <t>DE21 6DD Derby</t>
  </si>
  <si>
    <t>United Kingdom</t>
  </si>
  <si>
    <t>Tel: +44 7735080721</t>
  </si>
  <si>
    <t>Email: jedinf@gmail.com</t>
  </si>
  <si>
    <t>ACCO</t>
  </si>
  <si>
    <t>Gauge: 1.6mm</t>
  </si>
  <si>
    <t>Acrylic solid &amp; UV spiral coil taper</t>
  </si>
  <si>
    <t>Gauge: 2mm</t>
  </si>
  <si>
    <t>ASPG</t>
  </si>
  <si>
    <t>Gauge: 3mm</t>
  </si>
  <si>
    <t>Solid acrylic double flared plug</t>
  </si>
  <si>
    <t>Gauge: 4mm</t>
  </si>
  <si>
    <t>BB12</t>
  </si>
  <si>
    <t>316L steel big gauge tongue barbell with a thickness of 12g (2mm) and 6mm external threading balls</t>
  </si>
  <si>
    <t>BB18B3</t>
  </si>
  <si>
    <t>Color: High Polish</t>
  </si>
  <si>
    <t>Length: 5mm</t>
  </si>
  <si>
    <t>PVD plated 316L steel eyebrow barbell, 18g (1mm) with two 3mm balls</t>
  </si>
  <si>
    <t>BBT12</t>
  </si>
  <si>
    <t>PVD plated 316L steel big gauge tongue barbell with a thickness of 12g (2mm) and 6mm externally threaded balls</t>
  </si>
  <si>
    <t>BCRTGL</t>
  </si>
  <si>
    <t>Large diameter 316L steel ball closure ring, 14g (1.6mm) with 6mm anodized closure ball for use as earring</t>
  </si>
  <si>
    <t>Length: 21mm</t>
  </si>
  <si>
    <t>BLK21A</t>
  </si>
  <si>
    <t>Bulk body jewelry: 100 pcs. assortment of double jewel belly bananas, 14g (1.6mm) with 5 &amp; 6mm bezel set jewel balls</t>
  </si>
  <si>
    <t>CBRCN10X</t>
  </si>
  <si>
    <t>Surgical steel circular barbell, 10g (2.5mm) with two externally threaded 6mm cones</t>
  </si>
  <si>
    <t>CBRT12S</t>
  </si>
  <si>
    <t>PVD plated 316L steel circular barbell, 12g (2mm) with two externally threaded 5mm balls</t>
  </si>
  <si>
    <t>LBT20B</t>
  </si>
  <si>
    <t>Anodized surgical steel labret, 20g (0.8mm) with a 3mm ball</t>
  </si>
  <si>
    <t>LBTB3</t>
  </si>
  <si>
    <t>Premium PVD plated surgical steel labret, 16g (1.2mm) with a 3mm ball</t>
  </si>
  <si>
    <t>SEGH20</t>
  </si>
  <si>
    <t>High polished surgical steel hinged segment ring, 20g (0.8mm)</t>
  </si>
  <si>
    <t>SEGHT10</t>
  </si>
  <si>
    <t>PVD plated 316L steel hinged segment ring, 2.5mm (10g)</t>
  </si>
  <si>
    <t>Color: Rose-gold</t>
  </si>
  <si>
    <t>SEGHT12</t>
  </si>
  <si>
    <t>PVD plated surgical steel hinged segment ring, 12g (2mm)</t>
  </si>
  <si>
    <t>SEGHT14</t>
  </si>
  <si>
    <t>PVD plated surgical steel hinged segment ring, 14g (1.6mm)</t>
  </si>
  <si>
    <t>PVD plated surgical steel hinged segment ring, 16g (1.2mm)</t>
  </si>
  <si>
    <t>SEGHT18</t>
  </si>
  <si>
    <t xml:space="preserve">PVD plated surgical steel hinged segment ring, 18g (1.0mm) </t>
  </si>
  <si>
    <t>SEGT10</t>
  </si>
  <si>
    <t>Premium PVD plated surgical steel segment ring, 10g (2.5mm)</t>
  </si>
  <si>
    <t>SEGT12</t>
  </si>
  <si>
    <t>Premium PVD plated surgical steel segment ring, 12g (2mm)</t>
  </si>
  <si>
    <t>XACB16G</t>
  </si>
  <si>
    <t>Pack of 10 pcs. of bioflex cricular barbell posts with external threading, 16g (1.2mm)</t>
  </si>
  <si>
    <t>XCN25XS</t>
  </si>
  <si>
    <t>Pack of 10 pcs. of 2.5mm surgical steel balls with 0.8mm threading (20g)</t>
  </si>
  <si>
    <t>XCNT5S</t>
  </si>
  <si>
    <t>Pack of 10 pcs. of 5mm anodized surgical steel cones - threading, 16g (1.2mm)</t>
  </si>
  <si>
    <t>XDPBT5</t>
  </si>
  <si>
    <t>Pack of 10 pcs. of 5mm anodized 316L steel dimple ball for 14g or 16g (1.2mm or 1.6mm) ball closure rings (can use for both sizes)</t>
  </si>
  <si>
    <t>XJB25XS</t>
  </si>
  <si>
    <t>Pack of 10 pcs. of 2.5mm high polished surgical steel balls with bezel set crystal and with 0.8mm (20g) threading</t>
  </si>
  <si>
    <t>XJB3</t>
  </si>
  <si>
    <t>Pack of 10 pcs. of 3mm high polished surgical steel balls with bezel set crystal and with 1.2mm (16g) threading</t>
  </si>
  <si>
    <t>XJB3G</t>
  </si>
  <si>
    <t>Pack of 10 pcs. of 3mm high polished surgical steel balls with bezel set crystal and with 1.6mm (14g) threading</t>
  </si>
  <si>
    <t>XJB4S</t>
  </si>
  <si>
    <t>Pack of 10 pcs. of 4mm high polished surgical steel balls with bezel set crystal and with 1.2mm (16g) threading</t>
  </si>
  <si>
    <t>XJB5S</t>
  </si>
  <si>
    <t>Pack of 10 pcs. of 5mm high polished surgical steel balls with bezel set crystal and with 1.2mm (16g) threading</t>
  </si>
  <si>
    <t>ACCO14</t>
  </si>
  <si>
    <t>ACCO12</t>
  </si>
  <si>
    <t>ASPG8</t>
  </si>
  <si>
    <t>ASPG6</t>
  </si>
  <si>
    <t>BCRTGL3/4</t>
  </si>
  <si>
    <t>BCRTGL1</t>
  </si>
  <si>
    <t>BCRTGL27/32</t>
  </si>
  <si>
    <t>Two Thousand Three Hundred Forty and 46 cents USD</t>
  </si>
  <si>
    <t>Didi</t>
  </si>
  <si>
    <t>EORI: GB027013364000</t>
  </si>
  <si>
    <t>Free Shipping to UK via DHL due to order over 350 USD:</t>
  </si>
  <si>
    <t>Discount (10% for Orders over 2600 USD):</t>
  </si>
  <si>
    <t>Store Credit from last INV #49720:</t>
  </si>
  <si>
    <t>Steel belly banana, Steel labret, Steel hinged segment ring and other items as invoice attached</t>
  </si>
  <si>
    <t>One Thousand Three Hundred Sixteen and 21 cents USD</t>
  </si>
  <si>
    <t>Five Hundred Seventy Six and 85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</si>
</sst>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cellStyleXfs>
  <cellXfs count="15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8" fillId="3" borderId="19" xfId="0" applyFont="1" applyFill="1" applyBorder="1" applyAlignment="1">
      <alignment horizontal="center"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44" fontId="18" fillId="2" borderId="0" xfId="5320" applyFont="1" applyFill="1" applyAlignment="1">
      <alignment horizontal="right"/>
    </xf>
    <xf numFmtId="0" fontId="1" fillId="2" borderId="14"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21">
    <cellStyle name="Comma 2" xfId="7" xr:uid="{8D18707F-F069-41E0-B2B2-09F7DB6BDB97}"/>
    <cellStyle name="Comma 2 2" xfId="4756" xr:uid="{8A540957-FB31-4F32-A075-D2B8F817B024}"/>
    <cellStyle name="Comma 3" xfId="4289" xr:uid="{8121D29D-5C64-41A3-B30B-9B0071E1B8D6}"/>
    <cellStyle name="Comma 3 2" xfId="4757" xr:uid="{B7E8AD48-B2C4-43C7-B040-134984E32B4B}"/>
    <cellStyle name="Currency" xfId="5320" builtinId="4"/>
    <cellStyle name="Currency 10" xfId="8" xr:uid="{23C9CB7B-1F97-47DD-AFAE-D3EF92AC9560}"/>
    <cellStyle name="Currency 10 2" xfId="9" xr:uid="{0B03F7D1-5550-438D-8B3A-BD9699A3C3F5}"/>
    <cellStyle name="Currency 10 2 2" xfId="3665" xr:uid="{EC23D1CE-ADF4-4DF8-A285-C4B6BFA20580}"/>
    <cellStyle name="Currency 10 2 2 2" xfId="4483" xr:uid="{840F4263-1068-4E88-B01B-C700F1054A38}"/>
    <cellStyle name="Currency 10 2 3" xfId="4484" xr:uid="{D6598611-B4B4-4131-B729-F9FB1E8D404F}"/>
    <cellStyle name="Currency 10 3" xfId="10" xr:uid="{01BF1A57-BA80-4985-BF28-D31C0F966768}"/>
    <cellStyle name="Currency 10 3 2" xfId="3666" xr:uid="{CCA154D6-0AEB-4CB8-9DE6-0286B7830814}"/>
    <cellStyle name="Currency 10 3 2 2" xfId="4485" xr:uid="{CBA64F9D-23F8-4BAB-A48B-7950A314900C}"/>
    <cellStyle name="Currency 10 3 3" xfId="4486" xr:uid="{77BF98CD-3126-4663-B0AB-22AABD85BDD7}"/>
    <cellStyle name="Currency 10 4" xfId="3667" xr:uid="{8E0DE35A-CE4C-41D9-BD3D-D2CDFD9EAAD2}"/>
    <cellStyle name="Currency 10 4 2" xfId="4487" xr:uid="{B1987D3E-142C-4DD2-ABF0-1BD4C798283B}"/>
    <cellStyle name="Currency 10 5" xfId="4488" xr:uid="{09EB2932-24BB-4C58-94C9-71406019FB45}"/>
    <cellStyle name="Currency 10 6" xfId="4679" xr:uid="{5F29B59D-74BF-42C6-B6AC-96A71F27ECFB}"/>
    <cellStyle name="Currency 11" xfId="11" xr:uid="{E3B24070-2AEB-456C-9BCD-3D7FD97A3501}"/>
    <cellStyle name="Currency 11 2" xfId="12" xr:uid="{96CC8840-94B9-4364-85AD-F92DC7547EE7}"/>
    <cellStyle name="Currency 11 2 2" xfId="3668" xr:uid="{824FC9C4-A62F-4439-91FA-FF6E88F11612}"/>
    <cellStyle name="Currency 11 2 2 2" xfId="4489" xr:uid="{C57A65E2-F899-4975-B978-8E9C445F56E8}"/>
    <cellStyle name="Currency 11 2 3" xfId="4490" xr:uid="{DA9710B3-6480-4AE3-B0AA-55EDFD2544A4}"/>
    <cellStyle name="Currency 11 3" xfId="13" xr:uid="{04A84803-ECDC-41DF-BED5-8C11E2B99499}"/>
    <cellStyle name="Currency 11 3 2" xfId="3669" xr:uid="{0CC8027D-C257-4CB5-BADA-3F3E99C570DC}"/>
    <cellStyle name="Currency 11 3 2 2" xfId="4491" xr:uid="{4B75437B-E243-4B69-A8BA-EB8B69E96421}"/>
    <cellStyle name="Currency 11 3 3" xfId="4492" xr:uid="{2E0870CB-0949-4F7C-8983-47E95C490C07}"/>
    <cellStyle name="Currency 11 4" xfId="3670" xr:uid="{907F651D-49C7-4917-AF61-DA9711812688}"/>
    <cellStyle name="Currency 11 4 2" xfId="4493" xr:uid="{1748C442-29B1-41A6-BACD-94409BD14FBD}"/>
    <cellStyle name="Currency 11 5" xfId="4290" xr:uid="{B9E2F401-FCB8-441C-AA65-CB869655333E}"/>
    <cellStyle name="Currency 11 5 2" xfId="4494" xr:uid="{8D99F37B-38A5-44FD-A8C3-B9B57BB96BCD}"/>
    <cellStyle name="Currency 11 5 3" xfId="4711" xr:uid="{E9AFC642-B0BE-4651-95F4-6E283B9BC0A9}"/>
    <cellStyle name="Currency 11 5 3 2" xfId="5316" xr:uid="{100AD9FE-0406-466E-BB34-FFF76C2290A4}"/>
    <cellStyle name="Currency 11 5 3 3" xfId="4758" xr:uid="{475B211A-9852-42BE-B1B1-61587AB57258}"/>
    <cellStyle name="Currency 11 5 4" xfId="4688" xr:uid="{ED23202C-2286-4CB7-BE10-172915383926}"/>
    <cellStyle name="Currency 11 6" xfId="4680" xr:uid="{0FFB7BE0-EDE5-4032-B285-6FEA5596D2E8}"/>
    <cellStyle name="Currency 12" xfId="14" xr:uid="{1D74713A-9209-403C-9B5E-A2DE2FC0A922}"/>
    <cellStyle name="Currency 12 2" xfId="15" xr:uid="{404F3050-4E75-4327-809B-5872CB4FEB07}"/>
    <cellStyle name="Currency 12 2 2" xfId="3671" xr:uid="{979343BD-17B9-4A54-B64C-61407A764C64}"/>
    <cellStyle name="Currency 12 2 2 2" xfId="4495" xr:uid="{9ED8CD36-82BA-4544-872B-C23D4757E209}"/>
    <cellStyle name="Currency 12 2 3" xfId="4496" xr:uid="{82E41920-0B22-4CF6-A506-EC515708F8BE}"/>
    <cellStyle name="Currency 12 3" xfId="3672" xr:uid="{61287F85-CF7E-4F56-9A18-F7F46B150843}"/>
    <cellStyle name="Currency 12 3 2" xfId="4497" xr:uid="{172F968B-1149-4EF7-9470-F513E0ACF592}"/>
    <cellStyle name="Currency 12 4" xfId="4498" xr:uid="{F751E9E6-3D3E-4C29-98C6-5810C9958B5A}"/>
    <cellStyle name="Currency 13" xfId="16" xr:uid="{1FE85F85-727C-4013-B569-28040CDD70A0}"/>
    <cellStyle name="Currency 13 2" xfId="4292" xr:uid="{5CA19615-57F7-4AAA-A114-5ECC904F43E0}"/>
    <cellStyle name="Currency 13 3" xfId="4293" xr:uid="{C27984B9-7271-4C47-A192-8AE1EBF4462E}"/>
    <cellStyle name="Currency 13 3 2" xfId="4760" xr:uid="{AF5C67ED-2133-426B-9B2B-DAB0BBAC579B}"/>
    <cellStyle name="Currency 13 4" xfId="4291" xr:uid="{F7FF26F4-6A30-48CD-AE79-5BBFED82A5EC}"/>
    <cellStyle name="Currency 13 5" xfId="4759" xr:uid="{2EFD1A28-0115-4C44-B0A9-70552E003CFD}"/>
    <cellStyle name="Currency 14" xfId="17" xr:uid="{726019F3-A7A6-4E5D-BC37-A2B66ED6E5B9}"/>
    <cellStyle name="Currency 14 2" xfId="3673" xr:uid="{FBFA1332-AAAB-43BF-9F7B-26AFF116FB0F}"/>
    <cellStyle name="Currency 14 2 2" xfId="4499" xr:uid="{A00CE05A-57D9-4632-86B5-750C6762B72D}"/>
    <cellStyle name="Currency 14 3" xfId="4500" xr:uid="{9F2F2552-1B82-4A80-9EB7-1269BBACD2DF}"/>
    <cellStyle name="Currency 15" xfId="4385" xr:uid="{EB96B075-C362-4609-958C-CA47236A4D35}"/>
    <cellStyle name="Currency 17" xfId="4294" xr:uid="{E51621A5-C231-402C-B8A0-D9868FB7FBF6}"/>
    <cellStyle name="Currency 2" xfId="18" xr:uid="{9BDF25A8-5798-4532-BDE6-3CBF6C123CBF}"/>
    <cellStyle name="Currency 2 2" xfId="19" xr:uid="{16A0C246-AF3E-44FE-B0B1-5B9D9C583970}"/>
    <cellStyle name="Currency 2 2 2" xfId="20" xr:uid="{429664BF-037B-419D-AF71-3F52F5CDAAD9}"/>
    <cellStyle name="Currency 2 2 2 2" xfId="21" xr:uid="{8DADD873-B04A-4602-8DE7-079D287D38CD}"/>
    <cellStyle name="Currency 2 2 2 2 2" xfId="4761" xr:uid="{C4D8AFD5-D5A7-4290-860C-4EDB89B5D2F4}"/>
    <cellStyle name="Currency 2 2 2 3" xfId="22" xr:uid="{C47A229F-D823-4266-B053-98C673777D1C}"/>
    <cellStyle name="Currency 2 2 2 3 2" xfId="3674" xr:uid="{8AD86FA5-065F-429B-9919-81174BDF0633}"/>
    <cellStyle name="Currency 2 2 2 3 2 2" xfId="4501" xr:uid="{8AAC388C-B76F-4F17-887A-CB9D30C94436}"/>
    <cellStyle name="Currency 2 2 2 3 3" xfId="4502" xr:uid="{45DEEE14-C7B0-4C60-8F68-D793D174AA66}"/>
    <cellStyle name="Currency 2 2 2 4" xfId="3675" xr:uid="{0B7E829C-4729-4002-AA21-16223E7067A1}"/>
    <cellStyle name="Currency 2 2 2 4 2" xfId="4503" xr:uid="{99DC6AF2-4E9F-410F-AC9B-44ECE5E2A1F0}"/>
    <cellStyle name="Currency 2 2 2 5" xfId="4504" xr:uid="{C7F979B0-1582-4CF3-82CA-2C4846747248}"/>
    <cellStyle name="Currency 2 2 3" xfId="3676" xr:uid="{F4F98BA6-343F-40E3-BB20-36AF50383535}"/>
    <cellStyle name="Currency 2 2 3 2" xfId="4505" xr:uid="{92DCC74B-D4FC-49C5-82CB-1F276B90584F}"/>
    <cellStyle name="Currency 2 2 4" xfId="4506" xr:uid="{DFC68252-A0A9-4186-93E0-CB3D775171EC}"/>
    <cellStyle name="Currency 2 3" xfId="23" xr:uid="{C933EEEC-BE5B-4EBE-A909-D53860FF0984}"/>
    <cellStyle name="Currency 2 3 2" xfId="3677" xr:uid="{FD410E63-531D-4C92-8621-57730104FD94}"/>
    <cellStyle name="Currency 2 3 2 2" xfId="4507" xr:uid="{279B8ADE-85C1-451D-A116-573639ADADD9}"/>
    <cellStyle name="Currency 2 3 3" xfId="4508" xr:uid="{FB252318-491A-4C2C-8C9F-1617EBD1B996}"/>
    <cellStyle name="Currency 2 4" xfId="3678" xr:uid="{DE97B8B0-D92A-4589-A994-8EC712934C97}"/>
    <cellStyle name="Currency 2 4 2" xfId="4418" xr:uid="{CE3467D6-C1AA-4190-B3F7-493E6391E674}"/>
    <cellStyle name="Currency 2 5" xfId="4419" xr:uid="{65A8B346-6968-4A95-BDC2-F6C879ECE79F}"/>
    <cellStyle name="Currency 2 5 2" xfId="4420" xr:uid="{3BB10321-560A-465C-885B-0CD4AC4FB6BD}"/>
    <cellStyle name="Currency 2 6" xfId="4421" xr:uid="{F5B87DC6-567C-4B34-B714-4A4C57B5AD75}"/>
    <cellStyle name="Currency 3" xfId="24" xr:uid="{07F70D1C-248F-4E33-825B-FEFAC9E8BA81}"/>
    <cellStyle name="Currency 3 2" xfId="25" xr:uid="{331CE02E-AE08-4B39-B3DF-78C6CBCECF1F}"/>
    <cellStyle name="Currency 3 2 2" xfId="3679" xr:uid="{B62E3F1B-B7D7-4904-B4EA-64FF1E004DC0}"/>
    <cellStyle name="Currency 3 2 2 2" xfId="4509" xr:uid="{685B9049-7298-4AB4-996C-8B5965307E8C}"/>
    <cellStyle name="Currency 3 2 3" xfId="4510" xr:uid="{6D5A9F60-0DEA-41FE-822E-E2013397AB62}"/>
    <cellStyle name="Currency 3 3" xfId="26" xr:uid="{E819EB00-37C6-43CF-ADC0-D05A056A7C78}"/>
    <cellStyle name="Currency 3 3 2" xfId="3680" xr:uid="{23CC68A3-9259-408A-8794-2BB85368EFB4}"/>
    <cellStyle name="Currency 3 3 2 2" xfId="4511" xr:uid="{4E3C66B4-A8F9-4B6B-AF7C-CE9B2A7D6967}"/>
    <cellStyle name="Currency 3 3 3" xfId="4512" xr:uid="{A6A50DB8-3A3A-4E82-AD5D-1528B714E5DE}"/>
    <cellStyle name="Currency 3 4" xfId="27" xr:uid="{19E1CAED-1396-4331-8633-719F5B2C4C1A}"/>
    <cellStyle name="Currency 3 4 2" xfId="3681" xr:uid="{BF0EFC44-3F4D-479D-AC6B-FBCDD0897F0E}"/>
    <cellStyle name="Currency 3 4 2 2" xfId="4513" xr:uid="{F76078F9-67FD-4DE9-824D-7A5ABE8FE567}"/>
    <cellStyle name="Currency 3 4 3" xfId="4514" xr:uid="{7FA6DD2F-4EBE-4BEF-826C-27F763970D81}"/>
    <cellStyle name="Currency 3 5" xfId="3682" xr:uid="{DFD2DAA2-15EB-4A43-9768-6E1F3E7B85BE}"/>
    <cellStyle name="Currency 3 5 2" xfId="4515" xr:uid="{4247B216-A4C0-41EA-BF8D-A9A9E1293A54}"/>
    <cellStyle name="Currency 3 6" xfId="4516" xr:uid="{68FA17F7-7342-4ACE-AAC0-D0955DCF3155}"/>
    <cellStyle name="Currency 4" xfId="28" xr:uid="{015385A0-7ABA-4B9C-BEBC-C427858C9CFF}"/>
    <cellStyle name="Currency 4 2" xfId="29" xr:uid="{B807A438-9719-4981-B26E-B4AE8263EB44}"/>
    <cellStyle name="Currency 4 2 2" xfId="3683" xr:uid="{6BE0B81C-977E-44F1-A8CD-A538E84B5975}"/>
    <cellStyle name="Currency 4 2 2 2" xfId="4517" xr:uid="{BBB66579-0112-4BF5-A0C9-4A4A6DCA3131}"/>
    <cellStyle name="Currency 4 2 3" xfId="4518" xr:uid="{8EF8B531-E91A-4F1F-B89F-29D2CCFCB778}"/>
    <cellStyle name="Currency 4 3" xfId="30" xr:uid="{629EB2F9-E9D7-49F0-A4E6-5BE7589558A5}"/>
    <cellStyle name="Currency 4 3 2" xfId="3684" xr:uid="{02B8C44E-1230-4F75-B3DA-41B284FE7942}"/>
    <cellStyle name="Currency 4 3 2 2" xfId="4519" xr:uid="{1C3C9EEA-A878-4006-99F7-A79F531F4A98}"/>
    <cellStyle name="Currency 4 3 3" xfId="4520" xr:uid="{703118BE-C30C-4C84-9367-5F5910AB1211}"/>
    <cellStyle name="Currency 4 4" xfId="3685" xr:uid="{1D3E1309-504D-4B02-AE97-DFFC4C1B22FD}"/>
    <cellStyle name="Currency 4 4 2" xfId="4521" xr:uid="{2D323259-22CD-4BCD-B7D8-B71800206F8D}"/>
    <cellStyle name="Currency 4 5" xfId="4295" xr:uid="{ABF78872-7DC6-4A9A-99AB-54E83FE7A247}"/>
    <cellStyle name="Currency 4 5 2" xfId="4522" xr:uid="{48CA65EB-D993-4AEC-8BA8-CA31D5CF031E}"/>
    <cellStyle name="Currency 4 5 3" xfId="4712" xr:uid="{CBE917CB-AC38-4758-BFF5-35200B25FC4F}"/>
    <cellStyle name="Currency 4 5 3 2" xfId="5317" xr:uid="{930AA3CD-4B05-4394-AECB-2F1C10E739C2}"/>
    <cellStyle name="Currency 4 5 3 3" xfId="4762" xr:uid="{144094DE-2C7C-40A1-BB49-BB3CFB7D2AFE}"/>
    <cellStyle name="Currency 4 5 4" xfId="4689" xr:uid="{8051F68A-3FB4-401B-BF27-F6F18A31BEB5}"/>
    <cellStyle name="Currency 4 6" xfId="4681" xr:uid="{4050454E-B901-4206-AFE4-9629C60E5E8E}"/>
    <cellStyle name="Currency 5" xfId="31" xr:uid="{A7DC5329-452E-4A66-82C6-D438811E2B5E}"/>
    <cellStyle name="Currency 5 2" xfId="32" xr:uid="{289062F9-F0C2-4051-A9E9-A35656401181}"/>
    <cellStyle name="Currency 5 2 2" xfId="3686" xr:uid="{E613D2DD-BF93-4A8F-9E4D-D260D6B0BE5D}"/>
    <cellStyle name="Currency 5 2 2 2" xfId="4523" xr:uid="{167591B5-96F5-4DDC-BDEC-C2B5AE476643}"/>
    <cellStyle name="Currency 5 2 3" xfId="4524" xr:uid="{947B7F0B-9FB5-42D5-A5A7-417B48599B73}"/>
    <cellStyle name="Currency 5 3" xfId="4296" xr:uid="{15741E3E-F794-41F1-8E82-ABF74B3BB345}"/>
    <cellStyle name="Currency 5 3 2" xfId="4620" xr:uid="{6BBBAD71-0A70-46B7-8387-C556D3EE99A3}"/>
    <cellStyle name="Currency 5 3 2 2" xfId="5307" xr:uid="{F8A4E20C-3CCD-404C-A463-8EC6FFACE38E}"/>
    <cellStyle name="Currency 5 3 2 3" xfId="4764" xr:uid="{2F3D0989-2751-4FE7-8C6A-6F28B113E92D}"/>
    <cellStyle name="Currency 5 4" xfId="4763" xr:uid="{B6216ED9-341A-4636-B085-A4F987999060}"/>
    <cellStyle name="Currency 6" xfId="33" xr:uid="{BC7CF6C8-63AB-4F9B-9D86-CF9DD300DB85}"/>
    <cellStyle name="Currency 6 2" xfId="3687" xr:uid="{34295D4A-B2FA-47B3-B76B-2123B41C5C89}"/>
    <cellStyle name="Currency 6 2 2" xfId="4525" xr:uid="{79B83C2D-AE73-4338-BD71-0E70D8EBEDC1}"/>
    <cellStyle name="Currency 6 3" xfId="4297" xr:uid="{3F641149-AA49-40D8-8845-DEF3BD66F876}"/>
    <cellStyle name="Currency 6 3 2" xfId="4526" xr:uid="{DEDD36B8-22C9-448B-A22E-07DC3E2422B0}"/>
    <cellStyle name="Currency 6 3 3" xfId="4713" xr:uid="{0A57E403-5802-4886-BDC5-B0529BBFFAB4}"/>
    <cellStyle name="Currency 6 3 3 2" xfId="5318" xr:uid="{D50567E3-71A2-4F22-B5F8-4C84F75EEC2A}"/>
    <cellStyle name="Currency 6 3 3 3" xfId="4765" xr:uid="{A0EBBC48-A618-4B5C-A074-6679D513BBC6}"/>
    <cellStyle name="Currency 6 3 4" xfId="4690" xr:uid="{2E135B02-26EA-4382-AB49-7D9D88E31C76}"/>
    <cellStyle name="Currency 6 4" xfId="4682" xr:uid="{1E240156-C2AE-4027-BEFC-C79D8D167ECB}"/>
    <cellStyle name="Currency 7" xfId="34" xr:uid="{EC937CB8-DFD2-4BD0-8B5A-38050F201E1F}"/>
    <cellStyle name="Currency 7 2" xfId="35" xr:uid="{1709CB31-49F2-46E2-A465-9AC747897C68}"/>
    <cellStyle name="Currency 7 2 2" xfId="3688" xr:uid="{ADA8FA5D-9060-478A-8A8B-69546A558E50}"/>
    <cellStyle name="Currency 7 2 2 2" xfId="4527" xr:uid="{9DB601E9-FC67-44CB-9024-15D1014B9A79}"/>
    <cellStyle name="Currency 7 2 3" xfId="4528" xr:uid="{373E6518-E601-4957-8CED-F5F518A25054}"/>
    <cellStyle name="Currency 7 3" xfId="3689" xr:uid="{7B0D05A5-1E2C-44BC-AB00-253F04155664}"/>
    <cellStyle name="Currency 7 3 2" xfId="4529" xr:uid="{9CB44FF3-6FCC-44B6-BDD5-5ED03F4300E3}"/>
    <cellStyle name="Currency 7 4" xfId="4530" xr:uid="{98A41B2A-3791-45AA-A994-402869859E1E}"/>
    <cellStyle name="Currency 7 5" xfId="4683" xr:uid="{A40952E6-78FD-4837-B90D-8E7A12AE9CB0}"/>
    <cellStyle name="Currency 8" xfId="36" xr:uid="{3BDCC905-4C1B-4E41-BF61-FA7E476AD9F3}"/>
    <cellStyle name="Currency 8 2" xfId="37" xr:uid="{9D8A7AE3-23B0-48B3-953B-775E0F935028}"/>
    <cellStyle name="Currency 8 2 2" xfId="3690" xr:uid="{E8CCE7BE-1C17-4E61-9463-0FDEA3592E90}"/>
    <cellStyle name="Currency 8 2 2 2" xfId="4531" xr:uid="{2949013D-2F83-43D4-B6DE-AF3C03672613}"/>
    <cellStyle name="Currency 8 2 3" xfId="4532" xr:uid="{1CEBF4A7-C0A8-4A15-87CA-2F696EC9627B}"/>
    <cellStyle name="Currency 8 3" xfId="38" xr:uid="{38B5B4D8-7B37-4D04-AB2A-5FDB358BEF1D}"/>
    <cellStyle name="Currency 8 3 2" xfId="3691" xr:uid="{2AF3A967-E76D-4179-92FB-819FA08D7FC1}"/>
    <cellStyle name="Currency 8 3 2 2" xfId="4533" xr:uid="{6075C9B6-D566-46EB-BCDF-B90C3A525214}"/>
    <cellStyle name="Currency 8 3 3" xfId="4534" xr:uid="{280F8A42-C9D6-42BA-A29F-21A8B09C4172}"/>
    <cellStyle name="Currency 8 4" xfId="39" xr:uid="{B51D360A-7DB0-4F34-BACC-71E57614363D}"/>
    <cellStyle name="Currency 8 4 2" xfId="3692" xr:uid="{D01727E8-5A83-498D-83F7-F7D73B87DF17}"/>
    <cellStyle name="Currency 8 4 2 2" xfId="4535" xr:uid="{7EB1A541-0242-4AC0-AD07-BAED83655DF7}"/>
    <cellStyle name="Currency 8 4 3" xfId="4536" xr:uid="{53BD0FDA-B770-4EA2-9429-BA5CCE726E0B}"/>
    <cellStyle name="Currency 8 5" xfId="3693" xr:uid="{B61B2673-3415-488F-8C84-82B2E631B5D7}"/>
    <cellStyle name="Currency 8 5 2" xfId="4537" xr:uid="{F0D15AAF-2716-4579-9F61-617EAAE6347A}"/>
    <cellStyle name="Currency 8 6" xfId="4538" xr:uid="{25AAA3B0-D8CA-4D80-8DE0-0EE68360FCC3}"/>
    <cellStyle name="Currency 8 7" xfId="4684" xr:uid="{46BA8FBC-B3EF-499D-B5F5-E78074D239E1}"/>
    <cellStyle name="Currency 9" xfId="40" xr:uid="{A6422859-E20F-42E5-BE9A-939FAA979F7F}"/>
    <cellStyle name="Currency 9 2" xfId="41" xr:uid="{29CCAB12-F0BB-40A7-AD56-25856362C377}"/>
    <cellStyle name="Currency 9 2 2" xfId="3694" xr:uid="{31047799-9F4E-4DA1-A283-CDB2EBAFB36C}"/>
    <cellStyle name="Currency 9 2 2 2" xfId="4539" xr:uid="{A965CF11-ADBF-483C-90DA-D9824A196159}"/>
    <cellStyle name="Currency 9 2 3" xfId="4540" xr:uid="{28842D16-CD03-4905-A016-E8242DA570DD}"/>
    <cellStyle name="Currency 9 3" xfId="42" xr:uid="{167BE465-FAB3-4F51-947D-49AADB769F3D}"/>
    <cellStyle name="Currency 9 3 2" xfId="3695" xr:uid="{6BB884AC-2474-440A-BFE2-18FA32277FB0}"/>
    <cellStyle name="Currency 9 3 2 2" xfId="4541" xr:uid="{A21E2DD0-BC44-43E3-BDBF-D140A0678E56}"/>
    <cellStyle name="Currency 9 3 3" xfId="4542" xr:uid="{77A24EFC-9045-4BC6-B8F9-4CF0890D57B6}"/>
    <cellStyle name="Currency 9 4" xfId="3696" xr:uid="{346ECB7D-C831-411A-934B-55050DD028F0}"/>
    <cellStyle name="Currency 9 4 2" xfId="4543" xr:uid="{4AFF04B6-C6F5-405A-B5E2-97F6620CE18E}"/>
    <cellStyle name="Currency 9 5" xfId="4298" xr:uid="{A7A8C323-9464-442A-A326-4885F74808EA}"/>
    <cellStyle name="Currency 9 5 2" xfId="4544" xr:uid="{B313EC15-A9CA-494B-9344-2A407EB5A5F5}"/>
    <cellStyle name="Currency 9 5 3" xfId="4714" xr:uid="{905EBED1-AD48-45CD-8E6F-78034A16FD66}"/>
    <cellStyle name="Currency 9 5 4" xfId="4691" xr:uid="{F84EDFD2-CE21-4AF5-8754-ED0C14E89DCF}"/>
    <cellStyle name="Currency 9 6" xfId="4685" xr:uid="{AB7B4BB0-172E-47B1-AEC4-7D0799B9C702}"/>
    <cellStyle name="Hyperlink 2" xfId="6" xr:uid="{6CFFD761-E1C4-4FFC-9C82-FDD569F38491}"/>
    <cellStyle name="Hyperlink 3" xfId="43" xr:uid="{F6A0C80F-8203-4467-9588-0E6774911742}"/>
    <cellStyle name="Hyperlink 3 2" xfId="4386" xr:uid="{8242C2DC-5506-4338-BA9F-4A39A1EECD20}"/>
    <cellStyle name="Hyperlink 3 3" xfId="4299" xr:uid="{314EDF7E-8F92-4820-99DC-A8BAE06B554D}"/>
    <cellStyle name="Hyperlink 4" xfId="4300" xr:uid="{9027672A-2486-49B9-9B25-91EA61D90E56}"/>
    <cellStyle name="Normal" xfId="0" builtinId="0"/>
    <cellStyle name="Normal 10" xfId="44" xr:uid="{13A8EF76-4AAF-49F0-A9C4-FD6624C2E392}"/>
    <cellStyle name="Normal 10 10" xfId="93" xr:uid="{F6BAFB0D-F916-4161-86E5-A37435F02CF6}"/>
    <cellStyle name="Normal 10 10 2" xfId="94" xr:uid="{A5E79948-D236-4FA8-BE64-CAC20F32AC40}"/>
    <cellStyle name="Normal 10 10 2 2" xfId="4302" xr:uid="{7AD9EE98-476F-45A5-970C-D6E853037A00}"/>
    <cellStyle name="Normal 10 10 2 3" xfId="4598" xr:uid="{D1CE34C3-97E1-4F7F-964A-09FB9B39B12C}"/>
    <cellStyle name="Normal 10 10 3" xfId="95" xr:uid="{800B0625-3BC6-49D2-8C3F-1692BB567D33}"/>
    <cellStyle name="Normal 10 10 4" xfId="96" xr:uid="{34224616-8777-460C-B716-D1E5717A1C31}"/>
    <cellStyle name="Normal 10 11" xfId="97" xr:uid="{777C0628-C6C6-4D46-AE9F-600DB658F1F9}"/>
    <cellStyle name="Normal 10 11 2" xfId="98" xr:uid="{A8E518F6-E098-474F-B0D5-21B3E8B1F132}"/>
    <cellStyle name="Normal 10 11 3" xfId="99" xr:uid="{B586C72C-5FD3-423D-89B4-0DAF72C0D4A0}"/>
    <cellStyle name="Normal 10 11 4" xfId="100" xr:uid="{6C097C3E-AC20-4A9D-8AAF-355E8146E6D9}"/>
    <cellStyle name="Normal 10 12" xfId="101" xr:uid="{4323AA12-784A-43B6-AFC1-3A07DE24AFB8}"/>
    <cellStyle name="Normal 10 12 2" xfId="102" xr:uid="{8554A6BD-DEA8-497B-8D91-A7553BCBC5A0}"/>
    <cellStyle name="Normal 10 13" xfId="103" xr:uid="{0CAD4A6C-C8E1-4A54-9298-40C950673BF8}"/>
    <cellStyle name="Normal 10 14" xfId="104" xr:uid="{B7974816-F4BA-4D7A-9EEE-CC0ACB02B4D0}"/>
    <cellStyle name="Normal 10 15" xfId="105" xr:uid="{9330F422-4E8C-45C1-A8BF-2DD7954CD0C3}"/>
    <cellStyle name="Normal 10 2" xfId="45" xr:uid="{BA6BCA0C-6882-468F-B7CA-4F11EB7D5D40}"/>
    <cellStyle name="Normal 10 2 10" xfId="106" xr:uid="{F22A8089-12E0-4C51-8042-40F034227149}"/>
    <cellStyle name="Normal 10 2 11" xfId="107" xr:uid="{50E4F87F-FE92-466F-88F0-5A357EF0BD33}"/>
    <cellStyle name="Normal 10 2 2" xfId="108" xr:uid="{04060662-8955-48F8-AEF3-F120A72DDD41}"/>
    <cellStyle name="Normal 10 2 2 2" xfId="109" xr:uid="{9635FBEE-4B29-4586-94C8-05C583CD7558}"/>
    <cellStyle name="Normal 10 2 2 2 2" xfId="110" xr:uid="{34D63F9C-9508-4579-B836-3E789AFE08F7}"/>
    <cellStyle name="Normal 10 2 2 2 2 2" xfId="111" xr:uid="{C0C30575-9418-4220-99C5-89AC65D66D8D}"/>
    <cellStyle name="Normal 10 2 2 2 2 2 2" xfId="112" xr:uid="{AE58CCAF-9CAB-44ED-8E1D-3CEE7CB628F0}"/>
    <cellStyle name="Normal 10 2 2 2 2 2 2 2" xfId="3738" xr:uid="{E5913EA9-CB13-44B6-822F-3332EDC13F85}"/>
    <cellStyle name="Normal 10 2 2 2 2 2 2 2 2" xfId="3739" xr:uid="{ED7BEF8D-1775-4E49-B5A8-2355867FE007}"/>
    <cellStyle name="Normal 10 2 2 2 2 2 2 3" xfId="3740" xr:uid="{48C86649-CB21-4355-8E06-7306B3FE68A7}"/>
    <cellStyle name="Normal 10 2 2 2 2 2 3" xfId="113" xr:uid="{994C5D40-CCCC-4899-957B-11E6FF7A40E7}"/>
    <cellStyle name="Normal 10 2 2 2 2 2 3 2" xfId="3741" xr:uid="{A0AA9792-70B9-4C61-AAC9-2B11EB94EBD9}"/>
    <cellStyle name="Normal 10 2 2 2 2 2 4" xfId="114" xr:uid="{4F9C4555-5194-474D-8524-940FE554191E}"/>
    <cellStyle name="Normal 10 2 2 2 2 3" xfId="115" xr:uid="{55E9CAFE-6192-4808-9026-E0A62371A8A4}"/>
    <cellStyle name="Normal 10 2 2 2 2 3 2" xfId="116" xr:uid="{507E4CDA-4016-45ED-A1A8-8611D69855FF}"/>
    <cellStyle name="Normal 10 2 2 2 2 3 2 2" xfId="3742" xr:uid="{F257A0C5-94F2-47B2-AC74-F1ADDC646A90}"/>
    <cellStyle name="Normal 10 2 2 2 2 3 3" xfId="117" xr:uid="{BD4A78C2-4382-472F-8876-ADCA5C5EA77E}"/>
    <cellStyle name="Normal 10 2 2 2 2 3 4" xfId="118" xr:uid="{BAACBC47-5F3E-4E02-A34D-98075B65AD09}"/>
    <cellStyle name="Normal 10 2 2 2 2 4" xfId="119" xr:uid="{F7DBCF56-5332-4EAF-A487-750F759C933E}"/>
    <cellStyle name="Normal 10 2 2 2 2 4 2" xfId="3743" xr:uid="{23F85E84-4385-4E3D-AD22-C6D799AC881E}"/>
    <cellStyle name="Normal 10 2 2 2 2 5" xfId="120" xr:uid="{3D1E9B7F-8BCA-4714-8569-2F6C31AD10D0}"/>
    <cellStyle name="Normal 10 2 2 2 2 6" xfId="121" xr:uid="{BC0F38A5-D3A2-47FD-AE6A-9710F7BE19E1}"/>
    <cellStyle name="Normal 10 2 2 2 3" xfId="122" xr:uid="{04F78723-5389-4718-8307-EB501FFF2E6E}"/>
    <cellStyle name="Normal 10 2 2 2 3 2" xfId="123" xr:uid="{6EA90CD7-25C6-43D2-B4A0-8A16574E6642}"/>
    <cellStyle name="Normal 10 2 2 2 3 2 2" xfId="124" xr:uid="{007C58DB-897F-4507-BFE1-16560A4184E9}"/>
    <cellStyle name="Normal 10 2 2 2 3 2 2 2" xfId="3744" xr:uid="{DC0416C0-067F-4265-8BC4-559DF92D83A7}"/>
    <cellStyle name="Normal 10 2 2 2 3 2 2 2 2" xfId="3745" xr:uid="{2438590E-A9B6-475E-A659-FC00E5968B16}"/>
    <cellStyle name="Normal 10 2 2 2 3 2 2 3" xfId="3746" xr:uid="{0DBD331A-26A2-4F14-AFD9-538E56C702AD}"/>
    <cellStyle name="Normal 10 2 2 2 3 2 3" xfId="125" xr:uid="{DDB5E685-4BC7-4D3E-8AAE-3F16326BF6EF}"/>
    <cellStyle name="Normal 10 2 2 2 3 2 3 2" xfId="3747" xr:uid="{612890E1-E974-4B12-BC9A-52C96CD8F22C}"/>
    <cellStyle name="Normal 10 2 2 2 3 2 4" xfId="126" xr:uid="{9221F7D4-D832-47B6-8693-0CAE73EB2FF8}"/>
    <cellStyle name="Normal 10 2 2 2 3 3" xfId="127" xr:uid="{D28DA589-D638-4AEA-AA08-503DD594E377}"/>
    <cellStyle name="Normal 10 2 2 2 3 3 2" xfId="3748" xr:uid="{3C7CAE05-9DEC-4EAD-8ED4-3653D3CBB996}"/>
    <cellStyle name="Normal 10 2 2 2 3 3 2 2" xfId="3749" xr:uid="{0ED96882-D9FC-4FB3-81AC-11FA29C80944}"/>
    <cellStyle name="Normal 10 2 2 2 3 3 3" xfId="3750" xr:uid="{A72FDCCC-2935-4654-A272-9E8011422969}"/>
    <cellStyle name="Normal 10 2 2 2 3 4" xfId="128" xr:uid="{3CB7D1D2-03E4-4445-AC28-2C7B73AEA3F2}"/>
    <cellStyle name="Normal 10 2 2 2 3 4 2" xfId="3751" xr:uid="{8CD6AEB1-32A3-4D68-957D-E2401318F974}"/>
    <cellStyle name="Normal 10 2 2 2 3 5" xfId="129" xr:uid="{59720BDC-3EA2-4824-8C5E-ED4C38024D8D}"/>
    <cellStyle name="Normal 10 2 2 2 4" xfId="130" xr:uid="{E4F1356A-3BA6-467B-AF25-FAC2C5142D42}"/>
    <cellStyle name="Normal 10 2 2 2 4 2" xfId="131" xr:uid="{862530DE-EF6E-4B04-8FA6-D46ED029BCB1}"/>
    <cellStyle name="Normal 10 2 2 2 4 2 2" xfId="3752" xr:uid="{FD56A960-CFFF-4E75-AB08-C695D9F057D7}"/>
    <cellStyle name="Normal 10 2 2 2 4 2 2 2" xfId="3753" xr:uid="{59658DD4-FA70-4726-8123-526C46FD7C3D}"/>
    <cellStyle name="Normal 10 2 2 2 4 2 3" xfId="3754" xr:uid="{41FFE56F-F950-4C47-8125-5A03547133CA}"/>
    <cellStyle name="Normal 10 2 2 2 4 3" xfId="132" xr:uid="{E96395A8-63D7-4A12-8CC4-10E6AF3E1008}"/>
    <cellStyle name="Normal 10 2 2 2 4 3 2" xfId="3755" xr:uid="{3D2932B3-421D-40DC-A057-872F398ABFDC}"/>
    <cellStyle name="Normal 10 2 2 2 4 4" xfId="133" xr:uid="{C7658020-D9B7-4A3D-9675-B17E21122F9D}"/>
    <cellStyle name="Normal 10 2 2 2 5" xfId="134" xr:uid="{49F233DB-A262-4A07-9087-0B7A9DEAE141}"/>
    <cellStyle name="Normal 10 2 2 2 5 2" xfId="135" xr:uid="{0E480099-36F8-49E1-8106-D61FBEE378EA}"/>
    <cellStyle name="Normal 10 2 2 2 5 2 2" xfId="3756" xr:uid="{FDBC47BE-E528-442A-8E28-9D87F090DDB3}"/>
    <cellStyle name="Normal 10 2 2 2 5 3" xfId="136" xr:uid="{ADC798B2-7B41-4897-B4FB-6FC17E7443FF}"/>
    <cellStyle name="Normal 10 2 2 2 5 4" xfId="137" xr:uid="{2EC5976C-4322-4FE3-9C30-E1F03CAF33A1}"/>
    <cellStyle name="Normal 10 2 2 2 6" xfId="138" xr:uid="{A0445D1E-B101-42D7-A0F9-24DABA2A79D7}"/>
    <cellStyle name="Normal 10 2 2 2 6 2" xfId="3757" xr:uid="{200F07B7-5AD1-41C5-B7F2-43705ED67CEC}"/>
    <cellStyle name="Normal 10 2 2 2 7" xfId="139" xr:uid="{4B09071E-73DF-49A1-9947-2D10AB6F1F1A}"/>
    <cellStyle name="Normal 10 2 2 2 8" xfId="140" xr:uid="{306CD54C-3C92-4701-83A6-55B1E865AB79}"/>
    <cellStyle name="Normal 10 2 2 3" xfId="141" xr:uid="{5ED40D92-97C6-4B93-947E-0CE9A9FC231B}"/>
    <cellStyle name="Normal 10 2 2 3 2" xfId="142" xr:uid="{578C2132-8E19-477C-8D9D-D576305C4EDF}"/>
    <cellStyle name="Normal 10 2 2 3 2 2" xfId="143" xr:uid="{7C5744E4-E5DC-4EFD-B6F8-5AF120941488}"/>
    <cellStyle name="Normal 10 2 2 3 2 2 2" xfId="3758" xr:uid="{70688EE7-B050-45A1-B8A4-6F40CA66F2F4}"/>
    <cellStyle name="Normal 10 2 2 3 2 2 2 2" xfId="3759" xr:uid="{C9B18338-BDAA-4FC1-95C0-7832045185A9}"/>
    <cellStyle name="Normal 10 2 2 3 2 2 3" xfId="3760" xr:uid="{79665730-3FBC-4020-975B-FAD69CC9A4B8}"/>
    <cellStyle name="Normal 10 2 2 3 2 3" xfId="144" xr:uid="{4BDBF00F-938A-4BE1-9711-459049C681E2}"/>
    <cellStyle name="Normal 10 2 2 3 2 3 2" xfId="3761" xr:uid="{6815AB9B-7C16-4D82-9E39-08A759D44667}"/>
    <cellStyle name="Normal 10 2 2 3 2 4" xfId="145" xr:uid="{F37594E4-AEB2-4E83-8EB6-2BFCA3814F86}"/>
    <cellStyle name="Normal 10 2 2 3 3" xfId="146" xr:uid="{B5D81DAD-DFCD-440B-9DC8-CC0B52B327DF}"/>
    <cellStyle name="Normal 10 2 2 3 3 2" xfId="147" xr:uid="{F1BAF9B9-6E28-42D9-A030-7ECD310F6E01}"/>
    <cellStyle name="Normal 10 2 2 3 3 2 2" xfId="3762" xr:uid="{3089C55B-397F-4A33-917B-C0C73708F491}"/>
    <cellStyle name="Normal 10 2 2 3 3 3" xfId="148" xr:uid="{F2FC76B2-12EC-43DD-AA99-EFEFE83D7953}"/>
    <cellStyle name="Normal 10 2 2 3 3 4" xfId="149" xr:uid="{1C375A68-F794-4605-81B2-D683F5F4FCFE}"/>
    <cellStyle name="Normal 10 2 2 3 4" xfId="150" xr:uid="{9C9A5DE1-622B-47E2-8421-C55D195F9913}"/>
    <cellStyle name="Normal 10 2 2 3 4 2" xfId="3763" xr:uid="{A5F4C9E3-2B01-4784-8AFC-4E7393355F6B}"/>
    <cellStyle name="Normal 10 2 2 3 5" xfId="151" xr:uid="{9ACC123C-3E58-4C70-AAFE-5A4796B5C403}"/>
    <cellStyle name="Normal 10 2 2 3 6" xfId="152" xr:uid="{99A601CA-F74A-4965-9593-2CB3291D2E82}"/>
    <cellStyle name="Normal 10 2 2 4" xfId="153" xr:uid="{04DF3334-2BA4-413B-849B-30A979B3517C}"/>
    <cellStyle name="Normal 10 2 2 4 2" xfId="154" xr:uid="{0206A47F-A08F-478E-94F2-6AAC3B52E8BD}"/>
    <cellStyle name="Normal 10 2 2 4 2 2" xfId="155" xr:uid="{6D2D8FD4-C433-4F7F-84C6-FE2A1086F2A7}"/>
    <cellStyle name="Normal 10 2 2 4 2 2 2" xfId="3764" xr:uid="{C4F95CA6-3805-42ED-95C4-D1AB7933F6C5}"/>
    <cellStyle name="Normal 10 2 2 4 2 2 2 2" xfId="3765" xr:uid="{004E842C-14E7-4A58-B8CD-0B5CBD09F271}"/>
    <cellStyle name="Normal 10 2 2 4 2 2 3" xfId="3766" xr:uid="{9743FEB1-C1A7-4C1A-B371-6A5E7270C769}"/>
    <cellStyle name="Normal 10 2 2 4 2 3" xfId="156" xr:uid="{BA4D75F8-2401-4F95-B449-F675C5C23662}"/>
    <cellStyle name="Normal 10 2 2 4 2 3 2" xfId="3767" xr:uid="{9459D8E8-7B7E-4717-9FB1-50F95A59D067}"/>
    <cellStyle name="Normal 10 2 2 4 2 4" xfId="157" xr:uid="{B5F31EB7-2E0C-4AD0-B2C5-90A5550ECBBD}"/>
    <cellStyle name="Normal 10 2 2 4 3" xfId="158" xr:uid="{68D0F3E3-BFE2-495E-8807-34DBFC87505C}"/>
    <cellStyle name="Normal 10 2 2 4 3 2" xfId="3768" xr:uid="{A01712DC-3AE2-4A38-9D3B-CA29FD7DC7B9}"/>
    <cellStyle name="Normal 10 2 2 4 3 2 2" xfId="3769" xr:uid="{5F3B05CD-7D86-498E-8DEF-25B792CF29D0}"/>
    <cellStyle name="Normal 10 2 2 4 3 3" xfId="3770" xr:uid="{04462D5B-E1EE-4F67-A812-F8C32DF89E81}"/>
    <cellStyle name="Normal 10 2 2 4 4" xfId="159" xr:uid="{34795087-54B5-4DCC-8676-28C9732EC559}"/>
    <cellStyle name="Normal 10 2 2 4 4 2" xfId="3771" xr:uid="{DABF477A-41A2-4DD8-84E5-23AE9234F087}"/>
    <cellStyle name="Normal 10 2 2 4 5" xfId="160" xr:uid="{619F65D7-EB59-41D7-B3FB-D50094F75102}"/>
    <cellStyle name="Normal 10 2 2 5" xfId="161" xr:uid="{6158510C-BB70-4506-9F9C-0BE42EB23782}"/>
    <cellStyle name="Normal 10 2 2 5 2" xfId="162" xr:uid="{881815A3-D891-45A9-A5E1-058CC53E0612}"/>
    <cellStyle name="Normal 10 2 2 5 2 2" xfId="3772" xr:uid="{F5812CDF-AE64-4A86-92E4-28FF71D93B1E}"/>
    <cellStyle name="Normal 10 2 2 5 2 2 2" xfId="3773" xr:uid="{A5EDE066-B2C0-47BB-903E-A614A299C1D3}"/>
    <cellStyle name="Normal 10 2 2 5 2 3" xfId="3774" xr:uid="{F8AA700C-943F-4086-AAA3-309141412BF5}"/>
    <cellStyle name="Normal 10 2 2 5 3" xfId="163" xr:uid="{4C54B1E2-5997-4B92-95CE-DED2DC8F80C9}"/>
    <cellStyle name="Normal 10 2 2 5 3 2" xfId="3775" xr:uid="{3094D64E-E972-4E54-9295-F39E2E552DFC}"/>
    <cellStyle name="Normal 10 2 2 5 4" xfId="164" xr:uid="{ED3B07CA-4EDC-4F98-A1FF-1E146ADD80F1}"/>
    <cellStyle name="Normal 10 2 2 6" xfId="165" xr:uid="{D88D078F-2E66-4667-BE5A-379C85C4FE48}"/>
    <cellStyle name="Normal 10 2 2 6 2" xfId="166" xr:uid="{7B3FA283-ED0D-4DC2-95DC-158C08E8C9B6}"/>
    <cellStyle name="Normal 10 2 2 6 2 2" xfId="3776" xr:uid="{40BCB061-2562-4649-8838-EF093CE92657}"/>
    <cellStyle name="Normal 10 2 2 6 2 3" xfId="4304" xr:uid="{908CC275-83AC-4751-9AA8-66D9F398E380}"/>
    <cellStyle name="Normal 10 2 2 6 3" xfId="167" xr:uid="{37DE1603-CD71-4202-87F1-8D437723E054}"/>
    <cellStyle name="Normal 10 2 2 6 4" xfId="168" xr:uid="{89A782CE-C729-4125-B0D0-0F0B4CADE4A2}"/>
    <cellStyle name="Normal 10 2 2 6 4 2" xfId="4740" xr:uid="{AB47D2AA-BF28-4D3C-BA4C-483E6EDE8B82}"/>
    <cellStyle name="Normal 10 2 2 6 4 3" xfId="4599" xr:uid="{545FD13B-6165-4E38-ADEB-0835FB3A5A3D}"/>
    <cellStyle name="Normal 10 2 2 6 4 4" xfId="4447" xr:uid="{FC8DE083-DA4B-4026-8D96-77B25A48735D}"/>
    <cellStyle name="Normal 10 2 2 7" xfId="169" xr:uid="{BF944DC3-5026-482C-B276-67EA0886B14F}"/>
    <cellStyle name="Normal 10 2 2 7 2" xfId="3777" xr:uid="{5006D6FC-2307-4CAF-B166-51C448093554}"/>
    <cellStyle name="Normal 10 2 2 8" xfId="170" xr:uid="{4C3DD7B3-B2DC-49BF-BD5F-589EF1091484}"/>
    <cellStyle name="Normal 10 2 2 9" xfId="171" xr:uid="{FA1F2A71-71C1-45C9-86BE-EA3059962E1D}"/>
    <cellStyle name="Normal 10 2 3" xfId="172" xr:uid="{EE832023-B5D5-464F-8275-02A92C97A034}"/>
    <cellStyle name="Normal 10 2 3 2" xfId="173" xr:uid="{26A7DABA-27F3-47B4-8FCF-7394FEB29F0C}"/>
    <cellStyle name="Normal 10 2 3 2 2" xfId="174" xr:uid="{C063B092-9FB5-466D-ADBC-8FC68930CBF2}"/>
    <cellStyle name="Normal 10 2 3 2 2 2" xfId="175" xr:uid="{A92101BC-D95E-40F6-ADB2-A7BACBBD6080}"/>
    <cellStyle name="Normal 10 2 3 2 2 2 2" xfId="3778" xr:uid="{D076526C-B15E-4ABA-B2C5-05A5A6B8B316}"/>
    <cellStyle name="Normal 10 2 3 2 2 2 2 2" xfId="3779" xr:uid="{1345AE1F-820A-4151-90F9-075586EF82EC}"/>
    <cellStyle name="Normal 10 2 3 2 2 2 3" xfId="3780" xr:uid="{25834924-8079-4DC3-A036-0C6393D548FC}"/>
    <cellStyle name="Normal 10 2 3 2 2 3" xfId="176" xr:uid="{73EBC02E-AE9F-4CC6-9E99-5C5673B2A8C8}"/>
    <cellStyle name="Normal 10 2 3 2 2 3 2" xfId="3781" xr:uid="{0E3716E4-736E-4CA4-822B-85323995CF76}"/>
    <cellStyle name="Normal 10 2 3 2 2 4" xfId="177" xr:uid="{898F77B0-5D52-4E32-B294-671A3F73ED66}"/>
    <cellStyle name="Normal 10 2 3 2 3" xfId="178" xr:uid="{74412CBC-303A-47E2-99B0-ED35D9247ACB}"/>
    <cellStyle name="Normal 10 2 3 2 3 2" xfId="179" xr:uid="{68854F79-E32A-477C-BBCD-B86A80432BE7}"/>
    <cellStyle name="Normal 10 2 3 2 3 2 2" xfId="3782" xr:uid="{2E970392-BEE1-426B-94D7-569A55B413AC}"/>
    <cellStyle name="Normal 10 2 3 2 3 3" xfId="180" xr:uid="{835E7819-4C5C-4892-9230-38890DD4D807}"/>
    <cellStyle name="Normal 10 2 3 2 3 4" xfId="181" xr:uid="{125983EE-6CC6-4E39-8871-30015A7E0A1C}"/>
    <cellStyle name="Normal 10 2 3 2 4" xfId="182" xr:uid="{A8DB3452-FC09-4687-BA47-EE41E3E5FDEA}"/>
    <cellStyle name="Normal 10 2 3 2 4 2" xfId="3783" xr:uid="{7CB51CD9-070C-43E6-B660-B7629BFDF589}"/>
    <cellStyle name="Normal 10 2 3 2 5" xfId="183" xr:uid="{8D5AE4A2-6D1C-4749-9F2D-947AFF863C78}"/>
    <cellStyle name="Normal 10 2 3 2 6" xfId="184" xr:uid="{98007440-F141-4C79-A316-319DC258FFE0}"/>
    <cellStyle name="Normal 10 2 3 3" xfId="185" xr:uid="{5DC613E1-9EBF-4BAB-A4FD-F7EE936A07D0}"/>
    <cellStyle name="Normal 10 2 3 3 2" xfId="186" xr:uid="{EF25D416-54E5-4F2F-9C84-77F0A8C4D35A}"/>
    <cellStyle name="Normal 10 2 3 3 2 2" xfId="187" xr:uid="{4C0A6B9A-B936-4238-89DA-18E07995DE1B}"/>
    <cellStyle name="Normal 10 2 3 3 2 2 2" xfId="3784" xr:uid="{037F2104-B256-49EA-9F79-D972418B40A4}"/>
    <cellStyle name="Normal 10 2 3 3 2 2 2 2" xfId="3785" xr:uid="{3D5DBF4A-B02A-4D88-A25B-B7F934A32BA8}"/>
    <cellStyle name="Normal 10 2 3 3 2 2 3" xfId="3786" xr:uid="{FBC8D827-A517-4427-9C04-071B54A67277}"/>
    <cellStyle name="Normal 10 2 3 3 2 3" xfId="188" xr:uid="{D48FE4BD-B7A9-4B51-8BC7-5F11CC825174}"/>
    <cellStyle name="Normal 10 2 3 3 2 3 2" xfId="3787" xr:uid="{70DAC05D-403A-43C6-B66B-24DC7E82A9B1}"/>
    <cellStyle name="Normal 10 2 3 3 2 4" xfId="189" xr:uid="{6681FA7D-5AF7-40FB-9331-B4840D55EC9E}"/>
    <cellStyle name="Normal 10 2 3 3 3" xfId="190" xr:uid="{597F2DE4-C0D9-4EB4-A66C-0A1189D53629}"/>
    <cellStyle name="Normal 10 2 3 3 3 2" xfId="3788" xr:uid="{498AE920-D06B-48B6-9601-084AC2DE88E0}"/>
    <cellStyle name="Normal 10 2 3 3 3 2 2" xfId="3789" xr:uid="{299F6CF4-CC2D-47CF-BFB5-06D98DC5EEFE}"/>
    <cellStyle name="Normal 10 2 3 3 3 3" xfId="3790" xr:uid="{861DFEEC-CE3A-4C08-A17F-BF5F1DAA5EE8}"/>
    <cellStyle name="Normal 10 2 3 3 4" xfId="191" xr:uid="{25E414FA-6DF6-44D3-B6B0-C2EBC2F51001}"/>
    <cellStyle name="Normal 10 2 3 3 4 2" xfId="3791" xr:uid="{2839D77E-B8C8-46A8-AF60-81BA39FFB3D2}"/>
    <cellStyle name="Normal 10 2 3 3 5" xfId="192" xr:uid="{3CC7A679-3092-4700-BA8D-0C411D2AF3AA}"/>
    <cellStyle name="Normal 10 2 3 4" xfId="193" xr:uid="{C204831D-F226-41AE-BA62-5EE436785F3C}"/>
    <cellStyle name="Normal 10 2 3 4 2" xfId="194" xr:uid="{5B284FCF-23F5-431D-A7E3-876B44B4D8AC}"/>
    <cellStyle name="Normal 10 2 3 4 2 2" xfId="3792" xr:uid="{7FA8545F-1344-4260-904D-30780C1B87AF}"/>
    <cellStyle name="Normal 10 2 3 4 2 2 2" xfId="3793" xr:uid="{16C9AA31-A8D9-45A4-A059-96085A22EE92}"/>
    <cellStyle name="Normal 10 2 3 4 2 3" xfId="3794" xr:uid="{1990F3D4-EA79-437A-9720-4E1617B04993}"/>
    <cellStyle name="Normal 10 2 3 4 3" xfId="195" xr:uid="{C0C91C42-E0AA-4763-A9F2-4B471B8F65E5}"/>
    <cellStyle name="Normal 10 2 3 4 3 2" xfId="3795" xr:uid="{5A7A725D-7BD9-450D-B37B-325CA7626088}"/>
    <cellStyle name="Normal 10 2 3 4 4" xfId="196" xr:uid="{00E5E3A2-E9AE-4A1B-A7E0-0206FBF7D3BD}"/>
    <cellStyle name="Normal 10 2 3 5" xfId="197" xr:uid="{4936DD3B-C8CF-44F5-8D0E-9B42867D31D0}"/>
    <cellStyle name="Normal 10 2 3 5 2" xfId="198" xr:uid="{78D02822-3B2A-47CF-B4F8-B0D6C563A042}"/>
    <cellStyle name="Normal 10 2 3 5 2 2" xfId="3796" xr:uid="{ABDC22B7-F2E7-4C2F-8893-4DD3BDD53C2E}"/>
    <cellStyle name="Normal 10 2 3 5 2 3" xfId="4305" xr:uid="{42C99E60-2E25-4BC9-B299-5B4178887DA0}"/>
    <cellStyle name="Normal 10 2 3 5 3" xfId="199" xr:uid="{C5B7005F-0E67-45D8-AB98-AAA6DDB55891}"/>
    <cellStyle name="Normal 10 2 3 5 4" xfId="200" xr:uid="{5477B1B4-57FE-41BA-A9F5-3942FF8521DA}"/>
    <cellStyle name="Normal 10 2 3 5 4 2" xfId="4741" xr:uid="{6D4EC4C1-0FC1-4F1C-AAE2-4AB0ADC7232C}"/>
    <cellStyle name="Normal 10 2 3 5 4 3" xfId="4600" xr:uid="{B26B269F-EEC4-4B52-9E0A-C8A64013D03E}"/>
    <cellStyle name="Normal 10 2 3 5 4 4" xfId="4448" xr:uid="{521A355E-6DD2-4170-9175-792BBDF456CC}"/>
    <cellStyle name="Normal 10 2 3 6" xfId="201" xr:uid="{78970999-14E2-4850-BC57-9A6772BF2E86}"/>
    <cellStyle name="Normal 10 2 3 6 2" xfId="3797" xr:uid="{C961FBB1-1659-4D1A-8382-165168BD640D}"/>
    <cellStyle name="Normal 10 2 3 7" xfId="202" xr:uid="{BA3E53F6-0562-48DD-B756-9D7EBD913D86}"/>
    <cellStyle name="Normal 10 2 3 8" xfId="203" xr:uid="{7D39AB05-1EEA-4E9C-8802-532A41615139}"/>
    <cellStyle name="Normal 10 2 4" xfId="204" xr:uid="{E41E2487-AA9B-415C-AA0A-96ADEF560B9F}"/>
    <cellStyle name="Normal 10 2 4 2" xfId="205" xr:uid="{2A9EA9AC-7D4E-45A5-AAB4-508F4400AC78}"/>
    <cellStyle name="Normal 10 2 4 2 2" xfId="206" xr:uid="{9BB7F663-9619-44C0-94B0-F9BB826080C2}"/>
    <cellStyle name="Normal 10 2 4 2 2 2" xfId="207" xr:uid="{E505D2A5-6E32-40BB-AFB0-1E5723A5408B}"/>
    <cellStyle name="Normal 10 2 4 2 2 2 2" xfId="3798" xr:uid="{77729650-C355-4127-99A9-1CD2335DCEBA}"/>
    <cellStyle name="Normal 10 2 4 2 2 3" xfId="208" xr:uid="{40052040-A738-4E43-B5B6-9C74A7F7D5C0}"/>
    <cellStyle name="Normal 10 2 4 2 2 4" xfId="209" xr:uid="{728606A5-1F21-4AF7-AB76-C79A98675F7F}"/>
    <cellStyle name="Normal 10 2 4 2 3" xfId="210" xr:uid="{71FF0C51-C6E6-4465-B483-5D556B5975E4}"/>
    <cellStyle name="Normal 10 2 4 2 3 2" xfId="3799" xr:uid="{C15F4316-124B-4613-985D-72B02AFD77AB}"/>
    <cellStyle name="Normal 10 2 4 2 4" xfId="211" xr:uid="{157A886B-1F47-4E18-AD7D-90A2021305A5}"/>
    <cellStyle name="Normal 10 2 4 2 5" xfId="212" xr:uid="{7C15DACF-340F-4E97-9210-9EDF879E1FC9}"/>
    <cellStyle name="Normal 10 2 4 3" xfId="213" xr:uid="{E05D2E99-963A-4542-8F82-382D574C6E23}"/>
    <cellStyle name="Normal 10 2 4 3 2" xfId="214" xr:uid="{A1CC4B97-9C50-42C0-A637-CFB041422865}"/>
    <cellStyle name="Normal 10 2 4 3 2 2" xfId="3800" xr:uid="{92459FB9-B813-47D0-8D46-C79ED760378C}"/>
    <cellStyle name="Normal 10 2 4 3 3" xfId="215" xr:uid="{BAB124FC-85AD-4585-A88F-79303A4A9FEB}"/>
    <cellStyle name="Normal 10 2 4 3 4" xfId="216" xr:uid="{BF2D89E4-3D9B-4FA0-89A1-1BCAC0F1CCE1}"/>
    <cellStyle name="Normal 10 2 4 4" xfId="217" xr:uid="{38DA8A5B-9466-4B64-96A5-549DBB339C32}"/>
    <cellStyle name="Normal 10 2 4 4 2" xfId="218" xr:uid="{E3DFD6E2-5B89-4593-B77A-D0E9E20A3827}"/>
    <cellStyle name="Normal 10 2 4 4 3" xfId="219" xr:uid="{139CD0FE-E0DD-4329-B443-5F6C505DF617}"/>
    <cellStyle name="Normal 10 2 4 4 4" xfId="220" xr:uid="{969C3568-F774-48CB-BCAF-8729C6B35062}"/>
    <cellStyle name="Normal 10 2 4 5" xfId="221" xr:uid="{18F2EC29-B666-4143-A5A0-2E1523E9D138}"/>
    <cellStyle name="Normal 10 2 4 6" xfId="222" xr:uid="{149FF5AB-02D4-412C-B33F-E547441BC24F}"/>
    <cellStyle name="Normal 10 2 4 7" xfId="223" xr:uid="{09A8B13D-831C-45A8-B3CB-DBCADFB21D22}"/>
    <cellStyle name="Normal 10 2 5" xfId="224" xr:uid="{1658EB10-0771-41D7-8DBC-99B27DCBC29E}"/>
    <cellStyle name="Normal 10 2 5 2" xfId="225" xr:uid="{E7387E17-7D85-40E1-8774-ACBBF00E2E81}"/>
    <cellStyle name="Normal 10 2 5 2 2" xfId="226" xr:uid="{746D42E4-4FC0-43D1-96C4-F44E729D4DBB}"/>
    <cellStyle name="Normal 10 2 5 2 2 2" xfId="3801" xr:uid="{7B301FD3-3259-4D64-8748-6B5D9E41E721}"/>
    <cellStyle name="Normal 10 2 5 2 2 2 2" xfId="3802" xr:uid="{9E3F5443-310B-4293-8EA1-A9ACE69E8587}"/>
    <cellStyle name="Normal 10 2 5 2 2 3" xfId="3803" xr:uid="{2729FFB4-7055-4E1A-ADEE-A4FD6C0D4628}"/>
    <cellStyle name="Normal 10 2 5 2 3" xfId="227" xr:uid="{44E451E7-5CBD-404A-917F-CE7A060ECE39}"/>
    <cellStyle name="Normal 10 2 5 2 3 2" xfId="3804" xr:uid="{8D51245B-9636-43FD-980A-996F5C0DFD9A}"/>
    <cellStyle name="Normal 10 2 5 2 4" xfId="228" xr:uid="{5A4D91C0-7FDA-4283-A849-5E08D0A2EB13}"/>
    <cellStyle name="Normal 10 2 5 3" xfId="229" xr:uid="{D8EB9C7C-8DA9-4A87-8A35-9C6672B35377}"/>
    <cellStyle name="Normal 10 2 5 3 2" xfId="230" xr:uid="{59FC9993-AC9E-4F10-865D-CD82C8F9B0FD}"/>
    <cellStyle name="Normal 10 2 5 3 2 2" xfId="3805" xr:uid="{B54082D7-7DBF-4526-A724-38C3D9130FB1}"/>
    <cellStyle name="Normal 10 2 5 3 3" xfId="231" xr:uid="{9235DA31-34B3-465D-B2E7-5749EA66B145}"/>
    <cellStyle name="Normal 10 2 5 3 4" xfId="232" xr:uid="{0314617B-0FE5-4ED9-94D4-D112D2290215}"/>
    <cellStyle name="Normal 10 2 5 4" xfId="233" xr:uid="{B67D9E19-6B9A-430A-90EE-F932FB9B4261}"/>
    <cellStyle name="Normal 10 2 5 4 2" xfId="3806" xr:uid="{934C6F46-E9B7-4517-996E-C7B1830F7A84}"/>
    <cellStyle name="Normal 10 2 5 5" xfId="234" xr:uid="{0FB4AD8D-3B0D-4E49-BE05-69936477B80A}"/>
    <cellStyle name="Normal 10 2 5 6" xfId="235" xr:uid="{57176836-4AC0-495E-BD9A-F6EFF275C9F8}"/>
    <cellStyle name="Normal 10 2 6" xfId="236" xr:uid="{30220581-0D03-4FDC-A16F-3639BEC4849F}"/>
    <cellStyle name="Normal 10 2 6 2" xfId="237" xr:uid="{3D4A2396-7020-4D40-AD0A-D9CB146EBCD6}"/>
    <cellStyle name="Normal 10 2 6 2 2" xfId="238" xr:uid="{E82C360A-3254-48A9-ADDF-732067EF1959}"/>
    <cellStyle name="Normal 10 2 6 2 2 2" xfId="3807" xr:uid="{8B3911CD-074D-4F46-A9EB-B3FFD88010D6}"/>
    <cellStyle name="Normal 10 2 6 2 3" xfId="239" xr:uid="{25142496-8529-430B-8134-901F3B8F479F}"/>
    <cellStyle name="Normal 10 2 6 2 4" xfId="240" xr:uid="{276F7936-3C57-4B14-8D0B-B5BF8BF284DD}"/>
    <cellStyle name="Normal 10 2 6 3" xfId="241" xr:uid="{83F4348D-F23E-4C1E-A968-E14F9BC5F0D6}"/>
    <cellStyle name="Normal 10 2 6 3 2" xfId="3808" xr:uid="{40458DFF-CAC3-4F27-B76B-B9BE28C2EEC5}"/>
    <cellStyle name="Normal 10 2 6 4" xfId="242" xr:uid="{35D6C360-308A-4127-B9B9-734AF030A871}"/>
    <cellStyle name="Normal 10 2 6 5" xfId="243" xr:uid="{8209A91D-F8E9-4E38-8EC1-60F9BE1530AC}"/>
    <cellStyle name="Normal 10 2 7" xfId="244" xr:uid="{5F169388-9077-4962-8899-A1186362481A}"/>
    <cellStyle name="Normal 10 2 7 2" xfId="245" xr:uid="{D9FB0781-5338-4164-BC2E-B812FC0C661C}"/>
    <cellStyle name="Normal 10 2 7 2 2" xfId="3809" xr:uid="{E860431B-A9C3-402C-A3E7-920DAF775D0F}"/>
    <cellStyle name="Normal 10 2 7 2 3" xfId="4303" xr:uid="{101F8F4B-9996-4CDE-9B24-F0B862C0FE29}"/>
    <cellStyle name="Normal 10 2 7 3" xfId="246" xr:uid="{BE8E4D54-5CC4-4219-A921-00045DA4DEA1}"/>
    <cellStyle name="Normal 10 2 7 4" xfId="247" xr:uid="{7C9AD7A8-5DF2-4969-AB2B-CFF15077C0A5}"/>
    <cellStyle name="Normal 10 2 7 4 2" xfId="4739" xr:uid="{A40AD9A4-B22A-4345-9940-3A9FC14F9251}"/>
    <cellStyle name="Normal 10 2 7 4 3" xfId="4601" xr:uid="{8F9EB3C8-4DAD-4269-B9F2-7C7503C25C65}"/>
    <cellStyle name="Normal 10 2 7 4 4" xfId="4446" xr:uid="{6A864C40-FB23-408B-8CF6-B89F430BAC43}"/>
    <cellStyle name="Normal 10 2 8" xfId="248" xr:uid="{A30D148F-8B2E-4B30-A20E-9F0E73293477}"/>
    <cellStyle name="Normal 10 2 8 2" xfId="249" xr:uid="{480AA3D5-71FE-46D5-BEC3-4C315ED5D81A}"/>
    <cellStyle name="Normal 10 2 8 3" xfId="250" xr:uid="{52DE8335-1857-4329-87A3-ED6655066CA9}"/>
    <cellStyle name="Normal 10 2 8 4" xfId="251" xr:uid="{ED039486-0615-4148-A8B2-A5B922E79DE4}"/>
    <cellStyle name="Normal 10 2 9" xfId="252" xr:uid="{C8746E38-C8FC-4855-A836-58D892BD09D7}"/>
    <cellStyle name="Normal 10 3" xfId="253" xr:uid="{44381ACC-549F-42A8-BDC2-90F48257EF3F}"/>
    <cellStyle name="Normal 10 3 10" xfId="254" xr:uid="{60840C2D-A8BE-4A42-8CC2-D6DE6C86536C}"/>
    <cellStyle name="Normal 10 3 11" xfId="255" xr:uid="{EB283243-2998-496C-A543-915D6938FADC}"/>
    <cellStyle name="Normal 10 3 2" xfId="256" xr:uid="{7E7885F3-F924-4809-B713-E4F048C08463}"/>
    <cellStyle name="Normal 10 3 2 2" xfId="257" xr:uid="{E5D3D774-4874-442F-BA96-06965B7D8508}"/>
    <cellStyle name="Normal 10 3 2 2 2" xfId="258" xr:uid="{AC113A3B-13C1-4979-9977-3FBC2CD0ECAF}"/>
    <cellStyle name="Normal 10 3 2 2 2 2" xfId="259" xr:uid="{4BA88EC6-89BA-4DDF-80FB-B58F5E533C94}"/>
    <cellStyle name="Normal 10 3 2 2 2 2 2" xfId="260" xr:uid="{026F0495-AE8C-4D01-B305-AFCEFF9043D3}"/>
    <cellStyle name="Normal 10 3 2 2 2 2 2 2" xfId="3810" xr:uid="{2E6AA287-02A0-44DC-B0CC-A383FA6ABAA2}"/>
    <cellStyle name="Normal 10 3 2 2 2 2 3" xfId="261" xr:uid="{FA0E1F86-2610-4A08-9CCC-950E1DF8E2CA}"/>
    <cellStyle name="Normal 10 3 2 2 2 2 4" xfId="262" xr:uid="{479A1678-F2D0-4436-B392-449E495BA508}"/>
    <cellStyle name="Normal 10 3 2 2 2 3" xfId="263" xr:uid="{59BF562A-7659-4E18-BB8A-6F80A9CCCCB6}"/>
    <cellStyle name="Normal 10 3 2 2 2 3 2" xfId="264" xr:uid="{D8C9F548-8F66-4AC3-A091-59F22882C04A}"/>
    <cellStyle name="Normal 10 3 2 2 2 3 3" xfId="265" xr:uid="{FD796E86-FB10-4D4F-8BF4-2D63F37BD063}"/>
    <cellStyle name="Normal 10 3 2 2 2 3 4" xfId="266" xr:uid="{7932AC42-98FA-4714-8D26-A0C6AD03A91D}"/>
    <cellStyle name="Normal 10 3 2 2 2 4" xfId="267" xr:uid="{0F9BF692-6480-4C6D-B948-54BC82843963}"/>
    <cellStyle name="Normal 10 3 2 2 2 5" xfId="268" xr:uid="{D19B68B8-6947-4720-93FA-F5BFA3E8D74B}"/>
    <cellStyle name="Normal 10 3 2 2 2 6" xfId="269" xr:uid="{5E0AD9BB-0525-46E2-888B-47E0E4286127}"/>
    <cellStyle name="Normal 10 3 2 2 3" xfId="270" xr:uid="{49614DAB-CB44-4CDB-854D-6269E54F362E}"/>
    <cellStyle name="Normal 10 3 2 2 3 2" xfId="271" xr:uid="{724DCCEE-42C2-4304-BBE8-F993A779C962}"/>
    <cellStyle name="Normal 10 3 2 2 3 2 2" xfId="272" xr:uid="{93A0376C-5545-4433-86CF-08EDCBF08F4E}"/>
    <cellStyle name="Normal 10 3 2 2 3 2 3" xfId="273" xr:uid="{68F5CE48-4B4C-4E2D-9BD8-7A2A787CBDAD}"/>
    <cellStyle name="Normal 10 3 2 2 3 2 4" xfId="274" xr:uid="{EBA69D50-1906-46EE-A296-8A53AE5B033E}"/>
    <cellStyle name="Normal 10 3 2 2 3 3" xfId="275" xr:uid="{424C7EBC-5322-44D0-95A3-9B0C27B258F7}"/>
    <cellStyle name="Normal 10 3 2 2 3 4" xfId="276" xr:uid="{B4D24C5D-E894-4699-A91E-996C21B35C9D}"/>
    <cellStyle name="Normal 10 3 2 2 3 5" xfId="277" xr:uid="{76B6CC47-66F5-4E8E-82AA-473E310196C8}"/>
    <cellStyle name="Normal 10 3 2 2 4" xfId="278" xr:uid="{DF3B1550-31A6-42D0-96A1-E9B93C4A3E4F}"/>
    <cellStyle name="Normal 10 3 2 2 4 2" xfId="279" xr:uid="{DD772EDE-CFE8-441F-9679-673302285013}"/>
    <cellStyle name="Normal 10 3 2 2 4 3" xfId="280" xr:uid="{93AF5E48-79D8-4829-9E3F-9F3FF8635483}"/>
    <cellStyle name="Normal 10 3 2 2 4 4" xfId="281" xr:uid="{57D21E48-2634-4FF5-A8B0-8EF44C0D6E46}"/>
    <cellStyle name="Normal 10 3 2 2 5" xfId="282" xr:uid="{95E45077-31A9-46F5-B1EE-F673C844DDC8}"/>
    <cellStyle name="Normal 10 3 2 2 5 2" xfId="283" xr:uid="{F988FC1D-456B-41B5-A37D-B16EDFD9D3C2}"/>
    <cellStyle name="Normal 10 3 2 2 5 3" xfId="284" xr:uid="{08AF3AF8-9106-4F84-9960-4F59DBF25232}"/>
    <cellStyle name="Normal 10 3 2 2 5 4" xfId="285" xr:uid="{17485432-CD04-4C07-B9FF-A91086AFC043}"/>
    <cellStyle name="Normal 10 3 2 2 6" xfId="286" xr:uid="{515BBFF1-1A2B-43F3-8B40-A4565690D625}"/>
    <cellStyle name="Normal 10 3 2 2 7" xfId="287" xr:uid="{79586B60-F6DD-41BB-8FCD-AF1614711AB4}"/>
    <cellStyle name="Normal 10 3 2 2 8" xfId="288" xr:uid="{46FA5664-0740-4A13-A008-3F998FF78B50}"/>
    <cellStyle name="Normal 10 3 2 3" xfId="289" xr:uid="{71E072A8-8DD1-4FD2-B946-AA976703BCB4}"/>
    <cellStyle name="Normal 10 3 2 3 2" xfId="290" xr:uid="{AF59EB26-3FD1-4236-8D75-EF62EC8C5346}"/>
    <cellStyle name="Normal 10 3 2 3 2 2" xfId="291" xr:uid="{51C6D620-E873-4B0E-97DA-0FE1E24F359C}"/>
    <cellStyle name="Normal 10 3 2 3 2 2 2" xfId="3811" xr:uid="{41B824B8-B92D-4BB5-9ADA-2851BE2961BF}"/>
    <cellStyle name="Normal 10 3 2 3 2 2 2 2" xfId="3812" xr:uid="{164F4892-33AD-45B7-A9E7-223E263EA098}"/>
    <cellStyle name="Normal 10 3 2 3 2 2 3" xfId="3813" xr:uid="{F565B576-260C-46CB-AAE4-B93C2CCE0FC0}"/>
    <cellStyle name="Normal 10 3 2 3 2 3" xfId="292" xr:uid="{1905E1C3-E199-4763-BA6E-9F340663532A}"/>
    <cellStyle name="Normal 10 3 2 3 2 3 2" xfId="3814" xr:uid="{6324D36D-CFAC-414E-A6FB-0698C952D60E}"/>
    <cellStyle name="Normal 10 3 2 3 2 4" xfId="293" xr:uid="{12974500-67A1-414C-8EA5-48728837A902}"/>
    <cellStyle name="Normal 10 3 2 3 3" xfId="294" xr:uid="{1D26F873-02C4-4BD2-9FF3-55EEA9C87A18}"/>
    <cellStyle name="Normal 10 3 2 3 3 2" xfId="295" xr:uid="{F991AA61-D3D1-4475-A7D3-0BE4FB1F788C}"/>
    <cellStyle name="Normal 10 3 2 3 3 2 2" xfId="3815" xr:uid="{E1DDC872-581D-4300-8E75-796D1A2464B8}"/>
    <cellStyle name="Normal 10 3 2 3 3 3" xfId="296" xr:uid="{EF70BD29-8B77-47DE-A584-C4083AE77115}"/>
    <cellStyle name="Normal 10 3 2 3 3 4" xfId="297" xr:uid="{C87C49D5-DAA6-445A-9399-669DF593BC63}"/>
    <cellStyle name="Normal 10 3 2 3 4" xfId="298" xr:uid="{3A49AF96-1C7D-4170-A889-E1C26170C895}"/>
    <cellStyle name="Normal 10 3 2 3 4 2" xfId="3816" xr:uid="{EAC57AFE-BF74-4750-9440-2BCF98F43EDE}"/>
    <cellStyle name="Normal 10 3 2 3 5" xfId="299" xr:uid="{3BE201BA-A9D2-43EF-A6C3-0B84C6E47A9F}"/>
    <cellStyle name="Normal 10 3 2 3 6" xfId="300" xr:uid="{55BA547B-DC19-47CE-8CE6-4E88EC998F5F}"/>
    <cellStyle name="Normal 10 3 2 4" xfId="301" xr:uid="{24544391-0E12-4F31-8C2A-8C9F33A59B5D}"/>
    <cellStyle name="Normal 10 3 2 4 2" xfId="302" xr:uid="{49487038-F697-46B2-8CB2-6B65862936F8}"/>
    <cellStyle name="Normal 10 3 2 4 2 2" xfId="303" xr:uid="{1ECA4D95-737C-4D5E-9617-A9EC5201D455}"/>
    <cellStyle name="Normal 10 3 2 4 2 2 2" xfId="3817" xr:uid="{BE0FFAB1-ADFD-4A9D-B5AC-BF7A83523A6A}"/>
    <cellStyle name="Normal 10 3 2 4 2 3" xfId="304" xr:uid="{41302C6F-38FE-4635-8744-21863BB6DFDB}"/>
    <cellStyle name="Normal 10 3 2 4 2 4" xfId="305" xr:uid="{3CC50FFD-E03B-4E05-B97B-3FD2E1431C22}"/>
    <cellStyle name="Normal 10 3 2 4 3" xfId="306" xr:uid="{6E32553B-47AF-4846-98C7-811CDB4008FD}"/>
    <cellStyle name="Normal 10 3 2 4 3 2" xfId="3818" xr:uid="{02B7C959-A29A-438B-B95F-42C1FA23479C}"/>
    <cellStyle name="Normal 10 3 2 4 4" xfId="307" xr:uid="{BEBB9337-367C-4DC6-8736-185DE58499EA}"/>
    <cellStyle name="Normal 10 3 2 4 5" xfId="308" xr:uid="{09969E34-97F9-4AFE-9670-0C83D3BA2634}"/>
    <cellStyle name="Normal 10 3 2 5" xfId="309" xr:uid="{CF5798B6-EB11-43FC-870B-ECB16B931727}"/>
    <cellStyle name="Normal 10 3 2 5 2" xfId="310" xr:uid="{379FBCDC-C547-40F3-9289-4FA2CC87A0A2}"/>
    <cellStyle name="Normal 10 3 2 5 2 2" xfId="3819" xr:uid="{36C9D5A9-7442-46F9-8BF5-49416C7FC2D6}"/>
    <cellStyle name="Normal 10 3 2 5 3" xfId="311" xr:uid="{5F307DD5-5ED5-4C1D-9870-78CEE5026439}"/>
    <cellStyle name="Normal 10 3 2 5 4" xfId="312" xr:uid="{C37AC019-8111-4E91-8E9E-FD74A0C615FB}"/>
    <cellStyle name="Normal 10 3 2 6" xfId="313" xr:uid="{A6E4C3B5-3370-4D7D-94FA-E76D2281AFFA}"/>
    <cellStyle name="Normal 10 3 2 6 2" xfId="314" xr:uid="{687E6ECA-887A-4440-BE67-D5482A28130E}"/>
    <cellStyle name="Normal 10 3 2 6 3" xfId="315" xr:uid="{CE127F76-3475-4682-824A-5BE394F16E1D}"/>
    <cellStyle name="Normal 10 3 2 6 4" xfId="316" xr:uid="{75B01238-8A89-4D5C-920C-2924D738769C}"/>
    <cellStyle name="Normal 10 3 2 7" xfId="317" xr:uid="{47A9267A-44D8-443F-B5DD-21DC31B7D545}"/>
    <cellStyle name="Normal 10 3 2 8" xfId="318" xr:uid="{063AA04F-F7DC-427D-BDE4-403439E70029}"/>
    <cellStyle name="Normal 10 3 2 9" xfId="319" xr:uid="{92C02CA8-F55E-4EAD-AA72-6857FDA25923}"/>
    <cellStyle name="Normal 10 3 3" xfId="320" xr:uid="{76A6D6C6-DD89-45FD-AF62-5908BF7FC9F6}"/>
    <cellStyle name="Normal 10 3 3 2" xfId="321" xr:uid="{EC26B549-FE2B-4D56-B3AF-9DD94963CD97}"/>
    <cellStyle name="Normal 10 3 3 2 2" xfId="322" xr:uid="{8CB28142-7C83-4496-98AB-E00344BBB8F1}"/>
    <cellStyle name="Normal 10 3 3 2 2 2" xfId="323" xr:uid="{0182E257-A36A-4272-A025-D1E2DBB3233F}"/>
    <cellStyle name="Normal 10 3 3 2 2 2 2" xfId="3820" xr:uid="{B7769212-B884-41D0-9E08-344D9D0B377A}"/>
    <cellStyle name="Normal 10 3 3 2 2 2 2 2" xfId="4621" xr:uid="{5CEC602F-255D-48F6-B140-FCB33EAA50C9}"/>
    <cellStyle name="Normal 10 3 3 2 2 2 3" xfId="4622" xr:uid="{742AE1EE-F375-4280-8B6C-C252EE3C019A}"/>
    <cellStyle name="Normal 10 3 3 2 2 3" xfId="324" xr:uid="{59EF155B-D375-40D0-8CEC-4B969C4D1B11}"/>
    <cellStyle name="Normal 10 3 3 2 2 3 2" xfId="4623" xr:uid="{04909D54-0CEA-4BB5-93C7-8488EE05273F}"/>
    <cellStyle name="Normal 10 3 3 2 2 4" xfId="325" xr:uid="{7B63912A-1CC7-4542-8955-9802FC97559F}"/>
    <cellStyle name="Normal 10 3 3 2 3" xfId="326" xr:uid="{04A1E3EA-69B0-42F2-B393-2A6568A8A6C8}"/>
    <cellStyle name="Normal 10 3 3 2 3 2" xfId="327" xr:uid="{CECC1246-D259-495E-8CBD-43BB374A0B47}"/>
    <cellStyle name="Normal 10 3 3 2 3 2 2" xfId="4624" xr:uid="{0B27A95F-5115-4B44-A14B-A3A76743FAA7}"/>
    <cellStyle name="Normal 10 3 3 2 3 3" xfId="328" xr:uid="{853A2AF0-F49D-4992-AB15-E1013A0C943F}"/>
    <cellStyle name="Normal 10 3 3 2 3 4" xfId="329" xr:uid="{AF38F223-802D-485D-B61E-810EE6053348}"/>
    <cellStyle name="Normal 10 3 3 2 4" xfId="330" xr:uid="{790B91E0-57F5-45FC-88A1-E95B3C31ADBF}"/>
    <cellStyle name="Normal 10 3 3 2 4 2" xfId="4625" xr:uid="{4B1B7E3A-6DE4-47B5-9998-666D1B926E30}"/>
    <cellStyle name="Normal 10 3 3 2 5" xfId="331" xr:uid="{2FC36158-D28D-497F-BB55-5F07CCDF28AA}"/>
    <cellStyle name="Normal 10 3 3 2 6" xfId="332" xr:uid="{C4C70871-7166-43A7-89B3-7C119F19691A}"/>
    <cellStyle name="Normal 10 3 3 3" xfId="333" xr:uid="{28951639-2073-4554-B1B5-C9966A1BC3E6}"/>
    <cellStyle name="Normal 10 3 3 3 2" xfId="334" xr:uid="{1048F725-1428-4CAB-BD10-E105811F8A55}"/>
    <cellStyle name="Normal 10 3 3 3 2 2" xfId="335" xr:uid="{E0D1A774-2C91-49C4-B1F3-351EB25904CD}"/>
    <cellStyle name="Normal 10 3 3 3 2 2 2" xfId="4626" xr:uid="{7178C246-317B-44B8-88B1-B7F79098957B}"/>
    <cellStyle name="Normal 10 3 3 3 2 3" xfId="336" xr:uid="{15B84CB1-059B-4556-A54B-F1EFC4114CD1}"/>
    <cellStyle name="Normal 10 3 3 3 2 4" xfId="337" xr:uid="{D85B59E2-22A9-4CE9-88C1-70FC57B0A081}"/>
    <cellStyle name="Normal 10 3 3 3 3" xfId="338" xr:uid="{82381B07-A186-460E-803A-EBEEB0F7F2A0}"/>
    <cellStyle name="Normal 10 3 3 3 3 2" xfId="4627" xr:uid="{B1FCD995-1899-4B40-86B3-EB53A635C458}"/>
    <cellStyle name="Normal 10 3 3 3 4" xfId="339" xr:uid="{B4FAA6A4-B348-4BDE-BACD-F520CF268160}"/>
    <cellStyle name="Normal 10 3 3 3 5" xfId="340" xr:uid="{320F4DF0-6F82-46D7-B53E-C7C8A800008F}"/>
    <cellStyle name="Normal 10 3 3 4" xfId="341" xr:uid="{371BBF5D-E437-48CD-8D95-D7C7BC404446}"/>
    <cellStyle name="Normal 10 3 3 4 2" xfId="342" xr:uid="{67D55FF4-671A-45DE-8DCF-6F35D0114628}"/>
    <cellStyle name="Normal 10 3 3 4 2 2" xfId="4628" xr:uid="{FBCF1CC6-AC98-42AC-B164-774AC87597E7}"/>
    <cellStyle name="Normal 10 3 3 4 3" xfId="343" xr:uid="{45772AE1-F784-4E1E-90EE-790C76A32A1C}"/>
    <cellStyle name="Normal 10 3 3 4 4" xfId="344" xr:uid="{CD910D4A-FFB4-4B39-B69A-2F18EA2BCE80}"/>
    <cellStyle name="Normal 10 3 3 5" xfId="345" xr:uid="{CA651841-8280-4CDA-97E3-AB03669CAA6D}"/>
    <cellStyle name="Normal 10 3 3 5 2" xfId="346" xr:uid="{A6AA5271-17C9-476B-99DC-C963FFF44261}"/>
    <cellStyle name="Normal 10 3 3 5 3" xfId="347" xr:uid="{BF3387BA-2ED6-477E-87E4-F8519D64F678}"/>
    <cellStyle name="Normal 10 3 3 5 4" xfId="348" xr:uid="{7EA71BD7-AE5E-4577-B701-D6C0F110EBA2}"/>
    <cellStyle name="Normal 10 3 3 6" xfId="349" xr:uid="{36CC0F0E-B7D8-4299-B502-FA25A36D3749}"/>
    <cellStyle name="Normal 10 3 3 7" xfId="350" xr:uid="{355B90BB-D7CF-401F-8F0F-8ECF61698CDB}"/>
    <cellStyle name="Normal 10 3 3 8" xfId="351" xr:uid="{72ED02A4-72C6-4E0D-A7DD-F9EE4F425C90}"/>
    <cellStyle name="Normal 10 3 4" xfId="352" xr:uid="{2AD88A57-73B8-4FE5-A7FD-F2DAC4FA6682}"/>
    <cellStyle name="Normal 10 3 4 2" xfId="353" xr:uid="{984DE145-DD6E-4D99-8312-552A30686AC3}"/>
    <cellStyle name="Normal 10 3 4 2 2" xfId="354" xr:uid="{D7676334-9BE3-4D93-837F-534CA528790C}"/>
    <cellStyle name="Normal 10 3 4 2 2 2" xfId="355" xr:uid="{C3FE36F5-F278-4D91-9224-37E08D207B71}"/>
    <cellStyle name="Normal 10 3 4 2 2 2 2" xfId="3821" xr:uid="{86E129FF-D7A2-4462-8267-DD770DC411B0}"/>
    <cellStyle name="Normal 10 3 4 2 2 3" xfId="356" xr:uid="{FF476375-A951-4E3F-A99F-8C37C163CABD}"/>
    <cellStyle name="Normal 10 3 4 2 2 4" xfId="357" xr:uid="{450C9BC5-E986-4CEF-8423-A08B7DDC115C}"/>
    <cellStyle name="Normal 10 3 4 2 3" xfId="358" xr:uid="{5F26934D-A155-4B6B-A3F5-6CE034A14305}"/>
    <cellStyle name="Normal 10 3 4 2 3 2" xfId="3822" xr:uid="{261B46D9-7EE3-443F-9120-2C4628581B60}"/>
    <cellStyle name="Normal 10 3 4 2 4" xfId="359" xr:uid="{5E57195C-3E01-4C14-AC34-BE9922C6FF28}"/>
    <cellStyle name="Normal 10 3 4 2 5" xfId="360" xr:uid="{741808CD-77EE-465C-BC71-293E63F0D280}"/>
    <cellStyle name="Normal 10 3 4 3" xfId="361" xr:uid="{192063B3-632E-4B3E-86EF-9E022E311430}"/>
    <cellStyle name="Normal 10 3 4 3 2" xfId="362" xr:uid="{702A1CEE-9460-4965-8C33-3D62222E6A75}"/>
    <cellStyle name="Normal 10 3 4 3 2 2" xfId="3823" xr:uid="{B210EDC0-3A19-4AE5-8E62-1F4E2B0F3CF7}"/>
    <cellStyle name="Normal 10 3 4 3 3" xfId="363" xr:uid="{B3ED13A1-800D-471C-9284-1DEC7CF40D70}"/>
    <cellStyle name="Normal 10 3 4 3 4" xfId="364" xr:uid="{3AC1EADB-D2FA-45C6-9D8B-F6009A574170}"/>
    <cellStyle name="Normal 10 3 4 4" xfId="365" xr:uid="{0E087522-E36A-4B6D-BBE1-3C6F09DA272D}"/>
    <cellStyle name="Normal 10 3 4 4 2" xfId="366" xr:uid="{205775ED-B98C-4BDF-98E9-BA1FB73AACFF}"/>
    <cellStyle name="Normal 10 3 4 4 3" xfId="367" xr:uid="{8A2D469D-9FB4-4266-B5B7-F0FB792CAC8B}"/>
    <cellStyle name="Normal 10 3 4 4 4" xfId="368" xr:uid="{F3D935EF-E700-49CB-A4B2-8716A48579A7}"/>
    <cellStyle name="Normal 10 3 4 5" xfId="369" xr:uid="{C9409774-9F78-4113-B803-0BA8D605F01F}"/>
    <cellStyle name="Normal 10 3 4 6" xfId="370" xr:uid="{85FEC83D-1C36-42A1-B7B1-F33BB867CEAB}"/>
    <cellStyle name="Normal 10 3 4 7" xfId="371" xr:uid="{685729D7-7346-424F-9FAA-90BE047C720D}"/>
    <cellStyle name="Normal 10 3 5" xfId="372" xr:uid="{5721F7A8-A7BF-4BFA-B22C-521067CB94E6}"/>
    <cellStyle name="Normal 10 3 5 2" xfId="373" xr:uid="{4B3E267F-A45D-4A04-B9D4-5E73CFE7F54A}"/>
    <cellStyle name="Normal 10 3 5 2 2" xfId="374" xr:uid="{468CAE20-4597-453C-AF61-EE3D0FDB5FE2}"/>
    <cellStyle name="Normal 10 3 5 2 2 2" xfId="3824" xr:uid="{D30E47AA-A9CE-499D-AE18-B614E1416895}"/>
    <cellStyle name="Normal 10 3 5 2 3" xfId="375" xr:uid="{8B6ED8D9-6684-4C7A-BCC9-B31F171AD30C}"/>
    <cellStyle name="Normal 10 3 5 2 4" xfId="376" xr:uid="{0CFCE891-00DC-453C-B1B4-5C181A537610}"/>
    <cellStyle name="Normal 10 3 5 3" xfId="377" xr:uid="{9D78AA46-E675-4D56-A6EF-FCD9AF6F1C02}"/>
    <cellStyle name="Normal 10 3 5 3 2" xfId="378" xr:uid="{BB2754EE-A6D5-48D6-A385-A54F8E7427B6}"/>
    <cellStyle name="Normal 10 3 5 3 3" xfId="379" xr:uid="{557DB718-2F6E-4C3C-A5DF-DF760E1C6708}"/>
    <cellStyle name="Normal 10 3 5 3 4" xfId="380" xr:uid="{460A241E-6EC9-43BF-9970-C0A736586A66}"/>
    <cellStyle name="Normal 10 3 5 4" xfId="381" xr:uid="{C4F5D2FB-49C7-47A5-97DA-CF9C851C34D9}"/>
    <cellStyle name="Normal 10 3 5 5" xfId="382" xr:uid="{383C17D7-F09B-4367-8602-2F314A977B30}"/>
    <cellStyle name="Normal 10 3 5 6" xfId="383" xr:uid="{1A4E0C7C-46D2-4D1A-84E6-330E10C91FCE}"/>
    <cellStyle name="Normal 10 3 6" xfId="384" xr:uid="{EE9D04CD-B4C1-49A8-BE9E-44B4AB6BB7BF}"/>
    <cellStyle name="Normal 10 3 6 2" xfId="385" xr:uid="{F027BBFA-6C7E-4647-956A-B9EC7EFE92E1}"/>
    <cellStyle name="Normal 10 3 6 2 2" xfId="386" xr:uid="{084CE42F-B591-444E-8859-DEB0CFC60903}"/>
    <cellStyle name="Normal 10 3 6 2 3" xfId="387" xr:uid="{F34CE9E4-3919-4EE7-B3AF-44D81D5D1232}"/>
    <cellStyle name="Normal 10 3 6 2 4" xfId="388" xr:uid="{706736DE-4F7B-4527-B1EF-823B929A5DEA}"/>
    <cellStyle name="Normal 10 3 6 3" xfId="389" xr:uid="{8F9DF7E9-56AA-4D7C-B3B9-61E4FDCF10C1}"/>
    <cellStyle name="Normal 10 3 6 4" xfId="390" xr:uid="{B88CB550-E2CF-4159-90D7-2D0A416CF06C}"/>
    <cellStyle name="Normal 10 3 6 5" xfId="391" xr:uid="{D339F78F-03C7-45A7-BFF6-88B41C8C640C}"/>
    <cellStyle name="Normal 10 3 7" xfId="392" xr:uid="{9766C9E6-C895-4E2E-8720-30E3132E5237}"/>
    <cellStyle name="Normal 10 3 7 2" xfId="393" xr:uid="{C937168F-C4A2-49BB-9F8B-F4C492054A5B}"/>
    <cellStyle name="Normal 10 3 7 3" xfId="394" xr:uid="{B56FE2D2-D849-47A1-A24E-147CA2466213}"/>
    <cellStyle name="Normal 10 3 7 4" xfId="395" xr:uid="{B82001E4-B7E0-4F3D-9894-0DD04A3398D7}"/>
    <cellStyle name="Normal 10 3 8" xfId="396" xr:uid="{2911EBFB-DE84-4284-A611-F3BD62D7766A}"/>
    <cellStyle name="Normal 10 3 8 2" xfId="397" xr:uid="{90F1567C-580F-4202-AE14-B7A81DA6DC82}"/>
    <cellStyle name="Normal 10 3 8 3" xfId="398" xr:uid="{E7BBE5A8-794D-4681-831C-F623073BDD61}"/>
    <cellStyle name="Normal 10 3 8 4" xfId="399" xr:uid="{08BDAA59-B545-42C5-9087-8EABB27B4FB6}"/>
    <cellStyle name="Normal 10 3 9" xfId="400" xr:uid="{321074E1-D2FC-4F38-8E9C-573425BC0B33}"/>
    <cellStyle name="Normal 10 4" xfId="401" xr:uid="{5E52E06E-5B3D-46F3-B45D-BA627237C808}"/>
    <cellStyle name="Normal 10 4 10" xfId="402" xr:uid="{67842D70-200A-4D91-9A08-086B52E23B7F}"/>
    <cellStyle name="Normal 10 4 11" xfId="403" xr:uid="{F66B1A6E-7D6D-4EB1-B109-05D3C153161A}"/>
    <cellStyle name="Normal 10 4 2" xfId="404" xr:uid="{D38A95CA-0D53-4307-81C5-DDF5659BE83D}"/>
    <cellStyle name="Normal 10 4 2 2" xfId="405" xr:uid="{59124731-F3D7-44CA-89C8-BF0D099F6F25}"/>
    <cellStyle name="Normal 10 4 2 2 2" xfId="406" xr:uid="{22BC77D6-AF58-493A-B052-D9B4EFC8D89A}"/>
    <cellStyle name="Normal 10 4 2 2 2 2" xfId="407" xr:uid="{5940B23E-AB54-4B2A-AC5A-7A18735A3B7C}"/>
    <cellStyle name="Normal 10 4 2 2 2 2 2" xfId="408" xr:uid="{A4253345-0473-4A11-9559-4F9B9DCD7B40}"/>
    <cellStyle name="Normal 10 4 2 2 2 2 3" xfId="409" xr:uid="{76E7FD5A-55F9-42F0-A883-9282603265A8}"/>
    <cellStyle name="Normal 10 4 2 2 2 2 4" xfId="410" xr:uid="{074E91F7-F704-40B9-9820-4455A0756105}"/>
    <cellStyle name="Normal 10 4 2 2 2 3" xfId="411" xr:uid="{AFF730AA-4834-4379-8FE6-14ED1AE9286E}"/>
    <cellStyle name="Normal 10 4 2 2 2 3 2" xfId="412" xr:uid="{36A805BC-BF4C-4067-B9A6-BA1E6B4E4978}"/>
    <cellStyle name="Normal 10 4 2 2 2 3 3" xfId="413" xr:uid="{2DDF9AD7-E8A9-4DD7-8552-5377125C0B06}"/>
    <cellStyle name="Normal 10 4 2 2 2 3 4" xfId="414" xr:uid="{8FB3B39D-A8B4-4DB6-A6B1-362D4C89F1E0}"/>
    <cellStyle name="Normal 10 4 2 2 2 4" xfId="415" xr:uid="{E6C863B5-FC56-4B77-97FC-BA23A6BBF5E5}"/>
    <cellStyle name="Normal 10 4 2 2 2 5" xfId="416" xr:uid="{34087946-E2C5-482D-B168-B3A8AC153715}"/>
    <cellStyle name="Normal 10 4 2 2 2 6" xfId="417" xr:uid="{8C910518-3157-4BBA-9362-CF189E6CD0DA}"/>
    <cellStyle name="Normal 10 4 2 2 3" xfId="418" xr:uid="{96C76918-29B1-4933-9D32-38E145CD4F00}"/>
    <cellStyle name="Normal 10 4 2 2 3 2" xfId="419" xr:uid="{3A25336B-46F5-41F9-A893-13ED98092E6E}"/>
    <cellStyle name="Normal 10 4 2 2 3 2 2" xfId="420" xr:uid="{35DE8AC3-9C65-4641-8169-1ADEE4F7ADBA}"/>
    <cellStyle name="Normal 10 4 2 2 3 2 3" xfId="421" xr:uid="{EEF16553-4880-4C4B-A142-EAA93E9C8893}"/>
    <cellStyle name="Normal 10 4 2 2 3 2 4" xfId="422" xr:uid="{2B88733A-0160-4299-B576-86C6F74D3725}"/>
    <cellStyle name="Normal 10 4 2 2 3 3" xfId="423" xr:uid="{AB0DC712-F278-4C3C-928A-DF956920EAD7}"/>
    <cellStyle name="Normal 10 4 2 2 3 4" xfId="424" xr:uid="{EE966A8A-30CD-4600-9970-862774BF5FA2}"/>
    <cellStyle name="Normal 10 4 2 2 3 5" xfId="425" xr:uid="{7EFE502D-26E0-41A7-8226-5CDB7248A398}"/>
    <cellStyle name="Normal 10 4 2 2 4" xfId="426" xr:uid="{3CBFB1CF-3CE5-4E6C-9BBD-E5DA647FFAE4}"/>
    <cellStyle name="Normal 10 4 2 2 4 2" xfId="427" xr:uid="{A601FE87-778F-4906-88A5-9906184BF447}"/>
    <cellStyle name="Normal 10 4 2 2 4 3" xfId="428" xr:uid="{21952F94-2295-4E46-8CCC-6777FF0A3ADC}"/>
    <cellStyle name="Normal 10 4 2 2 4 4" xfId="429" xr:uid="{E52A9DDF-EB05-46B6-B0B1-8E31952298B5}"/>
    <cellStyle name="Normal 10 4 2 2 5" xfId="430" xr:uid="{A471CFFB-87EF-4901-80E1-7BED3344ACC7}"/>
    <cellStyle name="Normal 10 4 2 2 5 2" xfId="431" xr:uid="{3184B551-9B17-49BA-A23B-3A4B8C2A0FBE}"/>
    <cellStyle name="Normal 10 4 2 2 5 3" xfId="432" xr:uid="{85922058-92BE-40E3-94C6-D38FDB884E95}"/>
    <cellStyle name="Normal 10 4 2 2 5 4" xfId="433" xr:uid="{7A612394-90E0-4807-A790-34A684B9E6FD}"/>
    <cellStyle name="Normal 10 4 2 2 6" xfId="434" xr:uid="{205115D3-8E15-44C1-913A-681A2611FD3E}"/>
    <cellStyle name="Normal 10 4 2 2 7" xfId="435" xr:uid="{71C32BE6-9DF9-4001-9133-CCF8A50C33EC}"/>
    <cellStyle name="Normal 10 4 2 2 8" xfId="436" xr:uid="{38E19B6B-1BEB-4655-BD8C-16A796FAAF9B}"/>
    <cellStyle name="Normal 10 4 2 3" xfId="437" xr:uid="{983E1452-98AC-47A8-B30A-EDC1FED04EA5}"/>
    <cellStyle name="Normal 10 4 2 3 2" xfId="438" xr:uid="{CB38CFB7-9779-4873-BB96-EA7EDA263986}"/>
    <cellStyle name="Normal 10 4 2 3 2 2" xfId="439" xr:uid="{0938AE20-A4EA-4DB6-A96B-2462F08385BA}"/>
    <cellStyle name="Normal 10 4 2 3 2 3" xfId="440" xr:uid="{384A0410-1A31-4577-979D-4BB7C6921D29}"/>
    <cellStyle name="Normal 10 4 2 3 2 4" xfId="441" xr:uid="{F2F5BD11-027D-4EFD-96DE-559B5CABA8A5}"/>
    <cellStyle name="Normal 10 4 2 3 3" xfId="442" xr:uid="{D080CE1C-8661-4434-9AA9-AEC1B7A30AB0}"/>
    <cellStyle name="Normal 10 4 2 3 3 2" xfId="443" xr:uid="{F960D66F-99B5-43A5-9B34-EF292BD2F964}"/>
    <cellStyle name="Normal 10 4 2 3 3 3" xfId="444" xr:uid="{868878BC-16F3-4AB1-8FDD-76F0B78987EF}"/>
    <cellStyle name="Normal 10 4 2 3 3 4" xfId="445" xr:uid="{AB6F7364-74D7-4E8E-A505-D90A75FBF933}"/>
    <cellStyle name="Normal 10 4 2 3 4" xfId="446" xr:uid="{5DB85D50-2B69-4BA5-92C1-2808541366CD}"/>
    <cellStyle name="Normal 10 4 2 3 5" xfId="447" xr:uid="{485C0422-FAD8-4324-923D-CC1F2B1153E5}"/>
    <cellStyle name="Normal 10 4 2 3 6" xfId="448" xr:uid="{E003C08D-DD67-45CA-A7A0-9967E4F2B506}"/>
    <cellStyle name="Normal 10 4 2 4" xfId="449" xr:uid="{9D7A26DA-5569-43C2-A9F2-8D92CA7340E4}"/>
    <cellStyle name="Normal 10 4 2 4 2" xfId="450" xr:uid="{7EBE4DD0-3BDE-4002-82CA-FEB258A1B048}"/>
    <cellStyle name="Normal 10 4 2 4 2 2" xfId="451" xr:uid="{8C34B066-DBB6-4709-BAAB-72830988AA29}"/>
    <cellStyle name="Normal 10 4 2 4 2 3" xfId="452" xr:uid="{58501A16-EF7F-4046-841B-07F09F21138D}"/>
    <cellStyle name="Normal 10 4 2 4 2 4" xfId="453" xr:uid="{528193B4-C078-4D61-ACEE-BB910E6192BF}"/>
    <cellStyle name="Normal 10 4 2 4 3" xfId="454" xr:uid="{6F388655-14BB-4F1F-A874-492A8977983A}"/>
    <cellStyle name="Normal 10 4 2 4 4" xfId="455" xr:uid="{F40A8026-240B-438A-8CE1-3F691913B781}"/>
    <cellStyle name="Normal 10 4 2 4 5" xfId="456" xr:uid="{66691DFA-3AB3-4987-A47D-044DD2B5DBCF}"/>
    <cellStyle name="Normal 10 4 2 5" xfId="457" xr:uid="{BC02669F-A85E-405A-8AD9-EBD646DE49A7}"/>
    <cellStyle name="Normal 10 4 2 5 2" xfId="458" xr:uid="{8014AAE1-DB24-4794-AE40-5BF7C2300DCA}"/>
    <cellStyle name="Normal 10 4 2 5 3" xfId="459" xr:uid="{9BAC203C-D9E7-4C2F-B644-97681956F25A}"/>
    <cellStyle name="Normal 10 4 2 5 4" xfId="460" xr:uid="{2BF7969D-739E-40D1-A42E-F595A9ACD70B}"/>
    <cellStyle name="Normal 10 4 2 6" xfId="461" xr:uid="{DDFA3E40-6E70-4336-9001-AB95BA3663B9}"/>
    <cellStyle name="Normal 10 4 2 6 2" xfId="462" xr:uid="{ECDDFA17-4D57-417C-B323-72E94A5EE631}"/>
    <cellStyle name="Normal 10 4 2 6 3" xfId="463" xr:uid="{2142ACF7-7EE8-4C26-9881-3DC5BF418A19}"/>
    <cellStyle name="Normal 10 4 2 6 4" xfId="464" xr:uid="{57A5EFCA-F26D-4349-93C3-E1B2CB454681}"/>
    <cellStyle name="Normal 10 4 2 7" xfId="465" xr:uid="{E0BB7FA0-D475-4318-9800-5A7BFE0F67C9}"/>
    <cellStyle name="Normal 10 4 2 8" xfId="466" xr:uid="{225BF0FA-B552-40B3-A81E-64DAACBB8E50}"/>
    <cellStyle name="Normal 10 4 2 9" xfId="467" xr:uid="{8BDFAC7D-428B-4F70-96AC-52261CFBA460}"/>
    <cellStyle name="Normal 10 4 3" xfId="468" xr:uid="{56DECEE4-1534-4DE1-93DE-FD2852273A95}"/>
    <cellStyle name="Normal 10 4 3 2" xfId="469" xr:uid="{32318425-E939-43EE-9C5B-2E8840CCBF1B}"/>
    <cellStyle name="Normal 10 4 3 2 2" xfId="470" xr:uid="{8466FD70-8BC9-495B-BEB9-26C4228168C3}"/>
    <cellStyle name="Normal 10 4 3 2 2 2" xfId="471" xr:uid="{780919BE-CACE-47DC-81D3-9BF52D6D32D0}"/>
    <cellStyle name="Normal 10 4 3 2 2 2 2" xfId="3825" xr:uid="{29966BD3-3BF8-4023-A593-7EAA1BBDD816}"/>
    <cellStyle name="Normal 10 4 3 2 2 3" xfId="472" xr:uid="{A127EAFE-FCBF-4FB6-A36B-F62BED979041}"/>
    <cellStyle name="Normal 10 4 3 2 2 4" xfId="473" xr:uid="{62402AF9-F089-4C20-9FC2-83C5A6D082A1}"/>
    <cellStyle name="Normal 10 4 3 2 3" xfId="474" xr:uid="{69910543-834D-440D-9630-1A938419E89F}"/>
    <cellStyle name="Normal 10 4 3 2 3 2" xfId="475" xr:uid="{0CF47FBF-A22A-4BC8-85A4-6D0ED04721CA}"/>
    <cellStyle name="Normal 10 4 3 2 3 3" xfId="476" xr:uid="{48EF5C07-0268-4EE3-B3F4-8BC62BF578A3}"/>
    <cellStyle name="Normal 10 4 3 2 3 4" xfId="477" xr:uid="{FDA9F561-278D-466B-BF5D-4E991828AD37}"/>
    <cellStyle name="Normal 10 4 3 2 4" xfId="478" xr:uid="{80CF9FB1-CC03-4C86-97AA-DF4F59131B35}"/>
    <cellStyle name="Normal 10 4 3 2 5" xfId="479" xr:uid="{5CFA7D82-7ADE-4B29-B18C-038FAF3AA57C}"/>
    <cellStyle name="Normal 10 4 3 2 6" xfId="480" xr:uid="{519349AD-1C43-498A-BE7A-BF221AE67A96}"/>
    <cellStyle name="Normal 10 4 3 3" xfId="481" xr:uid="{3E6DCE83-CB0C-4800-B00E-3B96B23D1639}"/>
    <cellStyle name="Normal 10 4 3 3 2" xfId="482" xr:uid="{71F9147C-AE4B-479C-97CA-0BB0F3E7B132}"/>
    <cellStyle name="Normal 10 4 3 3 2 2" xfId="483" xr:uid="{525F3F17-D539-4116-8FDE-751936F2A041}"/>
    <cellStyle name="Normal 10 4 3 3 2 3" xfId="484" xr:uid="{3612132F-B0B6-4191-A880-29DC996B2899}"/>
    <cellStyle name="Normal 10 4 3 3 2 4" xfId="485" xr:uid="{94B38F94-E39C-4CB1-8251-D7DCF773D075}"/>
    <cellStyle name="Normal 10 4 3 3 3" xfId="486" xr:uid="{CAB62B76-D2C9-4D50-A93E-83F80B8639D2}"/>
    <cellStyle name="Normal 10 4 3 3 4" xfId="487" xr:uid="{65825964-8B91-4A11-8683-942377B24E89}"/>
    <cellStyle name="Normal 10 4 3 3 5" xfId="488" xr:uid="{73EF7299-C177-420A-AD41-37128E75CD8A}"/>
    <cellStyle name="Normal 10 4 3 4" xfId="489" xr:uid="{08D7A359-F441-41A9-9429-CC2FF5A4F213}"/>
    <cellStyle name="Normal 10 4 3 4 2" xfId="490" xr:uid="{59F9373A-4E4B-4DF3-A5AB-A58F33BF575F}"/>
    <cellStyle name="Normal 10 4 3 4 3" xfId="491" xr:uid="{7C8A8621-ED2C-4950-817D-7DF1B39E9E55}"/>
    <cellStyle name="Normal 10 4 3 4 4" xfId="492" xr:uid="{580535B1-5D83-45FE-AD6A-4B41D0141F4E}"/>
    <cellStyle name="Normal 10 4 3 5" xfId="493" xr:uid="{93089BB2-FE07-46B7-84E2-5D356D5417F5}"/>
    <cellStyle name="Normal 10 4 3 5 2" xfId="494" xr:uid="{2025A3D6-F8F4-42E7-89A7-C9D69378C85E}"/>
    <cellStyle name="Normal 10 4 3 5 3" xfId="495" xr:uid="{501CF2D9-6609-4F30-AF87-9297BB200FC3}"/>
    <cellStyle name="Normal 10 4 3 5 4" xfId="496" xr:uid="{1505BC9B-B3A9-451F-89B8-AA1B44BA23E1}"/>
    <cellStyle name="Normal 10 4 3 6" xfId="497" xr:uid="{42915225-B3F2-4985-A09E-AD530C605CBE}"/>
    <cellStyle name="Normal 10 4 3 7" xfId="498" xr:uid="{790C1542-FC90-43F9-B7E8-CB959FB7ADE7}"/>
    <cellStyle name="Normal 10 4 3 8" xfId="499" xr:uid="{25D5FFF4-19D3-4D71-9725-48A8670B5164}"/>
    <cellStyle name="Normal 10 4 4" xfId="500" xr:uid="{96476B75-A649-4F9F-BC39-BFD4FAF18E44}"/>
    <cellStyle name="Normal 10 4 4 2" xfId="501" xr:uid="{6A3975D7-86FE-4D71-A0AA-9D167DE8216F}"/>
    <cellStyle name="Normal 10 4 4 2 2" xfId="502" xr:uid="{5E4A6B8D-DAFF-442D-8020-0B0FF9F3EE47}"/>
    <cellStyle name="Normal 10 4 4 2 2 2" xfId="503" xr:uid="{99B64399-0437-4FE7-90FC-A306F6FA3668}"/>
    <cellStyle name="Normal 10 4 4 2 2 3" xfId="504" xr:uid="{4C9E9FA6-EA7E-4F03-8D72-E876DE328D99}"/>
    <cellStyle name="Normal 10 4 4 2 2 4" xfId="505" xr:uid="{D0DA06A3-74EA-494B-A513-4DA15DB86E37}"/>
    <cellStyle name="Normal 10 4 4 2 3" xfId="506" xr:uid="{B5FBBE50-E314-4FA3-B568-1015B952E6D9}"/>
    <cellStyle name="Normal 10 4 4 2 4" xfId="507" xr:uid="{57A481A0-29FF-4E42-9DC7-DEDF1065E3DD}"/>
    <cellStyle name="Normal 10 4 4 2 5" xfId="508" xr:uid="{D52352EF-0B7A-4154-A002-5537469C97D9}"/>
    <cellStyle name="Normal 10 4 4 3" xfId="509" xr:uid="{4290D1B7-933E-4809-9F40-7C8714E50D78}"/>
    <cellStyle name="Normal 10 4 4 3 2" xfId="510" xr:uid="{748E7C43-053E-4FF3-B5D2-529BC43AA4E8}"/>
    <cellStyle name="Normal 10 4 4 3 3" xfId="511" xr:uid="{9A3EC4BB-9080-44C1-B17E-841685B388CC}"/>
    <cellStyle name="Normal 10 4 4 3 4" xfId="512" xr:uid="{4A2BFDA5-3AF3-46C3-901E-E9C9A3C520D5}"/>
    <cellStyle name="Normal 10 4 4 4" xfId="513" xr:uid="{D8C2A625-F34C-423D-B370-9BA477252C37}"/>
    <cellStyle name="Normal 10 4 4 4 2" xfId="514" xr:uid="{B24CD44F-9C7D-4E61-AA69-E91EDBECE75E}"/>
    <cellStyle name="Normal 10 4 4 4 3" xfId="515" xr:uid="{B79CB719-66BE-4EA1-BB4E-D0E5221D29E3}"/>
    <cellStyle name="Normal 10 4 4 4 4" xfId="516" xr:uid="{02F799E9-2891-48E7-977D-412A476B86BF}"/>
    <cellStyle name="Normal 10 4 4 5" xfId="517" xr:uid="{1E727339-2F55-4153-BAC8-DB6056E1C60C}"/>
    <cellStyle name="Normal 10 4 4 6" xfId="518" xr:uid="{518FC01F-3D6A-46B0-93E6-446EB30CE821}"/>
    <cellStyle name="Normal 10 4 4 7" xfId="519" xr:uid="{728E7C5C-B3B2-4BB6-82EF-AFF14A143492}"/>
    <cellStyle name="Normal 10 4 5" xfId="520" xr:uid="{E12C410C-89C0-41A2-AF77-972C993B2172}"/>
    <cellStyle name="Normal 10 4 5 2" xfId="521" xr:uid="{9FC60EFF-DB26-4F89-A582-0DDBFA19CC1F}"/>
    <cellStyle name="Normal 10 4 5 2 2" xfId="522" xr:uid="{44D4506F-ADA3-4B48-B59B-AED553CE7D5D}"/>
    <cellStyle name="Normal 10 4 5 2 3" xfId="523" xr:uid="{45550792-FF8A-42F2-8EC5-6838311B4AC8}"/>
    <cellStyle name="Normal 10 4 5 2 4" xfId="524" xr:uid="{CC127C0A-465A-493B-904D-540122F45D71}"/>
    <cellStyle name="Normal 10 4 5 3" xfId="525" xr:uid="{A9D27E19-1BB9-4B07-96CF-7E5684E1C810}"/>
    <cellStyle name="Normal 10 4 5 3 2" xfId="526" xr:uid="{733FB81E-4004-4E77-8976-14AC431A82E8}"/>
    <cellStyle name="Normal 10 4 5 3 3" xfId="527" xr:uid="{9BCBB718-7A38-4E1D-B2B1-79CC18B11904}"/>
    <cellStyle name="Normal 10 4 5 3 4" xfId="528" xr:uid="{B24A0009-60C7-4313-B377-169E96458C29}"/>
    <cellStyle name="Normal 10 4 5 4" xfId="529" xr:uid="{F2A24659-DC17-4E8D-97B5-195A214DA08B}"/>
    <cellStyle name="Normal 10 4 5 5" xfId="530" xr:uid="{A1238502-E927-4325-8BA2-4CB174B0D57A}"/>
    <cellStyle name="Normal 10 4 5 6" xfId="531" xr:uid="{B8474723-2E2C-429C-8BCD-E9103FAA50F6}"/>
    <cellStyle name="Normal 10 4 6" xfId="532" xr:uid="{284EB380-2AED-443C-9883-4241B9043579}"/>
    <cellStyle name="Normal 10 4 6 2" xfId="533" xr:uid="{61A6E8FE-3CC0-4EF0-8B72-93ED7D54BECE}"/>
    <cellStyle name="Normal 10 4 6 2 2" xfId="534" xr:uid="{02FB87F1-746C-4F57-BE57-2CC1ABD73174}"/>
    <cellStyle name="Normal 10 4 6 2 3" xfId="535" xr:uid="{AAC6E1E1-BF9A-40EE-8574-A10279485055}"/>
    <cellStyle name="Normal 10 4 6 2 4" xfId="536" xr:uid="{CA8B60C4-7FCA-46B2-A163-BA697AC4CED7}"/>
    <cellStyle name="Normal 10 4 6 3" xfId="537" xr:uid="{2F6D0059-D0F1-41D4-9071-FC76B8D95AFF}"/>
    <cellStyle name="Normal 10 4 6 4" xfId="538" xr:uid="{402B277D-C197-4BFC-BE66-BCAA00DF624A}"/>
    <cellStyle name="Normal 10 4 6 5" xfId="539" xr:uid="{0D8DD799-BE74-40F5-B643-A54C415AA898}"/>
    <cellStyle name="Normal 10 4 7" xfId="540" xr:uid="{E9CA26CD-18B7-4CAD-A79C-2AC783A5B7AB}"/>
    <cellStyle name="Normal 10 4 7 2" xfId="541" xr:uid="{FFFD5C57-3441-411C-A044-08037E9F77C3}"/>
    <cellStyle name="Normal 10 4 7 3" xfId="542" xr:uid="{D35B8E23-5310-4DAF-ADF3-D54BEF393636}"/>
    <cellStyle name="Normal 10 4 7 4" xfId="543" xr:uid="{0F835CD2-104B-48DE-81D9-F4A47AC7E1E5}"/>
    <cellStyle name="Normal 10 4 8" xfId="544" xr:uid="{BEE1BF36-FFD8-4796-B96A-DCD2DC67A382}"/>
    <cellStyle name="Normal 10 4 8 2" xfId="545" xr:uid="{253DDB15-55AF-4F80-9CF0-7C4F5C2F8951}"/>
    <cellStyle name="Normal 10 4 8 3" xfId="546" xr:uid="{09D6631E-8CA9-4EE7-854D-856BB10D8C2F}"/>
    <cellStyle name="Normal 10 4 8 4" xfId="547" xr:uid="{BEA95870-EA6C-4495-BBF0-1E0C0CB42FE2}"/>
    <cellStyle name="Normal 10 4 9" xfId="548" xr:uid="{4C3FBD70-F729-4946-B6BA-F209307E6DEE}"/>
    <cellStyle name="Normal 10 5" xfId="549" xr:uid="{03E96CBF-82C4-479A-B740-6934601A96AF}"/>
    <cellStyle name="Normal 10 5 2" xfId="550" xr:uid="{4BFF26B6-2676-40D1-AB09-944B9764C16A}"/>
    <cellStyle name="Normal 10 5 2 2" xfId="551" xr:uid="{B9675A57-773B-445F-978F-094395695276}"/>
    <cellStyle name="Normal 10 5 2 2 2" xfId="552" xr:uid="{16408DA1-3F4E-4E44-8F9E-949704BA6DA9}"/>
    <cellStyle name="Normal 10 5 2 2 2 2" xfId="553" xr:uid="{21F4993A-A8F8-4B2E-AE43-BB400AF9F369}"/>
    <cellStyle name="Normal 10 5 2 2 2 3" xfId="554" xr:uid="{4D654FC6-A78A-4DE2-90E5-756EA96EEB8C}"/>
    <cellStyle name="Normal 10 5 2 2 2 4" xfId="555" xr:uid="{54BBFEAF-53A7-4B99-89E8-2186092423C2}"/>
    <cellStyle name="Normal 10 5 2 2 3" xfId="556" xr:uid="{4E55441A-E5A3-41EC-AB8F-AAE8C8DFF65C}"/>
    <cellStyle name="Normal 10 5 2 2 3 2" xfId="557" xr:uid="{5DADA7F6-3B5F-49E2-8E6B-894C4F64266A}"/>
    <cellStyle name="Normal 10 5 2 2 3 3" xfId="558" xr:uid="{AE25C60B-FFBA-47F1-AAA8-3E48D5DBB396}"/>
    <cellStyle name="Normal 10 5 2 2 3 4" xfId="559" xr:uid="{0008D12C-468A-460D-AF3E-8B66D463FE36}"/>
    <cellStyle name="Normal 10 5 2 2 4" xfId="560" xr:uid="{FE2AA080-2571-455F-B94D-FC9711899046}"/>
    <cellStyle name="Normal 10 5 2 2 5" xfId="561" xr:uid="{0928B74A-364D-4A3A-8505-13B31DDABC10}"/>
    <cellStyle name="Normal 10 5 2 2 6" xfId="562" xr:uid="{6F06E1BF-0640-490C-B5E0-8FF2A2D67E55}"/>
    <cellStyle name="Normal 10 5 2 3" xfId="563" xr:uid="{23F9BF6E-B9BB-4A10-8C88-7B3D52BE131E}"/>
    <cellStyle name="Normal 10 5 2 3 2" xfId="564" xr:uid="{EC936B9C-AA03-4E01-B459-F70DC115B20D}"/>
    <cellStyle name="Normal 10 5 2 3 2 2" xfId="565" xr:uid="{ED56A758-0E48-4F98-B721-B1D55087D321}"/>
    <cellStyle name="Normal 10 5 2 3 2 3" xfId="566" xr:uid="{49AA99C2-8533-48AB-B05B-32588D1B2583}"/>
    <cellStyle name="Normal 10 5 2 3 2 4" xfId="567" xr:uid="{4F25B4AB-9A1E-45BF-9AFD-ADE46502E43E}"/>
    <cellStyle name="Normal 10 5 2 3 3" xfId="568" xr:uid="{B379C246-1D09-4E7E-8985-802BDF0C0991}"/>
    <cellStyle name="Normal 10 5 2 3 4" xfId="569" xr:uid="{7C1CF336-429E-4183-89DD-23CEACE4B48F}"/>
    <cellStyle name="Normal 10 5 2 3 5" xfId="570" xr:uid="{BD9FCFC4-343F-47D8-B4B6-2EF1A5ECA424}"/>
    <cellStyle name="Normal 10 5 2 4" xfId="571" xr:uid="{A1866FA4-13B4-4F0D-9472-AB8661ED05F3}"/>
    <cellStyle name="Normal 10 5 2 4 2" xfId="572" xr:uid="{ABE851B7-8B95-4493-A33F-A0E55EF1B246}"/>
    <cellStyle name="Normal 10 5 2 4 3" xfId="573" xr:uid="{8D09E2AE-DCED-45A5-84CA-8B6829C0A4CF}"/>
    <cellStyle name="Normal 10 5 2 4 4" xfId="574" xr:uid="{757DD32A-1B42-4F90-B519-91C0FBB89657}"/>
    <cellStyle name="Normal 10 5 2 5" xfId="575" xr:uid="{39A864F8-ED21-4D94-B64F-9E6008623B06}"/>
    <cellStyle name="Normal 10 5 2 5 2" xfId="576" xr:uid="{AE66A1DC-33D5-4339-9C0E-1DCEB406B6B1}"/>
    <cellStyle name="Normal 10 5 2 5 3" xfId="577" xr:uid="{A33CB5FF-5F27-4470-B1F9-9D27CD462222}"/>
    <cellStyle name="Normal 10 5 2 5 4" xfId="578" xr:uid="{1A9CE5BA-81FB-4CEE-A18E-1B08BA91298C}"/>
    <cellStyle name="Normal 10 5 2 6" xfId="579" xr:uid="{D2CA8D2C-2A74-4A30-A169-DA6F2171E732}"/>
    <cellStyle name="Normal 10 5 2 7" xfId="580" xr:uid="{A58106FB-56E1-4F69-9E3A-9CCA598B2412}"/>
    <cellStyle name="Normal 10 5 2 8" xfId="581" xr:uid="{32736F52-B5C6-4157-BF0D-F8982C9E2831}"/>
    <cellStyle name="Normal 10 5 3" xfId="582" xr:uid="{DDB2649A-049E-48AE-991A-FF185DA14032}"/>
    <cellStyle name="Normal 10 5 3 2" xfId="583" xr:uid="{5FEEBEF7-C0D1-422C-BFAC-386207339F66}"/>
    <cellStyle name="Normal 10 5 3 2 2" xfId="584" xr:uid="{FBC9471F-6C21-4B23-B3D5-2C8F0D7814C6}"/>
    <cellStyle name="Normal 10 5 3 2 3" xfId="585" xr:uid="{C0646652-47F4-4E05-A13C-7A37ABAF1909}"/>
    <cellStyle name="Normal 10 5 3 2 4" xfId="586" xr:uid="{9475EA69-1C78-4895-8159-BB84D6118E5E}"/>
    <cellStyle name="Normal 10 5 3 3" xfId="587" xr:uid="{03D2E698-8232-4496-96C3-99F6B18ACD11}"/>
    <cellStyle name="Normal 10 5 3 3 2" xfId="588" xr:uid="{95429C32-F075-48EB-8246-EF3BF007821B}"/>
    <cellStyle name="Normal 10 5 3 3 3" xfId="589" xr:uid="{75AA5924-3801-424A-97B1-D95F79DCC3F1}"/>
    <cellStyle name="Normal 10 5 3 3 4" xfId="590" xr:uid="{B7E6A440-B917-46C8-9286-6FF155ABC16F}"/>
    <cellStyle name="Normal 10 5 3 4" xfId="591" xr:uid="{677E3427-F6F4-4A7F-8C75-7D28B5D06CC8}"/>
    <cellStyle name="Normal 10 5 3 5" xfId="592" xr:uid="{CCE0BD8F-9AB9-4365-B382-3CF1CCC863A7}"/>
    <cellStyle name="Normal 10 5 3 6" xfId="593" xr:uid="{F350BC9A-C0B2-4729-BDAD-FDE2056E0FC5}"/>
    <cellStyle name="Normal 10 5 4" xfId="594" xr:uid="{68575DBD-4407-4141-8054-1E296999F2BA}"/>
    <cellStyle name="Normal 10 5 4 2" xfId="595" xr:uid="{91658670-CC14-4E1D-BCD3-6E7285B60677}"/>
    <cellStyle name="Normal 10 5 4 2 2" xfId="596" xr:uid="{1C2500D5-AC1F-4691-87F7-EA1F2F04FC46}"/>
    <cellStyle name="Normal 10 5 4 2 3" xfId="597" xr:uid="{9D6E3419-6F62-405D-A8E5-C308BC6088A9}"/>
    <cellStyle name="Normal 10 5 4 2 4" xfId="598" xr:uid="{64EC8424-9C59-4552-8D5C-83934CC72B19}"/>
    <cellStyle name="Normal 10 5 4 3" xfId="599" xr:uid="{49A37BB8-334A-4905-895E-CC3804619E23}"/>
    <cellStyle name="Normal 10 5 4 4" xfId="600" xr:uid="{0574159F-B3DE-4979-84F4-7EACF0C3EF17}"/>
    <cellStyle name="Normal 10 5 4 5" xfId="601" xr:uid="{114636FC-DEE0-4E52-BDB1-4EF0FD2D99E5}"/>
    <cellStyle name="Normal 10 5 5" xfId="602" xr:uid="{0E6894E0-2FD4-4CC3-A204-3D0593A36477}"/>
    <cellStyle name="Normal 10 5 5 2" xfId="603" xr:uid="{960E6BF0-BC3E-456F-84CC-1355E7078C56}"/>
    <cellStyle name="Normal 10 5 5 3" xfId="604" xr:uid="{313C56C6-6C08-45D3-89CB-3B8C1975C60D}"/>
    <cellStyle name="Normal 10 5 5 4" xfId="605" xr:uid="{E53CFFDB-510A-443B-9C34-FC1F35E36BB7}"/>
    <cellStyle name="Normal 10 5 6" xfId="606" xr:uid="{F1AF36DB-B322-452C-A2E3-A95666F92A03}"/>
    <cellStyle name="Normal 10 5 6 2" xfId="607" xr:uid="{D46A7954-7336-401A-A129-E96C53A0D268}"/>
    <cellStyle name="Normal 10 5 6 3" xfId="608" xr:uid="{EE94403B-A977-4DCC-A29F-7C90F59C9C3D}"/>
    <cellStyle name="Normal 10 5 6 4" xfId="609" xr:uid="{8AF206B8-B838-49DB-B3E7-858C62326329}"/>
    <cellStyle name="Normal 10 5 7" xfId="610" xr:uid="{3209F940-F966-4B56-B846-D37856EF1B4D}"/>
    <cellStyle name="Normal 10 5 8" xfId="611" xr:uid="{B3873B62-B589-42E3-BAEE-A7D8C705E394}"/>
    <cellStyle name="Normal 10 5 9" xfId="612" xr:uid="{3E43B5E0-6AD6-4018-B30B-C486A7DA8A69}"/>
    <cellStyle name="Normal 10 6" xfId="613" xr:uid="{A13557B3-418C-454F-9395-887E1C0944DC}"/>
    <cellStyle name="Normal 10 6 2" xfId="614" xr:uid="{0AFB8587-DCE0-4C13-A108-DA75B9B31DC5}"/>
    <cellStyle name="Normal 10 6 2 2" xfId="615" xr:uid="{10429BA9-23C0-4684-85A1-EAF070E2E360}"/>
    <cellStyle name="Normal 10 6 2 2 2" xfId="616" xr:uid="{568EB2F3-F79B-4011-9964-AC0D5CDE236F}"/>
    <cellStyle name="Normal 10 6 2 2 2 2" xfId="3826" xr:uid="{DCBE86BC-7B01-4E8E-B737-85D38FA66D64}"/>
    <cellStyle name="Normal 10 6 2 2 3" xfId="617" xr:uid="{79632A75-AE51-4BC8-8B68-B1E7CE1BAB08}"/>
    <cellStyle name="Normal 10 6 2 2 4" xfId="618" xr:uid="{172C5F87-DF92-42BD-AFF5-BEFFF12580D0}"/>
    <cellStyle name="Normal 10 6 2 3" xfId="619" xr:uid="{CE9D37D1-E5FD-4964-B025-F932001B790B}"/>
    <cellStyle name="Normal 10 6 2 3 2" xfId="620" xr:uid="{3F04504C-EF60-4BBB-BB47-33D69EB922F6}"/>
    <cellStyle name="Normal 10 6 2 3 3" xfId="621" xr:uid="{080507E5-1DC2-470F-8E4F-96ADFA21868A}"/>
    <cellStyle name="Normal 10 6 2 3 4" xfId="622" xr:uid="{AEC286A5-5FC0-4EDB-AAAB-6511ACD02E43}"/>
    <cellStyle name="Normal 10 6 2 4" xfId="623" xr:uid="{FD83C142-7294-4DED-8046-6901A7124FE5}"/>
    <cellStyle name="Normal 10 6 2 5" xfId="624" xr:uid="{B8CB9789-4A52-46AD-AA3E-9F46A501DEB3}"/>
    <cellStyle name="Normal 10 6 2 6" xfId="625" xr:uid="{9BEC39A8-DA47-43FD-AC9E-C653FB402640}"/>
    <cellStyle name="Normal 10 6 3" xfId="626" xr:uid="{2BFDE08E-3201-4913-A968-A9EC8E7D52F6}"/>
    <cellStyle name="Normal 10 6 3 2" xfId="627" xr:uid="{103A7948-06FB-41A7-A557-9B2CAC04754F}"/>
    <cellStyle name="Normal 10 6 3 2 2" xfId="628" xr:uid="{20B14348-5B75-4EA9-AA8B-3426C17B12E7}"/>
    <cellStyle name="Normal 10 6 3 2 3" xfId="629" xr:uid="{EFF812E4-EC14-4376-A262-BEB2A0E29C09}"/>
    <cellStyle name="Normal 10 6 3 2 4" xfId="630" xr:uid="{DF4A2B39-31E7-461B-82B6-6525E65CC398}"/>
    <cellStyle name="Normal 10 6 3 3" xfId="631" xr:uid="{D808DD79-90AA-4001-B20E-653A2DF88F17}"/>
    <cellStyle name="Normal 10 6 3 4" xfId="632" xr:uid="{C36FC53B-242A-40DD-A0A0-019F17F63360}"/>
    <cellStyle name="Normal 10 6 3 5" xfId="633" xr:uid="{7F72284A-64EB-40AB-8960-1E75D940BB5D}"/>
    <cellStyle name="Normal 10 6 4" xfId="634" xr:uid="{84F44DFA-B887-4EB1-9790-7187C278D791}"/>
    <cellStyle name="Normal 10 6 4 2" xfId="635" xr:uid="{74C0E01A-035B-4AE0-9202-B93EE4B670BF}"/>
    <cellStyle name="Normal 10 6 4 3" xfId="636" xr:uid="{56E176F8-3427-4F68-A273-A0C18755086A}"/>
    <cellStyle name="Normal 10 6 4 4" xfId="637" xr:uid="{63168144-E191-43D3-9442-754B6F10B5F1}"/>
    <cellStyle name="Normal 10 6 5" xfId="638" xr:uid="{48FDC4BE-3368-4E63-92EF-6701BE52FEA6}"/>
    <cellStyle name="Normal 10 6 5 2" xfId="639" xr:uid="{BC311356-86A6-442F-8C21-2EA8D4CE366A}"/>
    <cellStyle name="Normal 10 6 5 3" xfId="640" xr:uid="{0C1D285C-9EF2-4B9B-BA5C-15571721DCA0}"/>
    <cellStyle name="Normal 10 6 5 4" xfId="641" xr:uid="{D0635818-C469-4D1E-861D-28765A587E4C}"/>
    <cellStyle name="Normal 10 6 6" xfId="642" xr:uid="{598E3BB6-5F2A-4392-AA54-4DAC3C0A3E80}"/>
    <cellStyle name="Normal 10 6 7" xfId="643" xr:uid="{85E677BA-9925-4F97-9985-A6A1CA3526C4}"/>
    <cellStyle name="Normal 10 6 8" xfId="644" xr:uid="{2C1B712B-CD3E-45E5-ACD5-EC46305F8433}"/>
    <cellStyle name="Normal 10 7" xfId="645" xr:uid="{102A9CE5-37B9-4DC4-BE05-3AB1900CA46B}"/>
    <cellStyle name="Normal 10 7 2" xfId="646" xr:uid="{271C7986-3F23-47D7-AE93-09D7EEBAB7EF}"/>
    <cellStyle name="Normal 10 7 2 2" xfId="647" xr:uid="{F119F918-E856-488D-9457-A760EB96F7E5}"/>
    <cellStyle name="Normal 10 7 2 2 2" xfId="648" xr:uid="{F356969B-D7F9-4103-98CE-697FC249EDFC}"/>
    <cellStyle name="Normal 10 7 2 2 3" xfId="649" xr:uid="{66C98986-E845-441F-857D-CC9AD47E52A0}"/>
    <cellStyle name="Normal 10 7 2 2 4" xfId="650" xr:uid="{BDA7EA79-C399-40C9-8730-C98B317F101D}"/>
    <cellStyle name="Normal 10 7 2 3" xfId="651" xr:uid="{31020725-1FD8-4627-88BA-AFF440FF7B89}"/>
    <cellStyle name="Normal 10 7 2 4" xfId="652" xr:uid="{A47B5457-094B-4B7D-9C22-A6C7A58C550E}"/>
    <cellStyle name="Normal 10 7 2 5" xfId="653" xr:uid="{312EF87E-1C57-41DA-8E03-5677841CE3AD}"/>
    <cellStyle name="Normal 10 7 3" xfId="654" xr:uid="{3369DE6A-6338-4EDB-8135-69F979E5EA9E}"/>
    <cellStyle name="Normal 10 7 3 2" xfId="655" xr:uid="{26479391-3CA5-4341-B327-EC62346BA11F}"/>
    <cellStyle name="Normal 10 7 3 3" xfId="656" xr:uid="{9B82A4B0-47ED-4AD7-BBAE-E5C70622B7B3}"/>
    <cellStyle name="Normal 10 7 3 4" xfId="657" xr:uid="{0239DB8F-3DDA-47F3-B95E-5E9D6B00848F}"/>
    <cellStyle name="Normal 10 7 4" xfId="658" xr:uid="{068A6555-D000-4015-8847-D8AD0064DEA6}"/>
    <cellStyle name="Normal 10 7 4 2" xfId="659" xr:uid="{2C25A32B-7721-46C8-B99D-EF1D59BDDD58}"/>
    <cellStyle name="Normal 10 7 4 3" xfId="660" xr:uid="{7EBB414E-6B4D-49DF-84C3-FFF32EEF3458}"/>
    <cellStyle name="Normal 10 7 4 4" xfId="661" xr:uid="{62A430FD-9D88-4A42-B75A-CEFE3A82F58A}"/>
    <cellStyle name="Normal 10 7 5" xfId="662" xr:uid="{7E240DA7-A32A-494F-87AC-6F5E64C9AEDA}"/>
    <cellStyle name="Normal 10 7 6" xfId="663" xr:uid="{5CB39F1D-F0CB-4C5C-AF11-3DA43B81EB06}"/>
    <cellStyle name="Normal 10 7 7" xfId="664" xr:uid="{E00588DD-91C5-40AE-8FEC-A016358F92FB}"/>
    <cellStyle name="Normal 10 8" xfId="665" xr:uid="{D4E29A62-B30D-4A53-B814-10D244912EEC}"/>
    <cellStyle name="Normal 10 8 2" xfId="666" xr:uid="{F572A6BA-56B0-40AD-994F-90F607FF8CAD}"/>
    <cellStyle name="Normal 10 8 2 2" xfId="667" xr:uid="{B62A71BF-299E-4C21-B036-155E50116564}"/>
    <cellStyle name="Normal 10 8 2 3" xfId="668" xr:uid="{9DF98933-3243-48C0-8A53-ACB9CFA65194}"/>
    <cellStyle name="Normal 10 8 2 4" xfId="669" xr:uid="{88764C1C-A127-4047-A625-BD1A0E2100E2}"/>
    <cellStyle name="Normal 10 8 3" xfId="670" xr:uid="{C00FFC77-6FBC-4DF8-BBB0-2383D1631178}"/>
    <cellStyle name="Normal 10 8 3 2" xfId="671" xr:uid="{8F51916D-029A-4CED-A401-8174D9B056C2}"/>
    <cellStyle name="Normal 10 8 3 3" xfId="672" xr:uid="{21214206-A64A-4970-B445-3618239CA17E}"/>
    <cellStyle name="Normal 10 8 3 4" xfId="673" xr:uid="{2327F09E-F09C-4092-8E9C-2087A208128D}"/>
    <cellStyle name="Normal 10 8 4" xfId="674" xr:uid="{24C9E5A5-2546-4CFB-9BC8-B17DF9456298}"/>
    <cellStyle name="Normal 10 8 5" xfId="675" xr:uid="{52C883ED-809C-42A0-AD97-B07B7F274616}"/>
    <cellStyle name="Normal 10 8 6" xfId="676" xr:uid="{613BDF3E-922B-40B4-97AA-BFF438880728}"/>
    <cellStyle name="Normal 10 9" xfId="677" xr:uid="{427E255F-54AD-4371-9B53-8779AC3AC651}"/>
    <cellStyle name="Normal 10 9 2" xfId="678" xr:uid="{9518FC08-8D9B-45A2-A058-AFFAD866692E}"/>
    <cellStyle name="Normal 10 9 2 2" xfId="679" xr:uid="{3860F9A6-C521-4AC3-BEED-615C880D1ECD}"/>
    <cellStyle name="Normal 10 9 2 2 2" xfId="4301" xr:uid="{03625580-E143-48F9-AECC-DF76EA9160FF}"/>
    <cellStyle name="Normal 10 9 2 2 3" xfId="4602" xr:uid="{3494E443-1957-4C7D-A912-1185EEA3C40F}"/>
    <cellStyle name="Normal 10 9 2 3" xfId="680" xr:uid="{0482DA5E-44B0-4ED2-8D68-8982D5E85CA2}"/>
    <cellStyle name="Normal 10 9 2 4" xfId="681" xr:uid="{C5ACF934-A6EE-4C83-A104-347051A17BFD}"/>
    <cellStyle name="Normal 10 9 3" xfId="682" xr:uid="{2886E578-A064-4068-BCF3-711616B24518}"/>
    <cellStyle name="Normal 10 9 4" xfId="683" xr:uid="{EC321FC4-5C67-47C9-A3F3-849480F8B8C2}"/>
    <cellStyle name="Normal 10 9 4 2" xfId="4738" xr:uid="{34227E81-8243-416E-BE8D-49074A6FF1F6}"/>
    <cellStyle name="Normal 10 9 4 3" xfId="4603" xr:uid="{10BF232E-4989-44A6-937E-C4E0E2EFB578}"/>
    <cellStyle name="Normal 10 9 4 4" xfId="4445" xr:uid="{1F8195DE-E0F1-4F45-8996-ADB93FC7594C}"/>
    <cellStyle name="Normal 10 9 5" xfId="684" xr:uid="{CEE433A3-833D-431C-A4E5-1A7917B3C716}"/>
    <cellStyle name="Normal 11" xfId="46" xr:uid="{0A085BFE-B411-4671-A888-B91270C15F3D}"/>
    <cellStyle name="Normal 11 2" xfId="3697" xr:uid="{CE983C7C-029C-4ACC-BEA9-EF08EF983F56}"/>
    <cellStyle name="Normal 11 2 2" xfId="4545" xr:uid="{B4FF4893-47D2-462D-80D8-F64C8CE708E6}"/>
    <cellStyle name="Normal 11 3" xfId="4306" xr:uid="{CFB1026F-55C7-441B-99E8-84650DB5735C}"/>
    <cellStyle name="Normal 11 3 2" xfId="4546" xr:uid="{01804117-F910-4E23-A60D-D5CD338C42BE}"/>
    <cellStyle name="Normal 11 3 3" xfId="4715" xr:uid="{DF751C59-CE99-442A-AC7C-B7BDA00F5A5F}"/>
    <cellStyle name="Normal 11 3 4" xfId="4692" xr:uid="{805B2D6A-C6D6-4E00-869F-AED4A9883AF9}"/>
    <cellStyle name="Normal 12" xfId="47" xr:uid="{5C609906-45FE-46A0-A05B-29FA0A7E1293}"/>
    <cellStyle name="Normal 12 2" xfId="3698" xr:uid="{3C6E1F1C-CC54-4907-A1E5-97DE53AE7D47}"/>
    <cellStyle name="Normal 12 2 2" xfId="4547" xr:uid="{2B87E368-9353-459D-B84C-B3C5D1EB556B}"/>
    <cellStyle name="Normal 12 3" xfId="4548" xr:uid="{E80DA056-F471-4016-A0E3-E60EA1CFB3AA}"/>
    <cellStyle name="Normal 13" xfId="48" xr:uid="{065C435D-DCC6-4337-AD62-2C2F9868143E}"/>
    <cellStyle name="Normal 13 2" xfId="49" xr:uid="{50605AFF-866A-41EE-8291-D69765DF1773}"/>
    <cellStyle name="Normal 13 2 2" xfId="3699" xr:uid="{5D9F70BB-2054-4652-A39F-4B8B7B67B3E4}"/>
    <cellStyle name="Normal 13 2 2 2" xfId="4549" xr:uid="{B3321D0A-B46A-4666-A1F2-FCF9F0BEB9C5}"/>
    <cellStyle name="Normal 13 2 3" xfId="4308" xr:uid="{1ABB9570-A5DC-4F71-A6C0-F33DA977A656}"/>
    <cellStyle name="Normal 13 2 3 2" xfId="4550" xr:uid="{8C62E688-BEB6-445F-B573-B814F72BCD4E}"/>
    <cellStyle name="Normal 13 2 3 3" xfId="4716" xr:uid="{D71203C9-C972-4AD9-B9E0-4CE11E7C5011}"/>
    <cellStyle name="Normal 13 2 3 4" xfId="4693" xr:uid="{D6B8F029-2EDF-4C65-9C1B-7E44506A1E6F}"/>
    <cellStyle name="Normal 13 3" xfId="3700" xr:uid="{5FA92D68-1928-49A1-A114-A2FF311D503F}"/>
    <cellStyle name="Normal 13 3 2" xfId="4392" xr:uid="{42FFE4FC-3AD6-4CF3-B354-1006EA79DF4F}"/>
    <cellStyle name="Normal 13 3 3" xfId="4309" xr:uid="{215F3626-6A13-4CCF-A02D-FACE3987A063}"/>
    <cellStyle name="Normal 13 3 4" xfId="4449" xr:uid="{5BF18670-44C2-40F6-9E85-EE6533F3C0C4}"/>
    <cellStyle name="Normal 13 3 5" xfId="4717" xr:uid="{A1A7CBFA-EAE1-4CA7-BF21-9BCF89882CD0}"/>
    <cellStyle name="Normal 13 4" xfId="4310" xr:uid="{C5A0B69E-899D-4FBF-B4FD-5AA989555D75}"/>
    <cellStyle name="Normal 13 5" xfId="4307" xr:uid="{361D7290-C2B3-4D62-8376-83D5DDB921A2}"/>
    <cellStyle name="Normal 14" xfId="50" xr:uid="{6D96CB7D-772F-4BA4-B9F6-25AF36B86721}"/>
    <cellStyle name="Normal 14 18" xfId="4312" xr:uid="{75167478-C335-45C3-8D8C-A53BA175DA03}"/>
    <cellStyle name="Normal 14 2" xfId="51" xr:uid="{515900B5-4B9C-462C-860F-FF381D89B20F}"/>
    <cellStyle name="Normal 14 2 2" xfId="52" xr:uid="{F1CE5730-07AE-4C7C-A332-D994A3012AC3}"/>
    <cellStyle name="Normal 14 2 2 2" xfId="3701" xr:uid="{FD58AD33-C6B6-427F-95FA-2844A768FB14}"/>
    <cellStyle name="Normal 14 2 3" xfId="3702" xr:uid="{895E5A79-C595-4913-8552-63B3273CBD77}"/>
    <cellStyle name="Normal 14 3" xfId="3703" xr:uid="{BD98C87B-0A97-4D9D-A454-9B5677E34377}"/>
    <cellStyle name="Normal 14 3 2" xfId="4551" xr:uid="{0F06FCAB-409E-4A36-82BB-9C8A624C2D75}"/>
    <cellStyle name="Normal 14 4" xfId="4311" xr:uid="{FD3AD168-636F-41C8-852B-696FD1F6B43C}"/>
    <cellStyle name="Normal 14 4 2" xfId="4552" xr:uid="{BFCB40AF-512E-4A0F-AA85-50709CD81871}"/>
    <cellStyle name="Normal 14 4 3" xfId="4718" xr:uid="{2040AEC6-1DC2-4C31-A0A7-124ECB6B88A3}"/>
    <cellStyle name="Normal 14 4 4" xfId="4694" xr:uid="{F4FD7DC1-6533-458B-AE6A-78CE9CFE0317}"/>
    <cellStyle name="Normal 15" xfId="53" xr:uid="{59B5B423-D8D8-4DB6-AA22-32641BDCE51A}"/>
    <cellStyle name="Normal 15 2" xfId="54" xr:uid="{D91256A0-13C5-4822-ADA0-DCAAD0794965}"/>
    <cellStyle name="Normal 15 2 2" xfId="3704" xr:uid="{4A1BAF28-F681-4FC7-B1FA-3F017FC26A0D}"/>
    <cellStyle name="Normal 15 2 2 2" xfId="4553" xr:uid="{9990E50E-EF1D-4A4E-A010-8750791F7F09}"/>
    <cellStyle name="Normal 15 2 3" xfId="4554" xr:uid="{CB4ED3A3-838D-478F-854E-4BA251379C26}"/>
    <cellStyle name="Normal 15 3" xfId="3705" xr:uid="{1F5B2129-DF18-4C0F-BA19-CA82A8C63E23}"/>
    <cellStyle name="Normal 15 3 2" xfId="4393" xr:uid="{31B9186F-98F1-4586-9E17-891718DD312C}"/>
    <cellStyle name="Normal 15 3 3" xfId="4314" xr:uid="{1937663F-C702-43AB-9601-0E9AF5668F00}"/>
    <cellStyle name="Normal 15 3 4" xfId="4450" xr:uid="{9ACD89EB-5651-4AC0-9FD1-07459CBACE6B}"/>
    <cellStyle name="Normal 15 3 5" xfId="4720" xr:uid="{14AEAB2F-7A2F-47EB-AC9D-3490090A5393}"/>
    <cellStyle name="Normal 15 4" xfId="4313" xr:uid="{9793EAC7-C792-401F-93A7-FFEE2FC30FCD}"/>
    <cellStyle name="Normal 15 4 2" xfId="4555" xr:uid="{A67FC91E-6164-4C99-8819-7D0E8E840EE1}"/>
    <cellStyle name="Normal 15 4 3" xfId="4719" xr:uid="{E0D72B00-6716-4DEF-BA55-D6C2D8741F6D}"/>
    <cellStyle name="Normal 15 4 4" xfId="4695" xr:uid="{202BB1B8-2817-4E6A-AF95-1C7EAD100D6D}"/>
    <cellStyle name="Normal 16" xfId="55" xr:uid="{601C29F2-B6D2-4DEF-8FCC-3B4D7171EA11}"/>
    <cellStyle name="Normal 16 2" xfId="3706" xr:uid="{FF506C7F-D3C6-4D35-A9DC-0A7DCE3B3FE1}"/>
    <cellStyle name="Normal 16 2 2" xfId="4394" xr:uid="{9D80180A-9677-47A6-9629-2982BC45937F}"/>
    <cellStyle name="Normal 16 2 3" xfId="4315" xr:uid="{A525BEF0-9DED-45FB-B38D-3A40A997E5B9}"/>
    <cellStyle name="Normal 16 2 4" xfId="4451" xr:uid="{A88A23BE-3D8F-4968-BF72-5C2B91DCC265}"/>
    <cellStyle name="Normal 16 2 5" xfId="4721" xr:uid="{3D615CC5-6CB3-4563-AE4F-011269B45B69}"/>
    <cellStyle name="Normal 16 3" xfId="4422" xr:uid="{3CB743B8-2E16-46BF-A136-0CEFC8DC81D8}"/>
    <cellStyle name="Normal 17" xfId="56" xr:uid="{41C2FCB3-866A-43D3-804C-B4521AE3082F}"/>
    <cellStyle name="Normal 17 2" xfId="3707" xr:uid="{6301E3AF-606B-4094-959B-665CA68000D3}"/>
    <cellStyle name="Normal 17 2 2" xfId="4395" xr:uid="{DD41582D-514C-40AD-8547-0D9BEA281ACB}"/>
    <cellStyle name="Normal 17 2 3" xfId="4317" xr:uid="{3246F3F3-74F5-49B4-8CC1-3C1B1DFC100C}"/>
    <cellStyle name="Normal 17 2 4" xfId="4452" xr:uid="{CEA79325-F7BB-4962-85A7-70598D06F943}"/>
    <cellStyle name="Normal 17 2 5" xfId="4722" xr:uid="{FB577CF5-06EB-4F2D-9212-489E223078E1}"/>
    <cellStyle name="Normal 17 3" xfId="4318" xr:uid="{4BEB0917-C026-4B7B-8DB2-7E4AB6ECED89}"/>
    <cellStyle name="Normal 17 4" xfId="4316" xr:uid="{DEE9DEC2-D1F7-4311-955C-CE9349E14E68}"/>
    <cellStyle name="Normal 18" xfId="57" xr:uid="{1D10C7C8-2893-47CF-82EC-85DF0869A730}"/>
    <cellStyle name="Normal 18 2" xfId="3708" xr:uid="{4F8E682A-AD4D-4F2D-917A-B7B65A31A893}"/>
    <cellStyle name="Normal 18 2 2" xfId="4556" xr:uid="{0AC3C6E8-DBE8-4648-BDCF-33B260CE602B}"/>
    <cellStyle name="Normal 18 3" xfId="4319" xr:uid="{71CCBD8C-41DD-4440-98F1-3D0723E90644}"/>
    <cellStyle name="Normal 18 3 2" xfId="4557" xr:uid="{8D394EF6-04E2-4565-816B-92B1197491B5}"/>
    <cellStyle name="Normal 18 3 3" xfId="4723" xr:uid="{EB560BCC-5746-47DE-975E-51A48BADE59F}"/>
    <cellStyle name="Normal 18 3 4" xfId="4696" xr:uid="{58D527EB-B0D3-4F57-8D77-F3A3F750C8B5}"/>
    <cellStyle name="Normal 19" xfId="58" xr:uid="{A975D07A-1F5E-4E62-BFDE-F3C92B256213}"/>
    <cellStyle name="Normal 19 2" xfId="59" xr:uid="{5F892528-ECED-40B2-BC45-DB7521155F3B}"/>
    <cellStyle name="Normal 19 2 2" xfId="3709" xr:uid="{446B010E-FCBE-4E81-97F6-69423A2C5F23}"/>
    <cellStyle name="Normal 19 2 2 2" xfId="4558" xr:uid="{1E4292C7-EE13-48FD-BBC3-626B67392A00}"/>
    <cellStyle name="Normal 19 2 3" xfId="4559" xr:uid="{CE24EAA5-8400-4E33-BF31-BB566D6FF24E}"/>
    <cellStyle name="Normal 19 3" xfId="3710" xr:uid="{20435C22-F7BD-485C-8CD6-5378E233CF9B}"/>
    <cellStyle name="Normal 19 3 2" xfId="4560" xr:uid="{F6FE45AE-C630-43E5-94C2-D7267247EA09}"/>
    <cellStyle name="Normal 19 4" xfId="4561" xr:uid="{8106F858-858D-4531-BA21-03A28E69EF70}"/>
    <cellStyle name="Normal 2" xfId="3" xr:uid="{0035700C-F3A5-4A6F-B63A-5CE25669DEE2}"/>
    <cellStyle name="Normal 2 2" xfId="60" xr:uid="{57F7116A-0499-467C-A798-EB9F77E08D9F}"/>
    <cellStyle name="Normal 2 2 2" xfId="61" xr:uid="{E7535984-3DDD-459B-8B9E-E539EBFA30EC}"/>
    <cellStyle name="Normal 2 2 2 2" xfId="3711" xr:uid="{9143A5E8-CAB9-4490-87C7-223395E5E984}"/>
    <cellStyle name="Normal 2 2 2 2 2" xfId="4564" xr:uid="{48AA6D59-1DC1-4EF2-89E9-74DB10A0DC4F}"/>
    <cellStyle name="Normal 2 2 2 3" xfId="4565" xr:uid="{955D2BBD-5CFC-4EE6-8347-46C22482FC97}"/>
    <cellStyle name="Normal 2 2 3" xfId="3712" xr:uid="{8B31A12B-0EBB-4244-A814-AED9D1A4E3D8}"/>
    <cellStyle name="Normal 2 2 3 2" xfId="4472" xr:uid="{AF25259B-B285-42F3-A3DF-A5940CFE044F}"/>
    <cellStyle name="Normal 2 2 3 2 2" xfId="4566" xr:uid="{26F6B197-E464-4161-A583-E559C8C7F9EA}"/>
    <cellStyle name="Normal 2 2 3 2 3" xfId="4751" xr:uid="{6B779417-8048-40AC-9AC1-D43CF97E4F8E}"/>
    <cellStyle name="Normal 2 2 3 2 4" xfId="5306" xr:uid="{39600562-7A94-4093-806C-2D09E42CB9AA}"/>
    <cellStyle name="Normal 2 2 3 3" xfId="4595" xr:uid="{E845A432-8F33-40CB-92AB-D68890B9C3F9}"/>
    <cellStyle name="Normal 2 2 3 4" xfId="4697" xr:uid="{7C4118D7-8A36-4063-826C-54F710072624}"/>
    <cellStyle name="Normal 2 2 3 5" xfId="4686" xr:uid="{80792F15-FFB5-4B05-82A9-586D74E12807}"/>
    <cellStyle name="Normal 2 2 4" xfId="4320" xr:uid="{4E91C03A-2393-4360-835C-25A57197A1C1}"/>
    <cellStyle name="Normal 2 2 4 2" xfId="4479" xr:uid="{B5D7C653-E987-4CFB-9D0A-6A6E6AD10177}"/>
    <cellStyle name="Normal 2 2 4 3" xfId="4724" xr:uid="{AA98EFB8-5105-4B43-BD6A-DEB96613C44A}"/>
    <cellStyle name="Normal 2 2 4 4" xfId="4698" xr:uid="{8A7CE96B-04FF-47C0-86C1-81329FC74B3B}"/>
    <cellStyle name="Normal 2 2 5" xfId="4563" xr:uid="{7DDB2BFF-4883-4542-A771-D071AA4CDC9C}"/>
    <cellStyle name="Normal 2 2 6" xfId="4754" xr:uid="{6772DD4E-3153-4737-AABE-886C3FD3A1E3}"/>
    <cellStyle name="Normal 2 3" xfId="62" xr:uid="{F11B7EC6-3730-4349-9438-CBF7C7794044}"/>
    <cellStyle name="Normal 2 3 2" xfId="63" xr:uid="{BFED90EA-997E-4330-8BDC-BAB7934C0503}"/>
    <cellStyle name="Normal 2 3 2 2" xfId="3713" xr:uid="{A27EDB43-88BF-4AE0-B0A3-E89381AC6248}"/>
    <cellStyle name="Normal 2 3 2 2 2" xfId="4567" xr:uid="{5F88BE94-9637-49BD-A1AF-FD2BF9900FC6}"/>
    <cellStyle name="Normal 2 3 2 3" xfId="4322" xr:uid="{1E993FDD-4E96-4B92-9AF4-AA77B44A12BD}"/>
    <cellStyle name="Normal 2 3 2 3 2" xfId="4568" xr:uid="{1C879D4B-A2B6-4A0B-A267-8B7521CCD5C7}"/>
    <cellStyle name="Normal 2 3 2 3 3" xfId="4726" xr:uid="{751C303F-DA87-41FB-A531-FF184B61DB4F}"/>
    <cellStyle name="Normal 2 3 2 3 4" xfId="4699" xr:uid="{F60EC801-2CC4-4AD5-97F5-A3776A6C089D}"/>
    <cellStyle name="Normal 2 3 3" xfId="64" xr:uid="{A0F5BAB6-F20B-401B-BBF1-7233D100D0A9}"/>
    <cellStyle name="Normal 2 3 4" xfId="65" xr:uid="{41580D01-DA3D-4012-A6F9-E6831023DE92}"/>
    <cellStyle name="Normal 2 3 5" xfId="3714" xr:uid="{F92D8E40-8115-4EC3-BE7F-09E5D201DDA6}"/>
    <cellStyle name="Normal 2 3 5 2" xfId="4569" xr:uid="{241BBD00-B6CB-4CA2-9AF8-10ADF0637B4B}"/>
    <cellStyle name="Normal 2 3 6" xfId="4321" xr:uid="{6580175D-F294-4A72-8579-F8E88E6738E5}"/>
    <cellStyle name="Normal 2 3 6 2" xfId="4570" xr:uid="{0B5A1A62-4CC8-4CEE-9A0A-677DE55E3F02}"/>
    <cellStyle name="Normal 2 3 6 3" xfId="4725" xr:uid="{B8B14701-D2E1-4B32-86D9-29FFF9145D27}"/>
    <cellStyle name="Normal 2 3 6 4" xfId="4700" xr:uid="{0241D06D-558F-4EF4-B8C7-AB530B604043}"/>
    <cellStyle name="Normal 2 3 7" xfId="5319" xr:uid="{E3798CE7-640C-40AC-9C0D-F310EA7412D1}"/>
    <cellStyle name="Normal 2 4" xfId="66" xr:uid="{5B943052-9DA3-4D59-A42D-0A61E6B362FF}"/>
    <cellStyle name="Normal 2 4 2" xfId="67" xr:uid="{C082340D-64C9-46EE-B15D-A1A21893CC30}"/>
    <cellStyle name="Normal 2 4 3" xfId="3715" xr:uid="{6D70D909-34AA-4A09-89DF-51956DAB4811}"/>
    <cellStyle name="Normal 2 4 3 2" xfId="4571" xr:uid="{27939563-0EF7-4017-AC17-3633B416BEFD}"/>
    <cellStyle name="Normal 2 4 3 3" xfId="4596" xr:uid="{4C83C91B-D4A8-4484-9FE7-DE7BA9BB8AC5}"/>
    <cellStyle name="Normal 2 4 4" xfId="4572" xr:uid="{3B123307-D767-4F91-A778-86B1974F00F7}"/>
    <cellStyle name="Normal 2 4 5" xfId="4755" xr:uid="{DAC7BA72-5E08-42ED-A751-B584CE9E10B9}"/>
    <cellStyle name="Normal 2 4 6" xfId="4753" xr:uid="{951D9341-3D3E-4D02-86F2-24B9F95F4673}"/>
    <cellStyle name="Normal 2 5" xfId="3716" xr:uid="{48D81E3B-9612-45F0-8D9C-49BAF0D0414B}"/>
    <cellStyle name="Normal 2 5 2" xfId="3731" xr:uid="{C65BCD2D-121A-45E0-838F-90B4E0761758}"/>
    <cellStyle name="Normal 2 5 2 2" xfId="4430" xr:uid="{A150575C-6492-41AB-AAE9-3DC97FC01DA2}"/>
    <cellStyle name="Normal 2 5 3" xfId="4423" xr:uid="{1E0D6082-14CC-4FA9-BFE3-8ECF9D3ACA49}"/>
    <cellStyle name="Normal 2 5 3 2" xfId="4475" xr:uid="{EB2FEF7E-7062-4E66-9913-BC7020E325F9}"/>
    <cellStyle name="Normal 2 5 3 3" xfId="4737" xr:uid="{17150E0C-820D-4748-A844-115CE96A9010}"/>
    <cellStyle name="Normal 2 5 3 4" xfId="5303" xr:uid="{9F05424F-4803-41B9-8933-7504770B6CEE}"/>
    <cellStyle name="Normal 2 5 4" xfId="4573" xr:uid="{6DFD9B8E-99A8-4511-BB94-C4FDF216FBC5}"/>
    <cellStyle name="Normal 2 5 5" xfId="4481" xr:uid="{296348B7-521C-4BAF-9B91-2BC7FD1CEFFA}"/>
    <cellStyle name="Normal 2 5 6" xfId="4480" xr:uid="{22617E3C-B33A-4923-A54A-CB16823E6C11}"/>
    <cellStyle name="Normal 2 5 7" xfId="4750" xr:uid="{77798BA5-9BFD-4EE9-A4B2-2B3CF2FE01B2}"/>
    <cellStyle name="Normal 2 5 8" xfId="4710" xr:uid="{E5C2DAD8-3F4D-46B1-B62C-72BB8AC3894F}"/>
    <cellStyle name="Normal 2 6" xfId="3732" xr:uid="{0046B8EE-3ADC-43C9-A590-5CAC64799CEF}"/>
    <cellStyle name="Normal 2 6 2" xfId="4425" xr:uid="{47149696-B103-4621-9E10-FBDF4DA8CD57}"/>
    <cellStyle name="Normal 2 6 3" xfId="4428" xr:uid="{29AC2380-978C-4285-AC5B-07444FA16E2F}"/>
    <cellStyle name="Normal 2 6 4" xfId="4574" xr:uid="{F803E94F-55AB-4DCE-94E3-F647D7F2CA3B}"/>
    <cellStyle name="Normal 2 6 5" xfId="4471" xr:uid="{A29CC4BE-1B1B-4827-88BE-C002677261A0}"/>
    <cellStyle name="Normal 2 6 5 2" xfId="4701" xr:uid="{F9695D5E-D7BC-43B0-B3D4-00C9C2EF08B5}"/>
    <cellStyle name="Normal 2 6 6" xfId="4443" xr:uid="{2D036DF0-937C-4858-A349-C16BCDC4C1A3}"/>
    <cellStyle name="Normal 2 6 7" xfId="4424" xr:uid="{AD757DFC-0858-4800-85F9-E19D52218F09}"/>
    <cellStyle name="Normal 2 7" xfId="4426" xr:uid="{D4DE1247-4CB2-44C4-9BFA-2F77A0E024B5}"/>
    <cellStyle name="Normal 2 7 2" xfId="4576" xr:uid="{44E5359C-6AFF-4213-B497-8FDE37B9B517}"/>
    <cellStyle name="Normal 2 7 3" xfId="4575" xr:uid="{3E375A29-C8B9-4E1A-B0C3-E0D0ED83C955}"/>
    <cellStyle name="Normal 2 7 4" xfId="5304" xr:uid="{9FF97E0C-66C4-4D1F-905D-AB746514B6FE}"/>
    <cellStyle name="Normal 2 8" xfId="4577" xr:uid="{B40A630E-755B-4755-B811-AE8F2F922734}"/>
    <cellStyle name="Normal 2 9" xfId="4562" xr:uid="{406CF2C3-40AA-4B86-BCD0-5AAEC05F8880}"/>
    <cellStyle name="Normal 20" xfId="68" xr:uid="{5100606A-CAD7-4C4E-8364-4C150A946D30}"/>
    <cellStyle name="Normal 20 2" xfId="3717" xr:uid="{964271E8-D40F-489F-BBAA-0952CE725464}"/>
    <cellStyle name="Normal 20 2 2" xfId="3718" xr:uid="{704C38E7-D5D3-4CAB-B6BA-C3A3BCB6FAF2}"/>
    <cellStyle name="Normal 20 2 2 2" xfId="4396" xr:uid="{94E35F6B-1436-4308-A531-65E853F191F2}"/>
    <cellStyle name="Normal 20 2 2 3" xfId="4388" xr:uid="{3953A792-07C1-4D30-880F-1F05E2D06A02}"/>
    <cellStyle name="Normal 20 2 2 4" xfId="4468" xr:uid="{306154EE-A23F-44D8-B2CA-07A52E4DB0B8}"/>
    <cellStyle name="Normal 20 2 2 5" xfId="4735" xr:uid="{B5488ED4-1BB8-4BD8-A23A-3EED4AD692B9}"/>
    <cellStyle name="Normal 20 2 3" xfId="4391" xr:uid="{A3C14465-742A-4213-9E21-F0F21A9B3280}"/>
    <cellStyle name="Normal 20 2 4" xfId="4387" xr:uid="{C4C75C43-8F1A-4256-8ACC-4AE772A71BBD}"/>
    <cellStyle name="Normal 20 2 5" xfId="4467" xr:uid="{A56806AA-D1E4-43D5-949F-3E5A55A05986}"/>
    <cellStyle name="Normal 20 2 6" xfId="4734" xr:uid="{97D90FAF-D8FF-4A11-B893-9B512E66E7E1}"/>
    <cellStyle name="Normal 20 3" xfId="3827" xr:uid="{D5430F67-6CD0-4D94-8584-9C772659221C}"/>
    <cellStyle name="Normal 20 3 2" xfId="4629" xr:uid="{B1EF88D2-90F8-4529-B229-69A251CA1FE0}"/>
    <cellStyle name="Normal 20 4" xfId="4323" xr:uid="{4906ADA4-7C21-4503-960C-8E3C7C5F2E7F}"/>
    <cellStyle name="Normal 20 4 2" xfId="4473" xr:uid="{0E3D1065-A5AE-4606-AAF8-C7EC62D49B63}"/>
    <cellStyle name="Normal 20 4 3" xfId="4727" xr:uid="{5A309FF4-39B9-4E34-A3C4-14A42DEA4657}"/>
    <cellStyle name="Normal 20 4 4" xfId="4702" xr:uid="{8F3C361A-09FF-4312-A162-3D3F3A1EDB18}"/>
    <cellStyle name="Normal 20 5" xfId="4478" xr:uid="{7026A083-9183-40C2-9C43-B0211501E71D}"/>
    <cellStyle name="Normal 20 6" xfId="4476" xr:uid="{34270F04-2B80-40D0-91B2-C0C883B53016}"/>
    <cellStyle name="Normal 20 7" xfId="4687" xr:uid="{4A621A7D-A9CD-4829-A63A-FEE8AAA60AE5}"/>
    <cellStyle name="Normal 20 8" xfId="4708" xr:uid="{9A9045BE-0B50-4B30-B6D0-E54A21A29DF8}"/>
    <cellStyle name="Normal 20 9" xfId="4707" xr:uid="{3CFAD788-61F6-4D18-9F33-7D48D1B53BFD}"/>
    <cellStyle name="Normal 21" xfId="69" xr:uid="{387ADE7E-5486-4ED8-B046-118F016FADE3}"/>
    <cellStyle name="Normal 21 2" xfId="3719" xr:uid="{8510BD6B-4266-4747-A6FC-DC10D0547D5F}"/>
    <cellStyle name="Normal 21 2 2" xfId="3720" xr:uid="{284F8F02-9950-498D-9598-F049C0C41467}"/>
    <cellStyle name="Normal 21 3" xfId="4324" xr:uid="{1F60BFCD-664B-454E-8ED5-0154030F047F}"/>
    <cellStyle name="Normal 21 3 2" xfId="4631" xr:uid="{EBADCDFC-A3A4-48D5-9027-94F42EBFBEEF}"/>
    <cellStyle name="Normal 21 3 3" xfId="4630" xr:uid="{35D6142A-4772-4867-B147-E2E3AA4B7FDA}"/>
    <cellStyle name="Normal 21 4" xfId="4453" xr:uid="{DCA45666-0E5F-4901-A1D9-7B76BDA7606F}"/>
    <cellStyle name="Normal 21 5" xfId="4728" xr:uid="{D1B8A784-CB10-462C-B66C-B62C87F13718}"/>
    <cellStyle name="Normal 22" xfId="685" xr:uid="{C01FC99D-0CB9-4AE9-BBF4-6A6D5E2A7DDE}"/>
    <cellStyle name="Normal 22 2" xfId="3661" xr:uid="{E62406A0-9D3A-43FB-A452-48DFE5E905E2}"/>
    <cellStyle name="Normal 22 3" xfId="3660" xr:uid="{B116873A-0DAE-44D9-9282-B6427B955A87}"/>
    <cellStyle name="Normal 22 3 2" xfId="4325" xr:uid="{EA66C05A-5AF1-4B7E-AD06-AC40B68B3742}"/>
    <cellStyle name="Normal 22 3 2 2" xfId="4633" xr:uid="{46690B69-670A-4B82-B672-029EF5124547}"/>
    <cellStyle name="Normal 22 3 3" xfId="4632" xr:uid="{202FCA2C-84DA-4C4E-881B-1281D62C3D4C}"/>
    <cellStyle name="Normal 22 3 4" xfId="4615" xr:uid="{4E317275-E40E-4A0B-9113-5D1E1B5F863A}"/>
    <cellStyle name="Normal 22 4" xfId="3664" xr:uid="{D5ACC9C8-5FE2-4133-840C-002780D85C9F}"/>
    <cellStyle name="Normal 22 4 2" xfId="4401" xr:uid="{16C741B1-E6C9-48F4-B7FA-66577B5BB474}"/>
    <cellStyle name="Normal 22 4 3" xfId="4742" xr:uid="{FF2CF0D0-620A-45BC-AFA7-78F5A71BDC15}"/>
    <cellStyle name="Normal 22 4 4" xfId="4616" xr:uid="{8DCDFDA4-68E0-496C-99D3-D45C487C322A}"/>
    <cellStyle name="Normal 22 4 5" xfId="4454" xr:uid="{6121C20A-2179-4D2F-BDE6-941E7730EE64}"/>
    <cellStyle name="Normal 22 4 6" xfId="4440" xr:uid="{36228E92-CA2E-424D-89CD-EABF48FCDF97}"/>
    <cellStyle name="Normal 22 4 7" xfId="4439" xr:uid="{CC8F2603-9682-404D-849C-0A906A3C219B}"/>
    <cellStyle name="Normal 22 4 8" xfId="4438" xr:uid="{6EB7B81B-E23C-444F-ABD5-5FAAC69E4DC7}"/>
    <cellStyle name="Normal 22 4 9" xfId="4437" xr:uid="{CF5B2C2C-2FB9-441C-86F6-80C22A02EC97}"/>
    <cellStyle name="Normal 22 5" xfId="4729" xr:uid="{B756F219-7523-4388-A3DD-ACBFF430A031}"/>
    <cellStyle name="Normal 23" xfId="3721" xr:uid="{82C9D18E-E5C1-4C86-8362-8C6D04B348C5}"/>
    <cellStyle name="Normal 23 2" xfId="4282" xr:uid="{48B60981-A290-4535-99E6-9D764541FD4B}"/>
    <cellStyle name="Normal 23 2 2" xfId="4327" xr:uid="{E487DF77-083E-49FE-BD78-F0F52A4DE209}"/>
    <cellStyle name="Normal 23 2 2 2" xfId="4752" xr:uid="{540B1755-88BE-4007-AF28-6528625E64F4}"/>
    <cellStyle name="Normal 23 2 2 3" xfId="4617" xr:uid="{0DB1303C-0504-4457-95B7-7CF2DA7EDAC0}"/>
    <cellStyle name="Normal 23 2 2 4" xfId="4578" xr:uid="{E64E7CA8-EA2E-43FD-AC78-63A0F3E666D9}"/>
    <cellStyle name="Normal 23 2 3" xfId="4456" xr:uid="{ED4F2051-E1C4-4183-BF61-05730F13581F}"/>
    <cellStyle name="Normal 23 2 4" xfId="4703" xr:uid="{51EC9450-ED3A-4F62-8900-5A86B206C4AE}"/>
    <cellStyle name="Normal 23 3" xfId="4397" xr:uid="{EACD14AB-F152-4BA0-A6EB-936EBBE67BB9}"/>
    <cellStyle name="Normal 23 4" xfId="4326" xr:uid="{0CD919E2-ECE9-445D-BB13-6324CE37DD04}"/>
    <cellStyle name="Normal 23 5" xfId="4455" xr:uid="{50B08EB1-80E2-4B77-A3D3-667E927068C3}"/>
    <cellStyle name="Normal 23 6" xfId="4730" xr:uid="{AC25C4F3-8F16-45B5-B5CD-37AFEF59A971}"/>
    <cellStyle name="Normal 24" xfId="3722" xr:uid="{C5729093-4540-4247-BFC5-DA2766D710AC}"/>
    <cellStyle name="Normal 24 2" xfId="3723" xr:uid="{3ECE102F-E249-4E6E-B470-FB905B1AF809}"/>
    <cellStyle name="Normal 24 2 2" xfId="4399" xr:uid="{B0C65F35-5A12-455C-BA10-84A3EAFB4263}"/>
    <cellStyle name="Normal 24 2 3" xfId="4329" xr:uid="{7AB8E0DE-3194-46AC-9C3F-5DF3D37F9E55}"/>
    <cellStyle name="Normal 24 2 4" xfId="4458" xr:uid="{CB69C549-A738-4686-9773-832D674B1843}"/>
    <cellStyle name="Normal 24 2 5" xfId="4732" xr:uid="{19EA727C-1FF5-4816-9BE2-0FF5EDD8FAF9}"/>
    <cellStyle name="Normal 24 3" xfId="4398" xr:uid="{F6A76DA7-B11A-4AB1-91E3-D1A172C4A8C3}"/>
    <cellStyle name="Normal 24 4" xfId="4328" xr:uid="{6AF4DB63-01EE-4C0B-8073-900668EA2401}"/>
    <cellStyle name="Normal 24 5" xfId="4457" xr:uid="{9474581D-79C8-445A-B9F5-3B3FB3F08F01}"/>
    <cellStyle name="Normal 24 6" xfId="4731" xr:uid="{EE729A47-1EBE-4F5E-B4ED-C24ECA14F4E7}"/>
    <cellStyle name="Normal 25" xfId="3730" xr:uid="{F0C97D08-8EA6-4EE8-AF44-10C7C021F6E9}"/>
    <cellStyle name="Normal 25 2" xfId="4331" xr:uid="{61AC072A-EF35-48F6-97B1-D9FB44CD0C35}"/>
    <cellStyle name="Normal 25 3" xfId="4400" xr:uid="{18F96AAB-4396-42E9-B767-7B01AA9D6B1C}"/>
    <cellStyle name="Normal 25 4" xfId="4330" xr:uid="{540DE050-FD49-493E-BBF9-58E92D1F4817}"/>
    <cellStyle name="Normal 25 5" xfId="4459" xr:uid="{FE200403-38B2-4F0E-86D6-EB09DBD0DEE5}"/>
    <cellStyle name="Normal 26" xfId="4280" xr:uid="{938E43CA-B49F-4714-A615-5F4694141E62}"/>
    <cellStyle name="Normal 26 2" xfId="4281" xr:uid="{67749EC9-AFFE-4C91-A606-41D055DC3DE8}"/>
    <cellStyle name="Normal 26 2 2" xfId="4333" xr:uid="{6FBD12A0-288B-40D6-8ED5-D0295C621184}"/>
    <cellStyle name="Normal 26 3" xfId="4332" xr:uid="{082A3243-E61A-4481-9F68-6A667C0211CD}"/>
    <cellStyle name="Normal 26 3 2" xfId="4619" xr:uid="{D5199980-48EC-4707-8CA2-DC3775E77379}"/>
    <cellStyle name="Normal 27" xfId="4334" xr:uid="{12153BB3-1FD5-4489-A334-4BDAB26C97F5}"/>
    <cellStyle name="Normal 27 2" xfId="4335" xr:uid="{C7F9E2AE-A11F-4854-BD73-338B8723B8F2}"/>
    <cellStyle name="Normal 27 3" xfId="4460" xr:uid="{8A844C2A-446E-4EED-91B7-5437FCF9645A}"/>
    <cellStyle name="Normal 27 4" xfId="4444" xr:uid="{0D883D9D-08F7-41DA-8F51-DB08A92F29CE}"/>
    <cellStyle name="Normal 27 5" xfId="4435" xr:uid="{B4B788BC-951B-4167-B22E-46F2A7381F26}"/>
    <cellStyle name="Normal 27 6" xfId="4432" xr:uid="{80637393-3845-441F-A7A1-2DFEC247C939}"/>
    <cellStyle name="Normal 28" xfId="4336" xr:uid="{94B69FA4-1F8D-4541-9583-E77BCF6E7FC8}"/>
    <cellStyle name="Normal 28 2" xfId="4337" xr:uid="{A65A4996-9187-4857-AFA4-9E5B731FB2F2}"/>
    <cellStyle name="Normal 28 3" xfId="4338" xr:uid="{A31C2DBF-6743-4DF2-9F08-4BA224E004B6}"/>
    <cellStyle name="Normal 29" xfId="4339" xr:uid="{BD63D210-11E0-4A83-9062-84B6E7FD584B}"/>
    <cellStyle name="Normal 29 2" xfId="4340" xr:uid="{5C70CDC6-F601-4031-AC52-E0E5DB263C27}"/>
    <cellStyle name="Normal 3" xfId="2" xr:uid="{665067A7-73F8-4B7E-BFD2-7BB3B9468366}"/>
    <cellStyle name="Normal 3 2" xfId="70" xr:uid="{62391910-2CF0-4204-955C-03CDD89C9473}"/>
    <cellStyle name="Normal 3 2 2" xfId="71" xr:uid="{CA8125E0-D0DC-4686-A43F-B4C4FFAADA5C}"/>
    <cellStyle name="Normal 3 2 2 2" xfId="3724" xr:uid="{8500858F-7A56-431C-B00E-C93703910173}"/>
    <cellStyle name="Normal 3 2 2 2 2" xfId="4580" xr:uid="{A0C759D1-F0C9-4E47-97BC-60FD2D62D1E9}"/>
    <cellStyle name="Normal 3 2 2 3" xfId="4581" xr:uid="{5B234C15-78C9-4463-8A4E-C9403E69FB35}"/>
    <cellStyle name="Normal 3 2 3" xfId="72" xr:uid="{25D27F78-773B-41A6-9377-3BD5B456AFBB}"/>
    <cellStyle name="Normal 3 2 4" xfId="3725" xr:uid="{DF10B5E6-4D14-4A25-8620-D78C14CE5A7A}"/>
    <cellStyle name="Normal 3 2 4 2" xfId="4582" xr:uid="{B1F0190B-E653-4316-B917-F3284C8E7205}"/>
    <cellStyle name="Normal 3 2 5" xfId="4431" xr:uid="{70E027F1-C7B6-4F22-A255-C988DE564AF8}"/>
    <cellStyle name="Normal 3 2 5 2" xfId="4583" xr:uid="{E057A24F-8175-4877-BDDA-207F09F14F62}"/>
    <cellStyle name="Normal 3 2 5 3" xfId="5305" xr:uid="{33D579DC-E36B-4576-8A49-B52FE6F61045}"/>
    <cellStyle name="Normal 3 3" xfId="73" xr:uid="{4317C267-11AF-4F69-B9EE-2A4D82E07A59}"/>
    <cellStyle name="Normal 3 3 2" xfId="3726" xr:uid="{ED2E935D-60C6-49D0-A915-22A405A7033A}"/>
    <cellStyle name="Normal 3 3 2 2" xfId="4584" xr:uid="{4728BDC8-6A64-475D-91F9-F837ED5BA9C4}"/>
    <cellStyle name="Normal 3 3 3" xfId="4585" xr:uid="{A0869FF7-60E9-4BDD-831F-E7C325E6CF5E}"/>
    <cellStyle name="Normal 3 4" xfId="3733" xr:uid="{055A9105-BF2B-449A-9043-28DDE4925E58}"/>
    <cellStyle name="Normal 3 4 2" xfId="4284" xr:uid="{54419394-099E-4815-A044-7B4A29C32843}"/>
    <cellStyle name="Normal 3 4 2 2" xfId="4586" xr:uid="{9B877A99-FAA7-48DF-8A9C-11500666DE56}"/>
    <cellStyle name="Normal 3 5" xfId="4283" xr:uid="{43404013-FA38-4C55-9014-9B48DCDB6F8F}"/>
    <cellStyle name="Normal 3 5 2" xfId="4587" xr:uid="{B33C1C11-E8D7-4A84-9049-19718EBE3654}"/>
    <cellStyle name="Normal 3 5 3" xfId="4736" xr:uid="{77FE1DB9-E9C1-444B-A43B-2BC373BFBB25}"/>
    <cellStyle name="Normal 3 5 4" xfId="4704" xr:uid="{014F5FBB-0657-4741-A858-80CB3E0AF747}"/>
    <cellStyle name="Normal 3 6" xfId="4579" xr:uid="{0033E190-1DA5-4233-A3D3-A32C3ACEB1B8}"/>
    <cellStyle name="Normal 30" xfId="4341" xr:uid="{C2A1DD37-8A6A-4814-BE9A-A5DB08C5B7AA}"/>
    <cellStyle name="Normal 30 2" xfId="4342" xr:uid="{B658F1B2-C59A-41AF-9F46-3FF38686B034}"/>
    <cellStyle name="Normal 31" xfId="4343" xr:uid="{293A9CAA-1781-4B86-B161-BD345B8E9FDC}"/>
    <cellStyle name="Normal 31 2" xfId="4344" xr:uid="{71F1DD2D-6704-4D38-906B-2A80BAA771D4}"/>
    <cellStyle name="Normal 32" xfId="4345" xr:uid="{F8C758A3-6566-4258-BF26-CEF92E0C013C}"/>
    <cellStyle name="Normal 33" xfId="4346" xr:uid="{0512CC1C-A7CF-4FCD-AE46-C93AB02BE3EC}"/>
    <cellStyle name="Normal 33 2" xfId="4347" xr:uid="{315DBE14-170A-4364-8601-5B0CE7775634}"/>
    <cellStyle name="Normal 34" xfId="4348" xr:uid="{BBD3124D-8593-4F00-B8E3-BA187840B039}"/>
    <cellStyle name="Normal 34 2" xfId="4349" xr:uid="{CCAAA727-679C-456A-9898-9B925C5BD7B2}"/>
    <cellStyle name="Normal 35" xfId="4350" xr:uid="{BA8BEF92-CE74-4F45-BAE2-4B022508E6E4}"/>
    <cellStyle name="Normal 35 2" xfId="4351" xr:uid="{5CDAED09-E3FD-476C-9378-241548500671}"/>
    <cellStyle name="Normal 36" xfId="4352" xr:uid="{7000D6B6-35FE-42A7-92D2-932669962494}"/>
    <cellStyle name="Normal 36 2" xfId="4353" xr:uid="{E6CE9659-CD6D-4044-A446-F0E8977C3F60}"/>
    <cellStyle name="Normal 37" xfId="4354" xr:uid="{0231480E-E940-4CF5-969D-A863CF13DA1C}"/>
    <cellStyle name="Normal 37 2" xfId="4355" xr:uid="{4CC1FD98-8C3A-4639-B7B5-302EB70EA51B}"/>
    <cellStyle name="Normal 38" xfId="4356" xr:uid="{BDD4C02B-9B5F-49DF-A484-CC89E0F22795}"/>
    <cellStyle name="Normal 38 2" xfId="4357" xr:uid="{B6BDFD4B-7B87-4975-AE51-88CF5CB48338}"/>
    <cellStyle name="Normal 39" xfId="4358" xr:uid="{B5998E73-031A-4537-A701-0AC0745D09C8}"/>
    <cellStyle name="Normal 39 2" xfId="4359" xr:uid="{3E3A607E-B94C-402F-B5A9-B4C27D3AEDB6}"/>
    <cellStyle name="Normal 39 2 2" xfId="4360" xr:uid="{E8338968-58DC-4E17-BA65-9C33C24D3979}"/>
    <cellStyle name="Normal 39 3" xfId="4361" xr:uid="{AA89DCE9-3E02-4226-BD4D-CBDBC3E92731}"/>
    <cellStyle name="Normal 4" xfId="74" xr:uid="{F49C087B-8993-43B4-B173-68B6DE355CD8}"/>
    <cellStyle name="Normal 4 2" xfId="75" xr:uid="{76490452-F646-43A5-BA94-27A84D60055D}"/>
    <cellStyle name="Normal 4 2 2" xfId="686" xr:uid="{EBDECEB8-85CF-4B36-9FAE-DF27B7B5AEA6}"/>
    <cellStyle name="Normal 4 2 2 2" xfId="687" xr:uid="{7977FAB3-3149-426C-90F6-4FCC16A10EB4}"/>
    <cellStyle name="Normal 4 2 2 3" xfId="688" xr:uid="{36854AED-5153-482A-B428-E320255E8C2F}"/>
    <cellStyle name="Normal 4 2 2 4" xfId="689" xr:uid="{1F59D579-6D9C-444C-A205-3FA6A9C8A00C}"/>
    <cellStyle name="Normal 4 2 2 4 2" xfId="690" xr:uid="{5BC4D75D-33E5-4077-A9A6-031200F74E1A}"/>
    <cellStyle name="Normal 4 2 2 4 3" xfId="691" xr:uid="{7DC15754-13DD-464B-8483-E96542E6E7D4}"/>
    <cellStyle name="Normal 4 2 2 4 3 2" xfId="692" xr:uid="{6EBB16AE-3389-44A7-9811-AB7D82C874D9}"/>
    <cellStyle name="Normal 4 2 2 4 3 3" xfId="3663" xr:uid="{8CD6C382-7AF1-4AD6-BC87-848659B10D16}"/>
    <cellStyle name="Normal 4 2 3" xfId="4275" xr:uid="{E5F0905B-8A1B-4A45-9463-56C7D04F3B18}"/>
    <cellStyle name="Normal 4 2 3 2" xfId="4286" xr:uid="{69294FD9-C577-42F0-BBBA-2FABA08085B7}"/>
    <cellStyle name="Normal 4 2 3 2 2" xfId="4588" xr:uid="{8FC0010A-C51E-440C-A15F-3CAC2D531A13}"/>
    <cellStyle name="Normal 4 2 3 3" xfId="4634" xr:uid="{2D628189-E848-490D-8AE4-217B15A5A37C}"/>
    <cellStyle name="Normal 4 2 3 3 2" xfId="4635" xr:uid="{CEBC8439-C49C-4451-A83C-055D7AF09073}"/>
    <cellStyle name="Normal 4 2 3 4" xfId="4636" xr:uid="{A99C99B0-20D8-4345-AF7A-847859351924}"/>
    <cellStyle name="Normal 4 2 3 5" xfId="4637" xr:uid="{C05954E2-32CD-481A-8597-EB01DD85B06E}"/>
    <cellStyle name="Normal 4 2 4" xfId="4276" xr:uid="{B4332ECC-420E-47C7-8763-0DB399625542}"/>
    <cellStyle name="Normal 4 2 4 2" xfId="4363" xr:uid="{6916FF71-57D1-4CB6-8D08-2670D7155BC9}"/>
    <cellStyle name="Normal 4 2 4 2 2" xfId="4638" xr:uid="{F6EB1175-50CB-4263-93D3-15F10C99CE31}"/>
    <cellStyle name="Normal 4 2 4 2 3" xfId="4618" xr:uid="{769D4876-F71C-4DE9-9835-5A00B24A714C}"/>
    <cellStyle name="Normal 4 2 4 2 4" xfId="4474" xr:uid="{AB7F48F6-DFD0-43AB-99EE-C1A6B2F190FF}"/>
    <cellStyle name="Normal 4 2 4 3" xfId="4461" xr:uid="{EA0F7E06-42AC-4467-A1EC-487DDF4CF3E2}"/>
    <cellStyle name="Normal 4 2 4 4" xfId="4705" xr:uid="{7140B44E-1E91-4DA1-83C7-9935D51A4257}"/>
    <cellStyle name="Normal 4 2 5" xfId="3828" xr:uid="{B16F5EA9-206F-4402-AC0C-8F32A126829B}"/>
    <cellStyle name="Normal 4 2 6" xfId="4477" xr:uid="{D3613863-86C0-4A72-8BAB-2E550D943EF2}"/>
    <cellStyle name="Normal 4 2 7" xfId="4433" xr:uid="{88DD442D-BAAE-43AB-B2CA-71D8E14A74EF}"/>
    <cellStyle name="Normal 4 3" xfId="76" xr:uid="{0E30C1D2-3051-412A-A24C-7BAB9F517DB0}"/>
    <cellStyle name="Normal 4 3 2" xfId="77" xr:uid="{8A62C6CB-DBA8-4285-B825-3B56D156CB22}"/>
    <cellStyle name="Normal 4 3 2 2" xfId="693" xr:uid="{3FFCB00B-82AD-42E8-9B31-B444D3B2D880}"/>
    <cellStyle name="Normal 4 3 2 3" xfId="3829" xr:uid="{2F934760-4ECD-493D-8E03-8628FA2E7F17}"/>
    <cellStyle name="Normal 4 3 3" xfId="694" xr:uid="{ECFA0F7C-1FD3-48BB-A56C-74F341A823D6}"/>
    <cellStyle name="Normal 4 3 3 2" xfId="4482" xr:uid="{87938DCD-5B3D-407F-A9E8-9F7D0D245B29}"/>
    <cellStyle name="Normal 4 3 4" xfId="695" xr:uid="{7049D0A6-2645-4D4D-833A-040FBEE0EDDB}"/>
    <cellStyle name="Normal 4 3 5" xfId="696" xr:uid="{95A9A44D-1FA9-469C-94EA-0CBDFDBBCC2C}"/>
    <cellStyle name="Normal 4 3 5 2" xfId="697" xr:uid="{4EC343B9-2A97-4E9F-83A2-1223FEA53665}"/>
    <cellStyle name="Normal 4 3 5 3" xfId="698" xr:uid="{38704F70-0838-4C38-BE60-61CE95DD4364}"/>
    <cellStyle name="Normal 4 3 5 3 2" xfId="699" xr:uid="{FBCD1396-B1DA-4044-88D3-4BD23D038E09}"/>
    <cellStyle name="Normal 4 3 5 3 3" xfId="3662" xr:uid="{65CABD2B-CA13-472A-B21B-0429690FB310}"/>
    <cellStyle name="Normal 4 3 6" xfId="3735" xr:uid="{F9E6DBD9-B392-4018-90E8-4E70845B2A5E}"/>
    <cellStyle name="Normal 4 4" xfId="3734" xr:uid="{6176F51A-B522-43A1-9CDE-2D2C681D497B}"/>
    <cellStyle name="Normal 4 4 2" xfId="4277" xr:uid="{4FA87812-40D3-41F0-A362-17F6BCE8CF67}"/>
    <cellStyle name="Normal 4 4 3" xfId="4285" xr:uid="{BC5B9AE4-6AF8-4582-A051-E4541E15BC5A}"/>
    <cellStyle name="Normal 4 4 3 2" xfId="4288" xr:uid="{1DE7CFB7-44F8-4E83-B1FF-EF9156E7A80D}"/>
    <cellStyle name="Normal 4 4 3 3" xfId="4287" xr:uid="{498B73E4-2F6E-4F9D-9328-D5C3C32FEAEA}"/>
    <cellStyle name="Normal 4 4 4" xfId="4743" xr:uid="{B50DDBB6-0899-482D-98E0-693D5526D0D2}"/>
    <cellStyle name="Normal 4 5" xfId="4278" xr:uid="{7628BDB7-6FB9-4C9B-B07E-884937E85DF2}"/>
    <cellStyle name="Normal 4 5 2" xfId="4362" xr:uid="{002E663B-D447-4CAD-83C5-964D848BA5D1}"/>
    <cellStyle name="Normal 4 6" xfId="4279" xr:uid="{9FF14A69-E90C-4A82-B45E-1B898181CB45}"/>
    <cellStyle name="Normal 4 7" xfId="3737" xr:uid="{C847B924-B2D1-432D-A433-2CA42FF54565}"/>
    <cellStyle name="Normal 4 8" xfId="4429" xr:uid="{7FFB65D8-B65F-4F9F-8A1C-294B8FBF6BB4}"/>
    <cellStyle name="Normal 40" xfId="4364" xr:uid="{55FBC87A-6006-4FDF-A6B8-F9AC7B768DC3}"/>
    <cellStyle name="Normal 40 2" xfId="4365" xr:uid="{E43A42D1-3922-46AF-9710-D906DCF48DE1}"/>
    <cellStyle name="Normal 40 2 2" xfId="4366" xr:uid="{BFF57BB0-6CBB-4071-8F04-2F5B46F7A895}"/>
    <cellStyle name="Normal 40 3" xfId="4367" xr:uid="{8951BCC9-2396-438A-ABCB-E4B68A6FE8F5}"/>
    <cellStyle name="Normal 41" xfId="4368" xr:uid="{CB7E1F04-E8C2-484C-8E15-228E5FB66C64}"/>
    <cellStyle name="Normal 41 2" xfId="4369" xr:uid="{F1FED89C-16D2-410D-BD5F-EDA180CABAFB}"/>
    <cellStyle name="Normal 42" xfId="4370" xr:uid="{8DD5B2F2-ABFA-4727-8468-2A3408B20BD2}"/>
    <cellStyle name="Normal 42 2" xfId="4371" xr:uid="{7DA77802-F0AA-445A-98A9-D03829541CEF}"/>
    <cellStyle name="Normal 43" xfId="4372" xr:uid="{4934D06B-BDAF-4FF5-9417-68A5DBAFA68B}"/>
    <cellStyle name="Normal 43 2" xfId="4373" xr:uid="{7DED2786-F227-4429-BA98-73733F68C3FE}"/>
    <cellStyle name="Normal 44" xfId="4383" xr:uid="{BC4AD92F-A50F-44B0-8CE1-419DE6F43722}"/>
    <cellStyle name="Normal 44 2" xfId="4384" xr:uid="{9A0F8220-0BAE-484C-969A-3665855AA6B9}"/>
    <cellStyle name="Normal 45" xfId="4597" xr:uid="{16130B06-DB47-4AC4-9B18-F1DCDBAABD5F}"/>
    <cellStyle name="Normal 5" xfId="78" xr:uid="{0C62F8D2-9855-4731-92DE-A8CD82D5727B}"/>
    <cellStyle name="Normal 5 10" xfId="700" xr:uid="{377A77B4-3642-4297-8C13-20B110F935B0}"/>
    <cellStyle name="Normal 5 10 2" xfId="701" xr:uid="{DA581AEE-0B7D-4D82-AD68-9DD8089AC66A}"/>
    <cellStyle name="Normal 5 10 2 2" xfId="702" xr:uid="{C7838A64-2564-4D47-9C74-CB41AF37B210}"/>
    <cellStyle name="Normal 5 10 2 3" xfId="703" xr:uid="{A93DC01D-EFF9-4C7A-83E8-36BE9C54B849}"/>
    <cellStyle name="Normal 5 10 2 4" xfId="704" xr:uid="{A98BDA12-1109-436C-8809-E030646A5424}"/>
    <cellStyle name="Normal 5 10 3" xfId="705" xr:uid="{8B937F7A-09CD-4523-9E3C-905097A48E3F}"/>
    <cellStyle name="Normal 5 10 3 2" xfId="706" xr:uid="{96CA6D47-01A2-413E-ABED-C5A6E46979D6}"/>
    <cellStyle name="Normal 5 10 3 3" xfId="707" xr:uid="{29CB3D76-A105-4C22-B586-E77FA25A0068}"/>
    <cellStyle name="Normal 5 10 3 4" xfId="708" xr:uid="{5E308ACA-8E1F-4336-9FBF-AC77B4B6311D}"/>
    <cellStyle name="Normal 5 10 4" xfId="709" xr:uid="{500E4746-7B79-4920-8E53-C4506466D06D}"/>
    <cellStyle name="Normal 5 10 5" xfId="710" xr:uid="{00FC16DB-A4D5-4F78-8E27-61BF48838449}"/>
    <cellStyle name="Normal 5 10 6" xfId="711" xr:uid="{55C57DB9-0C39-497E-B9FD-59F9C6EF24FF}"/>
    <cellStyle name="Normal 5 11" xfId="712" xr:uid="{F0CFF400-64DB-42A5-89A2-DE2484326D92}"/>
    <cellStyle name="Normal 5 11 2" xfId="713" xr:uid="{29CC4CB5-635B-4C8C-947B-DA39C380B4FE}"/>
    <cellStyle name="Normal 5 11 2 2" xfId="714" xr:uid="{C2B10898-3688-483A-A9C5-9B5FFD4EEC97}"/>
    <cellStyle name="Normal 5 11 2 2 2" xfId="4374" xr:uid="{252508E6-1565-4E12-8BBE-844B563F6FC2}"/>
    <cellStyle name="Normal 5 11 2 2 3" xfId="4604" xr:uid="{316E520A-8461-4B47-ABC8-4B837DB24293}"/>
    <cellStyle name="Normal 5 11 2 3" xfId="715" xr:uid="{775212AF-2537-45AB-9FCF-2CBE7E1C76F5}"/>
    <cellStyle name="Normal 5 11 2 4" xfId="716" xr:uid="{44661057-143B-4315-B213-7D87AB27621B}"/>
    <cellStyle name="Normal 5 11 3" xfId="717" xr:uid="{19FD6714-E13B-4EBC-8CBC-6D1FC6F84DAC}"/>
    <cellStyle name="Normal 5 11 4" xfId="718" xr:uid="{AAEBED18-60E7-4E70-968A-6551BD1AB3C6}"/>
    <cellStyle name="Normal 5 11 4 2" xfId="4744" xr:uid="{0483EDCE-62A0-4C27-852B-E5B2C14C4797}"/>
    <cellStyle name="Normal 5 11 4 3" xfId="4605" xr:uid="{555722AE-D668-4669-9AE6-6A662A95E3A3}"/>
    <cellStyle name="Normal 5 11 4 4" xfId="4462" xr:uid="{FB2E1573-BB60-478C-BAFC-9318D4179286}"/>
    <cellStyle name="Normal 5 11 5" xfId="719" xr:uid="{92090120-8818-4C27-BFBC-2C6F04EA61B9}"/>
    <cellStyle name="Normal 5 12" xfId="720" xr:uid="{90E5D391-C58A-4D9E-99A9-0CBA7E0D3A56}"/>
    <cellStyle name="Normal 5 12 2" xfId="721" xr:uid="{217BBFB8-3375-41C4-9F8C-6F2C0A4E0631}"/>
    <cellStyle name="Normal 5 12 3" xfId="722" xr:uid="{5D13CBDC-69D1-4917-A99C-B66B134222E3}"/>
    <cellStyle name="Normal 5 12 4" xfId="723" xr:uid="{C86D9D07-2325-449E-BAAC-AFF97B21C580}"/>
    <cellStyle name="Normal 5 13" xfId="724" xr:uid="{86A3BD54-8981-4630-9702-27C897CA2E95}"/>
    <cellStyle name="Normal 5 13 2" xfId="725" xr:uid="{09EFA309-7D34-4D05-9174-23656770F079}"/>
    <cellStyle name="Normal 5 13 3" xfId="726" xr:uid="{808C72E4-BAB6-403D-B160-9CDB32B6F9EE}"/>
    <cellStyle name="Normal 5 13 4" xfId="727" xr:uid="{CC1BA47D-4881-4ADD-B150-6BEFCA821CA6}"/>
    <cellStyle name="Normal 5 14" xfId="728" xr:uid="{D4D1A21A-095B-4480-A081-DACA16102C09}"/>
    <cellStyle name="Normal 5 14 2" xfId="729" xr:uid="{2466AEC0-334D-4620-9CC7-6431CCBCFF55}"/>
    <cellStyle name="Normal 5 15" xfId="730" xr:uid="{E5E497F9-858D-46BD-B2E8-E129DD68A75A}"/>
    <cellStyle name="Normal 5 16" xfId="731" xr:uid="{95506B40-FCB1-4833-9144-A263E479C0C7}"/>
    <cellStyle name="Normal 5 17" xfId="732" xr:uid="{1D629A2A-C509-430F-89D5-9EE5B322C421}"/>
    <cellStyle name="Normal 5 2" xfId="79" xr:uid="{6414385C-8E34-40F7-AA3B-739DF3F57518}"/>
    <cellStyle name="Normal 5 2 2" xfId="3727" xr:uid="{A98D7D0B-86D3-42DF-83C9-96329765D7D3}"/>
    <cellStyle name="Normal 5 2 2 2" xfId="4404" xr:uid="{2D4D08B3-AEC2-4436-88CC-877895F59656}"/>
    <cellStyle name="Normal 5 2 2 2 2" xfId="4405" xr:uid="{63E4664C-FCC4-4F8D-BC79-21E2A782647C}"/>
    <cellStyle name="Normal 5 2 2 2 2 2" xfId="4406" xr:uid="{8F0A196B-829B-4E64-B034-483F8D9048FC}"/>
    <cellStyle name="Normal 5 2 2 2 3" xfId="4407" xr:uid="{4C2F383E-DABE-4163-81E3-27B6EFD17B1D}"/>
    <cellStyle name="Normal 5 2 2 2 4" xfId="4589" xr:uid="{45DBFD99-866C-455C-B42B-15A0EA25B746}"/>
    <cellStyle name="Normal 5 2 2 2 5" xfId="5301" xr:uid="{E2D249F8-90D3-4E36-B9F8-40AEABFECFCD}"/>
    <cellStyle name="Normal 5 2 2 3" xfId="4408" xr:uid="{DAA6A63E-AB0A-4FA3-832F-4549DEF81D96}"/>
    <cellStyle name="Normal 5 2 2 3 2" xfId="4409" xr:uid="{442AFDFA-48AE-4CFB-B9CC-36662D22757F}"/>
    <cellStyle name="Normal 5 2 2 4" xfId="4410" xr:uid="{230EDE04-99F0-4F3D-B652-76879DF58C6D}"/>
    <cellStyle name="Normal 5 2 2 5" xfId="4427" xr:uid="{DEEBDCAE-5476-41FF-B3F4-6643286AE103}"/>
    <cellStyle name="Normal 5 2 2 6" xfId="4441" xr:uid="{D7F031DB-FFBC-453B-BF49-B3942D4E158D}"/>
    <cellStyle name="Normal 5 2 2 7" xfId="4403" xr:uid="{5A0ED02C-3C85-45EC-83A1-6204D24DDD43}"/>
    <cellStyle name="Normal 5 2 3" xfId="4375" xr:uid="{60150381-D1E8-4EDA-93F2-C6A805971F91}"/>
    <cellStyle name="Normal 5 2 3 2" xfId="4412" xr:uid="{D3FA7777-8C0B-40F8-B6AF-02C976D9829B}"/>
    <cellStyle name="Normal 5 2 3 2 2" xfId="4413" xr:uid="{A818BD91-1926-46C9-B183-0786109A6D4C}"/>
    <cellStyle name="Normal 5 2 3 2 3" xfId="4590" xr:uid="{A5EB5B66-0A95-4061-878A-19F3458EA090}"/>
    <cellStyle name="Normal 5 2 3 2 4" xfId="5302" xr:uid="{76D5917F-E9C7-4112-88E3-7F0DB6D6CA97}"/>
    <cellStyle name="Normal 5 2 3 3" xfId="4414" xr:uid="{8DDE2133-A614-4409-9F77-120F76BA3399}"/>
    <cellStyle name="Normal 5 2 3 3 2" xfId="4733" xr:uid="{3513D506-25A1-4B52-B443-1E407760E18A}"/>
    <cellStyle name="Normal 5 2 3 4" xfId="4463" xr:uid="{DDDFDC25-29C4-4ADE-9A27-EF00EBEC2B89}"/>
    <cellStyle name="Normal 5 2 3 4 2" xfId="4706" xr:uid="{82C40154-4D67-40C8-BE2F-D0BBABEE743D}"/>
    <cellStyle name="Normal 5 2 3 5" xfId="4442" xr:uid="{7F8FE029-0F13-4F1A-A3D2-1DC834E30DE1}"/>
    <cellStyle name="Normal 5 2 3 6" xfId="4436" xr:uid="{CF743AC3-7822-4A0F-BC2D-A3BCE79DEE1D}"/>
    <cellStyle name="Normal 5 2 3 7" xfId="4411" xr:uid="{26246A99-7096-4D96-84DD-71CE5599684F}"/>
    <cellStyle name="Normal 5 2 4" xfId="4415" xr:uid="{93556FFA-DFEA-4219-AE8F-2EB8165E9DB9}"/>
    <cellStyle name="Normal 5 2 4 2" xfId="4416" xr:uid="{53D5F3D0-5A87-4B9B-87E7-DE9B8C4B77B2}"/>
    <cellStyle name="Normal 5 2 5" xfId="4417" xr:uid="{5F59131F-6A8F-4105-96ED-53BEB655C1CD}"/>
    <cellStyle name="Normal 5 2 6" xfId="4402" xr:uid="{955D242A-9634-4B29-9396-C3C98C3BF5DD}"/>
    <cellStyle name="Normal 5 3" xfId="80" xr:uid="{AC7CC7FC-27FC-4DC2-B0D9-3944DE2F93A4}"/>
    <cellStyle name="Normal 5 3 2" xfId="4377" xr:uid="{BF0936CB-6935-4368-8551-BD49F45B6B76}"/>
    <cellStyle name="Normal 5 3 3" xfId="4376" xr:uid="{2D4DDE8B-E0B0-4FB6-886E-45F544750C8C}"/>
    <cellStyle name="Normal 5 4" xfId="81" xr:uid="{0AEB4CCB-1DFE-4325-BDE7-156F89BAE128}"/>
    <cellStyle name="Normal 5 4 10" xfId="733" xr:uid="{855BD4D2-06B7-4695-ADB0-F4099BFCB3DC}"/>
    <cellStyle name="Normal 5 4 11" xfId="734" xr:uid="{6EC76890-00D8-4D38-BAA5-CD640CCF8B92}"/>
    <cellStyle name="Normal 5 4 2" xfId="735" xr:uid="{E79AD700-5578-409F-891D-A5DF6EE72363}"/>
    <cellStyle name="Normal 5 4 2 2" xfId="736" xr:uid="{7FE8B1E0-4070-4226-8B65-C8DD04B4B02E}"/>
    <cellStyle name="Normal 5 4 2 2 2" xfId="737" xr:uid="{19097E83-1B63-4F2B-B8D0-C2A5BD4E7B9D}"/>
    <cellStyle name="Normal 5 4 2 2 2 2" xfId="738" xr:uid="{CA62155D-DB11-40A8-9903-10D4230AF514}"/>
    <cellStyle name="Normal 5 4 2 2 2 2 2" xfId="739" xr:uid="{64119441-5002-43C0-8F2A-E888C7326F85}"/>
    <cellStyle name="Normal 5 4 2 2 2 2 2 2" xfId="3830" xr:uid="{51CB769F-C51F-4910-A52E-B5827E93CA8F}"/>
    <cellStyle name="Normal 5 4 2 2 2 2 2 2 2" xfId="3831" xr:uid="{966DD157-AD54-4DE5-84F5-85949648273D}"/>
    <cellStyle name="Normal 5 4 2 2 2 2 2 3" xfId="3832" xr:uid="{F3C761CC-B728-4AA3-9E41-93C4C1B0A71B}"/>
    <cellStyle name="Normal 5 4 2 2 2 2 3" xfId="740" xr:uid="{2BEC1974-BDFE-4854-AA93-CF28F7B1B5D8}"/>
    <cellStyle name="Normal 5 4 2 2 2 2 3 2" xfId="3833" xr:uid="{38BE4291-78FE-46F7-A2DD-24B81B3B51FF}"/>
    <cellStyle name="Normal 5 4 2 2 2 2 4" xfId="741" xr:uid="{6FDD5AF6-87C5-42A4-8E90-29C7AD71BF0D}"/>
    <cellStyle name="Normal 5 4 2 2 2 3" xfId="742" xr:uid="{E58DE7FA-C295-4B17-B809-3EE6433C65C2}"/>
    <cellStyle name="Normal 5 4 2 2 2 3 2" xfId="743" xr:uid="{7FC92B69-8E81-410A-9B8F-930FC9636245}"/>
    <cellStyle name="Normal 5 4 2 2 2 3 2 2" xfId="3834" xr:uid="{C0793A9B-FCF9-4A7B-BD54-EB07A90D1885}"/>
    <cellStyle name="Normal 5 4 2 2 2 3 3" xfId="744" xr:uid="{D529E31F-E5E3-443D-97AE-C862FFCC8F2F}"/>
    <cellStyle name="Normal 5 4 2 2 2 3 4" xfId="745" xr:uid="{A9756299-757F-408F-98C2-1CE6E7D3A784}"/>
    <cellStyle name="Normal 5 4 2 2 2 4" xfId="746" xr:uid="{4608C350-10D0-4EA0-8850-D2A9018AA5F2}"/>
    <cellStyle name="Normal 5 4 2 2 2 4 2" xfId="3835" xr:uid="{2CCC94DD-E8A1-4752-8902-BB2087295D0C}"/>
    <cellStyle name="Normal 5 4 2 2 2 5" xfId="747" xr:uid="{2B5FB4B4-A48F-44C1-8402-352B9FE22B1E}"/>
    <cellStyle name="Normal 5 4 2 2 2 6" xfId="748" xr:uid="{6607D7AB-6E45-43C2-ADEB-DFB9067A49A4}"/>
    <cellStyle name="Normal 5 4 2 2 3" xfId="749" xr:uid="{34C1F361-ADE7-4038-9820-66C753D7D050}"/>
    <cellStyle name="Normal 5 4 2 2 3 2" xfId="750" xr:uid="{94450C39-0FD5-44C1-BC87-15E03C42CB5C}"/>
    <cellStyle name="Normal 5 4 2 2 3 2 2" xfId="751" xr:uid="{F87E1311-C7FB-496C-B23F-0E9324ABB331}"/>
    <cellStyle name="Normal 5 4 2 2 3 2 2 2" xfId="3836" xr:uid="{31D7D611-B694-4A11-A676-1F6B4FCE64A1}"/>
    <cellStyle name="Normal 5 4 2 2 3 2 2 2 2" xfId="3837" xr:uid="{D558800E-E0D9-4D78-B846-2681C2690AA7}"/>
    <cellStyle name="Normal 5 4 2 2 3 2 2 3" xfId="3838" xr:uid="{6B0A5117-FD8C-469B-B0CE-ED1A0F00A3E3}"/>
    <cellStyle name="Normal 5 4 2 2 3 2 3" xfId="752" xr:uid="{F8222AAB-1CA6-48A2-B8F3-97E8D8474529}"/>
    <cellStyle name="Normal 5 4 2 2 3 2 3 2" xfId="3839" xr:uid="{0DBE2A0A-E40A-44B5-91BE-7CD047F4A2DA}"/>
    <cellStyle name="Normal 5 4 2 2 3 2 4" xfId="753" xr:uid="{36405E84-0205-4446-B252-2E67A50AC425}"/>
    <cellStyle name="Normal 5 4 2 2 3 3" xfId="754" xr:uid="{BAB96ACA-D690-47F7-AA31-6E0AB92AFC10}"/>
    <cellStyle name="Normal 5 4 2 2 3 3 2" xfId="3840" xr:uid="{4D74927B-0347-4E4D-9E92-FBD7DAD3870B}"/>
    <cellStyle name="Normal 5 4 2 2 3 3 2 2" xfId="3841" xr:uid="{AEEE0C6D-3DC8-40CC-ACB5-6727733DB2A3}"/>
    <cellStyle name="Normal 5 4 2 2 3 3 3" xfId="3842" xr:uid="{5A11CB38-2D26-47BB-A83C-25ACCF8312F8}"/>
    <cellStyle name="Normal 5 4 2 2 3 4" xfId="755" xr:uid="{33BE0236-8992-4E0B-81E7-966A34104669}"/>
    <cellStyle name="Normal 5 4 2 2 3 4 2" xfId="3843" xr:uid="{76198B56-6B05-49FE-B36F-A27D1102B02A}"/>
    <cellStyle name="Normal 5 4 2 2 3 5" xfId="756" xr:uid="{686E43CF-2919-480D-8F97-AAA2555B5252}"/>
    <cellStyle name="Normal 5 4 2 2 4" xfId="757" xr:uid="{860CFB53-8F35-42E0-BA1C-2BD160B14EC4}"/>
    <cellStyle name="Normal 5 4 2 2 4 2" xfId="758" xr:uid="{AACD94BF-CF13-4631-86D7-1147C01983D1}"/>
    <cellStyle name="Normal 5 4 2 2 4 2 2" xfId="3844" xr:uid="{306A64FF-72C7-4198-BA35-DBC29AF374E4}"/>
    <cellStyle name="Normal 5 4 2 2 4 2 2 2" xfId="3845" xr:uid="{3733A807-F1A1-44A6-8125-D1F5622B5E31}"/>
    <cellStyle name="Normal 5 4 2 2 4 2 3" xfId="3846" xr:uid="{FD6D4E43-A697-427B-B430-6D6BEA5AD151}"/>
    <cellStyle name="Normal 5 4 2 2 4 3" xfId="759" xr:uid="{1F558681-D1FC-47A7-BE68-AE181EB84D1C}"/>
    <cellStyle name="Normal 5 4 2 2 4 3 2" xfId="3847" xr:uid="{59117995-D267-4F2D-A99C-09CC43DECD5B}"/>
    <cellStyle name="Normal 5 4 2 2 4 4" xfId="760" xr:uid="{220F2C14-98FA-462E-97A3-7CC0C6A00C8D}"/>
    <cellStyle name="Normal 5 4 2 2 5" xfId="761" xr:uid="{6BD7218F-8248-4589-AFB9-F487F2F17DB6}"/>
    <cellStyle name="Normal 5 4 2 2 5 2" xfId="762" xr:uid="{C7D32FB4-37FA-4933-B0C5-F2F1EAC47E69}"/>
    <cellStyle name="Normal 5 4 2 2 5 2 2" xfId="3848" xr:uid="{AF755EE9-7504-4D33-9D03-ACDBD3ACB8C4}"/>
    <cellStyle name="Normal 5 4 2 2 5 3" xfId="763" xr:uid="{D020CDEA-9AC7-4CBC-A6C3-C1DA0959CA73}"/>
    <cellStyle name="Normal 5 4 2 2 5 4" xfId="764" xr:uid="{C18E1A63-FC03-4934-A3B6-FCC29E531247}"/>
    <cellStyle name="Normal 5 4 2 2 6" xfId="765" xr:uid="{9D93972D-FC71-44D2-9B4B-41E893C6D5F5}"/>
    <cellStyle name="Normal 5 4 2 2 6 2" xfId="3849" xr:uid="{F56222DE-83BC-47F9-8070-36F0B1E523DF}"/>
    <cellStyle name="Normal 5 4 2 2 7" xfId="766" xr:uid="{A9E72900-600C-4C25-AB92-BD2DBF5701A6}"/>
    <cellStyle name="Normal 5 4 2 2 8" xfId="767" xr:uid="{93341CC5-3BE5-4070-9A9B-F7942AF17054}"/>
    <cellStyle name="Normal 5 4 2 3" xfId="768" xr:uid="{B5A44607-A784-45BB-92F6-99AD52E745A4}"/>
    <cellStyle name="Normal 5 4 2 3 2" xfId="769" xr:uid="{DC17875C-76E1-4FE2-9BD5-0AF94364F39A}"/>
    <cellStyle name="Normal 5 4 2 3 2 2" xfId="770" xr:uid="{2206CE64-5A1B-434D-A140-C76209392612}"/>
    <cellStyle name="Normal 5 4 2 3 2 2 2" xfId="3850" xr:uid="{2ECF88A5-2486-4A60-B107-C05FCB48EB87}"/>
    <cellStyle name="Normal 5 4 2 3 2 2 2 2" xfId="3851" xr:uid="{BA2E1379-4290-4CA0-857B-C946E7DEAE8D}"/>
    <cellStyle name="Normal 5 4 2 3 2 2 3" xfId="3852" xr:uid="{3D801B60-6D63-4BB3-A67B-25EEE56A9812}"/>
    <cellStyle name="Normal 5 4 2 3 2 3" xfId="771" xr:uid="{B1535ED6-9FD0-4484-93D3-095A1B5B400B}"/>
    <cellStyle name="Normal 5 4 2 3 2 3 2" xfId="3853" xr:uid="{844182FA-D4F3-4570-AD83-2247DE2DEA08}"/>
    <cellStyle name="Normal 5 4 2 3 2 4" xfId="772" xr:uid="{F7419938-CB5A-4381-8471-65B83FBC22AF}"/>
    <cellStyle name="Normal 5 4 2 3 3" xfId="773" xr:uid="{12CF1E7B-5E5A-4B5B-A1A7-DFB4431DD5F8}"/>
    <cellStyle name="Normal 5 4 2 3 3 2" xfId="774" xr:uid="{F9B7C4F1-F558-474A-9FC5-19315C7AE26E}"/>
    <cellStyle name="Normal 5 4 2 3 3 2 2" xfId="3854" xr:uid="{0E673B68-AB8C-4A41-B057-4ED4E632012E}"/>
    <cellStyle name="Normal 5 4 2 3 3 3" xfId="775" xr:uid="{1A59943D-1307-4DCA-B9F9-2C3044FB9896}"/>
    <cellStyle name="Normal 5 4 2 3 3 4" xfId="776" xr:uid="{76B3A583-8F5F-48A4-8580-581664270EA4}"/>
    <cellStyle name="Normal 5 4 2 3 4" xfId="777" xr:uid="{D5A37092-22D9-4C79-AADC-378C7B2BDDA9}"/>
    <cellStyle name="Normal 5 4 2 3 4 2" xfId="3855" xr:uid="{7CF7B6E8-72D3-4F63-AEF0-A5A61CFA2034}"/>
    <cellStyle name="Normal 5 4 2 3 5" xfId="778" xr:uid="{636C4957-E8B2-406D-82B3-4A9C09633C20}"/>
    <cellStyle name="Normal 5 4 2 3 6" xfId="779" xr:uid="{7DB54165-BC14-4CC0-8ED6-C12A989558BC}"/>
    <cellStyle name="Normal 5 4 2 4" xfId="780" xr:uid="{9DB28129-CF22-4000-A9E9-43EC3CE36620}"/>
    <cellStyle name="Normal 5 4 2 4 2" xfId="781" xr:uid="{9A0E8073-823E-4CFF-A831-D6A90939380A}"/>
    <cellStyle name="Normal 5 4 2 4 2 2" xfId="782" xr:uid="{B43EBCAE-913D-444E-808D-6C8959594C16}"/>
    <cellStyle name="Normal 5 4 2 4 2 2 2" xfId="3856" xr:uid="{95797F4E-A0AE-479C-B009-741B86101040}"/>
    <cellStyle name="Normal 5 4 2 4 2 2 2 2" xfId="3857" xr:uid="{5073B714-0189-4B7F-89BD-A22D570458F6}"/>
    <cellStyle name="Normal 5 4 2 4 2 2 3" xfId="3858" xr:uid="{3D76F73E-1A2F-4312-9D24-60539FC839B8}"/>
    <cellStyle name="Normal 5 4 2 4 2 3" xfId="783" xr:uid="{6BE41AE6-324F-4B25-9EDD-48112F937019}"/>
    <cellStyle name="Normal 5 4 2 4 2 3 2" xfId="3859" xr:uid="{AFD337A7-912F-44D4-B092-8923875E0E9E}"/>
    <cellStyle name="Normal 5 4 2 4 2 4" xfId="784" xr:uid="{00FCB0D5-8760-489C-B95F-903BF26E4E86}"/>
    <cellStyle name="Normal 5 4 2 4 3" xfId="785" xr:uid="{0AA5261F-FEF4-405E-A9E0-FB856BBA82F2}"/>
    <cellStyle name="Normal 5 4 2 4 3 2" xfId="3860" xr:uid="{090AFC09-134B-40D4-B300-59374B179653}"/>
    <cellStyle name="Normal 5 4 2 4 3 2 2" xfId="3861" xr:uid="{E14EF64C-E654-4B53-82EF-48763C41A3B3}"/>
    <cellStyle name="Normal 5 4 2 4 3 3" xfId="3862" xr:uid="{82F848FF-A366-4A55-8130-9FCC00C66C81}"/>
    <cellStyle name="Normal 5 4 2 4 4" xfId="786" xr:uid="{05A41599-1939-4062-B94A-68C0811BCF7F}"/>
    <cellStyle name="Normal 5 4 2 4 4 2" xfId="3863" xr:uid="{910557C2-6F5D-4E8A-97F8-1C520443FA35}"/>
    <cellStyle name="Normal 5 4 2 4 5" xfId="787" xr:uid="{6C27840E-0B9D-4ABB-85DB-A50504A770A0}"/>
    <cellStyle name="Normal 5 4 2 5" xfId="788" xr:uid="{8C7889F5-1FDE-413E-927B-CA31FD2F49F5}"/>
    <cellStyle name="Normal 5 4 2 5 2" xfId="789" xr:uid="{9CE630C7-A8CD-4920-B0B8-6B34FD59C507}"/>
    <cellStyle name="Normal 5 4 2 5 2 2" xfId="3864" xr:uid="{306E8E79-64AC-46D7-A393-E25FAEF1C8D4}"/>
    <cellStyle name="Normal 5 4 2 5 2 2 2" xfId="3865" xr:uid="{382580CA-E012-498B-BA7B-CDCA76005F22}"/>
    <cellStyle name="Normal 5 4 2 5 2 3" xfId="3866" xr:uid="{EAB34E55-E6D5-476F-B1EA-73C3C33636BE}"/>
    <cellStyle name="Normal 5 4 2 5 3" xfId="790" xr:uid="{19C3D882-1588-44B6-BBCB-D330EDC576BB}"/>
    <cellStyle name="Normal 5 4 2 5 3 2" xfId="3867" xr:uid="{EEBB688D-D06D-459D-96D5-3AC5D4BB9157}"/>
    <cellStyle name="Normal 5 4 2 5 4" xfId="791" xr:uid="{2E8ABB96-59AA-4580-8BB9-E90D1118A81C}"/>
    <cellStyle name="Normal 5 4 2 6" xfId="792" xr:uid="{616A13B9-61EB-46B4-8040-9D9AA52491A6}"/>
    <cellStyle name="Normal 5 4 2 6 2" xfId="793" xr:uid="{DFE4DB3B-3D1B-43FD-B5E0-F688BE90A03A}"/>
    <cellStyle name="Normal 5 4 2 6 2 2" xfId="3868" xr:uid="{76489FF8-D058-4538-8514-662D639E26D8}"/>
    <cellStyle name="Normal 5 4 2 6 2 3" xfId="4390" xr:uid="{810967B3-BF75-4DAB-8D06-07A36E26997F}"/>
    <cellStyle name="Normal 5 4 2 6 3" xfId="794" xr:uid="{69A20988-40AB-40EA-B29C-205C86323F5F}"/>
    <cellStyle name="Normal 5 4 2 6 4" xfId="795" xr:uid="{5746246B-32A2-48CB-9357-12BE0EF00829}"/>
    <cellStyle name="Normal 5 4 2 6 4 2" xfId="4749" xr:uid="{3DC14C35-ADB1-4F77-8586-8CEB6ABDE20C}"/>
    <cellStyle name="Normal 5 4 2 6 4 3" xfId="4606" xr:uid="{14B6AAB6-6087-42FF-9074-7D72AC4BF229}"/>
    <cellStyle name="Normal 5 4 2 6 4 4" xfId="4470" xr:uid="{03F7818D-C07E-4999-88DB-F384362685B0}"/>
    <cellStyle name="Normal 5 4 2 7" xfId="796" xr:uid="{8E3CEF4C-F43C-4A69-800C-B61AD3436382}"/>
    <cellStyle name="Normal 5 4 2 7 2" xfId="3869" xr:uid="{68C04E4B-FBC9-4B99-8F28-BF8BCD6D96E8}"/>
    <cellStyle name="Normal 5 4 2 8" xfId="797" xr:uid="{1FAB745E-9812-43DC-A1FC-C4973A023C8E}"/>
    <cellStyle name="Normal 5 4 2 9" xfId="798" xr:uid="{17C7158C-2B11-4480-AEC0-7610A8834F69}"/>
    <cellStyle name="Normal 5 4 3" xfId="799" xr:uid="{D0FD55C2-F946-4F12-B4E1-95E14BE3C58F}"/>
    <cellStyle name="Normal 5 4 3 2" xfId="800" xr:uid="{AF98C097-7FEC-49F1-87DD-669EE9C5F59D}"/>
    <cellStyle name="Normal 5 4 3 2 2" xfId="801" xr:uid="{64A190C8-2811-4D6E-BBDF-C4A3D2CF0B6C}"/>
    <cellStyle name="Normal 5 4 3 2 2 2" xfId="802" xr:uid="{2770F351-4A82-4DF7-B217-655B51F5980F}"/>
    <cellStyle name="Normal 5 4 3 2 2 2 2" xfId="3870" xr:uid="{5EF80CB2-1B0B-4E1E-9233-1CEE3FC37EF1}"/>
    <cellStyle name="Normal 5 4 3 2 2 2 2 2" xfId="3871" xr:uid="{C2DBF4D0-0A40-40FE-9D92-89AE20439CDA}"/>
    <cellStyle name="Normal 5 4 3 2 2 2 3" xfId="3872" xr:uid="{8D7303B2-9F89-4083-87C0-22A58A632357}"/>
    <cellStyle name="Normal 5 4 3 2 2 3" xfId="803" xr:uid="{8999B41E-B8EB-4DE0-AA01-618F8C4F494E}"/>
    <cellStyle name="Normal 5 4 3 2 2 3 2" xfId="3873" xr:uid="{89939164-3D85-4C8C-942B-5967F1929F9C}"/>
    <cellStyle name="Normal 5 4 3 2 2 4" xfId="804" xr:uid="{B6B1C106-B56A-496C-BBAF-C8DFEA24CA5F}"/>
    <cellStyle name="Normal 5 4 3 2 3" xfId="805" xr:uid="{CE04A991-4207-4333-BBA8-918D5C7F6B1F}"/>
    <cellStyle name="Normal 5 4 3 2 3 2" xfId="806" xr:uid="{D6E07125-4472-465F-ACED-50B4960E9ADF}"/>
    <cellStyle name="Normal 5 4 3 2 3 2 2" xfId="3874" xr:uid="{03E4D32E-683E-455B-8A50-87680B90F8F7}"/>
    <cellStyle name="Normal 5 4 3 2 3 3" xfId="807" xr:uid="{710D1FAD-0511-47EB-BE23-6D7E6269BD58}"/>
    <cellStyle name="Normal 5 4 3 2 3 4" xfId="808" xr:uid="{392D0CB8-569F-4610-9794-BED9ECBD9ABB}"/>
    <cellStyle name="Normal 5 4 3 2 4" xfId="809" xr:uid="{63FB1888-B549-4816-BC07-A651B45618D9}"/>
    <cellStyle name="Normal 5 4 3 2 4 2" xfId="3875" xr:uid="{ABFEE263-C401-49A2-96BA-A6E619A44060}"/>
    <cellStyle name="Normal 5 4 3 2 5" xfId="810" xr:uid="{756D0A39-E6D8-41D9-9433-13B94D78F995}"/>
    <cellStyle name="Normal 5 4 3 2 6" xfId="811" xr:uid="{60D330F5-9AB8-4026-A68F-0DCFB6383BC4}"/>
    <cellStyle name="Normal 5 4 3 3" xfId="812" xr:uid="{577B4445-7BF2-40A8-BDD0-30579CDDA5F6}"/>
    <cellStyle name="Normal 5 4 3 3 2" xfId="813" xr:uid="{7912362F-6477-4CB0-BA95-07172A0FA392}"/>
    <cellStyle name="Normal 5 4 3 3 2 2" xfId="814" xr:uid="{5B4DF48F-1ECF-4FB3-B16E-A2A993AE83F0}"/>
    <cellStyle name="Normal 5 4 3 3 2 2 2" xfId="3876" xr:uid="{B310A63F-33BD-4CD1-9C46-ED0AB2C10F54}"/>
    <cellStyle name="Normal 5 4 3 3 2 2 2 2" xfId="3877" xr:uid="{928DF3A7-487D-4BE7-A414-B19571000BB1}"/>
    <cellStyle name="Normal 5 4 3 3 2 2 3" xfId="3878" xr:uid="{59B89132-A682-4BDA-895F-A5248896B0D4}"/>
    <cellStyle name="Normal 5 4 3 3 2 3" xfId="815" xr:uid="{BAF475DE-2B04-4AC6-96A1-95209324F7F0}"/>
    <cellStyle name="Normal 5 4 3 3 2 3 2" xfId="3879" xr:uid="{90F9C71E-B663-40ED-BC27-003F0CAC22FD}"/>
    <cellStyle name="Normal 5 4 3 3 2 4" xfId="816" xr:uid="{DF641A25-1C8C-4168-82AF-1BC3CA85861E}"/>
    <cellStyle name="Normal 5 4 3 3 3" xfId="817" xr:uid="{884B2013-6976-42B9-9286-62F4FC0F738E}"/>
    <cellStyle name="Normal 5 4 3 3 3 2" xfId="3880" xr:uid="{BA02FF20-0558-4BE1-96ED-7CFA81740485}"/>
    <cellStyle name="Normal 5 4 3 3 3 2 2" xfId="3881" xr:uid="{91B11A72-0276-43E4-80F1-A41E5458DF96}"/>
    <cellStyle name="Normal 5 4 3 3 3 3" xfId="3882" xr:uid="{B000F2BA-5385-4982-95E5-712044FA856E}"/>
    <cellStyle name="Normal 5 4 3 3 4" xfId="818" xr:uid="{CF8A504E-FE36-40D5-B3A1-5E435B904D1D}"/>
    <cellStyle name="Normal 5 4 3 3 4 2" xfId="3883" xr:uid="{331B64BD-C14E-4B1B-8DA7-67D7ECCE13E8}"/>
    <cellStyle name="Normal 5 4 3 3 5" xfId="819" xr:uid="{86DD75A0-6C81-45B1-AFF7-84DCE99D5864}"/>
    <cellStyle name="Normal 5 4 3 4" xfId="820" xr:uid="{506ECB06-F8D0-4136-907C-EAD3F8E9FE5D}"/>
    <cellStyle name="Normal 5 4 3 4 2" xfId="821" xr:uid="{9795E386-1CAA-4522-814A-72AB669742E2}"/>
    <cellStyle name="Normal 5 4 3 4 2 2" xfId="3884" xr:uid="{F17F068A-8302-43E9-8A99-91FF23603C75}"/>
    <cellStyle name="Normal 5 4 3 4 2 2 2" xfId="3885" xr:uid="{E8437527-E7A9-4C33-ACE8-BDB3F6538487}"/>
    <cellStyle name="Normal 5 4 3 4 2 3" xfId="3886" xr:uid="{CC01DB84-EC3D-46F4-B26A-CAD9A6C21F56}"/>
    <cellStyle name="Normal 5 4 3 4 3" xfId="822" xr:uid="{ED5F94FB-2634-4619-A687-7C4C5125B7D9}"/>
    <cellStyle name="Normal 5 4 3 4 3 2" xfId="3887" xr:uid="{2E2E76A1-D071-48F7-9605-8A22C0ED8F6D}"/>
    <cellStyle name="Normal 5 4 3 4 4" xfId="823" xr:uid="{4D472848-DF6C-4956-8A25-DB0E1E5B8735}"/>
    <cellStyle name="Normal 5 4 3 5" xfId="824" xr:uid="{C7BC12B8-CAF1-468F-8C30-9DA39CA010C0}"/>
    <cellStyle name="Normal 5 4 3 5 2" xfId="825" xr:uid="{7456D1F0-D90A-42C6-82BD-3E3537158A1F}"/>
    <cellStyle name="Normal 5 4 3 5 2 2" xfId="3888" xr:uid="{6AD6EA6F-699F-473E-9AB1-ADD40DBED1FA}"/>
    <cellStyle name="Normal 5 4 3 5 3" xfId="826" xr:uid="{EB051DF8-9081-4C8B-AECB-1A009582B0F4}"/>
    <cellStyle name="Normal 5 4 3 5 4" xfId="827" xr:uid="{67679616-F017-4FDA-A10D-518AEADF2F96}"/>
    <cellStyle name="Normal 5 4 3 6" xfId="828" xr:uid="{58DBDCBF-2765-48BF-80E7-31AFC7DCA0EE}"/>
    <cellStyle name="Normal 5 4 3 6 2" xfId="3889" xr:uid="{D0E8D239-A14E-4600-954C-233DE57A3156}"/>
    <cellStyle name="Normal 5 4 3 7" xfId="829" xr:uid="{207A7A65-F695-4372-8F52-339A3BB2BE4C}"/>
    <cellStyle name="Normal 5 4 3 8" xfId="830" xr:uid="{56C71A9D-E806-4542-AC3F-E8C7A2197F03}"/>
    <cellStyle name="Normal 5 4 4" xfId="831" xr:uid="{DB46F6DC-889C-4515-A136-B09511698F4D}"/>
    <cellStyle name="Normal 5 4 4 2" xfId="832" xr:uid="{8A9DC7ED-E352-488E-A738-48D3FCD2E935}"/>
    <cellStyle name="Normal 5 4 4 2 2" xfId="833" xr:uid="{E8C7ACD6-536C-4418-A659-7C97EE71BCD7}"/>
    <cellStyle name="Normal 5 4 4 2 2 2" xfId="834" xr:uid="{A097C680-7755-409D-80E9-A54B3135D3E9}"/>
    <cellStyle name="Normal 5 4 4 2 2 2 2" xfId="3890" xr:uid="{4B655FC1-7D06-449B-982F-508DE4809AAD}"/>
    <cellStyle name="Normal 5 4 4 2 2 3" xfId="835" xr:uid="{F62EC5B2-F372-4C77-91C6-EF7626BF0D2D}"/>
    <cellStyle name="Normal 5 4 4 2 2 4" xfId="836" xr:uid="{389AE2F3-4A1B-49B9-BFC7-92945A3F0DDB}"/>
    <cellStyle name="Normal 5 4 4 2 3" xfId="837" xr:uid="{ECF3046B-EECF-4D18-8B09-90D38435248E}"/>
    <cellStyle name="Normal 5 4 4 2 3 2" xfId="3891" xr:uid="{6019EB15-2D70-494C-ADB4-24DEE3828385}"/>
    <cellStyle name="Normal 5 4 4 2 4" xfId="838" xr:uid="{0CB45E9F-BA4F-4D72-99F9-F942D23D74B5}"/>
    <cellStyle name="Normal 5 4 4 2 5" xfId="839" xr:uid="{40CBC4E7-3963-441E-B4BE-EE48C1B94A69}"/>
    <cellStyle name="Normal 5 4 4 3" xfId="840" xr:uid="{628422BA-ACDD-4B7C-BC56-11A13BE13B7B}"/>
    <cellStyle name="Normal 5 4 4 3 2" xfId="841" xr:uid="{5B3C863F-9626-4724-A240-86173E55EB9A}"/>
    <cellStyle name="Normal 5 4 4 3 2 2" xfId="3892" xr:uid="{FA285A9B-E8E0-45DE-8923-AE7DAB48ED17}"/>
    <cellStyle name="Normal 5 4 4 3 3" xfId="842" xr:uid="{65727DAE-C26B-46E4-91F6-A711F597A86F}"/>
    <cellStyle name="Normal 5 4 4 3 4" xfId="843" xr:uid="{A3DFA840-232B-4E91-9454-D92527A464A0}"/>
    <cellStyle name="Normal 5 4 4 4" xfId="844" xr:uid="{334CA832-2E80-40A6-80E4-DD0C20DCC752}"/>
    <cellStyle name="Normal 5 4 4 4 2" xfId="845" xr:uid="{2ADD7001-7B74-4064-A571-E86380707C82}"/>
    <cellStyle name="Normal 5 4 4 4 3" xfId="846" xr:uid="{6EF361C7-7B0D-4F3A-ACE5-73256313574B}"/>
    <cellStyle name="Normal 5 4 4 4 4" xfId="847" xr:uid="{F52E5AB3-19E0-4C81-9852-369133BF502C}"/>
    <cellStyle name="Normal 5 4 4 5" xfId="848" xr:uid="{31FD0AF1-6514-4591-8522-E2EFA2A811ED}"/>
    <cellStyle name="Normal 5 4 4 6" xfId="849" xr:uid="{2C52E648-3EAF-4C82-A48D-638A796C31A9}"/>
    <cellStyle name="Normal 5 4 4 7" xfId="850" xr:uid="{06590F73-8237-4174-B04A-7DC602FD6715}"/>
    <cellStyle name="Normal 5 4 5" xfId="851" xr:uid="{80EC0E9C-E6ED-4109-AA70-2DADA15653B2}"/>
    <cellStyle name="Normal 5 4 5 2" xfId="852" xr:uid="{67BAD6F9-EA54-46A9-A1D8-513DF6C9DF65}"/>
    <cellStyle name="Normal 5 4 5 2 2" xfId="853" xr:uid="{9E8AD54C-2FE9-467E-8BCB-F657A57A4052}"/>
    <cellStyle name="Normal 5 4 5 2 2 2" xfId="3893" xr:uid="{30E57756-ABD0-48E2-8E38-FEC827D6EE66}"/>
    <cellStyle name="Normal 5 4 5 2 2 2 2" xfId="3894" xr:uid="{A5D42C73-352A-4FD6-BF30-A73BD2919677}"/>
    <cellStyle name="Normal 5 4 5 2 2 3" xfId="3895" xr:uid="{4102B797-55B2-4F8C-8216-C80EF5EBC48E}"/>
    <cellStyle name="Normal 5 4 5 2 3" xfId="854" xr:uid="{835E8069-73DF-473C-B202-FB829AE829AE}"/>
    <cellStyle name="Normal 5 4 5 2 3 2" xfId="3896" xr:uid="{A4397F53-FA29-46BE-A2D6-9B4E2B6E029B}"/>
    <cellStyle name="Normal 5 4 5 2 4" xfId="855" xr:uid="{C0923E3F-C7F3-45EF-A71B-BC7AD00FD91E}"/>
    <cellStyle name="Normal 5 4 5 3" xfId="856" xr:uid="{AAED77B0-CEDB-4B29-9090-17ED88C983D4}"/>
    <cellStyle name="Normal 5 4 5 3 2" xfId="857" xr:uid="{7F69827A-2209-489F-86DA-EC190C58C9D0}"/>
    <cellStyle name="Normal 5 4 5 3 2 2" xfId="3897" xr:uid="{B38E0413-9A88-4FE9-8EDB-B41543B0ECC1}"/>
    <cellStyle name="Normal 5 4 5 3 3" xfId="858" xr:uid="{C784FAD1-B1E7-491B-BF80-9AF5F9BB7995}"/>
    <cellStyle name="Normal 5 4 5 3 4" xfId="859" xr:uid="{38F1322E-134A-4322-997F-9DFBF48A56C3}"/>
    <cellStyle name="Normal 5 4 5 4" xfId="860" xr:uid="{5A4912A3-7665-45BE-8B65-C6B140B144D6}"/>
    <cellStyle name="Normal 5 4 5 4 2" xfId="3898" xr:uid="{D508315E-809F-4786-B558-5F5AFA1769DE}"/>
    <cellStyle name="Normal 5 4 5 5" xfId="861" xr:uid="{4FDE4D0F-BE01-4EB3-ACF0-032DEFBE5F26}"/>
    <cellStyle name="Normal 5 4 5 6" xfId="862" xr:uid="{15E9FA40-E147-425F-862C-9D64B6F9842A}"/>
    <cellStyle name="Normal 5 4 6" xfId="863" xr:uid="{74ADF28F-32FB-4789-98F1-03760CF3126C}"/>
    <cellStyle name="Normal 5 4 6 2" xfId="864" xr:uid="{D68428E4-51EC-4EBF-8006-D5C737DE8A0C}"/>
    <cellStyle name="Normal 5 4 6 2 2" xfId="865" xr:uid="{8210AC2F-C9C2-4010-A08E-2BC0CD486439}"/>
    <cellStyle name="Normal 5 4 6 2 2 2" xfId="3899" xr:uid="{DD5806C2-9F9A-4DF9-9AE4-22B3FC53EA2B}"/>
    <cellStyle name="Normal 5 4 6 2 3" xfId="866" xr:uid="{B4C51CE4-2A61-469C-A180-F7EE76C2FFDD}"/>
    <cellStyle name="Normal 5 4 6 2 4" xfId="867" xr:uid="{C45FD62B-C201-423E-A788-49AE84BC0B46}"/>
    <cellStyle name="Normal 5 4 6 3" xfId="868" xr:uid="{93AA3E54-E728-4BD0-A676-175F16109BAC}"/>
    <cellStyle name="Normal 5 4 6 3 2" xfId="3900" xr:uid="{DDAE32EA-EC2F-4F5C-9F8F-1676ABD73ECC}"/>
    <cellStyle name="Normal 5 4 6 4" xfId="869" xr:uid="{72F6317A-6F32-4F66-B069-8877C0D99073}"/>
    <cellStyle name="Normal 5 4 6 5" xfId="870" xr:uid="{2DE37549-79A7-448E-9065-3502D1D8D6B4}"/>
    <cellStyle name="Normal 5 4 7" xfId="871" xr:uid="{9B2438B2-7C79-4B1C-BC9B-7028B63C375A}"/>
    <cellStyle name="Normal 5 4 7 2" xfId="872" xr:uid="{0E60AC23-3500-44C2-A922-C9367AABE462}"/>
    <cellStyle name="Normal 5 4 7 2 2" xfId="3901" xr:uid="{36BD41F0-2159-46F7-B665-F084664AC73B}"/>
    <cellStyle name="Normal 5 4 7 2 3" xfId="4389" xr:uid="{93C856E6-B97B-47ED-95D1-1B26A23B73DD}"/>
    <cellStyle name="Normal 5 4 7 3" xfId="873" xr:uid="{BFD62D6F-6E3C-439D-B6F6-4D62619FFF96}"/>
    <cellStyle name="Normal 5 4 7 4" xfId="874" xr:uid="{324ABC7B-7A12-4F42-805D-4BD92992F814}"/>
    <cellStyle name="Normal 5 4 7 4 2" xfId="4748" xr:uid="{094472DC-D4E6-4FEE-A614-C264E1BBA40D}"/>
    <cellStyle name="Normal 5 4 7 4 3" xfId="4607" xr:uid="{BF3ABF77-342D-4612-8BE2-C11413C53F2A}"/>
    <cellStyle name="Normal 5 4 7 4 4" xfId="4469" xr:uid="{96CD9913-DBA1-4C4C-AA1B-FE1351AC7762}"/>
    <cellStyle name="Normal 5 4 8" xfId="875" xr:uid="{8DF07A12-A698-4174-B42B-991ED899108B}"/>
    <cellStyle name="Normal 5 4 8 2" xfId="876" xr:uid="{799AB1D8-8AD6-43FD-AD7B-89733B314819}"/>
    <cellStyle name="Normal 5 4 8 3" xfId="877" xr:uid="{40D6BC8F-22FF-4F6D-92B8-99E2A86C046B}"/>
    <cellStyle name="Normal 5 4 8 4" xfId="878" xr:uid="{7E392E73-ED8B-4FC1-AF0B-EE34D3F21233}"/>
    <cellStyle name="Normal 5 4 9" xfId="879" xr:uid="{CAF15CF7-3303-4584-A67A-FDD91A440FA2}"/>
    <cellStyle name="Normal 5 5" xfId="880" xr:uid="{ED59D8E0-6F92-498A-B58B-A50ADBCF9D83}"/>
    <cellStyle name="Normal 5 5 10" xfId="881" xr:uid="{90F9A07D-E277-4DA3-9008-EFBA916CF4F3}"/>
    <cellStyle name="Normal 5 5 11" xfId="882" xr:uid="{7622DD47-A451-4C0D-BA72-3B099F683181}"/>
    <cellStyle name="Normal 5 5 2" xfId="883" xr:uid="{E441E113-D455-4119-9947-D1823F0C6EA3}"/>
    <cellStyle name="Normal 5 5 2 2" xfId="884" xr:uid="{B291DC60-CF47-46EA-B75D-CCBB0CB86BA2}"/>
    <cellStyle name="Normal 5 5 2 2 2" xfId="885" xr:uid="{B19C633F-B344-4416-B62C-E8EAB562C67B}"/>
    <cellStyle name="Normal 5 5 2 2 2 2" xfId="886" xr:uid="{2B52FC73-15C2-4C9E-836D-B3F6107F718A}"/>
    <cellStyle name="Normal 5 5 2 2 2 2 2" xfId="887" xr:uid="{F40DF414-0786-4C85-8902-1E26FB795F0B}"/>
    <cellStyle name="Normal 5 5 2 2 2 2 2 2" xfId="3902" xr:uid="{FB8E3552-BCE4-4489-9860-E0566F8205A4}"/>
    <cellStyle name="Normal 5 5 2 2 2 2 3" xfId="888" xr:uid="{737D61FA-2674-427C-B547-10C9DE7397DE}"/>
    <cellStyle name="Normal 5 5 2 2 2 2 4" xfId="889" xr:uid="{2523EB0F-177D-4F36-9175-192AD9170AA5}"/>
    <cellStyle name="Normal 5 5 2 2 2 3" xfId="890" xr:uid="{E6CFED57-A6FF-428C-AE3B-4D486401B654}"/>
    <cellStyle name="Normal 5 5 2 2 2 3 2" xfId="891" xr:uid="{D7BF3D82-F889-4D6A-AA80-DD370C2DD02C}"/>
    <cellStyle name="Normal 5 5 2 2 2 3 3" xfId="892" xr:uid="{0B736D41-F089-4219-9A70-D61B8127F675}"/>
    <cellStyle name="Normal 5 5 2 2 2 3 4" xfId="893" xr:uid="{713E051A-4ACB-4E13-8F3F-96957AF7B488}"/>
    <cellStyle name="Normal 5 5 2 2 2 4" xfId="894" xr:uid="{2A04F78B-4E36-4F83-8B52-386362CBD58A}"/>
    <cellStyle name="Normal 5 5 2 2 2 5" xfId="895" xr:uid="{E960BB2D-4007-4B16-B93B-59164FAD225E}"/>
    <cellStyle name="Normal 5 5 2 2 2 6" xfId="896" xr:uid="{BDA4B222-F8E3-4139-B6C2-274C6143A13F}"/>
    <cellStyle name="Normal 5 5 2 2 3" xfId="897" xr:uid="{2EDBF75A-BA35-44B1-A932-63386184333D}"/>
    <cellStyle name="Normal 5 5 2 2 3 2" xfId="898" xr:uid="{2E933E9F-AC51-4F01-B4BF-52A99CCB3B0C}"/>
    <cellStyle name="Normal 5 5 2 2 3 2 2" xfId="899" xr:uid="{0518310D-6AB5-456A-85AC-27F595C14371}"/>
    <cellStyle name="Normal 5 5 2 2 3 2 3" xfId="900" xr:uid="{9F61D572-56F0-46B5-8AB5-B5D797E6E6E9}"/>
    <cellStyle name="Normal 5 5 2 2 3 2 4" xfId="901" xr:uid="{C16CE16C-35A8-4C82-B095-94B0CA448910}"/>
    <cellStyle name="Normal 5 5 2 2 3 3" xfId="902" xr:uid="{94AE66B3-A567-4576-86C9-30F3770763E9}"/>
    <cellStyle name="Normal 5 5 2 2 3 4" xfId="903" xr:uid="{E244D850-6960-4DF2-AF44-EAE2E7090AF4}"/>
    <cellStyle name="Normal 5 5 2 2 3 5" xfId="904" xr:uid="{08D5EC28-04B5-422E-88C7-38E7792B6C90}"/>
    <cellStyle name="Normal 5 5 2 2 4" xfId="905" xr:uid="{879AE59E-01DA-4508-BC9E-9A9F99548161}"/>
    <cellStyle name="Normal 5 5 2 2 4 2" xfId="906" xr:uid="{C40937CB-2371-43DE-A06E-159E8AB308C5}"/>
    <cellStyle name="Normal 5 5 2 2 4 3" xfId="907" xr:uid="{0CB50AEB-4D01-4603-891C-0742A49F9199}"/>
    <cellStyle name="Normal 5 5 2 2 4 4" xfId="908" xr:uid="{4416C4B0-02EF-4DE6-BDEB-8B0B5CC06438}"/>
    <cellStyle name="Normal 5 5 2 2 5" xfId="909" xr:uid="{BDF4068F-8267-4BB3-94A4-ABD3D406F1E6}"/>
    <cellStyle name="Normal 5 5 2 2 5 2" xfId="910" xr:uid="{28E2EB13-58A2-4EC0-A251-977D6721F7C0}"/>
    <cellStyle name="Normal 5 5 2 2 5 3" xfId="911" xr:uid="{27981EEA-5437-4319-B162-E5695F19E67A}"/>
    <cellStyle name="Normal 5 5 2 2 5 4" xfId="912" xr:uid="{14405A14-4818-4B5C-9B5D-21BB4DF83B6F}"/>
    <cellStyle name="Normal 5 5 2 2 6" xfId="913" xr:uid="{DB71C88C-5BE0-4EA5-9AE3-6DF17DA921EB}"/>
    <cellStyle name="Normal 5 5 2 2 7" xfId="914" xr:uid="{B3121AA4-FF7B-40C0-B002-53A058EE929D}"/>
    <cellStyle name="Normal 5 5 2 2 8" xfId="915" xr:uid="{3F90E505-667D-44EC-AD75-B7225025D625}"/>
    <cellStyle name="Normal 5 5 2 3" xfId="916" xr:uid="{68BF6514-A37E-4280-A513-C750C2321FEB}"/>
    <cellStyle name="Normal 5 5 2 3 2" xfId="917" xr:uid="{6297237E-053D-4466-A171-AF2129564A96}"/>
    <cellStyle name="Normal 5 5 2 3 2 2" xfId="918" xr:uid="{29059E50-9BF5-41AF-8ECE-9F3A74F65D61}"/>
    <cellStyle name="Normal 5 5 2 3 2 2 2" xfId="3903" xr:uid="{C615E492-874E-4EB7-9AA0-1D58174FAAF8}"/>
    <cellStyle name="Normal 5 5 2 3 2 2 2 2" xfId="3904" xr:uid="{A544A309-06BE-4342-957C-041EC55AB87B}"/>
    <cellStyle name="Normal 5 5 2 3 2 2 3" xfId="3905" xr:uid="{F6038782-B3E8-4D52-BF1E-6EFD0ABF9D0E}"/>
    <cellStyle name="Normal 5 5 2 3 2 3" xfId="919" xr:uid="{86C416C9-7AA5-42A5-AB42-DD60D3E1418E}"/>
    <cellStyle name="Normal 5 5 2 3 2 3 2" xfId="3906" xr:uid="{52038728-20EC-4CCC-A56B-D8E682EC2C4D}"/>
    <cellStyle name="Normal 5 5 2 3 2 4" xfId="920" xr:uid="{1C6E1F8C-FE52-4F81-A05A-4D04A020B89D}"/>
    <cellStyle name="Normal 5 5 2 3 3" xfId="921" xr:uid="{D6BB3767-32B1-41C9-B10F-79CB9FF1E204}"/>
    <cellStyle name="Normal 5 5 2 3 3 2" xfId="922" xr:uid="{9DFFA455-2FAE-4E1E-83AC-32E5C3EE2905}"/>
    <cellStyle name="Normal 5 5 2 3 3 2 2" xfId="3907" xr:uid="{507C08FE-B1B1-412E-A2C1-1C10846A3D50}"/>
    <cellStyle name="Normal 5 5 2 3 3 3" xfId="923" xr:uid="{D084BE02-D847-4AC1-AEFD-808359FA6410}"/>
    <cellStyle name="Normal 5 5 2 3 3 4" xfId="924" xr:uid="{F475E17B-E4C1-4410-B87A-476BC6982ADB}"/>
    <cellStyle name="Normal 5 5 2 3 4" xfId="925" xr:uid="{6A9FA9B3-6C94-4D60-A8CD-931BDA94A33F}"/>
    <cellStyle name="Normal 5 5 2 3 4 2" xfId="3908" xr:uid="{5633E011-FABD-4227-9C8F-2E889964CAE8}"/>
    <cellStyle name="Normal 5 5 2 3 5" xfId="926" xr:uid="{C76CD6D6-65F7-4E9E-9898-74B175BBE5DC}"/>
    <cellStyle name="Normal 5 5 2 3 6" xfId="927" xr:uid="{AC40F57A-339E-4BE7-8D0A-FE9DE299C012}"/>
    <cellStyle name="Normal 5 5 2 4" xfId="928" xr:uid="{BC699286-9CB8-4493-A68D-CDF34ABD232B}"/>
    <cellStyle name="Normal 5 5 2 4 2" xfId="929" xr:uid="{7855015A-EBA5-453B-A402-08A43C6BBEED}"/>
    <cellStyle name="Normal 5 5 2 4 2 2" xfId="930" xr:uid="{CEC6D89F-96D0-4CD7-A335-DFFC98ADB54B}"/>
    <cellStyle name="Normal 5 5 2 4 2 2 2" xfId="3909" xr:uid="{34F6CAFD-7557-40D4-8E0A-0DED88DDA197}"/>
    <cellStyle name="Normal 5 5 2 4 2 3" xfId="931" xr:uid="{09C8C5FF-9AE7-440B-B9CA-41B9D8A1CA83}"/>
    <cellStyle name="Normal 5 5 2 4 2 4" xfId="932" xr:uid="{9A973ADD-C036-44B1-B20C-B00D1EF9C8A2}"/>
    <cellStyle name="Normal 5 5 2 4 3" xfId="933" xr:uid="{AAC23D0B-8417-4ADB-AACA-A0DA24AD98BC}"/>
    <cellStyle name="Normal 5 5 2 4 3 2" xfId="3910" xr:uid="{3899302E-C363-4448-BEE5-532B9208B2A9}"/>
    <cellStyle name="Normal 5 5 2 4 4" xfId="934" xr:uid="{A2EFD675-9309-4B55-B885-0F6E94DF5E37}"/>
    <cellStyle name="Normal 5 5 2 4 5" xfId="935" xr:uid="{B504C7DA-AEB1-4F9A-9A41-36F4B23345F2}"/>
    <cellStyle name="Normal 5 5 2 5" xfId="936" xr:uid="{FB1D180B-0A9D-422F-9EC2-E8D0D473866E}"/>
    <cellStyle name="Normal 5 5 2 5 2" xfId="937" xr:uid="{34A1B750-FBAA-4D7B-AAFF-9C02EF78C33B}"/>
    <cellStyle name="Normal 5 5 2 5 2 2" xfId="3911" xr:uid="{0AD1125D-BD9B-455F-B224-80340FBAA9F7}"/>
    <cellStyle name="Normal 5 5 2 5 3" xfId="938" xr:uid="{FFE0BB7E-F26A-4F4B-97C3-7709703622F6}"/>
    <cellStyle name="Normal 5 5 2 5 4" xfId="939" xr:uid="{8C954D2D-B7CD-4D2F-AC6D-99ED76767259}"/>
    <cellStyle name="Normal 5 5 2 6" xfId="940" xr:uid="{435BEBCA-A599-45C9-9AAB-0F8D99632985}"/>
    <cellStyle name="Normal 5 5 2 6 2" xfId="941" xr:uid="{7568A7F6-7D2A-4487-BB71-E3342C0D9030}"/>
    <cellStyle name="Normal 5 5 2 6 3" xfId="942" xr:uid="{3CB7B4DF-587A-4795-BFB0-CE14F0E70145}"/>
    <cellStyle name="Normal 5 5 2 6 4" xfId="943" xr:uid="{3D9F9D13-2937-448E-98BD-13C6D4207D86}"/>
    <cellStyle name="Normal 5 5 2 7" xfId="944" xr:uid="{FCF368DD-DBCC-4FE1-A635-AA72EF19FB82}"/>
    <cellStyle name="Normal 5 5 2 8" xfId="945" xr:uid="{682D4E29-6A8F-44FD-9F84-F9207EF2721D}"/>
    <cellStyle name="Normal 5 5 2 9" xfId="946" xr:uid="{FDBD7DDC-6924-4F01-BD56-C7B4BA63452F}"/>
    <cellStyle name="Normal 5 5 3" xfId="947" xr:uid="{FFD2C660-6F88-48A6-A51B-6705A702CE05}"/>
    <cellStyle name="Normal 5 5 3 2" xfId="948" xr:uid="{C4822713-BF73-4391-BE37-C0E597477A5A}"/>
    <cellStyle name="Normal 5 5 3 2 2" xfId="949" xr:uid="{2E9BCB8D-1D53-432F-9A3E-6F81894B83EF}"/>
    <cellStyle name="Normal 5 5 3 2 2 2" xfId="950" xr:uid="{41736C46-1333-4CD5-AD43-57E738D0BDF6}"/>
    <cellStyle name="Normal 5 5 3 2 2 2 2" xfId="3912" xr:uid="{0AE08C0B-CB9A-4F98-BFA0-B68797A3A4B5}"/>
    <cellStyle name="Normal 5 5 3 2 2 2 2 2" xfId="4639" xr:uid="{698BB7BA-2D93-4D7D-8F9B-8BA18A2D9380}"/>
    <cellStyle name="Normal 5 5 3 2 2 2 3" xfId="4640" xr:uid="{676C8C3E-4A2C-4647-A48C-BC5F88A5CAA0}"/>
    <cellStyle name="Normal 5 5 3 2 2 3" xfId="951" xr:uid="{C12D714E-6CF1-49BE-AD6E-AF89ACB7A465}"/>
    <cellStyle name="Normal 5 5 3 2 2 3 2" xfId="4641" xr:uid="{8313FADB-D4EE-442E-BACA-F65BD69DD973}"/>
    <cellStyle name="Normal 5 5 3 2 2 4" xfId="952" xr:uid="{2AD9A77E-8DB5-4685-A128-4C512D122306}"/>
    <cellStyle name="Normal 5 5 3 2 3" xfId="953" xr:uid="{D06B70B4-40E7-4CF3-B529-ECDCF0F686EB}"/>
    <cellStyle name="Normal 5 5 3 2 3 2" xfId="954" xr:uid="{3949B8F8-4C8F-4891-94C1-DFB13A8C9B09}"/>
    <cellStyle name="Normal 5 5 3 2 3 2 2" xfId="4642" xr:uid="{8529BFEA-59EC-45AB-8EA8-500D50FF40A7}"/>
    <cellStyle name="Normal 5 5 3 2 3 3" xfId="955" xr:uid="{45E4071B-B8EB-4317-9383-5A4938F7EC26}"/>
    <cellStyle name="Normal 5 5 3 2 3 4" xfId="956" xr:uid="{D67DE4BD-D3D6-4BD8-8402-0F81174660D2}"/>
    <cellStyle name="Normal 5 5 3 2 4" xfId="957" xr:uid="{661E4AB6-C6F8-4296-BB4B-1E84E9D0A6C5}"/>
    <cellStyle name="Normal 5 5 3 2 4 2" xfId="4643" xr:uid="{9D90ABB0-97A3-421B-9E58-2BA7781E2330}"/>
    <cellStyle name="Normal 5 5 3 2 5" xfId="958" xr:uid="{64AD55F4-4204-40F3-9895-66265FD534D8}"/>
    <cellStyle name="Normal 5 5 3 2 6" xfId="959" xr:uid="{FCB08095-3835-4306-8CEC-2D8700A35C64}"/>
    <cellStyle name="Normal 5 5 3 3" xfId="960" xr:uid="{78337B03-8804-4B44-80B9-D61D3312D52B}"/>
    <cellStyle name="Normal 5 5 3 3 2" xfId="961" xr:uid="{8E1CE172-8DE3-468C-A9AA-BCD8EB3D1E37}"/>
    <cellStyle name="Normal 5 5 3 3 2 2" xfId="962" xr:uid="{F93283B6-92BB-4096-8108-E15DC5BDD589}"/>
    <cellStyle name="Normal 5 5 3 3 2 2 2" xfId="4644" xr:uid="{39B67BAD-6C45-4B20-BBB1-844B9271AC34}"/>
    <cellStyle name="Normal 5 5 3 3 2 3" xfId="963" xr:uid="{691F2710-3D6E-4556-96F8-D0C083A7C618}"/>
    <cellStyle name="Normal 5 5 3 3 2 4" xfId="964" xr:uid="{EB9AF62C-1236-4BEC-B627-B4A21839EA20}"/>
    <cellStyle name="Normal 5 5 3 3 3" xfId="965" xr:uid="{223201E9-62EA-4C81-8B8F-7075E299C09E}"/>
    <cellStyle name="Normal 5 5 3 3 3 2" xfId="4645" xr:uid="{126E01E3-F486-4EB3-B9E7-BF711768598C}"/>
    <cellStyle name="Normal 5 5 3 3 4" xfId="966" xr:uid="{21105E81-410D-480C-92C4-9EF8F5B4C04A}"/>
    <cellStyle name="Normal 5 5 3 3 5" xfId="967" xr:uid="{FE2F8CDD-27A1-4E05-83E4-F79FF3F332F8}"/>
    <cellStyle name="Normal 5 5 3 4" xfId="968" xr:uid="{8FE09D13-CBFA-486B-9D58-3B2853658B5E}"/>
    <cellStyle name="Normal 5 5 3 4 2" xfId="969" xr:uid="{44079E3D-94D5-466A-B9B5-85EFCD1DC39C}"/>
    <cellStyle name="Normal 5 5 3 4 2 2" xfId="4646" xr:uid="{918529C9-E4C0-4275-9232-04EE12A500F6}"/>
    <cellStyle name="Normal 5 5 3 4 3" xfId="970" xr:uid="{8D03FC6A-1256-430C-ABFC-9DCF6EA316E2}"/>
    <cellStyle name="Normal 5 5 3 4 4" xfId="971" xr:uid="{CC1C4634-4270-4319-AB2D-524E8155CB6C}"/>
    <cellStyle name="Normal 5 5 3 5" xfId="972" xr:uid="{19B51104-AE6C-4771-872C-FCDAF95156D0}"/>
    <cellStyle name="Normal 5 5 3 5 2" xfId="973" xr:uid="{F5EC2032-AEBD-4205-B88D-5CFF7D8FE075}"/>
    <cellStyle name="Normal 5 5 3 5 3" xfId="974" xr:uid="{08AABB54-F0FD-4FBF-BC64-0B1936A844D2}"/>
    <cellStyle name="Normal 5 5 3 5 4" xfId="975" xr:uid="{4DD9EE9C-BFFE-4832-A04A-0F841CBADCA1}"/>
    <cellStyle name="Normal 5 5 3 6" xfId="976" xr:uid="{F9A7B507-98AD-461A-9298-59306BBBA189}"/>
    <cellStyle name="Normal 5 5 3 7" xfId="977" xr:uid="{506DC540-BC84-4E7F-8E1D-868111FC8B2C}"/>
    <cellStyle name="Normal 5 5 3 8" xfId="978" xr:uid="{E715CB24-E1DD-4DE0-9C00-BF0C448A6776}"/>
    <cellStyle name="Normal 5 5 4" xfId="979" xr:uid="{F1044420-1BB4-40DC-9650-75986A407B5F}"/>
    <cellStyle name="Normal 5 5 4 2" xfId="980" xr:uid="{049649DD-8B6F-4BA7-865A-B2392C8495CB}"/>
    <cellStyle name="Normal 5 5 4 2 2" xfId="981" xr:uid="{AD85B5DA-8935-4D6B-9BBB-E9F48345A027}"/>
    <cellStyle name="Normal 5 5 4 2 2 2" xfId="982" xr:uid="{992EA7E6-85E6-4FA9-A576-143D6EA7195E}"/>
    <cellStyle name="Normal 5 5 4 2 2 2 2" xfId="3913" xr:uid="{89FBCBF6-D211-47E7-B2EB-4D7F40181435}"/>
    <cellStyle name="Normal 5 5 4 2 2 3" xfId="983" xr:uid="{11AD9FDF-31DE-498F-9AB4-29156147B6EE}"/>
    <cellStyle name="Normal 5 5 4 2 2 4" xfId="984" xr:uid="{390BD457-80B7-4CA0-97E5-0C6CCCECA695}"/>
    <cellStyle name="Normal 5 5 4 2 3" xfId="985" xr:uid="{C1C87511-8205-488A-8149-1A18522D63FB}"/>
    <cellStyle name="Normal 5 5 4 2 3 2" xfId="3914" xr:uid="{1C23F773-5738-40A8-A4B6-17238879DA2A}"/>
    <cellStyle name="Normal 5 5 4 2 4" xfId="986" xr:uid="{24370710-4E5D-4DFD-9BFC-9E482EF60813}"/>
    <cellStyle name="Normal 5 5 4 2 5" xfId="987" xr:uid="{38A0C317-C9DF-4DD0-BE31-A6C98E67536F}"/>
    <cellStyle name="Normal 5 5 4 3" xfId="988" xr:uid="{737F889D-7A1B-4E1C-B821-F3AB76BF63ED}"/>
    <cellStyle name="Normal 5 5 4 3 2" xfId="989" xr:uid="{D05A1779-52B4-4CF8-A41D-F3C4464E1268}"/>
    <cellStyle name="Normal 5 5 4 3 2 2" xfId="3915" xr:uid="{92ABE2EF-E37F-4873-A333-3B5A5986EFFF}"/>
    <cellStyle name="Normal 5 5 4 3 3" xfId="990" xr:uid="{63C614EA-4B57-4674-99D3-450B6B89ACAA}"/>
    <cellStyle name="Normal 5 5 4 3 4" xfId="991" xr:uid="{BFBBDC29-C8CC-4263-8236-93AB4F1C40A7}"/>
    <cellStyle name="Normal 5 5 4 4" xfId="992" xr:uid="{A46B17E3-595D-480B-9C20-9B54E1DDAF9A}"/>
    <cellStyle name="Normal 5 5 4 4 2" xfId="993" xr:uid="{2E0674E8-456F-4FFB-9FB4-8CBC39865564}"/>
    <cellStyle name="Normal 5 5 4 4 3" xfId="994" xr:uid="{7B9898DA-AB82-4CD4-A54A-CB533C98F38F}"/>
    <cellStyle name="Normal 5 5 4 4 4" xfId="995" xr:uid="{9B71DC34-2C60-460B-8A98-1DD95AF49DF2}"/>
    <cellStyle name="Normal 5 5 4 5" xfId="996" xr:uid="{0D28D40A-26CF-4A15-ADAD-22584F62D9EB}"/>
    <cellStyle name="Normal 5 5 4 6" xfId="997" xr:uid="{9F9E699E-ECC7-4BFB-8071-0F1DA37BEBC2}"/>
    <cellStyle name="Normal 5 5 4 7" xfId="998" xr:uid="{CA4C566D-456B-4554-9367-977F37714628}"/>
    <cellStyle name="Normal 5 5 5" xfId="999" xr:uid="{48F1A28C-72AB-4283-88BC-51DF20CF9C39}"/>
    <cellStyle name="Normal 5 5 5 2" xfId="1000" xr:uid="{9581B8E0-E3D6-45EA-8879-9FD359B7606F}"/>
    <cellStyle name="Normal 5 5 5 2 2" xfId="1001" xr:uid="{0CB146D2-5CD1-4A58-A52C-4A839AAEBA20}"/>
    <cellStyle name="Normal 5 5 5 2 2 2" xfId="3916" xr:uid="{DA17CE82-FE04-49B2-83C0-AAFEA82BECA7}"/>
    <cellStyle name="Normal 5 5 5 2 3" xfId="1002" xr:uid="{4A2905A4-43C0-448C-8EC2-FEB05AAF10B0}"/>
    <cellStyle name="Normal 5 5 5 2 4" xfId="1003" xr:uid="{29EF5656-684C-4A7F-AE99-41C241C09AC4}"/>
    <cellStyle name="Normal 5 5 5 3" xfId="1004" xr:uid="{70E456D0-42F4-4BD3-AAD4-60C1C02B5C40}"/>
    <cellStyle name="Normal 5 5 5 3 2" xfId="1005" xr:uid="{7D737110-C5F5-466F-BB19-77809C077304}"/>
    <cellStyle name="Normal 5 5 5 3 3" xfId="1006" xr:uid="{7712581C-2CF0-4A9A-BAAB-3E146264DE96}"/>
    <cellStyle name="Normal 5 5 5 3 4" xfId="1007" xr:uid="{9EBC174B-B42B-407C-8C35-00F4303FC95B}"/>
    <cellStyle name="Normal 5 5 5 4" xfId="1008" xr:uid="{2597EA25-D2AA-49CF-BAA3-D1BAF6333AA0}"/>
    <cellStyle name="Normal 5 5 5 5" xfId="1009" xr:uid="{2EA120F1-8993-4FD8-8078-17021E66F8BD}"/>
    <cellStyle name="Normal 5 5 5 6" xfId="1010" xr:uid="{433154F4-D1B6-4F45-B963-F5BC6C135CD5}"/>
    <cellStyle name="Normal 5 5 6" xfId="1011" xr:uid="{6EB641BF-7709-4DD5-84BD-276225825B08}"/>
    <cellStyle name="Normal 5 5 6 2" xfId="1012" xr:uid="{2B4EFA24-1A7D-462C-ABA8-F0FCDE1B6EAA}"/>
    <cellStyle name="Normal 5 5 6 2 2" xfId="1013" xr:uid="{783A6354-F864-4771-B256-E00E576CC031}"/>
    <cellStyle name="Normal 5 5 6 2 3" xfId="1014" xr:uid="{504F54A3-1D4A-4C72-BA0B-131360D6D58F}"/>
    <cellStyle name="Normal 5 5 6 2 4" xfId="1015" xr:uid="{B67236F8-A942-4774-AEF0-8DA9EFCAD622}"/>
    <cellStyle name="Normal 5 5 6 3" xfId="1016" xr:uid="{C6DE0FDC-5408-435D-9063-B0CEECCD8B02}"/>
    <cellStyle name="Normal 5 5 6 4" xfId="1017" xr:uid="{A5A363E5-420F-475F-886C-102D57E7D3DC}"/>
    <cellStyle name="Normal 5 5 6 5" xfId="1018" xr:uid="{0D828C95-A775-4945-9EA8-D4F47186D023}"/>
    <cellStyle name="Normal 5 5 7" xfId="1019" xr:uid="{4AF4AFA9-5F31-406E-A3FE-70E44F65976E}"/>
    <cellStyle name="Normal 5 5 7 2" xfId="1020" xr:uid="{C3918F26-ADE0-4724-9B0E-A5C426B0B347}"/>
    <cellStyle name="Normal 5 5 7 3" xfId="1021" xr:uid="{5B5FC194-B96C-486B-88E6-B6D189FAA01A}"/>
    <cellStyle name="Normal 5 5 7 4" xfId="1022" xr:uid="{71D681FD-B906-46F4-BBA4-6A1688B4AC73}"/>
    <cellStyle name="Normal 5 5 8" xfId="1023" xr:uid="{962E7430-B966-493A-B6C7-7BCFBB56B7D7}"/>
    <cellStyle name="Normal 5 5 8 2" xfId="1024" xr:uid="{F1BA9FE6-F766-4252-8802-0A7E8BC8584A}"/>
    <cellStyle name="Normal 5 5 8 3" xfId="1025" xr:uid="{3531FE34-DB6E-4569-8669-77A8ECA57E26}"/>
    <cellStyle name="Normal 5 5 8 4" xfId="1026" xr:uid="{3D79E0FB-85F5-4A25-8E5B-56EFAD968CDD}"/>
    <cellStyle name="Normal 5 5 9" xfId="1027" xr:uid="{E21BFBF8-B5E0-4BE2-A20E-3DF9B32D16EF}"/>
    <cellStyle name="Normal 5 6" xfId="1028" xr:uid="{A40D3C5F-22F0-4BA6-A381-FA44385A7BF6}"/>
    <cellStyle name="Normal 5 6 10" xfId="1029" xr:uid="{13AED9A8-C8FC-4934-97EE-F6C62FA6C730}"/>
    <cellStyle name="Normal 5 6 11" xfId="1030" xr:uid="{2DFE6330-CFE3-473A-A4B0-DAC54FB2CA75}"/>
    <cellStyle name="Normal 5 6 2" xfId="1031" xr:uid="{80C8C79E-1A3E-402E-8F3F-22590C070C49}"/>
    <cellStyle name="Normal 5 6 2 2" xfId="1032" xr:uid="{BB4353A2-3C8D-4913-8901-6213DABD3E7F}"/>
    <cellStyle name="Normal 5 6 2 2 2" xfId="1033" xr:uid="{1D2D93B4-4682-4D08-8BCF-1DD8F41D41C0}"/>
    <cellStyle name="Normal 5 6 2 2 2 2" xfId="1034" xr:uid="{B259FE07-1807-48DE-9B4E-6894BFB55DF8}"/>
    <cellStyle name="Normal 5 6 2 2 2 2 2" xfId="1035" xr:uid="{9EE49715-6A9D-4BD4-B370-80459C176F0C}"/>
    <cellStyle name="Normal 5 6 2 2 2 2 3" xfId="1036" xr:uid="{F7C6B75F-09A7-4946-9E98-2B53DC069585}"/>
    <cellStyle name="Normal 5 6 2 2 2 2 4" xfId="1037" xr:uid="{52BDC1CD-9157-4E8C-97C8-AC703145BF93}"/>
    <cellStyle name="Normal 5 6 2 2 2 3" xfId="1038" xr:uid="{F2C252F8-FA44-47CC-8E55-7F0EC2DCDEC8}"/>
    <cellStyle name="Normal 5 6 2 2 2 3 2" xfId="1039" xr:uid="{09749FAB-E2E6-41B5-8D96-970F47608415}"/>
    <cellStyle name="Normal 5 6 2 2 2 3 3" xfId="1040" xr:uid="{5817AC1C-2BAB-441B-A76F-99586368D879}"/>
    <cellStyle name="Normal 5 6 2 2 2 3 4" xfId="1041" xr:uid="{5A69DF93-C028-4237-BF47-B884AA7F3DD4}"/>
    <cellStyle name="Normal 5 6 2 2 2 4" xfId="1042" xr:uid="{9151AC9F-E7D8-4A33-919A-28C40CAD86CA}"/>
    <cellStyle name="Normal 5 6 2 2 2 5" xfId="1043" xr:uid="{2AC11808-D7A4-4C3C-8FFE-72368D820E76}"/>
    <cellStyle name="Normal 5 6 2 2 2 6" xfId="1044" xr:uid="{1765FC22-5A89-4FDA-BBA3-8AF327BF088A}"/>
    <cellStyle name="Normal 5 6 2 2 3" xfId="1045" xr:uid="{8CF4CC0C-6617-435B-8785-43579EC8F241}"/>
    <cellStyle name="Normal 5 6 2 2 3 2" xfId="1046" xr:uid="{FD534D9C-8837-468C-B817-EA9FC2E48A09}"/>
    <cellStyle name="Normal 5 6 2 2 3 2 2" xfId="1047" xr:uid="{03C5E048-055E-43E5-B9A9-22C9B48211C6}"/>
    <cellStyle name="Normal 5 6 2 2 3 2 3" xfId="1048" xr:uid="{32CA7401-399D-4223-9EBF-BCA46363CAFE}"/>
    <cellStyle name="Normal 5 6 2 2 3 2 4" xfId="1049" xr:uid="{720467C7-076A-4876-9191-E18C395C0C61}"/>
    <cellStyle name="Normal 5 6 2 2 3 3" xfId="1050" xr:uid="{31A139C2-B22C-402A-A986-6E149E05D257}"/>
    <cellStyle name="Normal 5 6 2 2 3 4" xfId="1051" xr:uid="{F11CEBBB-F496-4989-9D2E-B51652E9F80E}"/>
    <cellStyle name="Normal 5 6 2 2 3 5" xfId="1052" xr:uid="{BE04289F-3664-4B6E-85A0-FFAF13DC6630}"/>
    <cellStyle name="Normal 5 6 2 2 4" xfId="1053" xr:uid="{CB9D8AD5-1CDC-4D52-8312-19DC37E72A21}"/>
    <cellStyle name="Normal 5 6 2 2 4 2" xfId="1054" xr:uid="{AC3A91BD-98E9-4091-9C31-4E133581969E}"/>
    <cellStyle name="Normal 5 6 2 2 4 3" xfId="1055" xr:uid="{FF046D34-434B-4FDE-93A3-708CA224A889}"/>
    <cellStyle name="Normal 5 6 2 2 4 4" xfId="1056" xr:uid="{3FF8777F-33E8-4947-B86D-4C93DF4E6C50}"/>
    <cellStyle name="Normal 5 6 2 2 5" xfId="1057" xr:uid="{6C1DE0C1-D242-472F-863B-EC1C865D8B9F}"/>
    <cellStyle name="Normal 5 6 2 2 5 2" xfId="1058" xr:uid="{B4563168-78EC-4ECF-8E54-19AA2D1EE334}"/>
    <cellStyle name="Normal 5 6 2 2 5 3" xfId="1059" xr:uid="{EAE52E3D-890E-4F7F-921A-C4688F07CBBD}"/>
    <cellStyle name="Normal 5 6 2 2 5 4" xfId="1060" xr:uid="{635EB605-FA86-4BBD-BCAF-0308D9987A7C}"/>
    <cellStyle name="Normal 5 6 2 2 6" xfId="1061" xr:uid="{5054348D-0699-4A14-8C2C-D56BA9C72165}"/>
    <cellStyle name="Normal 5 6 2 2 7" xfId="1062" xr:uid="{A2000631-261D-41BE-B13D-86DCAC0F9400}"/>
    <cellStyle name="Normal 5 6 2 2 8" xfId="1063" xr:uid="{3109858A-031F-45D8-AB37-D5E4FE3EB465}"/>
    <cellStyle name="Normal 5 6 2 3" xfId="1064" xr:uid="{F692743E-FB75-4F4E-B556-65049C0FAFD3}"/>
    <cellStyle name="Normal 5 6 2 3 2" xfId="1065" xr:uid="{0C595B46-CFEB-471A-865A-E8BD0A12709B}"/>
    <cellStyle name="Normal 5 6 2 3 2 2" xfId="1066" xr:uid="{7377CCAE-C329-4760-8D8A-A31DA8E13889}"/>
    <cellStyle name="Normal 5 6 2 3 2 3" xfId="1067" xr:uid="{57ACBC99-C826-4256-9A46-F35A9FD8CAC9}"/>
    <cellStyle name="Normal 5 6 2 3 2 4" xfId="1068" xr:uid="{F5868C39-5908-436A-8CDF-63AA3E0F3933}"/>
    <cellStyle name="Normal 5 6 2 3 3" xfId="1069" xr:uid="{186A0F9C-2960-48C8-9591-7E8DF5B3A9FB}"/>
    <cellStyle name="Normal 5 6 2 3 3 2" xfId="1070" xr:uid="{89EBCF98-2812-4568-A626-B4CAC6B3EBB1}"/>
    <cellStyle name="Normal 5 6 2 3 3 3" xfId="1071" xr:uid="{2E519EB8-1285-44F0-B826-BB02BE89868D}"/>
    <cellStyle name="Normal 5 6 2 3 3 4" xfId="1072" xr:uid="{50F14F74-5470-4092-849F-61C3CBF3B86D}"/>
    <cellStyle name="Normal 5 6 2 3 4" xfId="1073" xr:uid="{FACFB6AE-86CA-4AC9-B0BB-D9D72B5FAEBC}"/>
    <cellStyle name="Normal 5 6 2 3 5" xfId="1074" xr:uid="{149DFA11-FE87-494A-9AFE-511711A22326}"/>
    <cellStyle name="Normal 5 6 2 3 6" xfId="1075" xr:uid="{27D8EFDD-7FA1-4A4A-A2B6-C826EF5D7CC7}"/>
    <cellStyle name="Normal 5 6 2 4" xfId="1076" xr:uid="{307F7F5C-C3E2-4823-AD7B-E8544EA77B31}"/>
    <cellStyle name="Normal 5 6 2 4 2" xfId="1077" xr:uid="{05B986BD-AF69-4B58-B67B-BCA5BEBC14D3}"/>
    <cellStyle name="Normal 5 6 2 4 2 2" xfId="1078" xr:uid="{FE3D1B21-A8C0-4F6D-87A6-107DC41A05A1}"/>
    <cellStyle name="Normal 5 6 2 4 2 3" xfId="1079" xr:uid="{37495419-4552-4036-BEA7-E7D5E33DBA84}"/>
    <cellStyle name="Normal 5 6 2 4 2 4" xfId="1080" xr:uid="{4E51DFF7-961F-4605-AFB1-4AF227480848}"/>
    <cellStyle name="Normal 5 6 2 4 3" xfId="1081" xr:uid="{DFC9C147-6182-41FA-A12F-DFA408FD912F}"/>
    <cellStyle name="Normal 5 6 2 4 4" xfId="1082" xr:uid="{44656CBB-6DA2-4A42-8DA5-2CEC8A58E7D9}"/>
    <cellStyle name="Normal 5 6 2 4 5" xfId="1083" xr:uid="{88590C7C-199C-4BC5-BE54-9DABDC4E2ABE}"/>
    <cellStyle name="Normal 5 6 2 5" xfId="1084" xr:uid="{22E0D722-80F1-4312-ACF7-FCDA3B37F17D}"/>
    <cellStyle name="Normal 5 6 2 5 2" xfId="1085" xr:uid="{E88C1B4E-187D-4D32-9261-7FCDEF226CB0}"/>
    <cellStyle name="Normal 5 6 2 5 3" xfId="1086" xr:uid="{EE17676B-95A5-4843-9FA0-405E87591E8D}"/>
    <cellStyle name="Normal 5 6 2 5 4" xfId="1087" xr:uid="{16620BF4-EA64-4C8F-9C6D-FFD5ED167331}"/>
    <cellStyle name="Normal 5 6 2 6" xfId="1088" xr:uid="{B1521CCB-7FE5-44C9-A5F2-FEF2016F6F48}"/>
    <cellStyle name="Normal 5 6 2 6 2" xfId="1089" xr:uid="{46A546DE-0066-4760-AD80-3EF4016313D2}"/>
    <cellStyle name="Normal 5 6 2 6 3" xfId="1090" xr:uid="{D3D2ADA0-C3B5-4F91-A7DD-0E046EB002C4}"/>
    <cellStyle name="Normal 5 6 2 6 4" xfId="1091" xr:uid="{6A7BE905-AB17-493B-ABB1-3AC5F23F5F71}"/>
    <cellStyle name="Normal 5 6 2 7" xfId="1092" xr:uid="{4C335383-3B34-495C-AEFD-A04DCA70C222}"/>
    <cellStyle name="Normal 5 6 2 8" xfId="1093" xr:uid="{1BACAE7A-A0F5-4A44-8936-FEEF2D123864}"/>
    <cellStyle name="Normal 5 6 2 9" xfId="1094" xr:uid="{3DCBB3C0-BCCD-4367-A388-5E72CE97DAFF}"/>
    <cellStyle name="Normal 5 6 3" xfId="1095" xr:uid="{8336B189-AC11-4345-A4F7-FE3230CD7759}"/>
    <cellStyle name="Normal 5 6 3 2" xfId="1096" xr:uid="{48BDE174-8FD4-460B-AD3F-BD9ADA0B2986}"/>
    <cellStyle name="Normal 5 6 3 2 2" xfId="1097" xr:uid="{6F25DAA5-BC59-4A88-BE46-02FF37EE0745}"/>
    <cellStyle name="Normal 5 6 3 2 2 2" xfId="1098" xr:uid="{D9BDBA32-2E5A-4DF5-B894-E1835AD88A2C}"/>
    <cellStyle name="Normal 5 6 3 2 2 2 2" xfId="3917" xr:uid="{8B183E18-9BAC-48ED-A742-7BD0A393FE15}"/>
    <cellStyle name="Normal 5 6 3 2 2 3" xfId="1099" xr:uid="{7374D659-57D1-44E0-AE07-66F5C73DE03D}"/>
    <cellStyle name="Normal 5 6 3 2 2 4" xfId="1100" xr:uid="{E2802297-248C-40E6-AC6E-590C3B3A5617}"/>
    <cellStyle name="Normal 5 6 3 2 3" xfId="1101" xr:uid="{55E95992-191F-4855-8602-B415749DC900}"/>
    <cellStyle name="Normal 5 6 3 2 3 2" xfId="1102" xr:uid="{409F2CEF-6AF0-4AF0-9355-E38F9C0E663E}"/>
    <cellStyle name="Normal 5 6 3 2 3 3" xfId="1103" xr:uid="{4BF3B93B-132E-4B2D-8608-A5570721A58F}"/>
    <cellStyle name="Normal 5 6 3 2 3 4" xfId="1104" xr:uid="{172B64A1-66B5-49FD-9164-D28861737B46}"/>
    <cellStyle name="Normal 5 6 3 2 4" xfId="1105" xr:uid="{700026B7-D8C0-4E93-9A87-A1258D1A0C20}"/>
    <cellStyle name="Normal 5 6 3 2 5" xfId="1106" xr:uid="{317D6399-D059-487A-850F-AC68F9D90FC6}"/>
    <cellStyle name="Normal 5 6 3 2 6" xfId="1107" xr:uid="{69C7DEB5-F49F-4873-86F6-9592E8B054F5}"/>
    <cellStyle name="Normal 5 6 3 3" xfId="1108" xr:uid="{70A177DA-79D7-4A1B-BB09-9F2F48773DE6}"/>
    <cellStyle name="Normal 5 6 3 3 2" xfId="1109" xr:uid="{524CD9D6-A671-43F2-9E14-AB1207F6EE64}"/>
    <cellStyle name="Normal 5 6 3 3 2 2" xfId="1110" xr:uid="{1D9F1E29-041A-4196-8FC9-6136353F3767}"/>
    <cellStyle name="Normal 5 6 3 3 2 3" xfId="1111" xr:uid="{8E0D180B-15F5-4996-8763-0FE972F11ED0}"/>
    <cellStyle name="Normal 5 6 3 3 2 4" xfId="1112" xr:uid="{65BE2216-B3A8-41A8-8A33-A2146B01F4E5}"/>
    <cellStyle name="Normal 5 6 3 3 3" xfId="1113" xr:uid="{5B9F09EB-6F2D-4092-9474-252288005750}"/>
    <cellStyle name="Normal 5 6 3 3 4" xfId="1114" xr:uid="{1062D9A4-879D-43BB-843C-97D73ACD471D}"/>
    <cellStyle name="Normal 5 6 3 3 5" xfId="1115" xr:uid="{2CE9B372-0AB8-485A-AD8F-BB6C2B3A51CA}"/>
    <cellStyle name="Normal 5 6 3 4" xfId="1116" xr:uid="{3BBD0FB7-350F-4274-90C0-1E1780AA1EF7}"/>
    <cellStyle name="Normal 5 6 3 4 2" xfId="1117" xr:uid="{CFCB5266-7C53-43AD-9ABF-E0A9A28EC682}"/>
    <cellStyle name="Normal 5 6 3 4 3" xfId="1118" xr:uid="{B871FD1B-F4E1-4809-BF2E-009D2C9BD189}"/>
    <cellStyle name="Normal 5 6 3 4 4" xfId="1119" xr:uid="{AD2B324A-2DD7-4EC8-A019-49FF021D5F6B}"/>
    <cellStyle name="Normal 5 6 3 5" xfId="1120" xr:uid="{DAA27E8C-91FF-48AF-8DE6-DC96F7E74F89}"/>
    <cellStyle name="Normal 5 6 3 5 2" xfId="1121" xr:uid="{610CE3BB-9A3E-4143-AD65-95FC3C2BC394}"/>
    <cellStyle name="Normal 5 6 3 5 3" xfId="1122" xr:uid="{0FF0E36A-F980-4C04-99A7-BA9B4F781DB3}"/>
    <cellStyle name="Normal 5 6 3 5 4" xfId="1123" xr:uid="{C9D1C482-55B1-4D0D-A70F-2922C6A991D9}"/>
    <cellStyle name="Normal 5 6 3 6" xfId="1124" xr:uid="{CE13F848-EA9C-41A9-8AB1-67B9BB6DA324}"/>
    <cellStyle name="Normal 5 6 3 7" xfId="1125" xr:uid="{83592A1E-04AC-4D7E-94D9-7D9737246451}"/>
    <cellStyle name="Normal 5 6 3 8" xfId="1126" xr:uid="{CCC6BC4A-9A99-471A-84CC-29F74B163038}"/>
    <cellStyle name="Normal 5 6 4" xfId="1127" xr:uid="{3EDF0010-B42E-440D-A92D-5A3DB88CCE19}"/>
    <cellStyle name="Normal 5 6 4 2" xfId="1128" xr:uid="{DFAA90F9-D548-4299-92E0-1C02C59CE44A}"/>
    <cellStyle name="Normal 5 6 4 2 2" xfId="1129" xr:uid="{178DBA8C-251B-4437-82B3-BF3078F78F5A}"/>
    <cellStyle name="Normal 5 6 4 2 2 2" xfId="1130" xr:uid="{1F7040F7-4BB4-4D74-BE8A-1940C44A0A97}"/>
    <cellStyle name="Normal 5 6 4 2 2 3" xfId="1131" xr:uid="{AC054FE0-42D8-4415-B5E6-E7CDDC0F61C0}"/>
    <cellStyle name="Normal 5 6 4 2 2 4" xfId="1132" xr:uid="{EC988284-5513-487E-9841-D25E9D8293CB}"/>
    <cellStyle name="Normal 5 6 4 2 3" xfId="1133" xr:uid="{67E136F6-A673-468A-AB4E-F3854CE9BE07}"/>
    <cellStyle name="Normal 5 6 4 2 4" xfId="1134" xr:uid="{A7DE4F8F-494B-49D4-B669-5F5806CFDFA5}"/>
    <cellStyle name="Normal 5 6 4 2 5" xfId="1135" xr:uid="{B36F10B6-B156-4095-9DF6-E11A15904C77}"/>
    <cellStyle name="Normal 5 6 4 3" xfId="1136" xr:uid="{3A10F87B-D795-4D33-9178-01C6972378A0}"/>
    <cellStyle name="Normal 5 6 4 3 2" xfId="1137" xr:uid="{96C65BF0-61E4-478D-8198-A7E805F98E7A}"/>
    <cellStyle name="Normal 5 6 4 3 3" xfId="1138" xr:uid="{384DDF49-077F-4280-9A50-C7561A2CB8FF}"/>
    <cellStyle name="Normal 5 6 4 3 4" xfId="1139" xr:uid="{37802C09-E282-4E80-9682-1AFD8679B8FC}"/>
    <cellStyle name="Normal 5 6 4 4" xfId="1140" xr:uid="{382A6C58-2491-4EB5-ADE0-0A814635050A}"/>
    <cellStyle name="Normal 5 6 4 4 2" xfId="1141" xr:uid="{BC941053-EDD2-4016-90BA-9B09C9FC765C}"/>
    <cellStyle name="Normal 5 6 4 4 3" xfId="1142" xr:uid="{8526DC04-C2FF-4420-8CF1-9944B2DA560F}"/>
    <cellStyle name="Normal 5 6 4 4 4" xfId="1143" xr:uid="{6E122E08-AFE7-42B9-9946-64E731D2B2C8}"/>
    <cellStyle name="Normal 5 6 4 5" xfId="1144" xr:uid="{617B783B-6B8D-4CEA-BA5D-885015ABB94D}"/>
    <cellStyle name="Normal 5 6 4 6" xfId="1145" xr:uid="{FF08E148-A162-4A87-B54D-BCD1268B26A3}"/>
    <cellStyle name="Normal 5 6 4 7" xfId="1146" xr:uid="{265D57B8-E337-46AB-9595-EC4AD5BFB075}"/>
    <cellStyle name="Normal 5 6 5" xfId="1147" xr:uid="{E4E1616C-80E3-4432-ABCA-F35A55E94936}"/>
    <cellStyle name="Normal 5 6 5 2" xfId="1148" xr:uid="{3CAC4FC9-FDA3-4A5B-9102-2C133F124BC4}"/>
    <cellStyle name="Normal 5 6 5 2 2" xfId="1149" xr:uid="{A3A13C95-F112-4F91-B52F-C5721228AE84}"/>
    <cellStyle name="Normal 5 6 5 2 3" xfId="1150" xr:uid="{77837DD6-9739-4B6E-9EE0-D47A5C3B31D2}"/>
    <cellStyle name="Normal 5 6 5 2 4" xfId="1151" xr:uid="{94C3F22B-5B4F-4196-8753-31BDE6860FEB}"/>
    <cellStyle name="Normal 5 6 5 3" xfId="1152" xr:uid="{6201BBC5-3D9A-41AC-BFC6-62352BBEE9F5}"/>
    <cellStyle name="Normal 5 6 5 3 2" xfId="1153" xr:uid="{EE96CBD0-CB2A-4448-82E9-8945A0D510E7}"/>
    <cellStyle name="Normal 5 6 5 3 3" xfId="1154" xr:uid="{AAFE0238-7BC6-4531-9B38-1DDBA200794C}"/>
    <cellStyle name="Normal 5 6 5 3 4" xfId="1155" xr:uid="{EAB53E0D-2D3E-40C1-A937-AE60BFB6DC1E}"/>
    <cellStyle name="Normal 5 6 5 4" xfId="1156" xr:uid="{C112E80F-D578-4461-8100-E0E7000E9B4E}"/>
    <cellStyle name="Normal 5 6 5 5" xfId="1157" xr:uid="{386CAB40-1070-4775-B0A9-25DC305925F8}"/>
    <cellStyle name="Normal 5 6 5 6" xfId="1158" xr:uid="{64DC86C5-74FC-4018-9232-A7E4E6A39BCC}"/>
    <cellStyle name="Normal 5 6 6" xfId="1159" xr:uid="{9875C05C-5E18-438B-9DE8-AD081F3AE553}"/>
    <cellStyle name="Normal 5 6 6 2" xfId="1160" xr:uid="{7E21432D-5E84-49E8-8C3B-0A36A221A3B0}"/>
    <cellStyle name="Normal 5 6 6 2 2" xfId="1161" xr:uid="{0C68988D-F8AD-4E27-B8CD-3FFD48F7074C}"/>
    <cellStyle name="Normal 5 6 6 2 3" xfId="1162" xr:uid="{6FD78837-0002-46DB-A03A-116D753F2BE1}"/>
    <cellStyle name="Normal 5 6 6 2 4" xfId="1163" xr:uid="{09CC8BFB-9C74-404C-9CAD-D6626E667BE0}"/>
    <cellStyle name="Normal 5 6 6 3" xfId="1164" xr:uid="{1A0A1D16-BF83-4EAE-B5B1-D8EF747804F0}"/>
    <cellStyle name="Normal 5 6 6 4" xfId="1165" xr:uid="{EB3BC534-994E-4DB6-8AEA-067B1D2C0BC5}"/>
    <cellStyle name="Normal 5 6 6 5" xfId="1166" xr:uid="{91AF94F5-2FF8-4B36-81FB-3F1CEB31AE17}"/>
    <cellStyle name="Normal 5 6 7" xfId="1167" xr:uid="{882353F4-CAC6-4575-9480-E733D43F39AE}"/>
    <cellStyle name="Normal 5 6 7 2" xfId="1168" xr:uid="{8AE0B805-3489-413A-8C71-5BE26FE58B20}"/>
    <cellStyle name="Normal 5 6 7 3" xfId="1169" xr:uid="{43695989-ED6E-4528-B351-51AF71A9E9F2}"/>
    <cellStyle name="Normal 5 6 7 4" xfId="1170" xr:uid="{9B55FC50-6665-4865-BE4B-6487721E873E}"/>
    <cellStyle name="Normal 5 6 8" xfId="1171" xr:uid="{3A822B8C-BA8C-4885-B9DE-4F86B5E7BE02}"/>
    <cellStyle name="Normal 5 6 8 2" xfId="1172" xr:uid="{90AC6E0B-0484-4E8C-B67B-A61E894B7315}"/>
    <cellStyle name="Normal 5 6 8 3" xfId="1173" xr:uid="{81AAEBF1-0247-40D1-A64F-988AA982D201}"/>
    <cellStyle name="Normal 5 6 8 4" xfId="1174" xr:uid="{F581C259-FB82-4B73-A1E8-D8FF5953888B}"/>
    <cellStyle name="Normal 5 6 9" xfId="1175" xr:uid="{4A5CCC20-BDD3-4F5B-AD2C-0054B4A6C86D}"/>
    <cellStyle name="Normal 5 7" xfId="1176" xr:uid="{236EF1B9-A376-46E4-A64D-4F106A707E32}"/>
    <cellStyle name="Normal 5 7 2" xfId="1177" xr:uid="{2CC23EB3-E321-4A48-9B08-1F811C6E469E}"/>
    <cellStyle name="Normal 5 7 2 2" xfId="1178" xr:uid="{B28AAEF6-4ABA-4821-AB04-5DC3918C6B2C}"/>
    <cellStyle name="Normal 5 7 2 2 2" xfId="1179" xr:uid="{38BCFC24-4FA8-45B8-A6ED-13FAD9044184}"/>
    <cellStyle name="Normal 5 7 2 2 2 2" xfId="1180" xr:uid="{2B509328-4DD6-4E0E-9ECE-98F36279B02A}"/>
    <cellStyle name="Normal 5 7 2 2 2 3" xfId="1181" xr:uid="{610DB832-E001-4990-9960-3154C2D2320E}"/>
    <cellStyle name="Normal 5 7 2 2 2 4" xfId="1182" xr:uid="{D22C23D0-6FCA-4611-931E-204AF8FDA48D}"/>
    <cellStyle name="Normal 5 7 2 2 3" xfId="1183" xr:uid="{3430FE61-C6BB-4028-814A-E6C06316303E}"/>
    <cellStyle name="Normal 5 7 2 2 3 2" xfId="1184" xr:uid="{87530E49-379D-4C78-A1DD-FB9971E304FF}"/>
    <cellStyle name="Normal 5 7 2 2 3 3" xfId="1185" xr:uid="{2711BD24-E5A2-4535-B84B-6DF51B58A711}"/>
    <cellStyle name="Normal 5 7 2 2 3 4" xfId="1186" xr:uid="{3E516694-FC8F-46E2-888F-E891F216FB5A}"/>
    <cellStyle name="Normal 5 7 2 2 4" xfId="1187" xr:uid="{F39C00D9-A3D9-4B36-B256-6EAF225D668E}"/>
    <cellStyle name="Normal 5 7 2 2 5" xfId="1188" xr:uid="{980EA2A4-FC31-4798-AED2-683450F09502}"/>
    <cellStyle name="Normal 5 7 2 2 6" xfId="1189" xr:uid="{4C15EB7C-8646-4373-BAD9-288A2FBB3D52}"/>
    <cellStyle name="Normal 5 7 2 3" xfId="1190" xr:uid="{6DBA2897-95E7-40ED-8D65-C96DC06C9E00}"/>
    <cellStyle name="Normal 5 7 2 3 2" xfId="1191" xr:uid="{759E9EB9-579E-436D-880B-550FE99F61CD}"/>
    <cellStyle name="Normal 5 7 2 3 2 2" xfId="1192" xr:uid="{F0FEEFFD-53B2-4773-93D2-3A986E7AF0DF}"/>
    <cellStyle name="Normal 5 7 2 3 2 3" xfId="1193" xr:uid="{1351843C-A945-49E3-8DE4-6804097904B5}"/>
    <cellStyle name="Normal 5 7 2 3 2 4" xfId="1194" xr:uid="{917DBA12-2EEA-4198-8413-0CBAED2719AC}"/>
    <cellStyle name="Normal 5 7 2 3 3" xfId="1195" xr:uid="{052D9D35-BFE7-4E54-81CB-4B5F93300106}"/>
    <cellStyle name="Normal 5 7 2 3 4" xfId="1196" xr:uid="{9534D830-8AD9-4B68-B15C-495655676077}"/>
    <cellStyle name="Normal 5 7 2 3 5" xfId="1197" xr:uid="{EF792BE0-85C0-4EB6-8137-BA1755674424}"/>
    <cellStyle name="Normal 5 7 2 4" xfId="1198" xr:uid="{8CF689DD-3FFB-447F-AD1F-0B156CEB94C5}"/>
    <cellStyle name="Normal 5 7 2 4 2" xfId="1199" xr:uid="{191FE893-4F15-414C-8F3F-A55CC44241AA}"/>
    <cellStyle name="Normal 5 7 2 4 3" xfId="1200" xr:uid="{0C249DED-B94B-4800-9021-BD5293F1D029}"/>
    <cellStyle name="Normal 5 7 2 4 4" xfId="1201" xr:uid="{F5E1A9B8-49EF-4F06-8C88-C02D4B8223E2}"/>
    <cellStyle name="Normal 5 7 2 5" xfId="1202" xr:uid="{53341A6A-4B24-4A00-88D4-ED66E9F94B26}"/>
    <cellStyle name="Normal 5 7 2 5 2" xfId="1203" xr:uid="{764A8196-8F9E-44D6-A235-40518F22F0B6}"/>
    <cellStyle name="Normal 5 7 2 5 3" xfId="1204" xr:uid="{EE2EB859-86B2-4510-8C8F-D7E77B834BA9}"/>
    <cellStyle name="Normal 5 7 2 5 4" xfId="1205" xr:uid="{8D56E7BA-ED59-4661-8DE8-8EFCF4B98F49}"/>
    <cellStyle name="Normal 5 7 2 6" xfId="1206" xr:uid="{7CC18900-4B63-481D-BC0A-F3D403AFAA23}"/>
    <cellStyle name="Normal 5 7 2 7" xfId="1207" xr:uid="{E800CDF6-695D-43B7-8A18-DA303B17E1E2}"/>
    <cellStyle name="Normal 5 7 2 8" xfId="1208" xr:uid="{868726DA-4769-4FA6-9D81-4EAF68BDCD16}"/>
    <cellStyle name="Normal 5 7 3" xfId="1209" xr:uid="{3DDDFB35-3FC8-4857-815C-3EB7D3448DD0}"/>
    <cellStyle name="Normal 5 7 3 2" xfId="1210" xr:uid="{8C0A410D-3C38-41DF-BB2C-1103F78C7EEC}"/>
    <cellStyle name="Normal 5 7 3 2 2" xfId="1211" xr:uid="{B392A4DC-461E-4FA0-AA0A-446BA3E555CF}"/>
    <cellStyle name="Normal 5 7 3 2 3" xfId="1212" xr:uid="{BDAD702C-D7AB-441D-94FA-104EF0EFCC87}"/>
    <cellStyle name="Normal 5 7 3 2 4" xfId="1213" xr:uid="{78BE7A72-3294-4945-9C99-7D5306F770AC}"/>
    <cellStyle name="Normal 5 7 3 3" xfId="1214" xr:uid="{F4846DFB-EC28-4885-A375-FD8FA3BCBF69}"/>
    <cellStyle name="Normal 5 7 3 3 2" xfId="1215" xr:uid="{2EBD7DC9-F3CA-407F-B787-BA911512EE8C}"/>
    <cellStyle name="Normal 5 7 3 3 3" xfId="1216" xr:uid="{7DE04BE9-817B-4CC4-95C8-94F773670EA1}"/>
    <cellStyle name="Normal 5 7 3 3 4" xfId="1217" xr:uid="{5F6BC933-207F-481A-8676-B21D073609BB}"/>
    <cellStyle name="Normal 5 7 3 4" xfId="1218" xr:uid="{C91DABCA-2E32-41FF-8C30-BF48B3266B41}"/>
    <cellStyle name="Normal 5 7 3 5" xfId="1219" xr:uid="{74118B11-0411-476D-B6C9-E2EDEF9C3C69}"/>
    <cellStyle name="Normal 5 7 3 6" xfId="1220" xr:uid="{576BA88F-5B3D-4740-969D-B7668F59107F}"/>
    <cellStyle name="Normal 5 7 4" xfId="1221" xr:uid="{74B1F9F6-0D14-4C63-A1F9-B36ED84843C7}"/>
    <cellStyle name="Normal 5 7 4 2" xfId="1222" xr:uid="{810726B3-EC2A-4086-8FB7-323EB30D84F4}"/>
    <cellStyle name="Normal 5 7 4 2 2" xfId="1223" xr:uid="{068644EC-C02A-40B3-A350-0CD5D516EE4B}"/>
    <cellStyle name="Normal 5 7 4 2 3" xfId="1224" xr:uid="{7244C609-62DE-4BA8-AB8A-B7D4D732408F}"/>
    <cellStyle name="Normal 5 7 4 2 4" xfId="1225" xr:uid="{C5708546-CB90-4E97-A292-39876579D9E9}"/>
    <cellStyle name="Normal 5 7 4 3" xfId="1226" xr:uid="{917DF652-17C9-4564-899E-339D4D2D0B59}"/>
    <cellStyle name="Normal 5 7 4 4" xfId="1227" xr:uid="{6B728D7A-B2DF-471E-9792-320CEFB3B3D1}"/>
    <cellStyle name="Normal 5 7 4 5" xfId="1228" xr:uid="{57667461-1B39-4C0B-A261-EAF9EE85CBBD}"/>
    <cellStyle name="Normal 5 7 5" xfId="1229" xr:uid="{89F3882C-2797-4E64-B549-123464358023}"/>
    <cellStyle name="Normal 5 7 5 2" xfId="1230" xr:uid="{1CCF40CB-F229-467F-83DA-39B2F962E5F3}"/>
    <cellStyle name="Normal 5 7 5 3" xfId="1231" xr:uid="{AB884B82-5467-470A-A613-D39FC4F6F4F8}"/>
    <cellStyle name="Normal 5 7 5 4" xfId="1232" xr:uid="{1993401C-5045-4299-9474-13757B12A3BB}"/>
    <cellStyle name="Normal 5 7 6" xfId="1233" xr:uid="{1AB7D9D1-DF8A-4195-AE7C-252E1FCDE2E7}"/>
    <cellStyle name="Normal 5 7 6 2" xfId="1234" xr:uid="{14A2B5C5-558D-469F-9E45-41F519BA6859}"/>
    <cellStyle name="Normal 5 7 6 3" xfId="1235" xr:uid="{BC9A5DDF-E35A-487A-935B-8355F2154E07}"/>
    <cellStyle name="Normal 5 7 6 4" xfId="1236" xr:uid="{15617724-EA78-457A-9E98-3B82412A8A9C}"/>
    <cellStyle name="Normal 5 7 7" xfId="1237" xr:uid="{D22F2655-6A09-4B5E-92F4-7A18BD90C0E9}"/>
    <cellStyle name="Normal 5 7 8" xfId="1238" xr:uid="{1A4BCE44-3A47-4F42-A6B1-9731288A7248}"/>
    <cellStyle name="Normal 5 7 9" xfId="1239" xr:uid="{F59F24E7-B1F4-49A1-AFAD-E79DE98BABEC}"/>
    <cellStyle name="Normal 5 8" xfId="1240" xr:uid="{E832F3D1-DB2F-4A5A-A5DC-C752CF3F8A0F}"/>
    <cellStyle name="Normal 5 8 2" xfId="1241" xr:uid="{9BA04808-4284-4AA8-95A7-650B92F0F683}"/>
    <cellStyle name="Normal 5 8 2 2" xfId="1242" xr:uid="{F31F208B-5358-4705-9048-161F0479CA49}"/>
    <cellStyle name="Normal 5 8 2 2 2" xfId="1243" xr:uid="{6A508882-7699-44A9-8794-EF0CC57998A6}"/>
    <cellStyle name="Normal 5 8 2 2 2 2" xfId="3918" xr:uid="{01AD07C9-2DE7-44FB-924D-83377C4E4254}"/>
    <cellStyle name="Normal 5 8 2 2 3" xfId="1244" xr:uid="{F3D3C404-2F4B-4163-B2CC-F2C2F956F592}"/>
    <cellStyle name="Normal 5 8 2 2 4" xfId="1245" xr:uid="{E0575B92-C77E-49F8-8D17-60970292B1AB}"/>
    <cellStyle name="Normal 5 8 2 3" xfId="1246" xr:uid="{E79EADFD-6931-4A2A-A04D-DCC0301B5E54}"/>
    <cellStyle name="Normal 5 8 2 3 2" xfId="1247" xr:uid="{2DB6954B-7E0D-4EF2-8373-20F6852E85C3}"/>
    <cellStyle name="Normal 5 8 2 3 3" xfId="1248" xr:uid="{6A094068-7772-4BE5-ABEA-DCEFC46D9144}"/>
    <cellStyle name="Normal 5 8 2 3 4" xfId="1249" xr:uid="{5AA4330B-03BB-484B-AD82-D00236513B24}"/>
    <cellStyle name="Normal 5 8 2 4" xfId="1250" xr:uid="{7224D767-57A4-4F70-9EBF-4C21752A0E43}"/>
    <cellStyle name="Normal 5 8 2 5" xfId="1251" xr:uid="{1FA5C0AE-C954-4576-B053-BA6E69F05DB9}"/>
    <cellStyle name="Normal 5 8 2 6" xfId="1252" xr:uid="{B8A209A4-4C72-4640-86A9-9E5556207153}"/>
    <cellStyle name="Normal 5 8 3" xfId="1253" xr:uid="{009FD119-CAAE-41F0-92B9-93855CF51C68}"/>
    <cellStyle name="Normal 5 8 3 2" xfId="1254" xr:uid="{E94DB175-81D0-4D57-8FEC-EBC13F770EBF}"/>
    <cellStyle name="Normal 5 8 3 2 2" xfId="1255" xr:uid="{51C78EC9-03F4-422C-AF2A-234D23CB73B7}"/>
    <cellStyle name="Normal 5 8 3 2 3" xfId="1256" xr:uid="{BBDE88EE-7AD8-4840-87E1-C1DC151A6944}"/>
    <cellStyle name="Normal 5 8 3 2 4" xfId="1257" xr:uid="{6E926B72-1AF5-4673-A03E-209736F8A009}"/>
    <cellStyle name="Normal 5 8 3 3" xfId="1258" xr:uid="{6245BF43-3BF3-4B68-B1A2-6016B74AA914}"/>
    <cellStyle name="Normal 5 8 3 4" xfId="1259" xr:uid="{85CE99E5-58CE-4C0A-BC98-4DAF612806E9}"/>
    <cellStyle name="Normal 5 8 3 5" xfId="1260" xr:uid="{24CD70E9-F817-4108-8A88-359F58E7D8CC}"/>
    <cellStyle name="Normal 5 8 4" xfId="1261" xr:uid="{97B15C00-577A-459C-9849-E4E4D9B1488D}"/>
    <cellStyle name="Normal 5 8 4 2" xfId="1262" xr:uid="{70B05AD2-1607-42B6-A1A9-3150DF165823}"/>
    <cellStyle name="Normal 5 8 4 3" xfId="1263" xr:uid="{C0645F9B-2A82-446F-91E5-1C9356609D82}"/>
    <cellStyle name="Normal 5 8 4 4" xfId="1264" xr:uid="{74C60C5F-64D3-48F1-8DBB-B0A4E52550C2}"/>
    <cellStyle name="Normal 5 8 5" xfId="1265" xr:uid="{B52723BB-2E35-4781-8BFC-2759DD3B59EA}"/>
    <cellStyle name="Normal 5 8 5 2" xfId="1266" xr:uid="{73B27E38-C270-4872-B4BE-77F9DF00C1A3}"/>
    <cellStyle name="Normal 5 8 5 3" xfId="1267" xr:uid="{9E5165D8-B383-4A4C-BCE2-A4118E8FBAB8}"/>
    <cellStyle name="Normal 5 8 5 4" xfId="1268" xr:uid="{1F0F3AF5-8015-4240-AD1B-755ADC781683}"/>
    <cellStyle name="Normal 5 8 6" xfId="1269" xr:uid="{29A42058-C64A-41B9-8D5E-F102BA8B3BBA}"/>
    <cellStyle name="Normal 5 8 7" xfId="1270" xr:uid="{B622212A-5758-4FFB-A9E4-F488A064644E}"/>
    <cellStyle name="Normal 5 8 8" xfId="1271" xr:uid="{ECC1A7A7-67EE-4F87-ABF1-64087A5B9E3D}"/>
    <cellStyle name="Normal 5 9" xfId="1272" xr:uid="{59BA76F3-CF39-4672-9EC1-ABD34D79DE5D}"/>
    <cellStyle name="Normal 5 9 2" xfId="1273" xr:uid="{8AC9EFA1-93B7-48F1-8F7F-4F7C7600940C}"/>
    <cellStyle name="Normal 5 9 2 2" xfId="1274" xr:uid="{E025DA83-88F1-46BC-BA36-0DF9841E0668}"/>
    <cellStyle name="Normal 5 9 2 2 2" xfId="1275" xr:uid="{8426E685-E248-42D8-9EA5-D0C76D8074D8}"/>
    <cellStyle name="Normal 5 9 2 2 3" xfId="1276" xr:uid="{D945911C-8DC9-42E3-8C84-928315F7701A}"/>
    <cellStyle name="Normal 5 9 2 2 4" xfId="1277" xr:uid="{ADACDCD3-E709-4ED8-B55E-18461436269D}"/>
    <cellStyle name="Normal 5 9 2 3" xfId="1278" xr:uid="{2A8EC4C4-C46B-420A-9035-5E16BC3819FB}"/>
    <cellStyle name="Normal 5 9 2 4" xfId="1279" xr:uid="{3494F984-3C2C-43A3-B715-3D5DE1268E23}"/>
    <cellStyle name="Normal 5 9 2 5" xfId="1280" xr:uid="{96682B1E-38DA-4ABA-87B8-BBF78ED8373B}"/>
    <cellStyle name="Normal 5 9 3" xfId="1281" xr:uid="{7059C955-878B-4615-8476-1C764511570D}"/>
    <cellStyle name="Normal 5 9 3 2" xfId="1282" xr:uid="{C6463B65-6195-4C11-850E-54E3B4C4475B}"/>
    <cellStyle name="Normal 5 9 3 3" xfId="1283" xr:uid="{B265F0DD-3DE5-4F19-A842-612C04544A8B}"/>
    <cellStyle name="Normal 5 9 3 4" xfId="1284" xr:uid="{ACE80D39-F377-471A-9A99-D7A9DB81BC02}"/>
    <cellStyle name="Normal 5 9 4" xfId="1285" xr:uid="{A3304216-4228-4D2F-BF44-766C0CB27B55}"/>
    <cellStyle name="Normal 5 9 4 2" xfId="1286" xr:uid="{A1620E73-4D88-4010-9BB2-DA23C7682B07}"/>
    <cellStyle name="Normal 5 9 4 3" xfId="1287" xr:uid="{B421F500-C50D-41E3-9799-9BD1A1651DBC}"/>
    <cellStyle name="Normal 5 9 4 4" xfId="1288" xr:uid="{57A71813-7035-4658-AD40-42CAEFFE3EF2}"/>
    <cellStyle name="Normal 5 9 5" xfId="1289" xr:uid="{8921327E-BC47-47B4-8998-2DB54BA50F7D}"/>
    <cellStyle name="Normal 5 9 6" xfId="1290" xr:uid="{F6DD9E3D-EFD2-4762-80DD-23350FDDD248}"/>
    <cellStyle name="Normal 5 9 7" xfId="1291" xr:uid="{755DD308-E8F2-45AD-A71F-E48F9B73C222}"/>
    <cellStyle name="Normal 6" xfId="82" xr:uid="{09FA7AD8-A391-4999-990A-60B139FA37E2}"/>
    <cellStyle name="Normal 6 10" xfId="1292" xr:uid="{3EE819B2-7810-42C4-9329-BD01B5F9C5E2}"/>
    <cellStyle name="Normal 6 10 2" xfId="1293" xr:uid="{77291949-BE83-42C4-B08E-8B52E2AE8F9E}"/>
    <cellStyle name="Normal 6 10 2 2" xfId="1294" xr:uid="{A7617A37-88EB-4C6A-BD94-9E91AD9F12E8}"/>
    <cellStyle name="Normal 6 10 2 3" xfId="1295" xr:uid="{0C97F321-E34D-4B17-8282-0DAA4AC51854}"/>
    <cellStyle name="Normal 6 10 2 4" xfId="1296" xr:uid="{93603864-4BE4-46CA-815F-AD8A680D9BC9}"/>
    <cellStyle name="Normal 6 10 3" xfId="1297" xr:uid="{419C6EE6-E71C-4CB3-A897-32D65BEB6344}"/>
    <cellStyle name="Normal 6 10 4" xfId="1298" xr:uid="{0511F7AD-A0E9-4492-A977-973A5AAF4476}"/>
    <cellStyle name="Normal 6 10 5" xfId="1299" xr:uid="{81979F83-BE94-4132-A10A-FFC9A40A296B}"/>
    <cellStyle name="Normal 6 11" xfId="1300" xr:uid="{8F3C4A3F-55CC-486D-B148-2E072FCEE9D9}"/>
    <cellStyle name="Normal 6 11 2" xfId="1301" xr:uid="{E8E245C0-3742-4448-B8F6-BFEB6DCE85AD}"/>
    <cellStyle name="Normal 6 11 3" xfId="1302" xr:uid="{3DEB9E67-496B-402B-9020-931B743CCA20}"/>
    <cellStyle name="Normal 6 11 4" xfId="1303" xr:uid="{8E6B4DEB-DC03-4330-936A-12D97FAD144E}"/>
    <cellStyle name="Normal 6 12" xfId="1304" xr:uid="{F334C40B-B754-4BD4-B425-1502211A2C5E}"/>
    <cellStyle name="Normal 6 12 2" xfId="1305" xr:uid="{AD444211-219C-4092-A0B3-FC8A872AC7AD}"/>
    <cellStyle name="Normal 6 12 3" xfId="1306" xr:uid="{CC399434-6C3A-4FF7-AA67-31D9797BF530}"/>
    <cellStyle name="Normal 6 12 4" xfId="1307" xr:uid="{350782D3-69EA-42DD-BC64-7F2EE63BEF2C}"/>
    <cellStyle name="Normal 6 13" xfId="1308" xr:uid="{70845ADF-FDCF-43F3-ABF0-8B323277CCA6}"/>
    <cellStyle name="Normal 6 13 2" xfId="1309" xr:uid="{60AFA824-6FF9-4627-9411-60334DA03629}"/>
    <cellStyle name="Normal 6 13 3" xfId="3736" xr:uid="{22302469-66B8-4E92-8809-3DFE484E40F4}"/>
    <cellStyle name="Normal 6 13 4" xfId="4608" xr:uid="{43E5BA78-21F9-4329-AD3A-4F529DB6A9EA}"/>
    <cellStyle name="Normal 6 13 5" xfId="4434" xr:uid="{1A3000C1-CEE4-4445-A02E-D34B94D1F757}"/>
    <cellStyle name="Normal 6 14" xfId="1310" xr:uid="{A84EC8D9-7558-49FA-8713-B696A391F7F1}"/>
    <cellStyle name="Normal 6 15" xfId="1311" xr:uid="{2734928E-A177-4EC6-B7F7-39F8D8DAF40A}"/>
    <cellStyle name="Normal 6 16" xfId="1312" xr:uid="{9B72D073-EDE9-42E5-9AF3-644F381CD065}"/>
    <cellStyle name="Normal 6 2" xfId="83" xr:uid="{A63BCCE3-D32D-465C-BE88-00C5635A3659}"/>
    <cellStyle name="Normal 6 2 2" xfId="3728" xr:uid="{59550E47-8DE2-48C4-B6C3-E6826A7C2290}"/>
    <cellStyle name="Normal 6 2 2 2" xfId="4591" xr:uid="{FE004E78-1269-4BCC-AE26-9F9579C1184B}"/>
    <cellStyle name="Normal 6 2 3" xfId="4592" xr:uid="{4B12D5C4-B18A-40AD-8EC3-353FEFD370C9}"/>
    <cellStyle name="Normal 6 3" xfId="84" xr:uid="{CAAD9B51-7978-4370-B881-A2D858436274}"/>
    <cellStyle name="Normal 6 3 10" xfId="1313" xr:uid="{92FA2C7D-1CB3-430B-B236-EF15D63850B9}"/>
    <cellStyle name="Normal 6 3 11" xfId="1314" xr:uid="{6DF78A57-40A0-42B0-8956-50740C3BBF4D}"/>
    <cellStyle name="Normal 6 3 2" xfId="1315" xr:uid="{7C68F6CC-26B3-407B-8EFC-3A82A0898EC0}"/>
    <cellStyle name="Normal 6 3 2 2" xfId="1316" xr:uid="{CE41B65A-9F6B-45F8-87C0-EEE7A05E7254}"/>
    <cellStyle name="Normal 6 3 2 2 2" xfId="1317" xr:uid="{D4A79A73-51BC-4097-9538-7E45B7749B5A}"/>
    <cellStyle name="Normal 6 3 2 2 2 2" xfId="1318" xr:uid="{E3250D53-138E-4FB8-9756-5CB878EA9CE9}"/>
    <cellStyle name="Normal 6 3 2 2 2 2 2" xfId="1319" xr:uid="{7324891C-20F1-4E91-AA8F-6DC9CC29B633}"/>
    <cellStyle name="Normal 6 3 2 2 2 2 2 2" xfId="3919" xr:uid="{58F2584D-247D-4A3F-B9D2-12FB3FAE3149}"/>
    <cellStyle name="Normal 6 3 2 2 2 2 2 2 2" xfId="3920" xr:uid="{22ECD475-5D8F-40D2-879F-F802DC2E3629}"/>
    <cellStyle name="Normal 6 3 2 2 2 2 2 3" xfId="3921" xr:uid="{2A072A68-A7CC-44A0-B6B7-E14C62C36DC8}"/>
    <cellStyle name="Normal 6 3 2 2 2 2 3" xfId="1320" xr:uid="{E3EC0A6C-E58A-44B0-BC72-BA207BAC5AF4}"/>
    <cellStyle name="Normal 6 3 2 2 2 2 3 2" xfId="3922" xr:uid="{87C107F3-7711-4B00-90DD-B09BAE871592}"/>
    <cellStyle name="Normal 6 3 2 2 2 2 4" xfId="1321" xr:uid="{965087BD-ED9D-4AED-A2F4-3E94D9AE7E00}"/>
    <cellStyle name="Normal 6 3 2 2 2 3" xfId="1322" xr:uid="{B630A81E-AE31-4ED6-B5AD-7B830B40936C}"/>
    <cellStyle name="Normal 6 3 2 2 2 3 2" xfId="1323" xr:uid="{0A5C0380-5487-44F7-A512-DE8A306EE78E}"/>
    <cellStyle name="Normal 6 3 2 2 2 3 2 2" xfId="3923" xr:uid="{95F38727-27D7-4C2C-956C-3FE421B373D5}"/>
    <cellStyle name="Normal 6 3 2 2 2 3 3" xfId="1324" xr:uid="{974C09A8-8955-45A1-8D14-76868D01AA63}"/>
    <cellStyle name="Normal 6 3 2 2 2 3 4" xfId="1325" xr:uid="{ABC822EB-72A8-4A15-A73C-1334BD938901}"/>
    <cellStyle name="Normal 6 3 2 2 2 4" xfId="1326" xr:uid="{D5EB5018-A863-44D9-93AC-44A24983C5FF}"/>
    <cellStyle name="Normal 6 3 2 2 2 4 2" xfId="3924" xr:uid="{477FC6C2-7F1A-4680-A098-2E38063FE899}"/>
    <cellStyle name="Normal 6 3 2 2 2 5" xfId="1327" xr:uid="{545D5896-D052-4E58-A406-A7051D63644D}"/>
    <cellStyle name="Normal 6 3 2 2 2 6" xfId="1328" xr:uid="{E668FDEF-CE9D-4FE0-98B7-83692285F325}"/>
    <cellStyle name="Normal 6 3 2 2 3" xfId="1329" xr:uid="{5744A623-5C55-46B1-A84A-146CF5EA23BF}"/>
    <cellStyle name="Normal 6 3 2 2 3 2" xfId="1330" xr:uid="{66281D0A-0DC0-4485-AECC-8C148DAA5AA8}"/>
    <cellStyle name="Normal 6 3 2 2 3 2 2" xfId="1331" xr:uid="{F30E94A7-D1DE-460A-B8DC-5E0E8B359C95}"/>
    <cellStyle name="Normal 6 3 2 2 3 2 2 2" xfId="3925" xr:uid="{2E5B119F-7432-4FD5-AE61-795C675122FA}"/>
    <cellStyle name="Normal 6 3 2 2 3 2 2 2 2" xfId="3926" xr:uid="{C241EE4B-5D0D-43C7-BC65-B26DC0DC7506}"/>
    <cellStyle name="Normal 6 3 2 2 3 2 2 3" xfId="3927" xr:uid="{A692F74E-1E2D-4AA4-9CAD-EFC39CEB86FC}"/>
    <cellStyle name="Normal 6 3 2 2 3 2 3" xfId="1332" xr:uid="{1B739DD4-6FA7-4267-831A-AB6A46DEA932}"/>
    <cellStyle name="Normal 6 3 2 2 3 2 3 2" xfId="3928" xr:uid="{4D8549C0-798A-4B87-B7FA-582AC83B49E4}"/>
    <cellStyle name="Normal 6 3 2 2 3 2 4" xfId="1333" xr:uid="{21B5D5B5-CE0B-4CC8-8D9B-2CC95B297881}"/>
    <cellStyle name="Normal 6 3 2 2 3 3" xfId="1334" xr:uid="{773433E4-02EF-4747-A64F-4C69038D8D30}"/>
    <cellStyle name="Normal 6 3 2 2 3 3 2" xfId="3929" xr:uid="{36FD2B12-C13E-4AE6-BDBE-19A5691E569D}"/>
    <cellStyle name="Normal 6 3 2 2 3 3 2 2" xfId="3930" xr:uid="{2280FC5A-6107-4AE8-AC60-F7A0657D07EC}"/>
    <cellStyle name="Normal 6 3 2 2 3 3 3" xfId="3931" xr:uid="{D248B76A-7B30-4600-B2B8-3932D4906CEB}"/>
    <cellStyle name="Normal 6 3 2 2 3 4" xfId="1335" xr:uid="{B0F3DF80-BC3A-4A1C-B9C0-982ABEFDC621}"/>
    <cellStyle name="Normal 6 3 2 2 3 4 2" xfId="3932" xr:uid="{E1A03CA3-60E4-4341-923B-4A14806CD263}"/>
    <cellStyle name="Normal 6 3 2 2 3 5" xfId="1336" xr:uid="{6F009541-E899-4AE6-8E96-171B61E7B212}"/>
    <cellStyle name="Normal 6 3 2 2 4" xfId="1337" xr:uid="{675CB990-CA19-4E97-9FF4-DFCB4C497970}"/>
    <cellStyle name="Normal 6 3 2 2 4 2" xfId="1338" xr:uid="{34BD30B9-EB4C-4E62-81EC-24749E10C667}"/>
    <cellStyle name="Normal 6 3 2 2 4 2 2" xfId="3933" xr:uid="{A38E9183-1C08-47A3-92FB-C875BBB43522}"/>
    <cellStyle name="Normal 6 3 2 2 4 2 2 2" xfId="3934" xr:uid="{BBE96A05-FE9C-4873-8A09-9615638433E4}"/>
    <cellStyle name="Normal 6 3 2 2 4 2 3" xfId="3935" xr:uid="{6BA28662-2CB2-4CF2-AC29-5B580E3D449D}"/>
    <cellStyle name="Normal 6 3 2 2 4 3" xfId="1339" xr:uid="{5DAA5D7D-D963-4AFD-8F0B-D18C6EA780B4}"/>
    <cellStyle name="Normal 6 3 2 2 4 3 2" xfId="3936" xr:uid="{22C8AF43-2425-48E1-9116-FD845FD2178C}"/>
    <cellStyle name="Normal 6 3 2 2 4 4" xfId="1340" xr:uid="{736CEB27-E419-43F0-A2C0-AD95C6F4C862}"/>
    <cellStyle name="Normal 6 3 2 2 5" xfId="1341" xr:uid="{D4609CA7-84E0-451F-A605-A49605FF0CA5}"/>
    <cellStyle name="Normal 6 3 2 2 5 2" xfId="1342" xr:uid="{3731ECB1-05C5-4A60-9397-5FCD12DEB2FF}"/>
    <cellStyle name="Normal 6 3 2 2 5 2 2" xfId="3937" xr:uid="{A29677F8-6C65-4759-AA8A-839054F4BCD8}"/>
    <cellStyle name="Normal 6 3 2 2 5 3" xfId="1343" xr:uid="{996E2415-4A6B-402B-AECB-FDBAE9564F17}"/>
    <cellStyle name="Normal 6 3 2 2 5 4" xfId="1344" xr:uid="{1795A543-CA7B-43E4-8E1B-16FB071CAF69}"/>
    <cellStyle name="Normal 6 3 2 2 6" xfId="1345" xr:uid="{12992614-6136-4599-B039-D6C1D6AAB1D5}"/>
    <cellStyle name="Normal 6 3 2 2 6 2" xfId="3938" xr:uid="{A0AD01C2-88C1-4316-A777-B990C71ACBE5}"/>
    <cellStyle name="Normal 6 3 2 2 7" xfId="1346" xr:uid="{DB9CB005-558A-4495-9119-BEAE04569F7D}"/>
    <cellStyle name="Normal 6 3 2 2 8" xfId="1347" xr:uid="{406F12FD-F453-46D9-A550-9F5501FEE74C}"/>
    <cellStyle name="Normal 6 3 2 3" xfId="1348" xr:uid="{33C74C26-49F4-48E9-9FAF-B31E881DC2EB}"/>
    <cellStyle name="Normal 6 3 2 3 2" xfId="1349" xr:uid="{AC064340-39A7-4856-AD70-AB0664DCC21D}"/>
    <cellStyle name="Normal 6 3 2 3 2 2" xfId="1350" xr:uid="{443B9800-3FF4-4090-97B2-8B1FEDFCB09B}"/>
    <cellStyle name="Normal 6 3 2 3 2 2 2" xfId="3939" xr:uid="{C5FF598C-BD04-45E1-BAEB-5DD84436CBB7}"/>
    <cellStyle name="Normal 6 3 2 3 2 2 2 2" xfId="3940" xr:uid="{E6DC6AE5-7552-40F2-B73F-7BDF14BE00AC}"/>
    <cellStyle name="Normal 6 3 2 3 2 2 3" xfId="3941" xr:uid="{4C999F37-A8EC-4583-A844-5C618F17C0BE}"/>
    <cellStyle name="Normal 6 3 2 3 2 3" xfId="1351" xr:uid="{2C7C94A0-3852-44BE-9DEB-6811BAA5B77B}"/>
    <cellStyle name="Normal 6 3 2 3 2 3 2" xfId="3942" xr:uid="{C4DD2301-89FD-45A1-90B9-9729A35C2A28}"/>
    <cellStyle name="Normal 6 3 2 3 2 4" xfId="1352" xr:uid="{23414180-45C7-4A3B-B0E0-993F8E9099EE}"/>
    <cellStyle name="Normal 6 3 2 3 3" xfId="1353" xr:uid="{1CB6361A-E2C5-4589-91F8-C4B2F9829DA3}"/>
    <cellStyle name="Normal 6 3 2 3 3 2" xfId="1354" xr:uid="{D726B5F2-C602-46AC-A83C-EE317C2FBAEE}"/>
    <cellStyle name="Normal 6 3 2 3 3 2 2" xfId="3943" xr:uid="{50D63E7E-2531-423E-8FD2-68610ED2589F}"/>
    <cellStyle name="Normal 6 3 2 3 3 3" xfId="1355" xr:uid="{9BEB5C1F-EA5D-4EF1-AA90-5F9CF6290BE6}"/>
    <cellStyle name="Normal 6 3 2 3 3 4" xfId="1356" xr:uid="{03681172-8567-4643-AE43-F1E7315991E8}"/>
    <cellStyle name="Normal 6 3 2 3 4" xfId="1357" xr:uid="{27B34691-B9FC-4F20-8A55-D6D0C60A4D83}"/>
    <cellStyle name="Normal 6 3 2 3 4 2" xfId="3944" xr:uid="{1E8C209A-6C3A-49B3-9D4A-93C936A319FF}"/>
    <cellStyle name="Normal 6 3 2 3 5" xfId="1358" xr:uid="{A8FED002-FBB7-4E12-A56B-BFAE25CA481D}"/>
    <cellStyle name="Normal 6 3 2 3 6" xfId="1359" xr:uid="{901C3493-4505-4323-AC74-E8F2A708AAB0}"/>
    <cellStyle name="Normal 6 3 2 4" xfId="1360" xr:uid="{5293239A-2BE1-4523-8923-F8B4B9C023E9}"/>
    <cellStyle name="Normal 6 3 2 4 2" xfId="1361" xr:uid="{376DF428-3AFC-489D-BC6F-1B3CE9A4A5D1}"/>
    <cellStyle name="Normal 6 3 2 4 2 2" xfId="1362" xr:uid="{E04394E8-9EF9-49A4-B345-A35EACBEAD23}"/>
    <cellStyle name="Normal 6 3 2 4 2 2 2" xfId="3945" xr:uid="{4E478E02-6865-4DE3-9773-DB76E76BA06E}"/>
    <cellStyle name="Normal 6 3 2 4 2 2 2 2" xfId="3946" xr:uid="{C1BD1E46-7471-4A84-9BD2-B0F5A2FE2AC4}"/>
    <cellStyle name="Normal 6 3 2 4 2 2 3" xfId="3947" xr:uid="{B1202879-D854-4091-B1F9-01AEA3BA3E3E}"/>
    <cellStyle name="Normal 6 3 2 4 2 3" xfId="1363" xr:uid="{D6F076C7-167B-4984-9271-AF6F4A0CC370}"/>
    <cellStyle name="Normal 6 3 2 4 2 3 2" xfId="3948" xr:uid="{2EFD7D02-D180-42C3-9771-EC6EA975B83F}"/>
    <cellStyle name="Normal 6 3 2 4 2 4" xfId="1364" xr:uid="{1AC97E24-69F2-45FB-8358-7F005A4B556D}"/>
    <cellStyle name="Normal 6 3 2 4 3" xfId="1365" xr:uid="{C787B832-A0AF-4E3B-B4C6-93EF0405B0B1}"/>
    <cellStyle name="Normal 6 3 2 4 3 2" xfId="3949" xr:uid="{F6CCDA49-878A-495B-9AF7-DA6AC6848C83}"/>
    <cellStyle name="Normal 6 3 2 4 3 2 2" xfId="3950" xr:uid="{4BFD74BE-D1BA-4420-AFED-144682EF222B}"/>
    <cellStyle name="Normal 6 3 2 4 3 3" xfId="3951" xr:uid="{34128037-A2A0-4DB3-949D-D947CE373584}"/>
    <cellStyle name="Normal 6 3 2 4 4" xfId="1366" xr:uid="{B28DF685-6A9B-40E4-B37E-3BCC2EBD1B54}"/>
    <cellStyle name="Normal 6 3 2 4 4 2" xfId="3952" xr:uid="{44305518-8C25-4D57-863C-7C34BC572C27}"/>
    <cellStyle name="Normal 6 3 2 4 5" xfId="1367" xr:uid="{4CE2F3EB-8EE8-4EE8-A1ED-9F4377E7DB5C}"/>
    <cellStyle name="Normal 6 3 2 5" xfId="1368" xr:uid="{59974EA4-FDA3-459B-B5C4-EA92437BE6FD}"/>
    <cellStyle name="Normal 6 3 2 5 2" xfId="1369" xr:uid="{2A0E00C0-7635-4B89-BFED-8A74DD283924}"/>
    <cellStyle name="Normal 6 3 2 5 2 2" xfId="3953" xr:uid="{CFA9FE94-7741-42CA-BDC9-63E659A45145}"/>
    <cellStyle name="Normal 6 3 2 5 2 2 2" xfId="3954" xr:uid="{FFBCA08B-3384-48D7-8779-950DFD218DC1}"/>
    <cellStyle name="Normal 6 3 2 5 2 3" xfId="3955" xr:uid="{6B59672D-7BF2-4009-A84D-B81ED7A0CC40}"/>
    <cellStyle name="Normal 6 3 2 5 3" xfId="1370" xr:uid="{947830E1-7E68-40F6-A0AF-9F5335E0378F}"/>
    <cellStyle name="Normal 6 3 2 5 3 2" xfId="3956" xr:uid="{85776B81-631D-4C59-ACE9-C0262B134DE8}"/>
    <cellStyle name="Normal 6 3 2 5 4" xfId="1371" xr:uid="{823029F3-23B2-4D96-BE8C-FC7559843CD2}"/>
    <cellStyle name="Normal 6 3 2 6" xfId="1372" xr:uid="{C08C44DE-2249-4557-8F98-06518972FB78}"/>
    <cellStyle name="Normal 6 3 2 6 2" xfId="1373" xr:uid="{ECD6B508-B0EB-487A-836E-78F60A7BE24F}"/>
    <cellStyle name="Normal 6 3 2 6 2 2" xfId="3957" xr:uid="{025B5F50-F633-43EF-A95A-A953540CC635}"/>
    <cellStyle name="Normal 6 3 2 6 3" xfId="1374" xr:uid="{681B0F2F-11EF-48D4-A981-07E420C2DE75}"/>
    <cellStyle name="Normal 6 3 2 6 4" xfId="1375" xr:uid="{19357DC9-B54E-4548-B864-5BA900BB7DF1}"/>
    <cellStyle name="Normal 6 3 2 7" xfId="1376" xr:uid="{E9CC73B9-6891-4C5A-9513-CC1BF2EBC977}"/>
    <cellStyle name="Normal 6 3 2 7 2" xfId="3958" xr:uid="{1135BD12-09AF-42C4-ADB4-B7D2C6F1231A}"/>
    <cellStyle name="Normal 6 3 2 8" xfId="1377" xr:uid="{9A81FAEF-8E41-4992-86C0-7922DE01B1F8}"/>
    <cellStyle name="Normal 6 3 2 9" xfId="1378" xr:uid="{78F2A0E5-6171-46E4-AB04-846BEA1A716D}"/>
    <cellStyle name="Normal 6 3 3" xfId="1379" xr:uid="{EDA591D7-606E-4F0A-BE01-EBF5C8A42E4F}"/>
    <cellStyle name="Normal 6 3 3 2" xfId="1380" xr:uid="{079C0707-041E-47CD-BCD7-2993A6AFA703}"/>
    <cellStyle name="Normal 6 3 3 2 2" xfId="1381" xr:uid="{BAC6F896-7FC2-4806-8621-F4B573190301}"/>
    <cellStyle name="Normal 6 3 3 2 2 2" xfId="1382" xr:uid="{A7D27D1D-89AB-4DDB-AE98-7B65BDDEC286}"/>
    <cellStyle name="Normal 6 3 3 2 2 2 2" xfId="3959" xr:uid="{1002FE32-7922-41C2-96A2-9D46961A5293}"/>
    <cellStyle name="Normal 6 3 3 2 2 2 2 2" xfId="3960" xr:uid="{E50EA42C-AB88-46D7-9AFC-36E33F5592AE}"/>
    <cellStyle name="Normal 6 3 3 2 2 2 3" xfId="3961" xr:uid="{91B8ADD6-7E29-4264-8A32-CA2ECFAE6F3B}"/>
    <cellStyle name="Normal 6 3 3 2 2 3" xfId="1383" xr:uid="{7980F7C1-333F-490F-8980-D4F70C970A1D}"/>
    <cellStyle name="Normal 6 3 3 2 2 3 2" xfId="3962" xr:uid="{BB7EED9C-1B5C-47BC-A777-923D89AA23A7}"/>
    <cellStyle name="Normal 6 3 3 2 2 4" xfId="1384" xr:uid="{5893D886-52F7-4814-B604-DE8279317B91}"/>
    <cellStyle name="Normal 6 3 3 2 3" xfId="1385" xr:uid="{71A81715-220B-4A21-913D-5981693F6BAC}"/>
    <cellStyle name="Normal 6 3 3 2 3 2" xfId="1386" xr:uid="{2A4E127B-8D0D-4E6A-8A76-8BB55EEAF890}"/>
    <cellStyle name="Normal 6 3 3 2 3 2 2" xfId="3963" xr:uid="{FFAC5612-43D6-46F2-80C3-D91810DFC990}"/>
    <cellStyle name="Normal 6 3 3 2 3 3" xfId="1387" xr:uid="{6B7F76F6-95B5-49A0-B931-D39A7819DBAE}"/>
    <cellStyle name="Normal 6 3 3 2 3 4" xfId="1388" xr:uid="{2A81F522-8EBE-4806-9FBC-4D5364B85107}"/>
    <cellStyle name="Normal 6 3 3 2 4" xfId="1389" xr:uid="{7ACF5D32-3185-4EBB-871D-5C684C3A83BA}"/>
    <cellStyle name="Normal 6 3 3 2 4 2" xfId="3964" xr:uid="{49FAA3D3-CBC4-4C35-9422-691950F8AA28}"/>
    <cellStyle name="Normal 6 3 3 2 5" xfId="1390" xr:uid="{185A8E85-C25F-4FB4-BDFE-5D9229B38720}"/>
    <cellStyle name="Normal 6 3 3 2 6" xfId="1391" xr:uid="{A23CB709-7B47-45B5-8EE8-38DF674B5C6D}"/>
    <cellStyle name="Normal 6 3 3 3" xfId="1392" xr:uid="{5696C9C4-8486-40AA-8303-572D089BACA9}"/>
    <cellStyle name="Normal 6 3 3 3 2" xfId="1393" xr:uid="{8631021B-921B-4B99-8ACD-50A1ED5A4EF4}"/>
    <cellStyle name="Normal 6 3 3 3 2 2" xfId="1394" xr:uid="{DE33EBA3-35E0-49D2-84DD-28A80AF4759D}"/>
    <cellStyle name="Normal 6 3 3 3 2 2 2" xfId="3965" xr:uid="{62200875-B8C5-4BC5-BC11-4AE9E6CD4BC4}"/>
    <cellStyle name="Normal 6 3 3 3 2 2 2 2" xfId="3966" xr:uid="{A30807EE-7814-44A9-87A4-F43D33DF46A5}"/>
    <cellStyle name="Normal 6 3 3 3 2 2 3" xfId="3967" xr:uid="{D874CDF7-EA81-4263-B0E2-CD702A1C9B90}"/>
    <cellStyle name="Normal 6 3 3 3 2 3" xfId="1395" xr:uid="{9BBE0F4D-AC57-47E1-9439-77DF7C7D911E}"/>
    <cellStyle name="Normal 6 3 3 3 2 3 2" xfId="3968" xr:uid="{241CEAC8-AC60-4E5C-BF18-4D2E092543E5}"/>
    <cellStyle name="Normal 6 3 3 3 2 4" xfId="1396" xr:uid="{C777D010-18A7-49FD-A977-F80EFD989C22}"/>
    <cellStyle name="Normal 6 3 3 3 3" xfId="1397" xr:uid="{137FA73D-E4E9-4AD1-AB23-7D5BA3290AD4}"/>
    <cellStyle name="Normal 6 3 3 3 3 2" xfId="3969" xr:uid="{D837FCA5-61CA-48BB-BF17-77ED404FF9D1}"/>
    <cellStyle name="Normal 6 3 3 3 3 2 2" xfId="3970" xr:uid="{ADCBFF70-8334-4DB6-AD42-965EBF15A3D7}"/>
    <cellStyle name="Normal 6 3 3 3 3 3" xfId="3971" xr:uid="{8FB25C6D-D808-4C6A-913F-B3954AD74163}"/>
    <cellStyle name="Normal 6 3 3 3 4" xfId="1398" xr:uid="{A7D803E9-7739-40CB-9480-CE5AF3BEF9D4}"/>
    <cellStyle name="Normal 6 3 3 3 4 2" xfId="3972" xr:uid="{AD58D3BB-BE8C-42C8-B0A9-92B4D8AE4F1D}"/>
    <cellStyle name="Normal 6 3 3 3 5" xfId="1399" xr:uid="{54FC3E94-9F5F-49A6-B573-478011AB29B8}"/>
    <cellStyle name="Normal 6 3 3 4" xfId="1400" xr:uid="{EBA042E0-A2E2-40BC-82BF-28F33B1058CB}"/>
    <cellStyle name="Normal 6 3 3 4 2" xfId="1401" xr:uid="{97526634-44EB-4D2B-BB59-D924938FF212}"/>
    <cellStyle name="Normal 6 3 3 4 2 2" xfId="3973" xr:uid="{4176F073-5EC0-41BA-BAAF-25F52C3693AC}"/>
    <cellStyle name="Normal 6 3 3 4 2 2 2" xfId="3974" xr:uid="{D8D091C1-AC2D-4903-A73B-AA9CBD9B5EC6}"/>
    <cellStyle name="Normal 6 3 3 4 2 3" xfId="3975" xr:uid="{5857946C-5EE3-4155-8CD2-5C4B06ECF760}"/>
    <cellStyle name="Normal 6 3 3 4 3" xfId="1402" xr:uid="{436E92F6-70DF-49E7-A533-C31CAE661953}"/>
    <cellStyle name="Normal 6 3 3 4 3 2" xfId="3976" xr:uid="{FAA82F27-73CD-4005-8EAB-E24EC71DE196}"/>
    <cellStyle name="Normal 6 3 3 4 4" xfId="1403" xr:uid="{669EA91C-7A84-454A-AE43-F7ACFADD0AE7}"/>
    <cellStyle name="Normal 6 3 3 5" xfId="1404" xr:uid="{117CED40-4673-4D47-887B-911510491790}"/>
    <cellStyle name="Normal 6 3 3 5 2" xfId="1405" xr:uid="{95D914EE-C1E8-4F12-8499-047ACC5E012B}"/>
    <cellStyle name="Normal 6 3 3 5 2 2" xfId="3977" xr:uid="{0D5EECE2-0587-4251-A0ED-093A3FB94C11}"/>
    <cellStyle name="Normal 6 3 3 5 3" xfId="1406" xr:uid="{EF2BCE5B-DABF-4C28-B58D-880B33991668}"/>
    <cellStyle name="Normal 6 3 3 5 4" xfId="1407" xr:uid="{07F0D448-B154-4461-9641-4EA1B235A751}"/>
    <cellStyle name="Normal 6 3 3 6" xfId="1408" xr:uid="{2811F5EE-19E5-476B-AE2E-991F5F38370A}"/>
    <cellStyle name="Normal 6 3 3 6 2" xfId="3978" xr:uid="{864F3DC2-8C1A-4A5B-92B5-7D4D628F8DD9}"/>
    <cellStyle name="Normal 6 3 3 7" xfId="1409" xr:uid="{4A7AAFA8-6214-4713-B9EE-562A819CF8D7}"/>
    <cellStyle name="Normal 6 3 3 8" xfId="1410" xr:uid="{F9571C4C-D19D-41BE-887F-C0A4687B5936}"/>
    <cellStyle name="Normal 6 3 4" xfId="1411" xr:uid="{57480877-9C06-433E-9F9E-9FD294BD2DC8}"/>
    <cellStyle name="Normal 6 3 4 2" xfId="1412" xr:uid="{F6C152BC-5F84-4543-B171-61929F0A4671}"/>
    <cellStyle name="Normal 6 3 4 2 2" xfId="1413" xr:uid="{42C7B982-8895-40F6-B773-0321CB0BD252}"/>
    <cellStyle name="Normal 6 3 4 2 2 2" xfId="1414" xr:uid="{F47B414E-AA3C-431B-A169-7AB4F2A16039}"/>
    <cellStyle name="Normal 6 3 4 2 2 2 2" xfId="3979" xr:uid="{48791400-EA65-4C3C-9271-21C2F0F5FF92}"/>
    <cellStyle name="Normal 6 3 4 2 2 3" xfId="1415" xr:uid="{D5C59569-E65F-4ACD-8E25-1C0CE4B5DF91}"/>
    <cellStyle name="Normal 6 3 4 2 2 4" xfId="1416" xr:uid="{25D8D929-0679-432C-A418-720095A072C7}"/>
    <cellStyle name="Normal 6 3 4 2 3" xfId="1417" xr:uid="{913E6271-6E64-49E6-8DE0-B045DE173975}"/>
    <cellStyle name="Normal 6 3 4 2 3 2" xfId="3980" xr:uid="{CEA01AD9-1F4F-4893-A1BC-C2ED3933BD6B}"/>
    <cellStyle name="Normal 6 3 4 2 4" xfId="1418" xr:uid="{1A71B309-AEBD-4144-A9C1-AFC05B54D47C}"/>
    <cellStyle name="Normal 6 3 4 2 5" xfId="1419" xr:uid="{DF22226A-0BBA-4BD4-BC99-452E6FD6536E}"/>
    <cellStyle name="Normal 6 3 4 3" xfId="1420" xr:uid="{4B3CE814-9701-485B-83FF-0BAE9D05AF3E}"/>
    <cellStyle name="Normal 6 3 4 3 2" xfId="1421" xr:uid="{6A28D2E5-62CA-4341-B221-5C36778E5683}"/>
    <cellStyle name="Normal 6 3 4 3 2 2" xfId="3981" xr:uid="{C8C9C6B8-6EB6-4963-8A28-63CFE1B2E601}"/>
    <cellStyle name="Normal 6 3 4 3 3" xfId="1422" xr:uid="{0054E699-73A1-47EF-A420-D2D74C417EEA}"/>
    <cellStyle name="Normal 6 3 4 3 4" xfId="1423" xr:uid="{F0277C74-C490-48D7-8476-D48E4ACE101B}"/>
    <cellStyle name="Normal 6 3 4 4" xfId="1424" xr:uid="{01CD583B-5A75-4247-A219-3E615BCBD58B}"/>
    <cellStyle name="Normal 6 3 4 4 2" xfId="1425" xr:uid="{4B811751-B3D7-41A4-BC68-6F9D2D461045}"/>
    <cellStyle name="Normal 6 3 4 4 3" xfId="1426" xr:uid="{4AB73B37-81D8-4056-BAEC-3AAF39ED9178}"/>
    <cellStyle name="Normal 6 3 4 4 4" xfId="1427" xr:uid="{58C58693-4F25-4366-AEA2-3F78ECD9E18F}"/>
    <cellStyle name="Normal 6 3 4 5" xfId="1428" xr:uid="{C864BA2E-7E0B-4193-A438-E24CF4EA0E0B}"/>
    <cellStyle name="Normal 6 3 4 6" xfId="1429" xr:uid="{57B419ED-472D-441C-A2FE-E62AA5860CED}"/>
    <cellStyle name="Normal 6 3 4 7" xfId="1430" xr:uid="{821D29E1-FB65-49DF-B0C2-C97AAD681AB5}"/>
    <cellStyle name="Normal 6 3 5" xfId="1431" xr:uid="{31306C90-FE1D-4273-A5B2-2109B6158101}"/>
    <cellStyle name="Normal 6 3 5 2" xfId="1432" xr:uid="{596117D2-7F95-45FE-8694-4B9989212A7F}"/>
    <cellStyle name="Normal 6 3 5 2 2" xfId="1433" xr:uid="{F71A3B95-9467-49CB-BE99-31D0BB73720C}"/>
    <cellStyle name="Normal 6 3 5 2 2 2" xfId="3982" xr:uid="{504DA1D7-AE32-4FA5-9655-FD4889D127C1}"/>
    <cellStyle name="Normal 6 3 5 2 2 2 2" xfId="3983" xr:uid="{2543CE68-D7DC-4A51-9914-F809A0A16FDC}"/>
    <cellStyle name="Normal 6 3 5 2 2 3" xfId="3984" xr:uid="{122D1497-19FC-4AE0-BE49-0E67FC4355B0}"/>
    <cellStyle name="Normal 6 3 5 2 3" xfId="1434" xr:uid="{06B73282-906B-4650-8AB1-F304F3673686}"/>
    <cellStyle name="Normal 6 3 5 2 3 2" xfId="3985" xr:uid="{A57A4DE9-738D-4BFF-AAB4-607BD90DCB99}"/>
    <cellStyle name="Normal 6 3 5 2 4" xfId="1435" xr:uid="{E1CD3B8E-7AFF-4054-903E-F235F4846870}"/>
    <cellStyle name="Normal 6 3 5 3" xfId="1436" xr:uid="{34A9295D-BF17-4AFE-8B58-922165A446F9}"/>
    <cellStyle name="Normal 6 3 5 3 2" xfId="1437" xr:uid="{CBF34EBC-840B-47AA-A347-5194D46D8727}"/>
    <cellStyle name="Normal 6 3 5 3 2 2" xfId="3986" xr:uid="{100AE32E-5B5D-402C-B1DA-731A5066842D}"/>
    <cellStyle name="Normal 6 3 5 3 3" xfId="1438" xr:uid="{B8993168-54A4-4D3B-8CCE-C62061CE9332}"/>
    <cellStyle name="Normal 6 3 5 3 4" xfId="1439" xr:uid="{407C6D18-5D2A-4456-B535-E01B40C2A275}"/>
    <cellStyle name="Normal 6 3 5 4" xfId="1440" xr:uid="{C170E544-087C-42C9-89BD-BFF1E856D38C}"/>
    <cellStyle name="Normal 6 3 5 4 2" xfId="3987" xr:uid="{418220F4-CF0F-4EE1-9F94-89B09CFD27CB}"/>
    <cellStyle name="Normal 6 3 5 5" xfId="1441" xr:uid="{556FFDA2-E4C2-4029-89F2-0CD662579653}"/>
    <cellStyle name="Normal 6 3 5 6" xfId="1442" xr:uid="{2359BDCF-2C81-4433-B156-5E836FC3A110}"/>
    <cellStyle name="Normal 6 3 6" xfId="1443" xr:uid="{A741F4E9-733D-4DAE-8FFC-15603BC8D3A4}"/>
    <cellStyle name="Normal 6 3 6 2" xfId="1444" xr:uid="{F1AD7A4D-FE86-4DD3-8FEB-8DFDB3E523F8}"/>
    <cellStyle name="Normal 6 3 6 2 2" xfId="1445" xr:uid="{18A044D3-8D3B-44DC-B855-F6B6E482BDDC}"/>
    <cellStyle name="Normal 6 3 6 2 2 2" xfId="3988" xr:uid="{3B99289C-689E-49BB-8CA6-C2FFFED547AD}"/>
    <cellStyle name="Normal 6 3 6 2 3" xfId="1446" xr:uid="{0193273F-126E-4B5E-8435-A37EC460306E}"/>
    <cellStyle name="Normal 6 3 6 2 4" xfId="1447" xr:uid="{B5293C47-A1F6-4155-A722-348E4FC0DA52}"/>
    <cellStyle name="Normal 6 3 6 3" xfId="1448" xr:uid="{BBBB43A8-7F91-48B0-A525-03D3174A5230}"/>
    <cellStyle name="Normal 6 3 6 3 2" xfId="3989" xr:uid="{D11DE919-4781-4EDE-8DF1-6CBE77EA4A4A}"/>
    <cellStyle name="Normal 6 3 6 4" xfId="1449" xr:uid="{2DD59B09-925C-4AA6-BA51-B26B78D17DF9}"/>
    <cellStyle name="Normal 6 3 6 5" xfId="1450" xr:uid="{255D9210-2635-4BA9-BF12-30631C70CAD3}"/>
    <cellStyle name="Normal 6 3 7" xfId="1451" xr:uid="{F5E7040B-19A7-4395-BA25-FD02482354B3}"/>
    <cellStyle name="Normal 6 3 7 2" xfId="1452" xr:uid="{F376C024-98CC-442E-A554-34610FA69C01}"/>
    <cellStyle name="Normal 6 3 7 2 2" xfId="3990" xr:uid="{5515B2CF-BA29-4732-9874-73D94560034C}"/>
    <cellStyle name="Normal 6 3 7 3" xfId="1453" xr:uid="{A12776B3-AF2A-4BD4-A799-19A8229F943E}"/>
    <cellStyle name="Normal 6 3 7 4" xfId="1454" xr:uid="{39C5D43E-0455-403A-A6EB-A2D53379CE7A}"/>
    <cellStyle name="Normal 6 3 8" xfId="1455" xr:uid="{25334C79-1E36-423C-95AB-7FF013216C8C}"/>
    <cellStyle name="Normal 6 3 8 2" xfId="1456" xr:uid="{DF741935-2DA4-4016-B921-307271155B9D}"/>
    <cellStyle name="Normal 6 3 8 3" xfId="1457" xr:uid="{275AEEAA-94D4-4DB0-B3A9-633464BCC33E}"/>
    <cellStyle name="Normal 6 3 8 4" xfId="1458" xr:uid="{870B16A9-5AEF-4DAB-8ED2-FCDF931E3E6C}"/>
    <cellStyle name="Normal 6 3 9" xfId="1459" xr:uid="{835AB196-BA94-47FC-B183-84D8CCBC6D12}"/>
    <cellStyle name="Normal 6 3 9 2" xfId="4709" xr:uid="{70FCEA44-132A-4C4A-A92F-5D5A3EF564AC}"/>
    <cellStyle name="Normal 6 4" xfId="1460" xr:uid="{B528A067-8BC4-47CD-839E-D80FC29B8B57}"/>
    <cellStyle name="Normal 6 4 10" xfId="1461" xr:uid="{049F5C9D-CD49-45B7-9519-6F0D25717504}"/>
    <cellStyle name="Normal 6 4 11" xfId="1462" xr:uid="{296424DB-96DB-42B1-A6D0-E525E14FBA8C}"/>
    <cellStyle name="Normal 6 4 2" xfId="1463" xr:uid="{6F3A65D8-B35E-4EC3-82E6-F7178A82AF7C}"/>
    <cellStyle name="Normal 6 4 2 2" xfId="1464" xr:uid="{CBBFD67F-3D8C-49DF-9D71-5A60AA61EDA2}"/>
    <cellStyle name="Normal 6 4 2 2 2" xfId="1465" xr:uid="{C911FCE8-F6E3-415A-B7AC-E8A1122CB738}"/>
    <cellStyle name="Normal 6 4 2 2 2 2" xfId="1466" xr:uid="{48984AE0-3678-47E0-A3B6-A4C18247AD1A}"/>
    <cellStyle name="Normal 6 4 2 2 2 2 2" xfId="1467" xr:uid="{E441DC80-C3C0-46E7-8B6B-67B9353774DB}"/>
    <cellStyle name="Normal 6 4 2 2 2 2 2 2" xfId="3991" xr:uid="{EDC77434-433A-4761-9F85-E9CD21399D51}"/>
    <cellStyle name="Normal 6 4 2 2 2 2 3" xfId="1468" xr:uid="{32761756-D34C-4C49-8ABA-50E7ACBE8A40}"/>
    <cellStyle name="Normal 6 4 2 2 2 2 4" xfId="1469" xr:uid="{5B3D8FC1-890F-44F3-A369-739A5297456E}"/>
    <cellStyle name="Normal 6 4 2 2 2 3" xfId="1470" xr:uid="{7E2C22E7-6154-44EA-BE91-64CAD4ED5A81}"/>
    <cellStyle name="Normal 6 4 2 2 2 3 2" xfId="1471" xr:uid="{18E80F13-2E6B-4C77-9B32-4E75A71AD83B}"/>
    <cellStyle name="Normal 6 4 2 2 2 3 3" xfId="1472" xr:uid="{87F4601C-C294-4A9C-8AB0-A8B3B6815FB4}"/>
    <cellStyle name="Normal 6 4 2 2 2 3 4" xfId="1473" xr:uid="{FF1F9AE1-B738-49EE-98BC-ADE1A31015DB}"/>
    <cellStyle name="Normal 6 4 2 2 2 4" xfId="1474" xr:uid="{94E1A7E8-B155-45B0-BF3D-2B7343B39202}"/>
    <cellStyle name="Normal 6 4 2 2 2 5" xfId="1475" xr:uid="{CD61DE60-0328-4EBF-BE11-E85991E7F423}"/>
    <cellStyle name="Normal 6 4 2 2 2 6" xfId="1476" xr:uid="{4E4940CB-4DEF-4E17-AEDD-199963559F32}"/>
    <cellStyle name="Normal 6 4 2 2 3" xfId="1477" xr:uid="{FFFCB403-8E83-4271-935D-7960A5911480}"/>
    <cellStyle name="Normal 6 4 2 2 3 2" xfId="1478" xr:uid="{B7343238-FBCE-4618-84B9-41FB8DD03D17}"/>
    <cellStyle name="Normal 6 4 2 2 3 2 2" xfId="1479" xr:uid="{C883CDEA-6CB3-488F-A9A1-1CD4C680A363}"/>
    <cellStyle name="Normal 6 4 2 2 3 2 3" xfId="1480" xr:uid="{64BC47E7-750E-43BE-9184-EDEAEB6B4B1C}"/>
    <cellStyle name="Normal 6 4 2 2 3 2 4" xfId="1481" xr:uid="{11EE8B42-73C4-4FC0-8C36-E0CEA2D54175}"/>
    <cellStyle name="Normal 6 4 2 2 3 3" xfId="1482" xr:uid="{A57EB37F-1F94-4006-91F5-387BE42A2B49}"/>
    <cellStyle name="Normal 6 4 2 2 3 4" xfId="1483" xr:uid="{809877B1-5730-4AE5-9C7C-96E174221FCA}"/>
    <cellStyle name="Normal 6 4 2 2 3 5" xfId="1484" xr:uid="{90D8FD91-746E-4410-AA45-CACFA63BF390}"/>
    <cellStyle name="Normal 6 4 2 2 4" xfId="1485" xr:uid="{D7BA179E-2B5C-46CC-947A-6A7B367F94F5}"/>
    <cellStyle name="Normal 6 4 2 2 4 2" xfId="1486" xr:uid="{6EE3C9EC-8612-40B2-9403-597C9E3B6A55}"/>
    <cellStyle name="Normal 6 4 2 2 4 3" xfId="1487" xr:uid="{06AF72A3-FC7D-467B-935A-4FF5F5637BE8}"/>
    <cellStyle name="Normal 6 4 2 2 4 4" xfId="1488" xr:uid="{5EE1D4AE-338C-4AEE-82DD-331A2D5CA2A9}"/>
    <cellStyle name="Normal 6 4 2 2 5" xfId="1489" xr:uid="{113F8FCF-73CE-4074-82B4-4993FB2C0827}"/>
    <cellStyle name="Normal 6 4 2 2 5 2" xfId="1490" xr:uid="{C471F85B-35B1-4E40-9694-F8DCBB8B2A64}"/>
    <cellStyle name="Normal 6 4 2 2 5 3" xfId="1491" xr:uid="{5D2357E9-8D2E-46BD-93E6-5EECB8175D44}"/>
    <cellStyle name="Normal 6 4 2 2 5 4" xfId="1492" xr:uid="{AC64A4AA-FFB9-431B-8DC9-256E35D1CA9D}"/>
    <cellStyle name="Normal 6 4 2 2 6" xfId="1493" xr:uid="{5ED782AD-CA72-4366-B8A3-98288FC390DD}"/>
    <cellStyle name="Normal 6 4 2 2 7" xfId="1494" xr:uid="{750D7EA2-EBE8-41E1-BD98-575EA19262C9}"/>
    <cellStyle name="Normal 6 4 2 2 8" xfId="1495" xr:uid="{A7187DC8-080F-44A3-88B1-2D62653C9983}"/>
    <cellStyle name="Normal 6 4 2 3" xfId="1496" xr:uid="{E897DEFD-15A8-4982-8D20-D24B8044E119}"/>
    <cellStyle name="Normal 6 4 2 3 2" xfId="1497" xr:uid="{B3C97DDB-F161-4653-BB01-C2291109F7BE}"/>
    <cellStyle name="Normal 6 4 2 3 2 2" xfId="1498" xr:uid="{77CB4915-9AC4-43CD-A65C-43FF4C87572B}"/>
    <cellStyle name="Normal 6 4 2 3 2 2 2" xfId="3992" xr:uid="{8B047F24-61E9-42A0-BB3D-C7A1045937C9}"/>
    <cellStyle name="Normal 6 4 2 3 2 2 2 2" xfId="3993" xr:uid="{1D993902-5EA0-466B-816C-2617D3E31DC6}"/>
    <cellStyle name="Normal 6 4 2 3 2 2 3" xfId="3994" xr:uid="{80735662-C39F-4D80-9840-60A61C006B4E}"/>
    <cellStyle name="Normal 6 4 2 3 2 3" xfId="1499" xr:uid="{E84FBA72-0E2E-4095-ABE9-5B89B4074717}"/>
    <cellStyle name="Normal 6 4 2 3 2 3 2" xfId="3995" xr:uid="{9890AD8A-CCEA-43F2-89B6-F086B38B7338}"/>
    <cellStyle name="Normal 6 4 2 3 2 4" xfId="1500" xr:uid="{F2ABE3AD-F13E-4B64-82A6-522E0C266A7F}"/>
    <cellStyle name="Normal 6 4 2 3 3" xfId="1501" xr:uid="{7F4F1AB2-65F6-4562-BC70-DB18068AF30B}"/>
    <cellStyle name="Normal 6 4 2 3 3 2" xfId="1502" xr:uid="{09B5A731-4F8F-4EBE-8492-283C363FDD36}"/>
    <cellStyle name="Normal 6 4 2 3 3 2 2" xfId="3996" xr:uid="{CCAB6026-1A75-4216-89FC-69CF78E5201A}"/>
    <cellStyle name="Normal 6 4 2 3 3 3" xfId="1503" xr:uid="{95348258-09AF-47B0-BCE9-D943F44160FB}"/>
    <cellStyle name="Normal 6 4 2 3 3 4" xfId="1504" xr:uid="{E7F47DCF-1F94-4201-89EC-AB2B7D89C37B}"/>
    <cellStyle name="Normal 6 4 2 3 4" xfId="1505" xr:uid="{7F815E4B-AC3F-4206-9E87-F9C4BA52A343}"/>
    <cellStyle name="Normal 6 4 2 3 4 2" xfId="3997" xr:uid="{5FE3E7C0-000B-4B38-8AEE-78233C3A6156}"/>
    <cellStyle name="Normal 6 4 2 3 5" xfId="1506" xr:uid="{8AB5A89F-E55A-44F9-8056-4112DFAE32CF}"/>
    <cellStyle name="Normal 6 4 2 3 6" xfId="1507" xr:uid="{A4510202-B554-4E04-8645-33F9B142E3AB}"/>
    <cellStyle name="Normal 6 4 2 4" xfId="1508" xr:uid="{834BF528-D2DE-4B71-8BD0-6093DC4A5C5F}"/>
    <cellStyle name="Normal 6 4 2 4 2" xfId="1509" xr:uid="{76580755-32B9-4F75-AC5D-912ED9BDB9A9}"/>
    <cellStyle name="Normal 6 4 2 4 2 2" xfId="1510" xr:uid="{7614CDFB-049F-4D9C-943F-9B4192C4914D}"/>
    <cellStyle name="Normal 6 4 2 4 2 2 2" xfId="3998" xr:uid="{B20AA500-407E-4640-A08F-EAAB6D0A11F8}"/>
    <cellStyle name="Normal 6 4 2 4 2 3" xfId="1511" xr:uid="{F2225CF2-D2CC-4B41-AD40-E4CF16D31813}"/>
    <cellStyle name="Normal 6 4 2 4 2 4" xfId="1512" xr:uid="{1F2E0E03-5D18-4F40-98E2-A8EA530B8718}"/>
    <cellStyle name="Normal 6 4 2 4 3" xfId="1513" xr:uid="{50ED3554-D871-4734-A935-71D608D0C340}"/>
    <cellStyle name="Normal 6 4 2 4 3 2" xfId="3999" xr:uid="{7373757E-9EF5-4C88-B066-07130C605A0B}"/>
    <cellStyle name="Normal 6 4 2 4 4" xfId="1514" xr:uid="{286CF749-3D51-43D8-92FF-A5C86FD14CBC}"/>
    <cellStyle name="Normal 6 4 2 4 5" xfId="1515" xr:uid="{93008468-F8AB-4527-ADC5-3E8EE099F736}"/>
    <cellStyle name="Normal 6 4 2 5" xfId="1516" xr:uid="{15101AAE-31B0-46C9-9959-78D5F1CD9CA0}"/>
    <cellStyle name="Normal 6 4 2 5 2" xfId="1517" xr:uid="{12E8D0A7-9C3A-4466-9717-A33942009FF4}"/>
    <cellStyle name="Normal 6 4 2 5 2 2" xfId="4000" xr:uid="{8CC8F080-4DC3-4630-9739-CA3F4C62168F}"/>
    <cellStyle name="Normal 6 4 2 5 3" xfId="1518" xr:uid="{9180C4AC-D262-4439-B44E-AD804C056DB7}"/>
    <cellStyle name="Normal 6 4 2 5 4" xfId="1519" xr:uid="{A38D87D8-789F-4221-B494-E3F7453E5C96}"/>
    <cellStyle name="Normal 6 4 2 6" xfId="1520" xr:uid="{799C1071-E253-42B8-B400-5AEAB9D861ED}"/>
    <cellStyle name="Normal 6 4 2 6 2" xfId="1521" xr:uid="{D62BC8EC-67CE-4939-9E91-D1F67069BCE1}"/>
    <cellStyle name="Normal 6 4 2 6 3" xfId="1522" xr:uid="{32150EFA-9C61-4040-B956-EBD3F3E85B9E}"/>
    <cellStyle name="Normal 6 4 2 6 4" xfId="1523" xr:uid="{2E6EBEE3-4AA8-469A-964C-1BBCC658FC48}"/>
    <cellStyle name="Normal 6 4 2 7" xfId="1524" xr:uid="{EE5F5939-6A75-4B7F-A555-E88CED08433D}"/>
    <cellStyle name="Normal 6 4 2 8" xfId="1525" xr:uid="{FDC470F7-D242-49DA-90E6-805D5F07300C}"/>
    <cellStyle name="Normal 6 4 2 9" xfId="1526" xr:uid="{6EE1C150-861C-410C-B302-D75CAA9B9F04}"/>
    <cellStyle name="Normal 6 4 3" xfId="1527" xr:uid="{5A08EA3A-F81C-4871-AAD9-AC7E46C74F17}"/>
    <cellStyle name="Normal 6 4 3 2" xfId="1528" xr:uid="{21F43FEC-0A17-4291-BBC5-21093886C236}"/>
    <cellStyle name="Normal 6 4 3 2 2" xfId="1529" xr:uid="{CC91D4CE-848F-4379-9615-68CB8993A515}"/>
    <cellStyle name="Normal 6 4 3 2 2 2" xfId="1530" xr:uid="{1D6E66F6-11CC-4056-B177-10C0F5E2B262}"/>
    <cellStyle name="Normal 6 4 3 2 2 2 2" xfId="4001" xr:uid="{42157681-1CF8-4AC5-985B-98DB85322226}"/>
    <cellStyle name="Normal 6 4 3 2 2 2 2 2" xfId="4647" xr:uid="{DE6E9151-57FB-485B-8661-0D909AAB1767}"/>
    <cellStyle name="Normal 6 4 3 2 2 2 3" xfId="4648" xr:uid="{7F290614-5DF0-4B87-9325-104E24DDE380}"/>
    <cellStyle name="Normal 6 4 3 2 2 3" xfId="1531" xr:uid="{0AEDE2D4-F8B2-4D30-8E5C-FA9CBB7C12FD}"/>
    <cellStyle name="Normal 6 4 3 2 2 3 2" xfId="4649" xr:uid="{EB1D20B7-B71F-4D98-9B95-E6B04D443BD0}"/>
    <cellStyle name="Normal 6 4 3 2 2 4" xfId="1532" xr:uid="{5684A0B0-26D4-47FF-B346-73EB95E32D21}"/>
    <cellStyle name="Normal 6 4 3 2 3" xfId="1533" xr:uid="{54B7B677-16C8-4025-A725-05089307B3C0}"/>
    <cellStyle name="Normal 6 4 3 2 3 2" xfId="1534" xr:uid="{E4448738-7EC2-4667-ACF3-C68C80F62E68}"/>
    <cellStyle name="Normal 6 4 3 2 3 2 2" xfId="4650" xr:uid="{8A6A504F-EE4B-4C71-9E24-C0B10343E4FC}"/>
    <cellStyle name="Normal 6 4 3 2 3 3" xfId="1535" xr:uid="{FA8DAC7E-9A79-417B-8552-E1EC83250905}"/>
    <cellStyle name="Normal 6 4 3 2 3 4" xfId="1536" xr:uid="{19254BB1-C63E-484F-A141-743351289D5A}"/>
    <cellStyle name="Normal 6 4 3 2 4" xfId="1537" xr:uid="{EE471390-31D1-4CF1-AD16-1B6BE85B76F6}"/>
    <cellStyle name="Normal 6 4 3 2 4 2" xfId="4651" xr:uid="{0A814869-7EBF-4D8C-86E9-E77494706355}"/>
    <cellStyle name="Normal 6 4 3 2 5" xfId="1538" xr:uid="{DB182B7A-8A71-46D0-917C-D124DB7D8AEB}"/>
    <cellStyle name="Normal 6 4 3 2 6" xfId="1539" xr:uid="{09C84C9B-6DD5-40A3-B5E6-F3B699CA05D2}"/>
    <cellStyle name="Normal 6 4 3 3" xfId="1540" xr:uid="{91953128-EE51-4381-A9EC-0B93DE94931C}"/>
    <cellStyle name="Normal 6 4 3 3 2" xfId="1541" xr:uid="{79677F2E-1DD5-4682-85BD-6AFED84994DE}"/>
    <cellStyle name="Normal 6 4 3 3 2 2" xfId="1542" xr:uid="{63FC6231-97A6-4AB4-B7E0-C589E4B60956}"/>
    <cellStyle name="Normal 6 4 3 3 2 2 2" xfId="4652" xr:uid="{3B77D547-A9C2-41E2-9879-BADE7FE8A329}"/>
    <cellStyle name="Normal 6 4 3 3 2 3" xfId="1543" xr:uid="{703FDB11-B735-4239-98CE-CDB0FB7057A0}"/>
    <cellStyle name="Normal 6 4 3 3 2 4" xfId="1544" xr:uid="{BA2C6173-0531-4786-859B-01EE0F0A24C6}"/>
    <cellStyle name="Normal 6 4 3 3 3" xfId="1545" xr:uid="{8D59CA0F-6420-45E9-81B9-DE464E196588}"/>
    <cellStyle name="Normal 6 4 3 3 3 2" xfId="4653" xr:uid="{F80CD8F9-D87A-4A2B-8171-33912F3DFE79}"/>
    <cellStyle name="Normal 6 4 3 3 4" xfId="1546" xr:uid="{F705485C-B2C3-4CDB-82BC-11A32D4AFD38}"/>
    <cellStyle name="Normal 6 4 3 3 5" xfId="1547" xr:uid="{7D06344B-DD93-46B9-8F72-93973C31A1E9}"/>
    <cellStyle name="Normal 6 4 3 4" xfId="1548" xr:uid="{4816369A-655F-47FA-B0D1-7B8E46B04394}"/>
    <cellStyle name="Normal 6 4 3 4 2" xfId="1549" xr:uid="{BCD8980C-581A-4BEF-9D05-6D99E0B4E21D}"/>
    <cellStyle name="Normal 6 4 3 4 2 2" xfId="4654" xr:uid="{6D466F81-156F-4B50-B059-6CCB40C8C44A}"/>
    <cellStyle name="Normal 6 4 3 4 3" xfId="1550" xr:uid="{4E331D25-494F-497B-9BE1-3740283CAF47}"/>
    <cellStyle name="Normal 6 4 3 4 4" xfId="1551" xr:uid="{94C79802-609B-42A5-93D3-4239B4CDBD0A}"/>
    <cellStyle name="Normal 6 4 3 5" xfId="1552" xr:uid="{33CA3A23-2BA7-4626-B151-5A846C9E519F}"/>
    <cellStyle name="Normal 6 4 3 5 2" xfId="1553" xr:uid="{F114453F-3D72-43FD-B843-F4441660F4AD}"/>
    <cellStyle name="Normal 6 4 3 5 3" xfId="1554" xr:uid="{58EE0652-6777-436B-AC9B-9FCCD0E4DFAC}"/>
    <cellStyle name="Normal 6 4 3 5 4" xfId="1555" xr:uid="{3CF79502-497A-4246-A10C-3C813A167CE4}"/>
    <cellStyle name="Normal 6 4 3 6" xfId="1556" xr:uid="{B579055C-961D-4746-BA88-040578B31CA4}"/>
    <cellStyle name="Normal 6 4 3 7" xfId="1557" xr:uid="{A6C96C99-78C3-454B-8BB3-730B258115E0}"/>
    <cellStyle name="Normal 6 4 3 8" xfId="1558" xr:uid="{2CAEDA05-AD18-4D36-9F18-F8368E755CE3}"/>
    <cellStyle name="Normal 6 4 4" xfId="1559" xr:uid="{1104352A-BFE0-4765-9FFC-C33D3ECE67BA}"/>
    <cellStyle name="Normal 6 4 4 2" xfId="1560" xr:uid="{2AD05015-5B63-427F-B272-62110971C8D6}"/>
    <cellStyle name="Normal 6 4 4 2 2" xfId="1561" xr:uid="{EE842F5E-F9A4-4F44-8A3A-BFB020CBA949}"/>
    <cellStyle name="Normal 6 4 4 2 2 2" xfId="1562" xr:uid="{DBCCB184-C2EA-4DDC-BC06-C30FB4F123AB}"/>
    <cellStyle name="Normal 6 4 4 2 2 2 2" xfId="4002" xr:uid="{6E9A5A09-88B7-4D12-9B9E-42DB70EA94A9}"/>
    <cellStyle name="Normal 6 4 4 2 2 3" xfId="1563" xr:uid="{35F3F520-3A79-492F-A9D3-400115B8AE91}"/>
    <cellStyle name="Normal 6 4 4 2 2 4" xfId="1564" xr:uid="{A6568839-A049-4515-AE8A-26E2001EE7B8}"/>
    <cellStyle name="Normal 6 4 4 2 3" xfId="1565" xr:uid="{CE0480D4-CDA7-4790-9F18-F43CCB4DC955}"/>
    <cellStyle name="Normal 6 4 4 2 3 2" xfId="4003" xr:uid="{24321BD3-650F-4E08-BDEE-B2170E1413FD}"/>
    <cellStyle name="Normal 6 4 4 2 4" xfId="1566" xr:uid="{7909318B-0A88-4804-AC7B-E90B60DB9D85}"/>
    <cellStyle name="Normal 6 4 4 2 5" xfId="1567" xr:uid="{F6728074-27B3-41BF-8A96-D58CD21AE2FC}"/>
    <cellStyle name="Normal 6 4 4 3" xfId="1568" xr:uid="{1BD702A4-31C8-4163-AEBC-275F66318569}"/>
    <cellStyle name="Normal 6 4 4 3 2" xfId="1569" xr:uid="{B9CFDC2E-78E5-4917-A58C-C31ED0ADBC67}"/>
    <cellStyle name="Normal 6 4 4 3 2 2" xfId="4004" xr:uid="{CA5823E6-9B56-43F7-9E10-7C4409B0B1BC}"/>
    <cellStyle name="Normal 6 4 4 3 3" xfId="1570" xr:uid="{DA571C54-DB4B-43B4-9B41-22B687920786}"/>
    <cellStyle name="Normal 6 4 4 3 4" xfId="1571" xr:uid="{CB1D7BED-4875-4072-A5AD-2690AD91537A}"/>
    <cellStyle name="Normal 6 4 4 4" xfId="1572" xr:uid="{7E8277FE-EFEC-4913-B9F0-94415E4DB885}"/>
    <cellStyle name="Normal 6 4 4 4 2" xfId="1573" xr:uid="{3E2EC493-905C-45B0-874D-584F69EE7939}"/>
    <cellStyle name="Normal 6 4 4 4 3" xfId="1574" xr:uid="{A513D6C2-B505-48B0-AE4F-A98C2D27D13D}"/>
    <cellStyle name="Normal 6 4 4 4 4" xfId="1575" xr:uid="{30E3367D-2031-40C3-AECC-702411C8CFCE}"/>
    <cellStyle name="Normal 6 4 4 5" xfId="1576" xr:uid="{0EBBD1F4-5450-4EAE-B1E2-026C11D48CC7}"/>
    <cellStyle name="Normal 6 4 4 6" xfId="1577" xr:uid="{F0B192B3-00E4-4B4D-9AF2-7352952B5122}"/>
    <cellStyle name="Normal 6 4 4 7" xfId="1578" xr:uid="{1E6203B0-51AF-4074-9097-713324B20874}"/>
    <cellStyle name="Normal 6 4 5" xfId="1579" xr:uid="{5CAECD28-E545-41B0-A18B-8CAC6F6FA22A}"/>
    <cellStyle name="Normal 6 4 5 2" xfId="1580" xr:uid="{CF5DF5E3-89B9-47D8-B574-A734975D7D02}"/>
    <cellStyle name="Normal 6 4 5 2 2" xfId="1581" xr:uid="{AAEAA55B-DC51-4A2D-9B67-3096EF9A0FB4}"/>
    <cellStyle name="Normal 6 4 5 2 2 2" xfId="4005" xr:uid="{1749D830-DBF7-4F04-A3D9-F1DE00C2D9AE}"/>
    <cellStyle name="Normal 6 4 5 2 3" xfId="1582" xr:uid="{29B32167-717A-4AE0-9225-7A578C49981E}"/>
    <cellStyle name="Normal 6 4 5 2 4" xfId="1583" xr:uid="{93162B5C-60E6-47BB-8A7A-068B54B90ADF}"/>
    <cellStyle name="Normal 6 4 5 3" xfId="1584" xr:uid="{172DC838-3E45-4ECE-8965-E163DBB5EED8}"/>
    <cellStyle name="Normal 6 4 5 3 2" xfId="1585" xr:uid="{AE15B108-2E9F-426C-AD96-2E0CAD13C7AF}"/>
    <cellStyle name="Normal 6 4 5 3 3" xfId="1586" xr:uid="{8EFE848B-5EE3-489E-84B6-05ACFB1DD1BD}"/>
    <cellStyle name="Normal 6 4 5 3 4" xfId="1587" xr:uid="{8AD938C8-BA15-4D2B-B883-4D956DD22A01}"/>
    <cellStyle name="Normal 6 4 5 4" xfId="1588" xr:uid="{56F9E06F-C673-4383-ABFF-5CF299CF3FFB}"/>
    <cellStyle name="Normal 6 4 5 5" xfId="1589" xr:uid="{E4612CE3-B80C-44C9-8395-EF8D3AEC2280}"/>
    <cellStyle name="Normal 6 4 5 6" xfId="1590" xr:uid="{8DB46795-B0C2-451E-B7DD-E35195F51E43}"/>
    <cellStyle name="Normal 6 4 6" xfId="1591" xr:uid="{CFA88ABD-B757-4521-84CA-D5455B366FFE}"/>
    <cellStyle name="Normal 6 4 6 2" xfId="1592" xr:uid="{7710B3E5-43D4-4191-B7AB-9706F918B55C}"/>
    <cellStyle name="Normal 6 4 6 2 2" xfId="1593" xr:uid="{7476593C-D4B2-4EDE-8AB8-E9DA5E950FAC}"/>
    <cellStyle name="Normal 6 4 6 2 3" xfId="1594" xr:uid="{DDCE4EAF-B64F-405B-9A53-121447CFFEB9}"/>
    <cellStyle name="Normal 6 4 6 2 4" xfId="1595" xr:uid="{3E8A56FE-3AB0-4301-A6EC-D6ED6D032F9C}"/>
    <cellStyle name="Normal 6 4 6 3" xfId="1596" xr:uid="{F91ED83F-74D7-4063-A7C0-EB775C58E225}"/>
    <cellStyle name="Normal 6 4 6 4" xfId="1597" xr:uid="{D624A31D-0CF5-4D7C-9AE7-E7EC309C750C}"/>
    <cellStyle name="Normal 6 4 6 5" xfId="1598" xr:uid="{CBB5E705-4E77-4BCA-A994-8030B7BEACBD}"/>
    <cellStyle name="Normal 6 4 7" xfId="1599" xr:uid="{890E1B03-D402-438D-B23F-F0273480DBC8}"/>
    <cellStyle name="Normal 6 4 7 2" xfId="1600" xr:uid="{8E98E107-56A6-4057-8482-330889AC81A9}"/>
    <cellStyle name="Normal 6 4 7 3" xfId="1601" xr:uid="{4C318FAB-C147-4C2E-B126-6502574DF261}"/>
    <cellStyle name="Normal 6 4 7 3 2" xfId="4378" xr:uid="{5694CE3F-9CE6-4A6C-B2BA-B5233704A75B}"/>
    <cellStyle name="Normal 6 4 7 3 3" xfId="4609" xr:uid="{6B5FCF83-CAE6-4677-BDDE-50A5BD23542F}"/>
    <cellStyle name="Normal 6 4 7 4" xfId="1602" xr:uid="{CD2C44EA-FB16-4380-9C4C-0A66FF228F02}"/>
    <cellStyle name="Normal 6 4 8" xfId="1603" xr:uid="{C9837854-C193-406D-87F3-85B24EFC125B}"/>
    <cellStyle name="Normal 6 4 8 2" xfId="1604" xr:uid="{8F7FDE51-C173-4335-AA89-617D7FB91B49}"/>
    <cellStyle name="Normal 6 4 8 3" xfId="1605" xr:uid="{05ADA1C8-8B80-4CCC-B866-12CE84A0C631}"/>
    <cellStyle name="Normal 6 4 8 4" xfId="1606" xr:uid="{651279F4-077A-40EB-A9B3-ED8473B9AADF}"/>
    <cellStyle name="Normal 6 4 9" xfId="1607" xr:uid="{7B8162A6-5EBD-4BC4-84C6-113878286275}"/>
    <cellStyle name="Normal 6 5" xfId="1608" xr:uid="{5EC2EF28-3166-481F-8F6B-FB4A2A452F11}"/>
    <cellStyle name="Normal 6 5 10" xfId="1609" xr:uid="{747FF0FD-0E43-4FC7-B205-6C9E021DE2A4}"/>
    <cellStyle name="Normal 6 5 11" xfId="1610" xr:uid="{9B7C4BAC-930F-4214-BCB6-D48AC44EC03A}"/>
    <cellStyle name="Normal 6 5 2" xfId="1611" xr:uid="{ED592E92-ABC4-42AD-BFA0-CBF13C0983FB}"/>
    <cellStyle name="Normal 6 5 2 2" xfId="1612" xr:uid="{42B95B32-6508-4FB2-8404-B4E21430368E}"/>
    <cellStyle name="Normal 6 5 2 2 2" xfId="1613" xr:uid="{DD62EF9F-A661-4BF7-81A7-7EB2F8B0BDF3}"/>
    <cellStyle name="Normal 6 5 2 2 2 2" xfId="1614" xr:uid="{2D5119BC-1643-46F8-93AD-D7B76892006C}"/>
    <cellStyle name="Normal 6 5 2 2 2 2 2" xfId="1615" xr:uid="{0875A996-96C9-4C0A-8B31-9F9E4029B203}"/>
    <cellStyle name="Normal 6 5 2 2 2 2 3" xfId="1616" xr:uid="{99BF208D-8403-4A49-8BFA-D1F05F12F380}"/>
    <cellStyle name="Normal 6 5 2 2 2 2 4" xfId="1617" xr:uid="{414421A0-2332-46D5-A61F-871ABBA3752B}"/>
    <cellStyle name="Normal 6 5 2 2 2 3" xfId="1618" xr:uid="{B66392D5-7C2C-4CB9-860D-4FFB0F660874}"/>
    <cellStyle name="Normal 6 5 2 2 2 3 2" xfId="1619" xr:uid="{1573B741-7B75-468A-BC30-D28632F672FD}"/>
    <cellStyle name="Normal 6 5 2 2 2 3 3" xfId="1620" xr:uid="{D474C0DF-11EF-4735-8C76-CFE25BBFF1C7}"/>
    <cellStyle name="Normal 6 5 2 2 2 3 4" xfId="1621" xr:uid="{F9D433D4-1551-4335-8C0B-71E60175DA89}"/>
    <cellStyle name="Normal 6 5 2 2 2 4" xfId="1622" xr:uid="{0DEBFF6E-C873-4C3C-A00C-113FCB2DD2BF}"/>
    <cellStyle name="Normal 6 5 2 2 2 5" xfId="1623" xr:uid="{C31A3B97-09BB-45D5-B21B-0D45645D1B15}"/>
    <cellStyle name="Normal 6 5 2 2 2 6" xfId="1624" xr:uid="{CD0077D8-63A9-4ADA-ABD5-3CB0AE976BA0}"/>
    <cellStyle name="Normal 6 5 2 2 3" xfId="1625" xr:uid="{5394E078-95BF-4064-80F6-BF85A5CF7B44}"/>
    <cellStyle name="Normal 6 5 2 2 3 2" xfId="1626" xr:uid="{3508BC79-EAF2-413D-9B76-14AC0938EEBF}"/>
    <cellStyle name="Normal 6 5 2 2 3 2 2" xfId="1627" xr:uid="{8AFAFDE9-49FC-4A60-B217-0D6C8639D81C}"/>
    <cellStyle name="Normal 6 5 2 2 3 2 3" xfId="1628" xr:uid="{48909BFC-02A6-49C0-B136-0D2685A9E0EA}"/>
    <cellStyle name="Normal 6 5 2 2 3 2 4" xfId="1629" xr:uid="{04E362DB-8630-4ADF-820E-07504F9C94A2}"/>
    <cellStyle name="Normal 6 5 2 2 3 3" xfId="1630" xr:uid="{3278B9DF-8DF9-4D73-A1BB-65AD73CB4BC8}"/>
    <cellStyle name="Normal 6 5 2 2 3 4" xfId="1631" xr:uid="{451ED9B0-C578-4BC2-A98C-CC03749894CD}"/>
    <cellStyle name="Normal 6 5 2 2 3 5" xfId="1632" xr:uid="{89332661-44F9-43BC-A661-064B5DAD0391}"/>
    <cellStyle name="Normal 6 5 2 2 4" xfId="1633" xr:uid="{D6435C3D-2615-4F05-8BDE-40103FF80B63}"/>
    <cellStyle name="Normal 6 5 2 2 4 2" xfId="1634" xr:uid="{C1D11F1C-8139-410E-8561-5264F08E92DF}"/>
    <cellStyle name="Normal 6 5 2 2 4 3" xfId="1635" xr:uid="{979A285F-ECA2-40CF-8EEE-2E0FB7713717}"/>
    <cellStyle name="Normal 6 5 2 2 4 4" xfId="1636" xr:uid="{BBCBF876-2101-4857-9497-D08C4460EA1B}"/>
    <cellStyle name="Normal 6 5 2 2 5" xfId="1637" xr:uid="{954CA030-A860-497C-ABDE-77073DA3BDD0}"/>
    <cellStyle name="Normal 6 5 2 2 5 2" xfId="1638" xr:uid="{DFBEBCA5-E2E9-4E6D-A1DC-E80920DED9CD}"/>
    <cellStyle name="Normal 6 5 2 2 5 3" xfId="1639" xr:uid="{6B7DA533-46E0-4F8E-B831-5DEF77082CFA}"/>
    <cellStyle name="Normal 6 5 2 2 5 4" xfId="1640" xr:uid="{7CDECFDF-16E3-4AC5-A207-2A657087344E}"/>
    <cellStyle name="Normal 6 5 2 2 6" xfId="1641" xr:uid="{D0D995BA-28D4-4D96-883A-DFA7BD066837}"/>
    <cellStyle name="Normal 6 5 2 2 7" xfId="1642" xr:uid="{2466CA21-0E69-4E08-B5AC-7A267C7E540C}"/>
    <cellStyle name="Normal 6 5 2 2 8" xfId="1643" xr:uid="{45E5694D-4C31-4433-8CF6-9F0E7A332131}"/>
    <cellStyle name="Normal 6 5 2 3" xfId="1644" xr:uid="{E7CF6184-D90B-49D1-B324-8CEAAC9CF428}"/>
    <cellStyle name="Normal 6 5 2 3 2" xfId="1645" xr:uid="{AF937CFE-4BFA-438E-A7F4-E86B55BBF9D8}"/>
    <cellStyle name="Normal 6 5 2 3 2 2" xfId="1646" xr:uid="{686EEC02-BAE3-48A3-92D7-554D890780AB}"/>
    <cellStyle name="Normal 6 5 2 3 2 3" xfId="1647" xr:uid="{D0B986EC-3445-4A21-95F1-10EC2F11D831}"/>
    <cellStyle name="Normal 6 5 2 3 2 4" xfId="1648" xr:uid="{60134E94-04F1-48C5-BF4B-AC26928437B9}"/>
    <cellStyle name="Normal 6 5 2 3 3" xfId="1649" xr:uid="{D0253CCF-C8B2-4DEC-AF99-E4E4450541FA}"/>
    <cellStyle name="Normal 6 5 2 3 3 2" xfId="1650" xr:uid="{3DBABB2F-B167-47FE-B3A7-A32F1A27FC06}"/>
    <cellStyle name="Normal 6 5 2 3 3 3" xfId="1651" xr:uid="{9CA2CF3C-2871-4B3C-A607-E11FE0740003}"/>
    <cellStyle name="Normal 6 5 2 3 3 4" xfId="1652" xr:uid="{C7F08DAF-4615-4F14-9FBB-EDFAA6344226}"/>
    <cellStyle name="Normal 6 5 2 3 4" xfId="1653" xr:uid="{6711D453-0AFF-4073-B973-246A4854A417}"/>
    <cellStyle name="Normal 6 5 2 3 5" xfId="1654" xr:uid="{F7465590-953A-45E1-A653-C3E18572715C}"/>
    <cellStyle name="Normal 6 5 2 3 6" xfId="1655" xr:uid="{39106BC9-D8D2-4C36-9ED1-54FF584690CA}"/>
    <cellStyle name="Normal 6 5 2 4" xfId="1656" xr:uid="{AEEA99D2-0269-4564-BBDB-998AABD9B396}"/>
    <cellStyle name="Normal 6 5 2 4 2" xfId="1657" xr:uid="{A2DF7F82-7659-47C1-A7FB-7FB15772D620}"/>
    <cellStyle name="Normal 6 5 2 4 2 2" xfId="1658" xr:uid="{870ECCCA-7A5B-45BA-B31E-79EC97ADDF87}"/>
    <cellStyle name="Normal 6 5 2 4 2 3" xfId="1659" xr:uid="{5DEE628C-C7A6-43B7-B98B-5B3502683418}"/>
    <cellStyle name="Normal 6 5 2 4 2 4" xfId="1660" xr:uid="{18A28CC0-91F3-4E31-B624-D0E7B4942A5C}"/>
    <cellStyle name="Normal 6 5 2 4 3" xfId="1661" xr:uid="{386CD8AB-FC23-4A6D-8375-92E5D2A8B772}"/>
    <cellStyle name="Normal 6 5 2 4 4" xfId="1662" xr:uid="{02341373-A8E5-4F8D-BCB7-A0ECE3C1335F}"/>
    <cellStyle name="Normal 6 5 2 4 5" xfId="1663" xr:uid="{204B2203-92A2-433E-83E1-A4142EC5092F}"/>
    <cellStyle name="Normal 6 5 2 5" xfId="1664" xr:uid="{3D6A3E3E-F51F-4323-AFB5-DA2AF5EA3E72}"/>
    <cellStyle name="Normal 6 5 2 5 2" xfId="1665" xr:uid="{A0683F4A-CFB2-49FC-B902-669B8183899B}"/>
    <cellStyle name="Normal 6 5 2 5 3" xfId="1666" xr:uid="{5F57655D-3BBE-4125-9C9C-2C4F560A96D3}"/>
    <cellStyle name="Normal 6 5 2 5 4" xfId="1667" xr:uid="{C81D708C-0496-43BB-9D99-CD5423128471}"/>
    <cellStyle name="Normal 6 5 2 6" xfId="1668" xr:uid="{15B87D3B-F715-4B0D-9264-629FD594A400}"/>
    <cellStyle name="Normal 6 5 2 6 2" xfId="1669" xr:uid="{7075333F-E82B-47D7-A287-3EB379CE9B64}"/>
    <cellStyle name="Normal 6 5 2 6 3" xfId="1670" xr:uid="{1F625A8F-63E5-4112-B5F0-292F8CA3D9EC}"/>
    <cellStyle name="Normal 6 5 2 6 4" xfId="1671" xr:uid="{44C56D3A-CE49-4C0B-BE92-E51A13EFCDC3}"/>
    <cellStyle name="Normal 6 5 2 7" xfId="1672" xr:uid="{1001C373-F205-4E4C-8543-56167174361E}"/>
    <cellStyle name="Normal 6 5 2 8" xfId="1673" xr:uid="{034B6E38-4866-4B55-A6BE-CF1E9B31ED9A}"/>
    <cellStyle name="Normal 6 5 2 9" xfId="1674" xr:uid="{66DD7A80-F521-49AB-9B78-2D969D0204BE}"/>
    <cellStyle name="Normal 6 5 3" xfId="1675" xr:uid="{25D27381-B256-4C10-9E0B-8FF43D4E7299}"/>
    <cellStyle name="Normal 6 5 3 2" xfId="1676" xr:uid="{C5EA9915-4E6C-473B-BA70-A3C792B8C6BD}"/>
    <cellStyle name="Normal 6 5 3 2 2" xfId="1677" xr:uid="{2859E081-A94D-4020-A5A4-C7AF4AABF9DC}"/>
    <cellStyle name="Normal 6 5 3 2 2 2" xfId="1678" xr:uid="{E066BBB4-33A1-4432-8BC8-B3E64E55C78D}"/>
    <cellStyle name="Normal 6 5 3 2 2 2 2" xfId="4006" xr:uid="{AF1644BC-A90A-4109-87BE-A36DCFA1717A}"/>
    <cellStyle name="Normal 6 5 3 2 2 3" xfId="1679" xr:uid="{E872DB81-C8F6-4C8D-8C03-A14D7665E5A1}"/>
    <cellStyle name="Normal 6 5 3 2 2 4" xfId="1680" xr:uid="{2DD4CD96-FB81-4C81-89B8-A4BE50BB3ABA}"/>
    <cellStyle name="Normal 6 5 3 2 3" xfId="1681" xr:uid="{4B572BE3-7F88-4977-BF62-25EFD02FAE4E}"/>
    <cellStyle name="Normal 6 5 3 2 3 2" xfId="1682" xr:uid="{2AF57BD1-45DD-47D4-B04A-876E6F6116A1}"/>
    <cellStyle name="Normal 6 5 3 2 3 3" xfId="1683" xr:uid="{F8BCF820-B866-4C34-8644-2BAF2CA13292}"/>
    <cellStyle name="Normal 6 5 3 2 3 4" xfId="1684" xr:uid="{34CBF456-5B5C-40CD-B8F1-7C6DED7425B3}"/>
    <cellStyle name="Normal 6 5 3 2 4" xfId="1685" xr:uid="{326E81B9-83CE-4710-8738-354452661544}"/>
    <cellStyle name="Normal 6 5 3 2 5" xfId="1686" xr:uid="{136462A6-6784-41A5-B102-58EFF9420477}"/>
    <cellStyle name="Normal 6 5 3 2 6" xfId="1687" xr:uid="{52F32618-8E5A-40CF-870B-73DA06467CE0}"/>
    <cellStyle name="Normal 6 5 3 3" xfId="1688" xr:uid="{DBF1C225-4AA9-4B5D-9A7B-B456B9DB1118}"/>
    <cellStyle name="Normal 6 5 3 3 2" xfId="1689" xr:uid="{E9BEB690-2303-4C41-A142-DE1DC3A28A09}"/>
    <cellStyle name="Normal 6 5 3 3 2 2" xfId="1690" xr:uid="{14AD2C46-65FF-4A49-B86A-79C4436FAE95}"/>
    <cellStyle name="Normal 6 5 3 3 2 3" xfId="1691" xr:uid="{1C75B618-409F-449A-BB71-6E4FA4A9ECB9}"/>
    <cellStyle name="Normal 6 5 3 3 2 4" xfId="1692" xr:uid="{098C4603-A1A7-49DD-BBEF-96E860A91369}"/>
    <cellStyle name="Normal 6 5 3 3 3" xfId="1693" xr:uid="{B4118D9A-B41F-4450-8BC7-80587307D8BE}"/>
    <cellStyle name="Normal 6 5 3 3 4" xfId="1694" xr:uid="{047ECE3F-A53F-43D7-93D4-2D90E700D020}"/>
    <cellStyle name="Normal 6 5 3 3 5" xfId="1695" xr:uid="{E96340E0-B903-4FA7-B3B0-18765FCB83DC}"/>
    <cellStyle name="Normal 6 5 3 4" xfId="1696" xr:uid="{7EA2BF37-40CC-4F5B-9979-B045022F9867}"/>
    <cellStyle name="Normal 6 5 3 4 2" xfId="1697" xr:uid="{FE80C54D-A3F7-4ADD-9FFE-46E0240187A6}"/>
    <cellStyle name="Normal 6 5 3 4 3" xfId="1698" xr:uid="{E6749C9E-5DC8-4BAE-907E-22FB806F8554}"/>
    <cellStyle name="Normal 6 5 3 4 4" xfId="1699" xr:uid="{A8EC610E-A04A-4D57-AB8E-724A0DFD7564}"/>
    <cellStyle name="Normal 6 5 3 5" xfId="1700" xr:uid="{52BC87F1-D4DF-435B-93A9-6221BD788F8D}"/>
    <cellStyle name="Normal 6 5 3 5 2" xfId="1701" xr:uid="{25FD8CF4-320A-4F9E-A7B8-1C5A388F8C34}"/>
    <cellStyle name="Normal 6 5 3 5 3" xfId="1702" xr:uid="{F5DF2913-CDD6-404A-BC6A-4C31CF67146D}"/>
    <cellStyle name="Normal 6 5 3 5 4" xfId="1703" xr:uid="{CEB022E1-6FF5-42F5-813D-5B22790BEE4D}"/>
    <cellStyle name="Normal 6 5 3 6" xfId="1704" xr:uid="{D60C494A-8AFC-4E8B-9836-048CEE666AE5}"/>
    <cellStyle name="Normal 6 5 3 7" xfId="1705" xr:uid="{6965641B-ECF3-44F6-8E62-6DD79122DFE9}"/>
    <cellStyle name="Normal 6 5 3 8" xfId="1706" xr:uid="{B2F12FC3-B417-4212-B728-CBCD8E2A8C25}"/>
    <cellStyle name="Normal 6 5 4" xfId="1707" xr:uid="{74EC6E4F-06A1-4592-A11E-90158DBA4812}"/>
    <cellStyle name="Normal 6 5 4 2" xfId="1708" xr:uid="{CEA86E47-60ED-4B9E-9512-3E620FEC6C40}"/>
    <cellStyle name="Normal 6 5 4 2 2" xfId="1709" xr:uid="{970FDBED-4C66-4FBE-A40C-CFFE0376D53B}"/>
    <cellStyle name="Normal 6 5 4 2 2 2" xfId="1710" xr:uid="{9A2BAA96-C349-484C-AB51-CED18A16A15E}"/>
    <cellStyle name="Normal 6 5 4 2 2 3" xfId="1711" xr:uid="{136B1FD4-43E5-45BD-9FF3-25A72602A3ED}"/>
    <cellStyle name="Normal 6 5 4 2 2 4" xfId="1712" xr:uid="{FF3EA5C7-791A-456F-A498-261E6049E928}"/>
    <cellStyle name="Normal 6 5 4 2 3" xfId="1713" xr:uid="{BF59D4BA-17A1-419C-B5AF-9F2C800709E9}"/>
    <cellStyle name="Normal 6 5 4 2 4" xfId="1714" xr:uid="{59EB2792-1B16-4EA0-ADAE-6405505578E0}"/>
    <cellStyle name="Normal 6 5 4 2 5" xfId="1715" xr:uid="{5A05FCA3-1DC6-4062-A496-4FEFB91B73CE}"/>
    <cellStyle name="Normal 6 5 4 3" xfId="1716" xr:uid="{113DDBAB-C62D-44D5-A7DE-9E521EB183BE}"/>
    <cellStyle name="Normal 6 5 4 3 2" xfId="1717" xr:uid="{EE5E57AE-EF0F-437E-81DD-A1FCCA4C6E1A}"/>
    <cellStyle name="Normal 6 5 4 3 3" xfId="1718" xr:uid="{B521B3CA-2641-4A2B-816B-B8F27C560ABA}"/>
    <cellStyle name="Normal 6 5 4 3 4" xfId="1719" xr:uid="{45A39D8C-C0E3-4F6F-85ED-A4F705657B31}"/>
    <cellStyle name="Normal 6 5 4 4" xfId="1720" xr:uid="{C51B6807-ABA6-42B3-86D5-E87CADC5964A}"/>
    <cellStyle name="Normal 6 5 4 4 2" xfId="1721" xr:uid="{79CCB37B-BAD4-4BC9-83FD-3F81D33C4E65}"/>
    <cellStyle name="Normal 6 5 4 4 3" xfId="1722" xr:uid="{3B0C4B0D-A679-4C50-96F3-6B55C9ABDF9A}"/>
    <cellStyle name="Normal 6 5 4 4 4" xfId="1723" xr:uid="{D09C216C-070B-4321-8CEC-65201F12152D}"/>
    <cellStyle name="Normal 6 5 4 5" xfId="1724" xr:uid="{E9C5E0BF-1CBF-4E8D-A7C1-B8EDD8F5CFD7}"/>
    <cellStyle name="Normal 6 5 4 6" xfId="1725" xr:uid="{412E6690-42CD-49E2-B76B-F03899DF0D53}"/>
    <cellStyle name="Normal 6 5 4 7" xfId="1726" xr:uid="{B0241A5E-667A-45D6-9FC2-BBC5009FCBC6}"/>
    <cellStyle name="Normal 6 5 5" xfId="1727" xr:uid="{12A702D6-D7A9-4FA7-A97A-1CFC9C9D39B0}"/>
    <cellStyle name="Normal 6 5 5 2" xfId="1728" xr:uid="{000BE4E2-E3FD-4815-B201-CA5EC2360ACB}"/>
    <cellStyle name="Normal 6 5 5 2 2" xfId="1729" xr:uid="{C7D9511B-B924-49D3-BE60-2D0D5D8B5B6F}"/>
    <cellStyle name="Normal 6 5 5 2 3" xfId="1730" xr:uid="{57215B8B-DBC2-4B0D-827A-FC3EF7C55783}"/>
    <cellStyle name="Normal 6 5 5 2 4" xfId="1731" xr:uid="{10860DC3-FDC0-4D35-8BC9-6225BC68BFA8}"/>
    <cellStyle name="Normal 6 5 5 3" xfId="1732" xr:uid="{69022290-032D-4FE4-8BE8-4D816B164616}"/>
    <cellStyle name="Normal 6 5 5 3 2" xfId="1733" xr:uid="{6F442AF0-DBC8-4420-8D94-4FFC29120AFD}"/>
    <cellStyle name="Normal 6 5 5 3 3" xfId="1734" xr:uid="{ACFEFA10-253C-447C-9D9A-044FB810A178}"/>
    <cellStyle name="Normal 6 5 5 3 4" xfId="1735" xr:uid="{9D74C6AF-3593-4F3B-9B8A-D192570A4C10}"/>
    <cellStyle name="Normal 6 5 5 4" xfId="1736" xr:uid="{5D26D945-54C3-4154-8DE3-8D25DE2C3388}"/>
    <cellStyle name="Normal 6 5 5 5" xfId="1737" xr:uid="{AE65A6CA-6AC5-4576-9465-4429A977A4AD}"/>
    <cellStyle name="Normal 6 5 5 6" xfId="1738" xr:uid="{73CF300D-0526-408B-8984-51A54F808E53}"/>
    <cellStyle name="Normal 6 5 6" xfId="1739" xr:uid="{7518012F-EC81-4948-84FA-A0AC6A0409D0}"/>
    <cellStyle name="Normal 6 5 6 2" xfId="1740" xr:uid="{70FB49F2-017B-47CB-A0B2-10F8881056D6}"/>
    <cellStyle name="Normal 6 5 6 2 2" xfId="1741" xr:uid="{FA305F06-D8DA-48FE-A3F2-175C53EED379}"/>
    <cellStyle name="Normal 6 5 6 2 3" xfId="1742" xr:uid="{46D130AA-6834-47E1-A0F6-E14B6B121F0E}"/>
    <cellStyle name="Normal 6 5 6 2 4" xfId="1743" xr:uid="{10F5A87E-8B11-478D-9EE0-AF63D3D93A53}"/>
    <cellStyle name="Normal 6 5 6 3" xfId="1744" xr:uid="{112F754B-2C04-4701-91CB-1ED1FF6D2E5B}"/>
    <cellStyle name="Normal 6 5 6 4" xfId="1745" xr:uid="{BAC62B53-FD7D-4AC6-A64C-610E9D1AAD14}"/>
    <cellStyle name="Normal 6 5 6 5" xfId="1746" xr:uid="{E36A3F25-EE28-4AB2-BD8B-0122A4715632}"/>
    <cellStyle name="Normal 6 5 7" xfId="1747" xr:uid="{0D9B33A2-8DAC-42DC-A58C-194D9CB61103}"/>
    <cellStyle name="Normal 6 5 7 2" xfId="1748" xr:uid="{21FAC230-D443-4593-BBF7-9750B1DEEB76}"/>
    <cellStyle name="Normal 6 5 7 3" xfId="1749" xr:uid="{89E59F15-36A2-4360-B0BA-999AE122220A}"/>
    <cellStyle name="Normal 6 5 7 4" xfId="1750" xr:uid="{C4DB21A3-B6A1-4B7E-9C47-D553FF4BFCC0}"/>
    <cellStyle name="Normal 6 5 8" xfId="1751" xr:uid="{6C7CCD94-A687-4939-8642-B579E216701D}"/>
    <cellStyle name="Normal 6 5 8 2" xfId="1752" xr:uid="{58C3D33D-F968-4B71-AB49-1B84E71E5ECF}"/>
    <cellStyle name="Normal 6 5 8 3" xfId="1753" xr:uid="{E879A679-E18C-40DF-95F7-4E9BE7C3B3A5}"/>
    <cellStyle name="Normal 6 5 8 4" xfId="1754" xr:uid="{5BFF8A0E-42EB-4E05-8134-B24AD9858AAB}"/>
    <cellStyle name="Normal 6 5 9" xfId="1755" xr:uid="{EB77F4DF-9061-4B3E-9DFE-7CC53344B4BC}"/>
    <cellStyle name="Normal 6 6" xfId="1756" xr:uid="{B5B73E28-1C51-434C-AC9C-6E698F79DD13}"/>
    <cellStyle name="Normal 6 6 2" xfId="1757" xr:uid="{D755942E-CD7A-426B-9A60-5E042263EE18}"/>
    <cellStyle name="Normal 6 6 2 2" xfId="1758" xr:uid="{09E57364-732F-4610-9D1C-AD9530E6F51A}"/>
    <cellStyle name="Normal 6 6 2 2 2" xfId="1759" xr:uid="{2280830F-2012-4876-A3DB-B995F75F4F2F}"/>
    <cellStyle name="Normal 6 6 2 2 2 2" xfId="1760" xr:uid="{818875A6-9386-4388-BB69-4C2142E05BA0}"/>
    <cellStyle name="Normal 6 6 2 2 2 3" xfId="1761" xr:uid="{0DDD2AB0-FB21-41AF-91E7-6A493BD3F7C6}"/>
    <cellStyle name="Normal 6 6 2 2 2 4" xfId="1762" xr:uid="{B2915F4F-4608-4EFB-8EAA-B8C3A148641B}"/>
    <cellStyle name="Normal 6 6 2 2 3" xfId="1763" xr:uid="{4C1093DF-83C6-42E7-A09E-740E3FA42739}"/>
    <cellStyle name="Normal 6 6 2 2 3 2" xfId="1764" xr:uid="{2C0DAC58-328D-496F-8B68-FC1D3C2A2426}"/>
    <cellStyle name="Normal 6 6 2 2 3 3" xfId="1765" xr:uid="{3EB6685D-F70D-48D7-917C-7A5008B2E00F}"/>
    <cellStyle name="Normal 6 6 2 2 3 4" xfId="1766" xr:uid="{CDE50A9B-0AE9-4588-8376-CAD6995EF329}"/>
    <cellStyle name="Normal 6 6 2 2 4" xfId="1767" xr:uid="{AC9FD892-23CD-45BA-9DFB-7308404ABF1A}"/>
    <cellStyle name="Normal 6 6 2 2 5" xfId="1768" xr:uid="{1463F864-8DC4-4ECE-9E77-05F5999160F2}"/>
    <cellStyle name="Normal 6 6 2 2 6" xfId="1769" xr:uid="{171E3199-797A-4B6C-99A5-039AF3ADD0C8}"/>
    <cellStyle name="Normal 6 6 2 3" xfId="1770" xr:uid="{426B1461-C234-4A43-80C2-F540E74E630C}"/>
    <cellStyle name="Normal 6 6 2 3 2" xfId="1771" xr:uid="{EE485198-2FF4-45DE-AA6C-C2D1747CABD7}"/>
    <cellStyle name="Normal 6 6 2 3 2 2" xfId="1772" xr:uid="{2912B491-5F86-41D8-8275-3CACA00C965E}"/>
    <cellStyle name="Normal 6 6 2 3 2 3" xfId="1773" xr:uid="{38C64CF8-4BA4-4B3F-998F-3EB0E73B5443}"/>
    <cellStyle name="Normal 6 6 2 3 2 4" xfId="1774" xr:uid="{A7406583-7278-4716-94BD-FE42E8F3165C}"/>
    <cellStyle name="Normal 6 6 2 3 3" xfId="1775" xr:uid="{9A7A0202-F527-410F-B64E-94B98DCC3027}"/>
    <cellStyle name="Normal 6 6 2 3 4" xfId="1776" xr:uid="{67C2B1E9-FE3F-4680-A00C-2FE2FDCFE4FA}"/>
    <cellStyle name="Normal 6 6 2 3 5" xfId="1777" xr:uid="{3C5E1B36-7244-4E73-8849-1A1FF12D02FA}"/>
    <cellStyle name="Normal 6 6 2 4" xfId="1778" xr:uid="{125FE94B-3A19-47CF-8EE9-2A6D797ED7EE}"/>
    <cellStyle name="Normal 6 6 2 4 2" xfId="1779" xr:uid="{259AD572-1F79-4830-9ADC-110262B538E5}"/>
    <cellStyle name="Normal 6 6 2 4 3" xfId="1780" xr:uid="{E5A8FC37-991D-4EBF-9728-24E49BEC2B1A}"/>
    <cellStyle name="Normal 6 6 2 4 4" xfId="1781" xr:uid="{A1DFF2E5-3539-4F13-A16B-FC76EA3ABCE7}"/>
    <cellStyle name="Normal 6 6 2 5" xfId="1782" xr:uid="{5A167DF4-3003-4B71-970A-DCE828479484}"/>
    <cellStyle name="Normal 6 6 2 5 2" xfId="1783" xr:uid="{C05A4775-A943-4FCA-BFAB-E1695FF7D2B2}"/>
    <cellStyle name="Normal 6 6 2 5 3" xfId="1784" xr:uid="{57B18DC3-D89F-4404-ADAB-F944BC802D2A}"/>
    <cellStyle name="Normal 6 6 2 5 4" xfId="1785" xr:uid="{B8DC1C85-DE32-4D73-8867-AFC21694DF6F}"/>
    <cellStyle name="Normal 6 6 2 6" xfId="1786" xr:uid="{4A4322B6-C132-45E4-A36A-370FBD6E7B56}"/>
    <cellStyle name="Normal 6 6 2 7" xfId="1787" xr:uid="{1AA1221C-EE42-4BD6-A763-EF03FEF3D176}"/>
    <cellStyle name="Normal 6 6 2 8" xfId="1788" xr:uid="{6140D159-AB9B-42F1-8D05-8C2E1DB9B969}"/>
    <cellStyle name="Normal 6 6 3" xfId="1789" xr:uid="{389D2197-1F2F-42AA-AFAC-C494CB2C1E24}"/>
    <cellStyle name="Normal 6 6 3 2" xfId="1790" xr:uid="{96407956-F75D-4E39-A7BA-842BDCF585BB}"/>
    <cellStyle name="Normal 6 6 3 2 2" xfId="1791" xr:uid="{29E8A760-1BAE-473F-9255-B84A50594253}"/>
    <cellStyle name="Normal 6 6 3 2 3" xfId="1792" xr:uid="{279E0C64-DB8A-4853-B165-12D762EB5A43}"/>
    <cellStyle name="Normal 6 6 3 2 4" xfId="1793" xr:uid="{B64BABBF-6B39-4ADD-955F-210FEAF1AC98}"/>
    <cellStyle name="Normal 6 6 3 3" xfId="1794" xr:uid="{230460C5-4AF9-4529-9949-7042D951AB6C}"/>
    <cellStyle name="Normal 6 6 3 3 2" xfId="1795" xr:uid="{50267830-1C83-4DE7-84CA-5E67E935455E}"/>
    <cellStyle name="Normal 6 6 3 3 3" xfId="1796" xr:uid="{E2CE6351-0109-44AB-82A1-3C18CBC740A3}"/>
    <cellStyle name="Normal 6 6 3 3 4" xfId="1797" xr:uid="{150D94DD-DDBB-4B43-AE73-3E4D02D37618}"/>
    <cellStyle name="Normal 6 6 3 4" xfId="1798" xr:uid="{1703AF05-2896-4F7C-97F4-650680F9271D}"/>
    <cellStyle name="Normal 6 6 3 5" xfId="1799" xr:uid="{08CADCD8-692E-43B4-ABCC-128518BE7169}"/>
    <cellStyle name="Normal 6 6 3 6" xfId="1800" xr:uid="{8D541D41-B825-4A6D-BEA5-3AB8224C215C}"/>
    <cellStyle name="Normal 6 6 4" xfId="1801" xr:uid="{71F2FBF0-E7F1-4520-A00B-D8EAEE9C1BEE}"/>
    <cellStyle name="Normal 6 6 4 2" xfId="1802" xr:uid="{B78CD63D-4858-4E98-BF2E-3848931EEFB0}"/>
    <cellStyle name="Normal 6 6 4 2 2" xfId="1803" xr:uid="{6453E8B0-9991-4D8A-BBB1-E27A6D88A5E4}"/>
    <cellStyle name="Normal 6 6 4 2 3" xfId="1804" xr:uid="{67F251D9-D289-42B6-BE70-8A26C508BA04}"/>
    <cellStyle name="Normal 6 6 4 2 4" xfId="1805" xr:uid="{41BF29DF-C19D-431F-A7AE-4C63AD4EF434}"/>
    <cellStyle name="Normal 6 6 4 3" xfId="1806" xr:uid="{F64DECEA-94A3-44CB-AB29-B97243A73F09}"/>
    <cellStyle name="Normal 6 6 4 4" xfId="1807" xr:uid="{5B5964B9-1CD3-4FC7-96E5-B3EBE5DFF22A}"/>
    <cellStyle name="Normal 6 6 4 5" xfId="1808" xr:uid="{2BE3B5A0-A028-48B7-999E-704425C498A1}"/>
    <cellStyle name="Normal 6 6 5" xfId="1809" xr:uid="{E67FE4DB-6260-403E-ABF4-8AD99122EB7C}"/>
    <cellStyle name="Normal 6 6 5 2" xfId="1810" xr:uid="{AEAF8910-2E72-4898-8434-367B6298E6D0}"/>
    <cellStyle name="Normal 6 6 5 3" xfId="1811" xr:uid="{3D36DB50-5780-47A1-ACF6-059CBFE694F2}"/>
    <cellStyle name="Normal 6 6 5 4" xfId="1812" xr:uid="{73C6744D-3034-4DFF-BE3C-67EE30DB6FE5}"/>
    <cellStyle name="Normal 6 6 6" xfId="1813" xr:uid="{A5895861-ACE9-4794-A2DF-7DAC9CB4513B}"/>
    <cellStyle name="Normal 6 6 6 2" xfId="1814" xr:uid="{CEC1CBA3-B062-4DF8-8E21-5251D61BD444}"/>
    <cellStyle name="Normal 6 6 6 3" xfId="1815" xr:uid="{6F349E17-C8AB-4114-BB0E-866DD11F523A}"/>
    <cellStyle name="Normal 6 6 6 4" xfId="1816" xr:uid="{369E4C30-13C0-4292-994F-4622D3929D1A}"/>
    <cellStyle name="Normal 6 6 7" xfId="1817" xr:uid="{A65A4278-278B-4C4F-B3FF-B5EF4AE77CCD}"/>
    <cellStyle name="Normal 6 6 8" xfId="1818" xr:uid="{735327A2-6504-44DD-B740-E52C95649912}"/>
    <cellStyle name="Normal 6 6 9" xfId="1819" xr:uid="{AD229A8C-9DE8-4F31-929B-E65D27145E7F}"/>
    <cellStyle name="Normal 6 7" xfId="1820" xr:uid="{FA8C5565-72F2-45AE-AEC0-F932EB0ADA50}"/>
    <cellStyle name="Normal 6 7 2" xfId="1821" xr:uid="{98F1D0E5-9188-44A7-9C76-AEEE4836C514}"/>
    <cellStyle name="Normal 6 7 2 2" xfId="1822" xr:uid="{F3775880-6805-4571-B116-B64BC30D9878}"/>
    <cellStyle name="Normal 6 7 2 2 2" xfId="1823" xr:uid="{7631C030-F72D-4883-A53B-D8B531959EAC}"/>
    <cellStyle name="Normal 6 7 2 2 2 2" xfId="4007" xr:uid="{BF323426-1363-4EC3-8BEC-A30269B871FA}"/>
    <cellStyle name="Normal 6 7 2 2 3" xfId="1824" xr:uid="{00F16186-AB17-4292-9B44-E91E711F8658}"/>
    <cellStyle name="Normal 6 7 2 2 4" xfId="1825" xr:uid="{FCCFED9D-42F5-46A3-9A8E-B0B228F36B94}"/>
    <cellStyle name="Normal 6 7 2 3" xfId="1826" xr:uid="{FF8180FA-4AC8-449C-B506-1B26A6FBD32B}"/>
    <cellStyle name="Normal 6 7 2 3 2" xfId="1827" xr:uid="{0D082864-8FFF-4FC0-9BCC-A487FFBDFF6A}"/>
    <cellStyle name="Normal 6 7 2 3 3" xfId="1828" xr:uid="{6130C514-BA57-43C0-9499-3E99A439CE45}"/>
    <cellStyle name="Normal 6 7 2 3 4" xfId="1829" xr:uid="{7400DBDD-5AE8-48D5-B44C-C5DAD40BF246}"/>
    <cellStyle name="Normal 6 7 2 4" xfId="1830" xr:uid="{D80B64E3-BB83-45C8-A3C2-BB3C0DA1C466}"/>
    <cellStyle name="Normal 6 7 2 5" xfId="1831" xr:uid="{4AB26F42-3B38-44B3-BA47-3BEEF0C241CD}"/>
    <cellStyle name="Normal 6 7 2 6" xfId="1832" xr:uid="{94A83B0A-9F42-46D3-952C-DB6F6F4E82C0}"/>
    <cellStyle name="Normal 6 7 3" xfId="1833" xr:uid="{12334099-36AB-4F3E-BB11-FD8D26A99A1D}"/>
    <cellStyle name="Normal 6 7 3 2" xfId="1834" xr:uid="{DF6132D0-B8D7-4815-89EE-B21CDE8A55F6}"/>
    <cellStyle name="Normal 6 7 3 2 2" xfId="1835" xr:uid="{891E2987-899B-49AB-B361-EC6238B2F098}"/>
    <cellStyle name="Normal 6 7 3 2 3" xfId="1836" xr:uid="{13FD943B-504F-4A58-89FC-F2424C05993F}"/>
    <cellStyle name="Normal 6 7 3 2 4" xfId="1837" xr:uid="{C4E3F90A-9783-4FAD-8C13-683D99B13736}"/>
    <cellStyle name="Normal 6 7 3 3" xfId="1838" xr:uid="{CCC99DCC-F01E-417E-B151-91109E095D64}"/>
    <cellStyle name="Normal 6 7 3 4" xfId="1839" xr:uid="{4FAB158B-F1D4-4421-88FA-6D8BF9725748}"/>
    <cellStyle name="Normal 6 7 3 5" xfId="1840" xr:uid="{ACACC95B-FF4A-4758-B596-244877C04F53}"/>
    <cellStyle name="Normal 6 7 4" xfId="1841" xr:uid="{8A37CAEC-361B-43B4-B133-E37C57FFF517}"/>
    <cellStyle name="Normal 6 7 4 2" xfId="1842" xr:uid="{08F119AA-F2F9-4AAA-9E1C-2183492B6C15}"/>
    <cellStyle name="Normal 6 7 4 3" xfId="1843" xr:uid="{8F78CB52-F6EF-460C-BE7D-256456BB9F7A}"/>
    <cellStyle name="Normal 6 7 4 4" xfId="1844" xr:uid="{B65D8971-F0DD-4B0E-A98B-13C1C27FA4CF}"/>
    <cellStyle name="Normal 6 7 5" xfId="1845" xr:uid="{5D0FE3E7-2952-4850-9CF6-0885E6147F26}"/>
    <cellStyle name="Normal 6 7 5 2" xfId="1846" xr:uid="{895CF263-EE57-49C4-B63E-C73BC4E498D1}"/>
    <cellStyle name="Normal 6 7 5 3" xfId="1847" xr:uid="{EC5BC6FB-4908-4F71-B2A2-976810148DA3}"/>
    <cellStyle name="Normal 6 7 5 4" xfId="1848" xr:uid="{2B2AA30B-13A5-49EB-8B60-A63D02DE09E8}"/>
    <cellStyle name="Normal 6 7 6" xfId="1849" xr:uid="{3D0717B8-8822-4839-A6D6-98426C0A5A03}"/>
    <cellStyle name="Normal 6 7 7" xfId="1850" xr:uid="{73AEEE08-8BDA-40AC-9E4C-D53540687AA8}"/>
    <cellStyle name="Normal 6 7 8" xfId="1851" xr:uid="{FCE0B6BE-F22A-4BB6-AF9B-E4D9842E254B}"/>
    <cellStyle name="Normal 6 8" xfId="1852" xr:uid="{06C197A2-D5E3-4DA0-8980-4BAF59F743FC}"/>
    <cellStyle name="Normal 6 8 2" xfId="1853" xr:uid="{18EBC602-E840-4B69-B3B8-97BEFCD60B7E}"/>
    <cellStyle name="Normal 6 8 2 2" xfId="1854" xr:uid="{E8DF3CDD-4424-4E10-8F23-2762D791A523}"/>
    <cellStyle name="Normal 6 8 2 2 2" xfId="1855" xr:uid="{D20E56AD-9CE6-4537-8F10-C42E600B129C}"/>
    <cellStyle name="Normal 6 8 2 2 3" xfId="1856" xr:uid="{ABF74A91-DF93-44CE-B1D1-417B23FAFEEA}"/>
    <cellStyle name="Normal 6 8 2 2 4" xfId="1857" xr:uid="{0EEA86F8-E2C4-4AB5-8AAE-A9F2EEA4B955}"/>
    <cellStyle name="Normal 6 8 2 3" xfId="1858" xr:uid="{6C10A85D-60CE-4964-8EA4-91DEE61FBFF6}"/>
    <cellStyle name="Normal 6 8 2 4" xfId="1859" xr:uid="{BB48FF02-CD69-45BD-BB69-C7979533E36D}"/>
    <cellStyle name="Normal 6 8 2 5" xfId="1860" xr:uid="{C5A74A17-3CDF-4721-89C7-02669E03C150}"/>
    <cellStyle name="Normal 6 8 3" xfId="1861" xr:uid="{38C38512-AE13-4ECF-83DC-DD24513EFAE0}"/>
    <cellStyle name="Normal 6 8 3 2" xfId="1862" xr:uid="{F12A93B9-57A6-406C-B0AA-A73C85AAA06A}"/>
    <cellStyle name="Normal 6 8 3 3" xfId="1863" xr:uid="{47908156-10C0-4506-B3D3-395D17CD6C64}"/>
    <cellStyle name="Normal 6 8 3 4" xfId="1864" xr:uid="{8F68F4C4-A4D9-481F-A549-0C4AFB2555FD}"/>
    <cellStyle name="Normal 6 8 4" xfId="1865" xr:uid="{DACD4801-98FF-467B-97B2-7D6D329DC589}"/>
    <cellStyle name="Normal 6 8 4 2" xfId="1866" xr:uid="{54B7CADD-3786-43E8-962C-C5D60267380E}"/>
    <cellStyle name="Normal 6 8 4 3" xfId="1867" xr:uid="{D1923205-1948-4340-B5E2-B0849200E592}"/>
    <cellStyle name="Normal 6 8 4 4" xfId="1868" xr:uid="{D379118B-3ABE-4E62-A474-291590D22225}"/>
    <cellStyle name="Normal 6 8 5" xfId="1869" xr:uid="{238C42E1-B1C4-4AA8-93CE-5E2D96FF9F37}"/>
    <cellStyle name="Normal 6 8 6" xfId="1870" xr:uid="{BF3AD1B5-A9AB-4764-9517-965D109B9F47}"/>
    <cellStyle name="Normal 6 8 7" xfId="1871" xr:uid="{4B16199D-4148-4D65-9E0B-26C6AB2D4D2A}"/>
    <cellStyle name="Normal 6 9" xfId="1872" xr:uid="{4A7F605B-8724-4C39-9924-933A0F47205B}"/>
    <cellStyle name="Normal 6 9 2" xfId="1873" xr:uid="{C4330908-B656-475D-96B0-350E6C6EF520}"/>
    <cellStyle name="Normal 6 9 2 2" xfId="1874" xr:uid="{E70DA8AC-DF20-4349-BE97-424CB4CD5998}"/>
    <cellStyle name="Normal 6 9 2 3" xfId="1875" xr:uid="{C8C9CE1D-53E6-407A-9318-A208E1E9A4CB}"/>
    <cellStyle name="Normal 6 9 2 4" xfId="1876" xr:uid="{E1DCC9F1-358B-47C8-AAA8-5D17EB937D99}"/>
    <cellStyle name="Normal 6 9 3" xfId="1877" xr:uid="{CA5B7B78-FEAE-4FBF-9D90-8A6EF7ACD13D}"/>
    <cellStyle name="Normal 6 9 3 2" xfId="1878" xr:uid="{2CCAF019-4A03-4A85-AEFC-F9B0714F71CF}"/>
    <cellStyle name="Normal 6 9 3 3" xfId="1879" xr:uid="{B8020BB0-AD44-4146-AEE2-7CA0AE42DDCD}"/>
    <cellStyle name="Normal 6 9 3 4" xfId="1880" xr:uid="{F6F65A5C-B6F7-4837-9CAD-499FE6F5AAAD}"/>
    <cellStyle name="Normal 6 9 4" xfId="1881" xr:uid="{8BC16BBF-3D73-4ED6-A47B-BE8EABA7D5C5}"/>
    <cellStyle name="Normal 6 9 5" xfId="1882" xr:uid="{8BC59CD3-EDC1-4985-A788-DCC9873685C6}"/>
    <cellStyle name="Normal 6 9 6" xfId="1883" xr:uid="{C9F3584E-81C5-4D78-8162-B9CA5C378CEC}"/>
    <cellStyle name="Normal 7" xfId="85" xr:uid="{84C0614C-C752-45CC-85BA-C682866FFF27}"/>
    <cellStyle name="Normal 7 10" xfId="1884" xr:uid="{7F174703-8995-4A3B-87F1-4D213565B0D6}"/>
    <cellStyle name="Normal 7 10 2" xfId="1885" xr:uid="{2C2042B5-1330-4460-BB26-74C6C0903882}"/>
    <cellStyle name="Normal 7 10 3" xfId="1886" xr:uid="{E98E60F7-E16D-484B-8593-25B618735676}"/>
    <cellStyle name="Normal 7 10 4" xfId="1887" xr:uid="{E0974269-439C-4DBC-BF8F-33F9EE6A8CD2}"/>
    <cellStyle name="Normal 7 11" xfId="1888" xr:uid="{2FB6EAD9-0CDE-4CFF-A953-0CEAB682A0A5}"/>
    <cellStyle name="Normal 7 11 2" xfId="1889" xr:uid="{2EE2E1B3-4A26-4592-B7DA-51CFEDFBCFF9}"/>
    <cellStyle name="Normal 7 11 3" xfId="1890" xr:uid="{F8DB4437-1207-44FA-BAD9-8CF2D10DF0D4}"/>
    <cellStyle name="Normal 7 11 4" xfId="1891" xr:uid="{0C63366B-9169-406A-B611-18C0AC78BBCC}"/>
    <cellStyle name="Normal 7 12" xfId="1892" xr:uid="{B8EF2105-26A8-40A1-8E22-EA8D7534C499}"/>
    <cellStyle name="Normal 7 12 2" xfId="1893" xr:uid="{E852ACB3-9D34-41E2-A575-F32EA297965C}"/>
    <cellStyle name="Normal 7 13" xfId="1894" xr:uid="{410B21BF-BBB7-41A5-B66D-61ABA36C2D9C}"/>
    <cellStyle name="Normal 7 14" xfId="1895" xr:uid="{D1719E04-CBB4-4CBB-AAF5-31BE126FC93C}"/>
    <cellStyle name="Normal 7 15" xfId="1896" xr:uid="{8A984664-6758-42F8-ACE3-FCD5C51F9A4F}"/>
    <cellStyle name="Normal 7 2" xfId="86" xr:uid="{B477F020-0396-4ADB-8B5F-A7DB2B56FE19}"/>
    <cellStyle name="Normal 7 2 10" xfId="1897" xr:uid="{050AFE0B-7CEF-449B-ABE6-B5A470590A8B}"/>
    <cellStyle name="Normal 7 2 11" xfId="1898" xr:uid="{B4E868E8-9FF2-45AF-A0B9-83ED34DEA0B1}"/>
    <cellStyle name="Normal 7 2 2" xfId="1899" xr:uid="{F8951BF5-CB6B-463A-8ED2-36E5A469D9B8}"/>
    <cellStyle name="Normal 7 2 2 2" xfId="1900" xr:uid="{32101EB3-9A88-4D81-8747-27EAC5B12B24}"/>
    <cellStyle name="Normal 7 2 2 2 2" xfId="1901" xr:uid="{70F92B65-403E-44CD-A2E8-C8978AB364C2}"/>
    <cellStyle name="Normal 7 2 2 2 2 2" xfId="1902" xr:uid="{7E876DA8-0109-468D-A6B6-17C1B8EFC869}"/>
    <cellStyle name="Normal 7 2 2 2 2 2 2" xfId="1903" xr:uid="{EDEE5519-6707-4DCD-96C4-7D0939863FD7}"/>
    <cellStyle name="Normal 7 2 2 2 2 2 2 2" xfId="4008" xr:uid="{BFC46A9D-41BA-4068-AC61-22BE32F68BE1}"/>
    <cellStyle name="Normal 7 2 2 2 2 2 2 2 2" xfId="4009" xr:uid="{04EBDEA9-9705-4ACA-8DCA-1AD1F9D007C4}"/>
    <cellStyle name="Normal 7 2 2 2 2 2 2 3" xfId="4010" xr:uid="{EDBD31D5-1188-4A3D-B74D-7132DD2763E9}"/>
    <cellStyle name="Normal 7 2 2 2 2 2 3" xfId="1904" xr:uid="{34E80640-E94B-4FCC-83EA-651BB06E7DEA}"/>
    <cellStyle name="Normal 7 2 2 2 2 2 3 2" xfId="4011" xr:uid="{C530FE3D-4288-4F69-9DEF-BAEB37CA29B1}"/>
    <cellStyle name="Normal 7 2 2 2 2 2 4" xfId="1905" xr:uid="{E338187F-AFF7-4CF6-849E-8ED868938B1A}"/>
    <cellStyle name="Normal 7 2 2 2 2 3" xfId="1906" xr:uid="{4F5C12C5-8F16-4EF8-A723-0194E1CA26EC}"/>
    <cellStyle name="Normal 7 2 2 2 2 3 2" xfId="1907" xr:uid="{B2662FB5-4A48-4CEA-85F8-334D4697EA8A}"/>
    <cellStyle name="Normal 7 2 2 2 2 3 2 2" xfId="4012" xr:uid="{EFE7BD63-2CDD-48C4-AE97-D619AA833C04}"/>
    <cellStyle name="Normal 7 2 2 2 2 3 3" xfId="1908" xr:uid="{BEE4AF78-605F-4FBE-8F0E-E6610B992BAC}"/>
    <cellStyle name="Normal 7 2 2 2 2 3 4" xfId="1909" xr:uid="{3AB6798F-EB55-4841-AFCF-FE2CA2400424}"/>
    <cellStyle name="Normal 7 2 2 2 2 4" xfId="1910" xr:uid="{C3B58296-022A-4433-9534-7FDA04D90886}"/>
    <cellStyle name="Normal 7 2 2 2 2 4 2" xfId="4013" xr:uid="{AFD3BD14-EEA2-4E34-86DE-40254793D655}"/>
    <cellStyle name="Normal 7 2 2 2 2 5" xfId="1911" xr:uid="{DBDC150E-CCF7-4E20-AFC4-A28CF056B2C9}"/>
    <cellStyle name="Normal 7 2 2 2 2 6" xfId="1912" xr:uid="{1F40E5A8-738E-4D8C-97AF-D011A210758A}"/>
    <cellStyle name="Normal 7 2 2 2 3" xfId="1913" xr:uid="{B2165025-52D4-4DAA-A0B4-DCC925085E6A}"/>
    <cellStyle name="Normal 7 2 2 2 3 2" xfId="1914" xr:uid="{00C96CC4-9519-4D01-97C3-E7F3B8D55B02}"/>
    <cellStyle name="Normal 7 2 2 2 3 2 2" xfId="1915" xr:uid="{C742D1CF-43CF-4A81-B239-DF27EF1E7F3A}"/>
    <cellStyle name="Normal 7 2 2 2 3 2 2 2" xfId="4014" xr:uid="{BBF65345-4F73-4C6D-9B0C-06C6461BFEA7}"/>
    <cellStyle name="Normal 7 2 2 2 3 2 2 2 2" xfId="4015" xr:uid="{9DFE765D-ACD9-4724-A343-2A6B37327D5C}"/>
    <cellStyle name="Normal 7 2 2 2 3 2 2 3" xfId="4016" xr:uid="{85D43129-7F79-442F-B717-5595FD6D5EE4}"/>
    <cellStyle name="Normal 7 2 2 2 3 2 3" xfId="1916" xr:uid="{E3127E8A-8FF1-4B08-8F99-91F6CEA4D92A}"/>
    <cellStyle name="Normal 7 2 2 2 3 2 3 2" xfId="4017" xr:uid="{57D3C84E-399D-4D1F-BB6C-F0D5FD2A0161}"/>
    <cellStyle name="Normal 7 2 2 2 3 2 4" xfId="1917" xr:uid="{9AFF8B07-A108-4310-924D-C4B7ECE036EC}"/>
    <cellStyle name="Normal 7 2 2 2 3 3" xfId="1918" xr:uid="{AB244164-1C49-4313-B5AB-FD40E1C5555E}"/>
    <cellStyle name="Normal 7 2 2 2 3 3 2" xfId="4018" xr:uid="{BF6386FC-C39B-474A-88B8-0368248EB863}"/>
    <cellStyle name="Normal 7 2 2 2 3 3 2 2" xfId="4019" xr:uid="{C8662A5C-7FEB-4C87-BC2F-5048CBAF670A}"/>
    <cellStyle name="Normal 7 2 2 2 3 3 3" xfId="4020" xr:uid="{460200C6-1BDD-419B-A634-356F5DE00D1C}"/>
    <cellStyle name="Normal 7 2 2 2 3 4" xfId="1919" xr:uid="{9BF8F9D7-354D-4F8D-96E5-610885086AD0}"/>
    <cellStyle name="Normal 7 2 2 2 3 4 2" xfId="4021" xr:uid="{004DD24D-A286-4A25-AC10-778F74EDFF65}"/>
    <cellStyle name="Normal 7 2 2 2 3 5" xfId="1920" xr:uid="{6D97D379-C0AA-4159-ACA4-76867832FB38}"/>
    <cellStyle name="Normal 7 2 2 2 4" xfId="1921" xr:uid="{0BE08F2D-5C0E-4BAF-A822-5CF79F54E922}"/>
    <cellStyle name="Normal 7 2 2 2 4 2" xfId="1922" xr:uid="{CB38C0DD-380D-4548-A869-A64B0CC437E5}"/>
    <cellStyle name="Normal 7 2 2 2 4 2 2" xfId="4022" xr:uid="{453663E6-922E-40A2-B3A2-C37593C3FE16}"/>
    <cellStyle name="Normal 7 2 2 2 4 2 2 2" xfId="4023" xr:uid="{79BB290E-576A-4B0D-90F5-05C98593C669}"/>
    <cellStyle name="Normal 7 2 2 2 4 2 3" xfId="4024" xr:uid="{76A59CCC-EB4D-49CF-8334-BE75906F22EC}"/>
    <cellStyle name="Normal 7 2 2 2 4 3" xfId="1923" xr:uid="{E0A95DD7-F10D-4F26-B18D-BB4C24AD6EE5}"/>
    <cellStyle name="Normal 7 2 2 2 4 3 2" xfId="4025" xr:uid="{B906E4BC-FDFF-4E61-89BC-67082BC34729}"/>
    <cellStyle name="Normal 7 2 2 2 4 4" xfId="1924" xr:uid="{BEB045FF-73B0-4631-8ABC-C1736B4CA416}"/>
    <cellStyle name="Normal 7 2 2 2 5" xfId="1925" xr:uid="{5CA06949-FA2F-4A55-94BE-06CA890CFD05}"/>
    <cellStyle name="Normal 7 2 2 2 5 2" xfId="1926" xr:uid="{084A3F20-6759-4B2E-B4CB-5A8481682B3A}"/>
    <cellStyle name="Normal 7 2 2 2 5 2 2" xfId="4026" xr:uid="{BAEF2A3D-27DD-4B4A-B625-D889E2DBC0D4}"/>
    <cellStyle name="Normal 7 2 2 2 5 3" xfId="1927" xr:uid="{1B5F06A6-D173-419B-9516-FED31810F1DC}"/>
    <cellStyle name="Normal 7 2 2 2 5 4" xfId="1928" xr:uid="{E5DF6266-62E8-417C-BE1E-921AC0199CD9}"/>
    <cellStyle name="Normal 7 2 2 2 6" xfId="1929" xr:uid="{B56D6F25-1D18-41E7-910A-99DF046FFDCF}"/>
    <cellStyle name="Normal 7 2 2 2 6 2" xfId="4027" xr:uid="{FFD4F44C-2D1B-4819-B372-446093916719}"/>
    <cellStyle name="Normal 7 2 2 2 7" xfId="1930" xr:uid="{95720835-19DE-42DF-BC74-0FA4EA7DA0C4}"/>
    <cellStyle name="Normal 7 2 2 2 8" xfId="1931" xr:uid="{388E365C-1184-4429-8BC7-3FD194145CB9}"/>
    <cellStyle name="Normal 7 2 2 3" xfId="1932" xr:uid="{A1ECE67E-EA04-4214-8917-631492D19535}"/>
    <cellStyle name="Normal 7 2 2 3 2" xfId="1933" xr:uid="{D9276230-07D4-4183-A987-FED7CE038276}"/>
    <cellStyle name="Normal 7 2 2 3 2 2" xfId="1934" xr:uid="{52008B62-E2F1-4420-9C3E-AA6BB0679459}"/>
    <cellStyle name="Normal 7 2 2 3 2 2 2" xfId="4028" xr:uid="{88FD21EC-5913-43BF-B825-F906544931D6}"/>
    <cellStyle name="Normal 7 2 2 3 2 2 2 2" xfId="4029" xr:uid="{800CDFCA-E276-4846-81E6-D06C7CA65E92}"/>
    <cellStyle name="Normal 7 2 2 3 2 2 3" xfId="4030" xr:uid="{ABADC0F1-A4D5-4515-9D49-91F62F5DC593}"/>
    <cellStyle name="Normal 7 2 2 3 2 3" xfId="1935" xr:uid="{81326A0A-DE05-4FDF-B56A-4AF4979FD3FD}"/>
    <cellStyle name="Normal 7 2 2 3 2 3 2" xfId="4031" xr:uid="{6C7CF33C-7EAA-4C91-8AEF-F3A751542BAD}"/>
    <cellStyle name="Normal 7 2 2 3 2 4" xfId="1936" xr:uid="{E12B446A-7588-41A2-894A-12737310E603}"/>
    <cellStyle name="Normal 7 2 2 3 3" xfId="1937" xr:uid="{DA431B3D-5446-4E51-A78B-8FD70E470135}"/>
    <cellStyle name="Normal 7 2 2 3 3 2" xfId="1938" xr:uid="{504E3F0D-E01D-4984-ABD9-3F0A7EADF6A7}"/>
    <cellStyle name="Normal 7 2 2 3 3 2 2" xfId="4032" xr:uid="{B0ECCA6A-838E-4A79-B3E3-BEA732D4C8E8}"/>
    <cellStyle name="Normal 7 2 2 3 3 3" xfId="1939" xr:uid="{5E7C6E2B-476E-4367-B1D8-85B49E25ECF3}"/>
    <cellStyle name="Normal 7 2 2 3 3 4" xfId="1940" xr:uid="{3705A4A0-A903-479E-A6E8-C563C0DC9B7C}"/>
    <cellStyle name="Normal 7 2 2 3 4" xfId="1941" xr:uid="{65066436-38C7-4767-8BCB-D43D2EC5742E}"/>
    <cellStyle name="Normal 7 2 2 3 4 2" xfId="4033" xr:uid="{3EFB686D-9B19-4654-9C66-E5261EF8FBB6}"/>
    <cellStyle name="Normal 7 2 2 3 5" xfId="1942" xr:uid="{283F719A-F78A-42E9-9D02-2DBFB445EE92}"/>
    <cellStyle name="Normal 7 2 2 3 6" xfId="1943" xr:uid="{46F6B3F5-A181-46BC-8CF2-816EFA430ED4}"/>
    <cellStyle name="Normal 7 2 2 4" xfId="1944" xr:uid="{7166C07D-7CFB-4BF9-9225-91C5E39D5C17}"/>
    <cellStyle name="Normal 7 2 2 4 2" xfId="1945" xr:uid="{E7E5BDEA-E817-49F1-B56F-14A549176891}"/>
    <cellStyle name="Normal 7 2 2 4 2 2" xfId="1946" xr:uid="{8016F39F-5E25-4D40-B182-ADA2F099EB8C}"/>
    <cellStyle name="Normal 7 2 2 4 2 2 2" xfId="4034" xr:uid="{482D04B8-680B-4A4F-87F8-29D063FE6FA9}"/>
    <cellStyle name="Normal 7 2 2 4 2 2 2 2" xfId="4035" xr:uid="{265DE29C-9EE5-4C02-9220-1B7A9D96702E}"/>
    <cellStyle name="Normal 7 2 2 4 2 2 3" xfId="4036" xr:uid="{50AA9748-5612-4259-B1BB-7EC260087B05}"/>
    <cellStyle name="Normal 7 2 2 4 2 3" xfId="1947" xr:uid="{703E96B6-B4A6-4293-A117-A947C8FE94BF}"/>
    <cellStyle name="Normal 7 2 2 4 2 3 2" xfId="4037" xr:uid="{13E8497D-A7E3-42D3-BAD1-F2C2175E148C}"/>
    <cellStyle name="Normal 7 2 2 4 2 4" xfId="1948" xr:uid="{25263788-D642-4FFD-8AF4-B8EF2DE3C677}"/>
    <cellStyle name="Normal 7 2 2 4 3" xfId="1949" xr:uid="{8351BB01-E62B-497F-82C4-6F20023750E1}"/>
    <cellStyle name="Normal 7 2 2 4 3 2" xfId="4038" xr:uid="{0332CBB6-23DA-4710-B0B0-530F225B8B96}"/>
    <cellStyle name="Normal 7 2 2 4 3 2 2" xfId="4039" xr:uid="{423B2007-2649-480A-94FD-4F5D51891319}"/>
    <cellStyle name="Normal 7 2 2 4 3 3" xfId="4040" xr:uid="{7D1F8220-5269-4DB4-A4AC-829D2DE9AC9F}"/>
    <cellStyle name="Normal 7 2 2 4 4" xfId="1950" xr:uid="{FB693E78-5F20-403F-B561-75C4E1BDA278}"/>
    <cellStyle name="Normal 7 2 2 4 4 2" xfId="4041" xr:uid="{9E6DBBDA-4EC9-45D8-8C52-6A78A7275D35}"/>
    <cellStyle name="Normal 7 2 2 4 5" xfId="1951" xr:uid="{7E87B33C-E0F4-4BB3-85E1-A4EADDAE0908}"/>
    <cellStyle name="Normal 7 2 2 5" xfId="1952" xr:uid="{97B18AAD-52F5-47AB-90C5-0154418C9258}"/>
    <cellStyle name="Normal 7 2 2 5 2" xfId="1953" xr:uid="{C84465BD-BC9A-4813-AFA7-980A21D20D54}"/>
    <cellStyle name="Normal 7 2 2 5 2 2" xfId="4042" xr:uid="{FA778911-792F-40F2-925D-198D28F6ECAC}"/>
    <cellStyle name="Normal 7 2 2 5 2 2 2" xfId="4043" xr:uid="{6EB3DB91-3324-4F72-AED8-DAB66584BEA9}"/>
    <cellStyle name="Normal 7 2 2 5 2 3" xfId="4044" xr:uid="{61056D7E-D9BE-4914-8F00-51653A0EF046}"/>
    <cellStyle name="Normal 7 2 2 5 3" xfId="1954" xr:uid="{6D275B9F-7733-4606-BFCA-0A025465F502}"/>
    <cellStyle name="Normal 7 2 2 5 3 2" xfId="4045" xr:uid="{40F361A5-ACD0-4978-AD90-9D75F14AC0E8}"/>
    <cellStyle name="Normal 7 2 2 5 4" xfId="1955" xr:uid="{52B34981-EB5D-455E-9E48-E7E8E3D0A485}"/>
    <cellStyle name="Normal 7 2 2 6" xfId="1956" xr:uid="{981CB0E5-A743-4C6B-B819-0C00C4AE7987}"/>
    <cellStyle name="Normal 7 2 2 6 2" xfId="1957" xr:uid="{F4F021D0-B5AB-4C65-BCA8-C2528B7FC9ED}"/>
    <cellStyle name="Normal 7 2 2 6 2 2" xfId="4046" xr:uid="{97FC2739-F84A-42CD-9F83-74B4E3A22A4E}"/>
    <cellStyle name="Normal 7 2 2 6 3" xfId="1958" xr:uid="{AF607AF0-7264-43B9-9224-8ABF7E28BA8F}"/>
    <cellStyle name="Normal 7 2 2 6 4" xfId="1959" xr:uid="{0AE94720-CEC4-4540-A27D-DDFBFB1C6BBE}"/>
    <cellStyle name="Normal 7 2 2 7" xfId="1960" xr:uid="{542EAFCD-D9A9-44A5-9478-2802A71C9893}"/>
    <cellStyle name="Normal 7 2 2 7 2" xfId="4047" xr:uid="{9FF00AD2-D31C-4A5B-A740-8EA2ED11DED3}"/>
    <cellStyle name="Normal 7 2 2 8" xfId="1961" xr:uid="{998CC940-535A-4EC4-883B-A9D0A10072F6}"/>
    <cellStyle name="Normal 7 2 2 9" xfId="1962" xr:uid="{CE4993D5-6070-4304-9D5D-EF96F715BCB3}"/>
    <cellStyle name="Normal 7 2 3" xfId="1963" xr:uid="{116A3ED8-1B71-46CA-83EC-9D1D858EF50F}"/>
    <cellStyle name="Normal 7 2 3 2" xfId="1964" xr:uid="{BC917F27-105C-4F48-BBAB-041B9187569D}"/>
    <cellStyle name="Normal 7 2 3 2 2" xfId="1965" xr:uid="{2C8670E4-87BA-40F7-A7ED-CF99B33D0DC4}"/>
    <cellStyle name="Normal 7 2 3 2 2 2" xfId="1966" xr:uid="{E0F1F36E-8623-4B63-BE5C-EE845638F954}"/>
    <cellStyle name="Normal 7 2 3 2 2 2 2" xfId="4048" xr:uid="{ACC6F57D-372A-4902-B237-D34BB1BCCBED}"/>
    <cellStyle name="Normal 7 2 3 2 2 2 2 2" xfId="4049" xr:uid="{EEC65275-EBA4-42A5-B2FF-266BB7AD58A5}"/>
    <cellStyle name="Normal 7 2 3 2 2 2 3" xfId="4050" xr:uid="{8158B698-BB0E-4146-B28B-63F743D9C1B2}"/>
    <cellStyle name="Normal 7 2 3 2 2 3" xfId="1967" xr:uid="{E86D8B56-9E52-428A-AD1A-A95C3EE6BF8B}"/>
    <cellStyle name="Normal 7 2 3 2 2 3 2" xfId="4051" xr:uid="{8F7FE012-BCF2-45E7-BE69-2D2B7540EA0D}"/>
    <cellStyle name="Normal 7 2 3 2 2 4" xfId="1968" xr:uid="{736B210D-3529-47BB-982A-6B0F91297C4C}"/>
    <cellStyle name="Normal 7 2 3 2 3" xfId="1969" xr:uid="{48C7DF7A-57EC-44D3-9BE6-4131F0948B09}"/>
    <cellStyle name="Normal 7 2 3 2 3 2" xfId="1970" xr:uid="{2E2A3D88-0228-401D-B55E-32878C2CC386}"/>
    <cellStyle name="Normal 7 2 3 2 3 2 2" xfId="4052" xr:uid="{B55DC231-5106-4D06-83A6-4B784D333B98}"/>
    <cellStyle name="Normal 7 2 3 2 3 3" xfId="1971" xr:uid="{449AFBF1-E232-4EB6-9628-3590AB423C29}"/>
    <cellStyle name="Normal 7 2 3 2 3 4" xfId="1972" xr:uid="{73D71FFE-8622-46E1-8CE6-2F43DA28C3E2}"/>
    <cellStyle name="Normal 7 2 3 2 4" xfId="1973" xr:uid="{4719E612-8841-4D0C-9F38-D16640848431}"/>
    <cellStyle name="Normal 7 2 3 2 4 2" xfId="4053" xr:uid="{4DE795A2-8A75-4124-8ABE-2C39D647047D}"/>
    <cellStyle name="Normal 7 2 3 2 5" xfId="1974" xr:uid="{16314B4C-A797-41FB-AF9F-A4B08493EB35}"/>
    <cellStyle name="Normal 7 2 3 2 6" xfId="1975" xr:uid="{2338B177-F705-46DC-999E-F730F303CE3B}"/>
    <cellStyle name="Normal 7 2 3 3" xfId="1976" xr:uid="{DA49E4CB-CDA0-4EDD-8F43-AEF3962C6547}"/>
    <cellStyle name="Normal 7 2 3 3 2" xfId="1977" xr:uid="{CF7D10EE-5509-4E73-949F-2DCDF20F7E06}"/>
    <cellStyle name="Normal 7 2 3 3 2 2" xfId="1978" xr:uid="{124106BD-343F-4DAE-A817-5059E63B9359}"/>
    <cellStyle name="Normal 7 2 3 3 2 2 2" xfId="4054" xr:uid="{055F2C8E-82C3-49AF-B82C-8AC6D2C5F30C}"/>
    <cellStyle name="Normal 7 2 3 3 2 2 2 2" xfId="4055" xr:uid="{A16C2296-650A-4999-AE71-0812BFB29BA5}"/>
    <cellStyle name="Normal 7 2 3 3 2 2 3" xfId="4056" xr:uid="{C7A4622A-5ED9-4C1B-977D-307009567E37}"/>
    <cellStyle name="Normal 7 2 3 3 2 3" xfId="1979" xr:uid="{516078D0-5BC8-4322-BB00-6FAC065C6049}"/>
    <cellStyle name="Normal 7 2 3 3 2 3 2" xfId="4057" xr:uid="{418E08F5-1EEE-466E-BE81-D0AED2DEA63A}"/>
    <cellStyle name="Normal 7 2 3 3 2 4" xfId="1980" xr:uid="{DCFF32AD-F71A-4939-A17D-018A65E77758}"/>
    <cellStyle name="Normal 7 2 3 3 3" xfId="1981" xr:uid="{4E9118BE-5C15-4B0D-BF65-4310277E3377}"/>
    <cellStyle name="Normal 7 2 3 3 3 2" xfId="4058" xr:uid="{71D84277-3373-445A-BBB4-1F2835A7B7DC}"/>
    <cellStyle name="Normal 7 2 3 3 3 2 2" xfId="4059" xr:uid="{F919D872-82C1-4F17-A95E-BB74913CEAC0}"/>
    <cellStyle name="Normal 7 2 3 3 3 3" xfId="4060" xr:uid="{8E8A95E1-0335-4C57-8917-55FF61AB955A}"/>
    <cellStyle name="Normal 7 2 3 3 4" xfId="1982" xr:uid="{CB5E1688-B759-4225-8C28-79AE7C51D9A9}"/>
    <cellStyle name="Normal 7 2 3 3 4 2" xfId="4061" xr:uid="{A250A166-009E-4B29-9FB6-9D47728C085A}"/>
    <cellStyle name="Normal 7 2 3 3 5" xfId="1983" xr:uid="{DEEB82A9-7FFF-4C6A-B69A-3F7725035BDD}"/>
    <cellStyle name="Normal 7 2 3 4" xfId="1984" xr:uid="{60DE73C1-6FBA-4655-B15C-53D8E222746B}"/>
    <cellStyle name="Normal 7 2 3 4 2" xfId="1985" xr:uid="{51610571-F679-4589-BE3B-357134BCA506}"/>
    <cellStyle name="Normal 7 2 3 4 2 2" xfId="4062" xr:uid="{1D75CA4A-85B1-488C-8438-DFAC8AE30F1A}"/>
    <cellStyle name="Normal 7 2 3 4 2 2 2" xfId="4063" xr:uid="{90AEA10B-1F9C-479B-98B3-A946728D81FD}"/>
    <cellStyle name="Normal 7 2 3 4 2 3" xfId="4064" xr:uid="{9AD13079-75A0-4269-8771-56F5847D6BF3}"/>
    <cellStyle name="Normal 7 2 3 4 3" xfId="1986" xr:uid="{515ABFC6-CDAC-456F-93C7-0B0A3FD8A0D2}"/>
    <cellStyle name="Normal 7 2 3 4 3 2" xfId="4065" xr:uid="{A397F9C5-CD24-4768-8D14-E71CE8532D24}"/>
    <cellStyle name="Normal 7 2 3 4 4" xfId="1987" xr:uid="{B00F40ED-2AA7-4B16-A478-14E27025CB9F}"/>
    <cellStyle name="Normal 7 2 3 5" xfId="1988" xr:uid="{5186AC68-FE3A-4551-B00A-252C91F99B67}"/>
    <cellStyle name="Normal 7 2 3 5 2" xfId="1989" xr:uid="{CAEAAE7D-573B-48EA-8083-88BBF9CD9412}"/>
    <cellStyle name="Normal 7 2 3 5 2 2" xfId="4066" xr:uid="{4B841A3D-BDC1-4072-9A49-B9ABE1ED288A}"/>
    <cellStyle name="Normal 7 2 3 5 3" xfId="1990" xr:uid="{CAA9E8B8-E96D-4DE5-AC07-CE4F4B6EB099}"/>
    <cellStyle name="Normal 7 2 3 5 4" xfId="1991" xr:uid="{9A21F954-1435-4F19-ACDB-7CB7177F7AC4}"/>
    <cellStyle name="Normal 7 2 3 6" xfId="1992" xr:uid="{B07EC129-15CE-4238-8E8C-87897AAE9D7E}"/>
    <cellStyle name="Normal 7 2 3 6 2" xfId="4067" xr:uid="{6BBF43C6-B0F2-4088-A956-FECEC2C1D229}"/>
    <cellStyle name="Normal 7 2 3 7" xfId="1993" xr:uid="{6578F5C9-64B1-4D93-B049-B7A97D797053}"/>
    <cellStyle name="Normal 7 2 3 8" xfId="1994" xr:uid="{881886FC-9EA1-4C6C-AEDA-5A175A9F3742}"/>
    <cellStyle name="Normal 7 2 4" xfId="1995" xr:uid="{03F51D2B-3E4E-42C4-991C-F28C4F937F8D}"/>
    <cellStyle name="Normal 7 2 4 2" xfId="1996" xr:uid="{F224F0B3-2BCA-4057-9F7A-068102148D1D}"/>
    <cellStyle name="Normal 7 2 4 2 2" xfId="1997" xr:uid="{CF6AC119-375E-4E60-89ED-F94EFCB0E5F9}"/>
    <cellStyle name="Normal 7 2 4 2 2 2" xfId="1998" xr:uid="{9AEDE353-600B-4F10-8085-23D93D6FD805}"/>
    <cellStyle name="Normal 7 2 4 2 2 2 2" xfId="4068" xr:uid="{0FA9298B-FD83-4FEA-80F9-D4B96E8FEA20}"/>
    <cellStyle name="Normal 7 2 4 2 2 3" xfId="1999" xr:uid="{F5A54DC4-A6A5-40B2-AAFD-4F0C405DFC90}"/>
    <cellStyle name="Normal 7 2 4 2 2 4" xfId="2000" xr:uid="{92B6DDEE-D5A0-4F57-85FD-C997A190CB81}"/>
    <cellStyle name="Normal 7 2 4 2 3" xfId="2001" xr:uid="{2CC09805-502F-4AEA-9D07-802FFEC6B2BA}"/>
    <cellStyle name="Normal 7 2 4 2 3 2" xfId="4069" xr:uid="{F982D683-9470-413D-9000-4C71157A61C7}"/>
    <cellStyle name="Normal 7 2 4 2 4" xfId="2002" xr:uid="{C71E453E-741E-441F-BA8C-D48F0A1C84EF}"/>
    <cellStyle name="Normal 7 2 4 2 5" xfId="2003" xr:uid="{C8A93837-DB0D-43F2-A19F-A716133928B4}"/>
    <cellStyle name="Normal 7 2 4 3" xfId="2004" xr:uid="{94EB2AEA-3D13-4D42-B3C3-D16785C23137}"/>
    <cellStyle name="Normal 7 2 4 3 2" xfId="2005" xr:uid="{173091E2-8A8B-4A7E-BEE9-0A7BF6778642}"/>
    <cellStyle name="Normal 7 2 4 3 2 2" xfId="4070" xr:uid="{61263431-831A-4AEE-9484-E75D339C375B}"/>
    <cellStyle name="Normal 7 2 4 3 3" xfId="2006" xr:uid="{40A444C6-72FE-46FC-9221-1EBFCDCC5A60}"/>
    <cellStyle name="Normal 7 2 4 3 4" xfId="2007" xr:uid="{0B369B87-03D6-42EF-870C-3E5A0237A03D}"/>
    <cellStyle name="Normal 7 2 4 4" xfId="2008" xr:uid="{6BEB0CBE-20E6-4D65-8AD8-67684F2A5D95}"/>
    <cellStyle name="Normal 7 2 4 4 2" xfId="2009" xr:uid="{209FE3BE-E29C-4054-AE60-AEC7BC877258}"/>
    <cellStyle name="Normal 7 2 4 4 3" xfId="2010" xr:uid="{115A5E86-07A2-459B-81F5-5BEBE190265E}"/>
    <cellStyle name="Normal 7 2 4 4 4" xfId="2011" xr:uid="{3609C944-9C34-4DC2-8D7D-D728775220A4}"/>
    <cellStyle name="Normal 7 2 4 5" xfId="2012" xr:uid="{A5AA1E5D-850D-4795-B5A1-959853C1279C}"/>
    <cellStyle name="Normal 7 2 4 6" xfId="2013" xr:uid="{A117C8D4-ED4D-4CB3-927A-99C51341F66D}"/>
    <cellStyle name="Normal 7 2 4 7" xfId="2014" xr:uid="{DAD7569C-3556-4395-BC8A-63BC92CAA10C}"/>
    <cellStyle name="Normal 7 2 5" xfId="2015" xr:uid="{A0C80A7D-6CE4-45D9-8E4D-8DB28D7841FC}"/>
    <cellStyle name="Normal 7 2 5 2" xfId="2016" xr:uid="{2FDC5E7D-A883-42D0-9619-B929047A4703}"/>
    <cellStyle name="Normal 7 2 5 2 2" xfId="2017" xr:uid="{230B82B8-5613-4A5C-8520-83287BB96CA4}"/>
    <cellStyle name="Normal 7 2 5 2 2 2" xfId="4071" xr:uid="{0011A684-C5AF-4B8A-A165-6CDD790153D0}"/>
    <cellStyle name="Normal 7 2 5 2 2 2 2" xfId="4072" xr:uid="{736A06DE-EA9D-4225-AED2-FDEBB6BEE493}"/>
    <cellStyle name="Normal 7 2 5 2 2 3" xfId="4073" xr:uid="{B9D7C04A-FCCE-4A8F-9C0F-F47054C6ED26}"/>
    <cellStyle name="Normal 7 2 5 2 3" xfId="2018" xr:uid="{FF299CF0-FF6E-4B0B-8437-92278A72CC4D}"/>
    <cellStyle name="Normal 7 2 5 2 3 2" xfId="4074" xr:uid="{ABC64490-7003-4998-AF8B-9492BC220346}"/>
    <cellStyle name="Normal 7 2 5 2 4" xfId="2019" xr:uid="{DBFC330A-18C4-437F-8BB3-E9C5E904A7E8}"/>
    <cellStyle name="Normal 7 2 5 3" xfId="2020" xr:uid="{9D1B237D-4C2D-4E70-8742-1074909B8E29}"/>
    <cellStyle name="Normal 7 2 5 3 2" xfId="2021" xr:uid="{F02391B6-C17E-4989-8567-F4F66F411DA0}"/>
    <cellStyle name="Normal 7 2 5 3 2 2" xfId="4075" xr:uid="{B1B68C4A-5B1E-44B1-9CC8-C242C9D0FAF2}"/>
    <cellStyle name="Normal 7 2 5 3 3" xfId="2022" xr:uid="{7B91E084-7763-4411-A919-5AD70D26BC62}"/>
    <cellStyle name="Normal 7 2 5 3 4" xfId="2023" xr:uid="{2A961D1D-46A2-4CD6-88F6-A602CD261B34}"/>
    <cellStyle name="Normal 7 2 5 4" xfId="2024" xr:uid="{4243A363-6EAC-4A69-BCE7-099ACAA8AC69}"/>
    <cellStyle name="Normal 7 2 5 4 2" xfId="4076" xr:uid="{7BD4AC60-3813-4B5D-9C8E-D91E47E2214E}"/>
    <cellStyle name="Normal 7 2 5 5" xfId="2025" xr:uid="{07F881AB-FC62-46FD-86D8-6623FEAE158F}"/>
    <cellStyle name="Normal 7 2 5 6" xfId="2026" xr:uid="{584F5BE7-4366-4323-AD8B-A4E89CFC0DC7}"/>
    <cellStyle name="Normal 7 2 6" xfId="2027" xr:uid="{35C1EC0C-3281-44D0-91E2-A908CF58AB52}"/>
    <cellStyle name="Normal 7 2 6 2" xfId="2028" xr:uid="{71CAFD86-1AC6-4960-8D2E-184CAD74CAC6}"/>
    <cellStyle name="Normal 7 2 6 2 2" xfId="2029" xr:uid="{8300BCCC-1915-419A-B2D9-5E67D48A2B0B}"/>
    <cellStyle name="Normal 7 2 6 2 2 2" xfId="4077" xr:uid="{4085F2ED-3AC8-481D-9514-5C7584EB7B7D}"/>
    <cellStyle name="Normal 7 2 6 2 3" xfId="2030" xr:uid="{B4556C02-9F23-4A39-BBB8-B0C0D6226E52}"/>
    <cellStyle name="Normal 7 2 6 2 4" xfId="2031" xr:uid="{57E0ACE6-8874-4805-898D-1DB929CC3E5B}"/>
    <cellStyle name="Normal 7 2 6 3" xfId="2032" xr:uid="{338C9CFA-A296-49F0-8D94-034533683613}"/>
    <cellStyle name="Normal 7 2 6 3 2" xfId="4078" xr:uid="{C01D74B3-3B23-492C-A78F-B24BD64E158A}"/>
    <cellStyle name="Normal 7 2 6 4" xfId="2033" xr:uid="{4B5C3287-46E6-4026-8D4C-01DA90DBC7B5}"/>
    <cellStyle name="Normal 7 2 6 5" xfId="2034" xr:uid="{3EFD8BAF-1820-4225-B6A6-52AF18300ABE}"/>
    <cellStyle name="Normal 7 2 7" xfId="2035" xr:uid="{6D4371DF-2CF9-496F-A0F7-B31B976F47B3}"/>
    <cellStyle name="Normal 7 2 7 2" xfId="2036" xr:uid="{2893C516-FCE0-4C80-8354-D09911E28D98}"/>
    <cellStyle name="Normal 7 2 7 2 2" xfId="4079" xr:uid="{FA06D96D-EB1A-417A-999C-37DC41AC2F13}"/>
    <cellStyle name="Normal 7 2 7 2 3" xfId="4380" xr:uid="{B5FBE530-C7AC-4FBB-B2A1-E318DB1DC99E}"/>
    <cellStyle name="Normal 7 2 7 3" xfId="2037" xr:uid="{CF609FB2-C966-4D4B-BF3D-82C5C1600D3C}"/>
    <cellStyle name="Normal 7 2 7 4" xfId="2038" xr:uid="{BA1539A1-95BE-45DB-BE37-6EF01C711172}"/>
    <cellStyle name="Normal 7 2 7 4 2" xfId="4746" xr:uid="{ACE2BE52-3328-4D65-A085-A0C3B7D79FA9}"/>
    <cellStyle name="Normal 7 2 7 4 3" xfId="4610" xr:uid="{BDA3A09D-AEDD-4AB8-8AAE-4293E885EA11}"/>
    <cellStyle name="Normal 7 2 7 4 4" xfId="4465" xr:uid="{2F141C2A-DB6B-4CA8-8D21-ECE335C5E9CE}"/>
    <cellStyle name="Normal 7 2 8" xfId="2039" xr:uid="{53634C97-6870-4B9B-B1C7-67489BC9696D}"/>
    <cellStyle name="Normal 7 2 8 2" xfId="2040" xr:uid="{4565EA7B-200F-443A-A3AA-81A92BD14EE3}"/>
    <cellStyle name="Normal 7 2 8 3" xfId="2041" xr:uid="{269EA024-DA9E-4068-8B1B-6DB480961ED5}"/>
    <cellStyle name="Normal 7 2 8 4" xfId="2042" xr:uid="{254B5EBE-32A6-45F5-B5AC-A50AAF3C4B42}"/>
    <cellStyle name="Normal 7 2 9" xfId="2043" xr:uid="{B8BBAF97-9902-4954-8FFC-50A858A2EED6}"/>
    <cellStyle name="Normal 7 3" xfId="2044" xr:uid="{D98442B8-DC44-40DA-B714-C044F57009CB}"/>
    <cellStyle name="Normal 7 3 10" xfId="2045" xr:uid="{D9B3F93D-5D2C-4226-A4F8-95C52578FC55}"/>
    <cellStyle name="Normal 7 3 11" xfId="2046" xr:uid="{1E9CC5DF-88CB-4427-9285-8B9202238686}"/>
    <cellStyle name="Normal 7 3 2" xfId="2047" xr:uid="{B6E4D5AD-3BF6-4881-B976-B04F44B7670E}"/>
    <cellStyle name="Normal 7 3 2 2" xfId="2048" xr:uid="{9FFD8C99-DD64-407E-923C-FD3759E55866}"/>
    <cellStyle name="Normal 7 3 2 2 2" xfId="2049" xr:uid="{3D44C79B-E40D-4591-AFA8-6AC418B2E92F}"/>
    <cellStyle name="Normal 7 3 2 2 2 2" xfId="2050" xr:uid="{26AF972A-A5FE-4F40-B3E8-AB1C5822785D}"/>
    <cellStyle name="Normal 7 3 2 2 2 2 2" xfId="2051" xr:uid="{B8F5D792-669B-4F4E-8023-65D821D749B0}"/>
    <cellStyle name="Normal 7 3 2 2 2 2 2 2" xfId="4080" xr:uid="{B0ED1B70-8F8E-46CF-9994-E4E662F75913}"/>
    <cellStyle name="Normal 7 3 2 2 2 2 3" xfId="2052" xr:uid="{3976E401-8C8C-4810-8673-BD341E52EE26}"/>
    <cellStyle name="Normal 7 3 2 2 2 2 4" xfId="2053" xr:uid="{A6EE6A34-8521-4E87-B27E-BD3606AE19AF}"/>
    <cellStyle name="Normal 7 3 2 2 2 3" xfId="2054" xr:uid="{50CC2C2B-0BE6-4E01-8B73-713CE826AE21}"/>
    <cellStyle name="Normal 7 3 2 2 2 3 2" xfId="2055" xr:uid="{219A0895-CCFE-4398-8C08-B6AB421ECB6E}"/>
    <cellStyle name="Normal 7 3 2 2 2 3 3" xfId="2056" xr:uid="{F989E79C-566C-4AEA-8A4D-808AEAD9AC63}"/>
    <cellStyle name="Normal 7 3 2 2 2 3 4" xfId="2057" xr:uid="{15639172-DB5B-4108-B93C-91191290EA6A}"/>
    <cellStyle name="Normal 7 3 2 2 2 4" xfId="2058" xr:uid="{8CCAD87E-F35A-4331-8ECD-89B5E0CEAD36}"/>
    <cellStyle name="Normal 7 3 2 2 2 5" xfId="2059" xr:uid="{FFF369DC-FC49-48C8-B889-C65ED764AABF}"/>
    <cellStyle name="Normal 7 3 2 2 2 6" xfId="2060" xr:uid="{C7B99A73-3467-4C5E-AA47-181AD5B0F784}"/>
    <cellStyle name="Normal 7 3 2 2 3" xfId="2061" xr:uid="{CB455A59-A39B-4B63-B397-2FA52925FD34}"/>
    <cellStyle name="Normal 7 3 2 2 3 2" xfId="2062" xr:uid="{7B4C77AA-C289-470D-9981-12C19B56ED05}"/>
    <cellStyle name="Normal 7 3 2 2 3 2 2" xfId="2063" xr:uid="{2FF35357-42B4-4019-9632-514BC18E126E}"/>
    <cellStyle name="Normal 7 3 2 2 3 2 3" xfId="2064" xr:uid="{70630018-765C-4C71-B35F-A19853181136}"/>
    <cellStyle name="Normal 7 3 2 2 3 2 4" xfId="2065" xr:uid="{1A02BA6F-3607-43D3-8501-1BEE59F51B5D}"/>
    <cellStyle name="Normal 7 3 2 2 3 3" xfId="2066" xr:uid="{D4550270-C632-4FD3-ABD0-46CF35404765}"/>
    <cellStyle name="Normal 7 3 2 2 3 4" xfId="2067" xr:uid="{D1A40483-C270-480A-A91D-0BA450809FBE}"/>
    <cellStyle name="Normal 7 3 2 2 3 5" xfId="2068" xr:uid="{F580D286-5B55-4AFF-9D39-CD8D066461FC}"/>
    <cellStyle name="Normal 7 3 2 2 4" xfId="2069" xr:uid="{0968FC9F-D604-47AB-9A6F-010B09F0E598}"/>
    <cellStyle name="Normal 7 3 2 2 4 2" xfId="2070" xr:uid="{EEB1E555-477C-4F55-AAC9-9A74C8D15253}"/>
    <cellStyle name="Normal 7 3 2 2 4 3" xfId="2071" xr:uid="{E7554971-85A7-4066-87BE-CD2356B2C681}"/>
    <cellStyle name="Normal 7 3 2 2 4 4" xfId="2072" xr:uid="{04339706-2DFC-469E-8955-50E1142DD020}"/>
    <cellStyle name="Normal 7 3 2 2 5" xfId="2073" xr:uid="{A721C1C5-CF52-4152-AB6A-E2E930512BC6}"/>
    <cellStyle name="Normal 7 3 2 2 5 2" xfId="2074" xr:uid="{C24B903E-FC58-4DEE-98D3-20110A8C2AB3}"/>
    <cellStyle name="Normal 7 3 2 2 5 3" xfId="2075" xr:uid="{840CE2A0-9B49-458E-873F-39B2C43DDA8F}"/>
    <cellStyle name="Normal 7 3 2 2 5 4" xfId="2076" xr:uid="{F3CB1D56-6412-4E02-8F21-6D25A29DED9A}"/>
    <cellStyle name="Normal 7 3 2 2 6" xfId="2077" xr:uid="{380C30DB-D510-4744-B257-F65CA8157CA3}"/>
    <cellStyle name="Normal 7 3 2 2 7" xfId="2078" xr:uid="{6ED463E9-8AF2-4319-A156-D1540CB9272D}"/>
    <cellStyle name="Normal 7 3 2 2 8" xfId="2079" xr:uid="{E5A0DD3F-BE15-4850-8A80-1020F4828010}"/>
    <cellStyle name="Normal 7 3 2 3" xfId="2080" xr:uid="{B5422C0E-843F-40E5-8059-E54358A80404}"/>
    <cellStyle name="Normal 7 3 2 3 2" xfId="2081" xr:uid="{E5172940-6878-4D8F-B14D-3016DC5C5BD6}"/>
    <cellStyle name="Normal 7 3 2 3 2 2" xfId="2082" xr:uid="{4D184625-5EA1-4A0F-BC72-3FC0CCA77E7F}"/>
    <cellStyle name="Normal 7 3 2 3 2 2 2" xfId="4081" xr:uid="{095D32F4-55E3-4CD0-824F-79DD88D9817A}"/>
    <cellStyle name="Normal 7 3 2 3 2 2 2 2" xfId="4082" xr:uid="{5179262E-D2D6-48D2-9453-7FE50928E2B2}"/>
    <cellStyle name="Normal 7 3 2 3 2 2 3" xfId="4083" xr:uid="{B27DFDC0-7EF1-4CEA-A2AD-90ABBDB0208F}"/>
    <cellStyle name="Normal 7 3 2 3 2 3" xfId="2083" xr:uid="{359D8895-F889-476E-A6FD-958A29EA5FB7}"/>
    <cellStyle name="Normal 7 3 2 3 2 3 2" xfId="4084" xr:uid="{1588F937-85FE-498F-90D6-FB71670EC9DF}"/>
    <cellStyle name="Normal 7 3 2 3 2 4" xfId="2084" xr:uid="{444C5AE8-871B-4BD0-8A9B-121281545ED8}"/>
    <cellStyle name="Normal 7 3 2 3 3" xfId="2085" xr:uid="{5F20BD16-6E4D-4D5A-870B-007E5523D648}"/>
    <cellStyle name="Normal 7 3 2 3 3 2" xfId="2086" xr:uid="{A8B60D32-DC6A-46A8-9A25-A16DF29D0EC7}"/>
    <cellStyle name="Normal 7 3 2 3 3 2 2" xfId="4085" xr:uid="{115D8CDE-62EE-4B42-B57D-F2794FAF9906}"/>
    <cellStyle name="Normal 7 3 2 3 3 3" xfId="2087" xr:uid="{8C1507A2-C831-482A-AA90-DB8758F53F09}"/>
    <cellStyle name="Normal 7 3 2 3 3 4" xfId="2088" xr:uid="{4BEDA882-5695-4632-95BE-6ECAE7F9FEF5}"/>
    <cellStyle name="Normal 7 3 2 3 4" xfId="2089" xr:uid="{99A75A33-7D08-407A-9F14-F548C158B932}"/>
    <cellStyle name="Normal 7 3 2 3 4 2" xfId="4086" xr:uid="{FCAB3FDE-524C-4C42-B9B7-9F9782418FC6}"/>
    <cellStyle name="Normal 7 3 2 3 5" xfId="2090" xr:uid="{5A5B4B71-5C46-451E-9CAB-0188EECBF207}"/>
    <cellStyle name="Normal 7 3 2 3 6" xfId="2091" xr:uid="{8D125E5E-DA16-4AD2-9F1D-3672BA7C4E65}"/>
    <cellStyle name="Normal 7 3 2 4" xfId="2092" xr:uid="{EC95562E-C283-4242-B286-2CFE89801BC0}"/>
    <cellStyle name="Normal 7 3 2 4 2" xfId="2093" xr:uid="{5BE3E003-EA09-4C2D-A1C0-AE6471D93560}"/>
    <cellStyle name="Normal 7 3 2 4 2 2" xfId="2094" xr:uid="{6E95D42C-4FCF-4C4F-834B-4F2AEF3660F4}"/>
    <cellStyle name="Normal 7 3 2 4 2 2 2" xfId="4087" xr:uid="{FBA3CF5D-20D5-41D2-BFC5-3938AABE31F7}"/>
    <cellStyle name="Normal 7 3 2 4 2 3" xfId="2095" xr:uid="{421135A1-07DC-4078-9039-EBF180F54F08}"/>
    <cellStyle name="Normal 7 3 2 4 2 4" xfId="2096" xr:uid="{FE38F8AB-6229-491A-B602-59B4634FC1AC}"/>
    <cellStyle name="Normal 7 3 2 4 3" xfId="2097" xr:uid="{29140A5B-BDDA-4555-9EF1-9DE572E44010}"/>
    <cellStyle name="Normal 7 3 2 4 3 2" xfId="4088" xr:uid="{D7DC1863-84A1-41E7-A87A-DABCA78AAE57}"/>
    <cellStyle name="Normal 7 3 2 4 4" xfId="2098" xr:uid="{A66B4799-E3B8-427B-B7D6-19CCD275504C}"/>
    <cellStyle name="Normal 7 3 2 4 5" xfId="2099" xr:uid="{FD9D38FD-5095-4A3A-A466-39B9C8E3E8FE}"/>
    <cellStyle name="Normal 7 3 2 5" xfId="2100" xr:uid="{54A11B42-AFD8-476C-95E5-0A8D3096F94E}"/>
    <cellStyle name="Normal 7 3 2 5 2" xfId="2101" xr:uid="{EC885F7C-F184-4268-8348-007BABE47E4D}"/>
    <cellStyle name="Normal 7 3 2 5 2 2" xfId="4089" xr:uid="{E3C2F379-D93D-4266-A05B-3370333DEA38}"/>
    <cellStyle name="Normal 7 3 2 5 3" xfId="2102" xr:uid="{5A0FACF4-3CF0-41BE-AD20-54F6E35BE4DB}"/>
    <cellStyle name="Normal 7 3 2 5 4" xfId="2103" xr:uid="{15182EE8-9822-421C-B5F5-BF76E6D544E8}"/>
    <cellStyle name="Normal 7 3 2 6" xfId="2104" xr:uid="{CFB80F97-0970-4044-B299-139CE0AD264E}"/>
    <cellStyle name="Normal 7 3 2 6 2" xfId="2105" xr:uid="{42508CE0-8C4A-4A65-88C9-27AEBF07FB92}"/>
    <cellStyle name="Normal 7 3 2 6 3" xfId="2106" xr:uid="{34EABA12-9197-42B5-8552-62926736D7B9}"/>
    <cellStyle name="Normal 7 3 2 6 4" xfId="2107" xr:uid="{5DF531F9-36AF-49B2-A3A0-8B8472E8209B}"/>
    <cellStyle name="Normal 7 3 2 7" xfId="2108" xr:uid="{463F5FBC-FBAD-46EC-BD9D-228CE371BFB0}"/>
    <cellStyle name="Normal 7 3 2 8" xfId="2109" xr:uid="{6D77183E-1D69-4B19-9579-B04225A21635}"/>
    <cellStyle name="Normal 7 3 2 9" xfId="2110" xr:uid="{BE39958A-86A5-4264-AB15-F85BE350DEB3}"/>
    <cellStyle name="Normal 7 3 3" xfId="2111" xr:uid="{5B7032C6-2510-48F3-92C7-4AB16EAE14AB}"/>
    <cellStyle name="Normal 7 3 3 2" xfId="2112" xr:uid="{E804A546-B566-4787-A88B-99D453B79850}"/>
    <cellStyle name="Normal 7 3 3 2 2" xfId="2113" xr:uid="{86BDC7C1-547A-42AB-9C6B-93C85475D987}"/>
    <cellStyle name="Normal 7 3 3 2 2 2" xfId="2114" xr:uid="{F27D8991-658F-4952-AF8D-80ADF56A377F}"/>
    <cellStyle name="Normal 7 3 3 2 2 2 2" xfId="4090" xr:uid="{35110188-4196-4243-8CA8-5C280CB48CA0}"/>
    <cellStyle name="Normal 7 3 3 2 2 2 2 2" xfId="4655" xr:uid="{7D70E5B8-D1B4-40AF-A6AC-A6A267B530EA}"/>
    <cellStyle name="Normal 7 3 3 2 2 2 3" xfId="4656" xr:uid="{35501F1D-36C7-4DEE-A6D2-31E7619263B2}"/>
    <cellStyle name="Normal 7 3 3 2 2 3" xfId="2115" xr:uid="{07CD961E-71E9-4F95-84FC-A72951ED6E17}"/>
    <cellStyle name="Normal 7 3 3 2 2 3 2" xfId="4657" xr:uid="{29830F18-728D-4826-B240-0972C930B766}"/>
    <cellStyle name="Normal 7 3 3 2 2 4" xfId="2116" xr:uid="{7830896E-1D6E-423D-9682-8F7B1504EF93}"/>
    <cellStyle name="Normal 7 3 3 2 3" xfId="2117" xr:uid="{C8880198-A5CE-42CD-B06A-F189A1F057D0}"/>
    <cellStyle name="Normal 7 3 3 2 3 2" xfId="2118" xr:uid="{AA3B5F14-0842-401E-887D-D9444161207D}"/>
    <cellStyle name="Normal 7 3 3 2 3 2 2" xfId="4658" xr:uid="{B47E3327-CF5E-4D2C-9D5D-BAEA0A0DDDB4}"/>
    <cellStyle name="Normal 7 3 3 2 3 3" xfId="2119" xr:uid="{5CF95EAC-FEFF-4F06-A290-2086A6C0FCBA}"/>
    <cellStyle name="Normal 7 3 3 2 3 4" xfId="2120" xr:uid="{194C447A-8753-4A92-AE7C-F950682D8E18}"/>
    <cellStyle name="Normal 7 3 3 2 4" xfId="2121" xr:uid="{42692FDC-79E5-4C64-BBA5-6676AD86C06D}"/>
    <cellStyle name="Normal 7 3 3 2 4 2" xfId="4659" xr:uid="{A1421013-8B23-4903-98AE-FC2762A988E1}"/>
    <cellStyle name="Normal 7 3 3 2 5" xfId="2122" xr:uid="{C17C2435-6C2F-42B5-BAE5-8008789C8FBF}"/>
    <cellStyle name="Normal 7 3 3 2 6" xfId="2123" xr:uid="{3B03601F-E930-46B4-8AF8-E00C0C2A4569}"/>
    <cellStyle name="Normal 7 3 3 3" xfId="2124" xr:uid="{8C2FD615-02E3-4E8B-B274-4A5CC897E739}"/>
    <cellStyle name="Normal 7 3 3 3 2" xfId="2125" xr:uid="{0507C6A1-CCD7-450B-B9F5-50C1646C4530}"/>
    <cellStyle name="Normal 7 3 3 3 2 2" xfId="2126" xr:uid="{1B5F67A2-39D9-42A3-A3DA-D4FBD1EB7B83}"/>
    <cellStyle name="Normal 7 3 3 3 2 2 2" xfId="4660" xr:uid="{8F20F8E7-B257-4F90-9B25-987DFB65E74B}"/>
    <cellStyle name="Normal 7 3 3 3 2 3" xfId="2127" xr:uid="{19DEC0D0-1799-4A46-A97A-12B006BC1D4F}"/>
    <cellStyle name="Normal 7 3 3 3 2 4" xfId="2128" xr:uid="{186248FA-5D91-4CCE-A9AD-F6592E47B804}"/>
    <cellStyle name="Normal 7 3 3 3 3" xfId="2129" xr:uid="{BAE5B89D-0191-4D47-A7A7-FEB67B3CD2A2}"/>
    <cellStyle name="Normal 7 3 3 3 3 2" xfId="4661" xr:uid="{3174AF95-1A0C-46C6-8F4F-0AF29BEA9909}"/>
    <cellStyle name="Normal 7 3 3 3 4" xfId="2130" xr:uid="{38F8ED62-6887-4A48-B159-F961FF4C0B52}"/>
    <cellStyle name="Normal 7 3 3 3 5" xfId="2131" xr:uid="{36B9A68D-414F-4B26-B993-AB72FBDA3735}"/>
    <cellStyle name="Normal 7 3 3 4" xfId="2132" xr:uid="{B728D1FB-FE75-482E-B06C-ECC1C8852035}"/>
    <cellStyle name="Normal 7 3 3 4 2" xfId="2133" xr:uid="{DA62623D-DE59-4EA6-AF60-424AA3106475}"/>
    <cellStyle name="Normal 7 3 3 4 2 2" xfId="4662" xr:uid="{9AD3626D-4AF9-489D-A216-D06610B75AA8}"/>
    <cellStyle name="Normal 7 3 3 4 3" xfId="2134" xr:uid="{3E899285-66A9-4C34-B8DE-A755D42799B9}"/>
    <cellStyle name="Normal 7 3 3 4 4" xfId="2135" xr:uid="{6AF85D77-FAE9-4C4D-9956-416617DF1A24}"/>
    <cellStyle name="Normal 7 3 3 5" xfId="2136" xr:uid="{99F854BE-F77E-4A93-9FF1-8249CD400948}"/>
    <cellStyle name="Normal 7 3 3 5 2" xfId="2137" xr:uid="{A177566D-9CA1-474E-B3D4-B0C1468E58D0}"/>
    <cellStyle name="Normal 7 3 3 5 3" xfId="2138" xr:uid="{A65E4462-1A01-4693-9EF3-8225B9B5423C}"/>
    <cellStyle name="Normal 7 3 3 5 4" xfId="2139" xr:uid="{744FD6CE-E4F8-4721-A4CA-7D7A3DCF042F}"/>
    <cellStyle name="Normal 7 3 3 6" xfId="2140" xr:uid="{4DF1CAC6-5C0A-48F1-BDA2-47DDA4C18385}"/>
    <cellStyle name="Normal 7 3 3 7" xfId="2141" xr:uid="{3478440B-22C0-46DD-B102-43B5F01B7328}"/>
    <cellStyle name="Normal 7 3 3 8" xfId="2142" xr:uid="{4616EDBB-A2D7-4481-9C75-9BBDB8D26CD0}"/>
    <cellStyle name="Normal 7 3 4" xfId="2143" xr:uid="{43D344C9-2DC8-4BA5-9EDD-54004C44D0D2}"/>
    <cellStyle name="Normal 7 3 4 2" xfId="2144" xr:uid="{7DB578DD-00D8-4235-A6B7-1CED968AC25A}"/>
    <cellStyle name="Normal 7 3 4 2 2" xfId="2145" xr:uid="{FD8F6917-F3D6-4BDB-BE0B-6A4C08240E8B}"/>
    <cellStyle name="Normal 7 3 4 2 2 2" xfId="2146" xr:uid="{E676A208-A490-4701-A43C-6E01BF76D722}"/>
    <cellStyle name="Normal 7 3 4 2 2 2 2" xfId="4091" xr:uid="{9D8E1322-125B-428D-8376-05C7704F7F45}"/>
    <cellStyle name="Normal 7 3 4 2 2 3" xfId="2147" xr:uid="{D8FF81F2-F3E6-4170-BA72-81794725CA96}"/>
    <cellStyle name="Normal 7 3 4 2 2 4" xfId="2148" xr:uid="{1E9E391B-8900-4845-9A3C-B9AB1609A8EF}"/>
    <cellStyle name="Normal 7 3 4 2 3" xfId="2149" xr:uid="{FBBF7749-53DE-4A76-8FF0-B4A8F51A07D5}"/>
    <cellStyle name="Normal 7 3 4 2 3 2" xfId="4092" xr:uid="{E87F2990-109B-44BE-9055-A5DB3B99E1E1}"/>
    <cellStyle name="Normal 7 3 4 2 4" xfId="2150" xr:uid="{F4AC97A0-505A-4064-88FA-92F745FF8DBB}"/>
    <cellStyle name="Normal 7 3 4 2 5" xfId="2151" xr:uid="{CA62C49A-725C-42DB-94E6-AEE5BA0ABB2E}"/>
    <cellStyle name="Normal 7 3 4 3" xfId="2152" xr:uid="{80058A82-38CD-4AB2-A4A4-2A9E8B27A8EF}"/>
    <cellStyle name="Normal 7 3 4 3 2" xfId="2153" xr:uid="{C3CF530E-FEBD-495B-B07E-3E4C1FBB3C8E}"/>
    <cellStyle name="Normal 7 3 4 3 2 2" xfId="4093" xr:uid="{9CD0660E-66B6-45C7-B02B-E9EF66AD34A9}"/>
    <cellStyle name="Normal 7 3 4 3 3" xfId="2154" xr:uid="{C815CE06-3C0D-4E9F-9B1F-4CF6F8AE0CD4}"/>
    <cellStyle name="Normal 7 3 4 3 4" xfId="2155" xr:uid="{464D0576-1160-4B88-B687-3ABB05FBE757}"/>
    <cellStyle name="Normal 7 3 4 4" xfId="2156" xr:uid="{BBC52B7B-9525-4086-AFFE-E868C7A447F1}"/>
    <cellStyle name="Normal 7 3 4 4 2" xfId="2157" xr:uid="{2E04F8D7-D56E-4E85-BC5A-E6780E45DFAF}"/>
    <cellStyle name="Normal 7 3 4 4 3" xfId="2158" xr:uid="{5E1D8F91-3381-4197-BA88-A070F7F33B01}"/>
    <cellStyle name="Normal 7 3 4 4 4" xfId="2159" xr:uid="{1FFEEF40-1157-4D62-8408-3724F7FD420B}"/>
    <cellStyle name="Normal 7 3 4 5" xfId="2160" xr:uid="{9E08D794-2CFD-49F5-81C8-2B85A854E06F}"/>
    <cellStyle name="Normal 7 3 4 6" xfId="2161" xr:uid="{80FC7A8B-AAC3-4E8B-82B8-7ED7CD67D472}"/>
    <cellStyle name="Normal 7 3 4 7" xfId="2162" xr:uid="{FB112DCE-2DD8-4694-A718-687BA8B2BB0D}"/>
    <cellStyle name="Normal 7 3 5" xfId="2163" xr:uid="{58ED87EB-529E-486F-A4B8-661139A3AB38}"/>
    <cellStyle name="Normal 7 3 5 2" xfId="2164" xr:uid="{DF1B8964-B246-4AD3-B125-E8359D343E6B}"/>
    <cellStyle name="Normal 7 3 5 2 2" xfId="2165" xr:uid="{F535B15B-071D-4355-8926-37A8C6C49D9D}"/>
    <cellStyle name="Normal 7 3 5 2 2 2" xfId="4094" xr:uid="{64580E90-E25A-4A41-BFDA-666594275A72}"/>
    <cellStyle name="Normal 7 3 5 2 3" xfId="2166" xr:uid="{128F2BA5-8C75-4850-965F-A1141438C462}"/>
    <cellStyle name="Normal 7 3 5 2 4" xfId="2167" xr:uid="{2865D6D1-7A86-4AA7-9D76-02597A0DAF3A}"/>
    <cellStyle name="Normal 7 3 5 3" xfId="2168" xr:uid="{5F72DFF8-F5AD-42BB-BC93-F67A2281A995}"/>
    <cellStyle name="Normal 7 3 5 3 2" xfId="2169" xr:uid="{2735AACF-0059-4007-8741-092AB0CF5964}"/>
    <cellStyle name="Normal 7 3 5 3 3" xfId="2170" xr:uid="{F8E93012-1B38-4263-B403-CF6132967E10}"/>
    <cellStyle name="Normal 7 3 5 3 4" xfId="2171" xr:uid="{1063572B-B616-4EFE-AE54-15262E1C4473}"/>
    <cellStyle name="Normal 7 3 5 4" xfId="2172" xr:uid="{C646A5AD-7271-447E-8556-17CA1FC75A2B}"/>
    <cellStyle name="Normal 7 3 5 5" xfId="2173" xr:uid="{94B29FFA-9F42-4BFC-BBF9-68C18BBFC2E6}"/>
    <cellStyle name="Normal 7 3 5 6" xfId="2174" xr:uid="{E84845BF-18E9-49AF-AE58-2BCED876B7BC}"/>
    <cellStyle name="Normal 7 3 6" xfId="2175" xr:uid="{EAD459F7-3FFB-4533-A7AA-0198DC9E5F39}"/>
    <cellStyle name="Normal 7 3 6 2" xfId="2176" xr:uid="{062D6D4D-0AA7-4147-86FC-9679D00250BB}"/>
    <cellStyle name="Normal 7 3 6 2 2" xfId="2177" xr:uid="{9DD3E38B-4EAA-42C1-85F4-6E8990B774FA}"/>
    <cellStyle name="Normal 7 3 6 2 3" xfId="2178" xr:uid="{07A5D3EB-F2ED-449A-8788-B5032673AC28}"/>
    <cellStyle name="Normal 7 3 6 2 4" xfId="2179" xr:uid="{F5751F42-3A48-49CC-A401-68C61F742B9E}"/>
    <cellStyle name="Normal 7 3 6 3" xfId="2180" xr:uid="{34783EA3-87FE-4050-A7BF-EE7A47781CE4}"/>
    <cellStyle name="Normal 7 3 6 4" xfId="2181" xr:uid="{C6EC639E-EF4D-471C-A96D-803743424C90}"/>
    <cellStyle name="Normal 7 3 6 5" xfId="2182" xr:uid="{7F20DE01-58D0-48A9-884D-DD2C8E849C89}"/>
    <cellStyle name="Normal 7 3 7" xfId="2183" xr:uid="{C4667B06-E85B-4A23-8880-11E75CC1A1B5}"/>
    <cellStyle name="Normal 7 3 7 2" xfId="2184" xr:uid="{42D5249A-EAC2-4B64-B270-42068A023ADB}"/>
    <cellStyle name="Normal 7 3 7 3" xfId="2185" xr:uid="{1569E48A-DCEE-4905-8DBA-A2C146712A82}"/>
    <cellStyle name="Normal 7 3 7 4" xfId="2186" xr:uid="{4EEEE88A-199C-46BF-8872-A4237E32C768}"/>
    <cellStyle name="Normal 7 3 8" xfId="2187" xr:uid="{CFD7B14D-3842-4A06-B27C-51A8E974D3EA}"/>
    <cellStyle name="Normal 7 3 8 2" xfId="2188" xr:uid="{23513357-77EB-496E-9ED6-13EF8D3E8995}"/>
    <cellStyle name="Normal 7 3 8 3" xfId="2189" xr:uid="{A64ED886-749F-4478-A34F-F78458B0093A}"/>
    <cellStyle name="Normal 7 3 8 4" xfId="2190" xr:uid="{F529E6F4-8DE3-42AE-B6EE-98C2696F9C84}"/>
    <cellStyle name="Normal 7 3 9" xfId="2191" xr:uid="{221148F6-FF46-42BC-BC8F-5834B4AC1796}"/>
    <cellStyle name="Normal 7 4" xfId="2192" xr:uid="{DAAEEC03-2312-464C-B108-6D5B0F695EB8}"/>
    <cellStyle name="Normal 7 4 10" xfId="2193" xr:uid="{41FA8F16-2767-466A-8D17-BD9E0A1EAD7D}"/>
    <cellStyle name="Normal 7 4 11" xfId="2194" xr:uid="{BC8B3828-FDDF-4831-A40C-D21FF714C6D7}"/>
    <cellStyle name="Normal 7 4 2" xfId="2195" xr:uid="{94CE842D-862D-447A-8172-74014E0B9652}"/>
    <cellStyle name="Normal 7 4 2 2" xfId="2196" xr:uid="{74A93D87-74B8-44AE-A480-F0D7349144D5}"/>
    <cellStyle name="Normal 7 4 2 2 2" xfId="2197" xr:uid="{DB29A308-3500-40FE-846C-896A1218F89B}"/>
    <cellStyle name="Normal 7 4 2 2 2 2" xfId="2198" xr:uid="{CE3A0868-8FDD-4356-86D0-CDE86F8B353D}"/>
    <cellStyle name="Normal 7 4 2 2 2 2 2" xfId="2199" xr:uid="{07B839DE-59EE-4E09-A5DE-6BDDD9650091}"/>
    <cellStyle name="Normal 7 4 2 2 2 2 3" xfId="2200" xr:uid="{FC1C183F-2EAC-4E90-AA92-5AF0164CC31E}"/>
    <cellStyle name="Normal 7 4 2 2 2 2 4" xfId="2201" xr:uid="{74CF4E16-42D0-43B7-84CE-2BBDAF9D49C4}"/>
    <cellStyle name="Normal 7 4 2 2 2 3" xfId="2202" xr:uid="{C8903D2D-6A20-460F-BA94-D0201763A999}"/>
    <cellStyle name="Normal 7 4 2 2 2 3 2" xfId="2203" xr:uid="{CB324B82-A9E0-460A-8093-CBEA1A967E2A}"/>
    <cellStyle name="Normal 7 4 2 2 2 3 3" xfId="2204" xr:uid="{FAAA4669-03D1-4A7C-9AD7-47FA331DD19F}"/>
    <cellStyle name="Normal 7 4 2 2 2 3 4" xfId="2205" xr:uid="{24C7A90A-AB20-495E-949C-CA6C815A8B7E}"/>
    <cellStyle name="Normal 7 4 2 2 2 4" xfId="2206" xr:uid="{13A6AD1A-5260-4F6F-93CF-017DBAF9E201}"/>
    <cellStyle name="Normal 7 4 2 2 2 5" xfId="2207" xr:uid="{48B8D00F-6B0F-4E6C-B7FB-5E8D677FFFF1}"/>
    <cellStyle name="Normal 7 4 2 2 2 6" xfId="2208" xr:uid="{1E1E9523-0308-40E3-A562-DC6C6C4EE7E8}"/>
    <cellStyle name="Normal 7 4 2 2 3" xfId="2209" xr:uid="{DB68AE82-7A84-43AB-86AC-4C9EC0CFB37A}"/>
    <cellStyle name="Normal 7 4 2 2 3 2" xfId="2210" xr:uid="{FC3690B4-C8B7-4DBF-B045-95B3368D0A34}"/>
    <cellStyle name="Normal 7 4 2 2 3 2 2" xfId="2211" xr:uid="{4D789C03-5D27-4F4A-B282-F0170AE2460B}"/>
    <cellStyle name="Normal 7 4 2 2 3 2 3" xfId="2212" xr:uid="{230F5693-AE2F-4D36-BA25-504A8AE5BCD9}"/>
    <cellStyle name="Normal 7 4 2 2 3 2 4" xfId="2213" xr:uid="{3B9AE960-05BD-4410-877C-9A0A9EB1BF73}"/>
    <cellStyle name="Normal 7 4 2 2 3 3" xfId="2214" xr:uid="{11982677-A35B-42D9-9B22-5949703AD031}"/>
    <cellStyle name="Normal 7 4 2 2 3 4" xfId="2215" xr:uid="{5A5F6CCF-5CC1-4FCF-99BD-A7FBC9B1B473}"/>
    <cellStyle name="Normal 7 4 2 2 3 5" xfId="2216" xr:uid="{F6044C34-852C-4969-B586-55100E1E0B4C}"/>
    <cellStyle name="Normal 7 4 2 2 4" xfId="2217" xr:uid="{AA716F4D-73D8-482B-8015-A3A823C17BDF}"/>
    <cellStyle name="Normal 7 4 2 2 4 2" xfId="2218" xr:uid="{83837A6B-92CF-4E08-BD28-855B3A5B71C0}"/>
    <cellStyle name="Normal 7 4 2 2 4 3" xfId="2219" xr:uid="{3B54B1FF-1B84-4C8E-9C44-1FBF3A28DEEF}"/>
    <cellStyle name="Normal 7 4 2 2 4 4" xfId="2220" xr:uid="{B9AE08E5-F665-44ED-8918-CB90FE44FAEE}"/>
    <cellStyle name="Normal 7 4 2 2 5" xfId="2221" xr:uid="{0333782B-76A0-4325-92D0-AFFEB3CE0B1D}"/>
    <cellStyle name="Normal 7 4 2 2 5 2" xfId="2222" xr:uid="{77A0689B-62B2-4E0C-8A29-C54DB867EC63}"/>
    <cellStyle name="Normal 7 4 2 2 5 3" xfId="2223" xr:uid="{D688E57B-0E31-4824-A67D-738D85F598D1}"/>
    <cellStyle name="Normal 7 4 2 2 5 4" xfId="2224" xr:uid="{BC2F8C53-386D-4559-A419-E5F790D168B8}"/>
    <cellStyle name="Normal 7 4 2 2 6" xfId="2225" xr:uid="{E1DD33BA-9895-41DD-B701-E31DC15E1721}"/>
    <cellStyle name="Normal 7 4 2 2 7" xfId="2226" xr:uid="{4CE2D3E6-2BCC-4972-91F4-186210F5F343}"/>
    <cellStyle name="Normal 7 4 2 2 8" xfId="2227" xr:uid="{82FD75E1-48CC-43C3-8D70-D4E3ED297A45}"/>
    <cellStyle name="Normal 7 4 2 3" xfId="2228" xr:uid="{5440798A-FE37-41CE-AD7E-A86F25591B76}"/>
    <cellStyle name="Normal 7 4 2 3 2" xfId="2229" xr:uid="{EB66E999-A8AF-4DCD-9F6F-BD3E91F45EE5}"/>
    <cellStyle name="Normal 7 4 2 3 2 2" xfId="2230" xr:uid="{4D792939-0B1C-4032-AB58-F011A996A3BC}"/>
    <cellStyle name="Normal 7 4 2 3 2 3" xfId="2231" xr:uid="{89B49B4F-391E-4D6D-B898-D1A9C0AD7F8A}"/>
    <cellStyle name="Normal 7 4 2 3 2 4" xfId="2232" xr:uid="{B1A22571-FC8E-45BA-9690-0AF6D0D9D92B}"/>
    <cellStyle name="Normal 7 4 2 3 3" xfId="2233" xr:uid="{9D2F2472-9D04-4C84-AB3F-F996EE61AD5C}"/>
    <cellStyle name="Normal 7 4 2 3 3 2" xfId="2234" xr:uid="{8FD4617B-8180-4E14-A638-4C890B829062}"/>
    <cellStyle name="Normal 7 4 2 3 3 3" xfId="2235" xr:uid="{41B9A79A-7BFF-4D2C-8D1F-E62CC154FB1F}"/>
    <cellStyle name="Normal 7 4 2 3 3 4" xfId="2236" xr:uid="{62FD3210-CAA7-4F2B-A3BF-D8527C5759CA}"/>
    <cellStyle name="Normal 7 4 2 3 4" xfId="2237" xr:uid="{4F8E65E4-F970-4D5C-B345-0E8C3E4BDB96}"/>
    <cellStyle name="Normal 7 4 2 3 5" xfId="2238" xr:uid="{5E9DA5DC-E4E4-45EE-B19E-66908D47145A}"/>
    <cellStyle name="Normal 7 4 2 3 6" xfId="2239" xr:uid="{0202A184-CE0B-485F-9B5D-6D1A4C01C8F1}"/>
    <cellStyle name="Normal 7 4 2 4" xfId="2240" xr:uid="{3FE84D62-00E7-41D4-A278-99C9DDAB49BE}"/>
    <cellStyle name="Normal 7 4 2 4 2" xfId="2241" xr:uid="{0C2D408A-FD6F-4345-A3D4-5D9CCC8C65B3}"/>
    <cellStyle name="Normal 7 4 2 4 2 2" xfId="2242" xr:uid="{2DCAA14F-4D5D-4EC7-B7A5-8C753E5DD47C}"/>
    <cellStyle name="Normal 7 4 2 4 2 3" xfId="2243" xr:uid="{FA21DDAA-C99F-4C5D-BC07-DEBFBC432D65}"/>
    <cellStyle name="Normal 7 4 2 4 2 4" xfId="2244" xr:uid="{9B217DF3-FB53-4E1B-A8BE-378C7C254314}"/>
    <cellStyle name="Normal 7 4 2 4 3" xfId="2245" xr:uid="{BB60D3B1-F48E-4670-867F-431DF7B4B0E0}"/>
    <cellStyle name="Normal 7 4 2 4 4" xfId="2246" xr:uid="{64035077-4220-4B86-9B7A-F4F5E6592D5B}"/>
    <cellStyle name="Normal 7 4 2 4 5" xfId="2247" xr:uid="{9652AD35-6A21-4D86-9725-A81E10B47530}"/>
    <cellStyle name="Normal 7 4 2 5" xfId="2248" xr:uid="{35F58810-57C9-4452-8B6D-28A1202580B6}"/>
    <cellStyle name="Normal 7 4 2 5 2" xfId="2249" xr:uid="{21A30404-66FA-45C5-AC98-382C8CBE3ABB}"/>
    <cellStyle name="Normal 7 4 2 5 3" xfId="2250" xr:uid="{70BA5654-BCD7-4CCF-BB19-D0CD39962EAD}"/>
    <cellStyle name="Normal 7 4 2 5 4" xfId="2251" xr:uid="{AAF9D510-DCCE-453E-A912-F086AD956548}"/>
    <cellStyle name="Normal 7 4 2 6" xfId="2252" xr:uid="{20187FD8-73D0-4BB7-ABAB-E6B05FD1059D}"/>
    <cellStyle name="Normal 7 4 2 6 2" xfId="2253" xr:uid="{82E552E0-B2A8-44A2-A802-86E566AA4751}"/>
    <cellStyle name="Normal 7 4 2 6 3" xfId="2254" xr:uid="{95DE852F-C3E7-4F35-97F0-26893EA63BF9}"/>
    <cellStyle name="Normal 7 4 2 6 4" xfId="2255" xr:uid="{9A32756A-E2CF-4AA4-9C53-FD4B3B325E9B}"/>
    <cellStyle name="Normal 7 4 2 7" xfId="2256" xr:uid="{6E78EE07-7B7F-4662-BD1E-106B8E97CCEF}"/>
    <cellStyle name="Normal 7 4 2 8" xfId="2257" xr:uid="{2816499E-32F7-4ECB-848C-99931D971E47}"/>
    <cellStyle name="Normal 7 4 2 9" xfId="2258" xr:uid="{7ED535CA-60A4-46C2-B8CE-2BAEE4CF54A9}"/>
    <cellStyle name="Normal 7 4 3" xfId="2259" xr:uid="{2D8FC393-F278-4AD0-BE22-53FFB20BC281}"/>
    <cellStyle name="Normal 7 4 3 2" xfId="2260" xr:uid="{8B78EEC2-73DA-40AD-8BDD-6843734B2C31}"/>
    <cellStyle name="Normal 7 4 3 2 2" xfId="2261" xr:uid="{8C896BB0-EB82-4620-88BC-CDB2A51A7C35}"/>
    <cellStyle name="Normal 7 4 3 2 2 2" xfId="2262" xr:uid="{6E82BB5C-A19A-4DC1-B5D1-CFBE0EFF63AC}"/>
    <cellStyle name="Normal 7 4 3 2 2 2 2" xfId="4095" xr:uid="{2E17C4DD-BC3C-4C87-8EA0-4E790FA3F98F}"/>
    <cellStyle name="Normal 7 4 3 2 2 3" xfId="2263" xr:uid="{3A1CF7A3-7C78-4DDF-936B-C6F488C28A08}"/>
    <cellStyle name="Normal 7 4 3 2 2 4" xfId="2264" xr:uid="{93FE5FA2-3C52-4816-90CB-F6775EEA508B}"/>
    <cellStyle name="Normal 7 4 3 2 3" xfId="2265" xr:uid="{01D8B358-F465-451D-B78F-687EB1EC958D}"/>
    <cellStyle name="Normal 7 4 3 2 3 2" xfId="2266" xr:uid="{A514F246-936E-4AA6-BB33-01CFE036E34A}"/>
    <cellStyle name="Normal 7 4 3 2 3 3" xfId="2267" xr:uid="{C7EB2120-702F-4276-A4E3-F14173F64DBE}"/>
    <cellStyle name="Normal 7 4 3 2 3 4" xfId="2268" xr:uid="{2634EBE5-BA87-4965-BFAE-5E2015800A94}"/>
    <cellStyle name="Normal 7 4 3 2 4" xfId="2269" xr:uid="{26A13D3B-0660-4B46-BCD3-F58C3D43A21D}"/>
    <cellStyle name="Normal 7 4 3 2 5" xfId="2270" xr:uid="{77D239C1-7B9D-4B96-A291-9BF15C8B0874}"/>
    <cellStyle name="Normal 7 4 3 2 6" xfId="2271" xr:uid="{512B4FC2-CBA3-4EC1-AF86-57DFF75ACCE7}"/>
    <cellStyle name="Normal 7 4 3 3" xfId="2272" xr:uid="{C3CB192E-2822-4038-A8FB-2EA302CAC1D6}"/>
    <cellStyle name="Normal 7 4 3 3 2" xfId="2273" xr:uid="{9232955C-56A8-4749-B4CA-EEC11C6E5E75}"/>
    <cellStyle name="Normal 7 4 3 3 2 2" xfId="2274" xr:uid="{0D50515D-7654-4332-818E-A1525643F284}"/>
    <cellStyle name="Normal 7 4 3 3 2 3" xfId="2275" xr:uid="{D4C982FE-07B7-4D44-AAD8-79D13DD2D4C5}"/>
    <cellStyle name="Normal 7 4 3 3 2 4" xfId="2276" xr:uid="{1D1D8252-566F-465B-BCDB-E8546F2B8960}"/>
    <cellStyle name="Normal 7 4 3 3 3" xfId="2277" xr:uid="{04084314-057B-430A-9B12-B559C7D39B40}"/>
    <cellStyle name="Normal 7 4 3 3 4" xfId="2278" xr:uid="{9D0B9F0A-FB61-4E8A-9B63-CF739A686693}"/>
    <cellStyle name="Normal 7 4 3 3 5" xfId="2279" xr:uid="{6A42AFB4-B067-4DCA-9064-2D36E71D7E03}"/>
    <cellStyle name="Normal 7 4 3 4" xfId="2280" xr:uid="{676CB896-47E3-4E51-9F13-A62039015C40}"/>
    <cellStyle name="Normal 7 4 3 4 2" xfId="2281" xr:uid="{EF0741A5-63CF-4DBA-AB8B-9D09D6D05FBF}"/>
    <cellStyle name="Normal 7 4 3 4 3" xfId="2282" xr:uid="{5AB74E82-7514-41D8-9EBE-FB25ED1F0368}"/>
    <cellStyle name="Normal 7 4 3 4 4" xfId="2283" xr:uid="{89BA29F3-2F6B-4F61-A522-5105B928EBAF}"/>
    <cellStyle name="Normal 7 4 3 5" xfId="2284" xr:uid="{5D0C5940-579A-4B47-B974-9723E556F8C6}"/>
    <cellStyle name="Normal 7 4 3 5 2" xfId="2285" xr:uid="{FE47763B-4C7A-4ACD-8008-0D1B7B4ECA89}"/>
    <cellStyle name="Normal 7 4 3 5 3" xfId="2286" xr:uid="{C201F8E4-853F-4E9E-88A5-CFE75480F76C}"/>
    <cellStyle name="Normal 7 4 3 5 4" xfId="2287" xr:uid="{CE911902-D059-4DC2-9FA0-3357079CC7AD}"/>
    <cellStyle name="Normal 7 4 3 6" xfId="2288" xr:uid="{EFCADA3D-63B1-495A-8144-7362E468C052}"/>
    <cellStyle name="Normal 7 4 3 7" xfId="2289" xr:uid="{95309353-2676-4D20-9C04-1F9DE6904EC3}"/>
    <cellStyle name="Normal 7 4 3 8" xfId="2290" xr:uid="{00DCA75D-DEDD-4991-A96B-31589B31E125}"/>
    <cellStyle name="Normal 7 4 4" xfId="2291" xr:uid="{1495742F-D396-4ED9-98CF-FD89750279FA}"/>
    <cellStyle name="Normal 7 4 4 2" xfId="2292" xr:uid="{3E746EC1-F5F8-46FB-805A-06F6B6000896}"/>
    <cellStyle name="Normal 7 4 4 2 2" xfId="2293" xr:uid="{41B9965D-72F5-4F8D-8E21-837975B59DB3}"/>
    <cellStyle name="Normal 7 4 4 2 2 2" xfId="2294" xr:uid="{A34712C5-726C-4FF9-BE7E-9A68ADF8C6CA}"/>
    <cellStyle name="Normal 7 4 4 2 2 3" xfId="2295" xr:uid="{7BE1EECC-5B4B-4055-AF07-85BF839918EF}"/>
    <cellStyle name="Normal 7 4 4 2 2 4" xfId="2296" xr:uid="{D1CC4592-0478-4783-973D-5955FE42E3DE}"/>
    <cellStyle name="Normal 7 4 4 2 3" xfId="2297" xr:uid="{144947A5-7535-4F4E-94B6-9FF73B4D6BE2}"/>
    <cellStyle name="Normal 7 4 4 2 4" xfId="2298" xr:uid="{36DF2ECA-70DE-47F2-A2A3-EB2735DA24ED}"/>
    <cellStyle name="Normal 7 4 4 2 5" xfId="2299" xr:uid="{C9DF89E7-C0AF-4634-8E23-F259EED4F967}"/>
    <cellStyle name="Normal 7 4 4 3" xfId="2300" xr:uid="{BF7550E1-141E-4D54-A746-2995041C3FF2}"/>
    <cellStyle name="Normal 7 4 4 3 2" xfId="2301" xr:uid="{08813AC6-EC1F-4F8A-8ECA-F10C714CB927}"/>
    <cellStyle name="Normal 7 4 4 3 3" xfId="2302" xr:uid="{21A1F2DC-DCA0-4507-8977-ECFFB94E7348}"/>
    <cellStyle name="Normal 7 4 4 3 4" xfId="2303" xr:uid="{3FA37CCC-77EF-4629-B3D2-83076E89B26A}"/>
    <cellStyle name="Normal 7 4 4 4" xfId="2304" xr:uid="{128D5989-CD7B-4068-88BE-AC0C7E634E84}"/>
    <cellStyle name="Normal 7 4 4 4 2" xfId="2305" xr:uid="{0618214B-12F4-4BF4-8835-49F825EA85A6}"/>
    <cellStyle name="Normal 7 4 4 4 3" xfId="2306" xr:uid="{ABC5953D-8C75-4376-BCEF-C38290D6B653}"/>
    <cellStyle name="Normal 7 4 4 4 4" xfId="2307" xr:uid="{AE517ECB-E212-47A1-B1CF-396041BEF023}"/>
    <cellStyle name="Normal 7 4 4 5" xfId="2308" xr:uid="{74D8DC4B-D2FC-4397-AEA0-55951E639327}"/>
    <cellStyle name="Normal 7 4 4 6" xfId="2309" xr:uid="{55DCEB75-8711-4C4A-BE96-2A177C43BE9C}"/>
    <cellStyle name="Normal 7 4 4 7" xfId="2310" xr:uid="{F90F8255-3994-4740-9301-9CD23BB193D1}"/>
    <cellStyle name="Normal 7 4 5" xfId="2311" xr:uid="{F7DC27B7-F4B5-4DDF-8893-E6D51A9A820E}"/>
    <cellStyle name="Normal 7 4 5 2" xfId="2312" xr:uid="{76D911D7-184B-45B8-9102-C42583DEA83B}"/>
    <cellStyle name="Normal 7 4 5 2 2" xfId="2313" xr:uid="{7C6AE277-6FA8-4D0C-9590-EB3925DA28C5}"/>
    <cellStyle name="Normal 7 4 5 2 3" xfId="2314" xr:uid="{2FF89B18-6133-47F2-BD96-0EFC21E1FD89}"/>
    <cellStyle name="Normal 7 4 5 2 4" xfId="2315" xr:uid="{B5887832-6B54-4E41-8C02-90AFF252EEB1}"/>
    <cellStyle name="Normal 7 4 5 3" xfId="2316" xr:uid="{7E08A77F-EAF1-4C00-967E-BC05AD1A71CF}"/>
    <cellStyle name="Normal 7 4 5 3 2" xfId="2317" xr:uid="{4BC23634-F1E4-40DC-B81D-C3551B7DF37C}"/>
    <cellStyle name="Normal 7 4 5 3 3" xfId="2318" xr:uid="{F50273FE-19BE-4869-ABDC-0402C6C9084C}"/>
    <cellStyle name="Normal 7 4 5 3 4" xfId="2319" xr:uid="{139C6008-9AC6-438F-A140-233D1996BC6C}"/>
    <cellStyle name="Normal 7 4 5 4" xfId="2320" xr:uid="{983F2983-4D5D-4547-AD27-7B4FA325BB08}"/>
    <cellStyle name="Normal 7 4 5 5" xfId="2321" xr:uid="{BDEEE334-71C3-44F8-9CEC-B8C31E5D6D37}"/>
    <cellStyle name="Normal 7 4 5 6" xfId="2322" xr:uid="{B53EBD8E-DB2B-4B1D-AB1D-3FB4DC725D61}"/>
    <cellStyle name="Normal 7 4 6" xfId="2323" xr:uid="{95ED07D3-B313-4A8F-AB2B-4953E8175FFC}"/>
    <cellStyle name="Normal 7 4 6 2" xfId="2324" xr:uid="{583B86AE-F646-49A9-8A65-72C751B7810D}"/>
    <cellStyle name="Normal 7 4 6 2 2" xfId="2325" xr:uid="{5ED77B61-AD23-4AC6-B060-29C5AF60F12A}"/>
    <cellStyle name="Normal 7 4 6 2 3" xfId="2326" xr:uid="{3EE59A47-87BD-43A3-B640-42AC63DCAF70}"/>
    <cellStyle name="Normal 7 4 6 2 4" xfId="2327" xr:uid="{1657E52A-FC02-4927-900F-B426E14F8F3C}"/>
    <cellStyle name="Normal 7 4 6 3" xfId="2328" xr:uid="{80C46382-02C5-4698-89FE-B524F8A71A33}"/>
    <cellStyle name="Normal 7 4 6 4" xfId="2329" xr:uid="{5D2AADB8-FCBE-42EE-8140-B7AA1FCCD31F}"/>
    <cellStyle name="Normal 7 4 6 5" xfId="2330" xr:uid="{3D2FA27F-8E8F-4842-B6B7-1CB39AA19533}"/>
    <cellStyle name="Normal 7 4 7" xfId="2331" xr:uid="{E67A10F9-D08C-48FB-8813-C8543AAFFC81}"/>
    <cellStyle name="Normal 7 4 7 2" xfId="2332" xr:uid="{2DEF8115-486F-4D64-A777-1528B6D8350A}"/>
    <cellStyle name="Normal 7 4 7 3" xfId="2333" xr:uid="{47224729-C935-491E-87CB-21F481A56FD6}"/>
    <cellStyle name="Normal 7 4 7 4" xfId="2334" xr:uid="{CC3F8E31-9274-4A3B-BBAB-B5BB0C385112}"/>
    <cellStyle name="Normal 7 4 8" xfId="2335" xr:uid="{5A6904D7-E1D3-4701-A0A2-5D0E9D94A139}"/>
    <cellStyle name="Normal 7 4 8 2" xfId="2336" xr:uid="{AB1468D2-5A5D-43E7-842D-7B8B6FB92833}"/>
    <cellStyle name="Normal 7 4 8 3" xfId="2337" xr:uid="{BB2D91C4-5683-4D47-BB1E-6AC3A80D3EA1}"/>
    <cellStyle name="Normal 7 4 8 4" xfId="2338" xr:uid="{08E5E01A-A46A-4DDA-B375-D2121BCA4EB3}"/>
    <cellStyle name="Normal 7 4 9" xfId="2339" xr:uid="{0AAD8E35-5F7A-45A5-AC22-7CB072E47461}"/>
    <cellStyle name="Normal 7 5" xfId="2340" xr:uid="{6745CEB6-1F7C-4D4E-BE85-DB0C05D23B26}"/>
    <cellStyle name="Normal 7 5 2" xfId="2341" xr:uid="{3D65276D-BB88-4B8F-A5D0-6E63B10A6535}"/>
    <cellStyle name="Normal 7 5 2 2" xfId="2342" xr:uid="{86C56C28-EE83-4B4D-9579-98CAEF0F43BB}"/>
    <cellStyle name="Normal 7 5 2 2 2" xfId="2343" xr:uid="{3632A23B-C8FE-458B-B58D-04B44E7BCE51}"/>
    <cellStyle name="Normal 7 5 2 2 2 2" xfId="2344" xr:uid="{8432BB76-906B-4B87-B514-04C8DB2486A1}"/>
    <cellStyle name="Normal 7 5 2 2 2 3" xfId="2345" xr:uid="{0D8F7220-5608-414E-B645-6279D9A13A88}"/>
    <cellStyle name="Normal 7 5 2 2 2 4" xfId="2346" xr:uid="{DB0CEA5D-50B3-49DB-B49B-7731B33D432F}"/>
    <cellStyle name="Normal 7 5 2 2 3" xfId="2347" xr:uid="{45222FB4-6D06-493E-955F-429791B4EE8B}"/>
    <cellStyle name="Normal 7 5 2 2 3 2" xfId="2348" xr:uid="{AFB292E8-2E52-4EA5-87A0-62540D9E104B}"/>
    <cellStyle name="Normal 7 5 2 2 3 3" xfId="2349" xr:uid="{38501698-81A1-441E-8CF0-28649E4A6470}"/>
    <cellStyle name="Normal 7 5 2 2 3 4" xfId="2350" xr:uid="{1EAF6099-E72A-4F6C-BFAB-56AD4F798A1A}"/>
    <cellStyle name="Normal 7 5 2 2 4" xfId="2351" xr:uid="{E73310C5-A283-49B3-A8B3-DFF3B1BA8E2C}"/>
    <cellStyle name="Normal 7 5 2 2 5" xfId="2352" xr:uid="{E6F84753-C730-4419-93BB-49573B5ACB6C}"/>
    <cellStyle name="Normal 7 5 2 2 6" xfId="2353" xr:uid="{BBFE1592-B340-4016-9023-CF616166FCBC}"/>
    <cellStyle name="Normal 7 5 2 3" xfId="2354" xr:uid="{0935FC34-37EB-4AC3-BFEC-91E077073346}"/>
    <cellStyle name="Normal 7 5 2 3 2" xfId="2355" xr:uid="{9E24A4A4-B164-4C68-A182-56E6C1BDC954}"/>
    <cellStyle name="Normal 7 5 2 3 2 2" xfId="2356" xr:uid="{7FA918CB-D810-43EF-AC77-77310BEFCBA0}"/>
    <cellStyle name="Normal 7 5 2 3 2 3" xfId="2357" xr:uid="{7B72D7D0-DEE1-442F-B3D2-52062B5B1787}"/>
    <cellStyle name="Normal 7 5 2 3 2 4" xfId="2358" xr:uid="{8D33DA44-FFC0-4A26-9421-03B993BB35A1}"/>
    <cellStyle name="Normal 7 5 2 3 3" xfId="2359" xr:uid="{606B24C8-9A8D-4DA4-969A-304180AD5AA2}"/>
    <cellStyle name="Normal 7 5 2 3 4" xfId="2360" xr:uid="{B23962A4-6E15-4710-9B77-3C24EB2CBDCD}"/>
    <cellStyle name="Normal 7 5 2 3 5" xfId="2361" xr:uid="{A61E48BE-F204-495C-A416-19489A9FFD61}"/>
    <cellStyle name="Normal 7 5 2 4" xfId="2362" xr:uid="{3C75CA9E-BC35-46CF-837B-30D7239FFB55}"/>
    <cellStyle name="Normal 7 5 2 4 2" xfId="2363" xr:uid="{4F6D2A43-10BD-4D53-BE09-1BD3B9313E04}"/>
    <cellStyle name="Normal 7 5 2 4 3" xfId="2364" xr:uid="{51559523-0900-431E-B18F-FD44772F17BE}"/>
    <cellStyle name="Normal 7 5 2 4 4" xfId="2365" xr:uid="{4EB3B0BA-6841-4A44-8358-EFA8B4F0D2FC}"/>
    <cellStyle name="Normal 7 5 2 5" xfId="2366" xr:uid="{5D8D75E9-1F77-4889-810B-406D1C1F74D3}"/>
    <cellStyle name="Normal 7 5 2 5 2" xfId="2367" xr:uid="{01806CF0-B700-4B69-BFD4-BE1D6F9EFCD4}"/>
    <cellStyle name="Normal 7 5 2 5 3" xfId="2368" xr:uid="{BF77612D-FD8D-412B-934C-7713F1F8BE36}"/>
    <cellStyle name="Normal 7 5 2 5 4" xfId="2369" xr:uid="{02C463D4-BD53-450F-89C1-294EF553EC39}"/>
    <cellStyle name="Normal 7 5 2 6" xfId="2370" xr:uid="{061D4EA6-6D7D-4D4C-833C-2E3DE0A175F2}"/>
    <cellStyle name="Normal 7 5 2 7" xfId="2371" xr:uid="{BDB7FEFE-2552-404A-B713-FB1AD2254D63}"/>
    <cellStyle name="Normal 7 5 2 8" xfId="2372" xr:uid="{4316E624-1432-43FB-AE9D-36D62ACC1F59}"/>
    <cellStyle name="Normal 7 5 3" xfId="2373" xr:uid="{03751080-E328-4914-BFB9-D2745AC84A8B}"/>
    <cellStyle name="Normal 7 5 3 2" xfId="2374" xr:uid="{9CD2725F-7D0F-4385-ADBB-9ECE280D4A39}"/>
    <cellStyle name="Normal 7 5 3 2 2" xfId="2375" xr:uid="{585ACB09-69C9-4CD6-9A2B-11416462C0B7}"/>
    <cellStyle name="Normal 7 5 3 2 3" xfId="2376" xr:uid="{FC0B58C1-612B-48EA-8523-605A794DCB5B}"/>
    <cellStyle name="Normal 7 5 3 2 4" xfId="2377" xr:uid="{8CF1C365-F737-4C62-9BA9-E6F07719A2F8}"/>
    <cellStyle name="Normal 7 5 3 3" xfId="2378" xr:uid="{5E0A7AE6-43C1-4E22-BE7B-72F257A33144}"/>
    <cellStyle name="Normal 7 5 3 3 2" xfId="2379" xr:uid="{B881FAE2-D407-4404-A676-20306776ED48}"/>
    <cellStyle name="Normal 7 5 3 3 3" xfId="2380" xr:uid="{6F774ADE-3FF9-44AD-8838-E97204E7EE91}"/>
    <cellStyle name="Normal 7 5 3 3 4" xfId="2381" xr:uid="{5B70B841-CBA3-4358-AB26-9A1AFB71EE60}"/>
    <cellStyle name="Normal 7 5 3 4" xfId="2382" xr:uid="{6DF5A7E0-C451-4465-A257-0967C10C7962}"/>
    <cellStyle name="Normal 7 5 3 5" xfId="2383" xr:uid="{C98B2919-403C-46A1-A33A-4DB692AA250D}"/>
    <cellStyle name="Normal 7 5 3 6" xfId="2384" xr:uid="{911B67F3-76BB-46C3-8257-310D1FED5D4D}"/>
    <cellStyle name="Normal 7 5 4" xfId="2385" xr:uid="{7AAD6CF8-2854-4A57-BCF0-76CB3FE4B396}"/>
    <cellStyle name="Normal 7 5 4 2" xfId="2386" xr:uid="{FBC13A7D-F273-4682-B526-B3E6B8653FC1}"/>
    <cellStyle name="Normal 7 5 4 2 2" xfId="2387" xr:uid="{AEE851F5-FEFF-48D6-AC20-2EF6F4AA6A6F}"/>
    <cellStyle name="Normal 7 5 4 2 3" xfId="2388" xr:uid="{E684904F-830E-44CB-B133-FD4F0A2490BC}"/>
    <cellStyle name="Normal 7 5 4 2 4" xfId="2389" xr:uid="{B5E9884D-545A-4260-94A2-8D2056A86FC1}"/>
    <cellStyle name="Normal 7 5 4 3" xfId="2390" xr:uid="{70156863-78A1-4063-BFAD-060A325D7A2F}"/>
    <cellStyle name="Normal 7 5 4 4" xfId="2391" xr:uid="{72B01D82-9F8C-48B0-A285-CDE4E1019E08}"/>
    <cellStyle name="Normal 7 5 4 5" xfId="2392" xr:uid="{B3A806CF-3EA0-4B34-8AC9-AF2723601DB6}"/>
    <cellStyle name="Normal 7 5 5" xfId="2393" xr:uid="{41996816-C83A-47B7-9B6B-B92396C3555D}"/>
    <cellStyle name="Normal 7 5 5 2" xfId="2394" xr:uid="{2BDD3810-948C-4526-898A-84255B80F147}"/>
    <cellStyle name="Normal 7 5 5 3" xfId="2395" xr:uid="{4F46F279-FEF6-478F-95AC-566FB3F592A1}"/>
    <cellStyle name="Normal 7 5 5 4" xfId="2396" xr:uid="{AE70CE63-BDF8-4CB0-AA66-1043E9F59B29}"/>
    <cellStyle name="Normal 7 5 6" xfId="2397" xr:uid="{39C47339-ABE1-462D-8224-FE2C32F4FBB8}"/>
    <cellStyle name="Normal 7 5 6 2" xfId="2398" xr:uid="{2DD3EDC0-6227-42C6-99CF-F9ACE44F44C2}"/>
    <cellStyle name="Normal 7 5 6 3" xfId="2399" xr:uid="{96FA5CCB-8A52-4DB0-B711-7B6FA0E99987}"/>
    <cellStyle name="Normal 7 5 6 4" xfId="2400" xr:uid="{2DFA8099-5603-4701-9C56-9D362EA68F2F}"/>
    <cellStyle name="Normal 7 5 7" xfId="2401" xr:uid="{CED332BA-A166-48EC-A25B-3D6360A3924B}"/>
    <cellStyle name="Normal 7 5 8" xfId="2402" xr:uid="{B0D03F97-08FB-4B44-AE80-6DC120F01075}"/>
    <cellStyle name="Normal 7 5 9" xfId="2403" xr:uid="{9E75C5B2-F2FA-4BC4-92FA-E66AA4F873D5}"/>
    <cellStyle name="Normal 7 6" xfId="2404" xr:uid="{E1B23536-4EB1-494E-A407-7683727D51A7}"/>
    <cellStyle name="Normal 7 6 2" xfId="2405" xr:uid="{E7E1BAFA-E00E-479F-AD84-1B93F82D5B8B}"/>
    <cellStyle name="Normal 7 6 2 2" xfId="2406" xr:uid="{B492090B-6D50-4713-8D04-7F8E225E8103}"/>
    <cellStyle name="Normal 7 6 2 2 2" xfId="2407" xr:uid="{18ADEDC7-043C-465A-BF40-0C2EAF342E2B}"/>
    <cellStyle name="Normal 7 6 2 2 2 2" xfId="4096" xr:uid="{F04234DC-2B1F-4A1B-A2E3-D1FBBC03D738}"/>
    <cellStyle name="Normal 7 6 2 2 3" xfId="2408" xr:uid="{1AD92714-8C49-4DA9-96DC-F461C582A0DC}"/>
    <cellStyle name="Normal 7 6 2 2 4" xfId="2409" xr:uid="{D1DD1E77-5EBD-4B51-9092-4FFC490FB08E}"/>
    <cellStyle name="Normal 7 6 2 3" xfId="2410" xr:uid="{8A54889C-D302-4BF3-9F34-8EA97B9C78B9}"/>
    <cellStyle name="Normal 7 6 2 3 2" xfId="2411" xr:uid="{2362394B-CE70-426D-B091-6D6FC898A781}"/>
    <cellStyle name="Normal 7 6 2 3 3" xfId="2412" xr:uid="{2ECDCBFF-6B44-4B4E-8543-F4D5EC88A8AA}"/>
    <cellStyle name="Normal 7 6 2 3 4" xfId="2413" xr:uid="{0071CD04-8A65-4CFD-AE27-E666C13CF65A}"/>
    <cellStyle name="Normal 7 6 2 4" xfId="2414" xr:uid="{C75EBE80-C829-43C2-B198-51E4CA5EF1A3}"/>
    <cellStyle name="Normal 7 6 2 5" xfId="2415" xr:uid="{2D3CC799-07C7-45A0-BB67-38A65AB18EA1}"/>
    <cellStyle name="Normal 7 6 2 6" xfId="2416" xr:uid="{9A096E57-F23E-41D2-8FE5-6C031B077268}"/>
    <cellStyle name="Normal 7 6 3" xfId="2417" xr:uid="{1C5F1F53-E8F8-4FF3-A13F-3AB0F5A62370}"/>
    <cellStyle name="Normal 7 6 3 2" xfId="2418" xr:uid="{8A75CB81-5B98-45AE-A3A5-CE3E98640951}"/>
    <cellStyle name="Normal 7 6 3 2 2" xfId="2419" xr:uid="{A3EFEFD2-2CEA-45FB-8098-3B5AA317255C}"/>
    <cellStyle name="Normal 7 6 3 2 3" xfId="2420" xr:uid="{774E4477-DB9E-4AC7-96D7-88A3197C423C}"/>
    <cellStyle name="Normal 7 6 3 2 4" xfId="2421" xr:uid="{70D5F729-5AFE-44C7-B1DD-58A2088233F0}"/>
    <cellStyle name="Normal 7 6 3 3" xfId="2422" xr:uid="{740C7D95-ADC9-48CF-9463-F97422B08322}"/>
    <cellStyle name="Normal 7 6 3 4" xfId="2423" xr:uid="{45624FE7-B8AE-4EC6-A6A1-82106AECB6BB}"/>
    <cellStyle name="Normal 7 6 3 5" xfId="2424" xr:uid="{46FD5160-1931-4AD7-8930-18CEFC60C36F}"/>
    <cellStyle name="Normal 7 6 4" xfId="2425" xr:uid="{69EF3929-CABA-4B8E-89F0-8858065090A0}"/>
    <cellStyle name="Normal 7 6 4 2" xfId="2426" xr:uid="{009FF37B-EE0B-4AA1-BFD7-A37D9A85D3F5}"/>
    <cellStyle name="Normal 7 6 4 3" xfId="2427" xr:uid="{D8903800-0B87-4275-9F5E-E5E1474AF95E}"/>
    <cellStyle name="Normal 7 6 4 4" xfId="2428" xr:uid="{836A693A-2AB5-4B60-82FE-E6A2DF153432}"/>
    <cellStyle name="Normal 7 6 5" xfId="2429" xr:uid="{4612E321-0962-42F9-A050-24F693503DB1}"/>
    <cellStyle name="Normal 7 6 5 2" xfId="2430" xr:uid="{9A2CDA36-3DF2-4F92-B21A-BE172968CF20}"/>
    <cellStyle name="Normal 7 6 5 3" xfId="2431" xr:uid="{23DF12D2-D147-43D3-8C9D-3708BDD44B13}"/>
    <cellStyle name="Normal 7 6 5 4" xfId="2432" xr:uid="{39B03E32-E62A-48BA-B1BC-718A9330BC08}"/>
    <cellStyle name="Normal 7 6 6" xfId="2433" xr:uid="{353DF0C9-C284-4FA8-A564-D4C6EDDA8A9A}"/>
    <cellStyle name="Normal 7 6 7" xfId="2434" xr:uid="{7AC4BA3C-5F4F-4DA2-A88C-ABF3F8145A03}"/>
    <cellStyle name="Normal 7 6 8" xfId="2435" xr:uid="{5CCBF5F9-A229-4999-BFE2-746F562579D2}"/>
    <cellStyle name="Normal 7 7" xfId="2436" xr:uid="{F1514D0F-A417-4F9C-BCDE-866231B2C268}"/>
    <cellStyle name="Normal 7 7 2" xfId="2437" xr:uid="{C612D4AF-983A-452F-878E-0D566EBBE212}"/>
    <cellStyle name="Normal 7 7 2 2" xfId="2438" xr:uid="{9FEF4D5E-1893-490E-8E22-EA5724955726}"/>
    <cellStyle name="Normal 7 7 2 2 2" xfId="2439" xr:uid="{7508E637-22CA-478C-80F0-2671C8516F65}"/>
    <cellStyle name="Normal 7 7 2 2 3" xfId="2440" xr:uid="{C89DAB5B-6908-4078-A58B-22840AA276B4}"/>
    <cellStyle name="Normal 7 7 2 2 4" xfId="2441" xr:uid="{0E116E89-3F62-4C86-95E9-8DFED9CBD8CA}"/>
    <cellStyle name="Normal 7 7 2 3" xfId="2442" xr:uid="{889457F9-38FF-4367-BD41-B2E807ECBAD6}"/>
    <cellStyle name="Normal 7 7 2 4" xfId="2443" xr:uid="{54E09D8D-32DB-466B-980F-65158AE5C5B7}"/>
    <cellStyle name="Normal 7 7 2 5" xfId="2444" xr:uid="{C11C446C-2440-40AD-AC49-CEEF97DBA9FA}"/>
    <cellStyle name="Normal 7 7 3" xfId="2445" xr:uid="{67021EA7-12B5-4DC9-97F6-CEE630DE7FE8}"/>
    <cellStyle name="Normal 7 7 3 2" xfId="2446" xr:uid="{3B859E6C-FBA4-439D-880C-E24BDD3D9709}"/>
    <cellStyle name="Normal 7 7 3 3" xfId="2447" xr:uid="{9A1757CB-3390-4CED-A9A9-96327B8DBAD0}"/>
    <cellStyle name="Normal 7 7 3 4" xfId="2448" xr:uid="{12F8608E-7B36-46F9-BB7B-073BEFC604C9}"/>
    <cellStyle name="Normal 7 7 4" xfId="2449" xr:uid="{C17EDF00-E9E1-4B66-9B86-AC73EBE13CAD}"/>
    <cellStyle name="Normal 7 7 4 2" xfId="2450" xr:uid="{1E0B892B-9882-4B2C-88B0-E1A64992167E}"/>
    <cellStyle name="Normal 7 7 4 3" xfId="2451" xr:uid="{12033D37-14EF-46B9-A90C-C559184DFCB3}"/>
    <cellStyle name="Normal 7 7 4 4" xfId="2452" xr:uid="{63D03BD4-20AF-443B-A65F-5A9AE52AD3D0}"/>
    <cellStyle name="Normal 7 7 5" xfId="2453" xr:uid="{78ECD372-6287-46A9-B28B-CABC9EBFAAF1}"/>
    <cellStyle name="Normal 7 7 6" xfId="2454" xr:uid="{9DB6C70D-EC7C-437F-AE9F-6F6BB8B2D1A7}"/>
    <cellStyle name="Normal 7 7 7" xfId="2455" xr:uid="{127E92D9-1A23-4D35-99F9-F24B18BA6CBC}"/>
    <cellStyle name="Normal 7 8" xfId="2456" xr:uid="{3541ABBC-CF5E-4D2F-A72E-08B98EF563F1}"/>
    <cellStyle name="Normal 7 8 2" xfId="2457" xr:uid="{3FF9B21D-AE1B-4978-92E7-1783F6D6017B}"/>
    <cellStyle name="Normal 7 8 2 2" xfId="2458" xr:uid="{A8C3780D-74FF-46B8-9E21-54C10DAB19C4}"/>
    <cellStyle name="Normal 7 8 2 3" xfId="2459" xr:uid="{6B6E0B28-B9B6-4B28-B1D2-940E9D3D626D}"/>
    <cellStyle name="Normal 7 8 2 4" xfId="2460" xr:uid="{41AE8017-E2CA-4EC2-BF83-CE29EC959737}"/>
    <cellStyle name="Normal 7 8 3" xfId="2461" xr:uid="{36114535-9958-42F2-B1C1-44A81E2AEA95}"/>
    <cellStyle name="Normal 7 8 3 2" xfId="2462" xr:uid="{136F5AAA-F588-4341-AF9F-D52765F8B40B}"/>
    <cellStyle name="Normal 7 8 3 3" xfId="2463" xr:uid="{F8A7877E-3F21-4DD6-8DE6-67695B81FA94}"/>
    <cellStyle name="Normal 7 8 3 4" xfId="2464" xr:uid="{BC7BC092-D228-47C1-B9C4-B4E4BA949F6A}"/>
    <cellStyle name="Normal 7 8 4" xfId="2465" xr:uid="{421B6F70-F712-41BE-9639-5D2A4F1105D2}"/>
    <cellStyle name="Normal 7 8 5" xfId="2466" xr:uid="{53F209B8-A457-4E1E-9127-C2DFD9961F25}"/>
    <cellStyle name="Normal 7 8 6" xfId="2467" xr:uid="{F53B7660-3821-450F-BE52-78BEBBB21E04}"/>
    <cellStyle name="Normal 7 9" xfId="2468" xr:uid="{89B01DC1-59F5-410B-9257-75EA6DB06E04}"/>
    <cellStyle name="Normal 7 9 2" xfId="2469" xr:uid="{155A0E41-5604-49DB-AD87-67791BFF1330}"/>
    <cellStyle name="Normal 7 9 2 2" xfId="2470" xr:uid="{8746C5C9-5EA0-4B62-8D74-2ECBE215FA95}"/>
    <cellStyle name="Normal 7 9 2 2 2" xfId="4379" xr:uid="{1DF7235D-4B32-44AA-9BBE-191677446753}"/>
    <cellStyle name="Normal 7 9 2 2 3" xfId="4611" xr:uid="{9B67E594-47CA-4731-9BEA-CF4976572A5E}"/>
    <cellStyle name="Normal 7 9 2 3" xfId="2471" xr:uid="{1174ADA2-0D17-4C04-9DA7-5C3E25E609F4}"/>
    <cellStyle name="Normal 7 9 2 4" xfId="2472" xr:uid="{477BF5CF-222E-462B-8FE6-D1CD17CE545D}"/>
    <cellStyle name="Normal 7 9 3" xfId="2473" xr:uid="{5E60D514-9A77-4C3D-B0D0-28A3FE4E1F3B}"/>
    <cellStyle name="Normal 7 9 4" xfId="2474" xr:uid="{7E65A005-1BEF-4941-8421-66FB37F81EBE}"/>
    <cellStyle name="Normal 7 9 4 2" xfId="4745" xr:uid="{FF24D9FD-BFFC-4676-AF35-1B2F9B8CD1D0}"/>
    <cellStyle name="Normal 7 9 4 3" xfId="4612" xr:uid="{FACA693F-2678-4674-844C-954BBD062201}"/>
    <cellStyle name="Normal 7 9 4 4" xfId="4464" xr:uid="{1072CC22-212F-49E1-AED9-B6669EDBE1B2}"/>
    <cellStyle name="Normal 7 9 5" xfId="2475" xr:uid="{C1128104-2162-49D7-B7EB-ACF8D5F241A3}"/>
    <cellStyle name="Normal 8" xfId="87" xr:uid="{D5932547-CD30-43EE-8D72-1F7509282DC0}"/>
    <cellStyle name="Normal 8 10" xfId="2476" xr:uid="{1175DBDB-970B-4D23-845C-E4E1C944F31F}"/>
    <cellStyle name="Normal 8 10 2" xfId="2477" xr:uid="{068F262D-7DC1-4A27-AA6F-5F99F08CB866}"/>
    <cellStyle name="Normal 8 10 3" xfId="2478" xr:uid="{BC30BB21-2ECE-426B-ABFA-9EA37A790DD7}"/>
    <cellStyle name="Normal 8 10 4" xfId="2479" xr:uid="{530C573E-CE8D-4163-94AA-61A1E2933972}"/>
    <cellStyle name="Normal 8 11" xfId="2480" xr:uid="{3335D96F-2871-462C-8321-690DFC6A19B6}"/>
    <cellStyle name="Normal 8 11 2" xfId="2481" xr:uid="{DF0C5CBA-E6B9-4D7E-9BDD-8C308042BC87}"/>
    <cellStyle name="Normal 8 11 3" xfId="2482" xr:uid="{E8D0D7B5-341D-456F-9244-BA014E379DCD}"/>
    <cellStyle name="Normal 8 11 4" xfId="2483" xr:uid="{0BB65F24-C59F-457F-8A5D-AE76A82B8BB3}"/>
    <cellStyle name="Normal 8 12" xfId="2484" xr:uid="{80CCFC70-9E9F-4B6D-A14E-0245210F1EEF}"/>
    <cellStyle name="Normal 8 12 2" xfId="2485" xr:uid="{33D1F592-F40E-45A1-B53E-19B8EF61B50F}"/>
    <cellStyle name="Normal 8 13" xfId="2486" xr:uid="{68ED6911-F69F-493F-A7A9-A65A2E429897}"/>
    <cellStyle name="Normal 8 14" xfId="2487" xr:uid="{C8BCB237-CC4F-4DB4-B0A8-555A32A1E02C}"/>
    <cellStyle name="Normal 8 15" xfId="2488" xr:uid="{1E3590E0-A4E9-4636-83E0-AC0EAD3E28DF}"/>
    <cellStyle name="Normal 8 2" xfId="88" xr:uid="{8FA60998-3E19-42BA-A764-98F7C98A16E1}"/>
    <cellStyle name="Normal 8 2 10" xfId="2489" xr:uid="{5BEB249E-B6D1-4CB9-931E-0A844FB86CDA}"/>
    <cellStyle name="Normal 8 2 11" xfId="2490" xr:uid="{AFFF5092-4909-47E3-A7C3-8656CA42E2ED}"/>
    <cellStyle name="Normal 8 2 2" xfId="2491" xr:uid="{2B6877F3-9F01-4587-A814-26822CE48BE4}"/>
    <cellStyle name="Normal 8 2 2 2" xfId="2492" xr:uid="{720BED37-5AB9-4D39-8ABB-2FFDAA7A0FAA}"/>
    <cellStyle name="Normal 8 2 2 2 2" xfId="2493" xr:uid="{88AFE848-FFFF-4412-81EB-42434BDAAEF4}"/>
    <cellStyle name="Normal 8 2 2 2 2 2" xfId="2494" xr:uid="{F93265C0-9EFD-4659-93C5-4D0A8614AE5A}"/>
    <cellStyle name="Normal 8 2 2 2 2 2 2" xfId="2495" xr:uid="{842CC8ED-46EB-40E7-83B6-9527C85742F5}"/>
    <cellStyle name="Normal 8 2 2 2 2 2 2 2" xfId="4097" xr:uid="{CE289BDC-6C59-45D6-A211-725E26BBEAB8}"/>
    <cellStyle name="Normal 8 2 2 2 2 2 2 2 2" xfId="4098" xr:uid="{4E31C788-B847-4B66-AC57-E2215B690E35}"/>
    <cellStyle name="Normal 8 2 2 2 2 2 2 3" xfId="4099" xr:uid="{F9703855-4A62-433F-8C1B-34A6564F4517}"/>
    <cellStyle name="Normal 8 2 2 2 2 2 3" xfId="2496" xr:uid="{B40E7C69-FB09-4696-B823-22C695BCAC1F}"/>
    <cellStyle name="Normal 8 2 2 2 2 2 3 2" xfId="4100" xr:uid="{74D0A4BA-25DC-4E44-B078-161340D09B79}"/>
    <cellStyle name="Normal 8 2 2 2 2 2 4" xfId="2497" xr:uid="{AC63BB09-1E05-4E87-B085-0984538F7C43}"/>
    <cellStyle name="Normal 8 2 2 2 2 3" xfId="2498" xr:uid="{FB0B6512-4366-4475-A005-1746F2D8F940}"/>
    <cellStyle name="Normal 8 2 2 2 2 3 2" xfId="2499" xr:uid="{509F8411-8341-48D9-B4BC-BCC946AABD7B}"/>
    <cellStyle name="Normal 8 2 2 2 2 3 2 2" xfId="4101" xr:uid="{BE40CCF5-2923-48CC-8B07-FDF6432E70E4}"/>
    <cellStyle name="Normal 8 2 2 2 2 3 3" xfId="2500" xr:uid="{633E50FB-D2B3-428B-9FD5-D6982B731F36}"/>
    <cellStyle name="Normal 8 2 2 2 2 3 4" xfId="2501" xr:uid="{5E01A0B4-3E88-498C-BF0A-59A447C449D9}"/>
    <cellStyle name="Normal 8 2 2 2 2 4" xfId="2502" xr:uid="{57F5BD87-1CE3-47DD-9077-46789FD3B69E}"/>
    <cellStyle name="Normal 8 2 2 2 2 4 2" xfId="4102" xr:uid="{EA607D4D-90BE-41B3-B769-485B254404D3}"/>
    <cellStyle name="Normal 8 2 2 2 2 5" xfId="2503" xr:uid="{42ED3737-FBE8-49A7-A47D-C3114791F4F3}"/>
    <cellStyle name="Normal 8 2 2 2 2 6" xfId="2504" xr:uid="{3664DC4C-24CE-490F-84D8-65DF1B3CF0EA}"/>
    <cellStyle name="Normal 8 2 2 2 3" xfId="2505" xr:uid="{C535EB86-860F-4507-B75A-1829CB512E53}"/>
    <cellStyle name="Normal 8 2 2 2 3 2" xfId="2506" xr:uid="{0B820C56-BA1D-4B7B-980D-72315DFBABDB}"/>
    <cellStyle name="Normal 8 2 2 2 3 2 2" xfId="2507" xr:uid="{F6AA8AB0-EB9B-4068-A4E0-84D8F16E4073}"/>
    <cellStyle name="Normal 8 2 2 2 3 2 2 2" xfId="4103" xr:uid="{6375FA6E-499B-49A9-B1D0-064F2D04E007}"/>
    <cellStyle name="Normal 8 2 2 2 3 2 2 2 2" xfId="4104" xr:uid="{15865EC1-63F4-4719-9BD0-AEA95ED2E260}"/>
    <cellStyle name="Normal 8 2 2 2 3 2 2 3" xfId="4105" xr:uid="{CADE1E27-BD38-43D7-81D0-3F3DED7C9600}"/>
    <cellStyle name="Normal 8 2 2 2 3 2 3" xfId="2508" xr:uid="{B6641E96-67E9-41A3-B36F-CD2811A6E9B1}"/>
    <cellStyle name="Normal 8 2 2 2 3 2 3 2" xfId="4106" xr:uid="{D3E05712-06D4-460F-B91A-E42FEA8AC79C}"/>
    <cellStyle name="Normal 8 2 2 2 3 2 4" xfId="2509" xr:uid="{CA1461EB-B489-468C-8D06-EE6FCEFA07AC}"/>
    <cellStyle name="Normal 8 2 2 2 3 3" xfId="2510" xr:uid="{B2D03735-EB5F-4B30-94E1-4BE5A8267D0B}"/>
    <cellStyle name="Normal 8 2 2 2 3 3 2" xfId="4107" xr:uid="{C1CCB320-D978-4F45-ACA1-12E5E3AAE3D8}"/>
    <cellStyle name="Normal 8 2 2 2 3 3 2 2" xfId="4108" xr:uid="{18C3938E-C72D-429D-8DA6-83AAEFD9CC0F}"/>
    <cellStyle name="Normal 8 2 2 2 3 3 3" xfId="4109" xr:uid="{EE5A127F-33AE-4141-9043-C07BE04EB1A9}"/>
    <cellStyle name="Normal 8 2 2 2 3 4" xfId="2511" xr:uid="{1F186C70-EB90-4D82-86A5-B30B81F9F34E}"/>
    <cellStyle name="Normal 8 2 2 2 3 4 2" xfId="4110" xr:uid="{955F16AC-C17A-4ADD-BECB-3790B1915E3D}"/>
    <cellStyle name="Normal 8 2 2 2 3 5" xfId="2512" xr:uid="{95DC2C7D-3FBD-4672-BED3-F33FF53186EE}"/>
    <cellStyle name="Normal 8 2 2 2 4" xfId="2513" xr:uid="{3D40C645-6587-4901-85B6-FA30B9F57762}"/>
    <cellStyle name="Normal 8 2 2 2 4 2" xfId="2514" xr:uid="{A67A2CB9-EB01-4A40-84F1-943AB11AFBE9}"/>
    <cellStyle name="Normal 8 2 2 2 4 2 2" xfId="4111" xr:uid="{753BE948-308E-45BF-91D3-AB8F413FC705}"/>
    <cellStyle name="Normal 8 2 2 2 4 2 2 2" xfId="4112" xr:uid="{CBE9D5C0-7030-49A1-BFAA-CDD2DDBCECD9}"/>
    <cellStyle name="Normal 8 2 2 2 4 2 3" xfId="4113" xr:uid="{A7D458BB-3C90-42CE-9FE0-F51783CB3C22}"/>
    <cellStyle name="Normal 8 2 2 2 4 3" xfId="2515" xr:uid="{2E5C7794-AFAC-4E6A-8C00-22031A579421}"/>
    <cellStyle name="Normal 8 2 2 2 4 3 2" xfId="4114" xr:uid="{036A1B70-A991-44B7-8F29-4CCF459456A2}"/>
    <cellStyle name="Normal 8 2 2 2 4 4" xfId="2516" xr:uid="{71E95D36-2237-4A7F-A3DA-F5D30829710C}"/>
    <cellStyle name="Normal 8 2 2 2 5" xfId="2517" xr:uid="{789A0F59-F524-456F-8B91-0F17D4908B99}"/>
    <cellStyle name="Normal 8 2 2 2 5 2" xfId="2518" xr:uid="{FA0F2003-369A-495E-9073-63470ECAB570}"/>
    <cellStyle name="Normal 8 2 2 2 5 2 2" xfId="4115" xr:uid="{AFDB5686-E9FE-41A5-9F9D-287F4249502B}"/>
    <cellStyle name="Normal 8 2 2 2 5 3" xfId="2519" xr:uid="{FBDD0CB5-A474-4FA9-9B97-D61EC9651FD8}"/>
    <cellStyle name="Normal 8 2 2 2 5 4" xfId="2520" xr:uid="{EE3A1B5B-056D-44C7-8B6D-679429892FB1}"/>
    <cellStyle name="Normal 8 2 2 2 6" xfId="2521" xr:uid="{D7A0F97E-FA90-430B-993B-CA2AC10F206F}"/>
    <cellStyle name="Normal 8 2 2 2 6 2" xfId="4116" xr:uid="{78B0106F-DCE5-47CE-AB0B-E7F64696E7B5}"/>
    <cellStyle name="Normal 8 2 2 2 7" xfId="2522" xr:uid="{07C51C6B-AE8E-42FE-97BA-EB3855F3E27D}"/>
    <cellStyle name="Normal 8 2 2 2 8" xfId="2523" xr:uid="{4A3B1DAD-703A-4826-B848-A093CE57C866}"/>
    <cellStyle name="Normal 8 2 2 3" xfId="2524" xr:uid="{BFE85B80-243B-4109-8599-166359C2E2DA}"/>
    <cellStyle name="Normal 8 2 2 3 2" xfId="2525" xr:uid="{0272AC9A-9B03-45ED-8A0B-2A7B4C12D741}"/>
    <cellStyle name="Normal 8 2 2 3 2 2" xfId="2526" xr:uid="{55F555C4-21C7-4E2C-AAB3-4C3367996AA7}"/>
    <cellStyle name="Normal 8 2 2 3 2 2 2" xfId="4117" xr:uid="{B80730F7-4D59-4CBA-B158-321C5552FC0C}"/>
    <cellStyle name="Normal 8 2 2 3 2 2 2 2" xfId="4118" xr:uid="{3BF48612-359E-420C-864A-ABDA53E21DB0}"/>
    <cellStyle name="Normal 8 2 2 3 2 2 3" xfId="4119" xr:uid="{7CF8AB28-BF0B-4A34-A4FE-D90BF314FB4F}"/>
    <cellStyle name="Normal 8 2 2 3 2 3" xfId="2527" xr:uid="{C988B724-B6A8-4D72-BCBD-B6F46F1DAFB6}"/>
    <cellStyle name="Normal 8 2 2 3 2 3 2" xfId="4120" xr:uid="{4082368C-4E51-4E9E-B01D-FDDC9555F506}"/>
    <cellStyle name="Normal 8 2 2 3 2 4" xfId="2528" xr:uid="{1C955FC4-AB75-4B66-A839-7F13787710D3}"/>
    <cellStyle name="Normal 8 2 2 3 3" xfId="2529" xr:uid="{260FD998-325D-425B-B7F3-5FD7674223D8}"/>
    <cellStyle name="Normal 8 2 2 3 3 2" xfId="2530" xr:uid="{8B308DC4-CDCE-4C38-8434-9095F6F7F7BF}"/>
    <cellStyle name="Normal 8 2 2 3 3 2 2" xfId="4121" xr:uid="{EFC4741D-C12E-40E9-9DC2-3F848F50C6E3}"/>
    <cellStyle name="Normal 8 2 2 3 3 3" xfId="2531" xr:uid="{762DBF3D-A27E-4107-8920-97AE10F141ED}"/>
    <cellStyle name="Normal 8 2 2 3 3 4" xfId="2532" xr:uid="{2B0C1115-41BF-4625-A3B2-D482A9DB9CFC}"/>
    <cellStyle name="Normal 8 2 2 3 4" xfId="2533" xr:uid="{15D59FDC-5248-40DB-B63B-76865CA5C267}"/>
    <cellStyle name="Normal 8 2 2 3 4 2" xfId="4122" xr:uid="{E3353668-EDC1-4FB6-9CA2-5C42B958640F}"/>
    <cellStyle name="Normal 8 2 2 3 5" xfId="2534" xr:uid="{F38A806B-A6EE-493D-B44C-4FE8F396C685}"/>
    <cellStyle name="Normal 8 2 2 3 6" xfId="2535" xr:uid="{21AC204D-39F8-4DDF-9432-F634DD3C2FFE}"/>
    <cellStyle name="Normal 8 2 2 4" xfId="2536" xr:uid="{61A31EF7-6EB4-463B-9D65-62C3C433B871}"/>
    <cellStyle name="Normal 8 2 2 4 2" xfId="2537" xr:uid="{B71DCBC9-7405-4F0A-83A7-DB3A2664C880}"/>
    <cellStyle name="Normal 8 2 2 4 2 2" xfId="2538" xr:uid="{2B90004E-2A3C-41EF-9BB5-C0B28099271C}"/>
    <cellStyle name="Normal 8 2 2 4 2 2 2" xfId="4123" xr:uid="{73113D04-1658-4C4D-BE31-22CDE4A8499F}"/>
    <cellStyle name="Normal 8 2 2 4 2 2 2 2" xfId="4124" xr:uid="{D9532AC0-0C97-45E9-A90D-E974FD187DBA}"/>
    <cellStyle name="Normal 8 2 2 4 2 2 3" xfId="4125" xr:uid="{BE1E157B-7E7E-4ED7-A150-AB79EC7707E7}"/>
    <cellStyle name="Normal 8 2 2 4 2 3" xfId="2539" xr:uid="{3936D8B0-69F5-4089-A3AF-40D1E7DFDB11}"/>
    <cellStyle name="Normal 8 2 2 4 2 3 2" xfId="4126" xr:uid="{8B77C4C0-0340-4CEF-B427-3315EA35CCAB}"/>
    <cellStyle name="Normal 8 2 2 4 2 4" xfId="2540" xr:uid="{DE88C9DB-8178-4351-ADD6-F5D529F2E01C}"/>
    <cellStyle name="Normal 8 2 2 4 3" xfId="2541" xr:uid="{D2E69338-3459-4557-9D31-E9C3A18D31FF}"/>
    <cellStyle name="Normal 8 2 2 4 3 2" xfId="4127" xr:uid="{8FE44A1F-381C-4C23-9F5A-5B3F659BF738}"/>
    <cellStyle name="Normal 8 2 2 4 3 2 2" xfId="4128" xr:uid="{CA0F83E2-DEC2-489B-B6F7-E04286EC6EDD}"/>
    <cellStyle name="Normal 8 2 2 4 3 3" xfId="4129" xr:uid="{E0E80E8C-6911-431F-B328-4CB460FF2373}"/>
    <cellStyle name="Normal 8 2 2 4 4" xfId="2542" xr:uid="{B3092562-1E20-47A0-834C-C9FC28A47CBE}"/>
    <cellStyle name="Normal 8 2 2 4 4 2" xfId="4130" xr:uid="{A3066A87-A0A9-4957-9E3A-E4C6D2918162}"/>
    <cellStyle name="Normal 8 2 2 4 5" xfId="2543" xr:uid="{3CF64A61-CF82-451E-8D84-E2C73C749D69}"/>
    <cellStyle name="Normal 8 2 2 5" xfId="2544" xr:uid="{A9E22CDD-D539-46BA-9592-D1B99E2E3EF1}"/>
    <cellStyle name="Normal 8 2 2 5 2" xfId="2545" xr:uid="{10A1379D-B9B6-4C91-95C6-EAE4A4AD32B6}"/>
    <cellStyle name="Normal 8 2 2 5 2 2" xfId="4131" xr:uid="{D95A44AC-A4D3-4A3A-AE0D-31D5070BF8E5}"/>
    <cellStyle name="Normal 8 2 2 5 2 2 2" xfId="4132" xr:uid="{7ED2170E-E7C1-4987-AAE1-E569AE295948}"/>
    <cellStyle name="Normal 8 2 2 5 2 3" xfId="4133" xr:uid="{85641149-F8D1-4BF8-85D8-C3045B1BC3F4}"/>
    <cellStyle name="Normal 8 2 2 5 3" xfId="2546" xr:uid="{5BE2F88A-2FB7-4F16-9C7F-4520FAF5B39F}"/>
    <cellStyle name="Normal 8 2 2 5 3 2" xfId="4134" xr:uid="{CE374189-0307-454C-9068-7948388443EE}"/>
    <cellStyle name="Normal 8 2 2 5 4" xfId="2547" xr:uid="{ACF77B20-5214-4315-A6AE-7219C8885AA3}"/>
    <cellStyle name="Normal 8 2 2 6" xfId="2548" xr:uid="{1B97D88D-1A2C-4D26-AB49-67287C1A9ABE}"/>
    <cellStyle name="Normal 8 2 2 6 2" xfId="2549" xr:uid="{46620B2A-880F-4ABE-BBF0-AFAF7019DB36}"/>
    <cellStyle name="Normal 8 2 2 6 2 2" xfId="4135" xr:uid="{2BAA3810-16CF-43D7-9A97-FBEB21591D39}"/>
    <cellStyle name="Normal 8 2 2 6 3" xfId="2550" xr:uid="{2B31B048-5CAE-44AA-8550-9A3604C500F2}"/>
    <cellStyle name="Normal 8 2 2 6 4" xfId="2551" xr:uid="{EEB34F34-3901-4717-AE8D-1BEF301BC2BC}"/>
    <cellStyle name="Normal 8 2 2 7" xfId="2552" xr:uid="{7F0CE2D3-DAC3-45A1-96BF-9442D4A4F6E3}"/>
    <cellStyle name="Normal 8 2 2 7 2" xfId="4136" xr:uid="{A893AC61-8B8D-4C07-829E-EEC5E9879C32}"/>
    <cellStyle name="Normal 8 2 2 8" xfId="2553" xr:uid="{D515A8E0-F7ED-4B0F-A22B-2BBE4193DA14}"/>
    <cellStyle name="Normal 8 2 2 9" xfId="2554" xr:uid="{322A4C7F-4C5F-43E7-97CD-51A41FA06A07}"/>
    <cellStyle name="Normal 8 2 3" xfId="2555" xr:uid="{87F9DBD0-392A-41B5-A795-3CAEFD07402A}"/>
    <cellStyle name="Normal 8 2 3 2" xfId="2556" xr:uid="{C93388D5-9097-4D0A-838E-75CDFBD9B0FF}"/>
    <cellStyle name="Normal 8 2 3 2 2" xfId="2557" xr:uid="{3D1381BA-46B4-4CC4-9808-1182DBFD8430}"/>
    <cellStyle name="Normal 8 2 3 2 2 2" xfId="2558" xr:uid="{615F1C0C-A66A-4FC9-92DB-DCBE4550FF4B}"/>
    <cellStyle name="Normal 8 2 3 2 2 2 2" xfId="4137" xr:uid="{4737EFF7-47E6-464E-A597-2796E0FDC94C}"/>
    <cellStyle name="Normal 8 2 3 2 2 2 2 2" xfId="4138" xr:uid="{A51DCB3C-A019-460E-B497-3CF854EB6BF1}"/>
    <cellStyle name="Normal 8 2 3 2 2 2 3" xfId="4139" xr:uid="{B84381BC-79D2-4A64-AA5A-17FB8E8A1F91}"/>
    <cellStyle name="Normal 8 2 3 2 2 3" xfId="2559" xr:uid="{5D5C9CC6-47C3-4C84-AACD-15C8EA6E1237}"/>
    <cellStyle name="Normal 8 2 3 2 2 3 2" xfId="4140" xr:uid="{200A66A0-2AB6-465A-811C-3C92FF0F6403}"/>
    <cellStyle name="Normal 8 2 3 2 2 4" xfId="2560" xr:uid="{6F546EAC-9943-40EF-92F8-80A9BED79DDD}"/>
    <cellStyle name="Normal 8 2 3 2 3" xfId="2561" xr:uid="{2328F596-96D2-4143-8D5F-324BFEE1A3E0}"/>
    <cellStyle name="Normal 8 2 3 2 3 2" xfId="2562" xr:uid="{7C98F284-6949-435D-8026-D98BE65AB7C0}"/>
    <cellStyle name="Normal 8 2 3 2 3 2 2" xfId="4141" xr:uid="{CAF3E294-E1AA-4C37-916D-034380299B72}"/>
    <cellStyle name="Normal 8 2 3 2 3 3" xfId="2563" xr:uid="{28187996-0C0F-42F0-82F0-0348D095BC6E}"/>
    <cellStyle name="Normal 8 2 3 2 3 4" xfId="2564" xr:uid="{B53CDE86-63D0-40D6-89BD-ECBED7C1D411}"/>
    <cellStyle name="Normal 8 2 3 2 4" xfId="2565" xr:uid="{CB58C1B5-0241-4F80-B5BD-4F79BFE49CD6}"/>
    <cellStyle name="Normal 8 2 3 2 4 2" xfId="4142" xr:uid="{306CDD89-6C21-46C8-8F62-03351811BC96}"/>
    <cellStyle name="Normal 8 2 3 2 5" xfId="2566" xr:uid="{16EC5650-4EFD-4B6D-AD0F-C3240F6F0156}"/>
    <cellStyle name="Normal 8 2 3 2 6" xfId="2567" xr:uid="{B64A8E29-EDF1-4964-94B1-56825F0DCC5A}"/>
    <cellStyle name="Normal 8 2 3 3" xfId="2568" xr:uid="{EB656F55-5899-4982-BF81-E3944842A328}"/>
    <cellStyle name="Normal 8 2 3 3 2" xfId="2569" xr:uid="{5F824759-70D3-466B-AB50-AA7B24C109D0}"/>
    <cellStyle name="Normal 8 2 3 3 2 2" xfId="2570" xr:uid="{59C6605C-F2F6-4E77-A046-A02734EEA7C8}"/>
    <cellStyle name="Normal 8 2 3 3 2 2 2" xfId="4143" xr:uid="{9AC7428E-6A5E-4B05-AE83-336877259783}"/>
    <cellStyle name="Normal 8 2 3 3 2 2 2 2" xfId="4144" xr:uid="{9D4705B1-63CE-4D5C-81F2-23FD5E9722BB}"/>
    <cellStyle name="Normal 8 2 3 3 2 2 3" xfId="4145" xr:uid="{B61AD16B-D307-4097-A2F2-856F0BEEE65B}"/>
    <cellStyle name="Normal 8 2 3 3 2 3" xfId="2571" xr:uid="{EB712C82-C45A-4679-A935-F6D903C7B797}"/>
    <cellStyle name="Normal 8 2 3 3 2 3 2" xfId="4146" xr:uid="{67534771-16EC-4664-8440-5D3C722BF96D}"/>
    <cellStyle name="Normal 8 2 3 3 2 4" xfId="2572" xr:uid="{D1CBEDE8-C228-41BE-BBF7-027EB38C3D37}"/>
    <cellStyle name="Normal 8 2 3 3 3" xfId="2573" xr:uid="{8F7BDCDE-115B-48A8-9949-D46855906655}"/>
    <cellStyle name="Normal 8 2 3 3 3 2" xfId="4147" xr:uid="{82541026-87CD-41AB-9F64-0C2D5D134D40}"/>
    <cellStyle name="Normal 8 2 3 3 3 2 2" xfId="4148" xr:uid="{BE8B22C5-7323-4719-8095-B2BD6A82E87F}"/>
    <cellStyle name="Normal 8 2 3 3 3 3" xfId="4149" xr:uid="{B4B2E37D-1EEF-4FE4-9115-56EAC63EB83B}"/>
    <cellStyle name="Normal 8 2 3 3 4" xfId="2574" xr:uid="{F3B3FCF3-4888-4F79-9DF6-8D192EEE27E6}"/>
    <cellStyle name="Normal 8 2 3 3 4 2" xfId="4150" xr:uid="{F5283267-24F5-4390-AF24-E0E3E4E826B2}"/>
    <cellStyle name="Normal 8 2 3 3 5" xfId="2575" xr:uid="{534C8297-5616-452D-8443-693B91C37D49}"/>
    <cellStyle name="Normal 8 2 3 4" xfId="2576" xr:uid="{A4FABC66-68D4-4542-8F52-8E8831160CEB}"/>
    <cellStyle name="Normal 8 2 3 4 2" xfId="2577" xr:uid="{63546987-49FA-457C-9B9B-FF933FAEFD0B}"/>
    <cellStyle name="Normal 8 2 3 4 2 2" xfId="4151" xr:uid="{C34731E1-ED20-432B-9869-C6B164ACC4B3}"/>
    <cellStyle name="Normal 8 2 3 4 2 2 2" xfId="4152" xr:uid="{0B805F32-3AF8-4714-A39D-AE1F4468B346}"/>
    <cellStyle name="Normal 8 2 3 4 2 3" xfId="4153" xr:uid="{1E15E55F-81C4-431E-AB80-BE2FD3C40B70}"/>
    <cellStyle name="Normal 8 2 3 4 3" xfId="2578" xr:uid="{6DD62237-02BB-4731-99D7-735CF282C138}"/>
    <cellStyle name="Normal 8 2 3 4 3 2" xfId="4154" xr:uid="{962F2FA3-595B-45C5-98D3-9DF2C68AE991}"/>
    <cellStyle name="Normal 8 2 3 4 4" xfId="2579" xr:uid="{2CB727F8-9035-4348-A1AB-33A1641C83F7}"/>
    <cellStyle name="Normal 8 2 3 5" xfId="2580" xr:uid="{312686C8-FDB4-4CC2-8E4C-D9D98431059C}"/>
    <cellStyle name="Normal 8 2 3 5 2" xfId="2581" xr:uid="{B3C2125A-DADB-4A60-9D88-9A2ECB90426E}"/>
    <cellStyle name="Normal 8 2 3 5 2 2" xfId="4155" xr:uid="{E944A5B7-F887-4A42-81D2-7E6865F0C841}"/>
    <cellStyle name="Normal 8 2 3 5 3" xfId="2582" xr:uid="{B9E6B6AC-24E0-4EAC-A4D2-9C9602DEA04D}"/>
    <cellStyle name="Normal 8 2 3 5 4" xfId="2583" xr:uid="{16720AB0-8051-4CDB-92E2-0EF33F1133B0}"/>
    <cellStyle name="Normal 8 2 3 6" xfId="2584" xr:uid="{4FE16A25-3827-444D-A099-08E95E975AC5}"/>
    <cellStyle name="Normal 8 2 3 6 2" xfId="4156" xr:uid="{6AFDF02D-9913-4F85-894B-3FBE6AE57806}"/>
    <cellStyle name="Normal 8 2 3 7" xfId="2585" xr:uid="{F9FA959E-1E80-4079-A664-8D413B810E24}"/>
    <cellStyle name="Normal 8 2 3 8" xfId="2586" xr:uid="{9D734C13-B83A-4A46-B6CC-C4DB8AA605DF}"/>
    <cellStyle name="Normal 8 2 4" xfId="2587" xr:uid="{992EA9F5-6B0A-40B7-A188-968AB326FC0A}"/>
    <cellStyle name="Normal 8 2 4 2" xfId="2588" xr:uid="{A895E7CB-89B2-46B7-B31D-44C4FB4F188F}"/>
    <cellStyle name="Normal 8 2 4 2 2" xfId="2589" xr:uid="{440B575C-7C0A-4E29-A8DD-B24C942E0D13}"/>
    <cellStyle name="Normal 8 2 4 2 2 2" xfId="2590" xr:uid="{BA9DFBB3-3BC5-4076-AB2C-20CAB92FA753}"/>
    <cellStyle name="Normal 8 2 4 2 2 2 2" xfId="4157" xr:uid="{2EFD5BDB-C3D5-49FB-B85E-8765BF262B75}"/>
    <cellStyle name="Normal 8 2 4 2 2 3" xfId="2591" xr:uid="{FF19D290-E4AB-45EE-96C8-1347FAC836A0}"/>
    <cellStyle name="Normal 8 2 4 2 2 4" xfId="2592" xr:uid="{B4232C28-FEFC-4F7E-A3FB-7E53689A3A2C}"/>
    <cellStyle name="Normal 8 2 4 2 3" xfId="2593" xr:uid="{67AFE324-59CC-4C9F-B2EA-265145362A6F}"/>
    <cellStyle name="Normal 8 2 4 2 3 2" xfId="4158" xr:uid="{794A4779-A5AA-4A22-B65C-B1900CDD7428}"/>
    <cellStyle name="Normal 8 2 4 2 4" xfId="2594" xr:uid="{E0C2044C-B9CD-417B-B3F1-21F9FF6FCA1E}"/>
    <cellStyle name="Normal 8 2 4 2 5" xfId="2595" xr:uid="{CB2B3646-A6AD-4887-B404-10BC9567ABE7}"/>
    <cellStyle name="Normal 8 2 4 3" xfId="2596" xr:uid="{3CBD3686-AA12-4EB6-86AB-6246E9383184}"/>
    <cellStyle name="Normal 8 2 4 3 2" xfId="2597" xr:uid="{C264FACB-017B-4CE7-8320-00DB54CF74DC}"/>
    <cellStyle name="Normal 8 2 4 3 2 2" xfId="4159" xr:uid="{03245A8F-B684-4265-A647-E54D6F036402}"/>
    <cellStyle name="Normal 8 2 4 3 3" xfId="2598" xr:uid="{2AC7002D-4512-433B-B6DA-B7AA445A2839}"/>
    <cellStyle name="Normal 8 2 4 3 4" xfId="2599" xr:uid="{29A07F62-A374-4652-BB42-FF5D05227E5A}"/>
    <cellStyle name="Normal 8 2 4 4" xfId="2600" xr:uid="{57271799-9D75-42F8-9C6F-FAFF75DF5AFF}"/>
    <cellStyle name="Normal 8 2 4 4 2" xfId="2601" xr:uid="{92511D38-A9D8-45B6-9B43-98A80C74B3AD}"/>
    <cellStyle name="Normal 8 2 4 4 3" xfId="2602" xr:uid="{48846D0B-1A89-4687-8E0A-870B180B2065}"/>
    <cellStyle name="Normal 8 2 4 4 4" xfId="2603" xr:uid="{BB4C1A00-2056-4CF4-8663-AE1C3A2F0ECC}"/>
    <cellStyle name="Normal 8 2 4 5" xfId="2604" xr:uid="{54538716-B5CD-4EB5-B9F4-AB7F2E33A207}"/>
    <cellStyle name="Normal 8 2 4 6" xfId="2605" xr:uid="{45D59C7E-1D13-4773-8122-EF8A03344B76}"/>
    <cellStyle name="Normal 8 2 4 7" xfId="2606" xr:uid="{10B30CDB-414B-4832-9B6E-EC805B4770E0}"/>
    <cellStyle name="Normal 8 2 5" xfId="2607" xr:uid="{91188EDE-F4A8-4561-B8CE-FE8A46D4409B}"/>
    <cellStyle name="Normal 8 2 5 2" xfId="2608" xr:uid="{8818F868-77A4-4083-B609-9E7966BF45D0}"/>
    <cellStyle name="Normal 8 2 5 2 2" xfId="2609" xr:uid="{0D8D1417-E2FF-4732-8351-05B3A37027A8}"/>
    <cellStyle name="Normal 8 2 5 2 2 2" xfId="4160" xr:uid="{ADDD6AE5-4913-439A-9B81-592E36E979FA}"/>
    <cellStyle name="Normal 8 2 5 2 2 2 2" xfId="4161" xr:uid="{EE5824E3-70DF-4AE2-B210-93A46D3D766F}"/>
    <cellStyle name="Normal 8 2 5 2 2 3" xfId="4162" xr:uid="{0154E402-1C62-4FD1-AB39-95152AF75E55}"/>
    <cellStyle name="Normal 8 2 5 2 3" xfId="2610" xr:uid="{43619873-1F77-4108-8F02-DFBA66888A65}"/>
    <cellStyle name="Normal 8 2 5 2 3 2" xfId="4163" xr:uid="{E8A32617-22D4-44A5-89BC-EB12436B42A5}"/>
    <cellStyle name="Normal 8 2 5 2 4" xfId="2611" xr:uid="{63917B6F-BDCD-4218-93FD-1EBAC9A8FE08}"/>
    <cellStyle name="Normal 8 2 5 3" xfId="2612" xr:uid="{08F0FBD9-D408-48A8-A5F1-2DF50D49B50F}"/>
    <cellStyle name="Normal 8 2 5 3 2" xfId="2613" xr:uid="{BDFBAB7E-189F-47EC-9C9A-A5C06D9379FC}"/>
    <cellStyle name="Normal 8 2 5 3 2 2" xfId="4164" xr:uid="{90FBE2D1-506B-4A95-B754-88E62763B886}"/>
    <cellStyle name="Normal 8 2 5 3 3" xfId="2614" xr:uid="{D4CA89FC-F5AA-4D55-A390-039EDC69D353}"/>
    <cellStyle name="Normal 8 2 5 3 4" xfId="2615" xr:uid="{EE9B61BE-A700-4795-9999-5BF2187B8A3C}"/>
    <cellStyle name="Normal 8 2 5 4" xfId="2616" xr:uid="{0336052E-7A8F-4CE7-8BE6-7B108951D712}"/>
    <cellStyle name="Normal 8 2 5 4 2" xfId="4165" xr:uid="{B5A34D08-3880-4E78-A9A8-ADA9700B7AAB}"/>
    <cellStyle name="Normal 8 2 5 5" xfId="2617" xr:uid="{26194C90-F059-48BD-AFBA-3D1381CFDA39}"/>
    <cellStyle name="Normal 8 2 5 6" xfId="2618" xr:uid="{B3DD4FAC-8985-435D-BCCE-66043928AB9C}"/>
    <cellStyle name="Normal 8 2 6" xfId="2619" xr:uid="{41CF1D55-CA09-4D73-B2E2-36164D58D35B}"/>
    <cellStyle name="Normal 8 2 6 2" xfId="2620" xr:uid="{6F47833E-11CD-4FC1-BCEE-9338072DF0A1}"/>
    <cellStyle name="Normal 8 2 6 2 2" xfId="2621" xr:uid="{4C8864D5-EE4D-464E-8AFC-FA2CB58849DF}"/>
    <cellStyle name="Normal 8 2 6 2 2 2" xfId="4166" xr:uid="{9B612036-EAB4-4DA5-A542-6F184C64292A}"/>
    <cellStyle name="Normal 8 2 6 2 3" xfId="2622" xr:uid="{C541D692-172A-4EFB-B299-8074A2E4ADDA}"/>
    <cellStyle name="Normal 8 2 6 2 4" xfId="2623" xr:uid="{563781BC-42E8-48DC-BBBB-25FE8C2E6A05}"/>
    <cellStyle name="Normal 8 2 6 3" xfId="2624" xr:uid="{813C3E03-0755-4ECE-9AE7-4982E59D794A}"/>
    <cellStyle name="Normal 8 2 6 3 2" xfId="4167" xr:uid="{DE3476D4-B3FE-47A9-A0CB-19B0DA03C12F}"/>
    <cellStyle name="Normal 8 2 6 4" xfId="2625" xr:uid="{519B1613-E8C4-4332-BC39-F57C7EE37DDB}"/>
    <cellStyle name="Normal 8 2 6 5" xfId="2626" xr:uid="{AF9A3A03-7868-42C9-81F2-50B3CB9E83BE}"/>
    <cellStyle name="Normal 8 2 7" xfId="2627" xr:uid="{F5B2F4D6-52F0-45BB-926B-B7085F3FC58D}"/>
    <cellStyle name="Normal 8 2 7 2" xfId="2628" xr:uid="{85EB6BE3-430E-499F-A911-E4E594A98F81}"/>
    <cellStyle name="Normal 8 2 7 2 2" xfId="4168" xr:uid="{8AC17726-E299-4969-A739-4CB3FAA9B7F9}"/>
    <cellStyle name="Normal 8 2 7 3" xfId="2629" xr:uid="{2168CCFD-3D23-4975-A6F0-600DD9376B9B}"/>
    <cellStyle name="Normal 8 2 7 4" xfId="2630" xr:uid="{500D320C-784A-4316-8CB4-D503480A4717}"/>
    <cellStyle name="Normal 8 2 8" xfId="2631" xr:uid="{715EA4AA-F334-4216-8A15-9C303369358E}"/>
    <cellStyle name="Normal 8 2 8 2" xfId="2632" xr:uid="{F7BC0DA8-6213-44EE-A3AB-21F97CAA9C85}"/>
    <cellStyle name="Normal 8 2 8 3" xfId="2633" xr:uid="{22B121D6-79B7-4CA4-A017-5BB7AF29B988}"/>
    <cellStyle name="Normal 8 2 8 4" xfId="2634" xr:uid="{3D14F31A-2E67-469F-BFD7-1DCC68C48234}"/>
    <cellStyle name="Normal 8 2 9" xfId="2635" xr:uid="{07E1B169-DF74-4B2C-9D11-785ACBE3F048}"/>
    <cellStyle name="Normal 8 3" xfId="2636" xr:uid="{E8A41BAC-D1A6-4970-8D06-D01DCC4E9676}"/>
    <cellStyle name="Normal 8 3 10" xfId="2637" xr:uid="{1010CC15-B133-4287-B4B1-539EEFB1931B}"/>
    <cellStyle name="Normal 8 3 11" xfId="2638" xr:uid="{37241303-7D1D-4E50-AB01-EF513F898B97}"/>
    <cellStyle name="Normal 8 3 2" xfId="2639" xr:uid="{96FCEF12-B92A-4D4E-B660-4E890F63A1B3}"/>
    <cellStyle name="Normal 8 3 2 2" xfId="2640" xr:uid="{2F730B33-45C4-40F3-91C2-70A488BB6892}"/>
    <cellStyle name="Normal 8 3 2 2 2" xfId="2641" xr:uid="{DFCE4FD8-52BF-4C82-B2E4-6CB5C4BC5B3F}"/>
    <cellStyle name="Normal 8 3 2 2 2 2" xfId="2642" xr:uid="{5FBCC519-0B7F-43A7-966E-15C899430F16}"/>
    <cellStyle name="Normal 8 3 2 2 2 2 2" xfId="2643" xr:uid="{119E77B6-7657-4628-A28A-7678AC1D24F1}"/>
    <cellStyle name="Normal 8 3 2 2 2 2 2 2" xfId="4169" xr:uid="{14DD8181-EEC1-4846-9D16-E16F185C23BA}"/>
    <cellStyle name="Normal 8 3 2 2 2 2 3" xfId="2644" xr:uid="{1E638AB3-D183-4803-A933-DF6A2FF9F523}"/>
    <cellStyle name="Normal 8 3 2 2 2 2 4" xfId="2645" xr:uid="{5635DDEA-9460-4BEC-B88D-D5430EACAFD4}"/>
    <cellStyle name="Normal 8 3 2 2 2 3" xfId="2646" xr:uid="{C0416027-0BF6-42C0-8ADD-0AA3631FFCFE}"/>
    <cellStyle name="Normal 8 3 2 2 2 3 2" xfId="2647" xr:uid="{643C2E77-5DFD-4C38-A8C8-65E830183F91}"/>
    <cellStyle name="Normal 8 3 2 2 2 3 3" xfId="2648" xr:uid="{A52376B6-5DEA-4C5F-A1EB-5A89C5BF112C}"/>
    <cellStyle name="Normal 8 3 2 2 2 3 4" xfId="2649" xr:uid="{D7E3AB91-AFDC-4DCE-BF7A-06BE6667E74E}"/>
    <cellStyle name="Normal 8 3 2 2 2 4" xfId="2650" xr:uid="{FF96BC27-3BDB-4DDF-A819-3B522687BEE0}"/>
    <cellStyle name="Normal 8 3 2 2 2 5" xfId="2651" xr:uid="{93EF3B7C-4CC2-4854-A241-67A78DE5F4AC}"/>
    <cellStyle name="Normal 8 3 2 2 2 6" xfId="2652" xr:uid="{E0E02F55-DADB-4E50-B7A6-4D826B260C8A}"/>
    <cellStyle name="Normal 8 3 2 2 3" xfId="2653" xr:uid="{8DCBCAF3-BCD0-4963-AAD9-331EBE4C38CD}"/>
    <cellStyle name="Normal 8 3 2 2 3 2" xfId="2654" xr:uid="{8003BA7B-8F99-4B8D-AF10-D4F86AEE7D8D}"/>
    <cellStyle name="Normal 8 3 2 2 3 2 2" xfId="2655" xr:uid="{6156D825-B3E5-401B-A8EB-88651FFCE900}"/>
    <cellStyle name="Normal 8 3 2 2 3 2 3" xfId="2656" xr:uid="{49EEB738-530F-4AAC-896C-6026BD4816D2}"/>
    <cellStyle name="Normal 8 3 2 2 3 2 4" xfId="2657" xr:uid="{39B2E1F4-9C8B-4108-8512-EB46EF623920}"/>
    <cellStyle name="Normal 8 3 2 2 3 3" xfId="2658" xr:uid="{57028542-377B-4BF1-BF95-6966308C2647}"/>
    <cellStyle name="Normal 8 3 2 2 3 4" xfId="2659" xr:uid="{CBAC665F-E696-4F46-AC94-ADA22EA75CDA}"/>
    <cellStyle name="Normal 8 3 2 2 3 5" xfId="2660" xr:uid="{1AC26B6C-70A1-4DE7-B1C6-7FFD00EF8527}"/>
    <cellStyle name="Normal 8 3 2 2 4" xfId="2661" xr:uid="{4F1644AE-0B7D-4D85-8F39-38145A706FE3}"/>
    <cellStyle name="Normal 8 3 2 2 4 2" xfId="2662" xr:uid="{79E85DC5-C447-49E9-AF77-44A52CB069DB}"/>
    <cellStyle name="Normal 8 3 2 2 4 3" xfId="2663" xr:uid="{EFB42434-172F-4A48-81EE-69D731E2B305}"/>
    <cellStyle name="Normal 8 3 2 2 4 4" xfId="2664" xr:uid="{384A64E2-129D-44FD-9D6F-7A92B0285F79}"/>
    <cellStyle name="Normal 8 3 2 2 5" xfId="2665" xr:uid="{33C3BFB0-9680-4227-845C-757D5F8E1787}"/>
    <cellStyle name="Normal 8 3 2 2 5 2" xfId="2666" xr:uid="{662AB042-4793-4B79-930A-E1BF638D9518}"/>
    <cellStyle name="Normal 8 3 2 2 5 3" xfId="2667" xr:uid="{CE8440D6-126E-4BFF-AEE4-7473AFAC5CD1}"/>
    <cellStyle name="Normal 8 3 2 2 5 4" xfId="2668" xr:uid="{5693509E-59BA-4929-B4E7-45E110619802}"/>
    <cellStyle name="Normal 8 3 2 2 6" xfId="2669" xr:uid="{0AD0388E-34B6-4BAF-8669-BF8D43E77610}"/>
    <cellStyle name="Normal 8 3 2 2 7" xfId="2670" xr:uid="{C404DAD8-AC90-424E-88B1-11A1C90D75F3}"/>
    <cellStyle name="Normal 8 3 2 2 8" xfId="2671" xr:uid="{4D8A6BF6-7B78-4386-ACD7-71A826DFF6F0}"/>
    <cellStyle name="Normal 8 3 2 3" xfId="2672" xr:uid="{0E1D6B4A-9171-40DE-9410-295E1B5F12CF}"/>
    <cellStyle name="Normal 8 3 2 3 2" xfId="2673" xr:uid="{F0FDC999-8E53-41EF-A606-3426535261A2}"/>
    <cellStyle name="Normal 8 3 2 3 2 2" xfId="2674" xr:uid="{3D251D60-2019-4DEF-B35D-ABE1AC89D0FE}"/>
    <cellStyle name="Normal 8 3 2 3 2 2 2" xfId="4170" xr:uid="{378AB481-5AF8-499D-B5EB-8946F1A4BF69}"/>
    <cellStyle name="Normal 8 3 2 3 2 2 2 2" xfId="4171" xr:uid="{2FA3DAF5-2059-496A-B31A-936C2B83A478}"/>
    <cellStyle name="Normal 8 3 2 3 2 2 3" xfId="4172" xr:uid="{AFEF1A12-5DA4-4543-8BAE-4583E97070F3}"/>
    <cellStyle name="Normal 8 3 2 3 2 3" xfId="2675" xr:uid="{13DA588D-B08F-43BB-BF6B-0FE071012090}"/>
    <cellStyle name="Normal 8 3 2 3 2 3 2" xfId="4173" xr:uid="{9DA30338-A36F-4177-8A69-787D611E4586}"/>
    <cellStyle name="Normal 8 3 2 3 2 4" xfId="2676" xr:uid="{8093401B-58BE-4624-B0A5-F508E88DE65B}"/>
    <cellStyle name="Normal 8 3 2 3 3" xfId="2677" xr:uid="{5D30D129-84FC-4420-96D2-CBCFE4EC0E9F}"/>
    <cellStyle name="Normal 8 3 2 3 3 2" xfId="2678" xr:uid="{2A5D53E6-B9E6-4015-8DC5-087019E663FF}"/>
    <cellStyle name="Normal 8 3 2 3 3 2 2" xfId="4174" xr:uid="{CC7B76C6-AB92-462C-8E4A-CD8791929A4C}"/>
    <cellStyle name="Normal 8 3 2 3 3 3" xfId="2679" xr:uid="{1392B519-AC72-48E1-9C44-E94EBB2C5105}"/>
    <cellStyle name="Normal 8 3 2 3 3 4" xfId="2680" xr:uid="{ADC4A53E-1EC2-4803-825A-371466B11C1E}"/>
    <cellStyle name="Normal 8 3 2 3 4" xfId="2681" xr:uid="{DAD53A31-6FCF-48C8-A9DD-C314279CAECE}"/>
    <cellStyle name="Normal 8 3 2 3 4 2" xfId="4175" xr:uid="{F44CEB08-2533-4AD5-A8B5-E89218A9FF38}"/>
    <cellStyle name="Normal 8 3 2 3 5" xfId="2682" xr:uid="{76AA1087-4C77-4394-B7D3-2C4A6B0CC40A}"/>
    <cellStyle name="Normal 8 3 2 3 6" xfId="2683" xr:uid="{301255BF-D3B6-4B75-8992-48AF44130BEB}"/>
    <cellStyle name="Normal 8 3 2 4" xfId="2684" xr:uid="{BC918AD2-8715-4E6B-9BC5-3D19CA3CEDC6}"/>
    <cellStyle name="Normal 8 3 2 4 2" xfId="2685" xr:uid="{167579A6-63EA-47FD-B957-DA0618FEFC85}"/>
    <cellStyle name="Normal 8 3 2 4 2 2" xfId="2686" xr:uid="{03ED05E9-BBFC-449A-B176-FAC2C04498CA}"/>
    <cellStyle name="Normal 8 3 2 4 2 2 2" xfId="4176" xr:uid="{8F4D2FEA-8D15-46C0-B135-2F13692CA7D1}"/>
    <cellStyle name="Normal 8 3 2 4 2 3" xfId="2687" xr:uid="{A89B863A-31CE-4783-A211-C2667F82B817}"/>
    <cellStyle name="Normal 8 3 2 4 2 4" xfId="2688" xr:uid="{0818EE9C-8576-4923-AE0E-0CB2466824CE}"/>
    <cellStyle name="Normal 8 3 2 4 3" xfId="2689" xr:uid="{9EA7A567-6D6B-4AB6-BE1A-672B9D01C392}"/>
    <cellStyle name="Normal 8 3 2 4 3 2" xfId="4177" xr:uid="{2035368E-3A1A-4191-BF63-0955E7A8249C}"/>
    <cellStyle name="Normal 8 3 2 4 4" xfId="2690" xr:uid="{B5D33408-ED66-40FE-B9BB-2CB3EB22D2C4}"/>
    <cellStyle name="Normal 8 3 2 4 5" xfId="2691" xr:uid="{8059F7D7-E4C5-4C61-8358-2996DCB2C598}"/>
    <cellStyle name="Normal 8 3 2 5" xfId="2692" xr:uid="{0724E846-AFE9-4890-995C-F8216A747FAB}"/>
    <cellStyle name="Normal 8 3 2 5 2" xfId="2693" xr:uid="{6BF14A74-7F7B-4B07-A029-E03C03BF3520}"/>
    <cellStyle name="Normal 8 3 2 5 2 2" xfId="4178" xr:uid="{7FEB5BFB-5B7F-4E3C-BA42-BB3AADD532D3}"/>
    <cellStyle name="Normal 8 3 2 5 3" xfId="2694" xr:uid="{E77A8F1B-F2A6-4243-9DF0-2FFBF8DB8C8A}"/>
    <cellStyle name="Normal 8 3 2 5 4" xfId="2695" xr:uid="{B5854099-82E2-4EE4-92D7-C6F8E0ECB8FA}"/>
    <cellStyle name="Normal 8 3 2 6" xfId="2696" xr:uid="{4DB758A1-9157-4B31-925B-973A5165D43B}"/>
    <cellStyle name="Normal 8 3 2 6 2" xfId="2697" xr:uid="{0ACB9EF2-5A60-4445-9B1A-0CF17C098C08}"/>
    <cellStyle name="Normal 8 3 2 6 3" xfId="2698" xr:uid="{8616720B-23FD-4F06-B06C-947ABAC8DF85}"/>
    <cellStyle name="Normal 8 3 2 6 4" xfId="2699" xr:uid="{85B29397-F9C4-4826-90AF-12BE12A5B70E}"/>
    <cellStyle name="Normal 8 3 2 7" xfId="2700" xr:uid="{C4DFEFB1-A78C-4BE5-8460-2EDAA9F98F8C}"/>
    <cellStyle name="Normal 8 3 2 8" xfId="2701" xr:uid="{7CB6DC42-0857-48DF-AE80-35188E27D3A8}"/>
    <cellStyle name="Normal 8 3 2 9" xfId="2702" xr:uid="{39E6B984-2AEF-465D-A89E-8EB1ADCBC007}"/>
    <cellStyle name="Normal 8 3 3" xfId="2703" xr:uid="{61673EE0-0808-4AAC-AAA7-76A46E525F70}"/>
    <cellStyle name="Normal 8 3 3 2" xfId="2704" xr:uid="{3590E63E-351E-4C45-BE69-37C568B1300A}"/>
    <cellStyle name="Normal 8 3 3 2 2" xfId="2705" xr:uid="{0EA8A8FE-B2DD-47F3-B6AB-0104DCD99C20}"/>
    <cellStyle name="Normal 8 3 3 2 2 2" xfId="2706" xr:uid="{49DD9E69-2580-456C-997F-DF0190DBD8EC}"/>
    <cellStyle name="Normal 8 3 3 2 2 2 2" xfId="4179" xr:uid="{A305FB01-BB70-4859-947F-A5651C64DBA0}"/>
    <cellStyle name="Normal 8 3 3 2 2 2 2 2" xfId="4663" xr:uid="{7DE1F757-4F06-45C3-AD73-17D7AF5A01FF}"/>
    <cellStyle name="Normal 8 3 3 2 2 2 3" xfId="4664" xr:uid="{8BF08895-CC9E-4A35-B3B2-6BC2576E957B}"/>
    <cellStyle name="Normal 8 3 3 2 2 3" xfId="2707" xr:uid="{FA65B4D0-51FE-4483-BD2F-092E23BB8225}"/>
    <cellStyle name="Normal 8 3 3 2 2 3 2" xfId="4665" xr:uid="{609D7F86-97E3-48B7-BCD3-6584DF2F41A2}"/>
    <cellStyle name="Normal 8 3 3 2 2 4" xfId="2708" xr:uid="{2B81A430-A335-4399-9FFB-4949E85AFA6A}"/>
    <cellStyle name="Normal 8 3 3 2 3" xfId="2709" xr:uid="{8D9ACB82-B1C0-4BF5-BED6-11A334F88D7B}"/>
    <cellStyle name="Normal 8 3 3 2 3 2" xfId="2710" xr:uid="{45EC7DF0-82C6-45E8-9066-1692EB9B3D9E}"/>
    <cellStyle name="Normal 8 3 3 2 3 2 2" xfId="4666" xr:uid="{008C71C4-2DA5-4E5E-ADF0-226721337DDD}"/>
    <cellStyle name="Normal 8 3 3 2 3 3" xfId="2711" xr:uid="{60C99389-A2DC-4657-9F8F-769F96988730}"/>
    <cellStyle name="Normal 8 3 3 2 3 4" xfId="2712" xr:uid="{BD6F95A3-9B1E-4865-ACFD-6CD6BCA5E219}"/>
    <cellStyle name="Normal 8 3 3 2 4" xfId="2713" xr:uid="{D00E92D9-C268-4B2F-A3D4-08E4BC2A17E9}"/>
    <cellStyle name="Normal 8 3 3 2 4 2" xfId="4667" xr:uid="{E361D479-8116-440D-A68D-0907588E86A8}"/>
    <cellStyle name="Normal 8 3 3 2 5" xfId="2714" xr:uid="{77ACE8FA-7634-4DC6-AE8D-6B63870231E1}"/>
    <cellStyle name="Normal 8 3 3 2 6" xfId="2715" xr:uid="{0BA61D7D-B713-4572-B639-56A3C3DFE098}"/>
    <cellStyle name="Normal 8 3 3 3" xfId="2716" xr:uid="{A99C16D7-D4B8-42F6-976E-23B2A94E0AB0}"/>
    <cellStyle name="Normal 8 3 3 3 2" xfId="2717" xr:uid="{A380A577-8E28-474C-82FF-50B5D424C707}"/>
    <cellStyle name="Normal 8 3 3 3 2 2" xfId="2718" xr:uid="{A80047C2-789E-430B-B795-93E8F246CBE0}"/>
    <cellStyle name="Normal 8 3 3 3 2 2 2" xfId="4668" xr:uid="{134A602D-7154-4CB6-853B-9BCDC628ABD7}"/>
    <cellStyle name="Normal 8 3 3 3 2 3" xfId="2719" xr:uid="{4B9F3DE2-6F89-4FF2-B84D-75E28278AA8C}"/>
    <cellStyle name="Normal 8 3 3 3 2 4" xfId="2720" xr:uid="{996F4C10-971F-4831-8677-E55F38D22C56}"/>
    <cellStyle name="Normal 8 3 3 3 3" xfId="2721" xr:uid="{661FA299-089C-427F-AC0E-93F26A1F8B00}"/>
    <cellStyle name="Normal 8 3 3 3 3 2" xfId="4669" xr:uid="{D3CF1999-9A8F-44E9-94BF-4C2AAA9EE8F9}"/>
    <cellStyle name="Normal 8 3 3 3 4" xfId="2722" xr:uid="{8628D095-F391-4E63-95BE-86A9CD7AF6B2}"/>
    <cellStyle name="Normal 8 3 3 3 5" xfId="2723" xr:uid="{AF0B12B5-FABE-4402-AC66-E76A8E0CF42F}"/>
    <cellStyle name="Normal 8 3 3 4" xfId="2724" xr:uid="{D78DDB5C-4268-4C61-86B7-694EA72A3860}"/>
    <cellStyle name="Normal 8 3 3 4 2" xfId="2725" xr:uid="{21C56246-7554-4C80-B034-A56FECA464C6}"/>
    <cellStyle name="Normal 8 3 3 4 2 2" xfId="4670" xr:uid="{814EDB90-79C6-4A0B-B708-5D1357BBB286}"/>
    <cellStyle name="Normal 8 3 3 4 3" xfId="2726" xr:uid="{1964D3A4-5177-43D4-85C3-C59A1C246C28}"/>
    <cellStyle name="Normal 8 3 3 4 4" xfId="2727" xr:uid="{85323497-DCC3-4FA4-8163-004ACE1B8680}"/>
    <cellStyle name="Normal 8 3 3 5" xfId="2728" xr:uid="{51D9A099-1A2F-4F0E-B6E1-815B3302A8B7}"/>
    <cellStyle name="Normal 8 3 3 5 2" xfId="2729" xr:uid="{34057201-8ABD-401D-9E8B-263E114C0B42}"/>
    <cellStyle name="Normal 8 3 3 5 3" xfId="2730" xr:uid="{2B46C66E-27E5-422A-80C8-0393A81E917A}"/>
    <cellStyle name="Normal 8 3 3 5 4" xfId="2731" xr:uid="{CDBCAD51-DCF7-4B30-AF69-68BDEBCDA518}"/>
    <cellStyle name="Normal 8 3 3 6" xfId="2732" xr:uid="{E324221F-64BF-4E8D-A1F0-C8617E6E7FAF}"/>
    <cellStyle name="Normal 8 3 3 7" xfId="2733" xr:uid="{073D57B8-163F-44DE-9866-4CB3E36147E2}"/>
    <cellStyle name="Normal 8 3 3 8" xfId="2734" xr:uid="{9206F5FB-1B9C-42BA-807C-9F25D937EFDA}"/>
    <cellStyle name="Normal 8 3 4" xfId="2735" xr:uid="{648194CA-2B9F-4856-8DA0-214A1A317BB4}"/>
    <cellStyle name="Normal 8 3 4 2" xfId="2736" xr:uid="{774595FC-5B04-489F-BE9F-CDC7142CF484}"/>
    <cellStyle name="Normal 8 3 4 2 2" xfId="2737" xr:uid="{291DB146-9F7D-4990-AB36-11076ED8B60C}"/>
    <cellStyle name="Normal 8 3 4 2 2 2" xfId="2738" xr:uid="{8C15A73A-1344-4CA5-85B4-4DFB9EDF2726}"/>
    <cellStyle name="Normal 8 3 4 2 2 2 2" xfId="4180" xr:uid="{395D079C-59C6-4114-9B64-E3A106771DF3}"/>
    <cellStyle name="Normal 8 3 4 2 2 3" xfId="2739" xr:uid="{073E471E-2F76-455D-8F68-5EE77C5DAAB7}"/>
    <cellStyle name="Normal 8 3 4 2 2 4" xfId="2740" xr:uid="{000D8BA2-AFD7-40EE-8C37-0B8D1196CE23}"/>
    <cellStyle name="Normal 8 3 4 2 3" xfId="2741" xr:uid="{50A6EA27-4896-4470-872E-325A69E5C141}"/>
    <cellStyle name="Normal 8 3 4 2 3 2" xfId="4181" xr:uid="{2615CB8F-A3D4-402D-B345-00F2D53683E4}"/>
    <cellStyle name="Normal 8 3 4 2 4" xfId="2742" xr:uid="{B44663C4-FE84-45FF-BA09-855983DF0888}"/>
    <cellStyle name="Normal 8 3 4 2 5" xfId="2743" xr:uid="{19CD5747-3F76-452D-8721-9E09D93375BE}"/>
    <cellStyle name="Normal 8 3 4 3" xfId="2744" xr:uid="{845D239E-B19F-4636-9EAE-864CEA17D9E2}"/>
    <cellStyle name="Normal 8 3 4 3 2" xfId="2745" xr:uid="{37F43323-612F-4487-8437-105E3571237C}"/>
    <cellStyle name="Normal 8 3 4 3 2 2" xfId="4182" xr:uid="{6EB4C28B-1BBA-4DD8-817F-E40D979FED76}"/>
    <cellStyle name="Normal 8 3 4 3 3" xfId="2746" xr:uid="{F1196076-CDDC-4510-AA3E-26726E8FA484}"/>
    <cellStyle name="Normal 8 3 4 3 4" xfId="2747" xr:uid="{B51D1DB8-7893-4428-9191-3A5B1616AD43}"/>
    <cellStyle name="Normal 8 3 4 4" xfId="2748" xr:uid="{B44FECC0-B2EB-4E4A-A87A-D38739E7AB7B}"/>
    <cellStyle name="Normal 8 3 4 4 2" xfId="2749" xr:uid="{5CEF42BB-EEB3-4C40-ABB5-0A054F9C9491}"/>
    <cellStyle name="Normal 8 3 4 4 3" xfId="2750" xr:uid="{DB8426B0-357E-4EA5-80C3-F9261C9CF4C6}"/>
    <cellStyle name="Normal 8 3 4 4 4" xfId="2751" xr:uid="{3F87E668-9023-4571-8D05-C0506DB4C9EF}"/>
    <cellStyle name="Normal 8 3 4 5" xfId="2752" xr:uid="{38220D38-0DFC-4F0B-A076-FA8966C82B2E}"/>
    <cellStyle name="Normal 8 3 4 6" xfId="2753" xr:uid="{D1DCE2AA-E576-4E4E-87F8-B037697DF443}"/>
    <cellStyle name="Normal 8 3 4 7" xfId="2754" xr:uid="{61051E5B-F64D-41ED-AD09-9E65F1946A11}"/>
    <cellStyle name="Normal 8 3 5" xfId="2755" xr:uid="{A57908CC-D2B1-4CDE-A8DA-2507019D4115}"/>
    <cellStyle name="Normal 8 3 5 2" xfId="2756" xr:uid="{763C5B05-C1EE-44ED-899C-AE88E1EFBF25}"/>
    <cellStyle name="Normal 8 3 5 2 2" xfId="2757" xr:uid="{0945F4CE-1106-4731-AADC-8EA32A704DC0}"/>
    <cellStyle name="Normal 8 3 5 2 2 2" xfId="4183" xr:uid="{63B6FCCF-C67A-4415-91D7-7DCCF31AF3A5}"/>
    <cellStyle name="Normal 8 3 5 2 3" xfId="2758" xr:uid="{0F6770DB-CB84-4B41-9771-9DD12D616498}"/>
    <cellStyle name="Normal 8 3 5 2 4" xfId="2759" xr:uid="{924CA2AF-50CD-433D-8E5F-38D7E67DAF3E}"/>
    <cellStyle name="Normal 8 3 5 3" xfId="2760" xr:uid="{36A731A7-C59C-45E7-974F-F3D732357F30}"/>
    <cellStyle name="Normal 8 3 5 3 2" xfId="2761" xr:uid="{FB93305F-38DE-44A7-BB50-5433CD742EC8}"/>
    <cellStyle name="Normal 8 3 5 3 3" xfId="2762" xr:uid="{BE0FE294-6004-43ED-A215-BF7AD62DB99C}"/>
    <cellStyle name="Normal 8 3 5 3 4" xfId="2763" xr:uid="{DB2EAEEA-A731-4D67-A91A-B0923E937242}"/>
    <cellStyle name="Normal 8 3 5 4" xfId="2764" xr:uid="{D4EE6403-3915-4F4A-AA25-37B012E17428}"/>
    <cellStyle name="Normal 8 3 5 5" xfId="2765" xr:uid="{D558E7CC-721C-4C8E-92EB-95777DA891C4}"/>
    <cellStyle name="Normal 8 3 5 6" xfId="2766" xr:uid="{2E5396AD-C82E-4346-ACCB-B1C7EE7001AC}"/>
    <cellStyle name="Normal 8 3 6" xfId="2767" xr:uid="{9A9F134E-6B22-4A49-9025-0D9CE4771403}"/>
    <cellStyle name="Normal 8 3 6 2" xfId="2768" xr:uid="{05980AD4-8EE2-4711-B085-5AB4607671C9}"/>
    <cellStyle name="Normal 8 3 6 2 2" xfId="2769" xr:uid="{9E38932D-468C-4000-B798-DD7EC71BEFAF}"/>
    <cellStyle name="Normal 8 3 6 2 3" xfId="2770" xr:uid="{A8D8BDEC-994F-4950-BB70-417BEC83A56A}"/>
    <cellStyle name="Normal 8 3 6 2 4" xfId="2771" xr:uid="{7446D218-9BA8-4B7A-8213-9F2FA36864AD}"/>
    <cellStyle name="Normal 8 3 6 3" xfId="2772" xr:uid="{A3D859EF-0253-412D-8A12-D519A2A06894}"/>
    <cellStyle name="Normal 8 3 6 4" xfId="2773" xr:uid="{13C73E63-00A0-4A83-A6F6-7CB1AF6336F1}"/>
    <cellStyle name="Normal 8 3 6 5" xfId="2774" xr:uid="{BD93E494-2D59-444A-A65B-5C1F1801C0E7}"/>
    <cellStyle name="Normal 8 3 7" xfId="2775" xr:uid="{66E30E87-065A-490C-A988-3498A99B0B83}"/>
    <cellStyle name="Normal 8 3 7 2" xfId="2776" xr:uid="{C706842B-D37A-4FAD-A935-DECDC8B6CFAC}"/>
    <cellStyle name="Normal 8 3 7 3" xfId="2777" xr:uid="{1B6EE779-27FE-4585-A887-A2489ACF1770}"/>
    <cellStyle name="Normal 8 3 7 4" xfId="2778" xr:uid="{33FF16D7-16A6-4E58-B57D-5554682E269B}"/>
    <cellStyle name="Normal 8 3 8" xfId="2779" xr:uid="{94A5D519-420E-4DFE-9F85-9AE66F02AC65}"/>
    <cellStyle name="Normal 8 3 8 2" xfId="2780" xr:uid="{83715FD6-4B88-46A8-BB06-0C9C9134229E}"/>
    <cellStyle name="Normal 8 3 8 3" xfId="2781" xr:uid="{8DC720D8-594A-424A-A4F2-8E70B05F6E7E}"/>
    <cellStyle name="Normal 8 3 8 4" xfId="2782" xr:uid="{1DB12E67-87BE-454C-ABF2-B65E509E2BA8}"/>
    <cellStyle name="Normal 8 3 9" xfId="2783" xr:uid="{809CA811-40C7-43AA-BB97-C503527514F8}"/>
    <cellStyle name="Normal 8 4" xfId="2784" xr:uid="{4557ACCB-1E99-4964-A47A-1FB40C723714}"/>
    <cellStyle name="Normal 8 4 10" xfId="2785" xr:uid="{631AE701-8CE9-4F6B-BC3F-8EB2C6FD01F6}"/>
    <cellStyle name="Normal 8 4 11" xfId="2786" xr:uid="{D9C44197-9520-45D7-84F6-0A3B6FFEBC5E}"/>
    <cellStyle name="Normal 8 4 2" xfId="2787" xr:uid="{D5F6BD86-5FF4-44D5-96AD-630D5D827F7C}"/>
    <cellStyle name="Normal 8 4 2 2" xfId="2788" xr:uid="{4C1797CF-F13E-43DD-9DCB-61669AFC394C}"/>
    <cellStyle name="Normal 8 4 2 2 2" xfId="2789" xr:uid="{A2C091D9-DFFC-491D-BECF-F5B59AD34297}"/>
    <cellStyle name="Normal 8 4 2 2 2 2" xfId="2790" xr:uid="{2FCA75C6-8E2F-497E-AA50-017256E4CA96}"/>
    <cellStyle name="Normal 8 4 2 2 2 2 2" xfId="2791" xr:uid="{E5B7ACCB-B0E8-4988-ACFF-3C699A7B6FA4}"/>
    <cellStyle name="Normal 8 4 2 2 2 2 3" xfId="2792" xr:uid="{DFEE0029-6460-4963-930F-D607617AD269}"/>
    <cellStyle name="Normal 8 4 2 2 2 2 4" xfId="2793" xr:uid="{AB3E923B-1D6C-47D5-9F2A-E7472D2C3B11}"/>
    <cellStyle name="Normal 8 4 2 2 2 3" xfId="2794" xr:uid="{32494BBE-CB4F-4CBD-BA26-E3DB850F0FDD}"/>
    <cellStyle name="Normal 8 4 2 2 2 3 2" xfId="2795" xr:uid="{248B2D0A-BCB0-4838-87AF-AFEFC394BF9F}"/>
    <cellStyle name="Normal 8 4 2 2 2 3 3" xfId="2796" xr:uid="{1759CC8C-F7DA-4412-8157-0C92CBF587D3}"/>
    <cellStyle name="Normal 8 4 2 2 2 3 4" xfId="2797" xr:uid="{C154255F-0F01-4AC4-81D3-C4F4151735DC}"/>
    <cellStyle name="Normal 8 4 2 2 2 4" xfId="2798" xr:uid="{EA5B6A50-3500-4763-B9DB-7FA09DB09B54}"/>
    <cellStyle name="Normal 8 4 2 2 2 5" xfId="2799" xr:uid="{FB824ACC-864B-4C94-99D3-F2E0211B7DDB}"/>
    <cellStyle name="Normal 8 4 2 2 2 6" xfId="2800" xr:uid="{9C7ACBFC-C7F3-4D78-89CA-EACA3596216E}"/>
    <cellStyle name="Normal 8 4 2 2 3" xfId="2801" xr:uid="{79D4F18E-B6E3-4FF1-9AAA-17A0EF341FE2}"/>
    <cellStyle name="Normal 8 4 2 2 3 2" xfId="2802" xr:uid="{06458D8C-CA22-441F-9233-1FA4556C8098}"/>
    <cellStyle name="Normal 8 4 2 2 3 2 2" xfId="2803" xr:uid="{1A8B2155-5A47-4DEC-8488-8C4C0DC136B5}"/>
    <cellStyle name="Normal 8 4 2 2 3 2 3" xfId="2804" xr:uid="{10274F26-214C-42F5-A98E-7E8F6BF8A4BF}"/>
    <cellStyle name="Normal 8 4 2 2 3 2 4" xfId="2805" xr:uid="{FE777330-DBD3-48AE-8591-8B1334DFAB92}"/>
    <cellStyle name="Normal 8 4 2 2 3 3" xfId="2806" xr:uid="{F31EE015-D1F7-4968-A080-0EAC612F3DCD}"/>
    <cellStyle name="Normal 8 4 2 2 3 4" xfId="2807" xr:uid="{68242EF2-092C-4365-A32E-00624778870D}"/>
    <cellStyle name="Normal 8 4 2 2 3 5" xfId="2808" xr:uid="{9CFFF566-1D14-4C3E-8450-F63A78923006}"/>
    <cellStyle name="Normal 8 4 2 2 4" xfId="2809" xr:uid="{73294060-6659-4CBE-9267-44319A18A6F3}"/>
    <cellStyle name="Normal 8 4 2 2 4 2" xfId="2810" xr:uid="{41CDEC1A-3D5D-499C-81E4-A82E7BA6F1E5}"/>
    <cellStyle name="Normal 8 4 2 2 4 3" xfId="2811" xr:uid="{5110D86F-91E0-4D10-9E9B-9971BF06984B}"/>
    <cellStyle name="Normal 8 4 2 2 4 4" xfId="2812" xr:uid="{0E24485F-F881-4CFF-AD99-7AE8FDF06991}"/>
    <cellStyle name="Normal 8 4 2 2 5" xfId="2813" xr:uid="{B9CFEB43-6DDD-415F-BF5A-E1F520391551}"/>
    <cellStyle name="Normal 8 4 2 2 5 2" xfId="2814" xr:uid="{AC04A754-2A2D-431A-BEDB-22F478677981}"/>
    <cellStyle name="Normal 8 4 2 2 5 3" xfId="2815" xr:uid="{8489A0E3-D3BA-4B6C-B713-022E94706826}"/>
    <cellStyle name="Normal 8 4 2 2 5 4" xfId="2816" xr:uid="{8D66F46F-CA4C-4E28-B8B4-C2591C02D8EF}"/>
    <cellStyle name="Normal 8 4 2 2 6" xfId="2817" xr:uid="{0C9EFFFC-1073-4B49-BF18-28733EA22038}"/>
    <cellStyle name="Normal 8 4 2 2 7" xfId="2818" xr:uid="{1589E10F-B9E0-4019-A153-0D10F6E60655}"/>
    <cellStyle name="Normal 8 4 2 2 8" xfId="2819" xr:uid="{910FDFC7-4A9D-48E1-954D-83ABFD375304}"/>
    <cellStyle name="Normal 8 4 2 3" xfId="2820" xr:uid="{E6356989-9192-4690-BB3E-5316300CF08D}"/>
    <cellStyle name="Normal 8 4 2 3 2" xfId="2821" xr:uid="{3741C39A-2A29-4DE1-B5E6-FA6CEB118AE8}"/>
    <cellStyle name="Normal 8 4 2 3 2 2" xfId="2822" xr:uid="{0F6E1868-0157-4033-A96C-37344FF964B8}"/>
    <cellStyle name="Normal 8 4 2 3 2 3" xfId="2823" xr:uid="{19230C37-CF58-47DE-879F-FF1443AA44D7}"/>
    <cellStyle name="Normal 8 4 2 3 2 4" xfId="2824" xr:uid="{8DEAC74C-A6A0-4C26-95F5-93306467C77C}"/>
    <cellStyle name="Normal 8 4 2 3 3" xfId="2825" xr:uid="{1AA70690-2460-4676-A739-85EB9C0EDE31}"/>
    <cellStyle name="Normal 8 4 2 3 3 2" xfId="2826" xr:uid="{EACEC740-9A2F-45C7-8694-BB97BA6B1E23}"/>
    <cellStyle name="Normal 8 4 2 3 3 3" xfId="2827" xr:uid="{F6BDA008-83EF-4E78-B008-53D96AD7F1CD}"/>
    <cellStyle name="Normal 8 4 2 3 3 4" xfId="2828" xr:uid="{53622CA4-47A5-45A4-8D9B-71B40EB5A270}"/>
    <cellStyle name="Normal 8 4 2 3 4" xfId="2829" xr:uid="{24B34198-0EC0-4280-B1B8-E8E23084CF0D}"/>
    <cellStyle name="Normal 8 4 2 3 5" xfId="2830" xr:uid="{BE68B020-72BD-4322-81BD-AD7A20D6B77E}"/>
    <cellStyle name="Normal 8 4 2 3 6" xfId="2831" xr:uid="{FCDF79B3-8E8D-4818-95F3-D04B08A19653}"/>
    <cellStyle name="Normal 8 4 2 4" xfId="2832" xr:uid="{10B45918-04D1-40A0-9818-9E7E075A4B4E}"/>
    <cellStyle name="Normal 8 4 2 4 2" xfId="2833" xr:uid="{1CC7BC6F-5D57-4000-BFD4-9F160E936018}"/>
    <cellStyle name="Normal 8 4 2 4 2 2" xfId="2834" xr:uid="{3679C7C5-A99D-49D3-B2A7-6C1D822E7B3C}"/>
    <cellStyle name="Normal 8 4 2 4 2 3" xfId="2835" xr:uid="{ABB2B3A6-EC45-4B3D-99ED-4D549A3BE8B9}"/>
    <cellStyle name="Normal 8 4 2 4 2 4" xfId="2836" xr:uid="{6B12D70D-D080-472F-A4C2-2C1885185007}"/>
    <cellStyle name="Normal 8 4 2 4 3" xfId="2837" xr:uid="{CCFEAE00-9417-468E-AC28-4993B30B71F5}"/>
    <cellStyle name="Normal 8 4 2 4 4" xfId="2838" xr:uid="{59366F97-2A17-45C7-B29B-66C41493A800}"/>
    <cellStyle name="Normal 8 4 2 4 5" xfId="2839" xr:uid="{BDB5C354-3A04-47C7-BCD8-F993418D5E1B}"/>
    <cellStyle name="Normal 8 4 2 5" xfId="2840" xr:uid="{23286F04-925D-4F66-8E6B-747771FB50C6}"/>
    <cellStyle name="Normal 8 4 2 5 2" xfId="2841" xr:uid="{E938FA30-24FB-489B-915D-282669D1DFC6}"/>
    <cellStyle name="Normal 8 4 2 5 3" xfId="2842" xr:uid="{6C289FD3-6A1E-4703-9010-C1FDFFD0F92D}"/>
    <cellStyle name="Normal 8 4 2 5 4" xfId="2843" xr:uid="{FCBFE58A-3EB7-45A4-ADBE-477CBCEEC3CB}"/>
    <cellStyle name="Normal 8 4 2 6" xfId="2844" xr:uid="{FD903E52-00AC-4DE9-B69C-81389A5F0659}"/>
    <cellStyle name="Normal 8 4 2 6 2" xfId="2845" xr:uid="{348AFC10-6525-4E9E-8644-DAD0421F3254}"/>
    <cellStyle name="Normal 8 4 2 6 3" xfId="2846" xr:uid="{62E10613-5AEE-4BB2-B296-7A48226A54D6}"/>
    <cellStyle name="Normal 8 4 2 6 4" xfId="2847" xr:uid="{3E9DCE8A-597C-444D-87FA-4000A3821A4D}"/>
    <cellStyle name="Normal 8 4 2 7" xfId="2848" xr:uid="{7DD1D3C3-240C-48A8-A8CE-1C2A781FD0A0}"/>
    <cellStyle name="Normal 8 4 2 8" xfId="2849" xr:uid="{E4F3F3C7-BFFE-4784-AE93-FDEE2A3AD660}"/>
    <cellStyle name="Normal 8 4 2 9" xfId="2850" xr:uid="{0F5F9341-DAA4-46DE-B6CD-19623602DC10}"/>
    <cellStyle name="Normal 8 4 3" xfId="2851" xr:uid="{EC77556D-2497-4363-A9EA-953D99412AA5}"/>
    <cellStyle name="Normal 8 4 3 2" xfId="2852" xr:uid="{4C43FD60-9E8C-4578-85BB-F1F8CAAE2418}"/>
    <cellStyle name="Normal 8 4 3 2 2" xfId="2853" xr:uid="{D578241D-7AAE-4A3B-AD83-0E8FCD58740C}"/>
    <cellStyle name="Normal 8 4 3 2 2 2" xfId="2854" xr:uid="{792DFACD-B2E2-420D-8E08-14DAA33B7D76}"/>
    <cellStyle name="Normal 8 4 3 2 2 2 2" xfId="4184" xr:uid="{9EE7871D-45F2-4296-9BDA-5F7E4AD8AC2C}"/>
    <cellStyle name="Normal 8 4 3 2 2 3" xfId="2855" xr:uid="{F3762885-EC56-425A-A704-0FC0B94F5088}"/>
    <cellStyle name="Normal 8 4 3 2 2 4" xfId="2856" xr:uid="{E0DB8820-0E2B-4D40-A18E-3FE833E36878}"/>
    <cellStyle name="Normal 8 4 3 2 3" xfId="2857" xr:uid="{5ABC2A84-D22E-43FA-AD89-5231740B9DF5}"/>
    <cellStyle name="Normal 8 4 3 2 3 2" xfId="2858" xr:uid="{6AE27B59-2A9D-4578-B4C7-A525C2052C0B}"/>
    <cellStyle name="Normal 8 4 3 2 3 3" xfId="2859" xr:uid="{5686252B-2C18-42E5-BD9E-B2B172C7C9C1}"/>
    <cellStyle name="Normal 8 4 3 2 3 4" xfId="2860" xr:uid="{3C88A568-B515-4C5A-A979-444E6C98B750}"/>
    <cellStyle name="Normal 8 4 3 2 4" xfId="2861" xr:uid="{0D4DBB02-BC9D-4849-AB1E-3BAF06703873}"/>
    <cellStyle name="Normal 8 4 3 2 5" xfId="2862" xr:uid="{CCC1D4E5-E442-46A4-A383-177D0DC514F6}"/>
    <cellStyle name="Normal 8 4 3 2 6" xfId="2863" xr:uid="{26925D62-16F8-456D-9D67-39B1A8A713D1}"/>
    <cellStyle name="Normal 8 4 3 3" xfId="2864" xr:uid="{63CE8384-74AD-4B04-87B4-78684DE90779}"/>
    <cellStyle name="Normal 8 4 3 3 2" xfId="2865" xr:uid="{7B2F9633-95AF-45F0-8CAA-154255F64A1E}"/>
    <cellStyle name="Normal 8 4 3 3 2 2" xfId="2866" xr:uid="{16BC71BE-C4F5-4D19-878C-5A00A9930B5F}"/>
    <cellStyle name="Normal 8 4 3 3 2 3" xfId="2867" xr:uid="{86EA4703-CAE7-4C90-BB3D-F112DFB56871}"/>
    <cellStyle name="Normal 8 4 3 3 2 4" xfId="2868" xr:uid="{0B1755B0-4397-44AD-8BFC-49233BFDB8D9}"/>
    <cellStyle name="Normal 8 4 3 3 3" xfId="2869" xr:uid="{C4FD2895-DF52-441D-B335-5E18B98BA67C}"/>
    <cellStyle name="Normal 8 4 3 3 4" xfId="2870" xr:uid="{AC57AF25-2F81-425F-8C79-DC384C73E9E9}"/>
    <cellStyle name="Normal 8 4 3 3 5" xfId="2871" xr:uid="{2F39D7D1-0134-4AC6-93A3-0EF93199CC89}"/>
    <cellStyle name="Normal 8 4 3 4" xfId="2872" xr:uid="{C63F8B98-1553-4210-966E-AC1BC30C4B2F}"/>
    <cellStyle name="Normal 8 4 3 4 2" xfId="2873" xr:uid="{F8B4C65D-7939-4110-9952-97CEC395EF43}"/>
    <cellStyle name="Normal 8 4 3 4 3" xfId="2874" xr:uid="{F98A8F08-0230-43DE-A1E2-9DC54C1B1208}"/>
    <cellStyle name="Normal 8 4 3 4 4" xfId="2875" xr:uid="{FA07B1AF-1968-47D6-8670-8D91F8BAB975}"/>
    <cellStyle name="Normal 8 4 3 5" xfId="2876" xr:uid="{E1B337C5-CECF-4726-81C5-5D4BBFFEDEFD}"/>
    <cellStyle name="Normal 8 4 3 5 2" xfId="2877" xr:uid="{BA580A95-D2F6-4CA4-9729-81B3CEA6B4C7}"/>
    <cellStyle name="Normal 8 4 3 5 3" xfId="2878" xr:uid="{F5203EC3-6AC5-42CC-8B0E-4D0023811F16}"/>
    <cellStyle name="Normal 8 4 3 5 4" xfId="2879" xr:uid="{942C6E4F-41AA-4F38-80A3-BB508953A19D}"/>
    <cellStyle name="Normal 8 4 3 6" xfId="2880" xr:uid="{40EBFF7B-3F70-406A-BF0A-51B723D7A1FD}"/>
    <cellStyle name="Normal 8 4 3 7" xfId="2881" xr:uid="{555F0C0D-FFF9-4F3F-975E-6C7A9C9AA305}"/>
    <cellStyle name="Normal 8 4 3 8" xfId="2882" xr:uid="{A640F35C-C94E-4499-9DE7-41FC40DC6EFE}"/>
    <cellStyle name="Normal 8 4 4" xfId="2883" xr:uid="{34FA4048-70A7-4BC7-A186-1D00AF8CF99D}"/>
    <cellStyle name="Normal 8 4 4 2" xfId="2884" xr:uid="{904D0D1E-0CB8-4B4C-B16C-F56A689BC6AD}"/>
    <cellStyle name="Normal 8 4 4 2 2" xfId="2885" xr:uid="{7193F955-B033-41BB-81B4-DA5CBA4BA57F}"/>
    <cellStyle name="Normal 8 4 4 2 2 2" xfId="2886" xr:uid="{2A672BCD-A480-47A7-8D56-6CDA96623B9F}"/>
    <cellStyle name="Normal 8 4 4 2 2 3" xfId="2887" xr:uid="{0B7DC0EA-1924-4D94-85AA-5823E335CBE2}"/>
    <cellStyle name="Normal 8 4 4 2 2 4" xfId="2888" xr:uid="{484BFCD2-45D5-4E3F-ADE0-62ABC73EEB0B}"/>
    <cellStyle name="Normal 8 4 4 2 3" xfId="2889" xr:uid="{0F308C7E-2DDA-4C9A-8CC9-6A3F83B5EC2C}"/>
    <cellStyle name="Normal 8 4 4 2 4" xfId="2890" xr:uid="{095EC23B-9088-4E8F-A292-E69F05F064B4}"/>
    <cellStyle name="Normal 8 4 4 2 5" xfId="2891" xr:uid="{45579816-FADC-419D-B920-3276FB39D1AC}"/>
    <cellStyle name="Normal 8 4 4 3" xfId="2892" xr:uid="{570F689A-3C2D-422E-B651-552B81EE7A65}"/>
    <cellStyle name="Normal 8 4 4 3 2" xfId="2893" xr:uid="{B2B7530E-DECF-43E2-BA6A-3EFE7FC2968D}"/>
    <cellStyle name="Normal 8 4 4 3 3" xfId="2894" xr:uid="{34BEDFEA-EB4C-4F73-9AB7-BD40D29C2A11}"/>
    <cellStyle name="Normal 8 4 4 3 4" xfId="2895" xr:uid="{50230864-C41F-4FDE-80B5-55F525C543FF}"/>
    <cellStyle name="Normal 8 4 4 4" xfId="2896" xr:uid="{F3B2E7D2-1516-44F6-8842-58C30E9FB7AF}"/>
    <cellStyle name="Normal 8 4 4 4 2" xfId="2897" xr:uid="{D9586D6D-A580-4F9A-9980-BF992B75CAF0}"/>
    <cellStyle name="Normal 8 4 4 4 3" xfId="2898" xr:uid="{3E74A2B8-434F-4237-BB2E-5A41CE95DD1D}"/>
    <cellStyle name="Normal 8 4 4 4 4" xfId="2899" xr:uid="{67F2F705-6E73-4611-A224-1F41E635C9B6}"/>
    <cellStyle name="Normal 8 4 4 5" xfId="2900" xr:uid="{2D364E67-FE8D-4AB7-BDC9-0FD61A6FC4B9}"/>
    <cellStyle name="Normal 8 4 4 6" xfId="2901" xr:uid="{2907B0EC-E52C-4FEC-A9EF-0883A73251BF}"/>
    <cellStyle name="Normal 8 4 4 7" xfId="2902" xr:uid="{FDA00252-BFE9-432A-9E37-EFA161EA3059}"/>
    <cellStyle name="Normal 8 4 5" xfId="2903" xr:uid="{DB23E74D-66E1-46B4-A8C2-6FB0F055B8ED}"/>
    <cellStyle name="Normal 8 4 5 2" xfId="2904" xr:uid="{28128BFB-A79A-40FC-A22E-7E7E95A421E3}"/>
    <cellStyle name="Normal 8 4 5 2 2" xfId="2905" xr:uid="{B14A231F-2186-4498-8387-B5E9BABE4DA4}"/>
    <cellStyle name="Normal 8 4 5 2 3" xfId="2906" xr:uid="{162B4E18-B314-4F5C-85BA-0088F6808CA2}"/>
    <cellStyle name="Normal 8 4 5 2 4" xfId="2907" xr:uid="{D96765AD-E120-4EB2-997A-DA6F00F85414}"/>
    <cellStyle name="Normal 8 4 5 3" xfId="2908" xr:uid="{C289441B-C0AC-4DBD-9E32-7E7E361C411D}"/>
    <cellStyle name="Normal 8 4 5 3 2" xfId="2909" xr:uid="{0F8C2FC8-9AE7-4F5A-AE76-71334FD0A7C9}"/>
    <cellStyle name="Normal 8 4 5 3 3" xfId="2910" xr:uid="{861B9361-0B34-4D6D-8424-1693F6502AA2}"/>
    <cellStyle name="Normal 8 4 5 3 4" xfId="2911" xr:uid="{9436C48A-3C1C-45CA-8089-87EDE5CF9CC9}"/>
    <cellStyle name="Normal 8 4 5 4" xfId="2912" xr:uid="{46DE361E-366A-49F5-A2C7-A4C9A298E80E}"/>
    <cellStyle name="Normal 8 4 5 5" xfId="2913" xr:uid="{3BEEE2E6-82B1-42B2-BD4F-EEE91451118A}"/>
    <cellStyle name="Normal 8 4 5 6" xfId="2914" xr:uid="{F71202E7-0603-4451-90C2-99468D2A3C15}"/>
    <cellStyle name="Normal 8 4 6" xfId="2915" xr:uid="{9A00DE62-DBA0-4E74-A227-E8B848CFC335}"/>
    <cellStyle name="Normal 8 4 6 2" xfId="2916" xr:uid="{E8955F06-5B85-4D36-92C8-65B857C80B0E}"/>
    <cellStyle name="Normal 8 4 6 2 2" xfId="2917" xr:uid="{8C3E2487-B977-4D47-85B0-BEF5C5562358}"/>
    <cellStyle name="Normal 8 4 6 2 3" xfId="2918" xr:uid="{9BB6393B-6A6E-4926-82B0-DFDD8E9BAEE3}"/>
    <cellStyle name="Normal 8 4 6 2 4" xfId="2919" xr:uid="{2BD27A57-38DF-4D12-80E4-001A58231E21}"/>
    <cellStyle name="Normal 8 4 6 3" xfId="2920" xr:uid="{54634AC0-76AD-4F88-8CC5-2159CC1A8DD1}"/>
    <cellStyle name="Normal 8 4 6 4" xfId="2921" xr:uid="{5267DE50-25CB-4855-8125-ADFC895CE129}"/>
    <cellStyle name="Normal 8 4 6 5" xfId="2922" xr:uid="{9617AE4D-7229-4F3C-90A7-F259D8D64BA1}"/>
    <cellStyle name="Normal 8 4 7" xfId="2923" xr:uid="{C22F666F-BBF9-4AD4-978B-E0D391F994CB}"/>
    <cellStyle name="Normal 8 4 7 2" xfId="2924" xr:uid="{67EC4AE1-C8FE-4FA3-9047-A0240F7BDF76}"/>
    <cellStyle name="Normal 8 4 7 3" xfId="2925" xr:uid="{C59BAFE8-FDF7-404A-9705-C4AC9A026738}"/>
    <cellStyle name="Normal 8 4 7 4" xfId="2926" xr:uid="{3DD62C10-D9CC-40BB-870B-2775463F47E4}"/>
    <cellStyle name="Normal 8 4 8" xfId="2927" xr:uid="{1ED44CF4-A219-44E0-A73E-E81E753ECB2F}"/>
    <cellStyle name="Normal 8 4 8 2" xfId="2928" xr:uid="{9B1451B8-1C9C-4239-914C-EAB81282979A}"/>
    <cellStyle name="Normal 8 4 8 3" xfId="2929" xr:uid="{94204EF4-0D36-434B-9A2E-44922EB8CC4A}"/>
    <cellStyle name="Normal 8 4 8 4" xfId="2930" xr:uid="{23223600-BB16-44C5-A3AC-01CDA77A3738}"/>
    <cellStyle name="Normal 8 4 9" xfId="2931" xr:uid="{B6EE1302-A403-4030-9D7B-EF119CFFCCF4}"/>
    <cellStyle name="Normal 8 5" xfId="2932" xr:uid="{EE6DDC61-05A5-4E43-85BE-3A6322A991E6}"/>
    <cellStyle name="Normal 8 5 2" xfId="2933" xr:uid="{B5DBAD14-B817-4C40-BE27-FC6C80554BE3}"/>
    <cellStyle name="Normal 8 5 2 2" xfId="2934" xr:uid="{5CE45047-87C4-4D52-A982-08C922277C32}"/>
    <cellStyle name="Normal 8 5 2 2 2" xfId="2935" xr:uid="{2B32C9A0-27C6-4DD6-95B3-112BE5621C87}"/>
    <cellStyle name="Normal 8 5 2 2 2 2" xfId="2936" xr:uid="{E91EF4F3-00F1-4757-9DBB-186916FA9ED8}"/>
    <cellStyle name="Normal 8 5 2 2 2 3" xfId="2937" xr:uid="{BCC52005-1FE7-43C9-BCA7-CB277262C956}"/>
    <cellStyle name="Normal 8 5 2 2 2 4" xfId="2938" xr:uid="{95150C5A-0A55-46DF-90C9-2170996D967D}"/>
    <cellStyle name="Normal 8 5 2 2 3" xfId="2939" xr:uid="{810277A5-FCDB-40F3-A6D2-E446A1C2F59A}"/>
    <cellStyle name="Normal 8 5 2 2 3 2" xfId="2940" xr:uid="{9D960B5D-119E-4CB1-A0DF-64E147382A27}"/>
    <cellStyle name="Normal 8 5 2 2 3 3" xfId="2941" xr:uid="{10E0CB60-B132-4E87-BEDF-DBFDFC56F746}"/>
    <cellStyle name="Normal 8 5 2 2 3 4" xfId="2942" xr:uid="{BC5AA16C-F3F2-4603-83A1-464228591757}"/>
    <cellStyle name="Normal 8 5 2 2 4" xfId="2943" xr:uid="{D30C732D-9CEF-40D5-8291-F26723285609}"/>
    <cellStyle name="Normal 8 5 2 2 5" xfId="2944" xr:uid="{FE295C78-45CA-4AA9-AF17-2043901BAE7A}"/>
    <cellStyle name="Normal 8 5 2 2 6" xfId="2945" xr:uid="{7DB90771-CD84-41B4-8120-C038A19F3D24}"/>
    <cellStyle name="Normal 8 5 2 3" xfId="2946" xr:uid="{D38791DA-AB21-4964-93CA-D6497985DB28}"/>
    <cellStyle name="Normal 8 5 2 3 2" xfId="2947" xr:uid="{83639852-9828-478D-8AF7-CA2CB79803DA}"/>
    <cellStyle name="Normal 8 5 2 3 2 2" xfId="2948" xr:uid="{1F9D2522-3191-456C-B61E-76049029338C}"/>
    <cellStyle name="Normal 8 5 2 3 2 3" xfId="2949" xr:uid="{53C10D78-FB5C-4CA0-AC8A-4B8009D2F72B}"/>
    <cellStyle name="Normal 8 5 2 3 2 4" xfId="2950" xr:uid="{31E68329-1257-4631-8716-2AD51545AD48}"/>
    <cellStyle name="Normal 8 5 2 3 3" xfId="2951" xr:uid="{A199AE17-811D-43DD-B6D7-081985803C27}"/>
    <cellStyle name="Normal 8 5 2 3 4" xfId="2952" xr:uid="{25F1F731-2903-48C1-AADB-2E08DD23EBBD}"/>
    <cellStyle name="Normal 8 5 2 3 5" xfId="2953" xr:uid="{01889A34-3993-448A-AFE9-BAB0E3EA0206}"/>
    <cellStyle name="Normal 8 5 2 4" xfId="2954" xr:uid="{7013C333-848D-41C9-B9FD-8948CC71649D}"/>
    <cellStyle name="Normal 8 5 2 4 2" xfId="2955" xr:uid="{33FDD3E1-D7EA-4D1D-AC2F-C3515ADBBD9C}"/>
    <cellStyle name="Normal 8 5 2 4 3" xfId="2956" xr:uid="{FA07C5E9-38F8-4F93-900B-151EF6A2626C}"/>
    <cellStyle name="Normal 8 5 2 4 4" xfId="2957" xr:uid="{66F314BE-4B5D-407B-93B2-48D0B1F4F092}"/>
    <cellStyle name="Normal 8 5 2 5" xfId="2958" xr:uid="{ED5A2BD2-B6E8-4DB5-A84C-D36EB1EE0CBB}"/>
    <cellStyle name="Normal 8 5 2 5 2" xfId="2959" xr:uid="{F92CD3E5-D74F-40B9-B5B8-8DEF0CA43A27}"/>
    <cellStyle name="Normal 8 5 2 5 3" xfId="2960" xr:uid="{0DDE5086-9FBB-4E56-A6FA-8F4D8303AE04}"/>
    <cellStyle name="Normal 8 5 2 5 4" xfId="2961" xr:uid="{CEB43595-A68D-4BF4-BE6A-488BBA6432BF}"/>
    <cellStyle name="Normal 8 5 2 6" xfId="2962" xr:uid="{0E083183-7881-47D8-A401-D7191A6B081B}"/>
    <cellStyle name="Normal 8 5 2 7" xfId="2963" xr:uid="{3DAFBA05-F80F-473B-85B8-73774B86F40C}"/>
    <cellStyle name="Normal 8 5 2 8" xfId="2964" xr:uid="{4BAF1780-FA30-4B06-A265-2826A50FA210}"/>
    <cellStyle name="Normal 8 5 3" xfId="2965" xr:uid="{C3F73A6C-8852-47F8-A5B2-59E4427F7F0C}"/>
    <cellStyle name="Normal 8 5 3 2" xfId="2966" xr:uid="{7E59132E-FBD3-418C-B91F-EEC842D3EF24}"/>
    <cellStyle name="Normal 8 5 3 2 2" xfId="2967" xr:uid="{CA14ED2A-BC93-41FD-A21E-3F472FF8372A}"/>
    <cellStyle name="Normal 8 5 3 2 3" xfId="2968" xr:uid="{716344C3-0D69-4A5A-A4C7-DD3DAD56A7A5}"/>
    <cellStyle name="Normal 8 5 3 2 4" xfId="2969" xr:uid="{8BBBEF3F-723A-49F1-BAFE-96A91AC86756}"/>
    <cellStyle name="Normal 8 5 3 3" xfId="2970" xr:uid="{C28C56E2-C4AC-4C45-944F-B2F58DE0795B}"/>
    <cellStyle name="Normal 8 5 3 3 2" xfId="2971" xr:uid="{4C931B04-1902-4368-A0C4-70A981FE29D0}"/>
    <cellStyle name="Normal 8 5 3 3 3" xfId="2972" xr:uid="{38A88497-537F-4209-B652-F1F4B8B3E6A7}"/>
    <cellStyle name="Normal 8 5 3 3 4" xfId="2973" xr:uid="{9F80E409-97F9-49F4-8F75-5F1566FBB75E}"/>
    <cellStyle name="Normal 8 5 3 4" xfId="2974" xr:uid="{8CAC4932-02C6-4519-B175-E7FA2AEB5E31}"/>
    <cellStyle name="Normal 8 5 3 5" xfId="2975" xr:uid="{29BC9DF2-B85B-43E5-B1FB-A467923D60F3}"/>
    <cellStyle name="Normal 8 5 3 6" xfId="2976" xr:uid="{29FDD50E-92C5-4251-9FF8-8F7B4406D6D8}"/>
    <cellStyle name="Normal 8 5 4" xfId="2977" xr:uid="{8D88A49C-4037-4D4C-ACEF-A0510F3279C3}"/>
    <cellStyle name="Normal 8 5 4 2" xfId="2978" xr:uid="{E2740A36-F016-4667-B0B9-94B6E7562229}"/>
    <cellStyle name="Normal 8 5 4 2 2" xfId="2979" xr:uid="{1B5CFFF2-E4B6-4AFF-81D5-5BA2875A73E6}"/>
    <cellStyle name="Normal 8 5 4 2 3" xfId="2980" xr:uid="{903B5293-5609-4545-A04D-2358AE1E3568}"/>
    <cellStyle name="Normal 8 5 4 2 4" xfId="2981" xr:uid="{82EA45F3-5A60-41F7-A92B-D73DC30BC9DD}"/>
    <cellStyle name="Normal 8 5 4 3" xfId="2982" xr:uid="{26217DD6-514B-4831-A511-B7088A30292A}"/>
    <cellStyle name="Normal 8 5 4 4" xfId="2983" xr:uid="{737CE24D-0D9E-4D0A-B004-F46C461D5D91}"/>
    <cellStyle name="Normal 8 5 4 5" xfId="2984" xr:uid="{D0952D51-6CF8-4019-A4E0-6B75FF0C0A50}"/>
    <cellStyle name="Normal 8 5 5" xfId="2985" xr:uid="{5C417954-EC50-4E16-9647-767D932ECA08}"/>
    <cellStyle name="Normal 8 5 5 2" xfId="2986" xr:uid="{F7FA50E9-B884-4D39-92F3-5A2112010CF7}"/>
    <cellStyle name="Normal 8 5 5 3" xfId="2987" xr:uid="{3F37D3C6-BA0A-45B2-BE94-9AC103857C33}"/>
    <cellStyle name="Normal 8 5 5 4" xfId="2988" xr:uid="{47B66025-52E5-47D2-848A-1FFE4F4A01DD}"/>
    <cellStyle name="Normal 8 5 6" xfId="2989" xr:uid="{1135F261-C704-444D-A292-29D71FA85896}"/>
    <cellStyle name="Normal 8 5 6 2" xfId="2990" xr:uid="{4F5AE93D-808D-4222-BE34-03FA023782D1}"/>
    <cellStyle name="Normal 8 5 6 3" xfId="2991" xr:uid="{DB25EE3F-02D8-4DF2-A8D4-41BDD80AEA49}"/>
    <cellStyle name="Normal 8 5 6 4" xfId="2992" xr:uid="{DCB3D303-5744-430E-BB2D-E5102B773E04}"/>
    <cellStyle name="Normal 8 5 7" xfId="2993" xr:uid="{C5FE58D3-A030-4C2F-9F22-D64F5749380E}"/>
    <cellStyle name="Normal 8 5 8" xfId="2994" xr:uid="{F7F4CE08-6E60-4DF1-9B49-43D8734556E8}"/>
    <cellStyle name="Normal 8 5 9" xfId="2995" xr:uid="{230BF93F-4A06-4380-B065-97E0C00F0046}"/>
    <cellStyle name="Normal 8 6" xfId="2996" xr:uid="{A32F5FF4-A326-4615-9B07-3BBFEC632E99}"/>
    <cellStyle name="Normal 8 6 2" xfId="2997" xr:uid="{7C1E0D03-89B0-479B-9565-3F9652F800EB}"/>
    <cellStyle name="Normal 8 6 2 2" xfId="2998" xr:uid="{EE4649F2-7191-4E04-9916-8F41F144A201}"/>
    <cellStyle name="Normal 8 6 2 2 2" xfId="2999" xr:uid="{08C89CF2-FEFA-4227-BC4E-455016E43AA2}"/>
    <cellStyle name="Normal 8 6 2 2 2 2" xfId="4185" xr:uid="{B81FD774-AC2C-4A33-B852-DD88393F11CB}"/>
    <cellStyle name="Normal 8 6 2 2 3" xfId="3000" xr:uid="{464FF405-C8AD-435D-9385-B7B5FCB2DA6D}"/>
    <cellStyle name="Normal 8 6 2 2 4" xfId="3001" xr:uid="{2427558F-04DF-400E-99C1-DF28A48215AF}"/>
    <cellStyle name="Normal 8 6 2 3" xfId="3002" xr:uid="{DB673730-B65D-4B8A-81FB-8F2A319805AB}"/>
    <cellStyle name="Normal 8 6 2 3 2" xfId="3003" xr:uid="{2777839B-D8D3-49AC-929A-DB4A774A4FF7}"/>
    <cellStyle name="Normal 8 6 2 3 3" xfId="3004" xr:uid="{2B833E2B-C6C1-4505-ABCA-144B02A0EBBB}"/>
    <cellStyle name="Normal 8 6 2 3 4" xfId="3005" xr:uid="{7622726B-FB06-475B-8971-F05207B722D2}"/>
    <cellStyle name="Normal 8 6 2 4" xfId="3006" xr:uid="{D349D32A-7DBD-4512-A415-DE58A8363B3E}"/>
    <cellStyle name="Normal 8 6 2 5" xfId="3007" xr:uid="{9B0B50C4-8E62-4D69-A1BF-C5D4B7172247}"/>
    <cellStyle name="Normal 8 6 2 6" xfId="3008" xr:uid="{306162E0-F8DE-4BD7-9095-8EF518B7866C}"/>
    <cellStyle name="Normal 8 6 3" xfId="3009" xr:uid="{58946598-F845-4F20-B9F5-3212E6DFD317}"/>
    <cellStyle name="Normal 8 6 3 2" xfId="3010" xr:uid="{7FF4A325-3055-4CDF-AB60-63707134EA9C}"/>
    <cellStyle name="Normal 8 6 3 2 2" xfId="3011" xr:uid="{A2BCB513-6523-4CD7-AC3F-D71DCBA2934F}"/>
    <cellStyle name="Normal 8 6 3 2 3" xfId="3012" xr:uid="{0F3ADB84-60CF-4A38-BAA1-009F26E028A5}"/>
    <cellStyle name="Normal 8 6 3 2 4" xfId="3013" xr:uid="{E4D9FAE9-311B-49B0-AC3E-7186321DBE35}"/>
    <cellStyle name="Normal 8 6 3 3" xfId="3014" xr:uid="{52BFB137-688D-454E-9CF2-9FFFE27A620F}"/>
    <cellStyle name="Normal 8 6 3 4" xfId="3015" xr:uid="{93592D19-D731-490D-BA6B-B04110A8DDA8}"/>
    <cellStyle name="Normal 8 6 3 5" xfId="3016" xr:uid="{066221EA-5AC1-474A-9260-9B3803845549}"/>
    <cellStyle name="Normal 8 6 4" xfId="3017" xr:uid="{3AE349AD-8653-4C2D-BB1E-0D441968FED8}"/>
    <cellStyle name="Normal 8 6 4 2" xfId="3018" xr:uid="{5AE90AED-DC1B-48A3-9CA7-D900FD31BA36}"/>
    <cellStyle name="Normal 8 6 4 3" xfId="3019" xr:uid="{C1507177-69EE-4F44-9028-0E0FEDB8D821}"/>
    <cellStyle name="Normal 8 6 4 4" xfId="3020" xr:uid="{B28AA424-1926-49BA-ACEE-8C50AA222920}"/>
    <cellStyle name="Normal 8 6 5" xfId="3021" xr:uid="{B3232EBD-4CB8-4AC6-9491-544CCB4336AD}"/>
    <cellStyle name="Normal 8 6 5 2" xfId="3022" xr:uid="{7A4177D5-2999-4F49-836B-7C71DA198244}"/>
    <cellStyle name="Normal 8 6 5 3" xfId="3023" xr:uid="{8BA1175C-38F3-4AC1-AB24-DB18D9B3DD1F}"/>
    <cellStyle name="Normal 8 6 5 4" xfId="3024" xr:uid="{E5E79CE5-89BD-4763-9771-22F7C64C28F5}"/>
    <cellStyle name="Normal 8 6 6" xfId="3025" xr:uid="{A895EA2B-9A5E-4019-8FEF-BAF149A5E946}"/>
    <cellStyle name="Normal 8 6 7" xfId="3026" xr:uid="{E42AB330-8A30-4380-96AD-B75C79191E27}"/>
    <cellStyle name="Normal 8 6 8" xfId="3027" xr:uid="{BDE94512-2333-4DBA-8DF3-4E17D3AFD6D0}"/>
    <cellStyle name="Normal 8 7" xfId="3028" xr:uid="{030E4C1B-42E2-4748-AF62-229A68A8D1A7}"/>
    <cellStyle name="Normal 8 7 2" xfId="3029" xr:uid="{229B1ACA-B4E1-4C52-949B-5FCFA123F4F8}"/>
    <cellStyle name="Normal 8 7 2 2" xfId="3030" xr:uid="{FB53F4F6-7FCC-43A6-9649-793C0525BDC8}"/>
    <cellStyle name="Normal 8 7 2 2 2" xfId="3031" xr:uid="{206D8F27-F23B-45EE-A2BA-7F28D9EE3BC5}"/>
    <cellStyle name="Normal 8 7 2 2 3" xfId="3032" xr:uid="{3B1D3491-F13F-4109-A43C-CF42655AFE36}"/>
    <cellStyle name="Normal 8 7 2 2 4" xfId="3033" xr:uid="{11BBFCE7-6A19-421D-9E81-9B621351DB54}"/>
    <cellStyle name="Normal 8 7 2 3" xfId="3034" xr:uid="{D34A1CB7-FC8C-4E52-ACA1-36FE8B866229}"/>
    <cellStyle name="Normal 8 7 2 4" xfId="3035" xr:uid="{F2520F8A-8B41-40F4-98AD-EBD4DA5EF53C}"/>
    <cellStyle name="Normal 8 7 2 5" xfId="3036" xr:uid="{6D8614AC-9363-45B5-AC0F-2313FCE509E0}"/>
    <cellStyle name="Normal 8 7 3" xfId="3037" xr:uid="{2B0CC38E-5637-4C9D-802A-1E3EAE858CCB}"/>
    <cellStyle name="Normal 8 7 3 2" xfId="3038" xr:uid="{F5E0B98E-EE78-4B57-B9B0-95E73958B2E9}"/>
    <cellStyle name="Normal 8 7 3 3" xfId="3039" xr:uid="{0A674A14-BD6C-4EFB-8AA0-241D13C90C1B}"/>
    <cellStyle name="Normal 8 7 3 4" xfId="3040" xr:uid="{4F86C4D8-9C10-4510-8FC8-9C217350A606}"/>
    <cellStyle name="Normal 8 7 4" xfId="3041" xr:uid="{13DB4E06-7920-41D3-B7F7-5EBDE25C761C}"/>
    <cellStyle name="Normal 8 7 4 2" xfId="3042" xr:uid="{BF1D9195-9288-4929-AD24-F5D89DC2F6EA}"/>
    <cellStyle name="Normal 8 7 4 3" xfId="3043" xr:uid="{D2A86ADE-EB51-4A61-A892-C8764C15269E}"/>
    <cellStyle name="Normal 8 7 4 4" xfId="3044" xr:uid="{EA868762-62FB-41F0-9599-8ECF96328BEA}"/>
    <cellStyle name="Normal 8 7 5" xfId="3045" xr:uid="{C52A1895-D880-48F4-8D5F-65EA85B8A2EE}"/>
    <cellStyle name="Normal 8 7 6" xfId="3046" xr:uid="{4022BBFA-93EE-4F92-85BB-956313C056A6}"/>
    <cellStyle name="Normal 8 7 7" xfId="3047" xr:uid="{8AC3C082-43E4-4A8E-AFCB-9EC9006B8BED}"/>
    <cellStyle name="Normal 8 8" xfId="3048" xr:uid="{5EE9C269-5173-4C19-A8E7-A150EF491F2C}"/>
    <cellStyle name="Normal 8 8 2" xfId="3049" xr:uid="{85D58D7A-F058-4E2B-BADF-A618D7461715}"/>
    <cellStyle name="Normal 8 8 2 2" xfId="3050" xr:uid="{CC8BAD1B-CC35-494B-8F00-9F699B7C26AA}"/>
    <cellStyle name="Normal 8 8 2 3" xfId="3051" xr:uid="{7B5385EE-477F-476F-891A-7E382C333609}"/>
    <cellStyle name="Normal 8 8 2 4" xfId="3052" xr:uid="{FC77D7FC-93E7-4F76-99DB-AC7952D26423}"/>
    <cellStyle name="Normal 8 8 3" xfId="3053" xr:uid="{0D8E4C57-74FB-4931-8AB4-82F4EF23729D}"/>
    <cellStyle name="Normal 8 8 3 2" xfId="3054" xr:uid="{7E296B89-4073-4264-8DEF-710411933AB4}"/>
    <cellStyle name="Normal 8 8 3 3" xfId="3055" xr:uid="{0A81CD03-EF39-47F9-8F4D-1704DCB91A8B}"/>
    <cellStyle name="Normal 8 8 3 4" xfId="3056" xr:uid="{DDFFBB9D-C446-47E8-BAF6-0A642AC20600}"/>
    <cellStyle name="Normal 8 8 4" xfId="3057" xr:uid="{195145F5-837F-4231-BB41-24ECE00584E5}"/>
    <cellStyle name="Normal 8 8 5" xfId="3058" xr:uid="{EEB53B59-C14E-41D3-81CD-30B05D3F9496}"/>
    <cellStyle name="Normal 8 8 6" xfId="3059" xr:uid="{1DC6FB4D-228D-4C5D-BCB7-7578E750A7D0}"/>
    <cellStyle name="Normal 8 9" xfId="3060" xr:uid="{4918927C-A458-4087-B528-C0F36E3D76F5}"/>
    <cellStyle name="Normal 8 9 2" xfId="3061" xr:uid="{BB0591F4-605C-4C25-A293-A1573E0F3BA4}"/>
    <cellStyle name="Normal 8 9 2 2" xfId="3062" xr:uid="{27FAA44B-B52F-449F-BC85-345AB1044F49}"/>
    <cellStyle name="Normal 8 9 2 2 2" xfId="4381" xr:uid="{57276A84-39BC-45F3-8C0B-3911A68561C0}"/>
    <cellStyle name="Normal 8 9 2 2 3" xfId="4613" xr:uid="{29B54E36-DB6C-40F3-8DDB-EEF052546D26}"/>
    <cellStyle name="Normal 8 9 2 3" xfId="3063" xr:uid="{D8370DF1-8284-4C3E-A338-7F7A2637B853}"/>
    <cellStyle name="Normal 8 9 2 4" xfId="3064" xr:uid="{59D632EC-4274-4867-92F9-24114EE69187}"/>
    <cellStyle name="Normal 8 9 3" xfId="3065" xr:uid="{39479A89-F2F8-4D1C-A0E3-47807D8C0773}"/>
    <cellStyle name="Normal 8 9 4" xfId="3066" xr:uid="{334F9A9C-55DB-4978-9606-746FCD2905F2}"/>
    <cellStyle name="Normal 8 9 4 2" xfId="4747" xr:uid="{6A09B39E-C0B8-4CEF-83B9-EB950209B184}"/>
    <cellStyle name="Normal 8 9 4 3" xfId="4614" xr:uid="{84863D7C-B31B-4D97-8F49-36D584A76192}"/>
    <cellStyle name="Normal 8 9 4 4" xfId="4466" xr:uid="{6D8F7CB4-21BE-44AC-8F15-8AE6D074BA40}"/>
    <cellStyle name="Normal 8 9 5" xfId="3067" xr:uid="{400B3718-11A4-4463-85C5-403DAC757D03}"/>
    <cellStyle name="Normal 9" xfId="89" xr:uid="{691A4F33-6368-48D3-970F-C35ECFAF93BC}"/>
    <cellStyle name="Normal 9 10" xfId="3068" xr:uid="{A731BBBE-160D-49BC-9B13-09B3F9C48A2D}"/>
    <cellStyle name="Normal 9 10 2" xfId="3069" xr:uid="{28352C44-FB8F-4F82-8A0E-223C45781EA8}"/>
    <cellStyle name="Normal 9 10 2 2" xfId="3070" xr:uid="{6A0C7434-DF98-4D27-88DC-B8F5EE7F30B1}"/>
    <cellStyle name="Normal 9 10 2 3" xfId="3071" xr:uid="{BF319E9F-A3EC-456C-9077-5E660F29207E}"/>
    <cellStyle name="Normal 9 10 2 4" xfId="3072" xr:uid="{D73EB7F1-6806-4598-A722-42E3FD09F7AC}"/>
    <cellStyle name="Normal 9 10 3" xfId="3073" xr:uid="{81A6041B-1D2C-4672-8EB8-A952A542D753}"/>
    <cellStyle name="Normal 9 10 4" xfId="3074" xr:uid="{A7D4CD4A-25E8-412B-B687-1E4F00863094}"/>
    <cellStyle name="Normal 9 10 5" xfId="3075" xr:uid="{54C5733E-A5ED-4120-8936-B6DB7EC1B43D}"/>
    <cellStyle name="Normal 9 11" xfId="3076" xr:uid="{7B239A09-0966-4DC5-9BA7-1D10293EE1B3}"/>
    <cellStyle name="Normal 9 11 2" xfId="3077" xr:uid="{685E586F-AB5B-471A-B3E7-60DE2B8D7C11}"/>
    <cellStyle name="Normal 9 11 3" xfId="3078" xr:uid="{0C1020DA-A8DF-4B3C-B4B1-D493B4C26071}"/>
    <cellStyle name="Normal 9 11 4" xfId="3079" xr:uid="{04E33CBB-368F-4453-9AB3-E81006E264E0}"/>
    <cellStyle name="Normal 9 12" xfId="3080" xr:uid="{A5759F0F-B0F1-45BB-850D-CC22A64F020B}"/>
    <cellStyle name="Normal 9 12 2" xfId="3081" xr:uid="{743AE6E1-66D8-41A2-AEE3-F15CD7471CAD}"/>
    <cellStyle name="Normal 9 12 3" xfId="3082" xr:uid="{CF111B9A-2111-4ACA-8532-73B96E81874E}"/>
    <cellStyle name="Normal 9 12 4" xfId="3083" xr:uid="{C092A736-89AB-442C-B910-7E330A021B4E}"/>
    <cellStyle name="Normal 9 13" xfId="3084" xr:uid="{755EB306-045C-495B-881A-37E40B113F45}"/>
    <cellStyle name="Normal 9 13 2" xfId="3085" xr:uid="{1B364874-81A6-4EFC-BD98-A25A9E897A48}"/>
    <cellStyle name="Normal 9 14" xfId="3086" xr:uid="{0E2ABEC5-721B-491F-90C9-A5A236DED6F9}"/>
    <cellStyle name="Normal 9 15" xfId="3087" xr:uid="{B78899D3-D5F8-44E9-934F-805E754FDB79}"/>
    <cellStyle name="Normal 9 16" xfId="3088" xr:uid="{CF8FF3ED-023E-485E-9AB3-B9B1EE931E5B}"/>
    <cellStyle name="Normal 9 2" xfId="90" xr:uid="{486811DE-22F8-4F11-A8ED-5D0E87B7F494}"/>
    <cellStyle name="Normal 9 2 2" xfId="3729" xr:uid="{44F849D2-E66D-4BC5-939A-6F8ED04C3EC0}"/>
    <cellStyle name="Normal 9 2 2 2" xfId="4593" xr:uid="{258FC7C1-234D-4BC9-8B90-288CBB7D64BC}"/>
    <cellStyle name="Normal 9 2 3" xfId="4594" xr:uid="{2E8215C0-9AF1-4669-8F90-896325FF0556}"/>
    <cellStyle name="Normal 9 3" xfId="91" xr:uid="{CF16B27D-CDB6-4D2A-885F-49BEFB0A6C23}"/>
    <cellStyle name="Normal 9 3 10" xfId="3089" xr:uid="{7FFE3C2F-3626-4861-B3A7-F7903ED270E0}"/>
    <cellStyle name="Normal 9 3 11" xfId="3090" xr:uid="{A2EFEBFF-1B0D-4534-B99C-A6FF06AD7AD0}"/>
    <cellStyle name="Normal 9 3 2" xfId="3091" xr:uid="{89D871AB-21E3-4125-9176-88D6C7E72815}"/>
    <cellStyle name="Normal 9 3 2 2" xfId="3092" xr:uid="{0C44FF67-2715-4EC1-8F8B-CBEE5CA13A25}"/>
    <cellStyle name="Normal 9 3 2 2 2" xfId="3093" xr:uid="{CEE5BDCD-1A58-4F56-886D-6D77BD29C5F9}"/>
    <cellStyle name="Normal 9 3 2 2 2 2" xfId="3094" xr:uid="{B1DFBC9F-5E55-4B15-9306-C3F6D48085B0}"/>
    <cellStyle name="Normal 9 3 2 2 2 2 2" xfId="3095" xr:uid="{F2795321-F541-4EC9-9201-71D9BF4C97EB}"/>
    <cellStyle name="Normal 9 3 2 2 2 2 2 2" xfId="4186" xr:uid="{0FA2DF95-D536-4B5E-8D0A-200FC66CE6BA}"/>
    <cellStyle name="Normal 9 3 2 2 2 2 2 2 2" xfId="4187" xr:uid="{794F49E2-5F9E-4ED2-8A0F-66BB787C8320}"/>
    <cellStyle name="Normal 9 3 2 2 2 2 2 3" xfId="4188" xr:uid="{2C24FA15-1DFD-45E5-BF1D-15D0FD265295}"/>
    <cellStyle name="Normal 9 3 2 2 2 2 3" xfId="3096" xr:uid="{EA9C84C9-B407-49B9-AAAC-000B3E5644F0}"/>
    <cellStyle name="Normal 9 3 2 2 2 2 3 2" xfId="4189" xr:uid="{D8C2D5DE-DCA8-49C8-AF56-9A01A62138EB}"/>
    <cellStyle name="Normal 9 3 2 2 2 2 4" xfId="3097" xr:uid="{C159DECD-A50C-4051-8A8E-719B0CC94251}"/>
    <cellStyle name="Normal 9 3 2 2 2 3" xfId="3098" xr:uid="{B6E1CCE7-1D89-44BD-9FD8-E41121F00D05}"/>
    <cellStyle name="Normal 9 3 2 2 2 3 2" xfId="3099" xr:uid="{FC74C73F-A1A3-4CDE-AD59-0598FC7DD927}"/>
    <cellStyle name="Normal 9 3 2 2 2 3 2 2" xfId="4190" xr:uid="{DB5329B9-DC64-4193-AA33-094531A1A265}"/>
    <cellStyle name="Normal 9 3 2 2 2 3 3" xfId="3100" xr:uid="{A7EC4A02-701D-4597-8C9B-20008F1BDBE7}"/>
    <cellStyle name="Normal 9 3 2 2 2 3 4" xfId="3101" xr:uid="{220BB900-4A17-48D2-A062-7C4EAE4E5B1F}"/>
    <cellStyle name="Normal 9 3 2 2 2 4" xfId="3102" xr:uid="{C6878916-24F1-404B-9751-8DC73501B9E7}"/>
    <cellStyle name="Normal 9 3 2 2 2 4 2" xfId="4191" xr:uid="{FBB445BB-EFD4-4717-A454-012DC64DF6C9}"/>
    <cellStyle name="Normal 9 3 2 2 2 5" xfId="3103" xr:uid="{FB1D2BD8-2C2E-4086-AFE8-EB2CC321194F}"/>
    <cellStyle name="Normal 9 3 2 2 2 6" xfId="3104" xr:uid="{0B5A5CAC-D7FD-4841-8C8A-B3433BE81A1C}"/>
    <cellStyle name="Normal 9 3 2 2 3" xfId="3105" xr:uid="{F2617B05-6CEF-4376-B234-7FB6458674C6}"/>
    <cellStyle name="Normal 9 3 2 2 3 2" xfId="3106" xr:uid="{D18AB6B5-F88A-4359-9B23-732B5E76E19B}"/>
    <cellStyle name="Normal 9 3 2 2 3 2 2" xfId="3107" xr:uid="{570C90F1-84E9-4850-81FA-74D992717686}"/>
    <cellStyle name="Normal 9 3 2 2 3 2 2 2" xfId="4192" xr:uid="{5C8D9F3B-4667-4A0B-98FF-936D985F5A22}"/>
    <cellStyle name="Normal 9 3 2 2 3 2 2 2 2" xfId="4193" xr:uid="{D9CBBF2F-A69A-471C-8031-2454F5597DFA}"/>
    <cellStyle name="Normal 9 3 2 2 3 2 2 3" xfId="4194" xr:uid="{AACFABE5-AA8C-4D39-8C75-D1D2DCE2D90E}"/>
    <cellStyle name="Normal 9 3 2 2 3 2 3" xfId="3108" xr:uid="{77B402F2-F69C-4129-9B51-7BC9EC28DD79}"/>
    <cellStyle name="Normal 9 3 2 2 3 2 3 2" xfId="4195" xr:uid="{244D80BA-ED29-4F1E-BFC0-CABBEBCA685C}"/>
    <cellStyle name="Normal 9 3 2 2 3 2 4" xfId="3109" xr:uid="{2DA10AB6-0F3C-47A3-8D5E-47DA70A42F79}"/>
    <cellStyle name="Normal 9 3 2 2 3 3" xfId="3110" xr:uid="{F16D9D7D-A9DB-4541-9192-BC8A6A6E583C}"/>
    <cellStyle name="Normal 9 3 2 2 3 3 2" xfId="4196" xr:uid="{DC5EA1E2-4220-4803-982E-CD88577246F4}"/>
    <cellStyle name="Normal 9 3 2 2 3 3 2 2" xfId="4197" xr:uid="{21DF3229-22CD-424D-BB31-60F81622B1AA}"/>
    <cellStyle name="Normal 9 3 2 2 3 3 3" xfId="4198" xr:uid="{6B1E31B8-3F9C-433D-89E1-AD2E314CA4A6}"/>
    <cellStyle name="Normal 9 3 2 2 3 4" xfId="3111" xr:uid="{28553B33-89F3-461A-BA7C-C197CAAD2F67}"/>
    <cellStyle name="Normal 9 3 2 2 3 4 2" xfId="4199" xr:uid="{6B98ECEF-6DC3-4907-80C9-E9C362759A73}"/>
    <cellStyle name="Normal 9 3 2 2 3 5" xfId="3112" xr:uid="{4C628057-CD1C-4371-8147-C61E28F04F22}"/>
    <cellStyle name="Normal 9 3 2 2 4" xfId="3113" xr:uid="{E532C2BF-2041-4AA9-A63C-4F078B07C017}"/>
    <cellStyle name="Normal 9 3 2 2 4 2" xfId="3114" xr:uid="{970BA80E-93CB-4E9D-AE80-7AFF42E5474C}"/>
    <cellStyle name="Normal 9 3 2 2 4 2 2" xfId="4200" xr:uid="{DCB3EB18-FD07-4496-A630-97FF2D210976}"/>
    <cellStyle name="Normal 9 3 2 2 4 2 2 2" xfId="4201" xr:uid="{ED236C05-326F-4457-A891-4C5C10DBB4AC}"/>
    <cellStyle name="Normal 9 3 2 2 4 2 3" xfId="4202" xr:uid="{CB2148D8-7B26-41D3-B544-A34D1AB99D6D}"/>
    <cellStyle name="Normal 9 3 2 2 4 3" xfId="3115" xr:uid="{664C664E-A839-4B03-A182-80D554E75BDF}"/>
    <cellStyle name="Normal 9 3 2 2 4 3 2" xfId="4203" xr:uid="{AF18175C-A742-4C43-A11A-89103834429C}"/>
    <cellStyle name="Normal 9 3 2 2 4 4" xfId="3116" xr:uid="{FA64CCAF-D459-4970-815C-042D5540DBE2}"/>
    <cellStyle name="Normal 9 3 2 2 5" xfId="3117" xr:uid="{418B9F42-6D70-4551-A0A9-DBACE7A8FB54}"/>
    <cellStyle name="Normal 9 3 2 2 5 2" xfId="3118" xr:uid="{5E6E4A3F-2E87-4D78-9E2A-A8073BF2C6DC}"/>
    <cellStyle name="Normal 9 3 2 2 5 2 2" xfId="4204" xr:uid="{B8238990-4FBD-4AA8-9CA6-8BD9D12F3BB3}"/>
    <cellStyle name="Normal 9 3 2 2 5 3" xfId="3119" xr:uid="{33CC2F3D-E2C9-468D-8105-81C4A7B0E5B1}"/>
    <cellStyle name="Normal 9 3 2 2 5 4" xfId="3120" xr:uid="{C90EEBD3-7C22-4719-9FAA-4593EA7A37FB}"/>
    <cellStyle name="Normal 9 3 2 2 6" xfId="3121" xr:uid="{417464F0-881A-4E79-AFBB-BBEA2C78E2E8}"/>
    <cellStyle name="Normal 9 3 2 2 6 2" xfId="4205" xr:uid="{D097A4F0-D374-4237-845C-BABF25CD36D7}"/>
    <cellStyle name="Normal 9 3 2 2 7" xfId="3122" xr:uid="{C3D65122-9895-48F3-9D72-CE4620275369}"/>
    <cellStyle name="Normal 9 3 2 2 8" xfId="3123" xr:uid="{0BF2CA9C-9B61-4B5B-BC24-87262235A201}"/>
    <cellStyle name="Normal 9 3 2 3" xfId="3124" xr:uid="{A9676779-A45F-4E9C-B0D4-A01C9AFEEC64}"/>
    <cellStyle name="Normal 9 3 2 3 2" xfId="3125" xr:uid="{BB32E803-176B-4EB7-B3A6-C0EDED6BF26A}"/>
    <cellStyle name="Normal 9 3 2 3 2 2" xfId="3126" xr:uid="{5EC6F186-7C1D-46BB-949F-F9719684F8A0}"/>
    <cellStyle name="Normal 9 3 2 3 2 2 2" xfId="4206" xr:uid="{9635E197-0BE8-44C0-99D4-2431F3F33DFF}"/>
    <cellStyle name="Normal 9 3 2 3 2 2 2 2" xfId="4207" xr:uid="{40208F31-3E1B-48AD-A816-CF53EB262B8F}"/>
    <cellStyle name="Normal 9 3 2 3 2 2 3" xfId="4208" xr:uid="{EA371157-81DA-43BA-869B-4EDDD53D9F1D}"/>
    <cellStyle name="Normal 9 3 2 3 2 3" xfId="3127" xr:uid="{9A11D40F-430F-4BDA-A970-FB95BBA6B692}"/>
    <cellStyle name="Normal 9 3 2 3 2 3 2" xfId="4209" xr:uid="{23392746-BA65-4518-8470-8CF1907566A9}"/>
    <cellStyle name="Normal 9 3 2 3 2 4" xfId="3128" xr:uid="{0EB422FF-939C-48F9-B68F-F2CE4276908B}"/>
    <cellStyle name="Normal 9 3 2 3 3" xfId="3129" xr:uid="{62430FC0-1A2A-4364-B751-99550D8B808A}"/>
    <cellStyle name="Normal 9 3 2 3 3 2" xfId="3130" xr:uid="{72D47A52-F812-49F5-8C66-3E74C6E5D4C8}"/>
    <cellStyle name="Normal 9 3 2 3 3 2 2" xfId="4210" xr:uid="{FC7523AA-8C29-4CA2-972F-F73A11DE1339}"/>
    <cellStyle name="Normal 9 3 2 3 3 3" xfId="3131" xr:uid="{4EE7A280-FFD4-4BF4-9779-0A8C38C5DA2D}"/>
    <cellStyle name="Normal 9 3 2 3 3 4" xfId="3132" xr:uid="{E638C50C-E8D8-403B-843A-7CE16949622F}"/>
    <cellStyle name="Normal 9 3 2 3 4" xfId="3133" xr:uid="{F5B08E41-857B-4BB3-AB70-9E970BA5725D}"/>
    <cellStyle name="Normal 9 3 2 3 4 2" xfId="4211" xr:uid="{94B971EA-BC66-434C-89CB-EA5971FFBB35}"/>
    <cellStyle name="Normal 9 3 2 3 5" xfId="3134" xr:uid="{78DFA42C-B9F3-4915-A9E5-151ACC936F49}"/>
    <cellStyle name="Normal 9 3 2 3 6" xfId="3135" xr:uid="{1B473009-F3DF-48C0-B58D-80453E5CDF62}"/>
    <cellStyle name="Normal 9 3 2 4" xfId="3136" xr:uid="{58F3C6CA-50FB-4993-8D9C-29662625657B}"/>
    <cellStyle name="Normal 9 3 2 4 2" xfId="3137" xr:uid="{CD7E0003-7280-4B74-9D4F-7A4D5D2867CB}"/>
    <cellStyle name="Normal 9 3 2 4 2 2" xfId="3138" xr:uid="{EAC01918-212B-4793-83D6-E1CB92BAF653}"/>
    <cellStyle name="Normal 9 3 2 4 2 2 2" xfId="4212" xr:uid="{8A53DDCF-9BF9-40A2-A850-96E7E87D2BD5}"/>
    <cellStyle name="Normal 9 3 2 4 2 2 2 2" xfId="4213" xr:uid="{6079D722-1B07-4DE1-BFDA-EB6E09D74516}"/>
    <cellStyle name="Normal 9 3 2 4 2 2 3" xfId="4214" xr:uid="{149DCCA5-A507-46C7-B25C-2A0380CD95C7}"/>
    <cellStyle name="Normal 9 3 2 4 2 3" xfId="3139" xr:uid="{3BCFF404-BCD2-4286-A22E-44796750EDCC}"/>
    <cellStyle name="Normal 9 3 2 4 2 3 2" xfId="4215" xr:uid="{97C7FB17-EF72-41FB-81D1-0073E27F951F}"/>
    <cellStyle name="Normal 9 3 2 4 2 4" xfId="3140" xr:uid="{7787EA3E-3D25-4609-9915-3BC68C2D7794}"/>
    <cellStyle name="Normal 9 3 2 4 3" xfId="3141" xr:uid="{C2CA16C1-FCB8-43F5-AB32-B35744B93530}"/>
    <cellStyle name="Normal 9 3 2 4 3 2" xfId="4216" xr:uid="{C55A6F9E-4258-4A4B-ACDD-959707A6BF0F}"/>
    <cellStyle name="Normal 9 3 2 4 3 2 2" xfId="4217" xr:uid="{07252D5D-3606-4B2C-9CC8-36A802AD80F1}"/>
    <cellStyle name="Normal 9 3 2 4 3 3" xfId="4218" xr:uid="{38EDACCD-E5B1-4382-A05E-90663E0CB58C}"/>
    <cellStyle name="Normal 9 3 2 4 4" xfId="3142" xr:uid="{60868C1B-2C6C-4EE3-8AA1-DBB60300F7C3}"/>
    <cellStyle name="Normal 9 3 2 4 4 2" xfId="4219" xr:uid="{94B8A644-918E-4F48-913F-3EB789470B15}"/>
    <cellStyle name="Normal 9 3 2 4 5" xfId="3143" xr:uid="{3477DECB-528B-4311-972D-3B01961532DD}"/>
    <cellStyle name="Normal 9 3 2 5" xfId="3144" xr:uid="{C17A5A3F-5BFA-4A32-8706-AA7F2372176F}"/>
    <cellStyle name="Normal 9 3 2 5 2" xfId="3145" xr:uid="{3E98B169-338D-4169-B1ED-4F8D6F1B28EE}"/>
    <cellStyle name="Normal 9 3 2 5 2 2" xfId="4220" xr:uid="{90FF9AF3-F235-4CAD-A2D9-13370A4F3F2F}"/>
    <cellStyle name="Normal 9 3 2 5 2 2 2" xfId="4221" xr:uid="{506642D5-6B14-4D65-B701-9E74C4FD88A6}"/>
    <cellStyle name="Normal 9 3 2 5 2 3" xfId="4222" xr:uid="{2FEBD3F5-68B3-4756-BC9F-D7F0C25FD87A}"/>
    <cellStyle name="Normal 9 3 2 5 3" xfId="3146" xr:uid="{05EB6630-9AFA-4873-9A5D-5A212B65D97F}"/>
    <cellStyle name="Normal 9 3 2 5 3 2" xfId="4223" xr:uid="{900DB908-0800-467E-BD5E-B8BA07C97909}"/>
    <cellStyle name="Normal 9 3 2 5 4" xfId="3147" xr:uid="{4CA9ACB0-01DE-4E78-B7C0-8E080A97D89B}"/>
    <cellStyle name="Normal 9 3 2 6" xfId="3148" xr:uid="{5988C1C1-03A3-4D76-A4ED-469DF84D5379}"/>
    <cellStyle name="Normal 9 3 2 6 2" xfId="3149" xr:uid="{571B259D-C3D1-451F-9854-D0CB16B42F62}"/>
    <cellStyle name="Normal 9 3 2 6 2 2" xfId="4224" xr:uid="{BB881FA7-D21C-475E-8A48-E2D3D53A628D}"/>
    <cellStyle name="Normal 9 3 2 6 3" xfId="3150" xr:uid="{FAD90CD4-B9E7-4397-8E3F-61C717BC2574}"/>
    <cellStyle name="Normal 9 3 2 6 4" xfId="3151" xr:uid="{0E57195E-7F17-41C1-9C88-12778397C6A6}"/>
    <cellStyle name="Normal 9 3 2 7" xfId="3152" xr:uid="{24EE75F6-3082-42AF-B339-AADBC095CDC5}"/>
    <cellStyle name="Normal 9 3 2 7 2" xfId="4225" xr:uid="{53164FDB-6103-4322-AB19-9485449E3056}"/>
    <cellStyle name="Normal 9 3 2 8" xfId="3153" xr:uid="{EB705682-115E-498D-8261-8C75673FB30E}"/>
    <cellStyle name="Normal 9 3 2 9" xfId="3154" xr:uid="{39AEFA9A-F558-4CDC-9A31-0A531A2F8E8C}"/>
    <cellStyle name="Normal 9 3 3" xfId="3155" xr:uid="{19C96482-A1A1-4AB6-9BC4-91E285BB5B1D}"/>
    <cellStyle name="Normal 9 3 3 2" xfId="3156" xr:uid="{E76004EF-2990-48FA-8B25-EDEF630D8F66}"/>
    <cellStyle name="Normal 9 3 3 2 2" xfId="3157" xr:uid="{6684FAF0-66AF-4F7C-A812-EF5A3C032CAE}"/>
    <cellStyle name="Normal 9 3 3 2 2 2" xfId="3158" xr:uid="{1CE74C6C-06EE-44DB-A2F8-40293904A5E8}"/>
    <cellStyle name="Normal 9 3 3 2 2 2 2" xfId="4226" xr:uid="{D886B532-4D1E-4B35-BA30-BE784BB120F4}"/>
    <cellStyle name="Normal 9 3 3 2 2 2 2 2" xfId="4227" xr:uid="{582E9811-D3A6-4904-BFF5-461CD3196CB7}"/>
    <cellStyle name="Normal 9 3 3 2 2 2 3" xfId="4228" xr:uid="{78F5F2FE-3C53-4FAD-B7C4-A108A9A0C4F6}"/>
    <cellStyle name="Normal 9 3 3 2 2 3" xfId="3159" xr:uid="{17062360-C8AF-4178-96D2-76431E3B5DC4}"/>
    <cellStyle name="Normal 9 3 3 2 2 3 2" xfId="4229" xr:uid="{E7F390A7-8FD8-4EF4-A7AC-9EB88BE3C047}"/>
    <cellStyle name="Normal 9 3 3 2 2 4" xfId="3160" xr:uid="{F933FDD3-77B8-4698-BEF8-2C13FB7984D2}"/>
    <cellStyle name="Normal 9 3 3 2 3" xfId="3161" xr:uid="{401E9234-F039-409A-8882-8FBFB615D79C}"/>
    <cellStyle name="Normal 9 3 3 2 3 2" xfId="3162" xr:uid="{FFBCB0A5-9065-4948-AA34-6B0EB52A4D84}"/>
    <cellStyle name="Normal 9 3 3 2 3 2 2" xfId="4230" xr:uid="{25D492BD-C271-4F43-AE96-1BB4F38A78C0}"/>
    <cellStyle name="Normal 9 3 3 2 3 3" xfId="3163" xr:uid="{6CA563CD-FD0D-4A64-ADCD-B56DEF24A145}"/>
    <cellStyle name="Normal 9 3 3 2 3 4" xfId="3164" xr:uid="{EBEAFB00-B704-4DD1-8A0E-8640128959E7}"/>
    <cellStyle name="Normal 9 3 3 2 4" xfId="3165" xr:uid="{B48F91FA-B1D1-48A3-A922-74D8EA837C96}"/>
    <cellStyle name="Normal 9 3 3 2 4 2" xfId="4231" xr:uid="{D6A365C1-76CA-4277-8B45-678DDDD50D08}"/>
    <cellStyle name="Normal 9 3 3 2 5" xfId="3166" xr:uid="{02FD322D-F661-4945-9463-1EC1A313DCE3}"/>
    <cellStyle name="Normal 9 3 3 2 6" xfId="3167" xr:uid="{6F575974-9DC2-4A08-9064-7F788CECBAEC}"/>
    <cellStyle name="Normal 9 3 3 3" xfId="3168" xr:uid="{806693E8-D28D-46D0-A571-78AAC75636B9}"/>
    <cellStyle name="Normal 9 3 3 3 2" xfId="3169" xr:uid="{439EB10F-A466-468E-9642-281C40AC4E23}"/>
    <cellStyle name="Normal 9 3 3 3 2 2" xfId="3170" xr:uid="{101B1472-8032-4A8A-9536-80B3B6879E40}"/>
    <cellStyle name="Normal 9 3 3 3 2 2 2" xfId="4232" xr:uid="{FC96D28A-47EC-4851-9A97-5971D8C8D333}"/>
    <cellStyle name="Normal 9 3 3 3 2 2 2 2" xfId="4233" xr:uid="{0686FCAA-82C3-490D-8376-56AFC97CFC45}"/>
    <cellStyle name="Normal 9 3 3 3 2 2 2 2 2" xfId="4766" xr:uid="{AD6049F8-2C8E-4B24-BA68-8EBDEBD45241}"/>
    <cellStyle name="Normal 9 3 3 3 2 2 3" xfId="4234" xr:uid="{55462610-2083-4AD1-9FB4-D3A8650DA2F7}"/>
    <cellStyle name="Normal 9 3 3 3 2 2 3 2" xfId="4767" xr:uid="{259803C3-A128-41D3-ABD3-F5B79F40D6D4}"/>
    <cellStyle name="Normal 9 3 3 3 2 3" xfId="3171" xr:uid="{CB0FD4EA-9798-49EE-AB99-6056DC6FA6A5}"/>
    <cellStyle name="Normal 9 3 3 3 2 3 2" xfId="4235" xr:uid="{9275A48A-5704-4A76-A5EA-D13585CBB0A3}"/>
    <cellStyle name="Normal 9 3 3 3 2 3 2 2" xfId="4769" xr:uid="{D6FA2111-887B-4301-8979-0A0843EF3B82}"/>
    <cellStyle name="Normal 9 3 3 3 2 3 3" xfId="4768" xr:uid="{583037E0-073B-4AD1-B893-8FCB11230391}"/>
    <cellStyle name="Normal 9 3 3 3 2 4" xfId="3172" xr:uid="{7C643A46-62CE-4573-9EC3-31F70D76C1B1}"/>
    <cellStyle name="Normal 9 3 3 3 2 4 2" xfId="4770" xr:uid="{FE08250C-8133-4702-BDD7-3B99F428FDC5}"/>
    <cellStyle name="Normal 9 3 3 3 3" xfId="3173" xr:uid="{67BEBD20-4E54-4725-83A6-E9EEB0010276}"/>
    <cellStyle name="Normal 9 3 3 3 3 2" xfId="4236" xr:uid="{B3046500-7331-42ED-BC21-258E0131EDBF}"/>
    <cellStyle name="Normal 9 3 3 3 3 2 2" xfId="4237" xr:uid="{C8CE0540-8A6E-48A2-944F-CC58B0C5DBD4}"/>
    <cellStyle name="Normal 9 3 3 3 3 2 2 2" xfId="4773" xr:uid="{2D5BD72D-A553-4DA2-B693-34ED3C827819}"/>
    <cellStyle name="Normal 9 3 3 3 3 2 3" xfId="4772" xr:uid="{12B59833-41EC-4EA4-8153-BEB350F26EF3}"/>
    <cellStyle name="Normal 9 3 3 3 3 3" xfId="4238" xr:uid="{4A365E0A-00EB-4695-884B-960E356E6FC6}"/>
    <cellStyle name="Normal 9 3 3 3 3 3 2" xfId="4774" xr:uid="{16FD28A1-9318-4B34-A5D9-38D6105B75A1}"/>
    <cellStyle name="Normal 9 3 3 3 3 4" xfId="4771" xr:uid="{E04503CC-8621-4386-A3BA-893CD20544F1}"/>
    <cellStyle name="Normal 9 3 3 3 4" xfId="3174" xr:uid="{FDD29EAE-9F8B-4773-89C1-5DFE9F3D7C8B}"/>
    <cellStyle name="Normal 9 3 3 3 4 2" xfId="4239" xr:uid="{ED97F665-84AE-4750-B1D1-318864BACAC3}"/>
    <cellStyle name="Normal 9 3 3 3 4 2 2" xfId="4776" xr:uid="{E43A6C93-5F3A-4879-9A80-B4A96E24A798}"/>
    <cellStyle name="Normal 9 3 3 3 4 3" xfId="4775" xr:uid="{4C96C9CF-2120-4B8D-8FAB-C5A485ECD97A}"/>
    <cellStyle name="Normal 9 3 3 3 5" xfId="3175" xr:uid="{9483967D-2A82-4326-926A-ED3BC2161263}"/>
    <cellStyle name="Normal 9 3 3 3 5 2" xfId="4777" xr:uid="{6A51DBE4-A3ED-4822-9C59-6FDD065709A3}"/>
    <cellStyle name="Normal 9 3 3 4" xfId="3176" xr:uid="{798FBC8D-1B5D-452A-B4A0-39E2984D556C}"/>
    <cellStyle name="Normal 9 3 3 4 2" xfId="3177" xr:uid="{B3A46620-E610-4065-939C-183C03664A76}"/>
    <cellStyle name="Normal 9 3 3 4 2 2" xfId="4240" xr:uid="{E87013F7-DAA2-4BB0-B42E-5BA466268D5F}"/>
    <cellStyle name="Normal 9 3 3 4 2 2 2" xfId="4241" xr:uid="{6DDFB4CE-65D5-460D-88D4-CACAC3443D53}"/>
    <cellStyle name="Normal 9 3 3 4 2 2 2 2" xfId="4781" xr:uid="{41C43FA8-44D8-4401-9DBA-CCE61C7B20CA}"/>
    <cellStyle name="Normal 9 3 3 4 2 2 3" xfId="4780" xr:uid="{E3ED5671-A267-4191-9623-F26CF30C9125}"/>
    <cellStyle name="Normal 9 3 3 4 2 3" xfId="4242" xr:uid="{3F99FA8E-10A0-43BE-930A-477576ADE3F0}"/>
    <cellStyle name="Normal 9 3 3 4 2 3 2" xfId="4782" xr:uid="{520124E1-EED3-4CD3-84C7-DA0A0E7C931E}"/>
    <cellStyle name="Normal 9 3 3 4 2 4" xfId="4779" xr:uid="{A1869169-07EA-4E7F-B1DA-AEF8940482AA}"/>
    <cellStyle name="Normal 9 3 3 4 3" xfId="3178" xr:uid="{FABCD11B-632F-41F8-BC16-33FD61D6B8B6}"/>
    <cellStyle name="Normal 9 3 3 4 3 2" xfId="4243" xr:uid="{9D74A156-A367-4F2C-9577-1F2A35B84289}"/>
    <cellStyle name="Normal 9 3 3 4 3 2 2" xfId="4784" xr:uid="{50AAECBC-053E-4ADA-AF0A-4D86862885B7}"/>
    <cellStyle name="Normal 9 3 3 4 3 3" xfId="4783" xr:uid="{EAB42744-949C-4A5F-8CA9-3BD85342403F}"/>
    <cellStyle name="Normal 9 3 3 4 4" xfId="3179" xr:uid="{473B2FF1-C800-4F68-9CF0-78883476F0B8}"/>
    <cellStyle name="Normal 9 3 3 4 4 2" xfId="4785" xr:uid="{E7570FE9-547C-410B-BA84-5F583C64C168}"/>
    <cellStyle name="Normal 9 3 3 4 5" xfId="4778" xr:uid="{6AADED65-B4B0-4744-9C43-C4D3672B576F}"/>
    <cellStyle name="Normal 9 3 3 5" xfId="3180" xr:uid="{7A8CECFB-0D4F-43FF-84D1-24BCFF6565D7}"/>
    <cellStyle name="Normal 9 3 3 5 2" xfId="3181" xr:uid="{6BD7E3B9-0E69-42FF-9100-77DCAB15ADEC}"/>
    <cellStyle name="Normal 9 3 3 5 2 2" xfId="4244" xr:uid="{A8AC2132-802C-4D8F-85AD-BD87A8764425}"/>
    <cellStyle name="Normal 9 3 3 5 2 2 2" xfId="4788" xr:uid="{A6E17E43-C77D-4D2A-81ED-2333377CC27B}"/>
    <cellStyle name="Normal 9 3 3 5 2 3" xfId="4787" xr:uid="{23CE5402-8704-4104-9772-A4A5FF8ED453}"/>
    <cellStyle name="Normal 9 3 3 5 3" xfId="3182" xr:uid="{368229C4-0F3E-46E9-8F21-D77DD97E3663}"/>
    <cellStyle name="Normal 9 3 3 5 3 2" xfId="4789" xr:uid="{67421E8A-F4E3-424E-A796-61D6B3F7C4FA}"/>
    <cellStyle name="Normal 9 3 3 5 4" xfId="3183" xr:uid="{ADB55C21-17CB-4C41-8580-91A5F6F5119F}"/>
    <cellStyle name="Normal 9 3 3 5 4 2" xfId="4790" xr:uid="{5B0CF6D0-DEDB-480B-A340-3D9833D82C95}"/>
    <cellStyle name="Normal 9 3 3 5 5" xfId="4786" xr:uid="{958F317E-E281-4732-99AA-7A46316333E5}"/>
    <cellStyle name="Normal 9 3 3 6" xfId="3184" xr:uid="{E11EF404-EE38-45D7-9DA0-DECED93F8451}"/>
    <cellStyle name="Normal 9 3 3 6 2" xfId="4245" xr:uid="{47B24DC4-E5BA-40A6-ACDF-9E65C98C8BC8}"/>
    <cellStyle name="Normal 9 3 3 6 2 2" xfId="4792" xr:uid="{CC3F3E22-68BF-4188-A7B8-80D9A13B2C72}"/>
    <cellStyle name="Normal 9 3 3 6 3" xfId="4791" xr:uid="{984764AA-0B02-462F-A194-1E64A7C5BA80}"/>
    <cellStyle name="Normal 9 3 3 7" xfId="3185" xr:uid="{ABF3390D-5C38-48A7-89C7-30D217AD8E2A}"/>
    <cellStyle name="Normal 9 3 3 7 2" xfId="4793" xr:uid="{0D8B65DF-C879-4B0E-8E3C-4FD497EF502C}"/>
    <cellStyle name="Normal 9 3 3 8" xfId="3186" xr:uid="{BA2BC439-DDDC-4437-BB57-C2DFD92A964A}"/>
    <cellStyle name="Normal 9 3 3 8 2" xfId="4794" xr:uid="{E6438AE4-491A-4838-82DA-AB4923B308E9}"/>
    <cellStyle name="Normal 9 3 4" xfId="3187" xr:uid="{7B0BB717-9F66-4955-8B0B-92786C75CC4A}"/>
    <cellStyle name="Normal 9 3 4 2" xfId="3188" xr:uid="{ECFD83D0-3CAC-454F-B8AE-C7961E5E74A7}"/>
    <cellStyle name="Normal 9 3 4 2 2" xfId="3189" xr:uid="{2DAF70DC-D9A9-4B63-AD4E-7D470F1F348B}"/>
    <cellStyle name="Normal 9 3 4 2 2 2" xfId="3190" xr:uid="{B3B959FB-DE91-46F4-B0AF-A2EBDFE7200D}"/>
    <cellStyle name="Normal 9 3 4 2 2 2 2" xfId="4246" xr:uid="{66AD0112-39CB-4416-BDC4-082BFCD79C33}"/>
    <cellStyle name="Normal 9 3 4 2 2 2 2 2" xfId="4799" xr:uid="{1DEEFAA7-EEE4-46AF-B217-77C7473DB1C1}"/>
    <cellStyle name="Normal 9 3 4 2 2 2 3" xfId="4798" xr:uid="{F4CFDDC2-F5B0-4159-9B02-B294DAA37B99}"/>
    <cellStyle name="Normal 9 3 4 2 2 3" xfId="3191" xr:uid="{51E1EA40-D0A1-4BA5-913F-940AB7487602}"/>
    <cellStyle name="Normal 9 3 4 2 2 3 2" xfId="4800" xr:uid="{A5848A8B-89AA-47C3-90E6-7E4035F7533C}"/>
    <cellStyle name="Normal 9 3 4 2 2 4" xfId="3192" xr:uid="{16B9CC1B-7558-4E3C-AE27-9EF1E12FFCB0}"/>
    <cellStyle name="Normal 9 3 4 2 2 4 2" xfId="4801" xr:uid="{EC057E1A-8E4E-428D-B729-24813A9C7A0C}"/>
    <cellStyle name="Normal 9 3 4 2 2 5" xfId="4797" xr:uid="{A8AB9154-FAE7-44CD-86D6-F6F666A0BABE}"/>
    <cellStyle name="Normal 9 3 4 2 3" xfId="3193" xr:uid="{F356D97C-9F52-4538-A7E8-442A0046B577}"/>
    <cellStyle name="Normal 9 3 4 2 3 2" xfId="4247" xr:uid="{C037D766-B55B-4F3A-A659-D45C5D4C6CC7}"/>
    <cellStyle name="Normal 9 3 4 2 3 2 2" xfId="4803" xr:uid="{456C7BC7-9ABC-4C07-A715-C2B6F3063D60}"/>
    <cellStyle name="Normal 9 3 4 2 3 3" xfId="4802" xr:uid="{A4A79A0B-79C5-45B4-9853-0366518AF99A}"/>
    <cellStyle name="Normal 9 3 4 2 4" xfId="3194" xr:uid="{6E508DE5-9BAA-4F1E-9B19-E1A8CD736166}"/>
    <cellStyle name="Normal 9 3 4 2 4 2" xfId="4804" xr:uid="{02B69E42-F6B2-4C96-A85A-5AC00A50ABFD}"/>
    <cellStyle name="Normal 9 3 4 2 5" xfId="3195" xr:uid="{1832C493-BEBF-40AB-ABE8-E832355C6BCA}"/>
    <cellStyle name="Normal 9 3 4 2 5 2" xfId="4805" xr:uid="{CB385100-D747-40C1-BD17-C03F2A299BB4}"/>
    <cellStyle name="Normal 9 3 4 2 6" xfId="4796" xr:uid="{27905CF3-6436-4242-9B4E-19A42E4A445C}"/>
    <cellStyle name="Normal 9 3 4 3" xfId="3196" xr:uid="{A808F112-9A91-4989-B65D-822695336BEB}"/>
    <cellStyle name="Normal 9 3 4 3 2" xfId="3197" xr:uid="{204687C8-9218-4758-A39C-E5DC7C751680}"/>
    <cellStyle name="Normal 9 3 4 3 2 2" xfId="4248" xr:uid="{8EF4F6CE-A16A-4C3A-9838-B7F1FE1F7A7A}"/>
    <cellStyle name="Normal 9 3 4 3 2 2 2" xfId="4808" xr:uid="{B42D968A-CDDB-4B96-B2A9-59A64DFD3784}"/>
    <cellStyle name="Normal 9 3 4 3 2 3" xfId="4807" xr:uid="{B70114D9-7575-4071-A67A-F68CB22F0170}"/>
    <cellStyle name="Normal 9 3 4 3 3" xfId="3198" xr:uid="{A9D68768-9F18-4410-8097-F59B31474882}"/>
    <cellStyle name="Normal 9 3 4 3 3 2" xfId="4809" xr:uid="{57C8A727-54FF-4E2A-9253-9B3F9BF6E9E4}"/>
    <cellStyle name="Normal 9 3 4 3 4" xfId="3199" xr:uid="{647A6782-CFA0-4762-9FE9-63D04970394E}"/>
    <cellStyle name="Normal 9 3 4 3 4 2" xfId="4810" xr:uid="{99C18EF5-3522-4497-B151-F1A149DA65FD}"/>
    <cellStyle name="Normal 9 3 4 3 5" xfId="4806" xr:uid="{48F597B6-0C5D-45DC-8994-AF7FEDD6E0D6}"/>
    <cellStyle name="Normal 9 3 4 4" xfId="3200" xr:uid="{A12DB61A-FBCA-4F27-84C4-1065B42BD79B}"/>
    <cellStyle name="Normal 9 3 4 4 2" xfId="3201" xr:uid="{2F875FD2-275D-4225-8BBB-49BFDD853840}"/>
    <cellStyle name="Normal 9 3 4 4 2 2" xfId="4812" xr:uid="{027E1C5E-34A6-4636-B17D-9793DC04E922}"/>
    <cellStyle name="Normal 9 3 4 4 3" xfId="3202" xr:uid="{BAF2C881-003A-4141-856D-B5FB95A500C5}"/>
    <cellStyle name="Normal 9 3 4 4 3 2" xfId="4813" xr:uid="{AC24B8D3-711E-4659-9DAE-9196E74F4513}"/>
    <cellStyle name="Normal 9 3 4 4 4" xfId="3203" xr:uid="{05BCA327-5F9C-479F-9108-1D2F18D7C0E8}"/>
    <cellStyle name="Normal 9 3 4 4 4 2" xfId="4814" xr:uid="{355284FF-10CC-4F97-986C-75B1E2C0E41C}"/>
    <cellStyle name="Normal 9 3 4 4 5" xfId="4811" xr:uid="{FB98FDE6-D548-420B-BD8A-3491B94DBD6C}"/>
    <cellStyle name="Normal 9 3 4 5" xfId="3204" xr:uid="{E3D8C8DB-2D73-4917-9853-4D62365A6652}"/>
    <cellStyle name="Normal 9 3 4 5 2" xfId="4815" xr:uid="{678610E1-8058-4B73-BDDF-FC39A2083868}"/>
    <cellStyle name="Normal 9 3 4 6" xfId="3205" xr:uid="{7D92AC31-4243-46E7-AFCC-ED48C47120BF}"/>
    <cellStyle name="Normal 9 3 4 6 2" xfId="4816" xr:uid="{AC912CE3-6028-48FC-8327-829C674EF0E7}"/>
    <cellStyle name="Normal 9 3 4 7" xfId="3206" xr:uid="{7003B4CD-8E5C-42A2-A496-87DEFE01F8CE}"/>
    <cellStyle name="Normal 9 3 4 7 2" xfId="4817" xr:uid="{E97DDCC6-091E-4D1F-9E37-955E53465528}"/>
    <cellStyle name="Normal 9 3 4 8" xfId="4795" xr:uid="{5DBF3533-E84A-4BCA-B942-D6D1E3C8DED4}"/>
    <cellStyle name="Normal 9 3 5" xfId="3207" xr:uid="{4D88F864-9CB8-4196-A15E-F6B5E4BBED5A}"/>
    <cellStyle name="Normal 9 3 5 2" xfId="3208" xr:uid="{B7FCBCD4-3AE5-4584-BE03-A4AC52DC43EA}"/>
    <cellStyle name="Normal 9 3 5 2 2" xfId="3209" xr:uid="{4D715E17-E351-455C-9C57-F9BE877BECF2}"/>
    <cellStyle name="Normal 9 3 5 2 2 2" xfId="4249" xr:uid="{BA1E70FF-DD0B-440C-95F6-D4043EA1B4B1}"/>
    <cellStyle name="Normal 9 3 5 2 2 2 2" xfId="4250" xr:uid="{133B767C-0365-41FD-ABB0-5AAD91A57B5D}"/>
    <cellStyle name="Normal 9 3 5 2 2 2 2 2" xfId="4822" xr:uid="{D80D62DF-BFC9-4AAC-B2BC-5465D11DA320}"/>
    <cellStyle name="Normal 9 3 5 2 2 2 3" xfId="4821" xr:uid="{B694BF1A-D390-41C0-86A2-9A6F09EE0320}"/>
    <cellStyle name="Normal 9 3 5 2 2 3" xfId="4251" xr:uid="{3AFC2286-ED9A-4381-8733-A9DE89A05CB6}"/>
    <cellStyle name="Normal 9 3 5 2 2 3 2" xfId="4823" xr:uid="{FBEC6E8A-D374-40DA-9034-E940D717E2E5}"/>
    <cellStyle name="Normal 9 3 5 2 2 4" xfId="4820" xr:uid="{02AB5E37-854B-488A-8128-0D49E2D1D27B}"/>
    <cellStyle name="Normal 9 3 5 2 3" xfId="3210" xr:uid="{C6F9246A-B795-4C3F-8CC9-713A7369B1F6}"/>
    <cellStyle name="Normal 9 3 5 2 3 2" xfId="4252" xr:uid="{968124B7-8F24-437C-A6F9-2950387477D1}"/>
    <cellStyle name="Normal 9 3 5 2 3 2 2" xfId="4825" xr:uid="{E1670CDF-697F-4829-8B7F-53B0C8A98970}"/>
    <cellStyle name="Normal 9 3 5 2 3 3" xfId="4824" xr:uid="{9F3A0337-CD7E-4637-A523-62B7C5E6F1E3}"/>
    <cellStyle name="Normal 9 3 5 2 4" xfId="3211" xr:uid="{E3312497-3B38-4A52-9AED-844222DD8BBC}"/>
    <cellStyle name="Normal 9 3 5 2 4 2" xfId="4826" xr:uid="{A3FE5E0A-4ADE-4B2C-98B9-B526CCB700DF}"/>
    <cellStyle name="Normal 9 3 5 2 5" xfId="4819" xr:uid="{E639B998-FA17-4BCA-83D4-CF35137DF381}"/>
    <cellStyle name="Normal 9 3 5 3" xfId="3212" xr:uid="{0394A094-4709-440C-854E-91BB72C3A51C}"/>
    <cellStyle name="Normal 9 3 5 3 2" xfId="3213" xr:uid="{75E5625F-35EF-4291-8CAB-52D097DA33FB}"/>
    <cellStyle name="Normal 9 3 5 3 2 2" xfId="4253" xr:uid="{EED1462D-32FD-460C-8D29-71B8051AA107}"/>
    <cellStyle name="Normal 9 3 5 3 2 2 2" xfId="4829" xr:uid="{5AD84B90-ADC5-4AE6-8E96-EE1D603DFE7F}"/>
    <cellStyle name="Normal 9 3 5 3 2 3" xfId="4828" xr:uid="{2C366289-677A-4B42-A1F0-51CEE3006B38}"/>
    <cellStyle name="Normal 9 3 5 3 3" xfId="3214" xr:uid="{10917B83-8042-46CC-BDBB-8570D38B38A3}"/>
    <cellStyle name="Normal 9 3 5 3 3 2" xfId="4830" xr:uid="{03E28CB7-4DD4-43D1-A76E-B599B8238020}"/>
    <cellStyle name="Normal 9 3 5 3 4" xfId="3215" xr:uid="{691EAE8E-C263-4073-8B2F-3D0F35B66A69}"/>
    <cellStyle name="Normal 9 3 5 3 4 2" xfId="4831" xr:uid="{072BE229-4370-4DCD-AA0A-EB2E007187FA}"/>
    <cellStyle name="Normal 9 3 5 3 5" xfId="4827" xr:uid="{063EFD91-764C-4D6F-8BA6-62D9A5B549F4}"/>
    <cellStyle name="Normal 9 3 5 4" xfId="3216" xr:uid="{45F82608-A3FA-4350-B5C0-C6D85182484D}"/>
    <cellStyle name="Normal 9 3 5 4 2" xfId="4254" xr:uid="{CC287B30-BC74-4998-99AA-0B7D2B770870}"/>
    <cellStyle name="Normal 9 3 5 4 2 2" xfId="4833" xr:uid="{847A6F02-4C1A-4187-9A81-9275FEA45B27}"/>
    <cellStyle name="Normal 9 3 5 4 3" xfId="4832" xr:uid="{6752D258-469A-4255-AE56-D29ED6C9461B}"/>
    <cellStyle name="Normal 9 3 5 5" xfId="3217" xr:uid="{42A557DC-A09C-4E2C-8CD4-338981969CA6}"/>
    <cellStyle name="Normal 9 3 5 5 2" xfId="4834" xr:uid="{D2FDF874-2E28-4DAF-B246-80EFDAC235C2}"/>
    <cellStyle name="Normal 9 3 5 6" xfId="3218" xr:uid="{50A141A5-0F20-466C-AEFE-EFF08690AF85}"/>
    <cellStyle name="Normal 9 3 5 6 2" xfId="4835" xr:uid="{94645181-B84B-48A1-8A79-BDBDB6224B49}"/>
    <cellStyle name="Normal 9 3 5 7" xfId="4818" xr:uid="{10B339F6-36AD-4C1C-8B7D-622C3F92F095}"/>
    <cellStyle name="Normal 9 3 6" xfId="3219" xr:uid="{F8157522-3B6F-4E6F-AAE8-669F90BC3A9C}"/>
    <cellStyle name="Normal 9 3 6 2" xfId="3220" xr:uid="{9593B6EC-C3D4-4D21-987E-EA285C9D1E97}"/>
    <cellStyle name="Normal 9 3 6 2 2" xfId="3221" xr:uid="{24FF4B69-328E-4F86-ACF9-AAFDA621ADE0}"/>
    <cellStyle name="Normal 9 3 6 2 2 2" xfId="4255" xr:uid="{DF498817-06E2-41D5-A995-3E1C27E2B7D0}"/>
    <cellStyle name="Normal 9 3 6 2 2 2 2" xfId="4839" xr:uid="{3034D7DD-63E1-4B20-A3EB-E13A568B4892}"/>
    <cellStyle name="Normal 9 3 6 2 2 3" xfId="4838" xr:uid="{50D811D8-ABCE-441A-A547-519C73B5BAC7}"/>
    <cellStyle name="Normal 9 3 6 2 3" xfId="3222" xr:uid="{E0B56A83-3B49-4DF3-937A-017DE3452E5C}"/>
    <cellStyle name="Normal 9 3 6 2 3 2" xfId="4840" xr:uid="{73A78B33-D4F5-4DA5-8272-BFCC38D7A3D6}"/>
    <cellStyle name="Normal 9 3 6 2 4" xfId="3223" xr:uid="{5950D066-F242-4F59-AC48-01ABB173A9C7}"/>
    <cellStyle name="Normal 9 3 6 2 4 2" xfId="4841" xr:uid="{78F6A729-EFFB-4C21-A361-0709E9FE86BD}"/>
    <cellStyle name="Normal 9 3 6 2 5" xfId="4837" xr:uid="{6A4FCABB-6597-4027-BC28-79585AC8F0E3}"/>
    <cellStyle name="Normal 9 3 6 3" xfId="3224" xr:uid="{94D13AA9-9C9A-4A0B-889D-EBBCFEB40D9F}"/>
    <cellStyle name="Normal 9 3 6 3 2" xfId="4256" xr:uid="{40B703B5-2903-463E-9F2F-3BE57F70EB8F}"/>
    <cellStyle name="Normal 9 3 6 3 2 2" xfId="4843" xr:uid="{291292EC-04CD-45D0-BD36-201AF0E5AD32}"/>
    <cellStyle name="Normal 9 3 6 3 3" xfId="4842" xr:uid="{EAAD8E6D-A053-45FF-BCE1-0A1AEA2D4C25}"/>
    <cellStyle name="Normal 9 3 6 4" xfId="3225" xr:uid="{BF5F19EF-0818-4C81-8188-9CDB26D85A34}"/>
    <cellStyle name="Normal 9 3 6 4 2" xfId="4844" xr:uid="{AE1BD9A4-4016-4861-8EB4-9BD0DACABB89}"/>
    <cellStyle name="Normal 9 3 6 5" xfId="3226" xr:uid="{83D87F15-5A99-4456-9ACB-86F31B7EA619}"/>
    <cellStyle name="Normal 9 3 6 5 2" xfId="4845" xr:uid="{09003B74-05B4-42D3-B4A5-50A3B37D4CC3}"/>
    <cellStyle name="Normal 9 3 6 6" xfId="4836" xr:uid="{DCB1ABA7-4666-459B-BCF7-C20BC1D79672}"/>
    <cellStyle name="Normal 9 3 7" xfId="3227" xr:uid="{8E530167-FB48-4279-81CB-EFCE739A17A0}"/>
    <cellStyle name="Normal 9 3 7 2" xfId="3228" xr:uid="{98B799E6-2CF7-4B52-9F00-269683B90AF9}"/>
    <cellStyle name="Normal 9 3 7 2 2" xfId="4257" xr:uid="{16748CF3-FD8E-495D-951D-AF9BE4B998F3}"/>
    <cellStyle name="Normal 9 3 7 2 2 2" xfId="4848" xr:uid="{9EB102AF-C02B-4391-98A5-2BDC0823EEB8}"/>
    <cellStyle name="Normal 9 3 7 2 3" xfId="4847" xr:uid="{C3E142BE-840B-4CB6-AC68-ECAFF9368AF9}"/>
    <cellStyle name="Normal 9 3 7 3" xfId="3229" xr:uid="{9E08944E-41AC-4AA4-B904-8E034620FE3C}"/>
    <cellStyle name="Normal 9 3 7 3 2" xfId="4849" xr:uid="{1C930DAD-A042-4E28-AAD7-290C9E53487C}"/>
    <cellStyle name="Normal 9 3 7 4" xfId="3230" xr:uid="{43A0E91D-A82F-44D4-8608-E39AC9AA7579}"/>
    <cellStyle name="Normal 9 3 7 4 2" xfId="4850" xr:uid="{4E405DDB-3F9E-47B9-8373-1A24E47EB0C2}"/>
    <cellStyle name="Normal 9 3 7 5" xfId="4846" xr:uid="{087B3804-09F6-4F9D-9F66-0B5248272893}"/>
    <cellStyle name="Normal 9 3 8" xfId="3231" xr:uid="{3075B6D1-58FE-4CCF-9BD5-EB189079DAD7}"/>
    <cellStyle name="Normal 9 3 8 2" xfId="3232" xr:uid="{1934CF64-D8D1-46B9-9504-29BC71C10078}"/>
    <cellStyle name="Normal 9 3 8 2 2" xfId="4852" xr:uid="{7F15334F-EBA8-412E-A913-E76A77103C7F}"/>
    <cellStyle name="Normal 9 3 8 3" xfId="3233" xr:uid="{392B7744-377A-4E29-A10F-F6DFB1F9F94B}"/>
    <cellStyle name="Normal 9 3 8 3 2" xfId="4853" xr:uid="{CB827705-11E5-43BB-9A41-64481608795A}"/>
    <cellStyle name="Normal 9 3 8 4" xfId="3234" xr:uid="{2ED4A399-A1A6-4EF8-A07A-D14E54BC0116}"/>
    <cellStyle name="Normal 9 3 8 4 2" xfId="4854" xr:uid="{6CBA0013-7990-4BC0-88BD-7FBC051DC4DD}"/>
    <cellStyle name="Normal 9 3 8 5" xfId="4851" xr:uid="{FF7B7C38-F8F7-4C78-9E42-E06D508F3A16}"/>
    <cellStyle name="Normal 9 3 9" xfId="3235" xr:uid="{31C04D4F-2473-447E-902C-689DFDA832E7}"/>
    <cellStyle name="Normal 9 3 9 2" xfId="4855" xr:uid="{BB009420-3308-44D7-8543-171F56F83899}"/>
    <cellStyle name="Normal 9 4" xfId="3236" xr:uid="{A52B409E-95F4-472F-95AB-F2A3888B767F}"/>
    <cellStyle name="Normal 9 4 10" xfId="3237" xr:uid="{817493AF-DE54-4A39-A941-379C9835C453}"/>
    <cellStyle name="Normal 9 4 10 2" xfId="4857" xr:uid="{7A4AC95E-BAE9-4DC1-A8B2-7F8E23C7DEFA}"/>
    <cellStyle name="Normal 9 4 11" xfId="3238" xr:uid="{42066F79-6D5D-47E4-BA23-0CCBDE331283}"/>
    <cellStyle name="Normal 9 4 11 2" xfId="4858" xr:uid="{37460C01-6A41-45B6-87D4-C5FC23FCE30D}"/>
    <cellStyle name="Normal 9 4 12" xfId="4856" xr:uid="{288BBDFF-8A85-4A98-84E0-20D8189F622D}"/>
    <cellStyle name="Normal 9 4 2" xfId="3239" xr:uid="{2777102D-B468-4607-9F3B-6BEAC5325EEA}"/>
    <cellStyle name="Normal 9 4 2 10" xfId="4859" xr:uid="{9D6E3F6A-CCDC-4D5C-A754-7FE804350C24}"/>
    <cellStyle name="Normal 9 4 2 2" xfId="3240" xr:uid="{1A72DEC1-AB74-492D-B88F-4AA65EE3B7F5}"/>
    <cellStyle name="Normal 9 4 2 2 2" xfId="3241" xr:uid="{52D3CB5A-517B-4021-A9BD-C21F0026D213}"/>
    <cellStyle name="Normal 9 4 2 2 2 2" xfId="3242" xr:uid="{11E43284-87FC-4EE2-8584-A8EA9D0C2AD0}"/>
    <cellStyle name="Normal 9 4 2 2 2 2 2" xfId="3243" xr:uid="{2C6A3EC6-8D3E-4595-A4A6-9DCF62ED9B27}"/>
    <cellStyle name="Normal 9 4 2 2 2 2 2 2" xfId="4258" xr:uid="{926D5078-0121-40DB-AB69-6E45B75D0367}"/>
    <cellStyle name="Normal 9 4 2 2 2 2 2 2 2" xfId="4864" xr:uid="{D6BD7D6C-1382-4AC3-BC33-FD4F796F0094}"/>
    <cellStyle name="Normal 9 4 2 2 2 2 2 3" xfId="4863" xr:uid="{DB1D31CB-9ADC-4525-A74F-B877E8448038}"/>
    <cellStyle name="Normal 9 4 2 2 2 2 3" xfId="3244" xr:uid="{3FCF5CF1-190F-4932-9255-AD59600E84A1}"/>
    <cellStyle name="Normal 9 4 2 2 2 2 3 2" xfId="4865" xr:uid="{16912DAB-EF78-4F06-92B7-A1E23207ED3C}"/>
    <cellStyle name="Normal 9 4 2 2 2 2 4" xfId="3245" xr:uid="{B0BFB0DE-8758-49EF-AB2E-D4E046B30DC7}"/>
    <cellStyle name="Normal 9 4 2 2 2 2 4 2" xfId="4866" xr:uid="{8795AFBA-BE00-45B0-8DDF-F12451B1D2F1}"/>
    <cellStyle name="Normal 9 4 2 2 2 2 5" xfId="4862" xr:uid="{7BC9CD4F-330D-425A-9DF4-F446910AD46E}"/>
    <cellStyle name="Normal 9 4 2 2 2 3" xfId="3246" xr:uid="{6FC021F4-F29E-4741-8A10-F0787E7D0030}"/>
    <cellStyle name="Normal 9 4 2 2 2 3 2" xfId="3247" xr:uid="{7D12F7AB-7B68-4CA7-8641-F59CE109092C}"/>
    <cellStyle name="Normal 9 4 2 2 2 3 2 2" xfId="4868" xr:uid="{407B7AD4-18E7-4F5B-925C-686C6E4F97F5}"/>
    <cellStyle name="Normal 9 4 2 2 2 3 3" xfId="3248" xr:uid="{FC2EEBC5-DCFB-49EF-8867-B860C232644A}"/>
    <cellStyle name="Normal 9 4 2 2 2 3 3 2" xfId="4869" xr:uid="{534BF9BA-91C5-4C85-84C5-5EB190E0CC52}"/>
    <cellStyle name="Normal 9 4 2 2 2 3 4" xfId="3249" xr:uid="{F874E081-AF9E-473C-AFF0-87D58200D1F7}"/>
    <cellStyle name="Normal 9 4 2 2 2 3 4 2" xfId="4870" xr:uid="{36CCE2C9-EE9D-4763-AD37-096B9DE80461}"/>
    <cellStyle name="Normal 9 4 2 2 2 3 5" xfId="4867" xr:uid="{8B39DD05-ACBF-4291-BB2C-B7D4052E9A38}"/>
    <cellStyle name="Normal 9 4 2 2 2 4" xfId="3250" xr:uid="{2DAFB8EB-82BC-440C-AE02-BB82D196EA78}"/>
    <cellStyle name="Normal 9 4 2 2 2 4 2" xfId="4871" xr:uid="{DAEA8E16-6EBD-4E01-A357-BA09DC757172}"/>
    <cellStyle name="Normal 9 4 2 2 2 5" xfId="3251" xr:uid="{31FDED4B-8B1F-48EC-A1CB-D2429F98140B}"/>
    <cellStyle name="Normal 9 4 2 2 2 5 2" xfId="4872" xr:uid="{8E9FECE4-237D-4079-B424-AB0E2A23CE5E}"/>
    <cellStyle name="Normal 9 4 2 2 2 6" xfId="3252" xr:uid="{2540C1E0-00CE-4B1E-9025-8462F30CF3F8}"/>
    <cellStyle name="Normal 9 4 2 2 2 6 2" xfId="4873" xr:uid="{6E655ED3-AE1A-43FD-B9DE-69A48498E509}"/>
    <cellStyle name="Normal 9 4 2 2 2 7" xfId="4861" xr:uid="{01C9F8A2-FA3A-46E0-8357-B36F34950E96}"/>
    <cellStyle name="Normal 9 4 2 2 3" xfId="3253" xr:uid="{6531B465-4B4A-4C72-B4FF-4C85D33E3F57}"/>
    <cellStyle name="Normal 9 4 2 2 3 2" xfId="3254" xr:uid="{8C21CA9B-4584-4CC2-8E0E-530BBF790625}"/>
    <cellStyle name="Normal 9 4 2 2 3 2 2" xfId="3255" xr:uid="{43F7EC89-B222-4DEF-8A5C-4EA24BEF04E1}"/>
    <cellStyle name="Normal 9 4 2 2 3 2 2 2" xfId="4876" xr:uid="{E317B07C-8D29-465F-BEA2-E79C5FE14D7D}"/>
    <cellStyle name="Normal 9 4 2 2 3 2 3" xfId="3256" xr:uid="{C9F2B9C9-83B6-47B5-A4AE-9AE99B3EA4F3}"/>
    <cellStyle name="Normal 9 4 2 2 3 2 3 2" xfId="4877" xr:uid="{19F5414E-0B9E-4DE5-91C0-569095D73522}"/>
    <cellStyle name="Normal 9 4 2 2 3 2 4" xfId="3257" xr:uid="{EF931510-02BB-45E6-AE7D-895C6DA4569D}"/>
    <cellStyle name="Normal 9 4 2 2 3 2 4 2" xfId="4878" xr:uid="{D0AEEF4E-349B-4AC5-A518-C084B53FC680}"/>
    <cellStyle name="Normal 9 4 2 2 3 2 5" xfId="4875" xr:uid="{72F88741-8882-46CC-B4DF-055E260DBC04}"/>
    <cellStyle name="Normal 9 4 2 2 3 3" xfId="3258" xr:uid="{FF3ACDFD-1009-4205-84E2-778D45EC23DB}"/>
    <cellStyle name="Normal 9 4 2 2 3 3 2" xfId="4879" xr:uid="{70D9B664-7833-41B0-870A-9866E96B0653}"/>
    <cellStyle name="Normal 9 4 2 2 3 4" xfId="3259" xr:uid="{A750B32E-1A41-4420-AE0F-605B6A13741D}"/>
    <cellStyle name="Normal 9 4 2 2 3 4 2" xfId="4880" xr:uid="{BE41355F-14BA-49BD-8597-F6A2722CCC51}"/>
    <cellStyle name="Normal 9 4 2 2 3 5" xfId="3260" xr:uid="{75A8B394-B0C6-49E5-9D30-1A24850AA5AC}"/>
    <cellStyle name="Normal 9 4 2 2 3 5 2" xfId="4881" xr:uid="{640847F0-895D-479B-9D18-5C01BFF79944}"/>
    <cellStyle name="Normal 9 4 2 2 3 6" xfId="4874" xr:uid="{48E13E93-D85B-4BA7-AC93-8BFE82E0C13A}"/>
    <cellStyle name="Normal 9 4 2 2 4" xfId="3261" xr:uid="{639D72C6-7E1C-44CB-924C-8D332FFE17DB}"/>
    <cellStyle name="Normal 9 4 2 2 4 2" xfId="3262" xr:uid="{968B8F71-A4D5-41EF-A089-1CF00F6F947C}"/>
    <cellStyle name="Normal 9 4 2 2 4 2 2" xfId="4883" xr:uid="{11912721-6F8C-4A07-8E23-3F655A05308F}"/>
    <cellStyle name="Normal 9 4 2 2 4 3" xfId="3263" xr:uid="{4C3F83C9-3133-4944-A1B1-45763E03604A}"/>
    <cellStyle name="Normal 9 4 2 2 4 3 2" xfId="4884" xr:uid="{5D935918-8ACB-4F37-BEB0-786C28935447}"/>
    <cellStyle name="Normal 9 4 2 2 4 4" xfId="3264" xr:uid="{76B51003-FC67-4826-9AD8-19839E7F9A4B}"/>
    <cellStyle name="Normal 9 4 2 2 4 4 2" xfId="4885" xr:uid="{B90D1F54-C24E-4B26-B51E-401EF33C89C3}"/>
    <cellStyle name="Normal 9 4 2 2 4 5" xfId="4882" xr:uid="{51F96CF1-0E37-40A1-B895-089DEDD41852}"/>
    <cellStyle name="Normal 9 4 2 2 5" xfId="3265" xr:uid="{B62172D2-253D-4859-BAF6-A31BB2611A0C}"/>
    <cellStyle name="Normal 9 4 2 2 5 2" xfId="3266" xr:uid="{132AF095-0C4F-4EDC-AE9F-1E5E93F85605}"/>
    <cellStyle name="Normal 9 4 2 2 5 2 2" xfId="4887" xr:uid="{F06875CC-EB1F-42CC-A055-FB579E9C2246}"/>
    <cellStyle name="Normal 9 4 2 2 5 3" xfId="3267" xr:uid="{C8A394FC-386F-4190-B9A3-4A1CCE43CC37}"/>
    <cellStyle name="Normal 9 4 2 2 5 3 2" xfId="4888" xr:uid="{A6EEA520-8D07-456A-B1B6-6EC16359FC76}"/>
    <cellStyle name="Normal 9 4 2 2 5 4" xfId="3268" xr:uid="{7FCC466D-4858-4894-B3A8-2ADC8C42B488}"/>
    <cellStyle name="Normal 9 4 2 2 5 4 2" xfId="4889" xr:uid="{F8FBB931-5EE0-45A7-B525-D164ED920DE4}"/>
    <cellStyle name="Normal 9 4 2 2 5 5" xfId="4886" xr:uid="{96555311-11C5-4723-A61B-FBC8FF23201C}"/>
    <cellStyle name="Normal 9 4 2 2 6" xfId="3269" xr:uid="{BFB6B8FA-4A01-4E95-BAC3-B1E20D675278}"/>
    <cellStyle name="Normal 9 4 2 2 6 2" xfId="4890" xr:uid="{6E91F4E8-50E5-4962-B427-F5475015087A}"/>
    <cellStyle name="Normal 9 4 2 2 7" xfId="3270" xr:uid="{8256C333-92E7-4809-B4D3-C8D62551B334}"/>
    <cellStyle name="Normal 9 4 2 2 7 2" xfId="4891" xr:uid="{CE53324D-DA3C-4D59-AAB6-B210FB2632FA}"/>
    <cellStyle name="Normal 9 4 2 2 8" xfId="3271" xr:uid="{BE68FA32-3254-4455-B025-8517E7674C72}"/>
    <cellStyle name="Normal 9 4 2 2 8 2" xfId="4892" xr:uid="{5E83CED7-1628-48C2-98A5-6DC74428CE45}"/>
    <cellStyle name="Normal 9 4 2 2 9" xfId="4860" xr:uid="{12601936-C4AE-4E88-A58C-23E563AEB2CD}"/>
    <cellStyle name="Normal 9 4 2 3" xfId="3272" xr:uid="{D4146A7A-262E-4C9A-B54F-6B16726E128D}"/>
    <cellStyle name="Normal 9 4 2 3 2" xfId="3273" xr:uid="{57A9E7C2-ACF4-41AC-BE1E-FE0359E74B50}"/>
    <cellStyle name="Normal 9 4 2 3 2 2" xfId="3274" xr:uid="{EA17D996-FA70-4A74-BB1B-7A43C49FC5B9}"/>
    <cellStyle name="Normal 9 4 2 3 2 2 2" xfId="4259" xr:uid="{C299A221-7F6D-4C99-9631-768BA7F6B11F}"/>
    <cellStyle name="Normal 9 4 2 3 2 2 2 2" xfId="4260" xr:uid="{5FA608A0-1F5D-4E62-8349-11083D05A6C2}"/>
    <cellStyle name="Normal 9 4 2 3 2 2 2 2 2" xfId="4897" xr:uid="{2DFBDEC8-9D6F-42A1-B64B-45321C18DBA9}"/>
    <cellStyle name="Normal 9 4 2 3 2 2 2 3" xfId="4896" xr:uid="{F97583FA-0808-4CC1-9075-EDDF764BB6A9}"/>
    <cellStyle name="Normal 9 4 2 3 2 2 3" xfId="4261" xr:uid="{70B417EF-EEB6-4552-9BD8-CD7A1BC3814D}"/>
    <cellStyle name="Normal 9 4 2 3 2 2 3 2" xfId="4898" xr:uid="{D09B50EF-E496-4EC5-B006-31A96DB728F4}"/>
    <cellStyle name="Normal 9 4 2 3 2 2 4" xfId="4895" xr:uid="{87DF8695-6073-4632-9302-D5928E659DC3}"/>
    <cellStyle name="Normal 9 4 2 3 2 3" xfId="3275" xr:uid="{E72A19EF-1B44-49CC-8DDC-769B834F45B2}"/>
    <cellStyle name="Normal 9 4 2 3 2 3 2" xfId="4262" xr:uid="{5F55B37B-36A1-4C83-AE08-0CB5A3A18F3C}"/>
    <cellStyle name="Normal 9 4 2 3 2 3 2 2" xfId="4900" xr:uid="{60D01C42-D58C-4CCA-90D1-50A2B8DA6DDD}"/>
    <cellStyle name="Normal 9 4 2 3 2 3 3" xfId="4899" xr:uid="{8F7CFD4F-23A6-4A40-A2BD-F6A320AA58E2}"/>
    <cellStyle name="Normal 9 4 2 3 2 4" xfId="3276" xr:uid="{21AF7E44-F45C-450E-BB6D-79AEC25FEC10}"/>
    <cellStyle name="Normal 9 4 2 3 2 4 2" xfId="4901" xr:uid="{034027C5-EE4F-4A10-9A7E-AF5537E6135E}"/>
    <cellStyle name="Normal 9 4 2 3 2 5" xfId="4894" xr:uid="{BF2C9662-4A62-4DAD-A317-603CAE6F9697}"/>
    <cellStyle name="Normal 9 4 2 3 3" xfId="3277" xr:uid="{C7C7407B-307B-424C-8E4B-594D3466E227}"/>
    <cellStyle name="Normal 9 4 2 3 3 2" xfId="3278" xr:uid="{F5040D0C-D456-471C-AFCA-D133233D3E61}"/>
    <cellStyle name="Normal 9 4 2 3 3 2 2" xfId="4263" xr:uid="{8BB6C512-CFA3-4AC5-AD53-9B80A11FAD25}"/>
    <cellStyle name="Normal 9 4 2 3 3 2 2 2" xfId="4904" xr:uid="{72C4B13A-CF57-44A6-B15E-9DCBF6FAA74F}"/>
    <cellStyle name="Normal 9 4 2 3 3 2 3" xfId="4903" xr:uid="{A31D9082-0BFE-41B1-AF6D-523B371ABD93}"/>
    <cellStyle name="Normal 9 4 2 3 3 3" xfId="3279" xr:uid="{061D27AB-F856-407F-A627-0E7F09FD7312}"/>
    <cellStyle name="Normal 9 4 2 3 3 3 2" xfId="4905" xr:uid="{A6E3E594-CA19-4A25-87B1-DA73C2769A66}"/>
    <cellStyle name="Normal 9 4 2 3 3 4" xfId="3280" xr:uid="{3994FD41-7E56-4FC5-AD64-8DD973BE7BCA}"/>
    <cellStyle name="Normal 9 4 2 3 3 4 2" xfId="4906" xr:uid="{47A47F54-023B-43ED-9A18-C9E7E85D98A3}"/>
    <cellStyle name="Normal 9 4 2 3 3 5" xfId="4902" xr:uid="{C978D51F-D703-4F84-B0B9-199A829D3B8D}"/>
    <cellStyle name="Normal 9 4 2 3 4" xfId="3281" xr:uid="{B782C862-FB9C-454C-8D04-0969056C2617}"/>
    <cellStyle name="Normal 9 4 2 3 4 2" xfId="4264" xr:uid="{7D446CE7-D03D-4A85-BBE4-AFCAE845B4E1}"/>
    <cellStyle name="Normal 9 4 2 3 4 2 2" xfId="4908" xr:uid="{5EB4A811-9145-4E37-A0E7-59FC4BF246F9}"/>
    <cellStyle name="Normal 9 4 2 3 4 3" xfId="4907" xr:uid="{2F326CDC-92AD-4A90-BA4E-00E99CDD2F55}"/>
    <cellStyle name="Normal 9 4 2 3 5" xfId="3282" xr:uid="{D145BE12-BF22-4301-890B-3F7A04ABFBBD}"/>
    <cellStyle name="Normal 9 4 2 3 5 2" xfId="4909" xr:uid="{69C581D9-D605-4F54-94F4-2F40ADFA17DE}"/>
    <cellStyle name="Normal 9 4 2 3 6" xfId="3283" xr:uid="{EB69E195-29D0-40F2-BE01-0EB32E31AFBE}"/>
    <cellStyle name="Normal 9 4 2 3 6 2" xfId="4910" xr:uid="{B49FF296-4EE2-4BF9-9E93-BA312B0418A2}"/>
    <cellStyle name="Normal 9 4 2 3 7" xfId="4893" xr:uid="{1574E220-BB45-4ED7-8E74-CF817A71C075}"/>
    <cellStyle name="Normal 9 4 2 4" xfId="3284" xr:uid="{FB9FD1EF-214D-4E99-ACD7-5631E44F0002}"/>
    <cellStyle name="Normal 9 4 2 4 2" xfId="3285" xr:uid="{A75CD545-5C1E-4FD0-A362-5EF9DDA56469}"/>
    <cellStyle name="Normal 9 4 2 4 2 2" xfId="3286" xr:uid="{8923E518-3E02-47B6-9399-4A9A3E6E050A}"/>
    <cellStyle name="Normal 9 4 2 4 2 2 2" xfId="4265" xr:uid="{C63ADBA0-FDCF-4544-A14F-C1CEFC53BFAA}"/>
    <cellStyle name="Normal 9 4 2 4 2 2 2 2" xfId="4914" xr:uid="{4E383DEE-265C-4926-8C90-C7A50993B0EE}"/>
    <cellStyle name="Normal 9 4 2 4 2 2 3" xfId="4913" xr:uid="{3E392BF1-7395-4670-8CD0-09C8E0636918}"/>
    <cellStyle name="Normal 9 4 2 4 2 3" xfId="3287" xr:uid="{B466F620-9642-4324-B8E9-CE2F7B73DA9F}"/>
    <cellStyle name="Normal 9 4 2 4 2 3 2" xfId="4915" xr:uid="{662B761C-2044-4F44-8096-66EF8F67EA86}"/>
    <cellStyle name="Normal 9 4 2 4 2 4" xfId="3288" xr:uid="{1D2BC99C-A284-4FD6-8140-E6873D2CC19D}"/>
    <cellStyle name="Normal 9 4 2 4 2 4 2" xfId="4916" xr:uid="{2E347F0A-7A4E-4757-B78C-239B5841FF70}"/>
    <cellStyle name="Normal 9 4 2 4 2 5" xfId="4912" xr:uid="{E55C5F01-B199-47C8-B46D-3E796B98FCDE}"/>
    <cellStyle name="Normal 9 4 2 4 3" xfId="3289" xr:uid="{7B5E297B-DE15-4F65-BA4A-6CB95D862083}"/>
    <cellStyle name="Normal 9 4 2 4 3 2" xfId="4266" xr:uid="{C16F395F-B5DE-42CD-96D4-FD2F30D79536}"/>
    <cellStyle name="Normal 9 4 2 4 3 2 2" xfId="4918" xr:uid="{1232FBAF-1842-4A16-9548-CCF5A29CEC6F}"/>
    <cellStyle name="Normal 9 4 2 4 3 3" xfId="4917" xr:uid="{B237B627-9A93-4FC8-A706-2A2D035A5920}"/>
    <cellStyle name="Normal 9 4 2 4 4" xfId="3290" xr:uid="{F4D1DA76-C893-48A4-9CC5-CA4EF8A37609}"/>
    <cellStyle name="Normal 9 4 2 4 4 2" xfId="4919" xr:uid="{7B216BEC-1901-4E1D-B3B9-9BA5D6014C29}"/>
    <cellStyle name="Normal 9 4 2 4 5" xfId="3291" xr:uid="{034FA38D-0AC2-482E-BDE4-65CE195B8597}"/>
    <cellStyle name="Normal 9 4 2 4 5 2" xfId="4920" xr:uid="{5BC5B4D6-4922-4964-ACA5-47AB0E76764D}"/>
    <cellStyle name="Normal 9 4 2 4 6" xfId="4911" xr:uid="{0B06EC2C-BB97-49F5-8DB7-47802F7E420A}"/>
    <cellStyle name="Normal 9 4 2 5" xfId="3292" xr:uid="{7B204D12-EE29-4B14-9FE4-8A00480B2683}"/>
    <cellStyle name="Normal 9 4 2 5 2" xfId="3293" xr:uid="{A2F48018-9220-4931-903D-7587E291F94D}"/>
    <cellStyle name="Normal 9 4 2 5 2 2" xfId="4267" xr:uid="{F8945E32-BF4A-47E5-921A-F2CCA3DB45F1}"/>
    <cellStyle name="Normal 9 4 2 5 2 2 2" xfId="4923" xr:uid="{FA19C973-2AC6-4DDD-84C2-98963B702E74}"/>
    <cellStyle name="Normal 9 4 2 5 2 3" xfId="4922" xr:uid="{79727DB1-A821-4C53-A4D2-A9901DDEFEC7}"/>
    <cellStyle name="Normal 9 4 2 5 3" xfId="3294" xr:uid="{659053CB-4D00-460A-B672-5A3D16F86E1C}"/>
    <cellStyle name="Normal 9 4 2 5 3 2" xfId="4924" xr:uid="{0B6C03F5-F7DE-4C2C-9068-A2EA48535102}"/>
    <cellStyle name="Normal 9 4 2 5 4" xfId="3295" xr:uid="{6A40721B-F074-4ACA-BD7D-D5048608BB1A}"/>
    <cellStyle name="Normal 9 4 2 5 4 2" xfId="4925" xr:uid="{EA5C9F9E-6D6B-4DB5-9982-89ECFF680C79}"/>
    <cellStyle name="Normal 9 4 2 5 5" xfId="4921" xr:uid="{EAB5C6D7-50C5-44D7-8992-DCC8E8D3B598}"/>
    <cellStyle name="Normal 9 4 2 6" xfId="3296" xr:uid="{3861328E-6180-4C8E-9F0A-AEC27416CAA9}"/>
    <cellStyle name="Normal 9 4 2 6 2" xfId="3297" xr:uid="{53B3B0DF-9E25-4C86-B286-F36230BB1620}"/>
    <cellStyle name="Normal 9 4 2 6 2 2" xfId="4927" xr:uid="{E82BC65C-9B89-441D-B65F-038356A82B66}"/>
    <cellStyle name="Normal 9 4 2 6 3" xfId="3298" xr:uid="{8B915507-05BD-414B-9157-8A0D17AD828B}"/>
    <cellStyle name="Normal 9 4 2 6 3 2" xfId="4928" xr:uid="{26124095-584F-4FB2-99F6-B782A2218FE8}"/>
    <cellStyle name="Normal 9 4 2 6 4" xfId="3299" xr:uid="{6AD5A416-310C-423B-8164-EF46400567A3}"/>
    <cellStyle name="Normal 9 4 2 6 4 2" xfId="4929" xr:uid="{1D9D82E2-EC90-4F9E-9BE5-608BC41E2C21}"/>
    <cellStyle name="Normal 9 4 2 6 5" xfId="4926" xr:uid="{41429EE7-EF07-4BC3-831D-07F774D10361}"/>
    <cellStyle name="Normal 9 4 2 7" xfId="3300" xr:uid="{0DACE974-EC92-4126-8FEA-1AFB1838AF83}"/>
    <cellStyle name="Normal 9 4 2 7 2" xfId="4930" xr:uid="{B6E47AE3-7D40-44C6-817B-52FB2E75F8A1}"/>
    <cellStyle name="Normal 9 4 2 8" xfId="3301" xr:uid="{61F28FE7-70FD-4480-9C16-D88A7FB6A5BE}"/>
    <cellStyle name="Normal 9 4 2 8 2" xfId="4931" xr:uid="{58F90988-EA1D-4F6A-8FC7-B71F77F13A8E}"/>
    <cellStyle name="Normal 9 4 2 9" xfId="3302" xr:uid="{7AA464D8-94C4-499A-9DA8-BF7AC51C145C}"/>
    <cellStyle name="Normal 9 4 2 9 2" xfId="4932" xr:uid="{A91A103A-408E-4702-8356-0F96C6FD6004}"/>
    <cellStyle name="Normal 9 4 3" xfId="3303" xr:uid="{7A3DA464-51A8-4920-9A4A-C6FD459676F5}"/>
    <cellStyle name="Normal 9 4 3 2" xfId="3304" xr:uid="{FE2AE454-EC9E-49A7-80F4-208C6E293010}"/>
    <cellStyle name="Normal 9 4 3 2 2" xfId="3305" xr:uid="{93ABEB1F-FD67-4A22-8893-D10BC0E43F8C}"/>
    <cellStyle name="Normal 9 4 3 2 2 2" xfId="3306" xr:uid="{918543FA-C2D2-4DCA-ACE8-7D1FD24944E7}"/>
    <cellStyle name="Normal 9 4 3 2 2 2 2" xfId="4268" xr:uid="{716BD629-F63A-4EB4-97D3-53678B192521}"/>
    <cellStyle name="Normal 9 4 3 2 2 2 2 2" xfId="4671" xr:uid="{3E68A32F-043C-4D46-9A73-FC92882FEA95}"/>
    <cellStyle name="Normal 9 4 3 2 2 2 2 2 2" xfId="5308" xr:uid="{E2B1104B-1F09-4E0D-AC73-16BA779038DF}"/>
    <cellStyle name="Normal 9 4 3 2 2 2 2 2 3" xfId="4937" xr:uid="{03512C4F-71D1-4910-A98F-E8DA8DF6E827}"/>
    <cellStyle name="Normal 9 4 3 2 2 2 3" xfId="4672" xr:uid="{82D11050-593E-46C1-91A1-F081D745557A}"/>
    <cellStyle name="Normal 9 4 3 2 2 2 3 2" xfId="5309" xr:uid="{56ADD504-1E56-4A33-BF45-DBC63AE369F7}"/>
    <cellStyle name="Normal 9 4 3 2 2 2 3 3" xfId="4936" xr:uid="{98D6EBF6-0CE6-41B6-8DF6-AB9D16038D80}"/>
    <cellStyle name="Normal 9 4 3 2 2 3" xfId="3307" xr:uid="{7A88D14E-A1BA-47D4-9891-7934AC6BC03D}"/>
    <cellStyle name="Normal 9 4 3 2 2 3 2" xfId="4673" xr:uid="{D683D75E-B045-4ADF-ABA6-916071E85F24}"/>
    <cellStyle name="Normal 9 4 3 2 2 3 2 2" xfId="5310" xr:uid="{3E7334AB-4AAE-4F45-93A1-E6D0A26B0CE2}"/>
    <cellStyle name="Normal 9 4 3 2 2 3 2 3" xfId="4938" xr:uid="{05E872A3-29FE-406E-ACFE-C47D800AD765}"/>
    <cellStyle name="Normal 9 4 3 2 2 4" xfId="3308" xr:uid="{9F8BF660-FC3A-4748-866C-BA03EF8E0BD7}"/>
    <cellStyle name="Normal 9 4 3 2 2 4 2" xfId="4939" xr:uid="{AEAA33C8-0270-4880-8215-2AF12624CCC1}"/>
    <cellStyle name="Normal 9 4 3 2 2 5" xfId="4935" xr:uid="{733A94D7-AE8D-4804-8FBB-F860F48410D6}"/>
    <cellStyle name="Normal 9 4 3 2 3" xfId="3309" xr:uid="{DD3D9829-3EB7-48D2-838D-81D6D8E7C100}"/>
    <cellStyle name="Normal 9 4 3 2 3 2" xfId="3310" xr:uid="{C0C1A876-5447-49E6-9784-844197550A8F}"/>
    <cellStyle name="Normal 9 4 3 2 3 2 2" xfId="4674" xr:uid="{F1E8FE87-8A01-40A6-A107-18E036881387}"/>
    <cellStyle name="Normal 9 4 3 2 3 2 2 2" xfId="5311" xr:uid="{DC345D46-D637-4C5A-BAC3-C99487873CCD}"/>
    <cellStyle name="Normal 9 4 3 2 3 2 2 3" xfId="4941" xr:uid="{78539685-03CF-4BBA-B318-33D194D24BEF}"/>
    <cellStyle name="Normal 9 4 3 2 3 3" xfId="3311" xr:uid="{318BB0A8-26A7-4CF8-BBA9-F8DCD4F4D472}"/>
    <cellStyle name="Normal 9 4 3 2 3 3 2" xfId="4942" xr:uid="{F4EE91A4-E54E-487D-B01A-65E7F646E313}"/>
    <cellStyle name="Normal 9 4 3 2 3 4" xfId="3312" xr:uid="{E0DA50F9-97D2-4840-93F1-8AD109B1C9B8}"/>
    <cellStyle name="Normal 9 4 3 2 3 4 2" xfId="4943" xr:uid="{64D5F2A1-DF21-4F44-B873-5540015674E5}"/>
    <cellStyle name="Normal 9 4 3 2 3 5" xfId="4940" xr:uid="{DB01C85E-314D-450E-B586-4D50187F2849}"/>
    <cellStyle name="Normal 9 4 3 2 4" xfId="3313" xr:uid="{ED7F091B-808B-4991-9601-62EABDBD94C3}"/>
    <cellStyle name="Normal 9 4 3 2 4 2" xfId="4675" xr:uid="{7BBE573A-F710-4912-A1D9-10678AFC9EB8}"/>
    <cellStyle name="Normal 9 4 3 2 4 2 2" xfId="5312" xr:uid="{9F8B1C6E-A9AC-451F-B4F5-881C1E4FD0CD}"/>
    <cellStyle name="Normal 9 4 3 2 4 2 3" xfId="4944" xr:uid="{F691CA55-1ECB-4B19-A246-2935106A699A}"/>
    <cellStyle name="Normal 9 4 3 2 5" xfId="3314" xr:uid="{1311F8BF-9BC5-49C5-9697-F749FCF53C11}"/>
    <cellStyle name="Normal 9 4 3 2 5 2" xfId="4945" xr:uid="{DE48C766-E22A-447F-BF9E-BDE27BECBC5A}"/>
    <cellStyle name="Normal 9 4 3 2 6" xfId="3315" xr:uid="{B32E5848-82A4-459B-BEBE-B5A486900DDE}"/>
    <cellStyle name="Normal 9 4 3 2 6 2" xfId="4946" xr:uid="{9790717C-8342-4E7B-ABE9-7102343CA71E}"/>
    <cellStyle name="Normal 9 4 3 2 7" xfId="4934" xr:uid="{9194E493-23B6-4A09-A32F-D108F84D1AF7}"/>
    <cellStyle name="Normal 9 4 3 3" xfId="3316" xr:uid="{1169607F-486A-459D-8376-06B4E7379052}"/>
    <cellStyle name="Normal 9 4 3 3 2" xfId="3317" xr:uid="{67E45356-F423-4471-919A-92EBD1B7FC20}"/>
    <cellStyle name="Normal 9 4 3 3 2 2" xfId="3318" xr:uid="{9DE7D318-9E1C-426C-8C50-B110EED95F8B}"/>
    <cellStyle name="Normal 9 4 3 3 2 2 2" xfId="4676" xr:uid="{7DDDD4AD-4C13-4631-B023-15D64F5CF619}"/>
    <cellStyle name="Normal 9 4 3 3 2 2 2 2" xfId="5313" xr:uid="{B57229BA-34D5-4344-80E1-8BBCC7D2E78C}"/>
    <cellStyle name="Normal 9 4 3 3 2 2 2 3" xfId="4949" xr:uid="{EBCA18ED-DF93-4CC1-9744-D58996DFB618}"/>
    <cellStyle name="Normal 9 4 3 3 2 3" xfId="3319" xr:uid="{FE62CB35-9206-4557-B32C-C72B0ACCD42A}"/>
    <cellStyle name="Normal 9 4 3 3 2 3 2" xfId="4950" xr:uid="{BD8AD625-B3F0-427C-AC6A-8E017571DBFB}"/>
    <cellStyle name="Normal 9 4 3 3 2 4" xfId="3320" xr:uid="{0A0A97C2-102E-4686-8535-E4B27EE8F966}"/>
    <cellStyle name="Normal 9 4 3 3 2 4 2" xfId="4951" xr:uid="{6488B7EF-C9B8-4EEC-B45E-68548BF586B5}"/>
    <cellStyle name="Normal 9 4 3 3 2 5" xfId="4948" xr:uid="{B9179FD1-9F98-44ED-AD9F-2A05377762F9}"/>
    <cellStyle name="Normal 9 4 3 3 3" xfId="3321" xr:uid="{BFE8F0AF-F824-4054-8B42-6A9BBDF9C3E6}"/>
    <cellStyle name="Normal 9 4 3 3 3 2" xfId="4677" xr:uid="{83A24B85-519A-47D2-80B8-3068229AF3C6}"/>
    <cellStyle name="Normal 9 4 3 3 3 2 2" xfId="5314" xr:uid="{C99E9FA7-7D16-4F77-AFAA-B4347F680E7B}"/>
    <cellStyle name="Normal 9 4 3 3 3 2 3" xfId="4952" xr:uid="{36FFF746-149C-452E-910B-F70C516CD5A3}"/>
    <cellStyle name="Normal 9 4 3 3 4" xfId="3322" xr:uid="{BC750DA1-D38F-4BFC-8A52-4823DBAF0FB9}"/>
    <cellStyle name="Normal 9 4 3 3 4 2" xfId="4953" xr:uid="{43F1AE0F-034C-475C-AFA9-C5D3EEE17FAB}"/>
    <cellStyle name="Normal 9 4 3 3 5" xfId="3323" xr:uid="{8D90DB06-60E0-4E0B-BC54-F91423813386}"/>
    <cellStyle name="Normal 9 4 3 3 5 2" xfId="4954" xr:uid="{F4E7C244-F87D-45A9-9EBE-DBA729893164}"/>
    <cellStyle name="Normal 9 4 3 3 6" xfId="4947" xr:uid="{3D546AB1-C9DE-4D66-8608-073950A523B7}"/>
    <cellStyle name="Normal 9 4 3 4" xfId="3324" xr:uid="{BA0E56C8-8106-4D67-962E-4D83E7304E08}"/>
    <cellStyle name="Normal 9 4 3 4 2" xfId="3325" xr:uid="{46C9C6E8-A0F6-4C17-A041-F090BF4403C7}"/>
    <cellStyle name="Normal 9 4 3 4 2 2" xfId="4678" xr:uid="{08620A83-AC92-4706-8711-88A0A2F3B128}"/>
    <cellStyle name="Normal 9 4 3 4 2 2 2" xfId="5315" xr:uid="{293321D0-1D83-474C-B463-68BBAD3EF6F3}"/>
    <cellStyle name="Normal 9 4 3 4 2 2 3" xfId="4956" xr:uid="{1FDB8163-CFA4-42DB-90DA-8B887A37876D}"/>
    <cellStyle name="Normal 9 4 3 4 3" xfId="3326" xr:uid="{3AE6D956-D696-40F7-8084-5F7B512DB7F0}"/>
    <cellStyle name="Normal 9 4 3 4 3 2" xfId="4957" xr:uid="{AD766D97-4F8B-4CAF-B01F-4622DEEB5DB2}"/>
    <cellStyle name="Normal 9 4 3 4 4" xfId="3327" xr:uid="{63830034-7D70-4CB1-BCC2-7CCD91F63637}"/>
    <cellStyle name="Normal 9 4 3 4 4 2" xfId="4958" xr:uid="{4395A22A-4F7C-4CE2-8072-47757859A85A}"/>
    <cellStyle name="Normal 9 4 3 4 5" xfId="4955" xr:uid="{13490AB7-FCEF-4177-B9CA-78CE6038D0AB}"/>
    <cellStyle name="Normal 9 4 3 5" xfId="3328" xr:uid="{A3E15578-C6A0-4463-9601-E2D6BF3FC121}"/>
    <cellStyle name="Normal 9 4 3 5 2" xfId="3329" xr:uid="{E43B3210-3BBB-45A6-BE44-D9B1DA1953F6}"/>
    <cellStyle name="Normal 9 4 3 5 2 2" xfId="4960" xr:uid="{357C90C6-5433-4EA8-A9BC-8D351C0FA661}"/>
    <cellStyle name="Normal 9 4 3 5 3" xfId="3330" xr:uid="{9F555C43-BFF5-4E3C-A330-386E76888798}"/>
    <cellStyle name="Normal 9 4 3 5 3 2" xfId="4961" xr:uid="{03D99CD1-77BE-4DB0-9B45-F87B630B395C}"/>
    <cellStyle name="Normal 9 4 3 5 4" xfId="3331" xr:uid="{E872AABA-438B-4C0C-9477-59E1B67D629E}"/>
    <cellStyle name="Normal 9 4 3 5 4 2" xfId="4962" xr:uid="{98B1F157-56CF-4BE9-A43A-FF60B2D665A5}"/>
    <cellStyle name="Normal 9 4 3 5 5" xfId="4959" xr:uid="{40DA4FA6-86E6-4817-B64F-7B664A07AE78}"/>
    <cellStyle name="Normal 9 4 3 6" xfId="3332" xr:uid="{D6B7C341-318E-4202-82DB-BB5EA765CC92}"/>
    <cellStyle name="Normal 9 4 3 6 2" xfId="4963" xr:uid="{919E2DA5-FF0B-4A29-905C-8D1B02FF25A4}"/>
    <cellStyle name="Normal 9 4 3 7" xfId="3333" xr:uid="{C8850F29-9B18-4F14-BC2A-9B92D92FC695}"/>
    <cellStyle name="Normal 9 4 3 7 2" xfId="4964" xr:uid="{DF3E6FB9-C693-49A9-9A1F-2055BC7FE2D5}"/>
    <cellStyle name="Normal 9 4 3 8" xfId="3334" xr:uid="{9146F991-1E3F-4E79-8152-864C82FEADDC}"/>
    <cellStyle name="Normal 9 4 3 8 2" xfId="4965" xr:uid="{433A9A85-8E8E-4ED8-804B-CDAEBE26D095}"/>
    <cellStyle name="Normal 9 4 3 9" xfId="4933" xr:uid="{FC23BA52-7920-491C-A749-AB2CD34B311F}"/>
    <cellStyle name="Normal 9 4 4" xfId="3335" xr:uid="{D62B8DF0-1FD2-4F25-85B9-0FA407341368}"/>
    <cellStyle name="Normal 9 4 4 2" xfId="3336" xr:uid="{07BC0580-2A62-4E04-AAF2-185A501FFC80}"/>
    <cellStyle name="Normal 9 4 4 2 2" xfId="3337" xr:uid="{F0F25F6B-620B-4DD8-A44B-E9B2622D69FA}"/>
    <cellStyle name="Normal 9 4 4 2 2 2" xfId="3338" xr:uid="{96CCE605-667C-4400-AF7C-04E8E0677A21}"/>
    <cellStyle name="Normal 9 4 4 2 2 2 2" xfId="4269" xr:uid="{E9B9E308-B1A5-4AC1-AFEB-BE0E1CB4A258}"/>
    <cellStyle name="Normal 9 4 4 2 2 2 2 2" xfId="4970" xr:uid="{A0A4926B-38C7-4526-8F30-94D23372D749}"/>
    <cellStyle name="Normal 9 4 4 2 2 2 3" xfId="4969" xr:uid="{7FFE657D-8D80-4936-96DF-E861A31A55A0}"/>
    <cellStyle name="Normal 9 4 4 2 2 3" xfId="3339" xr:uid="{C550EA3C-27DF-495D-A1EE-FC25F7828DD3}"/>
    <cellStyle name="Normal 9 4 4 2 2 3 2" xfId="4971" xr:uid="{770ED449-A048-4E7F-B857-21B98CADC14E}"/>
    <cellStyle name="Normal 9 4 4 2 2 4" xfId="3340" xr:uid="{7DC20BF9-8C33-43A2-ACBB-0F3484155941}"/>
    <cellStyle name="Normal 9 4 4 2 2 4 2" xfId="4972" xr:uid="{E62F72E6-64F1-445E-B982-01CFF96D4D58}"/>
    <cellStyle name="Normal 9 4 4 2 2 5" xfId="4968" xr:uid="{0F8E3DBA-F312-41E1-AA06-9DA526BCC13A}"/>
    <cellStyle name="Normal 9 4 4 2 3" xfId="3341" xr:uid="{200122BB-E8DC-4D43-8640-641B011EE0C2}"/>
    <cellStyle name="Normal 9 4 4 2 3 2" xfId="4270" xr:uid="{4D006D67-8D1A-4302-9BA6-8CB1274EF8B3}"/>
    <cellStyle name="Normal 9 4 4 2 3 2 2" xfId="4974" xr:uid="{20E60CB8-20F4-4EB5-963A-944480813416}"/>
    <cellStyle name="Normal 9 4 4 2 3 3" xfId="4973" xr:uid="{606A3261-27F5-4938-8779-37750D3DC876}"/>
    <cellStyle name="Normal 9 4 4 2 4" xfId="3342" xr:uid="{3B160AA2-1F63-4A50-8BFE-EC15A774232A}"/>
    <cellStyle name="Normal 9 4 4 2 4 2" xfId="4975" xr:uid="{0B477FA2-B82B-43A8-A9E1-1A734D025DC2}"/>
    <cellStyle name="Normal 9 4 4 2 5" xfId="3343" xr:uid="{4393BEBE-B8DE-412E-B786-40B996A0543B}"/>
    <cellStyle name="Normal 9 4 4 2 5 2" xfId="4976" xr:uid="{F1DDF64B-5303-4EB6-AF53-C7A980E07E42}"/>
    <cellStyle name="Normal 9 4 4 2 6" xfId="4967" xr:uid="{4330AA8B-AEC2-4171-A0C1-7A091F6902A5}"/>
    <cellStyle name="Normal 9 4 4 3" xfId="3344" xr:uid="{529EEE67-747D-4439-845D-418574378273}"/>
    <cellStyle name="Normal 9 4 4 3 2" xfId="3345" xr:uid="{B0521BD0-01D2-4649-89E1-BBC682D96792}"/>
    <cellStyle name="Normal 9 4 4 3 2 2" xfId="4271" xr:uid="{E13CD306-CA05-418E-AA67-747B38A44E93}"/>
    <cellStyle name="Normal 9 4 4 3 2 2 2" xfId="4979" xr:uid="{5ECAA327-933C-4B14-BE51-19665BF4A1B7}"/>
    <cellStyle name="Normal 9 4 4 3 2 3" xfId="4978" xr:uid="{A7ADA6DF-0A7A-4073-BB5A-3A12726BDEED}"/>
    <cellStyle name="Normal 9 4 4 3 3" xfId="3346" xr:uid="{64408E29-AE0B-4E71-B112-DB3E860555D5}"/>
    <cellStyle name="Normal 9 4 4 3 3 2" xfId="4980" xr:uid="{F5FA17A5-F1B7-4C9C-969B-E427542A7FEA}"/>
    <cellStyle name="Normal 9 4 4 3 4" xfId="3347" xr:uid="{A187558F-D2FF-465D-ADC0-DCDDCC495E3D}"/>
    <cellStyle name="Normal 9 4 4 3 4 2" xfId="4981" xr:uid="{51204504-3AFC-40AA-8700-F45427DCDDC8}"/>
    <cellStyle name="Normal 9 4 4 3 5" xfId="4977" xr:uid="{55A74C2B-3432-4C9A-A340-1EF54B4DC4C6}"/>
    <cellStyle name="Normal 9 4 4 4" xfId="3348" xr:uid="{5EBB6953-639C-43BC-852D-84B77F729EC1}"/>
    <cellStyle name="Normal 9 4 4 4 2" xfId="3349" xr:uid="{DD7A07E5-8909-4ED5-9C39-E5DD341D7392}"/>
    <cellStyle name="Normal 9 4 4 4 2 2" xfId="4983" xr:uid="{FFF0C6E2-7C82-4806-BB56-40E1809CE2D2}"/>
    <cellStyle name="Normal 9 4 4 4 3" xfId="3350" xr:uid="{3BA8496B-5FEA-46FB-971D-3CF371B59BD5}"/>
    <cellStyle name="Normal 9 4 4 4 3 2" xfId="4984" xr:uid="{543FA7B6-7D9D-4454-85D5-82C0BE259CD1}"/>
    <cellStyle name="Normal 9 4 4 4 4" xfId="3351" xr:uid="{EB231F81-E854-4B2F-9BB5-58AD0D8C6425}"/>
    <cellStyle name="Normal 9 4 4 4 4 2" xfId="4985" xr:uid="{65197143-55D2-432C-9CD3-016A92D9519A}"/>
    <cellStyle name="Normal 9 4 4 4 5" xfId="4982" xr:uid="{9E3A7032-F309-4E12-B566-FE36D553D98F}"/>
    <cellStyle name="Normal 9 4 4 5" xfId="3352" xr:uid="{9D1DB2C2-05F0-47D1-AB32-F949F2EAAB36}"/>
    <cellStyle name="Normal 9 4 4 5 2" xfId="4986" xr:uid="{DBFAE565-6EF7-476C-8864-A351BAB9E85B}"/>
    <cellStyle name="Normal 9 4 4 6" xfId="3353" xr:uid="{192F3204-3613-4C97-9675-83B98D390255}"/>
    <cellStyle name="Normal 9 4 4 6 2" xfId="4987" xr:uid="{DC91FEC2-B77E-4B1B-854E-559F7A932081}"/>
    <cellStyle name="Normal 9 4 4 7" xfId="3354" xr:uid="{38DADEDD-546C-4550-8D69-F4F0A9620ED4}"/>
    <cellStyle name="Normal 9 4 4 7 2" xfId="4988" xr:uid="{772DF51D-4DE8-4FDD-9683-8AA924DA7B47}"/>
    <cellStyle name="Normal 9 4 4 8" xfId="4966" xr:uid="{EA89B07B-BD51-4B6E-94A6-B686CAFEF58E}"/>
    <cellStyle name="Normal 9 4 5" xfId="3355" xr:uid="{5D6F1991-7755-4220-8153-229629B69F7C}"/>
    <cellStyle name="Normal 9 4 5 2" xfId="3356" xr:uid="{634F2F02-8BCA-4374-922E-B867BE52E216}"/>
    <cellStyle name="Normal 9 4 5 2 2" xfId="3357" xr:uid="{14CFE96C-4DA5-4066-A1BD-94C8C99B5039}"/>
    <cellStyle name="Normal 9 4 5 2 2 2" xfId="4272" xr:uid="{EA29C285-ECD6-465E-9EAD-14A70463EAA4}"/>
    <cellStyle name="Normal 9 4 5 2 2 2 2" xfId="4992" xr:uid="{30E5E4AE-BE5A-4C4F-9C5A-E9F52D30E4F2}"/>
    <cellStyle name="Normal 9 4 5 2 2 3" xfId="4991" xr:uid="{4976E428-BA1F-4138-BDB6-773DA7B75049}"/>
    <cellStyle name="Normal 9 4 5 2 3" xfId="3358" xr:uid="{F08DDFE2-4353-4BC4-A308-FB3F9E48A60E}"/>
    <cellStyle name="Normal 9 4 5 2 3 2" xfId="4993" xr:uid="{136DACD3-221F-4108-87AD-34BCC1457C49}"/>
    <cellStyle name="Normal 9 4 5 2 4" xfId="3359" xr:uid="{9D4E7172-D4A4-44EE-9921-46E8686DDA01}"/>
    <cellStyle name="Normal 9 4 5 2 4 2" xfId="4994" xr:uid="{2E4F7F81-E7BD-43BF-B84A-7F3F51BEE9C7}"/>
    <cellStyle name="Normal 9 4 5 2 5" xfId="4990" xr:uid="{5A379298-2E6E-422C-908F-BF00884EFDC6}"/>
    <cellStyle name="Normal 9 4 5 3" xfId="3360" xr:uid="{FB4DB7C8-C2FD-4440-874E-2FF1B4130B8A}"/>
    <cellStyle name="Normal 9 4 5 3 2" xfId="3361" xr:uid="{7E499E95-7E0D-4473-BAF3-10E0ADA3F9CC}"/>
    <cellStyle name="Normal 9 4 5 3 2 2" xfId="4996" xr:uid="{48A4CD68-41DF-4DE2-9D4E-77BA766AB1CF}"/>
    <cellStyle name="Normal 9 4 5 3 3" xfId="3362" xr:uid="{7C6138DE-4BEA-4C15-A41A-75B99C4D9B7B}"/>
    <cellStyle name="Normal 9 4 5 3 3 2" xfId="4997" xr:uid="{DD0ACEA5-BA43-4216-B66D-849B297EAA41}"/>
    <cellStyle name="Normal 9 4 5 3 4" xfId="3363" xr:uid="{2490845F-4090-4F01-B6A9-C5E9EC5798FA}"/>
    <cellStyle name="Normal 9 4 5 3 4 2" xfId="4998" xr:uid="{3423B8C4-21E5-445F-996D-14EC7C24299A}"/>
    <cellStyle name="Normal 9 4 5 3 5" xfId="4995" xr:uid="{D4457C67-A215-46B7-8956-CEA6E15CB05A}"/>
    <cellStyle name="Normal 9 4 5 4" xfId="3364" xr:uid="{2FDC67C6-844D-4917-9C19-6F2D2B1D1A1F}"/>
    <cellStyle name="Normal 9 4 5 4 2" xfId="4999" xr:uid="{704E58C7-39BD-47C1-AE96-8F25DABF8273}"/>
    <cellStyle name="Normal 9 4 5 5" xfId="3365" xr:uid="{792FEE8E-96AF-49F2-BA1E-EFA9BE372F6D}"/>
    <cellStyle name="Normal 9 4 5 5 2" xfId="5000" xr:uid="{EE954311-299C-41D3-B10F-981D4D17D0AB}"/>
    <cellStyle name="Normal 9 4 5 6" xfId="3366" xr:uid="{05619D67-20AC-4BC5-B350-D502F50ADCEB}"/>
    <cellStyle name="Normal 9 4 5 6 2" xfId="5001" xr:uid="{F5D2AC2D-C135-466C-84B9-2E1EB7373AF2}"/>
    <cellStyle name="Normal 9 4 5 7" xfId="4989" xr:uid="{6B59D882-C846-4787-9C25-8E65AE4C8B69}"/>
    <cellStyle name="Normal 9 4 6" xfId="3367" xr:uid="{19949046-128D-482C-A1C5-E6F1CDB1C944}"/>
    <cellStyle name="Normal 9 4 6 2" xfId="3368" xr:uid="{9CEBEF81-FF0E-4CC5-B34C-6A9590C59921}"/>
    <cellStyle name="Normal 9 4 6 2 2" xfId="3369" xr:uid="{1EAF2B4B-509D-413A-8FEB-93BF76193ED5}"/>
    <cellStyle name="Normal 9 4 6 2 2 2" xfId="5004" xr:uid="{64F1D30A-5425-4A00-B105-45778B1BA402}"/>
    <cellStyle name="Normal 9 4 6 2 3" xfId="3370" xr:uid="{28DE85C2-E6DF-4AB9-8766-2A314C970751}"/>
    <cellStyle name="Normal 9 4 6 2 3 2" xfId="5005" xr:uid="{D90FECB2-827F-4E3F-B1A0-805D78E51E07}"/>
    <cellStyle name="Normal 9 4 6 2 4" xfId="3371" xr:uid="{C597D157-E184-457F-90BE-998210800AFA}"/>
    <cellStyle name="Normal 9 4 6 2 4 2" xfId="5006" xr:uid="{ABDB6A76-6E7F-4465-8733-AFE37AE62FA7}"/>
    <cellStyle name="Normal 9 4 6 2 5" xfId="5003" xr:uid="{54665588-6E43-41D5-9E04-7FD552B8A1C6}"/>
    <cellStyle name="Normal 9 4 6 3" xfId="3372" xr:uid="{3BA50AE2-25EA-477B-9508-7DBBC55D28AD}"/>
    <cellStyle name="Normal 9 4 6 3 2" xfId="5007" xr:uid="{D04EDBBB-6380-4A15-99BB-368FE2747123}"/>
    <cellStyle name="Normal 9 4 6 4" xfId="3373" xr:uid="{D8FB57EA-2B30-43FC-8000-C325C1AB6B06}"/>
    <cellStyle name="Normal 9 4 6 4 2" xfId="5008" xr:uid="{6C8901B3-8507-40AF-94BE-423CC3AF04D5}"/>
    <cellStyle name="Normal 9 4 6 5" xfId="3374" xr:uid="{808139B9-55F2-4EEA-A395-F30414EA5E18}"/>
    <cellStyle name="Normal 9 4 6 5 2" xfId="5009" xr:uid="{8A6DF1B3-1261-472D-A424-A298C1B5CE54}"/>
    <cellStyle name="Normal 9 4 6 6" xfId="5002" xr:uid="{DC0980C4-AC01-44AB-9BE7-AE96773C7D44}"/>
    <cellStyle name="Normal 9 4 7" xfId="3375" xr:uid="{6BA311B3-3F85-4187-BB2F-FA5E344AAD79}"/>
    <cellStyle name="Normal 9 4 7 2" xfId="3376" xr:uid="{7BF9CE1D-F258-4720-B2A9-40EF1F45EFE7}"/>
    <cellStyle name="Normal 9 4 7 2 2" xfId="5011" xr:uid="{2E0EADC5-003A-4CAE-A7A5-B25AFE1E8B79}"/>
    <cellStyle name="Normal 9 4 7 3" xfId="3377" xr:uid="{2993DD5F-E914-49CD-99F3-9F96CF0C0BDF}"/>
    <cellStyle name="Normal 9 4 7 3 2" xfId="5012" xr:uid="{E8265B5A-12D0-4C7C-8F31-8CCCD952F9E0}"/>
    <cellStyle name="Normal 9 4 7 4" xfId="3378" xr:uid="{640A6F6D-8F53-48A0-9369-6AA10C42879F}"/>
    <cellStyle name="Normal 9 4 7 4 2" xfId="5013" xr:uid="{BD583AA4-8E18-43FB-81A7-2154AC6D23F4}"/>
    <cellStyle name="Normal 9 4 7 5" xfId="5010" xr:uid="{57D32B67-71AB-4E36-AF53-DE3A55B9FB63}"/>
    <cellStyle name="Normal 9 4 8" xfId="3379" xr:uid="{46566525-4088-4DA7-9C51-B2C9229B02BF}"/>
    <cellStyle name="Normal 9 4 8 2" xfId="3380" xr:uid="{0DF4B910-21F4-4D87-918E-29F20456AC97}"/>
    <cellStyle name="Normal 9 4 8 2 2" xfId="5015" xr:uid="{C0CC15E2-2DD4-4099-9C64-3CB33CD8DEFD}"/>
    <cellStyle name="Normal 9 4 8 3" xfId="3381" xr:uid="{D5F3CD68-9A82-4EBB-85FD-7330E51576D5}"/>
    <cellStyle name="Normal 9 4 8 3 2" xfId="5016" xr:uid="{285BF9F6-F3F2-438C-9B50-C8638917908D}"/>
    <cellStyle name="Normal 9 4 8 4" xfId="3382" xr:uid="{9E056C7F-508F-4B90-B3A1-E2B186C99C83}"/>
    <cellStyle name="Normal 9 4 8 4 2" xfId="5017" xr:uid="{9B03877A-16F5-4F78-B9A4-2190B1E5E895}"/>
    <cellStyle name="Normal 9 4 8 5" xfId="5014" xr:uid="{5A893BDD-B778-4036-99B8-AD92CBDD486B}"/>
    <cellStyle name="Normal 9 4 9" xfId="3383" xr:uid="{E8049941-AFA6-4EBF-AF50-A7E21523D7DC}"/>
    <cellStyle name="Normal 9 4 9 2" xfId="5018" xr:uid="{49214738-999E-4C4F-8F13-9684C0153D3D}"/>
    <cellStyle name="Normal 9 5" xfId="3384" xr:uid="{C68BEC38-7554-4BB2-82AB-AF897619517D}"/>
    <cellStyle name="Normal 9 5 10" xfId="3385" xr:uid="{7FCF3CA4-B41D-4386-ADA6-7308F88A4C68}"/>
    <cellStyle name="Normal 9 5 10 2" xfId="5020" xr:uid="{5C67371C-6EBC-4084-9EF8-11112167351B}"/>
    <cellStyle name="Normal 9 5 11" xfId="3386" xr:uid="{12C94F70-997D-418F-BEEE-5077D5FEEE2C}"/>
    <cellStyle name="Normal 9 5 11 2" xfId="5021" xr:uid="{10F05125-2213-4770-8C09-CFC79B3F659F}"/>
    <cellStyle name="Normal 9 5 12" xfId="5019" xr:uid="{FA6BB70A-B38D-4801-A344-7FF1E2C67096}"/>
    <cellStyle name="Normal 9 5 2" xfId="3387" xr:uid="{4928BFD6-D9FD-46B1-B42D-E811EC36CE2D}"/>
    <cellStyle name="Normal 9 5 2 10" xfId="5022" xr:uid="{CB7DF761-0845-486A-AB14-DFD579E2AAE9}"/>
    <cellStyle name="Normal 9 5 2 2" xfId="3388" xr:uid="{00085D14-9CFE-42D7-969C-F8D12F2A3D61}"/>
    <cellStyle name="Normal 9 5 2 2 2" xfId="3389" xr:uid="{05F63100-4117-4863-8B78-F90F014467B8}"/>
    <cellStyle name="Normal 9 5 2 2 2 2" xfId="3390" xr:uid="{4BD1E300-03DB-4D92-90D0-C57741AD5CF6}"/>
    <cellStyle name="Normal 9 5 2 2 2 2 2" xfId="3391" xr:uid="{C0FE7057-90C9-4979-9382-9B7B99612435}"/>
    <cellStyle name="Normal 9 5 2 2 2 2 2 2" xfId="5026" xr:uid="{69E87328-59A1-4D7A-A3A0-7DE94E1C1515}"/>
    <cellStyle name="Normal 9 5 2 2 2 2 3" xfId="3392" xr:uid="{4F8860B8-F942-438C-87E8-970E18EDF0D7}"/>
    <cellStyle name="Normal 9 5 2 2 2 2 3 2" xfId="5027" xr:uid="{83703738-9B87-4F9F-ADFD-9C4CA8F7A77F}"/>
    <cellStyle name="Normal 9 5 2 2 2 2 4" xfId="3393" xr:uid="{5862D85B-D59A-48F0-A954-66D1875408D1}"/>
    <cellStyle name="Normal 9 5 2 2 2 2 4 2" xfId="5028" xr:uid="{DBB4AAA6-7769-489E-AEBD-611F605483AB}"/>
    <cellStyle name="Normal 9 5 2 2 2 2 5" xfId="5025" xr:uid="{3C15A85E-D66B-4C48-90BB-B07C4A54914E}"/>
    <cellStyle name="Normal 9 5 2 2 2 3" xfId="3394" xr:uid="{B4016DA5-1B44-4D28-A784-D8E17CCCF741}"/>
    <cellStyle name="Normal 9 5 2 2 2 3 2" xfId="3395" xr:uid="{548B174E-E2BD-4B1C-892E-45AA721BF7A5}"/>
    <cellStyle name="Normal 9 5 2 2 2 3 2 2" xfId="5030" xr:uid="{2B93224A-82F9-4271-ADDD-D6085CC1F725}"/>
    <cellStyle name="Normal 9 5 2 2 2 3 3" xfId="3396" xr:uid="{2799390E-71FB-4C24-B3A7-E6C9D88A75E8}"/>
    <cellStyle name="Normal 9 5 2 2 2 3 3 2" xfId="5031" xr:uid="{DB68967D-B690-47ED-BD09-1CDB69F29F76}"/>
    <cellStyle name="Normal 9 5 2 2 2 3 4" xfId="3397" xr:uid="{985A49E8-12E6-4024-95C6-9AA3477921D2}"/>
    <cellStyle name="Normal 9 5 2 2 2 3 4 2" xfId="5032" xr:uid="{B438FF43-5B6A-420A-BF0B-004C4A5BD948}"/>
    <cellStyle name="Normal 9 5 2 2 2 3 5" xfId="5029" xr:uid="{19D36C61-9938-4297-A90C-454D707FFFF4}"/>
    <cellStyle name="Normal 9 5 2 2 2 4" xfId="3398" xr:uid="{54437448-6690-49FE-878A-9CC44D2000F0}"/>
    <cellStyle name="Normal 9 5 2 2 2 4 2" xfId="5033" xr:uid="{7A80D1D6-4A49-4D58-8542-16F117BA1BBD}"/>
    <cellStyle name="Normal 9 5 2 2 2 5" xfId="3399" xr:uid="{15496451-B19A-4F18-93B8-93B5EC8C3D59}"/>
    <cellStyle name="Normal 9 5 2 2 2 5 2" xfId="5034" xr:uid="{4F46DA70-D555-400D-A5BE-4C429B032FBB}"/>
    <cellStyle name="Normal 9 5 2 2 2 6" xfId="3400" xr:uid="{A24BC36B-B82C-41B7-9294-CA1F9F09D7D1}"/>
    <cellStyle name="Normal 9 5 2 2 2 6 2" xfId="5035" xr:uid="{FCB28DA8-61F9-4206-9DB6-9A9B7DC2D5B2}"/>
    <cellStyle name="Normal 9 5 2 2 2 7" xfId="5024" xr:uid="{339B37A9-1D4D-4190-B258-888F23B11594}"/>
    <cellStyle name="Normal 9 5 2 2 3" xfId="3401" xr:uid="{6EE5CA8C-0E53-4698-B693-2DCD858159A2}"/>
    <cellStyle name="Normal 9 5 2 2 3 2" xfId="3402" xr:uid="{C26B79A4-52CE-415B-B114-02BFAB125735}"/>
    <cellStyle name="Normal 9 5 2 2 3 2 2" xfId="3403" xr:uid="{4B6AD526-7526-45FF-B3CA-E1C61996EF59}"/>
    <cellStyle name="Normal 9 5 2 2 3 2 2 2" xfId="5038" xr:uid="{E2AC9310-946C-4B18-9B1A-6171BAD10399}"/>
    <cellStyle name="Normal 9 5 2 2 3 2 3" xfId="3404" xr:uid="{80BEBDDE-470B-440D-8F4A-6FDCC7C838E0}"/>
    <cellStyle name="Normal 9 5 2 2 3 2 3 2" xfId="5039" xr:uid="{6F10F5AB-8419-4097-A057-7B2EBF1017A6}"/>
    <cellStyle name="Normal 9 5 2 2 3 2 4" xfId="3405" xr:uid="{2F785E2B-3DF0-4DBF-B0FF-22284B1308BF}"/>
    <cellStyle name="Normal 9 5 2 2 3 2 4 2" xfId="5040" xr:uid="{B2AC9CE8-5341-4D4B-B3BA-DC7633FB2997}"/>
    <cellStyle name="Normal 9 5 2 2 3 2 5" xfId="5037" xr:uid="{C9CDEA13-9F72-415C-88FD-62EA7F59BE5C}"/>
    <cellStyle name="Normal 9 5 2 2 3 3" xfId="3406" xr:uid="{67A2E9BA-97A1-4EED-9595-73D8300C0503}"/>
    <cellStyle name="Normal 9 5 2 2 3 3 2" xfId="5041" xr:uid="{27613FA9-CF38-4C63-8147-EE122E75EC36}"/>
    <cellStyle name="Normal 9 5 2 2 3 4" xfId="3407" xr:uid="{EBDFE425-A167-416F-9776-3E39FB5AB933}"/>
    <cellStyle name="Normal 9 5 2 2 3 4 2" xfId="5042" xr:uid="{A74CB400-0F50-4ADE-8513-C4B23413A942}"/>
    <cellStyle name="Normal 9 5 2 2 3 5" xfId="3408" xr:uid="{C75D1069-197A-4753-AE09-1100AD4574D6}"/>
    <cellStyle name="Normal 9 5 2 2 3 5 2" xfId="5043" xr:uid="{E96BB8F3-0130-41D1-80B2-52AF02954FB5}"/>
    <cellStyle name="Normal 9 5 2 2 3 6" xfId="5036" xr:uid="{05A44BCD-5F95-4D80-B65D-C718A35B37C9}"/>
    <cellStyle name="Normal 9 5 2 2 4" xfId="3409" xr:uid="{3B8DFFF3-3E7F-470B-9763-8D914F371D2F}"/>
    <cellStyle name="Normal 9 5 2 2 4 2" xfId="3410" xr:uid="{5A1E0474-011C-49E1-A504-9ACA63C2976D}"/>
    <cellStyle name="Normal 9 5 2 2 4 2 2" xfId="5045" xr:uid="{1F65697D-1693-435B-AC5C-1B43BD0E3FD6}"/>
    <cellStyle name="Normal 9 5 2 2 4 3" xfId="3411" xr:uid="{F87706DA-0F0E-4F33-9E19-6A4F09FAC1F9}"/>
    <cellStyle name="Normal 9 5 2 2 4 3 2" xfId="5046" xr:uid="{62472C41-5D96-4F09-BBFD-A5F6BE4C1531}"/>
    <cellStyle name="Normal 9 5 2 2 4 4" xfId="3412" xr:uid="{BE2A0D54-C149-4D53-AD26-AC4A95BE03B7}"/>
    <cellStyle name="Normal 9 5 2 2 4 4 2" xfId="5047" xr:uid="{38AF3C84-FC6A-4B58-BAED-1634368CBB3D}"/>
    <cellStyle name="Normal 9 5 2 2 4 5" xfId="5044" xr:uid="{0C16AB86-DD52-4823-BE0F-5DE53F97F781}"/>
    <cellStyle name="Normal 9 5 2 2 5" xfId="3413" xr:uid="{5B278590-44B8-4871-BC6E-FCFCB97C544D}"/>
    <cellStyle name="Normal 9 5 2 2 5 2" xfId="3414" xr:uid="{47EEABE5-374C-4983-AE2D-9A725F7CF1CA}"/>
    <cellStyle name="Normal 9 5 2 2 5 2 2" xfId="5049" xr:uid="{0B082FD8-C01C-449E-B18A-88124AD88B6C}"/>
    <cellStyle name="Normal 9 5 2 2 5 3" xfId="3415" xr:uid="{7D16C8F5-A438-4BCF-B73A-2E17879AC26A}"/>
    <cellStyle name="Normal 9 5 2 2 5 3 2" xfId="5050" xr:uid="{C8707337-7E85-417A-B9F7-0BFA0FEFDC88}"/>
    <cellStyle name="Normal 9 5 2 2 5 4" xfId="3416" xr:uid="{5CECCB78-3F35-48A1-9CBB-6C30BB93D209}"/>
    <cellStyle name="Normal 9 5 2 2 5 4 2" xfId="5051" xr:uid="{84FC480D-106C-4034-9F82-4CA4909131EA}"/>
    <cellStyle name="Normal 9 5 2 2 5 5" xfId="5048" xr:uid="{760D3C8C-84DF-4973-B41F-339E7CD67788}"/>
    <cellStyle name="Normal 9 5 2 2 6" xfId="3417" xr:uid="{7B170FAE-F0EE-4337-B4DC-A5EBE91D5111}"/>
    <cellStyle name="Normal 9 5 2 2 6 2" xfId="5052" xr:uid="{07F1A89B-D277-47F2-98BC-51268B8EDBA3}"/>
    <cellStyle name="Normal 9 5 2 2 7" xfId="3418" xr:uid="{22C0DDEF-C414-4390-A69E-63320054A8A0}"/>
    <cellStyle name="Normal 9 5 2 2 7 2" xfId="5053" xr:uid="{2572DC94-A706-4AD9-8492-B0C6DFDF630C}"/>
    <cellStyle name="Normal 9 5 2 2 8" xfId="3419" xr:uid="{E323C3D6-5E3C-4171-8EE4-07DE2EB39EA9}"/>
    <cellStyle name="Normal 9 5 2 2 8 2" xfId="5054" xr:uid="{1C955BDC-B817-4C53-9572-6C1445349660}"/>
    <cellStyle name="Normal 9 5 2 2 9" xfId="5023" xr:uid="{B8E257E1-A057-4109-8443-3C1FD9BF18E0}"/>
    <cellStyle name="Normal 9 5 2 3" xfId="3420" xr:uid="{2DFC4985-2CBB-4A86-BEE4-2F669F6C22C7}"/>
    <cellStyle name="Normal 9 5 2 3 2" xfId="3421" xr:uid="{A062AA18-D4B5-43D9-AA72-953B542D56E1}"/>
    <cellStyle name="Normal 9 5 2 3 2 2" xfId="3422" xr:uid="{59326FF6-7F24-42A6-957B-B62CB83B682D}"/>
    <cellStyle name="Normal 9 5 2 3 2 2 2" xfId="5057" xr:uid="{49E7DC7C-E889-4F07-AF2F-320BF29A9844}"/>
    <cellStyle name="Normal 9 5 2 3 2 3" xfId="3423" xr:uid="{6FF29AE3-87B6-4450-8333-775BB62DB690}"/>
    <cellStyle name="Normal 9 5 2 3 2 3 2" xfId="5058" xr:uid="{9921BF79-F2D6-40D3-8EF8-6E2D6EE26509}"/>
    <cellStyle name="Normal 9 5 2 3 2 4" xfId="3424" xr:uid="{40D0C44D-7AEC-4181-9B36-6A8BBEE896F2}"/>
    <cellStyle name="Normal 9 5 2 3 2 4 2" xfId="5059" xr:uid="{9AACBD72-9BB0-4E23-97F1-D5DC8E815B6A}"/>
    <cellStyle name="Normal 9 5 2 3 2 5" xfId="5056" xr:uid="{66FAFE7A-A297-4B23-98F3-A5405F2B0ACA}"/>
    <cellStyle name="Normal 9 5 2 3 3" xfId="3425" xr:uid="{8F7ED6A0-A84F-4790-BA30-A4B01712BFBD}"/>
    <cellStyle name="Normal 9 5 2 3 3 2" xfId="3426" xr:uid="{F112B883-887E-4DDF-ADCA-1B4747A4424D}"/>
    <cellStyle name="Normal 9 5 2 3 3 2 2" xfId="5061" xr:uid="{74BD8F6E-588C-4E2B-B762-3ED2488649DE}"/>
    <cellStyle name="Normal 9 5 2 3 3 3" xfId="3427" xr:uid="{AE222611-5DF4-40A2-8EAC-95D257C943A6}"/>
    <cellStyle name="Normal 9 5 2 3 3 3 2" xfId="5062" xr:uid="{401DD154-0A8D-4D8F-B453-A6EE37D3F484}"/>
    <cellStyle name="Normal 9 5 2 3 3 4" xfId="3428" xr:uid="{1BB8A07D-EC1A-4EB0-B7A4-B64E7DAFA2E1}"/>
    <cellStyle name="Normal 9 5 2 3 3 4 2" xfId="5063" xr:uid="{C3F8E6F0-3B54-4FFD-B0C4-0D9EBB7DF962}"/>
    <cellStyle name="Normal 9 5 2 3 3 5" xfId="5060" xr:uid="{A580836A-757A-4C93-A128-4276B05DEA0B}"/>
    <cellStyle name="Normal 9 5 2 3 4" xfId="3429" xr:uid="{07D7FCD7-4D40-47FC-8831-C3C5F651317F}"/>
    <cellStyle name="Normal 9 5 2 3 4 2" xfId="5064" xr:uid="{9314E59B-7479-4804-8476-EBE46F38D933}"/>
    <cellStyle name="Normal 9 5 2 3 5" xfId="3430" xr:uid="{C275C5DC-B0F5-43E6-9BC2-7B0A0D157BB9}"/>
    <cellStyle name="Normal 9 5 2 3 5 2" xfId="5065" xr:uid="{1DD16FAA-746E-4AAF-A8EB-9A26CC1F6884}"/>
    <cellStyle name="Normal 9 5 2 3 6" xfId="3431" xr:uid="{24242E7D-AE3C-4113-A422-942F5106C8B4}"/>
    <cellStyle name="Normal 9 5 2 3 6 2" xfId="5066" xr:uid="{76956AE8-112D-4EF2-AA61-6BF72CAA59BC}"/>
    <cellStyle name="Normal 9 5 2 3 7" xfId="5055" xr:uid="{5BDB62AA-5066-44B4-AA86-2770A8946937}"/>
    <cellStyle name="Normal 9 5 2 4" xfId="3432" xr:uid="{8C3ADCAC-9632-44F5-9820-91F258E6B34B}"/>
    <cellStyle name="Normal 9 5 2 4 2" xfId="3433" xr:uid="{CE13DD27-F880-4F98-A3E7-39B202B2DBD6}"/>
    <cellStyle name="Normal 9 5 2 4 2 2" xfId="3434" xr:uid="{94FD11CE-9053-482D-9762-428E7E7B41E8}"/>
    <cellStyle name="Normal 9 5 2 4 2 2 2" xfId="5069" xr:uid="{FFB8A91D-6B58-4DA1-94D9-E640F5EE0F9D}"/>
    <cellStyle name="Normal 9 5 2 4 2 3" xfId="3435" xr:uid="{2238DBA5-C8C0-454C-AE27-B2F8A2C5EE8E}"/>
    <cellStyle name="Normal 9 5 2 4 2 3 2" xfId="5070" xr:uid="{04ADEFB9-57F9-42A2-92A9-41CE3BF99D21}"/>
    <cellStyle name="Normal 9 5 2 4 2 4" xfId="3436" xr:uid="{5198912E-C147-4630-BC8D-3627871F050E}"/>
    <cellStyle name="Normal 9 5 2 4 2 4 2" xfId="5071" xr:uid="{E1E25B59-EC09-45BC-A125-9E632A0B9F8C}"/>
    <cellStyle name="Normal 9 5 2 4 2 5" xfId="5068" xr:uid="{8D39A835-60F2-4CD0-A407-25FCE060705A}"/>
    <cellStyle name="Normal 9 5 2 4 3" xfId="3437" xr:uid="{19E61187-1EA6-414F-969D-74362783FA81}"/>
    <cellStyle name="Normal 9 5 2 4 3 2" xfId="5072" xr:uid="{C038A8B0-1A36-4817-BE83-E882C19FE2C4}"/>
    <cellStyle name="Normal 9 5 2 4 4" xfId="3438" xr:uid="{50402A55-A717-4B97-8C0D-F32FA2B20D15}"/>
    <cellStyle name="Normal 9 5 2 4 4 2" xfId="5073" xr:uid="{9ED0B09F-0E7C-4173-9437-FB9556F6ED22}"/>
    <cellStyle name="Normal 9 5 2 4 5" xfId="3439" xr:uid="{58C5D12F-39DB-4327-B1B2-BBD61A9A1AAD}"/>
    <cellStyle name="Normal 9 5 2 4 5 2" xfId="5074" xr:uid="{6093805F-DA95-426F-9835-6274B4B4130C}"/>
    <cellStyle name="Normal 9 5 2 4 6" xfId="5067" xr:uid="{A8C2B9F7-062B-4CC5-950D-370F7D9B17C9}"/>
    <cellStyle name="Normal 9 5 2 5" xfId="3440" xr:uid="{978EC339-D7E1-437D-8122-B160F4136A60}"/>
    <cellStyle name="Normal 9 5 2 5 2" xfId="3441" xr:uid="{606A74A9-3D6F-4DB3-AE8C-BD7DA757B569}"/>
    <cellStyle name="Normal 9 5 2 5 2 2" xfId="5076" xr:uid="{5C74CDCA-A79B-42D7-B4D8-CC2A7B75678C}"/>
    <cellStyle name="Normal 9 5 2 5 3" xfId="3442" xr:uid="{5EFEAD1D-FA55-44E3-B487-B000FAABB0C9}"/>
    <cellStyle name="Normal 9 5 2 5 3 2" xfId="5077" xr:uid="{367D4D80-F7EC-404B-9D13-D70F0BF32E52}"/>
    <cellStyle name="Normal 9 5 2 5 4" xfId="3443" xr:uid="{28689F6A-AE4E-4F7A-B630-BE56424C6A85}"/>
    <cellStyle name="Normal 9 5 2 5 4 2" xfId="5078" xr:uid="{72887BE6-9060-453D-97A9-674F7D8BB4F1}"/>
    <cellStyle name="Normal 9 5 2 5 5" xfId="5075" xr:uid="{BD240750-A127-48D4-ABBF-356342994B87}"/>
    <cellStyle name="Normal 9 5 2 6" xfId="3444" xr:uid="{A7C76A94-1160-47E5-A2E1-7014AAB95C36}"/>
    <cellStyle name="Normal 9 5 2 6 2" xfId="3445" xr:uid="{A5587CAA-FA59-4BCD-B925-29ECC2B07BDC}"/>
    <cellStyle name="Normal 9 5 2 6 2 2" xfId="5080" xr:uid="{E002E2ED-FDF6-4935-AFA4-959388C3461F}"/>
    <cellStyle name="Normal 9 5 2 6 3" xfId="3446" xr:uid="{8D6A9211-4058-4550-B662-949318738653}"/>
    <cellStyle name="Normal 9 5 2 6 3 2" xfId="5081" xr:uid="{37589D89-BF7F-4EFD-A64D-03724785A6FC}"/>
    <cellStyle name="Normal 9 5 2 6 4" xfId="3447" xr:uid="{9FEC1BEC-B10D-492F-A8FE-FD02D0AB0AE7}"/>
    <cellStyle name="Normal 9 5 2 6 4 2" xfId="5082" xr:uid="{C1B0B320-76F0-4A8D-B063-7FA87E381FA7}"/>
    <cellStyle name="Normal 9 5 2 6 5" xfId="5079" xr:uid="{2F1DB0D9-E1E5-4BE1-8238-97A74C157C2B}"/>
    <cellStyle name="Normal 9 5 2 7" xfId="3448" xr:uid="{F3CDFF53-399E-436B-8823-2A3D6ADE8057}"/>
    <cellStyle name="Normal 9 5 2 7 2" xfId="5083" xr:uid="{AEB0D422-93E3-4686-97BA-401E4FD60E4E}"/>
    <cellStyle name="Normal 9 5 2 8" xfId="3449" xr:uid="{05A127E8-026E-48A4-83F0-854CA18737D5}"/>
    <cellStyle name="Normal 9 5 2 8 2" xfId="5084" xr:uid="{C33F8662-F05F-4B61-BD66-F5F1BF26F743}"/>
    <cellStyle name="Normal 9 5 2 9" xfId="3450" xr:uid="{8ED5475D-048E-4A58-8DF5-8B6DE9DCF34B}"/>
    <cellStyle name="Normal 9 5 2 9 2" xfId="5085" xr:uid="{3C0960FB-8231-4658-B0AC-52629DD348F1}"/>
    <cellStyle name="Normal 9 5 3" xfId="3451" xr:uid="{576F3D6E-7B29-46E9-A704-F7557A02EBFE}"/>
    <cellStyle name="Normal 9 5 3 2" xfId="3452" xr:uid="{41DBE56D-5893-447E-8456-CA8A9B679B54}"/>
    <cellStyle name="Normal 9 5 3 2 2" xfId="3453" xr:uid="{76B12D82-D448-4BED-9257-76EAA90B6069}"/>
    <cellStyle name="Normal 9 5 3 2 2 2" xfId="3454" xr:uid="{3B362D49-D609-491E-88CB-5054A8FE3933}"/>
    <cellStyle name="Normal 9 5 3 2 2 2 2" xfId="4273" xr:uid="{D3B5BE86-19D7-4077-9664-013138026724}"/>
    <cellStyle name="Normal 9 5 3 2 2 2 2 2" xfId="5090" xr:uid="{2068CEE6-230C-4ED4-AA10-17B0C051B518}"/>
    <cellStyle name="Normal 9 5 3 2 2 2 3" xfId="5089" xr:uid="{BD72FD23-03C1-465D-8AB3-273CB5346785}"/>
    <cellStyle name="Normal 9 5 3 2 2 3" xfId="3455" xr:uid="{56676D06-6BAF-446D-8867-9B05A8FB7BB1}"/>
    <cellStyle name="Normal 9 5 3 2 2 3 2" xfId="5091" xr:uid="{D030AE9D-77F3-4663-AF6F-316CCF921A89}"/>
    <cellStyle name="Normal 9 5 3 2 2 4" xfId="3456" xr:uid="{B31C5E0A-9E9C-420E-AA26-97FEF24EA37F}"/>
    <cellStyle name="Normal 9 5 3 2 2 4 2" xfId="5092" xr:uid="{44E3C22A-0B12-4DC2-849D-98E854916381}"/>
    <cellStyle name="Normal 9 5 3 2 2 5" xfId="5088" xr:uid="{27687F45-308A-4D40-9D4D-5EEEF97E93A0}"/>
    <cellStyle name="Normal 9 5 3 2 3" xfId="3457" xr:uid="{F44E4AC9-C302-4059-8ADD-EAEB784FE106}"/>
    <cellStyle name="Normal 9 5 3 2 3 2" xfId="3458" xr:uid="{25AFAABD-6293-4BF4-8A53-4CBFDBEB6A20}"/>
    <cellStyle name="Normal 9 5 3 2 3 2 2" xfId="5094" xr:uid="{402867E5-A98E-434A-B506-9251FE62BE95}"/>
    <cellStyle name="Normal 9 5 3 2 3 3" xfId="3459" xr:uid="{E7E4581D-73D1-40A3-901F-4322EB564254}"/>
    <cellStyle name="Normal 9 5 3 2 3 3 2" xfId="5095" xr:uid="{0155AA5C-ADFF-4098-9876-A108C1728381}"/>
    <cellStyle name="Normal 9 5 3 2 3 4" xfId="3460" xr:uid="{3F79A883-D358-467C-B8E9-1CFFC6C76FBA}"/>
    <cellStyle name="Normal 9 5 3 2 3 4 2" xfId="5096" xr:uid="{4F85D495-7D1E-45C6-BB60-9C2E5F4F992A}"/>
    <cellStyle name="Normal 9 5 3 2 3 5" xfId="5093" xr:uid="{456CDEA6-3606-4BA9-8045-D1C8341EE7E5}"/>
    <cellStyle name="Normal 9 5 3 2 4" xfId="3461" xr:uid="{5A2525CE-2D66-4F99-B195-0FF1D21D1A31}"/>
    <cellStyle name="Normal 9 5 3 2 4 2" xfId="5097" xr:uid="{172FBB95-E103-4B35-855F-7D72FEB5152E}"/>
    <cellStyle name="Normal 9 5 3 2 5" xfId="3462" xr:uid="{E3C5DD7C-CB4C-4E23-B155-27CB1DFC7E6D}"/>
    <cellStyle name="Normal 9 5 3 2 5 2" xfId="5098" xr:uid="{6988D4C0-7DA3-45A6-9C40-10F5DD10E294}"/>
    <cellStyle name="Normal 9 5 3 2 6" xfId="3463" xr:uid="{D1C8C21B-2059-415D-9D35-7D39B716F5AE}"/>
    <cellStyle name="Normal 9 5 3 2 6 2" xfId="5099" xr:uid="{90ED52BE-31B2-4640-A790-8FECB3BD9CAF}"/>
    <cellStyle name="Normal 9 5 3 2 7" xfId="5087" xr:uid="{D5937BD8-A1AD-4511-A112-C41F0D31FBAD}"/>
    <cellStyle name="Normal 9 5 3 3" xfId="3464" xr:uid="{084A3D75-10FC-47D3-B333-260D45D8BF8B}"/>
    <cellStyle name="Normal 9 5 3 3 2" xfId="3465" xr:uid="{D798932B-145C-4357-8DAA-4B4F9DE3D0B6}"/>
    <cellStyle name="Normal 9 5 3 3 2 2" xfId="3466" xr:uid="{8187319F-DB3F-445E-9BFA-77EC6857CCD2}"/>
    <cellStyle name="Normal 9 5 3 3 2 2 2" xfId="5102" xr:uid="{9C695DF2-1A0D-4630-8CBC-111CE0C57A09}"/>
    <cellStyle name="Normal 9 5 3 3 2 3" xfId="3467" xr:uid="{A53FB19E-DA73-4138-B89A-3F35D35459BF}"/>
    <cellStyle name="Normal 9 5 3 3 2 3 2" xfId="5103" xr:uid="{8BF86B66-F29D-4797-A5D7-396751D6E869}"/>
    <cellStyle name="Normal 9 5 3 3 2 4" xfId="3468" xr:uid="{A7A2AB72-D846-458A-A118-CDBFB4CC79F9}"/>
    <cellStyle name="Normal 9 5 3 3 2 4 2" xfId="5104" xr:uid="{FA76D2E1-C6A0-4A26-B647-19FBB8FA5616}"/>
    <cellStyle name="Normal 9 5 3 3 2 5" xfId="5101" xr:uid="{3ED7BDF8-440F-4B2E-8186-647315D9906E}"/>
    <cellStyle name="Normal 9 5 3 3 3" xfId="3469" xr:uid="{F619CD4E-5445-4661-93AA-228A6C8A939A}"/>
    <cellStyle name="Normal 9 5 3 3 3 2" xfId="5105" xr:uid="{6B624DD3-38A2-4347-BDFB-71C8A4F46874}"/>
    <cellStyle name="Normal 9 5 3 3 4" xfId="3470" xr:uid="{C7D0F394-EC36-4B99-9AAF-DF798C59D05D}"/>
    <cellStyle name="Normal 9 5 3 3 4 2" xfId="5106" xr:uid="{526B60A8-4C6A-4181-B58A-416E9BE09F52}"/>
    <cellStyle name="Normal 9 5 3 3 5" xfId="3471" xr:uid="{B03011EC-AE08-4D95-82D9-20EECBA0D605}"/>
    <cellStyle name="Normal 9 5 3 3 5 2" xfId="5107" xr:uid="{E92D258E-2F06-4473-BFB9-6326A2F5088A}"/>
    <cellStyle name="Normal 9 5 3 3 6" xfId="5100" xr:uid="{B54AEA16-1330-42F2-A3BC-BC7AFB66E5C8}"/>
    <cellStyle name="Normal 9 5 3 4" xfId="3472" xr:uid="{41FAEB9A-BE84-4576-895E-0C0057B9DD2B}"/>
    <cellStyle name="Normal 9 5 3 4 2" xfId="3473" xr:uid="{7C8AB442-58F9-40DD-8F7F-E381EFC76219}"/>
    <cellStyle name="Normal 9 5 3 4 2 2" xfId="5109" xr:uid="{5C6295FA-721C-44C4-83B8-BE96E2404920}"/>
    <cellStyle name="Normal 9 5 3 4 3" xfId="3474" xr:uid="{C7FD2A37-0C27-4101-8B97-80B7685D1952}"/>
    <cellStyle name="Normal 9 5 3 4 3 2" xfId="5110" xr:uid="{9EB3180C-ABAD-4570-B991-A01A4973DDA0}"/>
    <cellStyle name="Normal 9 5 3 4 4" xfId="3475" xr:uid="{CE63FF05-F56B-452D-BFCD-D08B6B96E18C}"/>
    <cellStyle name="Normal 9 5 3 4 4 2" xfId="5111" xr:uid="{57802DD7-BE40-4953-AB32-E59E0F2413FD}"/>
    <cellStyle name="Normal 9 5 3 4 5" xfId="5108" xr:uid="{6D0AE83B-AD5E-4829-BCEF-8539135500BB}"/>
    <cellStyle name="Normal 9 5 3 5" xfId="3476" xr:uid="{C697E456-A4FF-421F-B6E7-4FAE802BA3CA}"/>
    <cellStyle name="Normal 9 5 3 5 2" xfId="3477" xr:uid="{89219549-47BF-4CDC-89A9-D0984AE53BF4}"/>
    <cellStyle name="Normal 9 5 3 5 2 2" xfId="5113" xr:uid="{6E018C5D-4D42-4FC0-8AF0-4A789776AB8C}"/>
    <cellStyle name="Normal 9 5 3 5 3" xfId="3478" xr:uid="{0653D7FC-4C55-4F2D-B135-0B90F5236617}"/>
    <cellStyle name="Normal 9 5 3 5 3 2" xfId="5114" xr:uid="{DCAAD546-7202-4B3D-A5E9-A5A70B05CB65}"/>
    <cellStyle name="Normal 9 5 3 5 4" xfId="3479" xr:uid="{7EEE06F1-6D52-40E5-B7FE-03A787D5F4F0}"/>
    <cellStyle name="Normal 9 5 3 5 4 2" xfId="5115" xr:uid="{68510F22-D3E4-46F7-91B0-2448B45077AB}"/>
    <cellStyle name="Normal 9 5 3 5 5" xfId="5112" xr:uid="{C0C0F3D4-59E4-4A7E-AC4D-DBD0C807A849}"/>
    <cellStyle name="Normal 9 5 3 6" xfId="3480" xr:uid="{48D2C80F-668F-4A01-8B71-F43B4F6D01CF}"/>
    <cellStyle name="Normal 9 5 3 6 2" xfId="5116" xr:uid="{8C16B6B0-0FBA-4274-BD1A-C224B98D5F33}"/>
    <cellStyle name="Normal 9 5 3 7" xfId="3481" xr:uid="{D18256EA-98EF-43B0-9D78-D71E51695C87}"/>
    <cellStyle name="Normal 9 5 3 7 2" xfId="5117" xr:uid="{04288130-3AA3-4686-9BD1-72B7D4081FB0}"/>
    <cellStyle name="Normal 9 5 3 8" xfId="3482" xr:uid="{9A7874BB-24C1-4ECA-9D1B-15F5251A4C7F}"/>
    <cellStyle name="Normal 9 5 3 8 2" xfId="5118" xr:uid="{15CBA552-1B5D-4ADA-BFA1-5848628922DA}"/>
    <cellStyle name="Normal 9 5 3 9" xfId="5086" xr:uid="{CD83BA50-FCBC-4FB4-806A-7BAECE12B38A}"/>
    <cellStyle name="Normal 9 5 4" xfId="3483" xr:uid="{38619A51-198E-4094-9394-ACAF9D55F3A0}"/>
    <cellStyle name="Normal 9 5 4 2" xfId="3484" xr:uid="{144EAEDB-3989-44A8-A42E-A3D63B6786D6}"/>
    <cellStyle name="Normal 9 5 4 2 2" xfId="3485" xr:uid="{75AF35FE-276D-4808-A131-C10B9F557F82}"/>
    <cellStyle name="Normal 9 5 4 2 2 2" xfId="3486" xr:uid="{9E53C700-BBA6-4150-A855-11057A362805}"/>
    <cellStyle name="Normal 9 5 4 2 2 2 2" xfId="5122" xr:uid="{18E970B8-0C8D-4F24-966F-D2A57846B6ED}"/>
    <cellStyle name="Normal 9 5 4 2 2 3" xfId="3487" xr:uid="{60DC7873-7D3A-4A5D-A95E-C88ED8ED6395}"/>
    <cellStyle name="Normal 9 5 4 2 2 3 2" xfId="5123" xr:uid="{08F22F44-E702-42AA-A979-21520D7BA9A9}"/>
    <cellStyle name="Normal 9 5 4 2 2 4" xfId="3488" xr:uid="{FDDED4C9-E0CC-4D65-B379-79647347FDAD}"/>
    <cellStyle name="Normal 9 5 4 2 2 4 2" xfId="5124" xr:uid="{FB9C0A9F-CA24-4716-AD29-2369D13FCF3A}"/>
    <cellStyle name="Normal 9 5 4 2 2 5" xfId="5121" xr:uid="{045A065E-30AD-4673-9090-8C3FAD90CB61}"/>
    <cellStyle name="Normal 9 5 4 2 3" xfId="3489" xr:uid="{918FD4C3-A7DE-4199-AD79-DEA73CE2052C}"/>
    <cellStyle name="Normal 9 5 4 2 3 2" xfId="5125" xr:uid="{869D2CB6-2541-482B-80AD-2861E0C025D4}"/>
    <cellStyle name="Normal 9 5 4 2 4" xfId="3490" xr:uid="{74EF7C41-52A1-41A3-A494-1BB587BA9B17}"/>
    <cellStyle name="Normal 9 5 4 2 4 2" xfId="5126" xr:uid="{64B56B13-6397-4ED4-9E2C-6AD7D0C07F2B}"/>
    <cellStyle name="Normal 9 5 4 2 5" xfId="3491" xr:uid="{09341F57-20C1-452E-B706-AC997ED0BFE3}"/>
    <cellStyle name="Normal 9 5 4 2 5 2" xfId="5127" xr:uid="{E15A152F-EDE5-4A45-82C1-AEE8AFB42235}"/>
    <cellStyle name="Normal 9 5 4 2 6" xfId="5120" xr:uid="{94C3539C-D281-4293-8797-73BE00C7F84D}"/>
    <cellStyle name="Normal 9 5 4 3" xfId="3492" xr:uid="{FA3A551B-8841-486F-9C26-1D861715E883}"/>
    <cellStyle name="Normal 9 5 4 3 2" xfId="3493" xr:uid="{5C6D5603-D3A8-4F85-88D5-8B8CB3CDF45B}"/>
    <cellStyle name="Normal 9 5 4 3 2 2" xfId="5129" xr:uid="{B9508121-A2E4-44A8-B9CD-180F82DD9C74}"/>
    <cellStyle name="Normal 9 5 4 3 3" xfId="3494" xr:uid="{85871C0D-0662-4E96-8775-ECBE48B8F141}"/>
    <cellStyle name="Normal 9 5 4 3 3 2" xfId="5130" xr:uid="{52A10F74-5F04-4B5A-B36D-2B6C63B5170C}"/>
    <cellStyle name="Normal 9 5 4 3 4" xfId="3495" xr:uid="{A590552F-36BD-45B8-973D-5A393AE6A6E6}"/>
    <cellStyle name="Normal 9 5 4 3 4 2" xfId="5131" xr:uid="{2F30AD4F-40F2-4971-9AF4-12A55646E629}"/>
    <cellStyle name="Normal 9 5 4 3 5" xfId="5128" xr:uid="{B7704DF9-1478-4021-A7F4-0271B8438026}"/>
    <cellStyle name="Normal 9 5 4 4" xfId="3496" xr:uid="{F8D105EF-1376-4E54-AB2B-CE10BEF453AA}"/>
    <cellStyle name="Normal 9 5 4 4 2" xfId="3497" xr:uid="{6CDB57DC-15D6-414A-9B15-050B18CACF53}"/>
    <cellStyle name="Normal 9 5 4 4 2 2" xfId="5133" xr:uid="{88288529-A1A7-487A-83FE-98DB27D563BA}"/>
    <cellStyle name="Normal 9 5 4 4 3" xfId="3498" xr:uid="{889813F7-9C3F-4440-88D9-5C8B92675AC4}"/>
    <cellStyle name="Normal 9 5 4 4 3 2" xfId="5134" xr:uid="{E82137B8-EEF3-4DCA-91C7-FAAAF0AA5587}"/>
    <cellStyle name="Normal 9 5 4 4 4" xfId="3499" xr:uid="{435F545D-EE48-4EE2-B8F9-33C519B4E4F0}"/>
    <cellStyle name="Normal 9 5 4 4 4 2" xfId="5135" xr:uid="{418FD5E7-F6E8-4079-A3A7-0C3EE83CAF62}"/>
    <cellStyle name="Normal 9 5 4 4 5" xfId="5132" xr:uid="{AB185898-1CCA-4BD7-AC62-B43C555F97DD}"/>
    <cellStyle name="Normal 9 5 4 5" xfId="3500" xr:uid="{DFB33552-A3F9-4A7A-AE3B-EE3C2425FF48}"/>
    <cellStyle name="Normal 9 5 4 5 2" xfId="5136" xr:uid="{A3A8EF4C-5885-4ADB-A5BA-56305305EEDC}"/>
    <cellStyle name="Normal 9 5 4 6" xfId="3501" xr:uid="{99B83F25-05F7-45BF-9230-2D76AE301AB6}"/>
    <cellStyle name="Normal 9 5 4 6 2" xfId="5137" xr:uid="{4FA1D7E2-87C2-4501-AC4B-34AB8CB7A4AA}"/>
    <cellStyle name="Normal 9 5 4 7" xfId="3502" xr:uid="{84025E91-68AC-4DD7-8DE4-AF43C76B7364}"/>
    <cellStyle name="Normal 9 5 4 7 2" xfId="5138" xr:uid="{48F933B3-8B09-48A5-8E31-298FA55FE46A}"/>
    <cellStyle name="Normal 9 5 4 8" xfId="5119" xr:uid="{2C1D0B46-35EB-4EF5-9C3F-FABA1104E634}"/>
    <cellStyle name="Normal 9 5 5" xfId="3503" xr:uid="{6AD9985B-1D0A-4F03-A5D6-4A8D31CD90A4}"/>
    <cellStyle name="Normal 9 5 5 2" xfId="3504" xr:uid="{15D948D6-9430-4DED-A202-3CA686161FD9}"/>
    <cellStyle name="Normal 9 5 5 2 2" xfId="3505" xr:uid="{1AD9B51A-D328-400B-B2D5-C8CE41ABDD95}"/>
    <cellStyle name="Normal 9 5 5 2 2 2" xfId="5141" xr:uid="{86FD54DC-53DF-4437-B7E8-E146816DE86F}"/>
    <cellStyle name="Normal 9 5 5 2 3" xfId="3506" xr:uid="{2679568E-AF1D-484E-89A1-1FF7B4D90C5D}"/>
    <cellStyle name="Normal 9 5 5 2 3 2" xfId="5142" xr:uid="{5E8FA6F8-9833-4FF0-BF86-5646987CFDA0}"/>
    <cellStyle name="Normal 9 5 5 2 4" xfId="3507" xr:uid="{89988A79-B52B-4EB4-B77E-7FBBF23D7955}"/>
    <cellStyle name="Normal 9 5 5 2 4 2" xfId="5143" xr:uid="{07A61109-F1DF-43A5-8E1E-3AA5B9A0AF9A}"/>
    <cellStyle name="Normal 9 5 5 2 5" xfId="5140" xr:uid="{1D79F850-7C41-406C-AFE9-8CDF9DF4D22F}"/>
    <cellStyle name="Normal 9 5 5 3" xfId="3508" xr:uid="{42F39903-DED3-4677-8C31-9EE05E761F25}"/>
    <cellStyle name="Normal 9 5 5 3 2" xfId="3509" xr:uid="{EA6AACD8-720B-4181-B00B-06F54A0738D0}"/>
    <cellStyle name="Normal 9 5 5 3 2 2" xfId="5145" xr:uid="{0CA6F0B8-D0B4-4DAD-81BA-F7130B5E9090}"/>
    <cellStyle name="Normal 9 5 5 3 3" xfId="3510" xr:uid="{BA8AE718-A9F2-47EC-99CF-FFA89BE65305}"/>
    <cellStyle name="Normal 9 5 5 3 3 2" xfId="5146" xr:uid="{87BA2F7E-EE8B-4CEA-B176-6C11CDA38F76}"/>
    <cellStyle name="Normal 9 5 5 3 4" xfId="3511" xr:uid="{2484C010-0C25-4C25-A45A-B6A6A38ACD14}"/>
    <cellStyle name="Normal 9 5 5 3 4 2" xfId="5147" xr:uid="{2707748A-83CB-44CE-920A-BDCF95B4BA4D}"/>
    <cellStyle name="Normal 9 5 5 3 5" xfId="5144" xr:uid="{18F58D8A-FB46-4EC9-BAC0-F92991EBDB89}"/>
    <cellStyle name="Normal 9 5 5 4" xfId="3512" xr:uid="{746FED24-71F0-42A1-9CE4-0B2029692C98}"/>
    <cellStyle name="Normal 9 5 5 4 2" xfId="5148" xr:uid="{7C56A70C-D05D-423A-990D-9665FCC4CA13}"/>
    <cellStyle name="Normal 9 5 5 5" xfId="3513" xr:uid="{49CCCD52-8340-4BFE-9893-1C01AA759243}"/>
    <cellStyle name="Normal 9 5 5 5 2" xfId="5149" xr:uid="{EC995080-AE3F-4FE5-8EB6-561AEC9A23FE}"/>
    <cellStyle name="Normal 9 5 5 6" xfId="3514" xr:uid="{E2DEB691-FF35-4E37-BC60-26E300294361}"/>
    <cellStyle name="Normal 9 5 5 6 2" xfId="5150" xr:uid="{1F5A2FC0-1FCC-4094-B71D-6C61CC364C48}"/>
    <cellStyle name="Normal 9 5 5 7" xfId="5139" xr:uid="{A76626BA-6939-4EFD-91F5-C1E1B0F9B83D}"/>
    <cellStyle name="Normal 9 5 6" xfId="3515" xr:uid="{8DF1C850-D356-4C1E-9FA9-B1027A7866F3}"/>
    <cellStyle name="Normal 9 5 6 2" xfId="3516" xr:uid="{41C9A3CD-B744-4539-8277-04D0780E5AF6}"/>
    <cellStyle name="Normal 9 5 6 2 2" xfId="3517" xr:uid="{5DAE9F84-329E-4704-9844-7E52428B17B1}"/>
    <cellStyle name="Normal 9 5 6 2 2 2" xfId="5153" xr:uid="{D5FC6023-834F-4026-BD32-97FD8B1CCAC2}"/>
    <cellStyle name="Normal 9 5 6 2 3" xfId="3518" xr:uid="{34235890-018B-483D-8FA1-A357F1DA92DC}"/>
    <cellStyle name="Normal 9 5 6 2 3 2" xfId="5154" xr:uid="{BF735FEE-E0E3-41F7-96C7-641FCA2D89B3}"/>
    <cellStyle name="Normal 9 5 6 2 4" xfId="3519" xr:uid="{85C02360-CC2A-4B40-ADCC-F004D6FC0017}"/>
    <cellStyle name="Normal 9 5 6 2 4 2" xfId="5155" xr:uid="{2CFE7945-BE6E-4541-9A59-D4B7971034C0}"/>
    <cellStyle name="Normal 9 5 6 2 5" xfId="5152" xr:uid="{6D354410-30C8-4906-9D0D-07AD27CF8FB9}"/>
    <cellStyle name="Normal 9 5 6 3" xfId="3520" xr:uid="{01AE3FA5-2524-4EEE-8ED2-4D27B6282D8E}"/>
    <cellStyle name="Normal 9 5 6 3 2" xfId="5156" xr:uid="{EF871DDE-A0BB-499D-AAD9-C6FE8EEE3478}"/>
    <cellStyle name="Normal 9 5 6 4" xfId="3521" xr:uid="{58CE88D5-D66E-4575-9203-4A463342CAAA}"/>
    <cellStyle name="Normal 9 5 6 4 2" xfId="5157" xr:uid="{476B6D28-AB11-46E7-900B-88C6CB83CE3E}"/>
    <cellStyle name="Normal 9 5 6 5" xfId="3522" xr:uid="{7865D124-9101-45AA-B686-53D79D446869}"/>
    <cellStyle name="Normal 9 5 6 5 2" xfId="5158" xr:uid="{D5B40D14-7627-485A-8F4D-F7783E365ACB}"/>
    <cellStyle name="Normal 9 5 6 6" xfId="5151" xr:uid="{FA3ADC57-CED2-48CF-9315-E2675801BEA4}"/>
    <cellStyle name="Normal 9 5 7" xfId="3523" xr:uid="{568013ED-BD9B-45D5-AF7A-6E4E6AB96865}"/>
    <cellStyle name="Normal 9 5 7 2" xfId="3524" xr:uid="{00EDFB06-85F8-44CC-9A4C-CE8675AD94B3}"/>
    <cellStyle name="Normal 9 5 7 2 2" xfId="5160" xr:uid="{E337759E-66CF-47A1-B355-60BEA4DE6A38}"/>
    <cellStyle name="Normal 9 5 7 3" xfId="3525" xr:uid="{C511246F-BE5F-4097-9390-9E18C65A26FE}"/>
    <cellStyle name="Normal 9 5 7 3 2" xfId="5161" xr:uid="{886EDFAA-2A8D-4FC8-A03A-473D4520BE05}"/>
    <cellStyle name="Normal 9 5 7 4" xfId="3526" xr:uid="{62326F06-409F-49CA-9257-0773E82B7DCB}"/>
    <cellStyle name="Normal 9 5 7 4 2" xfId="5162" xr:uid="{FD8143A1-B02F-446F-8C10-B548A322F429}"/>
    <cellStyle name="Normal 9 5 7 5" xfId="5159" xr:uid="{C63B7994-F1AF-4BA2-BFEB-39833E4C14BF}"/>
    <cellStyle name="Normal 9 5 8" xfId="3527" xr:uid="{E59602CD-7D18-4102-BFEF-EDCE3A71A8AE}"/>
    <cellStyle name="Normal 9 5 8 2" xfId="3528" xr:uid="{90603F18-3171-4D87-AA56-6FE10C6064B8}"/>
    <cellStyle name="Normal 9 5 8 2 2" xfId="5164" xr:uid="{5C821D53-C128-453E-9F01-45001E2E755D}"/>
    <cellStyle name="Normal 9 5 8 3" xfId="3529" xr:uid="{9A032307-77EC-4EF9-806C-BA1B78672DA8}"/>
    <cellStyle name="Normal 9 5 8 3 2" xfId="5165" xr:uid="{2DE46015-BEFA-47DF-BFCB-ED2C4B130A23}"/>
    <cellStyle name="Normal 9 5 8 4" xfId="3530" xr:uid="{73C698BC-6A38-488A-9629-C8AD080F44CA}"/>
    <cellStyle name="Normal 9 5 8 4 2" xfId="5166" xr:uid="{433628AD-C6C1-48D1-99AB-2F5B036CC5E7}"/>
    <cellStyle name="Normal 9 5 8 5" xfId="5163" xr:uid="{62665053-F170-4049-904D-678DE07CE883}"/>
    <cellStyle name="Normal 9 5 9" xfId="3531" xr:uid="{2F1C0623-DB1C-4805-A81E-F386D6EB147D}"/>
    <cellStyle name="Normal 9 5 9 2" xfId="5167" xr:uid="{8AF1A9A7-0D2E-4B4D-9404-6E58546F0E78}"/>
    <cellStyle name="Normal 9 6" xfId="3532" xr:uid="{27921574-B3D1-4C77-9AF6-A1336444E8C9}"/>
    <cellStyle name="Normal 9 6 10" xfId="5168" xr:uid="{2342173A-E8B7-4A05-BFE9-8AF6F66B73E0}"/>
    <cellStyle name="Normal 9 6 2" xfId="3533" xr:uid="{2D292490-FC80-4485-81BF-CC183F6E5BA1}"/>
    <cellStyle name="Normal 9 6 2 2" xfId="3534" xr:uid="{A2D55830-00C5-4407-BB23-BAA3A6DE32B0}"/>
    <cellStyle name="Normal 9 6 2 2 2" xfId="3535" xr:uid="{775E9C8F-72AE-4AE5-8309-3DA34E51A426}"/>
    <cellStyle name="Normal 9 6 2 2 2 2" xfId="3536" xr:uid="{24BD471A-142F-468D-84DD-9C7039CF1F5C}"/>
    <cellStyle name="Normal 9 6 2 2 2 2 2" xfId="5172" xr:uid="{301A209A-BD14-4744-B24C-BE2FC09D6722}"/>
    <cellStyle name="Normal 9 6 2 2 2 3" xfId="3537" xr:uid="{244CB620-8B8B-4B79-889E-5C4A27C6235C}"/>
    <cellStyle name="Normal 9 6 2 2 2 3 2" xfId="5173" xr:uid="{1DD26E60-2DE7-4951-A0A3-CDA90A745F1F}"/>
    <cellStyle name="Normal 9 6 2 2 2 4" xfId="3538" xr:uid="{C08BF945-6F43-4F90-9531-5866F9C72155}"/>
    <cellStyle name="Normal 9 6 2 2 2 4 2" xfId="5174" xr:uid="{8568427E-F062-408E-A5C3-568779CB1535}"/>
    <cellStyle name="Normal 9 6 2 2 2 5" xfId="5171" xr:uid="{92E45E9C-B004-4028-8D95-462F89468CBF}"/>
    <cellStyle name="Normal 9 6 2 2 3" xfId="3539" xr:uid="{26AD4224-1B52-42EB-821B-EE096143AAF8}"/>
    <cellStyle name="Normal 9 6 2 2 3 2" xfId="3540" xr:uid="{8FA89711-B721-4B95-A4BC-6630B35A404D}"/>
    <cellStyle name="Normal 9 6 2 2 3 2 2" xfId="5176" xr:uid="{ABC0E338-50EB-4AB4-82B2-099118ACBFAF}"/>
    <cellStyle name="Normal 9 6 2 2 3 3" xfId="3541" xr:uid="{B41BE0F8-55A1-444A-B346-3A973B190B68}"/>
    <cellStyle name="Normal 9 6 2 2 3 3 2" xfId="5177" xr:uid="{D6AA0AD9-C14C-4943-BDAA-281542B841C8}"/>
    <cellStyle name="Normal 9 6 2 2 3 4" xfId="3542" xr:uid="{6B85F5D0-FBA1-4D13-A077-190928B0AE1D}"/>
    <cellStyle name="Normal 9 6 2 2 3 4 2" xfId="5178" xr:uid="{236479BE-9EEC-46FD-921D-616BDDF203BC}"/>
    <cellStyle name="Normal 9 6 2 2 3 5" xfId="5175" xr:uid="{434ECD57-3D55-40C9-AF3B-61BDF43A33B1}"/>
    <cellStyle name="Normal 9 6 2 2 4" xfId="3543" xr:uid="{E7E0F75B-3DF1-4C6E-8927-12C8E7397478}"/>
    <cellStyle name="Normal 9 6 2 2 4 2" xfId="5179" xr:uid="{B15861FF-AD23-4543-95CE-8FFB8422CD7B}"/>
    <cellStyle name="Normal 9 6 2 2 5" xfId="3544" xr:uid="{3F858EFF-03D3-4D42-BDA3-70C38C2599DF}"/>
    <cellStyle name="Normal 9 6 2 2 5 2" xfId="5180" xr:uid="{78569BCA-CBE7-41A1-963D-D5EC802D610C}"/>
    <cellStyle name="Normal 9 6 2 2 6" xfId="3545" xr:uid="{477AC156-D8BB-428A-8F77-1A19A728AAF0}"/>
    <cellStyle name="Normal 9 6 2 2 6 2" xfId="5181" xr:uid="{30AAEA37-5999-4A13-AB3C-8D786B075275}"/>
    <cellStyle name="Normal 9 6 2 2 7" xfId="5170" xr:uid="{8281B362-B117-4FCA-BF4F-D454B8BDF45D}"/>
    <cellStyle name="Normal 9 6 2 3" xfId="3546" xr:uid="{7C7769AD-E1E4-4A6B-94DA-69DB061747E7}"/>
    <cellStyle name="Normal 9 6 2 3 2" xfId="3547" xr:uid="{62DF662E-03A9-40F1-BFFA-252C71A55254}"/>
    <cellStyle name="Normal 9 6 2 3 2 2" xfId="3548" xr:uid="{E10EE369-EC90-4FD7-B622-E3D187CFD9AD}"/>
    <cellStyle name="Normal 9 6 2 3 2 2 2" xfId="5184" xr:uid="{00B49772-3906-44A8-B32E-A6DC028AA409}"/>
    <cellStyle name="Normal 9 6 2 3 2 3" xfId="3549" xr:uid="{3DC78F1C-639F-456E-BE55-39013A8F383C}"/>
    <cellStyle name="Normal 9 6 2 3 2 3 2" xfId="5185" xr:uid="{8E96A03B-B189-46B2-A16D-8ABC45A7DF61}"/>
    <cellStyle name="Normal 9 6 2 3 2 4" xfId="3550" xr:uid="{20B7B65C-8676-47C3-BFAB-36DDCA03CE84}"/>
    <cellStyle name="Normal 9 6 2 3 2 4 2" xfId="5186" xr:uid="{82292925-7856-484F-A7E8-8DC8C902CCE6}"/>
    <cellStyle name="Normal 9 6 2 3 2 5" xfId="5183" xr:uid="{D782B492-47BF-495F-B807-A88A7D4D3C81}"/>
    <cellStyle name="Normal 9 6 2 3 3" xfId="3551" xr:uid="{A4B56B41-3081-41B0-9168-4CE41916DAB8}"/>
    <cellStyle name="Normal 9 6 2 3 3 2" xfId="5187" xr:uid="{BE3DED41-BB50-4C1E-B9E6-8EB37FF7EEC1}"/>
    <cellStyle name="Normal 9 6 2 3 4" xfId="3552" xr:uid="{5DA454F7-F4B6-4081-94F9-D3DB44B9F50F}"/>
    <cellStyle name="Normal 9 6 2 3 4 2" xfId="5188" xr:uid="{EE8215F1-2A5E-4B48-ACFF-82E7A1F76180}"/>
    <cellStyle name="Normal 9 6 2 3 5" xfId="3553" xr:uid="{73E728C1-7A2C-4C68-89E9-D2186E3D282D}"/>
    <cellStyle name="Normal 9 6 2 3 5 2" xfId="5189" xr:uid="{2B448534-4572-49EE-BD29-386B37048396}"/>
    <cellStyle name="Normal 9 6 2 3 6" xfId="5182" xr:uid="{18D8D0B8-06D1-439B-9063-964D918C1905}"/>
    <cellStyle name="Normal 9 6 2 4" xfId="3554" xr:uid="{9EE2005D-B768-4796-9567-5F14139C031B}"/>
    <cellStyle name="Normal 9 6 2 4 2" xfId="3555" xr:uid="{9940A432-8062-40E3-BD28-757B5C2CF642}"/>
    <cellStyle name="Normal 9 6 2 4 2 2" xfId="5191" xr:uid="{DF8E7866-2288-414C-B0D9-CC2001689FF6}"/>
    <cellStyle name="Normal 9 6 2 4 3" xfId="3556" xr:uid="{3B331A64-7928-49A9-AE40-A5C5571505EF}"/>
    <cellStyle name="Normal 9 6 2 4 3 2" xfId="5192" xr:uid="{74C8F03D-827D-4CBC-924E-68448BFDBD7A}"/>
    <cellStyle name="Normal 9 6 2 4 4" xfId="3557" xr:uid="{70A93E38-C680-49D5-B418-CC3046939AED}"/>
    <cellStyle name="Normal 9 6 2 4 4 2" xfId="5193" xr:uid="{DA8CC37A-933A-4CE3-B4C2-24B577FF6B0B}"/>
    <cellStyle name="Normal 9 6 2 4 5" xfId="5190" xr:uid="{52DAB000-FDFD-4D44-AABA-6D23786A2AAE}"/>
    <cellStyle name="Normal 9 6 2 5" xfId="3558" xr:uid="{5C7BD4F6-3498-442C-882E-1F42A368C60C}"/>
    <cellStyle name="Normal 9 6 2 5 2" xfId="3559" xr:uid="{CA93473A-A379-491E-BCA2-5FB2662E37F7}"/>
    <cellStyle name="Normal 9 6 2 5 2 2" xfId="5195" xr:uid="{69F5D134-AFA4-4DE2-982F-ABBE41D9D06A}"/>
    <cellStyle name="Normal 9 6 2 5 3" xfId="3560" xr:uid="{CD7D0734-D723-441D-A9F7-3956B5E1ECC4}"/>
    <cellStyle name="Normal 9 6 2 5 3 2" xfId="5196" xr:uid="{3D7A98DE-31A7-41B0-A8C2-B4E6C5C9AC2D}"/>
    <cellStyle name="Normal 9 6 2 5 4" xfId="3561" xr:uid="{06654D39-BBD2-4C52-BA94-4D3BE8C7D752}"/>
    <cellStyle name="Normal 9 6 2 5 4 2" xfId="5197" xr:uid="{AD314390-4691-406D-A888-9F502F8A2F25}"/>
    <cellStyle name="Normal 9 6 2 5 5" xfId="5194" xr:uid="{A1FA8D8A-A174-46E0-AF7C-A14BE09D2696}"/>
    <cellStyle name="Normal 9 6 2 6" xfId="3562" xr:uid="{DAB4054A-C1C5-49EE-AF41-FA6741AC8AFA}"/>
    <cellStyle name="Normal 9 6 2 6 2" xfId="5198" xr:uid="{4587B0E5-99E7-4602-8B7D-9D22D3B0A648}"/>
    <cellStyle name="Normal 9 6 2 7" xfId="3563" xr:uid="{3BF472E1-FEA1-45B6-BFE6-46CA0B7DC6E4}"/>
    <cellStyle name="Normal 9 6 2 7 2" xfId="5199" xr:uid="{EF2C0F3E-B001-4660-A658-FDC7FEAD52D3}"/>
    <cellStyle name="Normal 9 6 2 8" xfId="3564" xr:uid="{14B4BA56-2CF2-4A59-A398-311651C0312E}"/>
    <cellStyle name="Normal 9 6 2 8 2" xfId="5200" xr:uid="{5C39D0E9-7404-4760-958E-2E7713A10F2D}"/>
    <cellStyle name="Normal 9 6 2 9" xfId="5169" xr:uid="{02EC2FF9-77D4-4396-8144-A3BB5250AB1F}"/>
    <cellStyle name="Normal 9 6 3" xfId="3565" xr:uid="{0697D03D-9846-49B2-9836-E63E15BBB051}"/>
    <cellStyle name="Normal 9 6 3 2" xfId="3566" xr:uid="{C608E49D-DEC1-48F5-81D0-B2B57D21D079}"/>
    <cellStyle name="Normal 9 6 3 2 2" xfId="3567" xr:uid="{FE0F00D3-8F63-4F9B-9CC8-A2974E207579}"/>
    <cellStyle name="Normal 9 6 3 2 2 2" xfId="5203" xr:uid="{8E516FCE-AA8A-45B3-B732-B9D31CAE7A4F}"/>
    <cellStyle name="Normal 9 6 3 2 3" xfId="3568" xr:uid="{28B49309-2208-4FEB-AD43-46ACF1EF5AA4}"/>
    <cellStyle name="Normal 9 6 3 2 3 2" xfId="5204" xr:uid="{9365F941-5CEA-4BC6-83A6-0DB356AA0431}"/>
    <cellStyle name="Normal 9 6 3 2 4" xfId="3569" xr:uid="{CD52A6D3-57A6-47CD-B9F7-D54F2B6D1B29}"/>
    <cellStyle name="Normal 9 6 3 2 4 2" xfId="5205" xr:uid="{219DF2D2-42AD-44BC-99C8-EBAF10C7A159}"/>
    <cellStyle name="Normal 9 6 3 2 5" xfId="5202" xr:uid="{3FF6B949-A566-45A4-B347-750B7E099BFA}"/>
    <cellStyle name="Normal 9 6 3 3" xfId="3570" xr:uid="{C5F064DF-C36C-49B0-8591-4CBE616F1BE6}"/>
    <cellStyle name="Normal 9 6 3 3 2" xfId="3571" xr:uid="{2709EBC7-D8B6-43C8-8044-B78E246F0743}"/>
    <cellStyle name="Normal 9 6 3 3 2 2" xfId="5207" xr:uid="{83E00B2C-14A5-4C28-B76E-81882B844AF4}"/>
    <cellStyle name="Normal 9 6 3 3 3" xfId="3572" xr:uid="{087FED96-BCA5-4421-ABEF-53090E6BF129}"/>
    <cellStyle name="Normal 9 6 3 3 3 2" xfId="5208" xr:uid="{ED8034BD-6E85-425C-9497-8B2E6C9D11B3}"/>
    <cellStyle name="Normal 9 6 3 3 4" xfId="3573" xr:uid="{D858C659-7280-4386-A124-929A9E7EBCF5}"/>
    <cellStyle name="Normal 9 6 3 3 4 2" xfId="5209" xr:uid="{52DF05FC-A96D-4107-97F1-9FD9EA2F0FB1}"/>
    <cellStyle name="Normal 9 6 3 3 5" xfId="5206" xr:uid="{CD44C382-2D71-4626-BE81-A40FAA822A05}"/>
    <cellStyle name="Normal 9 6 3 4" xfId="3574" xr:uid="{7EAF248C-6634-4E5F-B32B-6A1E72F003CF}"/>
    <cellStyle name="Normal 9 6 3 4 2" xfId="5210" xr:uid="{CFEA7267-4E18-4A00-B64C-45CDDE631861}"/>
    <cellStyle name="Normal 9 6 3 5" xfId="3575" xr:uid="{1F4FB59F-5CFB-419B-B612-5C2AD5A29EE8}"/>
    <cellStyle name="Normal 9 6 3 5 2" xfId="5211" xr:uid="{8C70AB4F-C030-4834-8E56-CE0FFB43439E}"/>
    <cellStyle name="Normal 9 6 3 6" xfId="3576" xr:uid="{8E1D9E68-9A08-4C96-B563-F39A7ACF347C}"/>
    <cellStyle name="Normal 9 6 3 6 2" xfId="5212" xr:uid="{CE803D9B-4CEB-4BC4-9ACC-3A4D010F7888}"/>
    <cellStyle name="Normal 9 6 3 7" xfId="5201" xr:uid="{27F8860B-2DD2-4463-97EB-66155BC48ACA}"/>
    <cellStyle name="Normal 9 6 4" xfId="3577" xr:uid="{930E23AE-5DFE-433B-8089-70947D6CFFE6}"/>
    <cellStyle name="Normal 9 6 4 2" xfId="3578" xr:uid="{8B853A99-184A-43F6-ACE3-4B17B47DA14B}"/>
    <cellStyle name="Normal 9 6 4 2 2" xfId="3579" xr:uid="{735809A8-BCD7-4B09-A968-DE09F990D718}"/>
    <cellStyle name="Normal 9 6 4 2 2 2" xfId="5215" xr:uid="{CB4D5831-67BB-4B72-A9C8-99AD57E5417A}"/>
    <cellStyle name="Normal 9 6 4 2 3" xfId="3580" xr:uid="{D25A769A-679A-4F83-8BBC-70ABBD3AD813}"/>
    <cellStyle name="Normal 9 6 4 2 3 2" xfId="5216" xr:uid="{76B2446D-86F5-451C-9668-C630BE8E743E}"/>
    <cellStyle name="Normal 9 6 4 2 4" xfId="3581" xr:uid="{3BF16B18-75B6-4035-8D66-F5F86C876F3D}"/>
    <cellStyle name="Normal 9 6 4 2 4 2" xfId="5217" xr:uid="{AB17B96F-F98D-4530-AB74-39FDCBA689B2}"/>
    <cellStyle name="Normal 9 6 4 2 5" xfId="5214" xr:uid="{1EF7159C-E36B-4A40-80CB-6376763E17E7}"/>
    <cellStyle name="Normal 9 6 4 3" xfId="3582" xr:uid="{B19574F2-9CA2-4200-B535-6635A76CBD59}"/>
    <cellStyle name="Normal 9 6 4 3 2" xfId="5218" xr:uid="{3407FC90-DC63-4874-B256-E369CB9695C2}"/>
    <cellStyle name="Normal 9 6 4 4" xfId="3583" xr:uid="{D1C62DF3-4EE0-4D5E-9C3E-07FC357EB511}"/>
    <cellStyle name="Normal 9 6 4 4 2" xfId="5219" xr:uid="{AA6DF287-AA4D-4258-BA76-E5F682FAB532}"/>
    <cellStyle name="Normal 9 6 4 5" xfId="3584" xr:uid="{32608DB8-2B6E-468E-82BD-4C5FC7B5098A}"/>
    <cellStyle name="Normal 9 6 4 5 2" xfId="5220" xr:uid="{E93BEBE1-993D-42A4-B045-4B47F6AD3995}"/>
    <cellStyle name="Normal 9 6 4 6" xfId="5213" xr:uid="{C313C5B8-548A-4E9F-A532-C620D097817B}"/>
    <cellStyle name="Normal 9 6 5" xfId="3585" xr:uid="{5840E720-B6FD-4450-91A5-5C0B1F70E3E9}"/>
    <cellStyle name="Normal 9 6 5 2" xfId="3586" xr:uid="{48234380-6975-4946-929A-C66ABB681132}"/>
    <cellStyle name="Normal 9 6 5 2 2" xfId="5222" xr:uid="{32CE23CD-1042-453C-8E64-702A964F585F}"/>
    <cellStyle name="Normal 9 6 5 3" xfId="3587" xr:uid="{C6F2E7B4-B2F7-46BE-A2BF-66E671DEA21F}"/>
    <cellStyle name="Normal 9 6 5 3 2" xfId="5223" xr:uid="{5F14657B-C3A3-4C29-8236-79506CE9E300}"/>
    <cellStyle name="Normal 9 6 5 4" xfId="3588" xr:uid="{E6475C51-A677-4E88-B529-A8C896F7EB78}"/>
    <cellStyle name="Normal 9 6 5 4 2" xfId="5224" xr:uid="{D51F04CC-698C-463D-BB36-7314806C9AC6}"/>
    <cellStyle name="Normal 9 6 5 5" xfId="5221" xr:uid="{BC255277-37C2-4F4F-9619-70F665EA1FCC}"/>
    <cellStyle name="Normal 9 6 6" xfId="3589" xr:uid="{2CEB4321-17C4-4ECC-B7D9-E2A0765F1552}"/>
    <cellStyle name="Normal 9 6 6 2" xfId="3590" xr:uid="{3A2A92E6-97B1-464A-A1F5-F8CFF9EE4918}"/>
    <cellStyle name="Normal 9 6 6 2 2" xfId="5226" xr:uid="{B0F4D138-64D0-4545-8DDD-D09A7AE8D61F}"/>
    <cellStyle name="Normal 9 6 6 3" xfId="3591" xr:uid="{F1250C36-EDD1-4E74-A33F-968B6E200487}"/>
    <cellStyle name="Normal 9 6 6 3 2" xfId="5227" xr:uid="{7729BC1A-D693-4B81-B40D-CCBD593F79AC}"/>
    <cellStyle name="Normal 9 6 6 4" xfId="3592" xr:uid="{21A2A2C9-CEAF-4300-8A9E-2374609EB09B}"/>
    <cellStyle name="Normal 9 6 6 4 2" xfId="5228" xr:uid="{2E2850E5-1641-44F1-85C8-5F85D9A51A35}"/>
    <cellStyle name="Normal 9 6 6 5" xfId="5225" xr:uid="{E602DBDD-A301-4FB4-B31D-367C6FF8E626}"/>
    <cellStyle name="Normal 9 6 7" xfId="3593" xr:uid="{BCE3C94F-F81F-4F55-A648-3955BAD4B186}"/>
    <cellStyle name="Normal 9 6 7 2" xfId="5229" xr:uid="{92F252D6-2D24-4B29-9595-36485D3C11C2}"/>
    <cellStyle name="Normal 9 6 8" xfId="3594" xr:uid="{C2652AB2-B83D-40E7-B332-4FBEE9B5A44B}"/>
    <cellStyle name="Normal 9 6 8 2" xfId="5230" xr:uid="{900F8ACE-CE20-49E6-A975-F765E4DAB113}"/>
    <cellStyle name="Normal 9 6 9" xfId="3595" xr:uid="{ACB69471-FA68-4032-84A7-CD206518F743}"/>
    <cellStyle name="Normal 9 6 9 2" xfId="5231" xr:uid="{5AB65314-D4B8-4AFD-AD9D-021BFAB69260}"/>
    <cellStyle name="Normal 9 7" xfId="3596" xr:uid="{059DE621-D7CA-4559-A645-540BC7853864}"/>
    <cellStyle name="Normal 9 7 2" xfId="3597" xr:uid="{FA17C0CA-6FA6-4FF1-B215-8CA7F9335392}"/>
    <cellStyle name="Normal 9 7 2 2" xfId="3598" xr:uid="{12F786A3-C985-4B17-9F5B-00BAB13BFC36}"/>
    <cellStyle name="Normal 9 7 2 2 2" xfId="3599" xr:uid="{4902745E-7142-40FD-B593-E3665BB81308}"/>
    <cellStyle name="Normal 9 7 2 2 2 2" xfId="4274" xr:uid="{1C9A58CB-B0B9-4B6C-AD45-5A65250B46F8}"/>
    <cellStyle name="Normal 9 7 2 2 2 2 2" xfId="5236" xr:uid="{888C77C3-67C6-45DC-B622-13AE65383033}"/>
    <cellStyle name="Normal 9 7 2 2 2 3" xfId="5235" xr:uid="{03B83039-1C61-4571-B65F-1C6FF1A0E668}"/>
    <cellStyle name="Normal 9 7 2 2 3" xfId="3600" xr:uid="{9DEAB9EB-42E5-4969-982B-ED3FB23FD598}"/>
    <cellStyle name="Normal 9 7 2 2 3 2" xfId="5237" xr:uid="{A9E04E2A-6FA0-4AAC-AC9F-C6EFE77CDE88}"/>
    <cellStyle name="Normal 9 7 2 2 4" xfId="3601" xr:uid="{7BF552FA-98AB-49CD-ABCB-5B5512270170}"/>
    <cellStyle name="Normal 9 7 2 2 4 2" xfId="5238" xr:uid="{80D1301A-C203-4AAC-BE5B-790EB1C39833}"/>
    <cellStyle name="Normal 9 7 2 2 5" xfId="5234" xr:uid="{7685E314-446E-4B25-AC8F-6E10727FC2A4}"/>
    <cellStyle name="Normal 9 7 2 3" xfId="3602" xr:uid="{6FDB1693-6A0C-41BD-A222-6A12BF2A7E08}"/>
    <cellStyle name="Normal 9 7 2 3 2" xfId="3603" xr:uid="{6E88F8CD-EE80-4485-BC57-4891B4567398}"/>
    <cellStyle name="Normal 9 7 2 3 2 2" xfId="5240" xr:uid="{61822A7C-12DB-4F56-90A4-E3635EB69B3A}"/>
    <cellStyle name="Normal 9 7 2 3 3" xfId="3604" xr:uid="{D0E26F61-5A83-41A8-82FD-B7520DB2669B}"/>
    <cellStyle name="Normal 9 7 2 3 3 2" xfId="5241" xr:uid="{D267C6D7-5B3D-4231-AB04-D910155E212E}"/>
    <cellStyle name="Normal 9 7 2 3 4" xfId="3605" xr:uid="{F605BA84-A30F-4EBC-997A-FA38877E2CCB}"/>
    <cellStyle name="Normal 9 7 2 3 4 2" xfId="5242" xr:uid="{49D35F23-504E-4A8E-BE62-D30A15905D6A}"/>
    <cellStyle name="Normal 9 7 2 3 5" xfId="5239" xr:uid="{B05E0C4C-9F13-4BB2-8A45-271938222983}"/>
    <cellStyle name="Normal 9 7 2 4" xfId="3606" xr:uid="{EB106D28-7791-4FEE-BF79-3704698E2407}"/>
    <cellStyle name="Normal 9 7 2 4 2" xfId="5243" xr:uid="{7948A219-B1D3-429B-A9A9-4BC9CDEED41D}"/>
    <cellStyle name="Normal 9 7 2 5" xfId="3607" xr:uid="{C27FBEE1-99F5-42FD-A85D-2E0549221C0C}"/>
    <cellStyle name="Normal 9 7 2 5 2" xfId="5244" xr:uid="{77EC558B-FB1A-4FBB-AE31-9CE9C4CCDF40}"/>
    <cellStyle name="Normal 9 7 2 6" xfId="3608" xr:uid="{729A89C1-11E8-4317-AA5D-3ACEC4697A59}"/>
    <cellStyle name="Normal 9 7 2 6 2" xfId="5245" xr:uid="{5BA75040-E8D5-47B8-8241-862CC4AD37EC}"/>
    <cellStyle name="Normal 9 7 2 7" xfId="5233" xr:uid="{D785636B-8717-4CD6-9C34-07086A8A090B}"/>
    <cellStyle name="Normal 9 7 3" xfId="3609" xr:uid="{0DD32E0F-1DBC-44C4-B570-5E47AEB78902}"/>
    <cellStyle name="Normal 9 7 3 2" xfId="3610" xr:uid="{3C34FFEC-2771-4417-B272-1E25D27BBBC6}"/>
    <cellStyle name="Normal 9 7 3 2 2" xfId="3611" xr:uid="{F7F82AA3-FB47-4004-9F0D-C1FED037A22C}"/>
    <cellStyle name="Normal 9 7 3 2 2 2" xfId="5248" xr:uid="{19AE0FA5-A394-4436-9147-19EAF614757B}"/>
    <cellStyle name="Normal 9 7 3 2 3" xfId="3612" xr:uid="{F2583DAF-44DD-490C-8F74-B0662E092F11}"/>
    <cellStyle name="Normal 9 7 3 2 3 2" xfId="5249" xr:uid="{B1EAE142-BDD1-4102-8CED-1BBB115308D3}"/>
    <cellStyle name="Normal 9 7 3 2 4" xfId="3613" xr:uid="{AED3B60B-90EB-404C-85D1-D7A4F16D5511}"/>
    <cellStyle name="Normal 9 7 3 2 4 2" xfId="5250" xr:uid="{1F60B5D1-4C63-41B8-9197-21166CCF9D50}"/>
    <cellStyle name="Normal 9 7 3 2 5" xfId="5247" xr:uid="{70A68E95-1CD2-4C3B-A09E-3AFA44FAABB2}"/>
    <cellStyle name="Normal 9 7 3 3" xfId="3614" xr:uid="{6B745422-0819-444B-91B4-19D753C02E4D}"/>
    <cellStyle name="Normal 9 7 3 3 2" xfId="5251" xr:uid="{16202A5E-1657-43EE-BB0D-00C43259A153}"/>
    <cellStyle name="Normal 9 7 3 4" xfId="3615" xr:uid="{746F763F-379F-472C-91A9-E7601EE91295}"/>
    <cellStyle name="Normal 9 7 3 4 2" xfId="5252" xr:uid="{5A3FC5D5-2EE6-4152-83CF-A51B7A6344B3}"/>
    <cellStyle name="Normal 9 7 3 5" xfId="3616" xr:uid="{C6371844-9392-4C54-831F-3994E5DDB3D8}"/>
    <cellStyle name="Normal 9 7 3 5 2" xfId="5253" xr:uid="{752DACBD-696C-4E93-A182-F8642497CC2D}"/>
    <cellStyle name="Normal 9 7 3 6" xfId="5246" xr:uid="{41B86A0F-B468-4106-95CD-AD9885B5B51A}"/>
    <cellStyle name="Normal 9 7 4" xfId="3617" xr:uid="{80E526AA-DB9F-4CD6-8151-78AFF7DE8CC9}"/>
    <cellStyle name="Normal 9 7 4 2" xfId="3618" xr:uid="{BDCC4485-F2B9-49CD-8BEB-BA37C9E94215}"/>
    <cellStyle name="Normal 9 7 4 2 2" xfId="5255" xr:uid="{2808CE21-A9F3-4E40-B8C1-29706DF8D5A5}"/>
    <cellStyle name="Normal 9 7 4 3" xfId="3619" xr:uid="{4D5B2C6C-B382-4669-88B4-3CC1633A2957}"/>
    <cellStyle name="Normal 9 7 4 3 2" xfId="5256" xr:uid="{28636257-611E-41D6-BE5A-0D5553A628E5}"/>
    <cellStyle name="Normal 9 7 4 4" xfId="3620" xr:uid="{0C8EF0E1-F074-453C-822F-5F124EF3F278}"/>
    <cellStyle name="Normal 9 7 4 4 2" xfId="5257" xr:uid="{9607A395-91D8-4A5C-9B63-D9E7058F788C}"/>
    <cellStyle name="Normal 9 7 4 5" xfId="5254" xr:uid="{0538FDFB-82B5-42E3-AB5D-5ED015EC16BD}"/>
    <cellStyle name="Normal 9 7 5" xfId="3621" xr:uid="{DD06FE62-19C7-4CF3-8102-74AA53BA0C8E}"/>
    <cellStyle name="Normal 9 7 5 2" xfId="3622" xr:uid="{E5742BE1-7A38-49CA-9FF2-4F5DF5FCBC46}"/>
    <cellStyle name="Normal 9 7 5 2 2" xfId="5259" xr:uid="{5BD87E25-CCCF-490D-86E8-A51B12800198}"/>
    <cellStyle name="Normal 9 7 5 3" xfId="3623" xr:uid="{61F60991-F5E7-4387-936E-0466424D62AD}"/>
    <cellStyle name="Normal 9 7 5 3 2" xfId="5260" xr:uid="{BFFB6600-400A-439F-A24D-5404DB50455E}"/>
    <cellStyle name="Normal 9 7 5 4" xfId="3624" xr:uid="{7205CA84-85FA-4DC6-A67E-6428956680D8}"/>
    <cellStyle name="Normal 9 7 5 4 2" xfId="5261" xr:uid="{2EAEAB03-2035-4AD6-8004-945F3BE2B51D}"/>
    <cellStyle name="Normal 9 7 5 5" xfId="5258" xr:uid="{4DA26B33-6ACE-4928-A31B-32849368039F}"/>
    <cellStyle name="Normal 9 7 6" xfId="3625" xr:uid="{33312DA5-AEF9-43C5-AAF2-F3EE1CA20D6F}"/>
    <cellStyle name="Normal 9 7 6 2" xfId="5262" xr:uid="{D1F22344-807C-494A-979B-38D955E84AA8}"/>
    <cellStyle name="Normal 9 7 7" xfId="3626" xr:uid="{42516DDF-D9D4-4A99-8172-D892337F122E}"/>
    <cellStyle name="Normal 9 7 7 2" xfId="5263" xr:uid="{D1B7E8FD-630A-4BF1-A070-7D06468F082E}"/>
    <cellStyle name="Normal 9 7 8" xfId="3627" xr:uid="{ACE36617-9F43-479D-B6B6-A20B17A7752E}"/>
    <cellStyle name="Normal 9 7 8 2" xfId="5264" xr:uid="{99CFB2DF-720D-4C62-B75A-02015FBAC34E}"/>
    <cellStyle name="Normal 9 7 9" xfId="5232" xr:uid="{A70159F7-B2BD-47A3-9F9F-2019099EDEC4}"/>
    <cellStyle name="Normal 9 8" xfId="3628" xr:uid="{DC52109C-07AD-492C-9BE5-1683B6A5EE5D}"/>
    <cellStyle name="Normal 9 8 2" xfId="3629" xr:uid="{EA3744D7-1AB1-4911-A4FC-C24E9B7D37FB}"/>
    <cellStyle name="Normal 9 8 2 2" xfId="3630" xr:uid="{FDDFB497-ED45-4B78-A198-63914D43D83F}"/>
    <cellStyle name="Normal 9 8 2 2 2" xfId="3631" xr:uid="{24AB4E2E-A420-4E08-BD6D-01D40DDFB7EF}"/>
    <cellStyle name="Normal 9 8 2 2 2 2" xfId="5268" xr:uid="{41031DBA-FDE6-4FB4-A3F2-EA1347B2A50E}"/>
    <cellStyle name="Normal 9 8 2 2 3" xfId="3632" xr:uid="{F4F7BC73-E692-475C-ABA8-998077013554}"/>
    <cellStyle name="Normal 9 8 2 2 3 2" xfId="5269" xr:uid="{4E289E9A-BAE9-46CF-8E21-173C2F78F49E}"/>
    <cellStyle name="Normal 9 8 2 2 4" xfId="3633" xr:uid="{62FD2DA4-3BCC-4F11-92A5-4F0C512DAFCB}"/>
    <cellStyle name="Normal 9 8 2 2 4 2" xfId="5270" xr:uid="{ABF087E7-4258-4F90-994C-B1710D311500}"/>
    <cellStyle name="Normal 9 8 2 2 5" xfId="5267" xr:uid="{FE618E66-68A3-464C-BE13-E2E8BFE1C4F4}"/>
    <cellStyle name="Normal 9 8 2 3" xfId="3634" xr:uid="{FFC088CF-2033-40DA-9812-9A116CAADF2F}"/>
    <cellStyle name="Normal 9 8 2 3 2" xfId="5271" xr:uid="{CA7F5F61-9552-4EF5-B208-E91E90505A6E}"/>
    <cellStyle name="Normal 9 8 2 4" xfId="3635" xr:uid="{DECB3345-4648-4264-A06E-33426DEB5138}"/>
    <cellStyle name="Normal 9 8 2 4 2" xfId="5272" xr:uid="{DD4AF03F-DA61-47C3-B266-F11615F40490}"/>
    <cellStyle name="Normal 9 8 2 5" xfId="3636" xr:uid="{A780D7BE-8099-44CA-A903-D01D27455148}"/>
    <cellStyle name="Normal 9 8 2 5 2" xfId="5273" xr:uid="{B6379862-0BA9-4951-A83D-98D6CF714CD7}"/>
    <cellStyle name="Normal 9 8 2 6" xfId="5266" xr:uid="{6986C211-29A4-466D-B2B9-16F215948F4D}"/>
    <cellStyle name="Normal 9 8 3" xfId="3637" xr:uid="{28837481-B519-4AB7-A854-9B5AB559D0AB}"/>
    <cellStyle name="Normal 9 8 3 2" xfId="3638" xr:uid="{B215333A-A1C4-4274-8554-A3C0065024C3}"/>
    <cellStyle name="Normal 9 8 3 2 2" xfId="5275" xr:uid="{44029B31-9954-4248-92D8-8358D12F3963}"/>
    <cellStyle name="Normal 9 8 3 3" xfId="3639" xr:uid="{006F2318-DA78-470F-B523-83A80A66DAD2}"/>
    <cellStyle name="Normal 9 8 3 3 2" xfId="5276" xr:uid="{164CE855-7BBF-4678-A855-7317AFBA3CD0}"/>
    <cellStyle name="Normal 9 8 3 4" xfId="3640" xr:uid="{D1959CB4-C0DB-40BE-9FBB-922B349CCD39}"/>
    <cellStyle name="Normal 9 8 3 4 2" xfId="5277" xr:uid="{B2162D49-F4B4-4081-84DA-F9BDF620C0B5}"/>
    <cellStyle name="Normal 9 8 3 5" xfId="5274" xr:uid="{108E4556-B1ED-439C-9962-87E08346069E}"/>
    <cellStyle name="Normal 9 8 4" xfId="3641" xr:uid="{EEB78615-A346-432F-86A9-7526BC9E03BA}"/>
    <cellStyle name="Normal 9 8 4 2" xfId="3642" xr:uid="{4A81B62A-140E-4226-9F63-76557BAA25E6}"/>
    <cellStyle name="Normal 9 8 4 2 2" xfId="5279" xr:uid="{24284443-D9D7-4B9A-8D62-8DB5695EE0F0}"/>
    <cellStyle name="Normal 9 8 4 3" xfId="3643" xr:uid="{E9DCD3A7-F59D-4B0B-A8C9-5BC32403EADA}"/>
    <cellStyle name="Normal 9 8 4 3 2" xfId="5280" xr:uid="{7735062A-8464-4583-8040-5590D24458CF}"/>
    <cellStyle name="Normal 9 8 4 4" xfId="3644" xr:uid="{6E1941D0-F889-4EBE-B5B5-144F3C82AAD3}"/>
    <cellStyle name="Normal 9 8 4 4 2" xfId="5281" xr:uid="{6B0FDD60-4EA7-4BE9-9756-E1501D4B6B0B}"/>
    <cellStyle name="Normal 9 8 4 5" xfId="5278" xr:uid="{EC243CF0-45ED-4F3C-936C-1BF2D6F4E93A}"/>
    <cellStyle name="Normal 9 8 5" xfId="3645" xr:uid="{03CB2EB7-9EA0-4058-AF13-D734FE025D73}"/>
    <cellStyle name="Normal 9 8 5 2" xfId="5282" xr:uid="{52F172F3-80BA-44FC-A922-D16B1CD90119}"/>
    <cellStyle name="Normal 9 8 6" xfId="3646" xr:uid="{ACF00B8E-3626-4B59-93E1-9F7835BDD4D8}"/>
    <cellStyle name="Normal 9 8 6 2" xfId="5283" xr:uid="{7DE225A5-95DB-4670-8A0E-D75B700359D8}"/>
    <cellStyle name="Normal 9 8 7" xfId="3647" xr:uid="{2E924E43-3DA7-4969-B87F-0F678DF276B5}"/>
    <cellStyle name="Normal 9 8 7 2" xfId="5284" xr:uid="{70441C3C-C59D-418E-80D9-5216CE16BBB9}"/>
    <cellStyle name="Normal 9 8 8" xfId="5265" xr:uid="{FC5BC8CA-416D-4894-AAE8-41CF7E5606FE}"/>
    <cellStyle name="Normal 9 9" xfId="3648" xr:uid="{DC9E3FDB-853B-4474-A70B-B93BFA609D8A}"/>
    <cellStyle name="Normal 9 9 2" xfId="3649" xr:uid="{CE746443-F150-4BA6-8C60-618E5A0CC544}"/>
    <cellStyle name="Normal 9 9 2 2" xfId="3650" xr:uid="{B4E86F16-4DEF-42A9-806C-408DF0F84863}"/>
    <cellStyle name="Normal 9 9 2 2 2" xfId="5287" xr:uid="{D13CCF7D-E0BD-4767-91FD-EAAF034F66DB}"/>
    <cellStyle name="Normal 9 9 2 3" xfId="3651" xr:uid="{D2755985-4075-4259-89B1-E789F992DF00}"/>
    <cellStyle name="Normal 9 9 2 3 2" xfId="5288" xr:uid="{994E68BA-2315-4DBA-B77F-C353DF601565}"/>
    <cellStyle name="Normal 9 9 2 4" xfId="3652" xr:uid="{A26DA5C1-BF30-4545-B17B-C470FEDCA90E}"/>
    <cellStyle name="Normal 9 9 2 4 2" xfId="5289" xr:uid="{82F7EB47-4BF9-4775-A3C6-1E829974850E}"/>
    <cellStyle name="Normal 9 9 2 5" xfId="5286" xr:uid="{C9C1B79A-2FAB-49F4-B4CB-13953ED8D5E5}"/>
    <cellStyle name="Normal 9 9 3" xfId="3653" xr:uid="{71C561BF-4531-46EC-9509-E5F8D31A5D2C}"/>
    <cellStyle name="Normal 9 9 3 2" xfId="3654" xr:uid="{677CEE32-F3C1-46F2-8784-A547AA9F66FC}"/>
    <cellStyle name="Normal 9 9 3 2 2" xfId="5291" xr:uid="{25FB9146-92B4-47BC-BFF6-88F714096786}"/>
    <cellStyle name="Normal 9 9 3 3" xfId="3655" xr:uid="{5022A173-102F-409C-9F42-6F9E044E6EEA}"/>
    <cellStyle name="Normal 9 9 3 3 2" xfId="5292" xr:uid="{822AE478-30BF-4DFA-AD92-F0A3CAD99E7C}"/>
    <cellStyle name="Normal 9 9 3 4" xfId="3656" xr:uid="{231DC04D-F4C0-4C0E-A357-95A93B9D6BF8}"/>
    <cellStyle name="Normal 9 9 3 4 2" xfId="5293" xr:uid="{965BBCC2-806F-4B79-BFCE-EDA712C084C4}"/>
    <cellStyle name="Normal 9 9 3 5" xfId="5290" xr:uid="{F5C10245-FD9E-47C6-B316-F89EA41AB048}"/>
    <cellStyle name="Normal 9 9 4" xfId="3657" xr:uid="{CA64B2AE-450F-4A70-B1D3-7746902D02F9}"/>
    <cellStyle name="Normal 9 9 4 2" xfId="5294" xr:uid="{CC4B1CEE-3180-4C6E-80C2-FDAA5803D7D0}"/>
    <cellStyle name="Normal 9 9 5" xfId="3658" xr:uid="{DF144C39-E700-44AF-81EE-C9CC4234C627}"/>
    <cellStyle name="Normal 9 9 5 2" xfId="5295" xr:uid="{2C387E2B-6145-4911-8987-43C3CDFEF36A}"/>
    <cellStyle name="Normal 9 9 6" xfId="3659" xr:uid="{5E90124D-8436-4A70-9EAF-77AE546C2E8D}"/>
    <cellStyle name="Normal 9 9 6 2" xfId="5296" xr:uid="{5B38951E-4022-4684-8960-A38DDC8ACB6C}"/>
    <cellStyle name="Normal 9 9 7" xfId="5285" xr:uid="{BF85ED75-7B17-4B8E-B1EB-AEC5CC8FE9D1}"/>
    <cellStyle name="Percent 2" xfId="92" xr:uid="{67F4F916-124F-4D5C-8BF6-C12CE95F97F9}"/>
    <cellStyle name="Percent 2 2" xfId="5297" xr:uid="{581158AA-4EFD-4C50-8A77-635DC93E2437}"/>
    <cellStyle name="Гиперссылка 2" xfId="4" xr:uid="{49BAA0F8-B3D3-41B5-87DD-435502328B29}"/>
    <cellStyle name="Гиперссылка 2 2" xfId="5298" xr:uid="{1D1BC1DE-27A0-401D-851E-CE11AC4A239B}"/>
    <cellStyle name="Обычный 2" xfId="1" xr:uid="{A3CD5D5E-4502-4158-8112-08CDD679ACF5}"/>
    <cellStyle name="Обычный 2 2" xfId="5" xr:uid="{D19F253E-EE9B-4476-9D91-2EE3A6D7A3DC}"/>
    <cellStyle name="Обычный 2 2 2" xfId="5300" xr:uid="{AB46CA00-45CA-4D0E-974C-C4FBB99A0308}"/>
    <cellStyle name="Обычный 2 3" xfId="5299" xr:uid="{ABDC2B28-40EF-4B00-B576-1AA391D648F7}"/>
    <cellStyle name="常规_Sheet1_1" xfId="4382" xr:uid="{1CDCBAD9-F30B-4786-8547-6C556155167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1"/>
  <sheetViews>
    <sheetView tabSelected="1" topLeftCell="A122" zoomScale="90" zoomScaleNormal="90" workbookViewId="0">
      <selection activeCell="J143" sqref="J14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48">
        <v>51264</v>
      </c>
      <c r="K10" s="115"/>
    </row>
    <row r="11" spans="1:11">
      <c r="A11" s="114"/>
      <c r="B11" s="114" t="s">
        <v>709</v>
      </c>
      <c r="C11" s="120"/>
      <c r="D11" s="120"/>
      <c r="E11" s="120"/>
      <c r="F11" s="115"/>
      <c r="G11" s="116"/>
      <c r="H11" s="116" t="s">
        <v>709</v>
      </c>
      <c r="I11" s="120"/>
      <c r="J11" s="149"/>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50">
        <v>45170</v>
      </c>
      <c r="K14" s="115"/>
    </row>
    <row r="15" spans="1:11" ht="15" customHeight="1">
      <c r="A15" s="114"/>
      <c r="B15" s="131" t="s">
        <v>787</v>
      </c>
      <c r="C15" s="7"/>
      <c r="D15" s="7"/>
      <c r="E15" s="7"/>
      <c r="F15" s="8"/>
      <c r="G15" s="116"/>
      <c r="H15" s="132" t="s">
        <v>787</v>
      </c>
      <c r="I15" s="120"/>
      <c r="J15" s="151"/>
      <c r="K15" s="115"/>
    </row>
    <row r="16" spans="1:11" ht="15" customHeight="1">
      <c r="A16" s="114"/>
      <c r="B16" s="120"/>
      <c r="C16" s="120"/>
      <c r="D16" s="120"/>
      <c r="E16" s="120"/>
      <c r="F16" s="120"/>
      <c r="G16" s="120"/>
      <c r="H16" s="120"/>
      <c r="I16" s="123" t="s">
        <v>142</v>
      </c>
      <c r="J16" s="130">
        <v>39820</v>
      </c>
      <c r="K16" s="115"/>
    </row>
    <row r="17" spans="1:11">
      <c r="A17" s="114"/>
      <c r="B17" s="120" t="s">
        <v>713</v>
      </c>
      <c r="C17" s="120"/>
      <c r="D17" s="120"/>
      <c r="E17" s="120"/>
      <c r="F17" s="120"/>
      <c r="G17" s="120"/>
      <c r="H17" s="120"/>
      <c r="I17" s="123" t="s">
        <v>143</v>
      </c>
      <c r="J17" s="130" t="s">
        <v>786</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2" t="s">
        <v>201</v>
      </c>
      <c r="G20" s="153"/>
      <c r="H20" s="100" t="s">
        <v>169</v>
      </c>
      <c r="I20" s="100" t="s">
        <v>202</v>
      </c>
      <c r="J20" s="100" t="s">
        <v>21</v>
      </c>
      <c r="K20" s="115"/>
    </row>
    <row r="21" spans="1:11">
      <c r="A21" s="114"/>
      <c r="B21" s="105"/>
      <c r="C21" s="105"/>
      <c r="D21" s="106"/>
      <c r="E21" s="106"/>
      <c r="F21" s="154"/>
      <c r="G21" s="155"/>
      <c r="H21" s="105" t="s">
        <v>141</v>
      </c>
      <c r="I21" s="105"/>
      <c r="J21" s="105"/>
      <c r="K21" s="115"/>
    </row>
    <row r="22" spans="1:11">
      <c r="A22" s="114"/>
      <c r="B22" s="107">
        <v>7</v>
      </c>
      <c r="C22" s="10" t="s">
        <v>715</v>
      </c>
      <c r="D22" s="118" t="s">
        <v>778</v>
      </c>
      <c r="E22" s="118" t="s">
        <v>716</v>
      </c>
      <c r="F22" s="142" t="s">
        <v>273</v>
      </c>
      <c r="G22" s="143"/>
      <c r="H22" s="11" t="s">
        <v>717</v>
      </c>
      <c r="I22" s="14">
        <v>0.39</v>
      </c>
      <c r="J22" s="109">
        <f t="shared" ref="J22:J53" si="0">I22*B22</f>
        <v>2.73</v>
      </c>
      <c r="K22" s="115"/>
    </row>
    <row r="23" spans="1:11">
      <c r="A23" s="114"/>
      <c r="B23" s="107">
        <v>5</v>
      </c>
      <c r="C23" s="10" t="s">
        <v>715</v>
      </c>
      <c r="D23" s="118" t="s">
        <v>779</v>
      </c>
      <c r="E23" s="118" t="s">
        <v>718</v>
      </c>
      <c r="F23" s="142" t="s">
        <v>273</v>
      </c>
      <c r="G23" s="143"/>
      <c r="H23" s="11" t="s">
        <v>717</v>
      </c>
      <c r="I23" s="14">
        <v>0.44</v>
      </c>
      <c r="J23" s="109">
        <f t="shared" si="0"/>
        <v>2.2000000000000002</v>
      </c>
      <c r="K23" s="115"/>
    </row>
    <row r="24" spans="1:11">
      <c r="A24" s="114"/>
      <c r="B24" s="107">
        <v>3</v>
      </c>
      <c r="C24" s="10" t="s">
        <v>719</v>
      </c>
      <c r="D24" s="118" t="s">
        <v>780</v>
      </c>
      <c r="E24" s="118" t="s">
        <v>720</v>
      </c>
      <c r="F24" s="142" t="s">
        <v>273</v>
      </c>
      <c r="G24" s="143"/>
      <c r="H24" s="11" t="s">
        <v>721</v>
      </c>
      <c r="I24" s="14">
        <v>0.4</v>
      </c>
      <c r="J24" s="109">
        <f t="shared" si="0"/>
        <v>1.2000000000000002</v>
      </c>
      <c r="K24" s="115"/>
    </row>
    <row r="25" spans="1:11">
      <c r="A25" s="114"/>
      <c r="B25" s="107">
        <v>1</v>
      </c>
      <c r="C25" s="10" t="s">
        <v>719</v>
      </c>
      <c r="D25" s="118" t="s">
        <v>781</v>
      </c>
      <c r="E25" s="118" t="s">
        <v>722</v>
      </c>
      <c r="F25" s="142" t="s">
        <v>273</v>
      </c>
      <c r="G25" s="143"/>
      <c r="H25" s="11" t="s">
        <v>721</v>
      </c>
      <c r="I25" s="14">
        <v>0.42</v>
      </c>
      <c r="J25" s="109">
        <f t="shared" si="0"/>
        <v>0.42</v>
      </c>
      <c r="K25" s="115"/>
    </row>
    <row r="26" spans="1:11" ht="24">
      <c r="A26" s="114"/>
      <c r="B26" s="107">
        <v>10</v>
      </c>
      <c r="C26" s="10" t="s">
        <v>723</v>
      </c>
      <c r="D26" s="118" t="s">
        <v>723</v>
      </c>
      <c r="E26" s="118" t="s">
        <v>48</v>
      </c>
      <c r="F26" s="142"/>
      <c r="G26" s="143"/>
      <c r="H26" s="11" t="s">
        <v>724</v>
      </c>
      <c r="I26" s="14">
        <v>0.42</v>
      </c>
      <c r="J26" s="109">
        <f t="shared" si="0"/>
        <v>4.2</v>
      </c>
      <c r="K26" s="115"/>
    </row>
    <row r="27" spans="1:11" ht="24">
      <c r="A27" s="114"/>
      <c r="B27" s="134">
        <v>0</v>
      </c>
      <c r="C27" s="135" t="s">
        <v>725</v>
      </c>
      <c r="D27" s="136" t="s">
        <v>725</v>
      </c>
      <c r="E27" s="136" t="s">
        <v>726</v>
      </c>
      <c r="F27" s="146" t="s">
        <v>727</v>
      </c>
      <c r="G27" s="147"/>
      <c r="H27" s="137" t="s">
        <v>728</v>
      </c>
      <c r="I27" s="138">
        <v>0.19</v>
      </c>
      <c r="J27" s="139">
        <f t="shared" si="0"/>
        <v>0</v>
      </c>
      <c r="K27" s="115"/>
    </row>
    <row r="28" spans="1:11" ht="24">
      <c r="A28" s="114"/>
      <c r="B28" s="107">
        <v>50</v>
      </c>
      <c r="C28" s="10" t="s">
        <v>725</v>
      </c>
      <c r="D28" s="118" t="s">
        <v>725</v>
      </c>
      <c r="E28" s="118" t="s">
        <v>726</v>
      </c>
      <c r="F28" s="142" t="s">
        <v>28</v>
      </c>
      <c r="G28" s="143"/>
      <c r="H28" s="11" t="s">
        <v>728</v>
      </c>
      <c r="I28" s="14">
        <v>0.19</v>
      </c>
      <c r="J28" s="109">
        <f t="shared" si="0"/>
        <v>9.5</v>
      </c>
      <c r="K28" s="115"/>
    </row>
    <row r="29" spans="1:11" ht="24">
      <c r="A29" s="114"/>
      <c r="B29" s="107">
        <v>6</v>
      </c>
      <c r="C29" s="10" t="s">
        <v>729</v>
      </c>
      <c r="D29" s="118" t="s">
        <v>729</v>
      </c>
      <c r="E29" s="118" t="s">
        <v>29</v>
      </c>
      <c r="F29" s="142" t="s">
        <v>273</v>
      </c>
      <c r="G29" s="143"/>
      <c r="H29" s="11" t="s">
        <v>730</v>
      </c>
      <c r="I29" s="14">
        <v>0.94</v>
      </c>
      <c r="J29" s="109">
        <f t="shared" si="0"/>
        <v>5.64</v>
      </c>
      <c r="K29" s="115"/>
    </row>
    <row r="30" spans="1:11" ht="24">
      <c r="A30" s="114"/>
      <c r="B30" s="107">
        <v>5</v>
      </c>
      <c r="C30" s="10" t="s">
        <v>729</v>
      </c>
      <c r="D30" s="118" t="s">
        <v>729</v>
      </c>
      <c r="E30" s="118" t="s">
        <v>29</v>
      </c>
      <c r="F30" s="142" t="s">
        <v>272</v>
      </c>
      <c r="G30" s="143"/>
      <c r="H30" s="11" t="s">
        <v>730</v>
      </c>
      <c r="I30" s="14">
        <v>0.94</v>
      </c>
      <c r="J30" s="109">
        <f t="shared" si="0"/>
        <v>4.6999999999999993</v>
      </c>
      <c r="K30" s="115"/>
    </row>
    <row r="31" spans="1:11" ht="24">
      <c r="A31" s="114"/>
      <c r="B31" s="107">
        <v>5</v>
      </c>
      <c r="C31" s="10" t="s">
        <v>729</v>
      </c>
      <c r="D31" s="118" t="s">
        <v>729</v>
      </c>
      <c r="E31" s="118" t="s">
        <v>48</v>
      </c>
      <c r="F31" s="142" t="s">
        <v>273</v>
      </c>
      <c r="G31" s="143"/>
      <c r="H31" s="11" t="s">
        <v>730</v>
      </c>
      <c r="I31" s="14">
        <v>0.94</v>
      </c>
      <c r="J31" s="109">
        <f t="shared" si="0"/>
        <v>4.6999999999999993</v>
      </c>
      <c r="K31" s="115"/>
    </row>
    <row r="32" spans="1:11" ht="24">
      <c r="A32" s="114"/>
      <c r="B32" s="107">
        <v>5</v>
      </c>
      <c r="C32" s="10" t="s">
        <v>729</v>
      </c>
      <c r="D32" s="118" t="s">
        <v>729</v>
      </c>
      <c r="E32" s="118" t="s">
        <v>48</v>
      </c>
      <c r="F32" s="142" t="s">
        <v>272</v>
      </c>
      <c r="G32" s="143"/>
      <c r="H32" s="11" t="s">
        <v>730</v>
      </c>
      <c r="I32" s="14">
        <v>0.94</v>
      </c>
      <c r="J32" s="109">
        <f t="shared" si="0"/>
        <v>4.6999999999999993</v>
      </c>
      <c r="K32" s="115"/>
    </row>
    <row r="33" spans="1:11" ht="24">
      <c r="A33" s="114"/>
      <c r="B33" s="134">
        <v>0</v>
      </c>
      <c r="C33" s="135" t="s">
        <v>731</v>
      </c>
      <c r="D33" s="136" t="s">
        <v>782</v>
      </c>
      <c r="E33" s="136" t="s">
        <v>48</v>
      </c>
      <c r="F33" s="146" t="s">
        <v>673</v>
      </c>
      <c r="G33" s="147"/>
      <c r="H33" s="137" t="s">
        <v>732</v>
      </c>
      <c r="I33" s="138">
        <v>1.03</v>
      </c>
      <c r="J33" s="139">
        <f t="shared" si="0"/>
        <v>0</v>
      </c>
      <c r="K33" s="115"/>
    </row>
    <row r="34" spans="1:11" ht="24">
      <c r="A34" s="114"/>
      <c r="B34" s="134">
        <v>0</v>
      </c>
      <c r="C34" s="135" t="s">
        <v>731</v>
      </c>
      <c r="D34" s="136" t="s">
        <v>782</v>
      </c>
      <c r="E34" s="136" t="s">
        <v>48</v>
      </c>
      <c r="F34" s="146" t="s">
        <v>271</v>
      </c>
      <c r="G34" s="147"/>
      <c r="H34" s="137" t="s">
        <v>732</v>
      </c>
      <c r="I34" s="138">
        <v>1.03</v>
      </c>
      <c r="J34" s="139">
        <f t="shared" si="0"/>
        <v>0</v>
      </c>
      <c r="K34" s="115"/>
    </row>
    <row r="35" spans="1:11" ht="24">
      <c r="A35" s="114"/>
      <c r="B35" s="134">
        <v>0</v>
      </c>
      <c r="C35" s="135" t="s">
        <v>731</v>
      </c>
      <c r="D35" s="136" t="s">
        <v>783</v>
      </c>
      <c r="E35" s="136" t="s">
        <v>31</v>
      </c>
      <c r="F35" s="146" t="s">
        <v>271</v>
      </c>
      <c r="G35" s="147"/>
      <c r="H35" s="137" t="s">
        <v>732</v>
      </c>
      <c r="I35" s="138">
        <v>1.24</v>
      </c>
      <c r="J35" s="139">
        <f t="shared" si="0"/>
        <v>0</v>
      </c>
      <c r="K35" s="115"/>
    </row>
    <row r="36" spans="1:11" ht="24">
      <c r="A36" s="114"/>
      <c r="B36" s="134">
        <v>0</v>
      </c>
      <c r="C36" s="135" t="s">
        <v>731</v>
      </c>
      <c r="D36" s="136" t="s">
        <v>784</v>
      </c>
      <c r="E36" s="136" t="s">
        <v>733</v>
      </c>
      <c r="F36" s="146" t="s">
        <v>673</v>
      </c>
      <c r="G36" s="147"/>
      <c r="H36" s="137" t="s">
        <v>732</v>
      </c>
      <c r="I36" s="138">
        <v>1.1200000000000001</v>
      </c>
      <c r="J36" s="139">
        <f t="shared" si="0"/>
        <v>0</v>
      </c>
      <c r="K36" s="115"/>
    </row>
    <row r="37" spans="1:11" ht="24">
      <c r="A37" s="114"/>
      <c r="B37" s="134">
        <v>0</v>
      </c>
      <c r="C37" s="135" t="s">
        <v>731</v>
      </c>
      <c r="D37" s="136" t="s">
        <v>784</v>
      </c>
      <c r="E37" s="136" t="s">
        <v>733</v>
      </c>
      <c r="F37" s="146" t="s">
        <v>271</v>
      </c>
      <c r="G37" s="147"/>
      <c r="H37" s="137" t="s">
        <v>732</v>
      </c>
      <c r="I37" s="138">
        <v>1.1200000000000001</v>
      </c>
      <c r="J37" s="139">
        <f t="shared" si="0"/>
        <v>0</v>
      </c>
      <c r="K37" s="115"/>
    </row>
    <row r="38" spans="1:11" ht="24">
      <c r="A38" s="114"/>
      <c r="B38" s="107">
        <v>1</v>
      </c>
      <c r="C38" s="10" t="s">
        <v>734</v>
      </c>
      <c r="D38" s="118" t="s">
        <v>734</v>
      </c>
      <c r="E38" s="118" t="s">
        <v>25</v>
      </c>
      <c r="F38" s="142" t="s">
        <v>302</v>
      </c>
      <c r="G38" s="143"/>
      <c r="H38" s="11" t="s">
        <v>735</v>
      </c>
      <c r="I38" s="14">
        <v>73</v>
      </c>
      <c r="J38" s="109">
        <f t="shared" si="0"/>
        <v>73</v>
      </c>
      <c r="K38" s="115"/>
    </row>
    <row r="39" spans="1:11" ht="24">
      <c r="A39" s="114"/>
      <c r="B39" s="107">
        <v>10</v>
      </c>
      <c r="C39" s="10" t="s">
        <v>619</v>
      </c>
      <c r="D39" s="118" t="s">
        <v>619</v>
      </c>
      <c r="E39" s="118" t="s">
        <v>25</v>
      </c>
      <c r="F39" s="142" t="s">
        <v>212</v>
      </c>
      <c r="G39" s="143"/>
      <c r="H39" s="11" t="s">
        <v>621</v>
      </c>
      <c r="I39" s="14">
        <v>0.79</v>
      </c>
      <c r="J39" s="109">
        <f t="shared" si="0"/>
        <v>7.9</v>
      </c>
      <c r="K39" s="115"/>
    </row>
    <row r="40" spans="1:11" ht="24">
      <c r="A40" s="114"/>
      <c r="B40" s="107">
        <v>20</v>
      </c>
      <c r="C40" s="10" t="s">
        <v>619</v>
      </c>
      <c r="D40" s="118" t="s">
        <v>619</v>
      </c>
      <c r="E40" s="118" t="s">
        <v>25</v>
      </c>
      <c r="F40" s="142" t="s">
        <v>214</v>
      </c>
      <c r="G40" s="143"/>
      <c r="H40" s="11" t="s">
        <v>621</v>
      </c>
      <c r="I40" s="14">
        <v>0.79</v>
      </c>
      <c r="J40" s="109">
        <f t="shared" si="0"/>
        <v>15.8</v>
      </c>
      <c r="K40" s="115"/>
    </row>
    <row r="41" spans="1:11" ht="24">
      <c r="A41" s="114"/>
      <c r="B41" s="107">
        <v>30</v>
      </c>
      <c r="C41" s="10" t="s">
        <v>619</v>
      </c>
      <c r="D41" s="118" t="s">
        <v>619</v>
      </c>
      <c r="E41" s="118" t="s">
        <v>25</v>
      </c>
      <c r="F41" s="142" t="s">
        <v>265</v>
      </c>
      <c r="G41" s="143"/>
      <c r="H41" s="11" t="s">
        <v>621</v>
      </c>
      <c r="I41" s="14">
        <v>0.79</v>
      </c>
      <c r="J41" s="109">
        <f t="shared" si="0"/>
        <v>23.700000000000003</v>
      </c>
      <c r="K41" s="115"/>
    </row>
    <row r="42" spans="1:11" ht="24">
      <c r="A42" s="114"/>
      <c r="B42" s="107">
        <v>10</v>
      </c>
      <c r="C42" s="10" t="s">
        <v>619</v>
      </c>
      <c r="D42" s="118" t="s">
        <v>619</v>
      </c>
      <c r="E42" s="118" t="s">
        <v>25</v>
      </c>
      <c r="F42" s="142" t="s">
        <v>268</v>
      </c>
      <c r="G42" s="143"/>
      <c r="H42" s="11" t="s">
        <v>621</v>
      </c>
      <c r="I42" s="14">
        <v>0.79</v>
      </c>
      <c r="J42" s="109">
        <f t="shared" si="0"/>
        <v>7.9</v>
      </c>
      <c r="K42" s="115"/>
    </row>
    <row r="43" spans="1:11" ht="24">
      <c r="A43" s="114"/>
      <c r="B43" s="107">
        <v>10</v>
      </c>
      <c r="C43" s="10" t="s">
        <v>619</v>
      </c>
      <c r="D43" s="118" t="s">
        <v>619</v>
      </c>
      <c r="E43" s="118" t="s">
        <v>25</v>
      </c>
      <c r="F43" s="142" t="s">
        <v>310</v>
      </c>
      <c r="G43" s="143"/>
      <c r="H43" s="11" t="s">
        <v>621</v>
      </c>
      <c r="I43" s="14">
        <v>0.79</v>
      </c>
      <c r="J43" s="109">
        <f t="shared" si="0"/>
        <v>7.9</v>
      </c>
      <c r="K43" s="115"/>
    </row>
    <row r="44" spans="1:11" ht="24">
      <c r="A44" s="114"/>
      <c r="B44" s="107">
        <v>10</v>
      </c>
      <c r="C44" s="10" t="s">
        <v>619</v>
      </c>
      <c r="D44" s="118" t="s">
        <v>619</v>
      </c>
      <c r="E44" s="118" t="s">
        <v>25</v>
      </c>
      <c r="F44" s="142" t="s">
        <v>270</v>
      </c>
      <c r="G44" s="143"/>
      <c r="H44" s="11" t="s">
        <v>621</v>
      </c>
      <c r="I44" s="14">
        <v>0.79</v>
      </c>
      <c r="J44" s="109">
        <f t="shared" si="0"/>
        <v>7.9</v>
      </c>
      <c r="K44" s="115"/>
    </row>
    <row r="45" spans="1:11" ht="24">
      <c r="A45" s="114"/>
      <c r="B45" s="107">
        <v>10</v>
      </c>
      <c r="C45" s="10" t="s">
        <v>736</v>
      </c>
      <c r="D45" s="118" t="s">
        <v>736</v>
      </c>
      <c r="E45" s="118" t="s">
        <v>28</v>
      </c>
      <c r="F45" s="142"/>
      <c r="G45" s="143"/>
      <c r="H45" s="11" t="s">
        <v>737</v>
      </c>
      <c r="I45" s="14">
        <v>0.89</v>
      </c>
      <c r="J45" s="109">
        <f t="shared" si="0"/>
        <v>8.9</v>
      </c>
      <c r="K45" s="115"/>
    </row>
    <row r="46" spans="1:11" ht="24">
      <c r="A46" s="114"/>
      <c r="B46" s="107">
        <v>10</v>
      </c>
      <c r="C46" s="10" t="s">
        <v>738</v>
      </c>
      <c r="D46" s="118" t="s">
        <v>738</v>
      </c>
      <c r="E46" s="118" t="s">
        <v>26</v>
      </c>
      <c r="F46" s="142"/>
      <c r="G46" s="143"/>
      <c r="H46" s="11" t="s">
        <v>739</v>
      </c>
      <c r="I46" s="14">
        <v>0.99</v>
      </c>
      <c r="J46" s="109">
        <f t="shared" si="0"/>
        <v>9.9</v>
      </c>
      <c r="K46" s="115"/>
    </row>
    <row r="47" spans="1:11" ht="24">
      <c r="A47" s="114"/>
      <c r="B47" s="107">
        <v>3</v>
      </c>
      <c r="C47" s="10" t="s">
        <v>738</v>
      </c>
      <c r="D47" s="118" t="s">
        <v>738</v>
      </c>
      <c r="E47" s="118" t="s">
        <v>27</v>
      </c>
      <c r="F47" s="142"/>
      <c r="G47" s="143"/>
      <c r="H47" s="11" t="s">
        <v>739</v>
      </c>
      <c r="I47" s="14">
        <v>0.99</v>
      </c>
      <c r="J47" s="109">
        <f t="shared" si="0"/>
        <v>2.9699999999999998</v>
      </c>
      <c r="K47" s="115"/>
    </row>
    <row r="48" spans="1:11">
      <c r="A48" s="114"/>
      <c r="B48" s="107">
        <v>1</v>
      </c>
      <c r="C48" s="10" t="s">
        <v>740</v>
      </c>
      <c r="D48" s="118" t="s">
        <v>740</v>
      </c>
      <c r="E48" s="118" t="s">
        <v>23</v>
      </c>
      <c r="F48" s="142" t="s">
        <v>271</v>
      </c>
      <c r="G48" s="143"/>
      <c r="H48" s="11" t="s">
        <v>741</v>
      </c>
      <c r="I48" s="14">
        <v>0.59</v>
      </c>
      <c r="J48" s="109">
        <f t="shared" si="0"/>
        <v>0.59</v>
      </c>
      <c r="K48" s="115"/>
    </row>
    <row r="49" spans="1:11">
      <c r="A49" s="114"/>
      <c r="B49" s="107">
        <v>1</v>
      </c>
      <c r="C49" s="10" t="s">
        <v>740</v>
      </c>
      <c r="D49" s="118" t="s">
        <v>740</v>
      </c>
      <c r="E49" s="118" t="s">
        <v>25</v>
      </c>
      <c r="F49" s="142" t="s">
        <v>271</v>
      </c>
      <c r="G49" s="143"/>
      <c r="H49" s="11" t="s">
        <v>741</v>
      </c>
      <c r="I49" s="14">
        <v>0.59</v>
      </c>
      <c r="J49" s="109">
        <f t="shared" si="0"/>
        <v>0.59</v>
      </c>
      <c r="K49" s="115"/>
    </row>
    <row r="50" spans="1:11">
      <c r="A50" s="114"/>
      <c r="B50" s="107">
        <v>3</v>
      </c>
      <c r="C50" s="10" t="s">
        <v>740</v>
      </c>
      <c r="D50" s="118" t="s">
        <v>740</v>
      </c>
      <c r="E50" s="118" t="s">
        <v>298</v>
      </c>
      <c r="F50" s="142" t="s">
        <v>273</v>
      </c>
      <c r="G50" s="143"/>
      <c r="H50" s="11" t="s">
        <v>741</v>
      </c>
      <c r="I50" s="14">
        <v>0.59</v>
      </c>
      <c r="J50" s="109">
        <f t="shared" si="0"/>
        <v>1.77</v>
      </c>
      <c r="K50" s="115"/>
    </row>
    <row r="51" spans="1:11">
      <c r="A51" s="114"/>
      <c r="B51" s="107">
        <v>1</v>
      </c>
      <c r="C51" s="10" t="s">
        <v>740</v>
      </c>
      <c r="D51" s="118" t="s">
        <v>740</v>
      </c>
      <c r="E51" s="118" t="s">
        <v>298</v>
      </c>
      <c r="F51" s="142" t="s">
        <v>272</v>
      </c>
      <c r="G51" s="143"/>
      <c r="H51" s="11" t="s">
        <v>741</v>
      </c>
      <c r="I51" s="14">
        <v>0.59</v>
      </c>
      <c r="J51" s="109">
        <f t="shared" si="0"/>
        <v>0.59</v>
      </c>
      <c r="K51" s="115"/>
    </row>
    <row r="52" spans="1:11">
      <c r="A52" s="114"/>
      <c r="B52" s="107">
        <v>4</v>
      </c>
      <c r="C52" s="10" t="s">
        <v>740</v>
      </c>
      <c r="D52" s="118" t="s">
        <v>740</v>
      </c>
      <c r="E52" s="118" t="s">
        <v>294</v>
      </c>
      <c r="F52" s="142" t="s">
        <v>273</v>
      </c>
      <c r="G52" s="143"/>
      <c r="H52" s="11" t="s">
        <v>741</v>
      </c>
      <c r="I52" s="14">
        <v>0.59</v>
      </c>
      <c r="J52" s="109">
        <f t="shared" si="0"/>
        <v>2.36</v>
      </c>
      <c r="K52" s="115"/>
    </row>
    <row r="53" spans="1:11">
      <c r="A53" s="114"/>
      <c r="B53" s="107">
        <v>1</v>
      </c>
      <c r="C53" s="10" t="s">
        <v>740</v>
      </c>
      <c r="D53" s="118" t="s">
        <v>740</v>
      </c>
      <c r="E53" s="118" t="s">
        <v>294</v>
      </c>
      <c r="F53" s="142" t="s">
        <v>272</v>
      </c>
      <c r="G53" s="143"/>
      <c r="H53" s="11" t="s">
        <v>741</v>
      </c>
      <c r="I53" s="14">
        <v>0.59</v>
      </c>
      <c r="J53" s="109">
        <f t="shared" si="0"/>
        <v>0.59</v>
      </c>
      <c r="K53" s="115"/>
    </row>
    <row r="54" spans="1:11">
      <c r="A54" s="114"/>
      <c r="B54" s="107">
        <v>1</v>
      </c>
      <c r="C54" s="10" t="s">
        <v>740</v>
      </c>
      <c r="D54" s="118" t="s">
        <v>740</v>
      </c>
      <c r="E54" s="118" t="s">
        <v>314</v>
      </c>
      <c r="F54" s="142" t="s">
        <v>273</v>
      </c>
      <c r="G54" s="143"/>
      <c r="H54" s="11" t="s">
        <v>741</v>
      </c>
      <c r="I54" s="14">
        <v>0.59</v>
      </c>
      <c r="J54" s="109">
        <f t="shared" ref="J54:J85" si="1">I54*B54</f>
        <v>0.59</v>
      </c>
      <c r="K54" s="115"/>
    </row>
    <row r="55" spans="1:11" ht="24">
      <c r="A55" s="114"/>
      <c r="B55" s="107">
        <v>10</v>
      </c>
      <c r="C55" s="10" t="s">
        <v>742</v>
      </c>
      <c r="D55" s="118" t="s">
        <v>742</v>
      </c>
      <c r="E55" s="118" t="s">
        <v>28</v>
      </c>
      <c r="F55" s="142" t="s">
        <v>673</v>
      </c>
      <c r="G55" s="143"/>
      <c r="H55" s="11" t="s">
        <v>743</v>
      </c>
      <c r="I55" s="14">
        <v>0.59</v>
      </c>
      <c r="J55" s="109">
        <f t="shared" si="1"/>
        <v>5.8999999999999995</v>
      </c>
      <c r="K55" s="115"/>
    </row>
    <row r="56" spans="1:11" ht="24">
      <c r="A56" s="114"/>
      <c r="B56" s="107">
        <v>10</v>
      </c>
      <c r="C56" s="10" t="s">
        <v>742</v>
      </c>
      <c r="D56" s="118" t="s">
        <v>742</v>
      </c>
      <c r="E56" s="118" t="s">
        <v>28</v>
      </c>
      <c r="F56" s="142" t="s">
        <v>271</v>
      </c>
      <c r="G56" s="143"/>
      <c r="H56" s="11" t="s">
        <v>743</v>
      </c>
      <c r="I56" s="14">
        <v>0.59</v>
      </c>
      <c r="J56" s="109">
        <f t="shared" si="1"/>
        <v>5.8999999999999995</v>
      </c>
      <c r="K56" s="115"/>
    </row>
    <row r="57" spans="1:11" ht="24">
      <c r="A57" s="114"/>
      <c r="B57" s="107">
        <v>10</v>
      </c>
      <c r="C57" s="10" t="s">
        <v>742</v>
      </c>
      <c r="D57" s="118" t="s">
        <v>742</v>
      </c>
      <c r="E57" s="118" t="s">
        <v>28</v>
      </c>
      <c r="F57" s="142" t="s">
        <v>272</v>
      </c>
      <c r="G57" s="143"/>
      <c r="H57" s="11" t="s">
        <v>743</v>
      </c>
      <c r="I57" s="14">
        <v>0.59</v>
      </c>
      <c r="J57" s="109">
        <f t="shared" si="1"/>
        <v>5.8999999999999995</v>
      </c>
      <c r="K57" s="115"/>
    </row>
    <row r="58" spans="1:11" ht="24">
      <c r="A58" s="114"/>
      <c r="B58" s="107">
        <v>10</v>
      </c>
      <c r="C58" s="10" t="s">
        <v>742</v>
      </c>
      <c r="D58" s="118" t="s">
        <v>742</v>
      </c>
      <c r="E58" s="118" t="s">
        <v>29</v>
      </c>
      <c r="F58" s="142" t="s">
        <v>673</v>
      </c>
      <c r="G58" s="143"/>
      <c r="H58" s="11" t="s">
        <v>743</v>
      </c>
      <c r="I58" s="14">
        <v>0.59</v>
      </c>
      <c r="J58" s="109">
        <f t="shared" si="1"/>
        <v>5.8999999999999995</v>
      </c>
      <c r="K58" s="115"/>
    </row>
    <row r="59" spans="1:11" ht="24">
      <c r="A59" s="114"/>
      <c r="B59" s="107">
        <v>10</v>
      </c>
      <c r="C59" s="10" t="s">
        <v>742</v>
      </c>
      <c r="D59" s="118" t="s">
        <v>742</v>
      </c>
      <c r="E59" s="118" t="s">
        <v>29</v>
      </c>
      <c r="F59" s="142" t="s">
        <v>271</v>
      </c>
      <c r="G59" s="143"/>
      <c r="H59" s="11" t="s">
        <v>743</v>
      </c>
      <c r="I59" s="14">
        <v>0.59</v>
      </c>
      <c r="J59" s="109">
        <f t="shared" si="1"/>
        <v>5.8999999999999995</v>
      </c>
      <c r="K59" s="115"/>
    </row>
    <row r="60" spans="1:11" ht="24">
      <c r="A60" s="114"/>
      <c r="B60" s="107">
        <v>10</v>
      </c>
      <c r="C60" s="10" t="s">
        <v>742</v>
      </c>
      <c r="D60" s="118" t="s">
        <v>742</v>
      </c>
      <c r="E60" s="118" t="s">
        <v>29</v>
      </c>
      <c r="F60" s="142" t="s">
        <v>272</v>
      </c>
      <c r="G60" s="143"/>
      <c r="H60" s="11" t="s">
        <v>743</v>
      </c>
      <c r="I60" s="14">
        <v>0.59</v>
      </c>
      <c r="J60" s="109">
        <f t="shared" si="1"/>
        <v>5.8999999999999995</v>
      </c>
      <c r="K60" s="115"/>
    </row>
    <row r="61" spans="1:11" ht="24">
      <c r="A61" s="114"/>
      <c r="B61" s="107">
        <v>20</v>
      </c>
      <c r="C61" s="10" t="s">
        <v>744</v>
      </c>
      <c r="D61" s="118" t="s">
        <v>744</v>
      </c>
      <c r="E61" s="118" t="s">
        <v>27</v>
      </c>
      <c r="F61" s="142"/>
      <c r="G61" s="143"/>
      <c r="H61" s="11" t="s">
        <v>745</v>
      </c>
      <c r="I61" s="14">
        <v>2.09</v>
      </c>
      <c r="J61" s="109">
        <f t="shared" si="1"/>
        <v>41.8</v>
      </c>
      <c r="K61" s="115"/>
    </row>
    <row r="62" spans="1:11">
      <c r="A62" s="114"/>
      <c r="B62" s="107">
        <v>10</v>
      </c>
      <c r="C62" s="10" t="s">
        <v>746</v>
      </c>
      <c r="D62" s="118" t="s">
        <v>746</v>
      </c>
      <c r="E62" s="118" t="s">
        <v>273</v>
      </c>
      <c r="F62" s="142" t="s">
        <v>26</v>
      </c>
      <c r="G62" s="143"/>
      <c r="H62" s="11" t="s">
        <v>747</v>
      </c>
      <c r="I62" s="14">
        <v>3.19</v>
      </c>
      <c r="J62" s="109">
        <f t="shared" si="1"/>
        <v>31.9</v>
      </c>
      <c r="K62" s="115"/>
    </row>
    <row r="63" spans="1:11">
      <c r="A63" s="114"/>
      <c r="B63" s="107">
        <v>10</v>
      </c>
      <c r="C63" s="10" t="s">
        <v>746</v>
      </c>
      <c r="D63" s="118" t="s">
        <v>746</v>
      </c>
      <c r="E63" s="118" t="s">
        <v>272</v>
      </c>
      <c r="F63" s="142" t="s">
        <v>26</v>
      </c>
      <c r="G63" s="143"/>
      <c r="H63" s="11" t="s">
        <v>747</v>
      </c>
      <c r="I63" s="14">
        <v>3.19</v>
      </c>
      <c r="J63" s="109">
        <f t="shared" si="1"/>
        <v>31.9</v>
      </c>
      <c r="K63" s="115"/>
    </row>
    <row r="64" spans="1:11">
      <c r="A64" s="114"/>
      <c r="B64" s="107">
        <v>5</v>
      </c>
      <c r="C64" s="10" t="s">
        <v>746</v>
      </c>
      <c r="D64" s="118" t="s">
        <v>746</v>
      </c>
      <c r="E64" s="118" t="s">
        <v>272</v>
      </c>
      <c r="F64" s="142" t="s">
        <v>27</v>
      </c>
      <c r="G64" s="143"/>
      <c r="H64" s="11" t="s">
        <v>747</v>
      </c>
      <c r="I64" s="14">
        <v>3.19</v>
      </c>
      <c r="J64" s="109">
        <f t="shared" si="1"/>
        <v>15.95</v>
      </c>
      <c r="K64" s="115"/>
    </row>
    <row r="65" spans="1:11">
      <c r="A65" s="114"/>
      <c r="B65" s="107">
        <v>10</v>
      </c>
      <c r="C65" s="10" t="s">
        <v>746</v>
      </c>
      <c r="D65" s="118" t="s">
        <v>746</v>
      </c>
      <c r="E65" s="118" t="s">
        <v>26</v>
      </c>
      <c r="F65" s="142" t="s">
        <v>748</v>
      </c>
      <c r="G65" s="143"/>
      <c r="H65" s="11" t="s">
        <v>747</v>
      </c>
      <c r="I65" s="14">
        <v>3.19</v>
      </c>
      <c r="J65" s="109">
        <f t="shared" si="1"/>
        <v>31.9</v>
      </c>
      <c r="K65" s="115"/>
    </row>
    <row r="66" spans="1:11">
      <c r="A66" s="114"/>
      <c r="B66" s="134">
        <v>0</v>
      </c>
      <c r="C66" s="135" t="s">
        <v>749</v>
      </c>
      <c r="D66" s="136" t="s">
        <v>749</v>
      </c>
      <c r="E66" s="136" t="s">
        <v>25</v>
      </c>
      <c r="F66" s="146" t="s">
        <v>748</v>
      </c>
      <c r="G66" s="147"/>
      <c r="H66" s="137" t="s">
        <v>750</v>
      </c>
      <c r="I66" s="138">
        <v>2.69</v>
      </c>
      <c r="J66" s="139">
        <f t="shared" si="1"/>
        <v>0</v>
      </c>
      <c r="K66" s="115"/>
    </row>
    <row r="67" spans="1:11">
      <c r="A67" s="114"/>
      <c r="B67" s="107">
        <v>10</v>
      </c>
      <c r="C67" s="10" t="s">
        <v>751</v>
      </c>
      <c r="D67" s="118" t="s">
        <v>751</v>
      </c>
      <c r="E67" s="118" t="s">
        <v>23</v>
      </c>
      <c r="F67" s="142" t="s">
        <v>273</v>
      </c>
      <c r="G67" s="143"/>
      <c r="H67" s="11" t="s">
        <v>752</v>
      </c>
      <c r="I67" s="14">
        <v>1.99</v>
      </c>
      <c r="J67" s="109">
        <f t="shared" si="1"/>
        <v>19.899999999999999</v>
      </c>
      <c r="K67" s="115"/>
    </row>
    <row r="68" spans="1:11">
      <c r="A68" s="114"/>
      <c r="B68" s="107">
        <v>15</v>
      </c>
      <c r="C68" s="10" t="s">
        <v>751</v>
      </c>
      <c r="D68" s="118" t="s">
        <v>751</v>
      </c>
      <c r="E68" s="118" t="s">
        <v>23</v>
      </c>
      <c r="F68" s="142" t="s">
        <v>673</v>
      </c>
      <c r="G68" s="143"/>
      <c r="H68" s="11" t="s">
        <v>752</v>
      </c>
      <c r="I68" s="14">
        <v>1.99</v>
      </c>
      <c r="J68" s="109">
        <f t="shared" si="1"/>
        <v>29.85</v>
      </c>
      <c r="K68" s="115"/>
    </row>
    <row r="69" spans="1:11">
      <c r="A69" s="114"/>
      <c r="B69" s="107">
        <v>30</v>
      </c>
      <c r="C69" s="10" t="s">
        <v>68</v>
      </c>
      <c r="D69" s="118" t="s">
        <v>68</v>
      </c>
      <c r="E69" s="118" t="s">
        <v>727</v>
      </c>
      <c r="F69" s="142" t="s">
        <v>273</v>
      </c>
      <c r="G69" s="143"/>
      <c r="H69" s="11" t="s">
        <v>753</v>
      </c>
      <c r="I69" s="14">
        <v>1.94</v>
      </c>
      <c r="J69" s="109">
        <f t="shared" si="1"/>
        <v>58.199999999999996</v>
      </c>
      <c r="K69" s="115"/>
    </row>
    <row r="70" spans="1:11">
      <c r="A70" s="114"/>
      <c r="B70" s="107">
        <v>20</v>
      </c>
      <c r="C70" s="10" t="s">
        <v>68</v>
      </c>
      <c r="D70" s="118" t="s">
        <v>68</v>
      </c>
      <c r="E70" s="118" t="s">
        <v>727</v>
      </c>
      <c r="F70" s="142" t="s">
        <v>673</v>
      </c>
      <c r="G70" s="143"/>
      <c r="H70" s="11" t="s">
        <v>753</v>
      </c>
      <c r="I70" s="14">
        <v>1.94</v>
      </c>
      <c r="J70" s="109">
        <f t="shared" si="1"/>
        <v>38.799999999999997</v>
      </c>
      <c r="K70" s="115"/>
    </row>
    <row r="71" spans="1:11">
      <c r="A71" s="114"/>
      <c r="B71" s="107">
        <v>30</v>
      </c>
      <c r="C71" s="10" t="s">
        <v>68</v>
      </c>
      <c r="D71" s="118" t="s">
        <v>68</v>
      </c>
      <c r="E71" s="118" t="s">
        <v>727</v>
      </c>
      <c r="F71" s="142" t="s">
        <v>271</v>
      </c>
      <c r="G71" s="143"/>
      <c r="H71" s="11" t="s">
        <v>753</v>
      </c>
      <c r="I71" s="14">
        <v>1.94</v>
      </c>
      <c r="J71" s="109">
        <f t="shared" si="1"/>
        <v>58.199999999999996</v>
      </c>
      <c r="K71" s="115"/>
    </row>
    <row r="72" spans="1:11">
      <c r="A72" s="114"/>
      <c r="B72" s="107">
        <v>30</v>
      </c>
      <c r="C72" s="10" t="s">
        <v>68</v>
      </c>
      <c r="D72" s="118" t="s">
        <v>68</v>
      </c>
      <c r="E72" s="118" t="s">
        <v>727</v>
      </c>
      <c r="F72" s="142" t="s">
        <v>272</v>
      </c>
      <c r="G72" s="143"/>
      <c r="H72" s="11" t="s">
        <v>753</v>
      </c>
      <c r="I72" s="14">
        <v>1.94</v>
      </c>
      <c r="J72" s="109">
        <f t="shared" si="1"/>
        <v>58.199999999999996</v>
      </c>
      <c r="K72" s="115"/>
    </row>
    <row r="73" spans="1:11">
      <c r="A73" s="114"/>
      <c r="B73" s="107">
        <v>30</v>
      </c>
      <c r="C73" s="10" t="s">
        <v>68</v>
      </c>
      <c r="D73" s="118" t="s">
        <v>68</v>
      </c>
      <c r="E73" s="118" t="s">
        <v>727</v>
      </c>
      <c r="F73" s="142" t="s">
        <v>748</v>
      </c>
      <c r="G73" s="143"/>
      <c r="H73" s="11" t="s">
        <v>753</v>
      </c>
      <c r="I73" s="14">
        <v>1.94</v>
      </c>
      <c r="J73" s="109">
        <f t="shared" si="1"/>
        <v>58.199999999999996</v>
      </c>
      <c r="K73" s="115"/>
    </row>
    <row r="74" spans="1:11">
      <c r="A74" s="114"/>
      <c r="B74" s="107">
        <v>3</v>
      </c>
      <c r="C74" s="10" t="s">
        <v>68</v>
      </c>
      <c r="D74" s="118" t="s">
        <v>68</v>
      </c>
      <c r="E74" s="118" t="s">
        <v>23</v>
      </c>
      <c r="F74" s="142" t="s">
        <v>273</v>
      </c>
      <c r="G74" s="143"/>
      <c r="H74" s="11" t="s">
        <v>753</v>
      </c>
      <c r="I74" s="14">
        <v>1.94</v>
      </c>
      <c r="J74" s="109">
        <f t="shared" si="1"/>
        <v>5.82</v>
      </c>
      <c r="K74" s="115"/>
    </row>
    <row r="75" spans="1:11">
      <c r="A75" s="114"/>
      <c r="B75" s="107">
        <v>6</v>
      </c>
      <c r="C75" s="10" t="s">
        <v>68</v>
      </c>
      <c r="D75" s="118" t="s">
        <v>68</v>
      </c>
      <c r="E75" s="118" t="s">
        <v>23</v>
      </c>
      <c r="F75" s="142" t="s">
        <v>748</v>
      </c>
      <c r="G75" s="143"/>
      <c r="H75" s="11" t="s">
        <v>753</v>
      </c>
      <c r="I75" s="14">
        <v>1.94</v>
      </c>
      <c r="J75" s="109">
        <f t="shared" si="1"/>
        <v>11.64</v>
      </c>
      <c r="K75" s="115"/>
    </row>
    <row r="76" spans="1:11">
      <c r="A76" s="114"/>
      <c r="B76" s="107">
        <v>20</v>
      </c>
      <c r="C76" s="10" t="s">
        <v>68</v>
      </c>
      <c r="D76" s="118" t="s">
        <v>68</v>
      </c>
      <c r="E76" s="118" t="s">
        <v>28</v>
      </c>
      <c r="F76" s="142" t="s">
        <v>273</v>
      </c>
      <c r="G76" s="143"/>
      <c r="H76" s="11" t="s">
        <v>753</v>
      </c>
      <c r="I76" s="14">
        <v>1.94</v>
      </c>
      <c r="J76" s="109">
        <f t="shared" si="1"/>
        <v>38.799999999999997</v>
      </c>
      <c r="K76" s="115"/>
    </row>
    <row r="77" spans="1:11">
      <c r="A77" s="114"/>
      <c r="B77" s="107">
        <v>20</v>
      </c>
      <c r="C77" s="10" t="s">
        <v>68</v>
      </c>
      <c r="D77" s="118" t="s">
        <v>68</v>
      </c>
      <c r="E77" s="118" t="s">
        <v>28</v>
      </c>
      <c r="F77" s="142" t="s">
        <v>673</v>
      </c>
      <c r="G77" s="143"/>
      <c r="H77" s="11" t="s">
        <v>753</v>
      </c>
      <c r="I77" s="14">
        <v>1.94</v>
      </c>
      <c r="J77" s="109">
        <f t="shared" si="1"/>
        <v>38.799999999999997</v>
      </c>
      <c r="K77" s="115"/>
    </row>
    <row r="78" spans="1:11">
      <c r="A78" s="114"/>
      <c r="B78" s="107">
        <v>20</v>
      </c>
      <c r="C78" s="10" t="s">
        <v>68</v>
      </c>
      <c r="D78" s="118" t="s">
        <v>68</v>
      </c>
      <c r="E78" s="118" t="s">
        <v>28</v>
      </c>
      <c r="F78" s="142" t="s">
        <v>271</v>
      </c>
      <c r="G78" s="143"/>
      <c r="H78" s="11" t="s">
        <v>753</v>
      </c>
      <c r="I78" s="14">
        <v>1.94</v>
      </c>
      <c r="J78" s="109">
        <f t="shared" si="1"/>
        <v>38.799999999999997</v>
      </c>
      <c r="K78" s="115"/>
    </row>
    <row r="79" spans="1:11">
      <c r="A79" s="114"/>
      <c r="B79" s="107">
        <v>20</v>
      </c>
      <c r="C79" s="10" t="s">
        <v>68</v>
      </c>
      <c r="D79" s="118" t="s">
        <v>68</v>
      </c>
      <c r="E79" s="118" t="s">
        <v>28</v>
      </c>
      <c r="F79" s="142" t="s">
        <v>272</v>
      </c>
      <c r="G79" s="143"/>
      <c r="H79" s="11" t="s">
        <v>753</v>
      </c>
      <c r="I79" s="14">
        <v>1.94</v>
      </c>
      <c r="J79" s="109">
        <f t="shared" si="1"/>
        <v>38.799999999999997</v>
      </c>
      <c r="K79" s="115"/>
    </row>
    <row r="80" spans="1:11">
      <c r="A80" s="114"/>
      <c r="B80" s="107">
        <v>5</v>
      </c>
      <c r="C80" s="10" t="s">
        <v>68</v>
      </c>
      <c r="D80" s="118" t="s">
        <v>68</v>
      </c>
      <c r="E80" s="118" t="s">
        <v>28</v>
      </c>
      <c r="F80" s="142" t="s">
        <v>748</v>
      </c>
      <c r="G80" s="143"/>
      <c r="H80" s="11" t="s">
        <v>753</v>
      </c>
      <c r="I80" s="14">
        <v>1.94</v>
      </c>
      <c r="J80" s="109">
        <f t="shared" si="1"/>
        <v>9.6999999999999993</v>
      </c>
      <c r="K80" s="115"/>
    </row>
    <row r="81" spans="1:11">
      <c r="A81" s="114"/>
      <c r="B81" s="107">
        <v>5</v>
      </c>
      <c r="C81" s="10" t="s">
        <v>68</v>
      </c>
      <c r="D81" s="118" t="s">
        <v>68</v>
      </c>
      <c r="E81" s="118" t="s">
        <v>29</v>
      </c>
      <c r="F81" s="142" t="s">
        <v>273</v>
      </c>
      <c r="G81" s="143"/>
      <c r="H81" s="11" t="s">
        <v>753</v>
      </c>
      <c r="I81" s="14">
        <v>1.94</v>
      </c>
      <c r="J81" s="109">
        <f t="shared" si="1"/>
        <v>9.6999999999999993</v>
      </c>
      <c r="K81" s="115"/>
    </row>
    <row r="82" spans="1:11">
      <c r="A82" s="114"/>
      <c r="B82" s="107">
        <v>5</v>
      </c>
      <c r="C82" s="10" t="s">
        <v>68</v>
      </c>
      <c r="D82" s="118" t="s">
        <v>68</v>
      </c>
      <c r="E82" s="118" t="s">
        <v>29</v>
      </c>
      <c r="F82" s="142" t="s">
        <v>673</v>
      </c>
      <c r="G82" s="143"/>
      <c r="H82" s="11" t="s">
        <v>753</v>
      </c>
      <c r="I82" s="14">
        <v>1.94</v>
      </c>
      <c r="J82" s="109">
        <f t="shared" si="1"/>
        <v>9.6999999999999993</v>
      </c>
      <c r="K82" s="115"/>
    </row>
    <row r="83" spans="1:11">
      <c r="A83" s="114"/>
      <c r="B83" s="107">
        <v>20</v>
      </c>
      <c r="C83" s="10" t="s">
        <v>68</v>
      </c>
      <c r="D83" s="118" t="s">
        <v>68</v>
      </c>
      <c r="E83" s="118" t="s">
        <v>29</v>
      </c>
      <c r="F83" s="142" t="s">
        <v>271</v>
      </c>
      <c r="G83" s="143"/>
      <c r="H83" s="11" t="s">
        <v>753</v>
      </c>
      <c r="I83" s="14">
        <v>1.94</v>
      </c>
      <c r="J83" s="109">
        <f t="shared" si="1"/>
        <v>38.799999999999997</v>
      </c>
      <c r="K83" s="115"/>
    </row>
    <row r="84" spans="1:11">
      <c r="A84" s="114"/>
      <c r="B84" s="107">
        <v>5</v>
      </c>
      <c r="C84" s="10" t="s">
        <v>68</v>
      </c>
      <c r="D84" s="118" t="s">
        <v>68</v>
      </c>
      <c r="E84" s="118" t="s">
        <v>29</v>
      </c>
      <c r="F84" s="142" t="s">
        <v>272</v>
      </c>
      <c r="G84" s="143"/>
      <c r="H84" s="11" t="s">
        <v>753</v>
      </c>
      <c r="I84" s="14">
        <v>1.94</v>
      </c>
      <c r="J84" s="109">
        <f t="shared" si="1"/>
        <v>9.6999999999999993</v>
      </c>
      <c r="K84" s="115"/>
    </row>
    <row r="85" spans="1:11">
      <c r="A85" s="114"/>
      <c r="B85" s="107">
        <v>6</v>
      </c>
      <c r="C85" s="10" t="s">
        <v>68</v>
      </c>
      <c r="D85" s="118" t="s">
        <v>68</v>
      </c>
      <c r="E85" s="118" t="s">
        <v>29</v>
      </c>
      <c r="F85" s="142" t="s">
        <v>748</v>
      </c>
      <c r="G85" s="143"/>
      <c r="H85" s="11" t="s">
        <v>753</v>
      </c>
      <c r="I85" s="14">
        <v>1.94</v>
      </c>
      <c r="J85" s="109">
        <f t="shared" si="1"/>
        <v>11.64</v>
      </c>
      <c r="K85" s="115"/>
    </row>
    <row r="86" spans="1:11">
      <c r="A86" s="114"/>
      <c r="B86" s="107">
        <v>50</v>
      </c>
      <c r="C86" s="10" t="s">
        <v>754</v>
      </c>
      <c r="D86" s="118" t="s">
        <v>754</v>
      </c>
      <c r="E86" s="118" t="s">
        <v>727</v>
      </c>
      <c r="F86" s="142" t="s">
        <v>273</v>
      </c>
      <c r="G86" s="143"/>
      <c r="H86" s="11" t="s">
        <v>755</v>
      </c>
      <c r="I86" s="14">
        <v>2.09</v>
      </c>
      <c r="J86" s="109">
        <f t="shared" ref="J86:J117" si="2">I86*B86</f>
        <v>104.5</v>
      </c>
      <c r="K86" s="115"/>
    </row>
    <row r="87" spans="1:11">
      <c r="A87" s="114"/>
      <c r="B87" s="107">
        <v>30</v>
      </c>
      <c r="C87" s="10" t="s">
        <v>754</v>
      </c>
      <c r="D87" s="118" t="s">
        <v>754</v>
      </c>
      <c r="E87" s="118" t="s">
        <v>727</v>
      </c>
      <c r="F87" s="142" t="s">
        <v>673</v>
      </c>
      <c r="G87" s="143"/>
      <c r="H87" s="11" t="s">
        <v>755</v>
      </c>
      <c r="I87" s="14">
        <v>2.09</v>
      </c>
      <c r="J87" s="109">
        <f t="shared" si="2"/>
        <v>62.699999999999996</v>
      </c>
      <c r="K87" s="115"/>
    </row>
    <row r="88" spans="1:11">
      <c r="A88" s="114"/>
      <c r="B88" s="107">
        <v>50</v>
      </c>
      <c r="C88" s="10" t="s">
        <v>754</v>
      </c>
      <c r="D88" s="118" t="s">
        <v>754</v>
      </c>
      <c r="E88" s="118" t="s">
        <v>727</v>
      </c>
      <c r="F88" s="142" t="s">
        <v>271</v>
      </c>
      <c r="G88" s="143"/>
      <c r="H88" s="11" t="s">
        <v>755</v>
      </c>
      <c r="I88" s="14">
        <v>2.09</v>
      </c>
      <c r="J88" s="109">
        <f t="shared" si="2"/>
        <v>104.5</v>
      </c>
      <c r="K88" s="115"/>
    </row>
    <row r="89" spans="1:11">
      <c r="A89" s="114"/>
      <c r="B89" s="107">
        <v>40</v>
      </c>
      <c r="C89" s="10" t="s">
        <v>754</v>
      </c>
      <c r="D89" s="118" t="s">
        <v>754</v>
      </c>
      <c r="E89" s="118" t="s">
        <v>727</v>
      </c>
      <c r="F89" s="142" t="s">
        <v>272</v>
      </c>
      <c r="G89" s="143"/>
      <c r="H89" s="11" t="s">
        <v>755</v>
      </c>
      <c r="I89" s="14">
        <v>2.09</v>
      </c>
      <c r="J89" s="109">
        <f t="shared" si="2"/>
        <v>83.6</v>
      </c>
      <c r="K89" s="115"/>
    </row>
    <row r="90" spans="1:11">
      <c r="A90" s="114"/>
      <c r="B90" s="107">
        <v>20</v>
      </c>
      <c r="C90" s="10" t="s">
        <v>754</v>
      </c>
      <c r="D90" s="118" t="s">
        <v>754</v>
      </c>
      <c r="E90" s="118" t="s">
        <v>27</v>
      </c>
      <c r="F90" s="142" t="s">
        <v>271</v>
      </c>
      <c r="G90" s="143"/>
      <c r="H90" s="11" t="s">
        <v>755</v>
      </c>
      <c r="I90" s="14">
        <v>2.09</v>
      </c>
      <c r="J90" s="109">
        <f t="shared" si="2"/>
        <v>41.8</v>
      </c>
      <c r="K90" s="115"/>
    </row>
    <row r="91" spans="1:11">
      <c r="A91" s="114"/>
      <c r="B91" s="107">
        <v>50</v>
      </c>
      <c r="C91" s="10" t="s">
        <v>473</v>
      </c>
      <c r="D91" s="118" t="s">
        <v>473</v>
      </c>
      <c r="E91" s="118" t="s">
        <v>727</v>
      </c>
      <c r="F91" s="142" t="s">
        <v>273</v>
      </c>
      <c r="G91" s="143"/>
      <c r="H91" s="11" t="s">
        <v>475</v>
      </c>
      <c r="I91" s="14">
        <v>2.2400000000000002</v>
      </c>
      <c r="J91" s="109">
        <f t="shared" si="2"/>
        <v>112.00000000000001</v>
      </c>
      <c r="K91" s="115"/>
    </row>
    <row r="92" spans="1:11">
      <c r="A92" s="114"/>
      <c r="B92" s="107">
        <v>30</v>
      </c>
      <c r="C92" s="10" t="s">
        <v>473</v>
      </c>
      <c r="D92" s="118" t="s">
        <v>473</v>
      </c>
      <c r="E92" s="118" t="s">
        <v>727</v>
      </c>
      <c r="F92" s="142" t="s">
        <v>673</v>
      </c>
      <c r="G92" s="143"/>
      <c r="H92" s="11" t="s">
        <v>475</v>
      </c>
      <c r="I92" s="14">
        <v>2.2400000000000002</v>
      </c>
      <c r="J92" s="109">
        <f t="shared" si="2"/>
        <v>67.2</v>
      </c>
      <c r="K92" s="115"/>
    </row>
    <row r="93" spans="1:11">
      <c r="A93" s="114"/>
      <c r="B93" s="107">
        <v>50</v>
      </c>
      <c r="C93" s="10" t="s">
        <v>473</v>
      </c>
      <c r="D93" s="118" t="s">
        <v>473</v>
      </c>
      <c r="E93" s="118" t="s">
        <v>727</v>
      </c>
      <c r="F93" s="142" t="s">
        <v>271</v>
      </c>
      <c r="G93" s="143"/>
      <c r="H93" s="11" t="s">
        <v>475</v>
      </c>
      <c r="I93" s="14">
        <v>2.2400000000000002</v>
      </c>
      <c r="J93" s="109">
        <f t="shared" si="2"/>
        <v>112.00000000000001</v>
      </c>
      <c r="K93" s="115"/>
    </row>
    <row r="94" spans="1:11">
      <c r="A94" s="114"/>
      <c r="B94" s="107">
        <v>40</v>
      </c>
      <c r="C94" s="10" t="s">
        <v>473</v>
      </c>
      <c r="D94" s="118" t="s">
        <v>473</v>
      </c>
      <c r="E94" s="118" t="s">
        <v>727</v>
      </c>
      <c r="F94" s="142" t="s">
        <v>272</v>
      </c>
      <c r="G94" s="143"/>
      <c r="H94" s="11" t="s">
        <v>475</v>
      </c>
      <c r="I94" s="14">
        <v>2.2400000000000002</v>
      </c>
      <c r="J94" s="109">
        <f t="shared" si="2"/>
        <v>89.600000000000009</v>
      </c>
      <c r="K94" s="115"/>
    </row>
    <row r="95" spans="1:11">
      <c r="A95" s="114"/>
      <c r="B95" s="107">
        <v>40</v>
      </c>
      <c r="C95" s="10" t="s">
        <v>473</v>
      </c>
      <c r="D95" s="118" t="s">
        <v>473</v>
      </c>
      <c r="E95" s="118" t="s">
        <v>727</v>
      </c>
      <c r="F95" s="142" t="s">
        <v>748</v>
      </c>
      <c r="G95" s="143"/>
      <c r="H95" s="11" t="s">
        <v>475</v>
      </c>
      <c r="I95" s="14">
        <v>2.2400000000000002</v>
      </c>
      <c r="J95" s="109">
        <f t="shared" si="2"/>
        <v>89.600000000000009</v>
      </c>
      <c r="K95" s="115"/>
    </row>
    <row r="96" spans="1:11">
      <c r="A96" s="114"/>
      <c r="B96" s="107">
        <v>3</v>
      </c>
      <c r="C96" s="10" t="s">
        <v>473</v>
      </c>
      <c r="D96" s="118" t="s">
        <v>473</v>
      </c>
      <c r="E96" s="118" t="s">
        <v>23</v>
      </c>
      <c r="F96" s="142" t="s">
        <v>271</v>
      </c>
      <c r="G96" s="143"/>
      <c r="H96" s="11" t="s">
        <v>475</v>
      </c>
      <c r="I96" s="14">
        <v>2.2400000000000002</v>
      </c>
      <c r="J96" s="109">
        <f t="shared" si="2"/>
        <v>6.7200000000000006</v>
      </c>
      <c r="K96" s="115"/>
    </row>
    <row r="97" spans="1:11">
      <c r="A97" s="114"/>
      <c r="B97" s="107">
        <v>20</v>
      </c>
      <c r="C97" s="10" t="s">
        <v>473</v>
      </c>
      <c r="D97" s="118" t="s">
        <v>473</v>
      </c>
      <c r="E97" s="118" t="s">
        <v>90</v>
      </c>
      <c r="F97" s="142" t="s">
        <v>273</v>
      </c>
      <c r="G97" s="143"/>
      <c r="H97" s="11" t="s">
        <v>475</v>
      </c>
      <c r="I97" s="14">
        <v>2.2400000000000002</v>
      </c>
      <c r="J97" s="109">
        <f t="shared" si="2"/>
        <v>44.800000000000004</v>
      </c>
      <c r="K97" s="115"/>
    </row>
    <row r="98" spans="1:11">
      <c r="A98" s="114"/>
      <c r="B98" s="107">
        <v>20</v>
      </c>
      <c r="C98" s="10" t="s">
        <v>473</v>
      </c>
      <c r="D98" s="118" t="s">
        <v>473</v>
      </c>
      <c r="E98" s="118" t="s">
        <v>90</v>
      </c>
      <c r="F98" s="142" t="s">
        <v>673</v>
      </c>
      <c r="G98" s="143"/>
      <c r="H98" s="11" t="s">
        <v>475</v>
      </c>
      <c r="I98" s="14">
        <v>2.2400000000000002</v>
      </c>
      <c r="J98" s="109">
        <f t="shared" si="2"/>
        <v>44.800000000000004</v>
      </c>
      <c r="K98" s="115"/>
    </row>
    <row r="99" spans="1:11">
      <c r="A99" s="114"/>
      <c r="B99" s="107">
        <v>20</v>
      </c>
      <c r="C99" s="10" t="s">
        <v>473</v>
      </c>
      <c r="D99" s="118" t="s">
        <v>473</v>
      </c>
      <c r="E99" s="118" t="s">
        <v>90</v>
      </c>
      <c r="F99" s="142" t="s">
        <v>271</v>
      </c>
      <c r="G99" s="143"/>
      <c r="H99" s="11" t="s">
        <v>475</v>
      </c>
      <c r="I99" s="14">
        <v>2.2400000000000002</v>
      </c>
      <c r="J99" s="109">
        <f t="shared" si="2"/>
        <v>44.800000000000004</v>
      </c>
      <c r="K99" s="115"/>
    </row>
    <row r="100" spans="1:11">
      <c r="A100" s="114"/>
      <c r="B100" s="107">
        <v>20</v>
      </c>
      <c r="C100" s="10" t="s">
        <v>473</v>
      </c>
      <c r="D100" s="118" t="s">
        <v>473</v>
      </c>
      <c r="E100" s="118" t="s">
        <v>90</v>
      </c>
      <c r="F100" s="142" t="s">
        <v>272</v>
      </c>
      <c r="G100" s="143"/>
      <c r="H100" s="11" t="s">
        <v>475</v>
      </c>
      <c r="I100" s="14">
        <v>2.2400000000000002</v>
      </c>
      <c r="J100" s="109">
        <f t="shared" si="2"/>
        <v>44.800000000000004</v>
      </c>
      <c r="K100" s="115"/>
    </row>
    <row r="101" spans="1:11" ht="24">
      <c r="A101" s="114"/>
      <c r="B101" s="107">
        <v>1</v>
      </c>
      <c r="C101" s="10" t="s">
        <v>756</v>
      </c>
      <c r="D101" s="118" t="s">
        <v>756</v>
      </c>
      <c r="E101" s="118" t="s">
        <v>27</v>
      </c>
      <c r="F101" s="142" t="s">
        <v>273</v>
      </c>
      <c r="G101" s="143"/>
      <c r="H101" s="11" t="s">
        <v>757</v>
      </c>
      <c r="I101" s="14">
        <v>1.49</v>
      </c>
      <c r="J101" s="109">
        <f t="shared" si="2"/>
        <v>1.49</v>
      </c>
      <c r="K101" s="115"/>
    </row>
    <row r="102" spans="1:11" ht="24">
      <c r="A102" s="114"/>
      <c r="B102" s="107">
        <v>5</v>
      </c>
      <c r="C102" s="10" t="s">
        <v>756</v>
      </c>
      <c r="D102" s="118" t="s">
        <v>756</v>
      </c>
      <c r="E102" s="118" t="s">
        <v>27</v>
      </c>
      <c r="F102" s="142" t="s">
        <v>272</v>
      </c>
      <c r="G102" s="143"/>
      <c r="H102" s="11" t="s">
        <v>757</v>
      </c>
      <c r="I102" s="14">
        <v>1.49</v>
      </c>
      <c r="J102" s="109">
        <f t="shared" si="2"/>
        <v>7.45</v>
      </c>
      <c r="K102" s="115"/>
    </row>
    <row r="103" spans="1:11" ht="24">
      <c r="A103" s="114"/>
      <c r="B103" s="107">
        <v>4</v>
      </c>
      <c r="C103" s="10" t="s">
        <v>756</v>
      </c>
      <c r="D103" s="118" t="s">
        <v>756</v>
      </c>
      <c r="E103" s="118" t="s">
        <v>28</v>
      </c>
      <c r="F103" s="142" t="s">
        <v>273</v>
      </c>
      <c r="G103" s="143"/>
      <c r="H103" s="11" t="s">
        <v>757</v>
      </c>
      <c r="I103" s="14">
        <v>1.49</v>
      </c>
      <c r="J103" s="109">
        <f t="shared" si="2"/>
        <v>5.96</v>
      </c>
      <c r="K103" s="115"/>
    </row>
    <row r="104" spans="1:11" ht="24">
      <c r="A104" s="114"/>
      <c r="B104" s="107">
        <v>3</v>
      </c>
      <c r="C104" s="10" t="s">
        <v>756</v>
      </c>
      <c r="D104" s="118" t="s">
        <v>756</v>
      </c>
      <c r="E104" s="118" t="s">
        <v>28</v>
      </c>
      <c r="F104" s="142" t="s">
        <v>272</v>
      </c>
      <c r="G104" s="143"/>
      <c r="H104" s="11" t="s">
        <v>757</v>
      </c>
      <c r="I104" s="14">
        <v>1.49</v>
      </c>
      <c r="J104" s="109">
        <f t="shared" si="2"/>
        <v>4.47</v>
      </c>
      <c r="K104" s="115"/>
    </row>
    <row r="105" spans="1:11" ht="24">
      <c r="A105" s="114"/>
      <c r="B105" s="107">
        <v>5</v>
      </c>
      <c r="C105" s="10" t="s">
        <v>756</v>
      </c>
      <c r="D105" s="118" t="s">
        <v>756</v>
      </c>
      <c r="E105" s="118" t="s">
        <v>29</v>
      </c>
      <c r="F105" s="142" t="s">
        <v>273</v>
      </c>
      <c r="G105" s="143"/>
      <c r="H105" s="11" t="s">
        <v>757</v>
      </c>
      <c r="I105" s="14">
        <v>1.49</v>
      </c>
      <c r="J105" s="109">
        <f t="shared" si="2"/>
        <v>7.45</v>
      </c>
      <c r="K105" s="115"/>
    </row>
    <row r="106" spans="1:11" ht="24">
      <c r="A106" s="114"/>
      <c r="B106" s="107">
        <v>5</v>
      </c>
      <c r="C106" s="10" t="s">
        <v>756</v>
      </c>
      <c r="D106" s="118" t="s">
        <v>756</v>
      </c>
      <c r="E106" s="118" t="s">
        <v>29</v>
      </c>
      <c r="F106" s="142" t="s">
        <v>272</v>
      </c>
      <c r="G106" s="143"/>
      <c r="H106" s="11" t="s">
        <v>757</v>
      </c>
      <c r="I106" s="14">
        <v>1.49</v>
      </c>
      <c r="J106" s="109">
        <f t="shared" si="2"/>
        <v>7.45</v>
      </c>
      <c r="K106" s="115"/>
    </row>
    <row r="107" spans="1:11">
      <c r="A107" s="114"/>
      <c r="B107" s="107">
        <v>3</v>
      </c>
      <c r="C107" s="10" t="s">
        <v>758</v>
      </c>
      <c r="D107" s="118" t="s">
        <v>758</v>
      </c>
      <c r="E107" s="118" t="s">
        <v>26</v>
      </c>
      <c r="F107" s="142" t="s">
        <v>273</v>
      </c>
      <c r="G107" s="143"/>
      <c r="H107" s="11" t="s">
        <v>759</v>
      </c>
      <c r="I107" s="14">
        <v>1.39</v>
      </c>
      <c r="J107" s="109">
        <f t="shared" si="2"/>
        <v>4.17</v>
      </c>
      <c r="K107" s="115"/>
    </row>
    <row r="108" spans="1:11">
      <c r="A108" s="114"/>
      <c r="B108" s="107">
        <v>1</v>
      </c>
      <c r="C108" s="10" t="s">
        <v>758</v>
      </c>
      <c r="D108" s="118" t="s">
        <v>758</v>
      </c>
      <c r="E108" s="118" t="s">
        <v>27</v>
      </c>
      <c r="F108" s="142" t="s">
        <v>273</v>
      </c>
      <c r="G108" s="143"/>
      <c r="H108" s="11" t="s">
        <v>759</v>
      </c>
      <c r="I108" s="14">
        <v>1.39</v>
      </c>
      <c r="J108" s="109">
        <f t="shared" si="2"/>
        <v>1.39</v>
      </c>
      <c r="K108" s="115"/>
    </row>
    <row r="109" spans="1:11">
      <c r="A109" s="114"/>
      <c r="B109" s="107">
        <v>1</v>
      </c>
      <c r="C109" s="10" t="s">
        <v>758</v>
      </c>
      <c r="D109" s="118" t="s">
        <v>758</v>
      </c>
      <c r="E109" s="118" t="s">
        <v>29</v>
      </c>
      <c r="F109" s="142" t="s">
        <v>272</v>
      </c>
      <c r="G109" s="143"/>
      <c r="H109" s="11" t="s">
        <v>759</v>
      </c>
      <c r="I109" s="14">
        <v>1.39</v>
      </c>
      <c r="J109" s="109">
        <f t="shared" si="2"/>
        <v>1.39</v>
      </c>
      <c r="K109" s="115"/>
    </row>
    <row r="110" spans="1:11" ht="24">
      <c r="A110" s="114"/>
      <c r="B110" s="107">
        <v>3</v>
      </c>
      <c r="C110" s="10" t="s">
        <v>603</v>
      </c>
      <c r="D110" s="118" t="s">
        <v>603</v>
      </c>
      <c r="E110" s="118" t="s">
        <v>25</v>
      </c>
      <c r="F110" s="142" t="s">
        <v>273</v>
      </c>
      <c r="G110" s="143"/>
      <c r="H110" s="11" t="s">
        <v>605</v>
      </c>
      <c r="I110" s="14">
        <v>1.19</v>
      </c>
      <c r="J110" s="109">
        <f t="shared" si="2"/>
        <v>3.57</v>
      </c>
      <c r="K110" s="115"/>
    </row>
    <row r="111" spans="1:11" ht="24">
      <c r="A111" s="114"/>
      <c r="B111" s="107">
        <v>2</v>
      </c>
      <c r="C111" s="10" t="s">
        <v>760</v>
      </c>
      <c r="D111" s="118" t="s">
        <v>760</v>
      </c>
      <c r="E111" s="118" t="s">
        <v>26</v>
      </c>
      <c r="F111" s="142" t="s">
        <v>110</v>
      </c>
      <c r="G111" s="143"/>
      <c r="H111" s="11" t="s">
        <v>761</v>
      </c>
      <c r="I111" s="14">
        <v>0.78</v>
      </c>
      <c r="J111" s="109">
        <f t="shared" si="2"/>
        <v>1.56</v>
      </c>
      <c r="K111" s="115"/>
    </row>
    <row r="112" spans="1:11" ht="24">
      <c r="A112" s="114"/>
      <c r="B112" s="107">
        <v>5</v>
      </c>
      <c r="C112" s="10" t="s">
        <v>762</v>
      </c>
      <c r="D112" s="118" t="s">
        <v>762</v>
      </c>
      <c r="E112" s="118"/>
      <c r="F112" s="142"/>
      <c r="G112" s="143"/>
      <c r="H112" s="11" t="s">
        <v>763</v>
      </c>
      <c r="I112" s="14">
        <v>2.2400000000000002</v>
      </c>
      <c r="J112" s="109">
        <f t="shared" si="2"/>
        <v>11.200000000000001</v>
      </c>
      <c r="K112" s="115"/>
    </row>
    <row r="113" spans="1:11" ht="24">
      <c r="A113" s="114"/>
      <c r="B113" s="107">
        <v>5</v>
      </c>
      <c r="C113" s="10" t="s">
        <v>764</v>
      </c>
      <c r="D113" s="118" t="s">
        <v>764</v>
      </c>
      <c r="E113" s="118" t="s">
        <v>273</v>
      </c>
      <c r="F113" s="142"/>
      <c r="G113" s="143"/>
      <c r="H113" s="11" t="s">
        <v>765</v>
      </c>
      <c r="I113" s="14">
        <v>2.31</v>
      </c>
      <c r="J113" s="109">
        <f t="shared" si="2"/>
        <v>11.55</v>
      </c>
      <c r="K113" s="115"/>
    </row>
    <row r="114" spans="1:11" ht="36">
      <c r="A114" s="114"/>
      <c r="B114" s="107">
        <v>5</v>
      </c>
      <c r="C114" s="10" t="s">
        <v>766</v>
      </c>
      <c r="D114" s="118" t="s">
        <v>766</v>
      </c>
      <c r="E114" s="118" t="s">
        <v>273</v>
      </c>
      <c r="F114" s="142"/>
      <c r="G114" s="143"/>
      <c r="H114" s="11" t="s">
        <v>767</v>
      </c>
      <c r="I114" s="14">
        <v>3.94</v>
      </c>
      <c r="J114" s="109">
        <f t="shared" si="2"/>
        <v>19.7</v>
      </c>
      <c r="K114" s="115"/>
    </row>
    <row r="115" spans="1:11" ht="36">
      <c r="A115" s="114"/>
      <c r="B115" s="107">
        <v>5</v>
      </c>
      <c r="C115" s="10" t="s">
        <v>766</v>
      </c>
      <c r="D115" s="118" t="s">
        <v>766</v>
      </c>
      <c r="E115" s="118" t="s">
        <v>272</v>
      </c>
      <c r="F115" s="142"/>
      <c r="G115" s="143"/>
      <c r="H115" s="11" t="s">
        <v>767</v>
      </c>
      <c r="I115" s="14">
        <v>3.94</v>
      </c>
      <c r="J115" s="109">
        <f t="shared" si="2"/>
        <v>19.7</v>
      </c>
      <c r="K115" s="115"/>
    </row>
    <row r="116" spans="1:11" ht="24">
      <c r="A116" s="114"/>
      <c r="B116" s="107">
        <v>3</v>
      </c>
      <c r="C116" s="10" t="s">
        <v>768</v>
      </c>
      <c r="D116" s="118" t="s">
        <v>768</v>
      </c>
      <c r="E116" s="118" t="s">
        <v>267</v>
      </c>
      <c r="F116" s="142"/>
      <c r="G116" s="143"/>
      <c r="H116" s="11" t="s">
        <v>769</v>
      </c>
      <c r="I116" s="14">
        <v>3.3</v>
      </c>
      <c r="J116" s="109">
        <f t="shared" si="2"/>
        <v>9.8999999999999986</v>
      </c>
      <c r="K116" s="115"/>
    </row>
    <row r="117" spans="1:11" ht="24">
      <c r="A117" s="114"/>
      <c r="B117" s="107">
        <v>3</v>
      </c>
      <c r="C117" s="10" t="s">
        <v>768</v>
      </c>
      <c r="D117" s="118" t="s">
        <v>768</v>
      </c>
      <c r="E117" s="118" t="s">
        <v>268</v>
      </c>
      <c r="F117" s="142"/>
      <c r="G117" s="143"/>
      <c r="H117" s="11" t="s">
        <v>769</v>
      </c>
      <c r="I117" s="14">
        <v>3.3</v>
      </c>
      <c r="J117" s="109">
        <f t="shared" si="2"/>
        <v>9.8999999999999986</v>
      </c>
      <c r="K117" s="115"/>
    </row>
    <row r="118" spans="1:11" ht="24">
      <c r="A118" s="114"/>
      <c r="B118" s="107">
        <v>5</v>
      </c>
      <c r="C118" s="10" t="s">
        <v>770</v>
      </c>
      <c r="D118" s="118" t="s">
        <v>770</v>
      </c>
      <c r="E118" s="118" t="s">
        <v>265</v>
      </c>
      <c r="F118" s="142"/>
      <c r="G118" s="143"/>
      <c r="H118" s="11" t="s">
        <v>771</v>
      </c>
      <c r="I118" s="14">
        <v>2.4</v>
      </c>
      <c r="J118" s="109">
        <f t="shared" ref="J118:J138" si="3">I118*B118</f>
        <v>12</v>
      </c>
      <c r="K118" s="115"/>
    </row>
    <row r="119" spans="1:11" ht="24">
      <c r="A119" s="114"/>
      <c r="B119" s="107">
        <v>2</v>
      </c>
      <c r="C119" s="10" t="s">
        <v>770</v>
      </c>
      <c r="D119" s="118" t="s">
        <v>770</v>
      </c>
      <c r="E119" s="118" t="s">
        <v>663</v>
      </c>
      <c r="F119" s="142"/>
      <c r="G119" s="143"/>
      <c r="H119" s="11" t="s">
        <v>771</v>
      </c>
      <c r="I119" s="14">
        <v>2.4</v>
      </c>
      <c r="J119" s="109">
        <f t="shared" si="3"/>
        <v>4.8</v>
      </c>
      <c r="K119" s="115"/>
    </row>
    <row r="120" spans="1:11" ht="24">
      <c r="A120" s="114"/>
      <c r="B120" s="107">
        <v>3</v>
      </c>
      <c r="C120" s="10" t="s">
        <v>772</v>
      </c>
      <c r="D120" s="118" t="s">
        <v>772</v>
      </c>
      <c r="E120" s="118" t="s">
        <v>265</v>
      </c>
      <c r="F120" s="142"/>
      <c r="G120" s="143"/>
      <c r="H120" s="11" t="s">
        <v>773</v>
      </c>
      <c r="I120" s="14">
        <v>2.4</v>
      </c>
      <c r="J120" s="109">
        <f t="shared" si="3"/>
        <v>7.1999999999999993</v>
      </c>
      <c r="K120" s="115"/>
    </row>
    <row r="121" spans="1:11" ht="24">
      <c r="A121" s="114"/>
      <c r="B121" s="107">
        <v>3</v>
      </c>
      <c r="C121" s="10" t="s">
        <v>513</v>
      </c>
      <c r="D121" s="118" t="s">
        <v>513</v>
      </c>
      <c r="E121" s="118" t="s">
        <v>267</v>
      </c>
      <c r="F121" s="142"/>
      <c r="G121" s="143"/>
      <c r="H121" s="11" t="s">
        <v>515</v>
      </c>
      <c r="I121" s="14">
        <v>2.4</v>
      </c>
      <c r="J121" s="109">
        <f t="shared" si="3"/>
        <v>7.1999999999999993</v>
      </c>
      <c r="K121" s="115"/>
    </row>
    <row r="122" spans="1:11" ht="24">
      <c r="A122" s="114"/>
      <c r="B122" s="107">
        <v>2</v>
      </c>
      <c r="C122" s="10" t="s">
        <v>774</v>
      </c>
      <c r="D122" s="118" t="s">
        <v>774</v>
      </c>
      <c r="E122" s="118" t="s">
        <v>267</v>
      </c>
      <c r="F122" s="142"/>
      <c r="G122" s="143"/>
      <c r="H122" s="11" t="s">
        <v>775</v>
      </c>
      <c r="I122" s="14">
        <v>2.4</v>
      </c>
      <c r="J122" s="109">
        <f t="shared" si="3"/>
        <v>4.8</v>
      </c>
      <c r="K122" s="115"/>
    </row>
    <row r="123" spans="1:11" ht="24">
      <c r="A123" s="114"/>
      <c r="B123" s="107">
        <v>2</v>
      </c>
      <c r="C123" s="10" t="s">
        <v>774</v>
      </c>
      <c r="D123" s="118" t="s">
        <v>774</v>
      </c>
      <c r="E123" s="118" t="s">
        <v>268</v>
      </c>
      <c r="F123" s="142"/>
      <c r="G123" s="143"/>
      <c r="H123" s="11" t="s">
        <v>775</v>
      </c>
      <c r="I123" s="14">
        <v>2.4</v>
      </c>
      <c r="J123" s="109">
        <f t="shared" si="3"/>
        <v>4.8</v>
      </c>
      <c r="K123" s="115"/>
    </row>
    <row r="124" spans="1:11" ht="24">
      <c r="A124" s="114"/>
      <c r="B124" s="107">
        <v>1</v>
      </c>
      <c r="C124" s="10" t="s">
        <v>774</v>
      </c>
      <c r="D124" s="118" t="s">
        <v>774</v>
      </c>
      <c r="E124" s="118" t="s">
        <v>269</v>
      </c>
      <c r="F124" s="142"/>
      <c r="G124" s="143"/>
      <c r="H124" s="11" t="s">
        <v>775</v>
      </c>
      <c r="I124" s="14">
        <v>2.4</v>
      </c>
      <c r="J124" s="109">
        <f t="shared" si="3"/>
        <v>2.4</v>
      </c>
      <c r="K124" s="115"/>
    </row>
    <row r="125" spans="1:11" ht="24">
      <c r="A125" s="114"/>
      <c r="B125" s="107">
        <v>5</v>
      </c>
      <c r="C125" s="10" t="s">
        <v>774</v>
      </c>
      <c r="D125" s="118" t="s">
        <v>774</v>
      </c>
      <c r="E125" s="118" t="s">
        <v>270</v>
      </c>
      <c r="F125" s="142"/>
      <c r="G125" s="143"/>
      <c r="H125" s="11" t="s">
        <v>775</v>
      </c>
      <c r="I125" s="14">
        <v>2.4</v>
      </c>
      <c r="J125" s="109">
        <f t="shared" si="3"/>
        <v>12</v>
      </c>
      <c r="K125" s="115"/>
    </row>
    <row r="126" spans="1:11" ht="24">
      <c r="A126" s="114"/>
      <c r="B126" s="107">
        <v>2</v>
      </c>
      <c r="C126" s="10" t="s">
        <v>774</v>
      </c>
      <c r="D126" s="118" t="s">
        <v>774</v>
      </c>
      <c r="E126" s="118" t="s">
        <v>311</v>
      </c>
      <c r="F126" s="142"/>
      <c r="G126" s="143"/>
      <c r="H126" s="11" t="s">
        <v>775</v>
      </c>
      <c r="I126" s="14">
        <v>2.4</v>
      </c>
      <c r="J126" s="109">
        <f t="shared" si="3"/>
        <v>4.8</v>
      </c>
      <c r="K126" s="115"/>
    </row>
    <row r="127" spans="1:11" ht="24">
      <c r="A127" s="114"/>
      <c r="B127" s="107">
        <v>2</v>
      </c>
      <c r="C127" s="10" t="s">
        <v>774</v>
      </c>
      <c r="D127" s="118" t="s">
        <v>774</v>
      </c>
      <c r="E127" s="118" t="s">
        <v>663</v>
      </c>
      <c r="F127" s="142"/>
      <c r="G127" s="143"/>
      <c r="H127" s="11" t="s">
        <v>775</v>
      </c>
      <c r="I127" s="14">
        <v>2.4</v>
      </c>
      <c r="J127" s="109">
        <f t="shared" si="3"/>
        <v>4.8</v>
      </c>
      <c r="K127" s="115"/>
    </row>
    <row r="128" spans="1:11" ht="24">
      <c r="A128" s="114"/>
      <c r="B128" s="107">
        <v>5</v>
      </c>
      <c r="C128" s="10" t="s">
        <v>776</v>
      </c>
      <c r="D128" s="118" t="s">
        <v>776</v>
      </c>
      <c r="E128" s="118" t="s">
        <v>107</v>
      </c>
      <c r="F128" s="142"/>
      <c r="G128" s="143"/>
      <c r="H128" s="11" t="s">
        <v>777</v>
      </c>
      <c r="I128" s="14">
        <v>2.35</v>
      </c>
      <c r="J128" s="109">
        <f t="shared" si="3"/>
        <v>11.75</v>
      </c>
      <c r="K128" s="115"/>
    </row>
    <row r="129" spans="1:11" ht="24">
      <c r="A129" s="114"/>
      <c r="B129" s="107">
        <v>2</v>
      </c>
      <c r="C129" s="10" t="s">
        <v>776</v>
      </c>
      <c r="D129" s="118" t="s">
        <v>776</v>
      </c>
      <c r="E129" s="118" t="s">
        <v>212</v>
      </c>
      <c r="F129" s="142"/>
      <c r="G129" s="143"/>
      <c r="H129" s="11" t="s">
        <v>777</v>
      </c>
      <c r="I129" s="14">
        <v>2.35</v>
      </c>
      <c r="J129" s="109">
        <f t="shared" si="3"/>
        <v>4.7</v>
      </c>
      <c r="K129" s="115"/>
    </row>
    <row r="130" spans="1:11" ht="24">
      <c r="A130" s="114"/>
      <c r="B130" s="107">
        <v>2</v>
      </c>
      <c r="C130" s="10" t="s">
        <v>776</v>
      </c>
      <c r="D130" s="118" t="s">
        <v>776</v>
      </c>
      <c r="E130" s="118" t="s">
        <v>263</v>
      </c>
      <c r="F130" s="142"/>
      <c r="G130" s="143"/>
      <c r="H130" s="11" t="s">
        <v>777</v>
      </c>
      <c r="I130" s="14">
        <v>2.35</v>
      </c>
      <c r="J130" s="109">
        <f t="shared" si="3"/>
        <v>4.7</v>
      </c>
      <c r="K130" s="115"/>
    </row>
    <row r="131" spans="1:11" ht="24">
      <c r="A131" s="114"/>
      <c r="B131" s="107">
        <v>2</v>
      </c>
      <c r="C131" s="10" t="s">
        <v>776</v>
      </c>
      <c r="D131" s="118" t="s">
        <v>776</v>
      </c>
      <c r="E131" s="118" t="s">
        <v>266</v>
      </c>
      <c r="F131" s="142"/>
      <c r="G131" s="143"/>
      <c r="H131" s="11" t="s">
        <v>777</v>
      </c>
      <c r="I131" s="14">
        <v>2.35</v>
      </c>
      <c r="J131" s="109">
        <f t="shared" si="3"/>
        <v>4.7</v>
      </c>
      <c r="K131" s="115"/>
    </row>
    <row r="132" spans="1:11" ht="24">
      <c r="A132" s="114"/>
      <c r="B132" s="107">
        <v>2</v>
      </c>
      <c r="C132" s="10" t="s">
        <v>776</v>
      </c>
      <c r="D132" s="118" t="s">
        <v>776</v>
      </c>
      <c r="E132" s="118" t="s">
        <v>267</v>
      </c>
      <c r="F132" s="142"/>
      <c r="G132" s="143"/>
      <c r="H132" s="11" t="s">
        <v>777</v>
      </c>
      <c r="I132" s="14">
        <v>2.35</v>
      </c>
      <c r="J132" s="109">
        <f t="shared" si="3"/>
        <v>4.7</v>
      </c>
      <c r="K132" s="115"/>
    </row>
    <row r="133" spans="1:11" ht="24">
      <c r="A133" s="114"/>
      <c r="B133" s="107">
        <v>1</v>
      </c>
      <c r="C133" s="10" t="s">
        <v>776</v>
      </c>
      <c r="D133" s="118" t="s">
        <v>776</v>
      </c>
      <c r="E133" s="118" t="s">
        <v>268</v>
      </c>
      <c r="F133" s="142"/>
      <c r="G133" s="143"/>
      <c r="H133" s="11" t="s">
        <v>777</v>
      </c>
      <c r="I133" s="14">
        <v>2.35</v>
      </c>
      <c r="J133" s="109">
        <f t="shared" si="3"/>
        <v>2.35</v>
      </c>
      <c r="K133" s="115"/>
    </row>
    <row r="134" spans="1:11" ht="24">
      <c r="A134" s="114"/>
      <c r="B134" s="107">
        <v>2</v>
      </c>
      <c r="C134" s="10" t="s">
        <v>776</v>
      </c>
      <c r="D134" s="118" t="s">
        <v>776</v>
      </c>
      <c r="E134" s="118" t="s">
        <v>310</v>
      </c>
      <c r="F134" s="142"/>
      <c r="G134" s="143"/>
      <c r="H134" s="11" t="s">
        <v>777</v>
      </c>
      <c r="I134" s="14">
        <v>2.35</v>
      </c>
      <c r="J134" s="109">
        <f t="shared" si="3"/>
        <v>4.7</v>
      </c>
      <c r="K134" s="115"/>
    </row>
    <row r="135" spans="1:11" ht="24">
      <c r="A135" s="114"/>
      <c r="B135" s="107">
        <v>1</v>
      </c>
      <c r="C135" s="10" t="s">
        <v>776</v>
      </c>
      <c r="D135" s="118" t="s">
        <v>776</v>
      </c>
      <c r="E135" s="118" t="s">
        <v>269</v>
      </c>
      <c r="F135" s="142"/>
      <c r="G135" s="143"/>
      <c r="H135" s="11" t="s">
        <v>777</v>
      </c>
      <c r="I135" s="14">
        <v>2.35</v>
      </c>
      <c r="J135" s="109">
        <f t="shared" si="3"/>
        <v>2.35</v>
      </c>
      <c r="K135" s="115"/>
    </row>
    <row r="136" spans="1:11" ht="24">
      <c r="A136" s="114"/>
      <c r="B136" s="107">
        <v>3</v>
      </c>
      <c r="C136" s="10" t="s">
        <v>776</v>
      </c>
      <c r="D136" s="118" t="s">
        <v>776</v>
      </c>
      <c r="E136" s="118" t="s">
        <v>270</v>
      </c>
      <c r="F136" s="142"/>
      <c r="G136" s="143"/>
      <c r="H136" s="11" t="s">
        <v>777</v>
      </c>
      <c r="I136" s="14">
        <v>2.35</v>
      </c>
      <c r="J136" s="109">
        <f t="shared" si="3"/>
        <v>7.0500000000000007</v>
      </c>
      <c r="K136" s="115"/>
    </row>
    <row r="137" spans="1:11" ht="24">
      <c r="A137" s="114"/>
      <c r="B137" s="107">
        <v>2</v>
      </c>
      <c r="C137" s="10" t="s">
        <v>776</v>
      </c>
      <c r="D137" s="118" t="s">
        <v>776</v>
      </c>
      <c r="E137" s="118" t="s">
        <v>311</v>
      </c>
      <c r="F137" s="142"/>
      <c r="G137" s="143"/>
      <c r="H137" s="11" t="s">
        <v>777</v>
      </c>
      <c r="I137" s="14">
        <v>2.35</v>
      </c>
      <c r="J137" s="109">
        <f t="shared" si="3"/>
        <v>4.7</v>
      </c>
      <c r="K137" s="115"/>
    </row>
    <row r="138" spans="1:11" ht="24">
      <c r="A138" s="114"/>
      <c r="B138" s="108">
        <v>3</v>
      </c>
      <c r="C138" s="12" t="s">
        <v>776</v>
      </c>
      <c r="D138" s="119" t="s">
        <v>776</v>
      </c>
      <c r="E138" s="119" t="s">
        <v>663</v>
      </c>
      <c r="F138" s="144"/>
      <c r="G138" s="145"/>
      <c r="H138" s="13" t="s">
        <v>777</v>
      </c>
      <c r="I138" s="15">
        <v>2.35</v>
      </c>
      <c r="J138" s="110">
        <f t="shared" si="3"/>
        <v>7.0500000000000007</v>
      </c>
      <c r="K138" s="115"/>
    </row>
    <row r="139" spans="1:11">
      <c r="A139" s="114"/>
      <c r="B139" s="127"/>
      <c r="C139" s="127"/>
      <c r="D139" s="127"/>
      <c r="E139" s="127"/>
      <c r="F139" s="127"/>
      <c r="G139" s="127"/>
      <c r="H139" s="127"/>
      <c r="I139" s="128" t="s">
        <v>255</v>
      </c>
      <c r="J139" s="129">
        <f>SUM(J22:J138)</f>
        <v>2290.3099999999986</v>
      </c>
      <c r="K139" s="115"/>
    </row>
    <row r="140" spans="1:11">
      <c r="A140" s="114"/>
      <c r="B140" s="127"/>
      <c r="C140" s="127"/>
      <c r="D140" s="127"/>
      <c r="E140" s="127"/>
      <c r="F140" s="127"/>
      <c r="G140" s="127"/>
      <c r="H140" s="127"/>
      <c r="I140" s="128" t="s">
        <v>790</v>
      </c>
      <c r="J140" s="129">
        <v>-745.07</v>
      </c>
      <c r="K140" s="115"/>
    </row>
    <row r="141" spans="1:11">
      <c r="A141" s="114"/>
      <c r="B141" s="127"/>
      <c r="C141" s="127"/>
      <c r="D141" s="127"/>
      <c r="E141" s="127"/>
      <c r="F141" s="127"/>
      <c r="G141" s="127"/>
      <c r="H141" s="127"/>
      <c r="I141" s="128" t="s">
        <v>789</v>
      </c>
      <c r="J141" s="129">
        <f>J139*-0.1</f>
        <v>-229.03099999999986</v>
      </c>
      <c r="K141" s="115"/>
    </row>
    <row r="142" spans="1:11" outlineLevel="1">
      <c r="A142" s="114"/>
      <c r="B142" s="127"/>
      <c r="C142" s="127"/>
      <c r="D142" s="127"/>
      <c r="E142" s="127"/>
      <c r="F142" s="127"/>
      <c r="G142" s="127"/>
      <c r="H142" s="127"/>
      <c r="I142" s="128" t="s">
        <v>788</v>
      </c>
      <c r="J142" s="129">
        <v>0</v>
      </c>
      <c r="K142" s="115"/>
    </row>
    <row r="143" spans="1:11">
      <c r="A143" s="114"/>
      <c r="B143" s="127"/>
      <c r="C143" s="127"/>
      <c r="D143" s="127"/>
      <c r="E143" s="127"/>
      <c r="F143" s="127"/>
      <c r="G143" s="127"/>
      <c r="H143" s="127"/>
      <c r="I143" s="128" t="s">
        <v>257</v>
      </c>
      <c r="J143" s="140">
        <f>SUM(J139:J142)</f>
        <v>1316.2089999999985</v>
      </c>
      <c r="K143" s="115"/>
    </row>
    <row r="144" spans="1:11">
      <c r="A144" s="6"/>
      <c r="B144" s="7"/>
      <c r="C144" s="7"/>
      <c r="D144" s="7"/>
      <c r="E144" s="7"/>
      <c r="F144" s="7"/>
      <c r="G144" s="7"/>
      <c r="H144" s="7" t="s">
        <v>792</v>
      </c>
      <c r="I144" s="7"/>
      <c r="J144" s="7"/>
      <c r="K144" s="8"/>
    </row>
    <row r="146" spans="8:9">
      <c r="H146" s="1" t="s">
        <v>705</v>
      </c>
      <c r="I146" s="91">
        <f>'Tax Invoice'!M11</f>
        <v>34.81</v>
      </c>
    </row>
    <row r="147" spans="8:9">
      <c r="H147" s="1" t="s">
        <v>706</v>
      </c>
      <c r="I147" s="91">
        <f>I148</f>
        <v>45817.235289999953</v>
      </c>
    </row>
    <row r="148" spans="8:9">
      <c r="H148" s="1" t="s">
        <v>707</v>
      </c>
      <c r="I148" s="91">
        <f>I146*J143</f>
        <v>45817.235289999953</v>
      </c>
    </row>
    <row r="149" spans="8:9">
      <c r="H149" s="1"/>
      <c r="I149" s="91"/>
    </row>
    <row r="150" spans="8:9">
      <c r="H150" s="1"/>
      <c r="I150" s="91"/>
    </row>
    <row r="151" spans="8:9">
      <c r="H151" s="1"/>
      <c r="I151" s="91"/>
    </row>
  </sheetData>
  <mergeCells count="121">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0:G130"/>
    <mergeCell ref="F131:G131"/>
    <mergeCell ref="F132:G132"/>
    <mergeCell ref="F133:G133"/>
    <mergeCell ref="F134:G1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1482</v>
      </c>
      <c r="O1" t="s">
        <v>144</v>
      </c>
      <c r="T1" t="s">
        <v>255</v>
      </c>
      <c r="U1">
        <v>2600.5099999999989</v>
      </c>
    </row>
    <row r="2" spans="1:21" ht="15.75">
      <c r="A2" s="114"/>
      <c r="B2" s="124" t="s">
        <v>134</v>
      </c>
      <c r="C2" s="120"/>
      <c r="D2" s="120"/>
      <c r="E2" s="120"/>
      <c r="F2" s="120"/>
      <c r="G2" s="120"/>
      <c r="H2" s="120"/>
      <c r="I2" s="125" t="s">
        <v>140</v>
      </c>
      <c r="J2" s="115"/>
      <c r="T2" t="s">
        <v>184</v>
      </c>
      <c r="U2">
        <v>260.05</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2860.559999999999</v>
      </c>
    </row>
    <row r="5" spans="1:21">
      <c r="A5" s="114"/>
      <c r="B5" s="121" t="s">
        <v>137</v>
      </c>
      <c r="C5" s="120"/>
      <c r="D5" s="120"/>
      <c r="E5" s="120"/>
      <c r="F5" s="120"/>
      <c r="G5" s="120"/>
      <c r="H5" s="120"/>
      <c r="I5" s="120"/>
      <c r="J5" s="115"/>
      <c r="S5" t="s">
        <v>785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8"/>
      <c r="J10" s="115"/>
    </row>
    <row r="11" spans="1:21">
      <c r="A11" s="114"/>
      <c r="B11" s="114" t="s">
        <v>709</v>
      </c>
      <c r="C11" s="120"/>
      <c r="D11" s="120"/>
      <c r="E11" s="115"/>
      <c r="F11" s="116"/>
      <c r="G11" s="116" t="s">
        <v>709</v>
      </c>
      <c r="H11" s="120"/>
      <c r="I11" s="149"/>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50">
        <v>45169</v>
      </c>
      <c r="J14" s="115"/>
    </row>
    <row r="15" spans="1:21">
      <c r="A15" s="114"/>
      <c r="B15" s="6" t="s">
        <v>6</v>
      </c>
      <c r="C15" s="7"/>
      <c r="D15" s="7"/>
      <c r="E15" s="8"/>
      <c r="F15" s="116"/>
      <c r="G15" s="9" t="s">
        <v>6</v>
      </c>
      <c r="H15" s="120"/>
      <c r="I15" s="151"/>
      <c r="J15" s="115"/>
    </row>
    <row r="16" spans="1:21">
      <c r="A16" s="114"/>
      <c r="B16" s="120"/>
      <c r="C16" s="120"/>
      <c r="D16" s="120"/>
      <c r="E16" s="120"/>
      <c r="F16" s="120"/>
      <c r="G16" s="120"/>
      <c r="H16" s="123" t="s">
        <v>142</v>
      </c>
      <c r="I16" s="130">
        <v>39820</v>
      </c>
      <c r="J16" s="115"/>
    </row>
    <row r="17" spans="1:16">
      <c r="A17" s="114"/>
      <c r="B17" s="120" t="s">
        <v>713</v>
      </c>
      <c r="C17" s="120"/>
      <c r="D17" s="120"/>
      <c r="E17" s="120"/>
      <c r="F17" s="120"/>
      <c r="G17" s="120"/>
      <c r="H17" s="123" t="s">
        <v>143</v>
      </c>
      <c r="I17" s="130"/>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45169</v>
      </c>
    </row>
    <row r="20" spans="1:16">
      <c r="A20" s="114"/>
      <c r="B20" s="100" t="s">
        <v>198</v>
      </c>
      <c r="C20" s="100" t="s">
        <v>199</v>
      </c>
      <c r="D20" s="117" t="s">
        <v>200</v>
      </c>
      <c r="E20" s="152" t="s">
        <v>201</v>
      </c>
      <c r="F20" s="153"/>
      <c r="G20" s="100" t="s">
        <v>169</v>
      </c>
      <c r="H20" s="100" t="s">
        <v>202</v>
      </c>
      <c r="I20" s="100" t="s">
        <v>21</v>
      </c>
      <c r="J20" s="115"/>
    </row>
    <row r="21" spans="1:16">
      <c r="A21" s="114"/>
      <c r="B21" s="105"/>
      <c r="C21" s="105"/>
      <c r="D21" s="106"/>
      <c r="E21" s="154"/>
      <c r="F21" s="155"/>
      <c r="G21" s="105" t="s">
        <v>141</v>
      </c>
      <c r="H21" s="105"/>
      <c r="I21" s="105"/>
      <c r="J21" s="115"/>
    </row>
    <row r="22" spans="1:16" ht="48">
      <c r="A22" s="114"/>
      <c r="B22" s="107">
        <v>7</v>
      </c>
      <c r="C22" s="10" t="s">
        <v>715</v>
      </c>
      <c r="D22" s="118" t="s">
        <v>716</v>
      </c>
      <c r="E22" s="142" t="s">
        <v>273</v>
      </c>
      <c r="F22" s="143"/>
      <c r="G22" s="11" t="s">
        <v>717</v>
      </c>
      <c r="H22" s="14">
        <v>0.39</v>
      </c>
      <c r="I22" s="109">
        <f t="shared" ref="I22:I53" si="0">H22*B22</f>
        <v>2.73</v>
      </c>
      <c r="J22" s="115"/>
    </row>
    <row r="23" spans="1:16" ht="48">
      <c r="A23" s="114"/>
      <c r="B23" s="107">
        <v>5</v>
      </c>
      <c r="C23" s="10" t="s">
        <v>715</v>
      </c>
      <c r="D23" s="118" t="s">
        <v>718</v>
      </c>
      <c r="E23" s="142" t="s">
        <v>273</v>
      </c>
      <c r="F23" s="143"/>
      <c r="G23" s="11" t="s">
        <v>717</v>
      </c>
      <c r="H23" s="14">
        <v>0.44</v>
      </c>
      <c r="I23" s="109">
        <f t="shared" si="0"/>
        <v>2.2000000000000002</v>
      </c>
      <c r="J23" s="115"/>
    </row>
    <row r="24" spans="1:16" ht="60">
      <c r="A24" s="114"/>
      <c r="B24" s="107">
        <v>3</v>
      </c>
      <c r="C24" s="10" t="s">
        <v>719</v>
      </c>
      <c r="D24" s="118" t="s">
        <v>720</v>
      </c>
      <c r="E24" s="142" t="s">
        <v>273</v>
      </c>
      <c r="F24" s="143"/>
      <c r="G24" s="11" t="s">
        <v>721</v>
      </c>
      <c r="H24" s="14">
        <v>0.4</v>
      </c>
      <c r="I24" s="109">
        <f t="shared" si="0"/>
        <v>1.2000000000000002</v>
      </c>
      <c r="J24" s="115"/>
    </row>
    <row r="25" spans="1:16" ht="60">
      <c r="A25" s="114"/>
      <c r="B25" s="107">
        <v>1</v>
      </c>
      <c r="C25" s="10" t="s">
        <v>719</v>
      </c>
      <c r="D25" s="118" t="s">
        <v>722</v>
      </c>
      <c r="E25" s="142" t="s">
        <v>273</v>
      </c>
      <c r="F25" s="143"/>
      <c r="G25" s="11" t="s">
        <v>721</v>
      </c>
      <c r="H25" s="14">
        <v>0.42</v>
      </c>
      <c r="I25" s="109">
        <f t="shared" si="0"/>
        <v>0.42</v>
      </c>
      <c r="J25" s="115"/>
    </row>
    <row r="26" spans="1:16" ht="156">
      <c r="A26" s="114"/>
      <c r="B26" s="107">
        <v>10</v>
      </c>
      <c r="C26" s="10" t="s">
        <v>723</v>
      </c>
      <c r="D26" s="118" t="s">
        <v>48</v>
      </c>
      <c r="E26" s="142"/>
      <c r="F26" s="143"/>
      <c r="G26" s="11" t="s">
        <v>724</v>
      </c>
      <c r="H26" s="14">
        <v>0.42</v>
      </c>
      <c r="I26" s="109">
        <f t="shared" si="0"/>
        <v>4.2</v>
      </c>
      <c r="J26" s="115"/>
    </row>
    <row r="27" spans="1:16" ht="132">
      <c r="A27" s="114"/>
      <c r="B27" s="107">
        <v>50</v>
      </c>
      <c r="C27" s="10" t="s">
        <v>725</v>
      </c>
      <c r="D27" s="118" t="s">
        <v>726</v>
      </c>
      <c r="E27" s="142" t="s">
        <v>727</v>
      </c>
      <c r="F27" s="143"/>
      <c r="G27" s="11" t="s">
        <v>728</v>
      </c>
      <c r="H27" s="14">
        <v>0.19</v>
      </c>
      <c r="I27" s="109">
        <f t="shared" si="0"/>
        <v>9.5</v>
      </c>
      <c r="J27" s="115"/>
    </row>
    <row r="28" spans="1:16" ht="132">
      <c r="A28" s="114"/>
      <c r="B28" s="107">
        <v>50</v>
      </c>
      <c r="C28" s="10" t="s">
        <v>725</v>
      </c>
      <c r="D28" s="118" t="s">
        <v>726</v>
      </c>
      <c r="E28" s="142" t="s">
        <v>28</v>
      </c>
      <c r="F28" s="143"/>
      <c r="G28" s="11" t="s">
        <v>728</v>
      </c>
      <c r="H28" s="14">
        <v>0.19</v>
      </c>
      <c r="I28" s="109">
        <f t="shared" si="0"/>
        <v>9.5</v>
      </c>
      <c r="J28" s="115"/>
    </row>
    <row r="29" spans="1:16" ht="180">
      <c r="A29" s="114"/>
      <c r="B29" s="107">
        <v>6</v>
      </c>
      <c r="C29" s="10" t="s">
        <v>729</v>
      </c>
      <c r="D29" s="118" t="s">
        <v>29</v>
      </c>
      <c r="E29" s="142" t="s">
        <v>273</v>
      </c>
      <c r="F29" s="143"/>
      <c r="G29" s="11" t="s">
        <v>730</v>
      </c>
      <c r="H29" s="14">
        <v>0.94</v>
      </c>
      <c r="I29" s="109">
        <f t="shared" si="0"/>
        <v>5.64</v>
      </c>
      <c r="J29" s="115"/>
    </row>
    <row r="30" spans="1:16" ht="180">
      <c r="A30" s="114"/>
      <c r="B30" s="107">
        <v>5</v>
      </c>
      <c r="C30" s="10" t="s">
        <v>729</v>
      </c>
      <c r="D30" s="118" t="s">
        <v>29</v>
      </c>
      <c r="E30" s="142" t="s">
        <v>272</v>
      </c>
      <c r="F30" s="143"/>
      <c r="G30" s="11" t="s">
        <v>730</v>
      </c>
      <c r="H30" s="14">
        <v>0.94</v>
      </c>
      <c r="I30" s="109">
        <f t="shared" si="0"/>
        <v>4.6999999999999993</v>
      </c>
      <c r="J30" s="115"/>
    </row>
    <row r="31" spans="1:16" ht="180">
      <c r="A31" s="114"/>
      <c r="B31" s="107">
        <v>5</v>
      </c>
      <c r="C31" s="10" t="s">
        <v>729</v>
      </c>
      <c r="D31" s="118" t="s">
        <v>48</v>
      </c>
      <c r="E31" s="142" t="s">
        <v>273</v>
      </c>
      <c r="F31" s="143"/>
      <c r="G31" s="11" t="s">
        <v>730</v>
      </c>
      <c r="H31" s="14">
        <v>0.94</v>
      </c>
      <c r="I31" s="109">
        <f t="shared" si="0"/>
        <v>4.6999999999999993</v>
      </c>
      <c r="J31" s="115"/>
    </row>
    <row r="32" spans="1:16" ht="180">
      <c r="A32" s="114"/>
      <c r="B32" s="107">
        <v>5</v>
      </c>
      <c r="C32" s="10" t="s">
        <v>729</v>
      </c>
      <c r="D32" s="118" t="s">
        <v>48</v>
      </c>
      <c r="E32" s="142" t="s">
        <v>272</v>
      </c>
      <c r="F32" s="143"/>
      <c r="G32" s="11" t="s">
        <v>730</v>
      </c>
      <c r="H32" s="14">
        <v>0.94</v>
      </c>
      <c r="I32" s="109">
        <f t="shared" si="0"/>
        <v>4.6999999999999993</v>
      </c>
      <c r="J32" s="115"/>
    </row>
    <row r="33" spans="1:10" ht="156">
      <c r="A33" s="114"/>
      <c r="B33" s="107">
        <v>25</v>
      </c>
      <c r="C33" s="10" t="s">
        <v>731</v>
      </c>
      <c r="D33" s="118" t="s">
        <v>48</v>
      </c>
      <c r="E33" s="142" t="s">
        <v>673</v>
      </c>
      <c r="F33" s="143"/>
      <c r="G33" s="11" t="s">
        <v>732</v>
      </c>
      <c r="H33" s="14">
        <v>1.03</v>
      </c>
      <c r="I33" s="109">
        <f t="shared" si="0"/>
        <v>25.75</v>
      </c>
      <c r="J33" s="115"/>
    </row>
    <row r="34" spans="1:10" ht="156">
      <c r="A34" s="114"/>
      <c r="B34" s="107">
        <v>35</v>
      </c>
      <c r="C34" s="10" t="s">
        <v>731</v>
      </c>
      <c r="D34" s="118" t="s">
        <v>48</v>
      </c>
      <c r="E34" s="142" t="s">
        <v>271</v>
      </c>
      <c r="F34" s="143"/>
      <c r="G34" s="11" t="s">
        <v>732</v>
      </c>
      <c r="H34" s="14">
        <v>1.03</v>
      </c>
      <c r="I34" s="109">
        <f t="shared" si="0"/>
        <v>36.050000000000004</v>
      </c>
      <c r="J34" s="115"/>
    </row>
    <row r="35" spans="1:10" ht="156">
      <c r="A35" s="114"/>
      <c r="B35" s="107">
        <v>30</v>
      </c>
      <c r="C35" s="10" t="s">
        <v>731</v>
      </c>
      <c r="D35" s="118" t="s">
        <v>31</v>
      </c>
      <c r="E35" s="142" t="s">
        <v>271</v>
      </c>
      <c r="F35" s="143"/>
      <c r="G35" s="11" t="s">
        <v>732</v>
      </c>
      <c r="H35" s="14">
        <v>1.24</v>
      </c>
      <c r="I35" s="109">
        <f t="shared" si="0"/>
        <v>37.200000000000003</v>
      </c>
      <c r="J35" s="115"/>
    </row>
    <row r="36" spans="1:10" ht="156">
      <c r="A36" s="114"/>
      <c r="B36" s="107">
        <v>25</v>
      </c>
      <c r="C36" s="10" t="s">
        <v>731</v>
      </c>
      <c r="D36" s="118" t="s">
        <v>733</v>
      </c>
      <c r="E36" s="142" t="s">
        <v>673</v>
      </c>
      <c r="F36" s="143"/>
      <c r="G36" s="11" t="s">
        <v>732</v>
      </c>
      <c r="H36" s="14">
        <v>1.1200000000000001</v>
      </c>
      <c r="I36" s="109">
        <f t="shared" si="0"/>
        <v>28.000000000000004</v>
      </c>
      <c r="J36" s="115"/>
    </row>
    <row r="37" spans="1:10" ht="156">
      <c r="A37" s="114"/>
      <c r="B37" s="107">
        <v>35</v>
      </c>
      <c r="C37" s="10" t="s">
        <v>731</v>
      </c>
      <c r="D37" s="118" t="s">
        <v>733</v>
      </c>
      <c r="E37" s="142" t="s">
        <v>271</v>
      </c>
      <c r="F37" s="143"/>
      <c r="G37" s="11" t="s">
        <v>732</v>
      </c>
      <c r="H37" s="14">
        <v>1.1200000000000001</v>
      </c>
      <c r="I37" s="109">
        <f t="shared" si="0"/>
        <v>39.200000000000003</v>
      </c>
      <c r="J37" s="115"/>
    </row>
    <row r="38" spans="1:10" ht="180">
      <c r="A38" s="114"/>
      <c r="B38" s="107">
        <v>1</v>
      </c>
      <c r="C38" s="10" t="s">
        <v>734</v>
      </c>
      <c r="D38" s="118" t="s">
        <v>25</v>
      </c>
      <c r="E38" s="142" t="s">
        <v>302</v>
      </c>
      <c r="F38" s="143"/>
      <c r="G38" s="11" t="s">
        <v>735</v>
      </c>
      <c r="H38" s="14">
        <v>73</v>
      </c>
      <c r="I38" s="109">
        <f t="shared" si="0"/>
        <v>73</v>
      </c>
      <c r="J38" s="115"/>
    </row>
    <row r="39" spans="1:10" ht="120">
      <c r="A39" s="114"/>
      <c r="B39" s="107">
        <v>10</v>
      </c>
      <c r="C39" s="10" t="s">
        <v>619</v>
      </c>
      <c r="D39" s="118" t="s">
        <v>25</v>
      </c>
      <c r="E39" s="142" t="s">
        <v>212</v>
      </c>
      <c r="F39" s="143"/>
      <c r="G39" s="11" t="s">
        <v>621</v>
      </c>
      <c r="H39" s="14">
        <v>0.79</v>
      </c>
      <c r="I39" s="109">
        <f t="shared" si="0"/>
        <v>7.9</v>
      </c>
      <c r="J39" s="115"/>
    </row>
    <row r="40" spans="1:10" ht="120">
      <c r="A40" s="114"/>
      <c r="B40" s="107">
        <v>20</v>
      </c>
      <c r="C40" s="10" t="s">
        <v>619</v>
      </c>
      <c r="D40" s="118" t="s">
        <v>25</v>
      </c>
      <c r="E40" s="142" t="s">
        <v>214</v>
      </c>
      <c r="F40" s="143"/>
      <c r="G40" s="11" t="s">
        <v>621</v>
      </c>
      <c r="H40" s="14">
        <v>0.79</v>
      </c>
      <c r="I40" s="109">
        <f t="shared" si="0"/>
        <v>15.8</v>
      </c>
      <c r="J40" s="115"/>
    </row>
    <row r="41" spans="1:10" ht="120">
      <c r="A41" s="114"/>
      <c r="B41" s="107">
        <v>30</v>
      </c>
      <c r="C41" s="10" t="s">
        <v>619</v>
      </c>
      <c r="D41" s="118" t="s">
        <v>25</v>
      </c>
      <c r="E41" s="142" t="s">
        <v>265</v>
      </c>
      <c r="F41" s="143"/>
      <c r="G41" s="11" t="s">
        <v>621</v>
      </c>
      <c r="H41" s="14">
        <v>0.79</v>
      </c>
      <c r="I41" s="109">
        <f t="shared" si="0"/>
        <v>23.700000000000003</v>
      </c>
      <c r="J41" s="115"/>
    </row>
    <row r="42" spans="1:10" ht="120">
      <c r="A42" s="114"/>
      <c r="B42" s="107">
        <v>10</v>
      </c>
      <c r="C42" s="10" t="s">
        <v>619</v>
      </c>
      <c r="D42" s="118" t="s">
        <v>25</v>
      </c>
      <c r="E42" s="142" t="s">
        <v>268</v>
      </c>
      <c r="F42" s="143"/>
      <c r="G42" s="11" t="s">
        <v>621</v>
      </c>
      <c r="H42" s="14">
        <v>0.79</v>
      </c>
      <c r="I42" s="109">
        <f t="shared" si="0"/>
        <v>7.9</v>
      </c>
      <c r="J42" s="115"/>
    </row>
    <row r="43" spans="1:10" ht="120">
      <c r="A43" s="114"/>
      <c r="B43" s="107">
        <v>10</v>
      </c>
      <c r="C43" s="10" t="s">
        <v>619</v>
      </c>
      <c r="D43" s="118" t="s">
        <v>25</v>
      </c>
      <c r="E43" s="142" t="s">
        <v>310</v>
      </c>
      <c r="F43" s="143"/>
      <c r="G43" s="11" t="s">
        <v>621</v>
      </c>
      <c r="H43" s="14">
        <v>0.79</v>
      </c>
      <c r="I43" s="109">
        <f t="shared" si="0"/>
        <v>7.9</v>
      </c>
      <c r="J43" s="115"/>
    </row>
    <row r="44" spans="1:10" ht="120">
      <c r="A44" s="114"/>
      <c r="B44" s="107">
        <v>10</v>
      </c>
      <c r="C44" s="10" t="s">
        <v>619</v>
      </c>
      <c r="D44" s="118" t="s">
        <v>25</v>
      </c>
      <c r="E44" s="142" t="s">
        <v>270</v>
      </c>
      <c r="F44" s="143"/>
      <c r="G44" s="11" t="s">
        <v>621</v>
      </c>
      <c r="H44" s="14">
        <v>0.79</v>
      </c>
      <c r="I44" s="109">
        <f t="shared" si="0"/>
        <v>7.9</v>
      </c>
      <c r="J44" s="115"/>
    </row>
    <row r="45" spans="1:10" ht="132">
      <c r="A45" s="114"/>
      <c r="B45" s="107">
        <v>10</v>
      </c>
      <c r="C45" s="10" t="s">
        <v>736</v>
      </c>
      <c r="D45" s="118" t="s">
        <v>28</v>
      </c>
      <c r="E45" s="142"/>
      <c r="F45" s="143"/>
      <c r="G45" s="11" t="s">
        <v>737</v>
      </c>
      <c r="H45" s="14">
        <v>0.89</v>
      </c>
      <c r="I45" s="109">
        <f t="shared" si="0"/>
        <v>8.9</v>
      </c>
      <c r="J45" s="115"/>
    </row>
    <row r="46" spans="1:10" ht="156">
      <c r="A46" s="114"/>
      <c r="B46" s="107">
        <v>10</v>
      </c>
      <c r="C46" s="10" t="s">
        <v>738</v>
      </c>
      <c r="D46" s="118" t="s">
        <v>26</v>
      </c>
      <c r="E46" s="142"/>
      <c r="F46" s="143"/>
      <c r="G46" s="11" t="s">
        <v>739</v>
      </c>
      <c r="H46" s="14">
        <v>0.99</v>
      </c>
      <c r="I46" s="109">
        <f t="shared" si="0"/>
        <v>9.9</v>
      </c>
      <c r="J46" s="115"/>
    </row>
    <row r="47" spans="1:10" ht="156">
      <c r="A47" s="114"/>
      <c r="B47" s="107">
        <v>3</v>
      </c>
      <c r="C47" s="10" t="s">
        <v>738</v>
      </c>
      <c r="D47" s="118" t="s">
        <v>27</v>
      </c>
      <c r="E47" s="142"/>
      <c r="F47" s="143"/>
      <c r="G47" s="11" t="s">
        <v>739</v>
      </c>
      <c r="H47" s="14">
        <v>0.99</v>
      </c>
      <c r="I47" s="109">
        <f t="shared" si="0"/>
        <v>2.9699999999999998</v>
      </c>
      <c r="J47" s="115"/>
    </row>
    <row r="48" spans="1:10" ht="96">
      <c r="A48" s="114"/>
      <c r="B48" s="107">
        <v>1</v>
      </c>
      <c r="C48" s="10" t="s">
        <v>740</v>
      </c>
      <c r="D48" s="118" t="s">
        <v>23</v>
      </c>
      <c r="E48" s="142" t="s">
        <v>271</v>
      </c>
      <c r="F48" s="143"/>
      <c r="G48" s="11" t="s">
        <v>741</v>
      </c>
      <c r="H48" s="14">
        <v>0.59</v>
      </c>
      <c r="I48" s="109">
        <f t="shared" si="0"/>
        <v>0.59</v>
      </c>
      <c r="J48" s="115"/>
    </row>
    <row r="49" spans="1:10" ht="96">
      <c r="A49" s="114"/>
      <c r="B49" s="107">
        <v>1</v>
      </c>
      <c r="C49" s="10" t="s">
        <v>740</v>
      </c>
      <c r="D49" s="118" t="s">
        <v>25</v>
      </c>
      <c r="E49" s="142" t="s">
        <v>271</v>
      </c>
      <c r="F49" s="143"/>
      <c r="G49" s="11" t="s">
        <v>741</v>
      </c>
      <c r="H49" s="14">
        <v>0.59</v>
      </c>
      <c r="I49" s="109">
        <f t="shared" si="0"/>
        <v>0.59</v>
      </c>
      <c r="J49" s="115"/>
    </row>
    <row r="50" spans="1:10" ht="96">
      <c r="A50" s="114"/>
      <c r="B50" s="107">
        <v>3</v>
      </c>
      <c r="C50" s="10" t="s">
        <v>740</v>
      </c>
      <c r="D50" s="118" t="s">
        <v>298</v>
      </c>
      <c r="E50" s="142" t="s">
        <v>273</v>
      </c>
      <c r="F50" s="143"/>
      <c r="G50" s="11" t="s">
        <v>741</v>
      </c>
      <c r="H50" s="14">
        <v>0.59</v>
      </c>
      <c r="I50" s="109">
        <f t="shared" si="0"/>
        <v>1.77</v>
      </c>
      <c r="J50" s="115"/>
    </row>
    <row r="51" spans="1:10" ht="96">
      <c r="A51" s="114"/>
      <c r="B51" s="107">
        <v>1</v>
      </c>
      <c r="C51" s="10" t="s">
        <v>740</v>
      </c>
      <c r="D51" s="118" t="s">
        <v>298</v>
      </c>
      <c r="E51" s="142" t="s">
        <v>272</v>
      </c>
      <c r="F51" s="143"/>
      <c r="G51" s="11" t="s">
        <v>741</v>
      </c>
      <c r="H51" s="14">
        <v>0.59</v>
      </c>
      <c r="I51" s="109">
        <f t="shared" si="0"/>
        <v>0.59</v>
      </c>
      <c r="J51" s="115"/>
    </row>
    <row r="52" spans="1:10" ht="96">
      <c r="A52" s="114"/>
      <c r="B52" s="107">
        <v>4</v>
      </c>
      <c r="C52" s="10" t="s">
        <v>740</v>
      </c>
      <c r="D52" s="118" t="s">
        <v>294</v>
      </c>
      <c r="E52" s="142" t="s">
        <v>273</v>
      </c>
      <c r="F52" s="143"/>
      <c r="G52" s="11" t="s">
        <v>741</v>
      </c>
      <c r="H52" s="14">
        <v>0.59</v>
      </c>
      <c r="I52" s="109">
        <f t="shared" si="0"/>
        <v>2.36</v>
      </c>
      <c r="J52" s="115"/>
    </row>
    <row r="53" spans="1:10" ht="96">
      <c r="A53" s="114"/>
      <c r="B53" s="107">
        <v>1</v>
      </c>
      <c r="C53" s="10" t="s">
        <v>740</v>
      </c>
      <c r="D53" s="118" t="s">
        <v>294</v>
      </c>
      <c r="E53" s="142" t="s">
        <v>272</v>
      </c>
      <c r="F53" s="143"/>
      <c r="G53" s="11" t="s">
        <v>741</v>
      </c>
      <c r="H53" s="14">
        <v>0.59</v>
      </c>
      <c r="I53" s="109">
        <f t="shared" si="0"/>
        <v>0.59</v>
      </c>
      <c r="J53" s="115"/>
    </row>
    <row r="54" spans="1:10" ht="96">
      <c r="A54" s="114"/>
      <c r="B54" s="107">
        <v>1</v>
      </c>
      <c r="C54" s="10" t="s">
        <v>740</v>
      </c>
      <c r="D54" s="118" t="s">
        <v>314</v>
      </c>
      <c r="E54" s="142" t="s">
        <v>273</v>
      </c>
      <c r="F54" s="143"/>
      <c r="G54" s="11" t="s">
        <v>741</v>
      </c>
      <c r="H54" s="14">
        <v>0.59</v>
      </c>
      <c r="I54" s="109">
        <f t="shared" ref="I54:I85" si="1">H54*B54</f>
        <v>0.59</v>
      </c>
      <c r="J54" s="115"/>
    </row>
    <row r="55" spans="1:10" ht="120">
      <c r="A55" s="114"/>
      <c r="B55" s="107">
        <v>10</v>
      </c>
      <c r="C55" s="10" t="s">
        <v>742</v>
      </c>
      <c r="D55" s="118" t="s">
        <v>28</v>
      </c>
      <c r="E55" s="142" t="s">
        <v>673</v>
      </c>
      <c r="F55" s="143"/>
      <c r="G55" s="11" t="s">
        <v>743</v>
      </c>
      <c r="H55" s="14">
        <v>0.59</v>
      </c>
      <c r="I55" s="109">
        <f t="shared" si="1"/>
        <v>5.8999999999999995</v>
      </c>
      <c r="J55" s="115"/>
    </row>
    <row r="56" spans="1:10" ht="120">
      <c r="A56" s="114"/>
      <c r="B56" s="107">
        <v>10</v>
      </c>
      <c r="C56" s="10" t="s">
        <v>742</v>
      </c>
      <c r="D56" s="118" t="s">
        <v>28</v>
      </c>
      <c r="E56" s="142" t="s">
        <v>271</v>
      </c>
      <c r="F56" s="143"/>
      <c r="G56" s="11" t="s">
        <v>743</v>
      </c>
      <c r="H56" s="14">
        <v>0.59</v>
      </c>
      <c r="I56" s="109">
        <f t="shared" si="1"/>
        <v>5.8999999999999995</v>
      </c>
      <c r="J56" s="115"/>
    </row>
    <row r="57" spans="1:10" ht="120">
      <c r="A57" s="114"/>
      <c r="B57" s="107">
        <v>10</v>
      </c>
      <c r="C57" s="10" t="s">
        <v>742</v>
      </c>
      <c r="D57" s="118" t="s">
        <v>28</v>
      </c>
      <c r="E57" s="142" t="s">
        <v>272</v>
      </c>
      <c r="F57" s="143"/>
      <c r="G57" s="11" t="s">
        <v>743</v>
      </c>
      <c r="H57" s="14">
        <v>0.59</v>
      </c>
      <c r="I57" s="109">
        <f t="shared" si="1"/>
        <v>5.8999999999999995</v>
      </c>
      <c r="J57" s="115"/>
    </row>
    <row r="58" spans="1:10" ht="120">
      <c r="A58" s="114"/>
      <c r="B58" s="107">
        <v>10</v>
      </c>
      <c r="C58" s="10" t="s">
        <v>742</v>
      </c>
      <c r="D58" s="118" t="s">
        <v>29</v>
      </c>
      <c r="E58" s="142" t="s">
        <v>673</v>
      </c>
      <c r="F58" s="143"/>
      <c r="G58" s="11" t="s">
        <v>743</v>
      </c>
      <c r="H58" s="14">
        <v>0.59</v>
      </c>
      <c r="I58" s="109">
        <f t="shared" si="1"/>
        <v>5.8999999999999995</v>
      </c>
      <c r="J58" s="115"/>
    </row>
    <row r="59" spans="1:10" ht="120">
      <c r="A59" s="114"/>
      <c r="B59" s="107">
        <v>10</v>
      </c>
      <c r="C59" s="10" t="s">
        <v>742</v>
      </c>
      <c r="D59" s="118" t="s">
        <v>29</v>
      </c>
      <c r="E59" s="142" t="s">
        <v>271</v>
      </c>
      <c r="F59" s="143"/>
      <c r="G59" s="11" t="s">
        <v>743</v>
      </c>
      <c r="H59" s="14">
        <v>0.59</v>
      </c>
      <c r="I59" s="109">
        <f t="shared" si="1"/>
        <v>5.8999999999999995</v>
      </c>
      <c r="J59" s="115"/>
    </row>
    <row r="60" spans="1:10" ht="120">
      <c r="A60" s="114"/>
      <c r="B60" s="107">
        <v>10</v>
      </c>
      <c r="C60" s="10" t="s">
        <v>742</v>
      </c>
      <c r="D60" s="118" t="s">
        <v>29</v>
      </c>
      <c r="E60" s="142" t="s">
        <v>272</v>
      </c>
      <c r="F60" s="143"/>
      <c r="G60" s="11" t="s">
        <v>743</v>
      </c>
      <c r="H60" s="14">
        <v>0.59</v>
      </c>
      <c r="I60" s="109">
        <f t="shared" si="1"/>
        <v>5.8999999999999995</v>
      </c>
      <c r="J60" s="115"/>
    </row>
    <row r="61" spans="1:10" ht="96">
      <c r="A61" s="114"/>
      <c r="B61" s="107">
        <v>20</v>
      </c>
      <c r="C61" s="10" t="s">
        <v>744</v>
      </c>
      <c r="D61" s="118" t="s">
        <v>27</v>
      </c>
      <c r="E61" s="142"/>
      <c r="F61" s="143"/>
      <c r="G61" s="11" t="s">
        <v>745</v>
      </c>
      <c r="H61" s="14">
        <v>2.09</v>
      </c>
      <c r="I61" s="109">
        <f t="shared" si="1"/>
        <v>41.8</v>
      </c>
      <c r="J61" s="115"/>
    </row>
    <row r="62" spans="1:10" ht="108">
      <c r="A62" s="114"/>
      <c r="B62" s="107">
        <v>10</v>
      </c>
      <c r="C62" s="10" t="s">
        <v>746</v>
      </c>
      <c r="D62" s="118" t="s">
        <v>273</v>
      </c>
      <c r="E62" s="142" t="s">
        <v>26</v>
      </c>
      <c r="F62" s="143"/>
      <c r="G62" s="11" t="s">
        <v>747</v>
      </c>
      <c r="H62" s="14">
        <v>3.19</v>
      </c>
      <c r="I62" s="109">
        <f t="shared" si="1"/>
        <v>31.9</v>
      </c>
      <c r="J62" s="115"/>
    </row>
    <row r="63" spans="1:10" ht="108">
      <c r="A63" s="114"/>
      <c r="B63" s="107">
        <v>10</v>
      </c>
      <c r="C63" s="10" t="s">
        <v>746</v>
      </c>
      <c r="D63" s="118" t="s">
        <v>272</v>
      </c>
      <c r="E63" s="142" t="s">
        <v>26</v>
      </c>
      <c r="F63" s="143"/>
      <c r="G63" s="11" t="s">
        <v>747</v>
      </c>
      <c r="H63" s="14">
        <v>3.19</v>
      </c>
      <c r="I63" s="109">
        <f t="shared" si="1"/>
        <v>31.9</v>
      </c>
      <c r="J63" s="115"/>
    </row>
    <row r="64" spans="1:10" ht="108">
      <c r="A64" s="114"/>
      <c r="B64" s="107">
        <v>5</v>
      </c>
      <c r="C64" s="10" t="s">
        <v>746</v>
      </c>
      <c r="D64" s="118" t="s">
        <v>272</v>
      </c>
      <c r="E64" s="142" t="s">
        <v>27</v>
      </c>
      <c r="F64" s="143"/>
      <c r="G64" s="11" t="s">
        <v>747</v>
      </c>
      <c r="H64" s="14">
        <v>3.19</v>
      </c>
      <c r="I64" s="109">
        <f t="shared" si="1"/>
        <v>15.95</v>
      </c>
      <c r="J64" s="115"/>
    </row>
    <row r="65" spans="1:10" ht="108">
      <c r="A65" s="114"/>
      <c r="B65" s="107">
        <v>10</v>
      </c>
      <c r="C65" s="10" t="s">
        <v>746</v>
      </c>
      <c r="D65" s="118" t="s">
        <v>26</v>
      </c>
      <c r="E65" s="142" t="s">
        <v>748</v>
      </c>
      <c r="F65" s="143"/>
      <c r="G65" s="11" t="s">
        <v>747</v>
      </c>
      <c r="H65" s="14">
        <v>3.19</v>
      </c>
      <c r="I65" s="109">
        <f t="shared" si="1"/>
        <v>31.9</v>
      </c>
      <c r="J65" s="115"/>
    </row>
    <row r="66" spans="1:10" ht="96">
      <c r="A66" s="114"/>
      <c r="B66" s="107">
        <v>50</v>
      </c>
      <c r="C66" s="10" t="s">
        <v>749</v>
      </c>
      <c r="D66" s="118" t="s">
        <v>25</v>
      </c>
      <c r="E66" s="142" t="s">
        <v>748</v>
      </c>
      <c r="F66" s="143"/>
      <c r="G66" s="11" t="s">
        <v>750</v>
      </c>
      <c r="H66" s="14">
        <v>2.69</v>
      </c>
      <c r="I66" s="109">
        <f t="shared" si="1"/>
        <v>134.5</v>
      </c>
      <c r="J66" s="115"/>
    </row>
    <row r="67" spans="1:10" ht="96">
      <c r="A67" s="114"/>
      <c r="B67" s="107">
        <v>10</v>
      </c>
      <c r="C67" s="10" t="s">
        <v>751</v>
      </c>
      <c r="D67" s="118" t="s">
        <v>23</v>
      </c>
      <c r="E67" s="142" t="s">
        <v>273</v>
      </c>
      <c r="F67" s="143"/>
      <c r="G67" s="11" t="s">
        <v>752</v>
      </c>
      <c r="H67" s="14">
        <v>1.99</v>
      </c>
      <c r="I67" s="109">
        <f t="shared" si="1"/>
        <v>19.899999999999999</v>
      </c>
      <c r="J67" s="115"/>
    </row>
    <row r="68" spans="1:10" ht="96">
      <c r="A68" s="114"/>
      <c r="B68" s="107">
        <v>15</v>
      </c>
      <c r="C68" s="10" t="s">
        <v>751</v>
      </c>
      <c r="D68" s="118" t="s">
        <v>23</v>
      </c>
      <c r="E68" s="142" t="s">
        <v>673</v>
      </c>
      <c r="F68" s="143"/>
      <c r="G68" s="11" t="s">
        <v>752</v>
      </c>
      <c r="H68" s="14">
        <v>1.99</v>
      </c>
      <c r="I68" s="109">
        <f t="shared" si="1"/>
        <v>29.85</v>
      </c>
      <c r="J68" s="115"/>
    </row>
    <row r="69" spans="1:10" ht="96">
      <c r="A69" s="114"/>
      <c r="B69" s="107">
        <v>30</v>
      </c>
      <c r="C69" s="10" t="s">
        <v>68</v>
      </c>
      <c r="D69" s="118" t="s">
        <v>727</v>
      </c>
      <c r="E69" s="142" t="s">
        <v>273</v>
      </c>
      <c r="F69" s="143"/>
      <c r="G69" s="11" t="s">
        <v>753</v>
      </c>
      <c r="H69" s="14">
        <v>1.94</v>
      </c>
      <c r="I69" s="109">
        <f t="shared" si="1"/>
        <v>58.199999999999996</v>
      </c>
      <c r="J69" s="115"/>
    </row>
    <row r="70" spans="1:10" ht="96">
      <c r="A70" s="114"/>
      <c r="B70" s="107">
        <v>20</v>
      </c>
      <c r="C70" s="10" t="s">
        <v>68</v>
      </c>
      <c r="D70" s="118" t="s">
        <v>727</v>
      </c>
      <c r="E70" s="142" t="s">
        <v>673</v>
      </c>
      <c r="F70" s="143"/>
      <c r="G70" s="11" t="s">
        <v>753</v>
      </c>
      <c r="H70" s="14">
        <v>1.94</v>
      </c>
      <c r="I70" s="109">
        <f t="shared" si="1"/>
        <v>38.799999999999997</v>
      </c>
      <c r="J70" s="115"/>
    </row>
    <row r="71" spans="1:10" ht="96">
      <c r="A71" s="114"/>
      <c r="B71" s="107">
        <v>30</v>
      </c>
      <c r="C71" s="10" t="s">
        <v>68</v>
      </c>
      <c r="D71" s="118" t="s">
        <v>727</v>
      </c>
      <c r="E71" s="142" t="s">
        <v>271</v>
      </c>
      <c r="F71" s="143"/>
      <c r="G71" s="11" t="s">
        <v>753</v>
      </c>
      <c r="H71" s="14">
        <v>1.94</v>
      </c>
      <c r="I71" s="109">
        <f t="shared" si="1"/>
        <v>58.199999999999996</v>
      </c>
      <c r="J71" s="115"/>
    </row>
    <row r="72" spans="1:10" ht="96">
      <c r="A72" s="114"/>
      <c r="B72" s="107">
        <v>30</v>
      </c>
      <c r="C72" s="10" t="s">
        <v>68</v>
      </c>
      <c r="D72" s="118" t="s">
        <v>727</v>
      </c>
      <c r="E72" s="142" t="s">
        <v>272</v>
      </c>
      <c r="F72" s="143"/>
      <c r="G72" s="11" t="s">
        <v>753</v>
      </c>
      <c r="H72" s="14">
        <v>1.94</v>
      </c>
      <c r="I72" s="109">
        <f t="shared" si="1"/>
        <v>58.199999999999996</v>
      </c>
      <c r="J72" s="115"/>
    </row>
    <row r="73" spans="1:10" ht="96">
      <c r="A73" s="114"/>
      <c r="B73" s="107">
        <v>30</v>
      </c>
      <c r="C73" s="10" t="s">
        <v>68</v>
      </c>
      <c r="D73" s="118" t="s">
        <v>727</v>
      </c>
      <c r="E73" s="142" t="s">
        <v>748</v>
      </c>
      <c r="F73" s="143"/>
      <c r="G73" s="11" t="s">
        <v>753</v>
      </c>
      <c r="H73" s="14">
        <v>1.94</v>
      </c>
      <c r="I73" s="109">
        <f t="shared" si="1"/>
        <v>58.199999999999996</v>
      </c>
      <c r="J73" s="115"/>
    </row>
    <row r="74" spans="1:10" ht="96">
      <c r="A74" s="114"/>
      <c r="B74" s="107">
        <v>3</v>
      </c>
      <c r="C74" s="10" t="s">
        <v>68</v>
      </c>
      <c r="D74" s="118" t="s">
        <v>23</v>
      </c>
      <c r="E74" s="142" t="s">
        <v>273</v>
      </c>
      <c r="F74" s="143"/>
      <c r="G74" s="11" t="s">
        <v>753</v>
      </c>
      <c r="H74" s="14">
        <v>1.94</v>
      </c>
      <c r="I74" s="109">
        <f t="shared" si="1"/>
        <v>5.82</v>
      </c>
      <c r="J74" s="115"/>
    </row>
    <row r="75" spans="1:10" ht="96">
      <c r="A75" s="114"/>
      <c r="B75" s="107">
        <v>6</v>
      </c>
      <c r="C75" s="10" t="s">
        <v>68</v>
      </c>
      <c r="D75" s="118" t="s">
        <v>23</v>
      </c>
      <c r="E75" s="142" t="s">
        <v>748</v>
      </c>
      <c r="F75" s="143"/>
      <c r="G75" s="11" t="s">
        <v>753</v>
      </c>
      <c r="H75" s="14">
        <v>1.94</v>
      </c>
      <c r="I75" s="109">
        <f t="shared" si="1"/>
        <v>11.64</v>
      </c>
      <c r="J75" s="115"/>
    </row>
    <row r="76" spans="1:10" ht="96">
      <c r="A76" s="114"/>
      <c r="B76" s="107">
        <v>20</v>
      </c>
      <c r="C76" s="10" t="s">
        <v>68</v>
      </c>
      <c r="D76" s="118" t="s">
        <v>28</v>
      </c>
      <c r="E76" s="142" t="s">
        <v>273</v>
      </c>
      <c r="F76" s="143"/>
      <c r="G76" s="11" t="s">
        <v>753</v>
      </c>
      <c r="H76" s="14">
        <v>1.94</v>
      </c>
      <c r="I76" s="109">
        <f t="shared" si="1"/>
        <v>38.799999999999997</v>
      </c>
      <c r="J76" s="115"/>
    </row>
    <row r="77" spans="1:10" ht="96">
      <c r="A77" s="114"/>
      <c r="B77" s="107">
        <v>20</v>
      </c>
      <c r="C77" s="10" t="s">
        <v>68</v>
      </c>
      <c r="D77" s="118" t="s">
        <v>28</v>
      </c>
      <c r="E77" s="142" t="s">
        <v>673</v>
      </c>
      <c r="F77" s="143"/>
      <c r="G77" s="11" t="s">
        <v>753</v>
      </c>
      <c r="H77" s="14">
        <v>1.94</v>
      </c>
      <c r="I77" s="109">
        <f t="shared" si="1"/>
        <v>38.799999999999997</v>
      </c>
      <c r="J77" s="115"/>
    </row>
    <row r="78" spans="1:10" ht="96">
      <c r="A78" s="114"/>
      <c r="B78" s="107">
        <v>20</v>
      </c>
      <c r="C78" s="10" t="s">
        <v>68</v>
      </c>
      <c r="D78" s="118" t="s">
        <v>28</v>
      </c>
      <c r="E78" s="142" t="s">
        <v>271</v>
      </c>
      <c r="F78" s="143"/>
      <c r="G78" s="11" t="s">
        <v>753</v>
      </c>
      <c r="H78" s="14">
        <v>1.94</v>
      </c>
      <c r="I78" s="109">
        <f t="shared" si="1"/>
        <v>38.799999999999997</v>
      </c>
      <c r="J78" s="115"/>
    </row>
    <row r="79" spans="1:10" ht="96">
      <c r="A79" s="114"/>
      <c r="B79" s="107">
        <v>20</v>
      </c>
      <c r="C79" s="10" t="s">
        <v>68</v>
      </c>
      <c r="D79" s="118" t="s">
        <v>28</v>
      </c>
      <c r="E79" s="142" t="s">
        <v>272</v>
      </c>
      <c r="F79" s="143"/>
      <c r="G79" s="11" t="s">
        <v>753</v>
      </c>
      <c r="H79" s="14">
        <v>1.94</v>
      </c>
      <c r="I79" s="109">
        <f t="shared" si="1"/>
        <v>38.799999999999997</v>
      </c>
      <c r="J79" s="115"/>
    </row>
    <row r="80" spans="1:10" ht="96">
      <c r="A80" s="114"/>
      <c r="B80" s="107">
        <v>5</v>
      </c>
      <c r="C80" s="10" t="s">
        <v>68</v>
      </c>
      <c r="D80" s="118" t="s">
        <v>28</v>
      </c>
      <c r="E80" s="142" t="s">
        <v>748</v>
      </c>
      <c r="F80" s="143"/>
      <c r="G80" s="11" t="s">
        <v>753</v>
      </c>
      <c r="H80" s="14">
        <v>1.94</v>
      </c>
      <c r="I80" s="109">
        <f t="shared" si="1"/>
        <v>9.6999999999999993</v>
      </c>
      <c r="J80" s="115"/>
    </row>
    <row r="81" spans="1:10" ht="96">
      <c r="A81" s="114"/>
      <c r="B81" s="107">
        <v>5</v>
      </c>
      <c r="C81" s="10" t="s">
        <v>68</v>
      </c>
      <c r="D81" s="118" t="s">
        <v>29</v>
      </c>
      <c r="E81" s="142" t="s">
        <v>273</v>
      </c>
      <c r="F81" s="143"/>
      <c r="G81" s="11" t="s">
        <v>753</v>
      </c>
      <c r="H81" s="14">
        <v>1.94</v>
      </c>
      <c r="I81" s="109">
        <f t="shared" si="1"/>
        <v>9.6999999999999993</v>
      </c>
      <c r="J81" s="115"/>
    </row>
    <row r="82" spans="1:10" ht="96">
      <c r="A82" s="114"/>
      <c r="B82" s="107">
        <v>5</v>
      </c>
      <c r="C82" s="10" t="s">
        <v>68</v>
      </c>
      <c r="D82" s="118" t="s">
        <v>29</v>
      </c>
      <c r="E82" s="142" t="s">
        <v>673</v>
      </c>
      <c r="F82" s="143"/>
      <c r="G82" s="11" t="s">
        <v>753</v>
      </c>
      <c r="H82" s="14">
        <v>1.94</v>
      </c>
      <c r="I82" s="109">
        <f t="shared" si="1"/>
        <v>9.6999999999999993</v>
      </c>
      <c r="J82" s="115"/>
    </row>
    <row r="83" spans="1:10" ht="96">
      <c r="A83" s="114"/>
      <c r="B83" s="107">
        <v>20</v>
      </c>
      <c r="C83" s="10" t="s">
        <v>68</v>
      </c>
      <c r="D83" s="118" t="s">
        <v>29</v>
      </c>
      <c r="E83" s="142" t="s">
        <v>271</v>
      </c>
      <c r="F83" s="143"/>
      <c r="G83" s="11" t="s">
        <v>753</v>
      </c>
      <c r="H83" s="14">
        <v>1.94</v>
      </c>
      <c r="I83" s="109">
        <f t="shared" si="1"/>
        <v>38.799999999999997</v>
      </c>
      <c r="J83" s="115"/>
    </row>
    <row r="84" spans="1:10" ht="96">
      <c r="A84" s="114"/>
      <c r="B84" s="107">
        <v>5</v>
      </c>
      <c r="C84" s="10" t="s">
        <v>68</v>
      </c>
      <c r="D84" s="118" t="s">
        <v>29</v>
      </c>
      <c r="E84" s="142" t="s">
        <v>272</v>
      </c>
      <c r="F84" s="143"/>
      <c r="G84" s="11" t="s">
        <v>753</v>
      </c>
      <c r="H84" s="14">
        <v>1.94</v>
      </c>
      <c r="I84" s="109">
        <f t="shared" si="1"/>
        <v>9.6999999999999993</v>
      </c>
      <c r="J84" s="115"/>
    </row>
    <row r="85" spans="1:10" ht="96">
      <c r="A85" s="114"/>
      <c r="B85" s="107">
        <v>6</v>
      </c>
      <c r="C85" s="10" t="s">
        <v>68</v>
      </c>
      <c r="D85" s="118" t="s">
        <v>29</v>
      </c>
      <c r="E85" s="142" t="s">
        <v>748</v>
      </c>
      <c r="F85" s="143"/>
      <c r="G85" s="11" t="s">
        <v>753</v>
      </c>
      <c r="H85" s="14">
        <v>1.94</v>
      </c>
      <c r="I85" s="109">
        <f t="shared" si="1"/>
        <v>11.64</v>
      </c>
      <c r="J85" s="115"/>
    </row>
    <row r="86" spans="1:10" ht="96">
      <c r="A86" s="114"/>
      <c r="B86" s="107">
        <v>50</v>
      </c>
      <c r="C86" s="10" t="s">
        <v>754</v>
      </c>
      <c r="D86" s="118" t="s">
        <v>727</v>
      </c>
      <c r="E86" s="142" t="s">
        <v>273</v>
      </c>
      <c r="F86" s="143"/>
      <c r="G86" s="11" t="s">
        <v>755</v>
      </c>
      <c r="H86" s="14">
        <v>2.09</v>
      </c>
      <c r="I86" s="109">
        <f t="shared" ref="I86:I117" si="2">H86*B86</f>
        <v>104.5</v>
      </c>
      <c r="J86" s="115"/>
    </row>
    <row r="87" spans="1:10" ht="96">
      <c r="A87" s="114"/>
      <c r="B87" s="107">
        <v>30</v>
      </c>
      <c r="C87" s="10" t="s">
        <v>754</v>
      </c>
      <c r="D87" s="118" t="s">
        <v>727</v>
      </c>
      <c r="E87" s="142" t="s">
        <v>673</v>
      </c>
      <c r="F87" s="143"/>
      <c r="G87" s="11" t="s">
        <v>755</v>
      </c>
      <c r="H87" s="14">
        <v>2.09</v>
      </c>
      <c r="I87" s="109">
        <f t="shared" si="2"/>
        <v>62.699999999999996</v>
      </c>
      <c r="J87" s="115"/>
    </row>
    <row r="88" spans="1:10" ht="96">
      <c r="A88" s="114"/>
      <c r="B88" s="107">
        <v>50</v>
      </c>
      <c r="C88" s="10" t="s">
        <v>754</v>
      </c>
      <c r="D88" s="118" t="s">
        <v>727</v>
      </c>
      <c r="E88" s="142" t="s">
        <v>271</v>
      </c>
      <c r="F88" s="143"/>
      <c r="G88" s="11" t="s">
        <v>755</v>
      </c>
      <c r="H88" s="14">
        <v>2.09</v>
      </c>
      <c r="I88" s="109">
        <f t="shared" si="2"/>
        <v>104.5</v>
      </c>
      <c r="J88" s="115"/>
    </row>
    <row r="89" spans="1:10" ht="96">
      <c r="A89" s="114"/>
      <c r="B89" s="107">
        <v>40</v>
      </c>
      <c r="C89" s="10" t="s">
        <v>754</v>
      </c>
      <c r="D89" s="118" t="s">
        <v>727</v>
      </c>
      <c r="E89" s="142" t="s">
        <v>272</v>
      </c>
      <c r="F89" s="143"/>
      <c r="G89" s="11" t="s">
        <v>755</v>
      </c>
      <c r="H89" s="14">
        <v>2.09</v>
      </c>
      <c r="I89" s="109">
        <f t="shared" si="2"/>
        <v>83.6</v>
      </c>
      <c r="J89" s="115"/>
    </row>
    <row r="90" spans="1:10" ht="96">
      <c r="A90" s="114"/>
      <c r="B90" s="107">
        <v>20</v>
      </c>
      <c r="C90" s="10" t="s">
        <v>754</v>
      </c>
      <c r="D90" s="118" t="s">
        <v>27</v>
      </c>
      <c r="E90" s="142" t="s">
        <v>271</v>
      </c>
      <c r="F90" s="143"/>
      <c r="G90" s="11" t="s">
        <v>755</v>
      </c>
      <c r="H90" s="14">
        <v>2.09</v>
      </c>
      <c r="I90" s="109">
        <f t="shared" si="2"/>
        <v>41.8</v>
      </c>
      <c r="J90" s="115"/>
    </row>
    <row r="91" spans="1:10" ht="96">
      <c r="A91" s="114"/>
      <c r="B91" s="107">
        <v>50</v>
      </c>
      <c r="C91" s="10" t="s">
        <v>473</v>
      </c>
      <c r="D91" s="118" t="s">
        <v>727</v>
      </c>
      <c r="E91" s="142" t="s">
        <v>273</v>
      </c>
      <c r="F91" s="143"/>
      <c r="G91" s="11" t="s">
        <v>475</v>
      </c>
      <c r="H91" s="14">
        <v>2.2400000000000002</v>
      </c>
      <c r="I91" s="109">
        <f t="shared" si="2"/>
        <v>112.00000000000001</v>
      </c>
      <c r="J91" s="115"/>
    </row>
    <row r="92" spans="1:10" ht="96">
      <c r="A92" s="114"/>
      <c r="B92" s="107">
        <v>30</v>
      </c>
      <c r="C92" s="10" t="s">
        <v>473</v>
      </c>
      <c r="D92" s="118" t="s">
        <v>727</v>
      </c>
      <c r="E92" s="142" t="s">
        <v>673</v>
      </c>
      <c r="F92" s="143"/>
      <c r="G92" s="11" t="s">
        <v>475</v>
      </c>
      <c r="H92" s="14">
        <v>2.2400000000000002</v>
      </c>
      <c r="I92" s="109">
        <f t="shared" si="2"/>
        <v>67.2</v>
      </c>
      <c r="J92" s="115"/>
    </row>
    <row r="93" spans="1:10" ht="96">
      <c r="A93" s="114"/>
      <c r="B93" s="107">
        <v>50</v>
      </c>
      <c r="C93" s="10" t="s">
        <v>473</v>
      </c>
      <c r="D93" s="118" t="s">
        <v>727</v>
      </c>
      <c r="E93" s="142" t="s">
        <v>271</v>
      </c>
      <c r="F93" s="143"/>
      <c r="G93" s="11" t="s">
        <v>475</v>
      </c>
      <c r="H93" s="14">
        <v>2.2400000000000002</v>
      </c>
      <c r="I93" s="109">
        <f t="shared" si="2"/>
        <v>112.00000000000001</v>
      </c>
      <c r="J93" s="115"/>
    </row>
    <row r="94" spans="1:10" ht="96">
      <c r="A94" s="114"/>
      <c r="B94" s="107">
        <v>40</v>
      </c>
      <c r="C94" s="10" t="s">
        <v>473</v>
      </c>
      <c r="D94" s="118" t="s">
        <v>727</v>
      </c>
      <c r="E94" s="142" t="s">
        <v>272</v>
      </c>
      <c r="F94" s="143"/>
      <c r="G94" s="11" t="s">
        <v>475</v>
      </c>
      <c r="H94" s="14">
        <v>2.2400000000000002</v>
      </c>
      <c r="I94" s="109">
        <f t="shared" si="2"/>
        <v>89.600000000000009</v>
      </c>
      <c r="J94" s="115"/>
    </row>
    <row r="95" spans="1:10" ht="96">
      <c r="A95" s="114"/>
      <c r="B95" s="107">
        <v>40</v>
      </c>
      <c r="C95" s="10" t="s">
        <v>473</v>
      </c>
      <c r="D95" s="118" t="s">
        <v>727</v>
      </c>
      <c r="E95" s="142" t="s">
        <v>748</v>
      </c>
      <c r="F95" s="143"/>
      <c r="G95" s="11" t="s">
        <v>475</v>
      </c>
      <c r="H95" s="14">
        <v>2.2400000000000002</v>
      </c>
      <c r="I95" s="109">
        <f t="shared" si="2"/>
        <v>89.600000000000009</v>
      </c>
      <c r="J95" s="115"/>
    </row>
    <row r="96" spans="1:10" ht="96">
      <c r="A96" s="114"/>
      <c r="B96" s="107">
        <v>3</v>
      </c>
      <c r="C96" s="10" t="s">
        <v>473</v>
      </c>
      <c r="D96" s="118" t="s">
        <v>23</v>
      </c>
      <c r="E96" s="142" t="s">
        <v>271</v>
      </c>
      <c r="F96" s="143"/>
      <c r="G96" s="11" t="s">
        <v>475</v>
      </c>
      <c r="H96" s="14">
        <v>2.2400000000000002</v>
      </c>
      <c r="I96" s="109">
        <f t="shared" si="2"/>
        <v>6.7200000000000006</v>
      </c>
      <c r="J96" s="115"/>
    </row>
    <row r="97" spans="1:10" ht="96">
      <c r="A97" s="114"/>
      <c r="B97" s="107">
        <v>20</v>
      </c>
      <c r="C97" s="10" t="s">
        <v>473</v>
      </c>
      <c r="D97" s="118" t="s">
        <v>90</v>
      </c>
      <c r="E97" s="142" t="s">
        <v>273</v>
      </c>
      <c r="F97" s="143"/>
      <c r="G97" s="11" t="s">
        <v>475</v>
      </c>
      <c r="H97" s="14">
        <v>2.2400000000000002</v>
      </c>
      <c r="I97" s="109">
        <f t="shared" si="2"/>
        <v>44.800000000000004</v>
      </c>
      <c r="J97" s="115"/>
    </row>
    <row r="98" spans="1:10" ht="96">
      <c r="A98" s="114"/>
      <c r="B98" s="107">
        <v>20</v>
      </c>
      <c r="C98" s="10" t="s">
        <v>473</v>
      </c>
      <c r="D98" s="118" t="s">
        <v>90</v>
      </c>
      <c r="E98" s="142" t="s">
        <v>673</v>
      </c>
      <c r="F98" s="143"/>
      <c r="G98" s="11" t="s">
        <v>475</v>
      </c>
      <c r="H98" s="14">
        <v>2.2400000000000002</v>
      </c>
      <c r="I98" s="109">
        <f t="shared" si="2"/>
        <v>44.800000000000004</v>
      </c>
      <c r="J98" s="115"/>
    </row>
    <row r="99" spans="1:10" ht="96">
      <c r="A99" s="114"/>
      <c r="B99" s="107">
        <v>20</v>
      </c>
      <c r="C99" s="10" t="s">
        <v>473</v>
      </c>
      <c r="D99" s="118" t="s">
        <v>90</v>
      </c>
      <c r="E99" s="142" t="s">
        <v>271</v>
      </c>
      <c r="F99" s="143"/>
      <c r="G99" s="11" t="s">
        <v>475</v>
      </c>
      <c r="H99" s="14">
        <v>2.2400000000000002</v>
      </c>
      <c r="I99" s="109">
        <f t="shared" si="2"/>
        <v>44.800000000000004</v>
      </c>
      <c r="J99" s="115"/>
    </row>
    <row r="100" spans="1:10" ht="96">
      <c r="A100" s="114"/>
      <c r="B100" s="107">
        <v>20</v>
      </c>
      <c r="C100" s="10" t="s">
        <v>473</v>
      </c>
      <c r="D100" s="118" t="s">
        <v>90</v>
      </c>
      <c r="E100" s="142" t="s">
        <v>272</v>
      </c>
      <c r="F100" s="143"/>
      <c r="G100" s="11" t="s">
        <v>475</v>
      </c>
      <c r="H100" s="14">
        <v>2.2400000000000002</v>
      </c>
      <c r="I100" s="109">
        <f t="shared" si="2"/>
        <v>44.800000000000004</v>
      </c>
      <c r="J100" s="115"/>
    </row>
    <row r="101" spans="1:10" ht="96">
      <c r="A101" s="114"/>
      <c r="B101" s="107">
        <v>1</v>
      </c>
      <c r="C101" s="10" t="s">
        <v>756</v>
      </c>
      <c r="D101" s="118" t="s">
        <v>27</v>
      </c>
      <c r="E101" s="142" t="s">
        <v>273</v>
      </c>
      <c r="F101" s="143"/>
      <c r="G101" s="11" t="s">
        <v>757</v>
      </c>
      <c r="H101" s="14">
        <v>1.49</v>
      </c>
      <c r="I101" s="109">
        <f t="shared" si="2"/>
        <v>1.49</v>
      </c>
      <c r="J101" s="115"/>
    </row>
    <row r="102" spans="1:10" ht="96">
      <c r="A102" s="114"/>
      <c r="B102" s="107">
        <v>5</v>
      </c>
      <c r="C102" s="10" t="s">
        <v>756</v>
      </c>
      <c r="D102" s="118" t="s">
        <v>27</v>
      </c>
      <c r="E102" s="142" t="s">
        <v>272</v>
      </c>
      <c r="F102" s="143"/>
      <c r="G102" s="11" t="s">
        <v>757</v>
      </c>
      <c r="H102" s="14">
        <v>1.49</v>
      </c>
      <c r="I102" s="109">
        <f t="shared" si="2"/>
        <v>7.45</v>
      </c>
      <c r="J102" s="115"/>
    </row>
    <row r="103" spans="1:10" ht="96">
      <c r="A103" s="114"/>
      <c r="B103" s="107">
        <v>4</v>
      </c>
      <c r="C103" s="10" t="s">
        <v>756</v>
      </c>
      <c r="D103" s="118" t="s">
        <v>28</v>
      </c>
      <c r="E103" s="142" t="s">
        <v>273</v>
      </c>
      <c r="F103" s="143"/>
      <c r="G103" s="11" t="s">
        <v>757</v>
      </c>
      <c r="H103" s="14">
        <v>1.49</v>
      </c>
      <c r="I103" s="109">
        <f t="shared" si="2"/>
        <v>5.96</v>
      </c>
      <c r="J103" s="115"/>
    </row>
    <row r="104" spans="1:10" ht="96">
      <c r="A104" s="114"/>
      <c r="B104" s="107">
        <v>3</v>
      </c>
      <c r="C104" s="10" t="s">
        <v>756</v>
      </c>
      <c r="D104" s="118" t="s">
        <v>28</v>
      </c>
      <c r="E104" s="142" t="s">
        <v>272</v>
      </c>
      <c r="F104" s="143"/>
      <c r="G104" s="11" t="s">
        <v>757</v>
      </c>
      <c r="H104" s="14">
        <v>1.49</v>
      </c>
      <c r="I104" s="109">
        <f t="shared" si="2"/>
        <v>4.47</v>
      </c>
      <c r="J104" s="115"/>
    </row>
    <row r="105" spans="1:10" ht="96">
      <c r="A105" s="114"/>
      <c r="B105" s="107">
        <v>5</v>
      </c>
      <c r="C105" s="10" t="s">
        <v>756</v>
      </c>
      <c r="D105" s="118" t="s">
        <v>29</v>
      </c>
      <c r="E105" s="142" t="s">
        <v>273</v>
      </c>
      <c r="F105" s="143"/>
      <c r="G105" s="11" t="s">
        <v>757</v>
      </c>
      <c r="H105" s="14">
        <v>1.49</v>
      </c>
      <c r="I105" s="109">
        <f t="shared" si="2"/>
        <v>7.45</v>
      </c>
      <c r="J105" s="115"/>
    </row>
    <row r="106" spans="1:10" ht="96">
      <c r="A106" s="114"/>
      <c r="B106" s="107">
        <v>5</v>
      </c>
      <c r="C106" s="10" t="s">
        <v>756</v>
      </c>
      <c r="D106" s="118" t="s">
        <v>29</v>
      </c>
      <c r="E106" s="142" t="s">
        <v>272</v>
      </c>
      <c r="F106" s="143"/>
      <c r="G106" s="11" t="s">
        <v>757</v>
      </c>
      <c r="H106" s="14">
        <v>1.49</v>
      </c>
      <c r="I106" s="109">
        <f t="shared" si="2"/>
        <v>7.45</v>
      </c>
      <c r="J106" s="115"/>
    </row>
    <row r="107" spans="1:10" ht="96">
      <c r="A107" s="114"/>
      <c r="B107" s="107">
        <v>3</v>
      </c>
      <c r="C107" s="10" t="s">
        <v>758</v>
      </c>
      <c r="D107" s="118" t="s">
        <v>26</v>
      </c>
      <c r="E107" s="142" t="s">
        <v>273</v>
      </c>
      <c r="F107" s="143"/>
      <c r="G107" s="11" t="s">
        <v>759</v>
      </c>
      <c r="H107" s="14">
        <v>1.39</v>
      </c>
      <c r="I107" s="109">
        <f t="shared" si="2"/>
        <v>4.17</v>
      </c>
      <c r="J107" s="115"/>
    </row>
    <row r="108" spans="1:10" ht="96">
      <c r="A108" s="114"/>
      <c r="B108" s="107">
        <v>1</v>
      </c>
      <c r="C108" s="10" t="s">
        <v>758</v>
      </c>
      <c r="D108" s="118" t="s">
        <v>27</v>
      </c>
      <c r="E108" s="142" t="s">
        <v>273</v>
      </c>
      <c r="F108" s="143"/>
      <c r="G108" s="11" t="s">
        <v>759</v>
      </c>
      <c r="H108" s="14">
        <v>1.39</v>
      </c>
      <c r="I108" s="109">
        <f t="shared" si="2"/>
        <v>1.39</v>
      </c>
      <c r="J108" s="115"/>
    </row>
    <row r="109" spans="1:10" ht="96">
      <c r="A109" s="114"/>
      <c r="B109" s="107">
        <v>1</v>
      </c>
      <c r="C109" s="10" t="s">
        <v>758</v>
      </c>
      <c r="D109" s="118" t="s">
        <v>29</v>
      </c>
      <c r="E109" s="142" t="s">
        <v>272</v>
      </c>
      <c r="F109" s="143"/>
      <c r="G109" s="11" t="s">
        <v>759</v>
      </c>
      <c r="H109" s="14">
        <v>1.39</v>
      </c>
      <c r="I109" s="109">
        <f t="shared" si="2"/>
        <v>1.39</v>
      </c>
      <c r="J109" s="115"/>
    </row>
    <row r="110" spans="1:10" ht="96">
      <c r="A110" s="114"/>
      <c r="B110" s="107">
        <v>3</v>
      </c>
      <c r="C110" s="10" t="s">
        <v>603</v>
      </c>
      <c r="D110" s="118" t="s">
        <v>25</v>
      </c>
      <c r="E110" s="142" t="s">
        <v>273</v>
      </c>
      <c r="F110" s="143"/>
      <c r="G110" s="11" t="s">
        <v>605</v>
      </c>
      <c r="H110" s="14">
        <v>1.19</v>
      </c>
      <c r="I110" s="109">
        <f t="shared" si="2"/>
        <v>3.57</v>
      </c>
      <c r="J110" s="115"/>
    </row>
    <row r="111" spans="1:10" ht="120">
      <c r="A111" s="114"/>
      <c r="B111" s="107">
        <v>2</v>
      </c>
      <c r="C111" s="10" t="s">
        <v>760</v>
      </c>
      <c r="D111" s="118" t="s">
        <v>26</v>
      </c>
      <c r="E111" s="142" t="s">
        <v>110</v>
      </c>
      <c r="F111" s="143"/>
      <c r="G111" s="11" t="s">
        <v>761</v>
      </c>
      <c r="H111" s="14">
        <v>0.78</v>
      </c>
      <c r="I111" s="109">
        <f t="shared" si="2"/>
        <v>1.56</v>
      </c>
      <c r="J111" s="115"/>
    </row>
    <row r="112" spans="1:10" ht="108">
      <c r="A112" s="114"/>
      <c r="B112" s="107">
        <v>5</v>
      </c>
      <c r="C112" s="10" t="s">
        <v>762</v>
      </c>
      <c r="D112" s="118"/>
      <c r="E112" s="142"/>
      <c r="F112" s="143"/>
      <c r="G112" s="11" t="s">
        <v>763</v>
      </c>
      <c r="H112" s="14">
        <v>2.2400000000000002</v>
      </c>
      <c r="I112" s="109">
        <f t="shared" si="2"/>
        <v>11.200000000000001</v>
      </c>
      <c r="J112" s="115"/>
    </row>
    <row r="113" spans="1:10" ht="120">
      <c r="A113" s="114"/>
      <c r="B113" s="107">
        <v>5</v>
      </c>
      <c r="C113" s="10" t="s">
        <v>764</v>
      </c>
      <c r="D113" s="118" t="s">
        <v>273</v>
      </c>
      <c r="E113" s="142"/>
      <c r="F113" s="143"/>
      <c r="G113" s="11" t="s">
        <v>765</v>
      </c>
      <c r="H113" s="14">
        <v>2.31</v>
      </c>
      <c r="I113" s="109">
        <f t="shared" si="2"/>
        <v>11.55</v>
      </c>
      <c r="J113" s="115"/>
    </row>
    <row r="114" spans="1:10" ht="216">
      <c r="A114" s="114"/>
      <c r="B114" s="107">
        <v>5</v>
      </c>
      <c r="C114" s="10" t="s">
        <v>766</v>
      </c>
      <c r="D114" s="118" t="s">
        <v>273</v>
      </c>
      <c r="E114" s="142"/>
      <c r="F114" s="143"/>
      <c r="G114" s="11" t="s">
        <v>767</v>
      </c>
      <c r="H114" s="14">
        <v>3.94</v>
      </c>
      <c r="I114" s="109">
        <f t="shared" si="2"/>
        <v>19.7</v>
      </c>
      <c r="J114" s="115"/>
    </row>
    <row r="115" spans="1:10" ht="216">
      <c r="A115" s="114"/>
      <c r="B115" s="107">
        <v>5</v>
      </c>
      <c r="C115" s="10" t="s">
        <v>766</v>
      </c>
      <c r="D115" s="118" t="s">
        <v>272</v>
      </c>
      <c r="E115" s="142"/>
      <c r="F115" s="143"/>
      <c r="G115" s="11" t="s">
        <v>767</v>
      </c>
      <c r="H115" s="14">
        <v>3.94</v>
      </c>
      <c r="I115" s="109">
        <f t="shared" si="2"/>
        <v>19.7</v>
      </c>
      <c r="J115" s="115"/>
    </row>
    <row r="116" spans="1:10" ht="156">
      <c r="A116" s="114"/>
      <c r="B116" s="107">
        <v>3</v>
      </c>
      <c r="C116" s="10" t="s">
        <v>768</v>
      </c>
      <c r="D116" s="118" t="s">
        <v>267</v>
      </c>
      <c r="E116" s="142"/>
      <c r="F116" s="143"/>
      <c r="G116" s="11" t="s">
        <v>769</v>
      </c>
      <c r="H116" s="14">
        <v>3.3</v>
      </c>
      <c r="I116" s="109">
        <f t="shared" si="2"/>
        <v>9.8999999999999986</v>
      </c>
      <c r="J116" s="115"/>
    </row>
    <row r="117" spans="1:10" ht="156">
      <c r="A117" s="114"/>
      <c r="B117" s="107">
        <v>3</v>
      </c>
      <c r="C117" s="10" t="s">
        <v>768</v>
      </c>
      <c r="D117" s="118" t="s">
        <v>268</v>
      </c>
      <c r="E117" s="142"/>
      <c r="F117" s="143"/>
      <c r="G117" s="11" t="s">
        <v>769</v>
      </c>
      <c r="H117" s="14">
        <v>3.3</v>
      </c>
      <c r="I117" s="109">
        <f t="shared" si="2"/>
        <v>9.8999999999999986</v>
      </c>
      <c r="J117" s="115"/>
    </row>
    <row r="118" spans="1:10" ht="144">
      <c r="A118" s="114"/>
      <c r="B118" s="107">
        <v>5</v>
      </c>
      <c r="C118" s="10" t="s">
        <v>770</v>
      </c>
      <c r="D118" s="118" t="s">
        <v>265</v>
      </c>
      <c r="E118" s="142"/>
      <c r="F118" s="143"/>
      <c r="G118" s="11" t="s">
        <v>771</v>
      </c>
      <c r="H118" s="14">
        <v>2.4</v>
      </c>
      <c r="I118" s="109">
        <f t="shared" ref="I118:I138" si="3">H118*B118</f>
        <v>12</v>
      </c>
      <c r="J118" s="115"/>
    </row>
    <row r="119" spans="1:10" ht="144">
      <c r="A119" s="114"/>
      <c r="B119" s="107">
        <v>2</v>
      </c>
      <c r="C119" s="10" t="s">
        <v>770</v>
      </c>
      <c r="D119" s="118" t="s">
        <v>663</v>
      </c>
      <c r="E119" s="142"/>
      <c r="F119" s="143"/>
      <c r="G119" s="11" t="s">
        <v>771</v>
      </c>
      <c r="H119" s="14">
        <v>2.4</v>
      </c>
      <c r="I119" s="109">
        <f t="shared" si="3"/>
        <v>4.8</v>
      </c>
      <c r="J119" s="115"/>
    </row>
    <row r="120" spans="1:10" ht="144">
      <c r="A120" s="114"/>
      <c r="B120" s="107">
        <v>3</v>
      </c>
      <c r="C120" s="10" t="s">
        <v>772</v>
      </c>
      <c r="D120" s="118" t="s">
        <v>265</v>
      </c>
      <c r="E120" s="142"/>
      <c r="F120" s="143"/>
      <c r="G120" s="11" t="s">
        <v>773</v>
      </c>
      <c r="H120" s="14">
        <v>2.4</v>
      </c>
      <c r="I120" s="109">
        <f t="shared" si="3"/>
        <v>7.1999999999999993</v>
      </c>
      <c r="J120" s="115"/>
    </row>
    <row r="121" spans="1:10" ht="144">
      <c r="A121" s="114"/>
      <c r="B121" s="107">
        <v>3</v>
      </c>
      <c r="C121" s="10" t="s">
        <v>513</v>
      </c>
      <c r="D121" s="118" t="s">
        <v>267</v>
      </c>
      <c r="E121" s="142"/>
      <c r="F121" s="143"/>
      <c r="G121" s="11" t="s">
        <v>515</v>
      </c>
      <c r="H121" s="14">
        <v>2.4</v>
      </c>
      <c r="I121" s="109">
        <f t="shared" si="3"/>
        <v>7.1999999999999993</v>
      </c>
      <c r="J121" s="115"/>
    </row>
    <row r="122" spans="1:10" ht="144">
      <c r="A122" s="114"/>
      <c r="B122" s="107">
        <v>2</v>
      </c>
      <c r="C122" s="10" t="s">
        <v>774</v>
      </c>
      <c r="D122" s="118" t="s">
        <v>267</v>
      </c>
      <c r="E122" s="142"/>
      <c r="F122" s="143"/>
      <c r="G122" s="11" t="s">
        <v>775</v>
      </c>
      <c r="H122" s="14">
        <v>2.4</v>
      </c>
      <c r="I122" s="109">
        <f t="shared" si="3"/>
        <v>4.8</v>
      </c>
      <c r="J122" s="115"/>
    </row>
    <row r="123" spans="1:10" ht="144">
      <c r="A123" s="114"/>
      <c r="B123" s="107">
        <v>2</v>
      </c>
      <c r="C123" s="10" t="s">
        <v>774</v>
      </c>
      <c r="D123" s="118" t="s">
        <v>268</v>
      </c>
      <c r="E123" s="142"/>
      <c r="F123" s="143"/>
      <c r="G123" s="11" t="s">
        <v>775</v>
      </c>
      <c r="H123" s="14">
        <v>2.4</v>
      </c>
      <c r="I123" s="109">
        <f t="shared" si="3"/>
        <v>4.8</v>
      </c>
      <c r="J123" s="115"/>
    </row>
    <row r="124" spans="1:10" ht="144">
      <c r="A124" s="114"/>
      <c r="B124" s="107">
        <v>1</v>
      </c>
      <c r="C124" s="10" t="s">
        <v>774</v>
      </c>
      <c r="D124" s="118" t="s">
        <v>269</v>
      </c>
      <c r="E124" s="142"/>
      <c r="F124" s="143"/>
      <c r="G124" s="11" t="s">
        <v>775</v>
      </c>
      <c r="H124" s="14">
        <v>2.4</v>
      </c>
      <c r="I124" s="109">
        <f t="shared" si="3"/>
        <v>2.4</v>
      </c>
      <c r="J124" s="115"/>
    </row>
    <row r="125" spans="1:10" ht="144">
      <c r="A125" s="114"/>
      <c r="B125" s="107">
        <v>5</v>
      </c>
      <c r="C125" s="10" t="s">
        <v>774</v>
      </c>
      <c r="D125" s="118" t="s">
        <v>270</v>
      </c>
      <c r="E125" s="142"/>
      <c r="F125" s="143"/>
      <c r="G125" s="11" t="s">
        <v>775</v>
      </c>
      <c r="H125" s="14">
        <v>2.4</v>
      </c>
      <c r="I125" s="109">
        <f t="shared" si="3"/>
        <v>12</v>
      </c>
      <c r="J125" s="115"/>
    </row>
    <row r="126" spans="1:10" ht="144">
      <c r="A126" s="114"/>
      <c r="B126" s="107">
        <v>2</v>
      </c>
      <c r="C126" s="10" t="s">
        <v>774</v>
      </c>
      <c r="D126" s="118" t="s">
        <v>311</v>
      </c>
      <c r="E126" s="142"/>
      <c r="F126" s="143"/>
      <c r="G126" s="11" t="s">
        <v>775</v>
      </c>
      <c r="H126" s="14">
        <v>2.4</v>
      </c>
      <c r="I126" s="109">
        <f t="shared" si="3"/>
        <v>4.8</v>
      </c>
      <c r="J126" s="115"/>
    </row>
    <row r="127" spans="1:10" ht="144">
      <c r="A127" s="114"/>
      <c r="B127" s="107">
        <v>2</v>
      </c>
      <c r="C127" s="10" t="s">
        <v>774</v>
      </c>
      <c r="D127" s="118" t="s">
        <v>663</v>
      </c>
      <c r="E127" s="142"/>
      <c r="F127" s="143"/>
      <c r="G127" s="11" t="s">
        <v>775</v>
      </c>
      <c r="H127" s="14">
        <v>2.4</v>
      </c>
      <c r="I127" s="109">
        <f t="shared" si="3"/>
        <v>4.8</v>
      </c>
      <c r="J127" s="115"/>
    </row>
    <row r="128" spans="1:10" ht="144">
      <c r="A128" s="114"/>
      <c r="B128" s="107">
        <v>5</v>
      </c>
      <c r="C128" s="10" t="s">
        <v>776</v>
      </c>
      <c r="D128" s="118" t="s">
        <v>107</v>
      </c>
      <c r="E128" s="142"/>
      <c r="F128" s="143"/>
      <c r="G128" s="11" t="s">
        <v>777</v>
      </c>
      <c r="H128" s="14">
        <v>2.35</v>
      </c>
      <c r="I128" s="109">
        <f t="shared" si="3"/>
        <v>11.75</v>
      </c>
      <c r="J128" s="115"/>
    </row>
    <row r="129" spans="1:10" ht="144">
      <c r="A129" s="114"/>
      <c r="B129" s="107">
        <v>2</v>
      </c>
      <c r="C129" s="10" t="s">
        <v>776</v>
      </c>
      <c r="D129" s="118" t="s">
        <v>212</v>
      </c>
      <c r="E129" s="142"/>
      <c r="F129" s="143"/>
      <c r="G129" s="11" t="s">
        <v>777</v>
      </c>
      <c r="H129" s="14">
        <v>2.35</v>
      </c>
      <c r="I129" s="109">
        <f t="shared" si="3"/>
        <v>4.7</v>
      </c>
      <c r="J129" s="115"/>
    </row>
    <row r="130" spans="1:10" ht="144">
      <c r="A130" s="114"/>
      <c r="B130" s="107">
        <v>2</v>
      </c>
      <c r="C130" s="10" t="s">
        <v>776</v>
      </c>
      <c r="D130" s="118" t="s">
        <v>263</v>
      </c>
      <c r="E130" s="142"/>
      <c r="F130" s="143"/>
      <c r="G130" s="11" t="s">
        <v>777</v>
      </c>
      <c r="H130" s="14">
        <v>2.35</v>
      </c>
      <c r="I130" s="109">
        <f t="shared" si="3"/>
        <v>4.7</v>
      </c>
      <c r="J130" s="115"/>
    </row>
    <row r="131" spans="1:10" ht="144">
      <c r="A131" s="114"/>
      <c r="B131" s="107">
        <v>2</v>
      </c>
      <c r="C131" s="10" t="s">
        <v>776</v>
      </c>
      <c r="D131" s="118" t="s">
        <v>266</v>
      </c>
      <c r="E131" s="142"/>
      <c r="F131" s="143"/>
      <c r="G131" s="11" t="s">
        <v>777</v>
      </c>
      <c r="H131" s="14">
        <v>2.35</v>
      </c>
      <c r="I131" s="109">
        <f t="shared" si="3"/>
        <v>4.7</v>
      </c>
      <c r="J131" s="115"/>
    </row>
    <row r="132" spans="1:10" ht="144">
      <c r="A132" s="114"/>
      <c r="B132" s="107">
        <v>2</v>
      </c>
      <c r="C132" s="10" t="s">
        <v>776</v>
      </c>
      <c r="D132" s="118" t="s">
        <v>267</v>
      </c>
      <c r="E132" s="142"/>
      <c r="F132" s="143"/>
      <c r="G132" s="11" t="s">
        <v>777</v>
      </c>
      <c r="H132" s="14">
        <v>2.35</v>
      </c>
      <c r="I132" s="109">
        <f t="shared" si="3"/>
        <v>4.7</v>
      </c>
      <c r="J132" s="115"/>
    </row>
    <row r="133" spans="1:10" ht="144">
      <c r="A133" s="114"/>
      <c r="B133" s="107">
        <v>1</v>
      </c>
      <c r="C133" s="10" t="s">
        <v>776</v>
      </c>
      <c r="D133" s="118" t="s">
        <v>268</v>
      </c>
      <c r="E133" s="142"/>
      <c r="F133" s="143"/>
      <c r="G133" s="11" t="s">
        <v>777</v>
      </c>
      <c r="H133" s="14">
        <v>2.35</v>
      </c>
      <c r="I133" s="109">
        <f t="shared" si="3"/>
        <v>2.35</v>
      </c>
      <c r="J133" s="115"/>
    </row>
    <row r="134" spans="1:10" ht="144">
      <c r="A134" s="114"/>
      <c r="B134" s="107">
        <v>2</v>
      </c>
      <c r="C134" s="10" t="s">
        <v>776</v>
      </c>
      <c r="D134" s="118" t="s">
        <v>310</v>
      </c>
      <c r="E134" s="142"/>
      <c r="F134" s="143"/>
      <c r="G134" s="11" t="s">
        <v>777</v>
      </c>
      <c r="H134" s="14">
        <v>2.35</v>
      </c>
      <c r="I134" s="109">
        <f t="shared" si="3"/>
        <v>4.7</v>
      </c>
      <c r="J134" s="115"/>
    </row>
    <row r="135" spans="1:10" ht="144">
      <c r="A135" s="114"/>
      <c r="B135" s="107">
        <v>1</v>
      </c>
      <c r="C135" s="10" t="s">
        <v>776</v>
      </c>
      <c r="D135" s="118" t="s">
        <v>269</v>
      </c>
      <c r="E135" s="142"/>
      <c r="F135" s="143"/>
      <c r="G135" s="11" t="s">
        <v>777</v>
      </c>
      <c r="H135" s="14">
        <v>2.35</v>
      </c>
      <c r="I135" s="109">
        <f t="shared" si="3"/>
        <v>2.35</v>
      </c>
      <c r="J135" s="115"/>
    </row>
    <row r="136" spans="1:10" ht="144">
      <c r="A136" s="114"/>
      <c r="B136" s="107">
        <v>3</v>
      </c>
      <c r="C136" s="10" t="s">
        <v>776</v>
      </c>
      <c r="D136" s="118" t="s">
        <v>270</v>
      </c>
      <c r="E136" s="142"/>
      <c r="F136" s="143"/>
      <c r="G136" s="11" t="s">
        <v>777</v>
      </c>
      <c r="H136" s="14">
        <v>2.35</v>
      </c>
      <c r="I136" s="109">
        <f t="shared" si="3"/>
        <v>7.0500000000000007</v>
      </c>
      <c r="J136" s="115"/>
    </row>
    <row r="137" spans="1:10" ht="144">
      <c r="A137" s="114"/>
      <c r="B137" s="107">
        <v>2</v>
      </c>
      <c r="C137" s="10" t="s">
        <v>776</v>
      </c>
      <c r="D137" s="118" t="s">
        <v>311</v>
      </c>
      <c r="E137" s="142"/>
      <c r="F137" s="143"/>
      <c r="G137" s="11" t="s">
        <v>777</v>
      </c>
      <c r="H137" s="14">
        <v>2.35</v>
      </c>
      <c r="I137" s="109">
        <f t="shared" si="3"/>
        <v>4.7</v>
      </c>
      <c r="J137" s="115"/>
    </row>
    <row r="138" spans="1:10" ht="144">
      <c r="A138" s="114"/>
      <c r="B138" s="108">
        <v>3</v>
      </c>
      <c r="C138" s="12" t="s">
        <v>776</v>
      </c>
      <c r="D138" s="119" t="s">
        <v>663</v>
      </c>
      <c r="E138" s="144"/>
      <c r="F138" s="145"/>
      <c r="G138" s="13" t="s">
        <v>777</v>
      </c>
      <c r="H138" s="15">
        <v>2.35</v>
      </c>
      <c r="I138" s="110">
        <f t="shared" si="3"/>
        <v>7.0500000000000007</v>
      </c>
      <c r="J138" s="115"/>
    </row>
  </sheetData>
  <mergeCells count="121">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0:F130"/>
    <mergeCell ref="E131:F131"/>
    <mergeCell ref="E132:F132"/>
    <mergeCell ref="E133:F133"/>
    <mergeCell ref="E134:F1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1"/>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2600.5099999999989</v>
      </c>
      <c r="O2" t="s">
        <v>182</v>
      </c>
    </row>
    <row r="3" spans="1:15" ht="12.75" customHeight="1">
      <c r="A3" s="114"/>
      <c r="B3" s="121" t="s">
        <v>135</v>
      </c>
      <c r="C3" s="120"/>
      <c r="D3" s="120"/>
      <c r="E3" s="120"/>
      <c r="F3" s="120"/>
      <c r="G3" s="120"/>
      <c r="H3" s="120"/>
      <c r="I3" s="120"/>
      <c r="J3" s="120"/>
      <c r="K3" s="120"/>
      <c r="L3" s="115"/>
      <c r="N3">
        <v>2600.5099999999989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8">
        <f>IF(Invoice!J10&lt;&gt;"",Invoice!J10,"")</f>
        <v>51264</v>
      </c>
      <c r="L10" s="115"/>
    </row>
    <row r="11" spans="1:15" ht="12.75" customHeight="1">
      <c r="A11" s="114"/>
      <c r="B11" s="114" t="s">
        <v>709</v>
      </c>
      <c r="C11" s="120"/>
      <c r="D11" s="120"/>
      <c r="E11" s="120"/>
      <c r="F11" s="115"/>
      <c r="G11" s="116"/>
      <c r="H11" s="116" t="s">
        <v>709</v>
      </c>
      <c r="I11" s="120"/>
      <c r="J11" s="120"/>
      <c r="K11" s="149"/>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50">
        <f>Invoice!J14</f>
        <v>45170</v>
      </c>
      <c r="L14" s="115"/>
    </row>
    <row r="15" spans="1:15" ht="15" customHeight="1">
      <c r="A15" s="114"/>
      <c r="B15" s="131" t="s">
        <v>787</v>
      </c>
      <c r="C15" s="7"/>
      <c r="D15" s="7"/>
      <c r="E15" s="7"/>
      <c r="F15" s="8"/>
      <c r="G15" s="116"/>
      <c r="H15" s="132" t="s">
        <v>787</v>
      </c>
      <c r="I15" s="120"/>
      <c r="J15" s="120"/>
      <c r="K15" s="151"/>
      <c r="L15" s="115"/>
    </row>
    <row r="16" spans="1:15" ht="15" customHeight="1">
      <c r="A16" s="114"/>
      <c r="B16" s="120"/>
      <c r="C16" s="120"/>
      <c r="D16" s="120"/>
      <c r="E16" s="120"/>
      <c r="F16" s="120"/>
      <c r="G16" s="120"/>
      <c r="H16" s="120"/>
      <c r="I16" s="123" t="s">
        <v>142</v>
      </c>
      <c r="J16" s="123" t="s">
        <v>142</v>
      </c>
      <c r="K16" s="130">
        <v>39820</v>
      </c>
      <c r="L16" s="115"/>
    </row>
    <row r="17" spans="1:12" ht="12.75" customHeight="1">
      <c r="A17" s="114"/>
      <c r="B17" s="120" t="s">
        <v>713</v>
      </c>
      <c r="C17" s="120"/>
      <c r="D17" s="120"/>
      <c r="E17" s="120"/>
      <c r="F17" s="120"/>
      <c r="G17" s="120"/>
      <c r="H17" s="120"/>
      <c r="I17" s="123" t="s">
        <v>143</v>
      </c>
      <c r="J17" s="123" t="s">
        <v>143</v>
      </c>
      <c r="K17" s="130" t="str">
        <f>IF(Invoice!J17&lt;&gt;"",Invoice!J17,"")</f>
        <v>Didi</v>
      </c>
      <c r="L17" s="115"/>
    </row>
    <row r="18" spans="1:12" ht="18" customHeight="1">
      <c r="A18" s="114"/>
      <c r="B18" s="120" t="s">
        <v>714</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2" t="s">
        <v>201</v>
      </c>
      <c r="G20" s="153"/>
      <c r="H20" s="100" t="s">
        <v>169</v>
      </c>
      <c r="I20" s="100" t="s">
        <v>202</v>
      </c>
      <c r="J20" s="100" t="s">
        <v>202</v>
      </c>
      <c r="K20" s="100" t="s">
        <v>21</v>
      </c>
      <c r="L20" s="115"/>
    </row>
    <row r="21" spans="1:12" ht="12.75" customHeight="1">
      <c r="A21" s="114"/>
      <c r="B21" s="100"/>
      <c r="C21" s="100"/>
      <c r="D21" s="100"/>
      <c r="E21" s="117"/>
      <c r="F21" s="152"/>
      <c r="G21" s="153"/>
      <c r="H21" s="100" t="s">
        <v>141</v>
      </c>
      <c r="I21" s="100"/>
      <c r="J21" s="100"/>
      <c r="K21" s="100"/>
      <c r="L21" s="115"/>
    </row>
    <row r="22" spans="1:12" ht="26.25">
      <c r="A22" s="114"/>
      <c r="B22" s="105"/>
      <c r="C22" s="105"/>
      <c r="D22" s="105"/>
      <c r="E22" s="106"/>
      <c r="F22" s="106"/>
      <c r="G22" s="126"/>
      <c r="H22" s="133" t="s">
        <v>791</v>
      </c>
      <c r="I22" s="105"/>
      <c r="J22" s="105"/>
      <c r="K22" s="105"/>
      <c r="L22" s="115"/>
    </row>
    <row r="23" spans="1:12" ht="12.75" customHeight="1">
      <c r="A23" s="114"/>
      <c r="B23" s="107">
        <f>'Tax Invoice'!D18</f>
        <v>7</v>
      </c>
      <c r="C23" s="10" t="s">
        <v>715</v>
      </c>
      <c r="D23" s="10" t="s">
        <v>778</v>
      </c>
      <c r="E23" s="118" t="s">
        <v>716</v>
      </c>
      <c r="F23" s="142" t="s">
        <v>273</v>
      </c>
      <c r="G23" s="143"/>
      <c r="H23" s="11" t="s">
        <v>717</v>
      </c>
      <c r="I23" s="14">
        <f t="shared" ref="I23:I54" si="0">ROUNDUP(J23*$N$1,2)</f>
        <v>9.9999999999999992E-2</v>
      </c>
      <c r="J23" s="14">
        <v>0.39</v>
      </c>
      <c r="K23" s="109">
        <f t="shared" ref="K23:K54" si="1">I23*B23</f>
        <v>0.7</v>
      </c>
      <c r="L23" s="115"/>
    </row>
    <row r="24" spans="1:12" ht="12.75" customHeight="1">
      <c r="A24" s="114"/>
      <c r="B24" s="107">
        <f>'Tax Invoice'!D19</f>
        <v>5</v>
      </c>
      <c r="C24" s="10" t="s">
        <v>715</v>
      </c>
      <c r="D24" s="10" t="s">
        <v>779</v>
      </c>
      <c r="E24" s="118" t="s">
        <v>718</v>
      </c>
      <c r="F24" s="142" t="s">
        <v>273</v>
      </c>
      <c r="G24" s="143"/>
      <c r="H24" s="11" t="s">
        <v>717</v>
      </c>
      <c r="I24" s="14">
        <f t="shared" si="0"/>
        <v>0.11</v>
      </c>
      <c r="J24" s="14">
        <v>0.44</v>
      </c>
      <c r="K24" s="109">
        <f t="shared" si="1"/>
        <v>0.55000000000000004</v>
      </c>
      <c r="L24" s="115"/>
    </row>
    <row r="25" spans="1:12" ht="12.75" customHeight="1">
      <c r="A25" s="114"/>
      <c r="B25" s="107">
        <f>'Tax Invoice'!D20</f>
        <v>3</v>
      </c>
      <c r="C25" s="10" t="s">
        <v>719</v>
      </c>
      <c r="D25" s="10" t="s">
        <v>780</v>
      </c>
      <c r="E25" s="118" t="s">
        <v>720</v>
      </c>
      <c r="F25" s="142" t="s">
        <v>273</v>
      </c>
      <c r="G25" s="143"/>
      <c r="H25" s="11" t="s">
        <v>721</v>
      </c>
      <c r="I25" s="14">
        <f t="shared" si="0"/>
        <v>0.1</v>
      </c>
      <c r="J25" s="14">
        <v>0.4</v>
      </c>
      <c r="K25" s="109">
        <f t="shared" si="1"/>
        <v>0.30000000000000004</v>
      </c>
      <c r="L25" s="115"/>
    </row>
    <row r="26" spans="1:12" ht="12.75" customHeight="1">
      <c r="A26" s="114"/>
      <c r="B26" s="107">
        <f>'Tax Invoice'!D21</f>
        <v>1</v>
      </c>
      <c r="C26" s="10" t="s">
        <v>719</v>
      </c>
      <c r="D26" s="10" t="s">
        <v>781</v>
      </c>
      <c r="E26" s="118" t="s">
        <v>722</v>
      </c>
      <c r="F26" s="142" t="s">
        <v>273</v>
      </c>
      <c r="G26" s="143"/>
      <c r="H26" s="11" t="s">
        <v>721</v>
      </c>
      <c r="I26" s="14">
        <f t="shared" si="0"/>
        <v>0.11</v>
      </c>
      <c r="J26" s="14">
        <v>0.42</v>
      </c>
      <c r="K26" s="109">
        <f t="shared" si="1"/>
        <v>0.11</v>
      </c>
      <c r="L26" s="115"/>
    </row>
    <row r="27" spans="1:12" ht="24" customHeight="1">
      <c r="A27" s="114"/>
      <c r="B27" s="107">
        <f>'Tax Invoice'!D22</f>
        <v>10</v>
      </c>
      <c r="C27" s="10" t="s">
        <v>723</v>
      </c>
      <c r="D27" s="10" t="s">
        <v>723</v>
      </c>
      <c r="E27" s="118" t="s">
        <v>48</v>
      </c>
      <c r="F27" s="142"/>
      <c r="G27" s="143"/>
      <c r="H27" s="11" t="s">
        <v>724</v>
      </c>
      <c r="I27" s="14">
        <f t="shared" si="0"/>
        <v>0.11</v>
      </c>
      <c r="J27" s="14">
        <v>0.42</v>
      </c>
      <c r="K27" s="109">
        <f t="shared" si="1"/>
        <v>1.1000000000000001</v>
      </c>
      <c r="L27" s="115"/>
    </row>
    <row r="28" spans="1:12" ht="24" hidden="1" customHeight="1">
      <c r="A28" s="114"/>
      <c r="B28" s="107">
        <f>'Tax Invoice'!D23</f>
        <v>0</v>
      </c>
      <c r="C28" s="10" t="s">
        <v>725</v>
      </c>
      <c r="D28" s="10" t="s">
        <v>725</v>
      </c>
      <c r="E28" s="118" t="s">
        <v>726</v>
      </c>
      <c r="F28" s="142" t="s">
        <v>727</v>
      </c>
      <c r="G28" s="143"/>
      <c r="H28" s="11" t="s">
        <v>728</v>
      </c>
      <c r="I28" s="14">
        <f t="shared" si="0"/>
        <v>0.05</v>
      </c>
      <c r="J28" s="14">
        <v>0.19</v>
      </c>
      <c r="K28" s="109">
        <f t="shared" si="1"/>
        <v>0</v>
      </c>
      <c r="L28" s="115"/>
    </row>
    <row r="29" spans="1:12" ht="24" customHeight="1">
      <c r="A29" s="114"/>
      <c r="B29" s="107">
        <f>'Tax Invoice'!D24</f>
        <v>50</v>
      </c>
      <c r="C29" s="10" t="s">
        <v>725</v>
      </c>
      <c r="D29" s="10" t="s">
        <v>725</v>
      </c>
      <c r="E29" s="118" t="s">
        <v>726</v>
      </c>
      <c r="F29" s="142" t="s">
        <v>28</v>
      </c>
      <c r="G29" s="143"/>
      <c r="H29" s="11" t="s">
        <v>728</v>
      </c>
      <c r="I29" s="14">
        <f t="shared" si="0"/>
        <v>0.05</v>
      </c>
      <c r="J29" s="14">
        <v>0.19</v>
      </c>
      <c r="K29" s="109">
        <f t="shared" si="1"/>
        <v>2.5</v>
      </c>
      <c r="L29" s="115"/>
    </row>
    <row r="30" spans="1:12" ht="24" customHeight="1">
      <c r="A30" s="114"/>
      <c r="B30" s="107">
        <f>'Tax Invoice'!D25</f>
        <v>6</v>
      </c>
      <c r="C30" s="10" t="s">
        <v>729</v>
      </c>
      <c r="D30" s="10" t="s">
        <v>729</v>
      </c>
      <c r="E30" s="118" t="s">
        <v>29</v>
      </c>
      <c r="F30" s="142" t="s">
        <v>273</v>
      </c>
      <c r="G30" s="143"/>
      <c r="H30" s="11" t="s">
        <v>730</v>
      </c>
      <c r="I30" s="14">
        <f t="shared" si="0"/>
        <v>0.24000000000000002</v>
      </c>
      <c r="J30" s="14">
        <v>0.94</v>
      </c>
      <c r="K30" s="109">
        <f t="shared" si="1"/>
        <v>1.4400000000000002</v>
      </c>
      <c r="L30" s="115"/>
    </row>
    <row r="31" spans="1:12" ht="24" customHeight="1">
      <c r="A31" s="114"/>
      <c r="B31" s="107">
        <f>'Tax Invoice'!D26</f>
        <v>5</v>
      </c>
      <c r="C31" s="10" t="s">
        <v>729</v>
      </c>
      <c r="D31" s="10" t="s">
        <v>729</v>
      </c>
      <c r="E31" s="118" t="s">
        <v>29</v>
      </c>
      <c r="F31" s="142" t="s">
        <v>272</v>
      </c>
      <c r="G31" s="143"/>
      <c r="H31" s="11" t="s">
        <v>730</v>
      </c>
      <c r="I31" s="14">
        <f t="shared" si="0"/>
        <v>0.24000000000000002</v>
      </c>
      <c r="J31" s="14">
        <v>0.94</v>
      </c>
      <c r="K31" s="109">
        <f t="shared" si="1"/>
        <v>1.2000000000000002</v>
      </c>
      <c r="L31" s="115"/>
    </row>
    <row r="32" spans="1:12" ht="24" customHeight="1">
      <c r="A32" s="114"/>
      <c r="B32" s="107">
        <f>'Tax Invoice'!D27</f>
        <v>5</v>
      </c>
      <c r="C32" s="10" t="s">
        <v>729</v>
      </c>
      <c r="D32" s="10" t="s">
        <v>729</v>
      </c>
      <c r="E32" s="118" t="s">
        <v>48</v>
      </c>
      <c r="F32" s="142" t="s">
        <v>273</v>
      </c>
      <c r="G32" s="143"/>
      <c r="H32" s="11" t="s">
        <v>730</v>
      </c>
      <c r="I32" s="14">
        <f t="shared" si="0"/>
        <v>0.24000000000000002</v>
      </c>
      <c r="J32" s="14">
        <v>0.94</v>
      </c>
      <c r="K32" s="109">
        <f t="shared" si="1"/>
        <v>1.2000000000000002</v>
      </c>
      <c r="L32" s="115"/>
    </row>
    <row r="33" spans="1:12" ht="24" customHeight="1">
      <c r="A33" s="114"/>
      <c r="B33" s="107">
        <f>'Tax Invoice'!D28</f>
        <v>5</v>
      </c>
      <c r="C33" s="10" t="s">
        <v>729</v>
      </c>
      <c r="D33" s="10" t="s">
        <v>729</v>
      </c>
      <c r="E33" s="118" t="s">
        <v>48</v>
      </c>
      <c r="F33" s="142" t="s">
        <v>272</v>
      </c>
      <c r="G33" s="143"/>
      <c r="H33" s="11" t="s">
        <v>730</v>
      </c>
      <c r="I33" s="14">
        <f t="shared" si="0"/>
        <v>0.24000000000000002</v>
      </c>
      <c r="J33" s="14">
        <v>0.94</v>
      </c>
      <c r="K33" s="109">
        <f t="shared" si="1"/>
        <v>1.2000000000000002</v>
      </c>
      <c r="L33" s="115"/>
    </row>
    <row r="34" spans="1:12" ht="24" hidden="1" customHeight="1">
      <c r="A34" s="114"/>
      <c r="B34" s="107">
        <f>'Tax Invoice'!D29</f>
        <v>0</v>
      </c>
      <c r="C34" s="10" t="s">
        <v>731</v>
      </c>
      <c r="D34" s="10" t="s">
        <v>782</v>
      </c>
      <c r="E34" s="118" t="s">
        <v>48</v>
      </c>
      <c r="F34" s="142" t="s">
        <v>673</v>
      </c>
      <c r="G34" s="143"/>
      <c r="H34" s="11" t="s">
        <v>732</v>
      </c>
      <c r="I34" s="14">
        <f t="shared" si="0"/>
        <v>0.26</v>
      </c>
      <c r="J34" s="14">
        <v>1.03</v>
      </c>
      <c r="K34" s="109">
        <f t="shared" si="1"/>
        <v>0</v>
      </c>
      <c r="L34" s="115"/>
    </row>
    <row r="35" spans="1:12" ht="24" hidden="1" customHeight="1">
      <c r="A35" s="114"/>
      <c r="B35" s="107">
        <f>'Tax Invoice'!D30</f>
        <v>0</v>
      </c>
      <c r="C35" s="10" t="s">
        <v>731</v>
      </c>
      <c r="D35" s="10" t="s">
        <v>782</v>
      </c>
      <c r="E35" s="118" t="s">
        <v>48</v>
      </c>
      <c r="F35" s="142" t="s">
        <v>271</v>
      </c>
      <c r="G35" s="143"/>
      <c r="H35" s="11" t="s">
        <v>732</v>
      </c>
      <c r="I35" s="14">
        <f t="shared" si="0"/>
        <v>0.26</v>
      </c>
      <c r="J35" s="14">
        <v>1.03</v>
      </c>
      <c r="K35" s="109">
        <f t="shared" si="1"/>
        <v>0</v>
      </c>
      <c r="L35" s="115"/>
    </row>
    <row r="36" spans="1:12" ht="24" hidden="1" customHeight="1">
      <c r="A36" s="114"/>
      <c r="B36" s="107">
        <f>'Tax Invoice'!D31</f>
        <v>0</v>
      </c>
      <c r="C36" s="10" t="s">
        <v>731</v>
      </c>
      <c r="D36" s="10" t="s">
        <v>783</v>
      </c>
      <c r="E36" s="118" t="s">
        <v>31</v>
      </c>
      <c r="F36" s="142" t="s">
        <v>271</v>
      </c>
      <c r="G36" s="143"/>
      <c r="H36" s="11" t="s">
        <v>732</v>
      </c>
      <c r="I36" s="14">
        <f t="shared" si="0"/>
        <v>0.31</v>
      </c>
      <c r="J36" s="14">
        <v>1.24</v>
      </c>
      <c r="K36" s="109">
        <f t="shared" si="1"/>
        <v>0</v>
      </c>
      <c r="L36" s="115"/>
    </row>
    <row r="37" spans="1:12" ht="24" hidden="1" customHeight="1">
      <c r="A37" s="114"/>
      <c r="B37" s="107">
        <f>'Tax Invoice'!D32</f>
        <v>0</v>
      </c>
      <c r="C37" s="10" t="s">
        <v>731</v>
      </c>
      <c r="D37" s="10" t="s">
        <v>784</v>
      </c>
      <c r="E37" s="118" t="s">
        <v>733</v>
      </c>
      <c r="F37" s="142" t="s">
        <v>673</v>
      </c>
      <c r="G37" s="143"/>
      <c r="H37" s="11" t="s">
        <v>732</v>
      </c>
      <c r="I37" s="14">
        <f t="shared" si="0"/>
        <v>0.28000000000000003</v>
      </c>
      <c r="J37" s="14">
        <v>1.1200000000000001</v>
      </c>
      <c r="K37" s="109">
        <f t="shared" si="1"/>
        <v>0</v>
      </c>
      <c r="L37" s="115"/>
    </row>
    <row r="38" spans="1:12" ht="24" hidden="1" customHeight="1">
      <c r="A38" s="114"/>
      <c r="B38" s="107">
        <f>'Tax Invoice'!D33</f>
        <v>0</v>
      </c>
      <c r="C38" s="10" t="s">
        <v>731</v>
      </c>
      <c r="D38" s="10" t="s">
        <v>784</v>
      </c>
      <c r="E38" s="118" t="s">
        <v>733</v>
      </c>
      <c r="F38" s="142" t="s">
        <v>271</v>
      </c>
      <c r="G38" s="143"/>
      <c r="H38" s="11" t="s">
        <v>732</v>
      </c>
      <c r="I38" s="14">
        <f t="shared" si="0"/>
        <v>0.28000000000000003</v>
      </c>
      <c r="J38" s="14">
        <v>1.1200000000000001</v>
      </c>
      <c r="K38" s="109">
        <f t="shared" si="1"/>
        <v>0</v>
      </c>
      <c r="L38" s="115"/>
    </row>
    <row r="39" spans="1:12" ht="24" customHeight="1">
      <c r="A39" s="114"/>
      <c r="B39" s="107">
        <f>'Tax Invoice'!D34</f>
        <v>1</v>
      </c>
      <c r="C39" s="10" t="s">
        <v>734</v>
      </c>
      <c r="D39" s="10" t="s">
        <v>734</v>
      </c>
      <c r="E39" s="118" t="s">
        <v>25</v>
      </c>
      <c r="F39" s="142" t="s">
        <v>302</v>
      </c>
      <c r="G39" s="143"/>
      <c r="H39" s="11" t="s">
        <v>735</v>
      </c>
      <c r="I39" s="14">
        <f t="shared" si="0"/>
        <v>18.25</v>
      </c>
      <c r="J39" s="14">
        <v>73</v>
      </c>
      <c r="K39" s="109">
        <f t="shared" si="1"/>
        <v>18.25</v>
      </c>
      <c r="L39" s="115"/>
    </row>
    <row r="40" spans="1:12" ht="24" customHeight="1">
      <c r="A40" s="114"/>
      <c r="B40" s="107">
        <f>'Tax Invoice'!D35</f>
        <v>10</v>
      </c>
      <c r="C40" s="10" t="s">
        <v>619</v>
      </c>
      <c r="D40" s="10" t="s">
        <v>619</v>
      </c>
      <c r="E40" s="118" t="s">
        <v>25</v>
      </c>
      <c r="F40" s="142" t="s">
        <v>212</v>
      </c>
      <c r="G40" s="143"/>
      <c r="H40" s="11" t="s">
        <v>621</v>
      </c>
      <c r="I40" s="14">
        <f t="shared" si="0"/>
        <v>0.2</v>
      </c>
      <c r="J40" s="14">
        <v>0.79</v>
      </c>
      <c r="K40" s="109">
        <f t="shared" si="1"/>
        <v>2</v>
      </c>
      <c r="L40" s="115"/>
    </row>
    <row r="41" spans="1:12" ht="24" customHeight="1">
      <c r="A41" s="114"/>
      <c r="B41" s="107">
        <f>'Tax Invoice'!D36</f>
        <v>20</v>
      </c>
      <c r="C41" s="10" t="s">
        <v>619</v>
      </c>
      <c r="D41" s="10" t="s">
        <v>619</v>
      </c>
      <c r="E41" s="118" t="s">
        <v>25</v>
      </c>
      <c r="F41" s="142" t="s">
        <v>214</v>
      </c>
      <c r="G41" s="143"/>
      <c r="H41" s="11" t="s">
        <v>621</v>
      </c>
      <c r="I41" s="14">
        <f t="shared" si="0"/>
        <v>0.2</v>
      </c>
      <c r="J41" s="14">
        <v>0.79</v>
      </c>
      <c r="K41" s="109">
        <f t="shared" si="1"/>
        <v>4</v>
      </c>
      <c r="L41" s="115"/>
    </row>
    <row r="42" spans="1:12" ht="24" customHeight="1">
      <c r="A42" s="114"/>
      <c r="B42" s="107">
        <f>'Tax Invoice'!D37</f>
        <v>30</v>
      </c>
      <c r="C42" s="10" t="s">
        <v>619</v>
      </c>
      <c r="D42" s="10" t="s">
        <v>619</v>
      </c>
      <c r="E42" s="118" t="s">
        <v>25</v>
      </c>
      <c r="F42" s="142" t="s">
        <v>265</v>
      </c>
      <c r="G42" s="143"/>
      <c r="H42" s="11" t="s">
        <v>621</v>
      </c>
      <c r="I42" s="14">
        <f t="shared" si="0"/>
        <v>0.2</v>
      </c>
      <c r="J42" s="14">
        <v>0.79</v>
      </c>
      <c r="K42" s="109">
        <f t="shared" si="1"/>
        <v>6</v>
      </c>
      <c r="L42" s="115"/>
    </row>
    <row r="43" spans="1:12" ht="24" customHeight="1">
      <c r="A43" s="114"/>
      <c r="B43" s="107">
        <f>'Tax Invoice'!D38</f>
        <v>10</v>
      </c>
      <c r="C43" s="10" t="s">
        <v>619</v>
      </c>
      <c r="D43" s="10" t="s">
        <v>619</v>
      </c>
      <c r="E43" s="118" t="s">
        <v>25</v>
      </c>
      <c r="F43" s="142" t="s">
        <v>268</v>
      </c>
      <c r="G43" s="143"/>
      <c r="H43" s="11" t="s">
        <v>621</v>
      </c>
      <c r="I43" s="14">
        <f t="shared" si="0"/>
        <v>0.2</v>
      </c>
      <c r="J43" s="14">
        <v>0.79</v>
      </c>
      <c r="K43" s="109">
        <f t="shared" si="1"/>
        <v>2</v>
      </c>
      <c r="L43" s="115"/>
    </row>
    <row r="44" spans="1:12" ht="24" customHeight="1">
      <c r="A44" s="114"/>
      <c r="B44" s="107">
        <f>'Tax Invoice'!D39</f>
        <v>10</v>
      </c>
      <c r="C44" s="10" t="s">
        <v>619</v>
      </c>
      <c r="D44" s="10" t="s">
        <v>619</v>
      </c>
      <c r="E44" s="118" t="s">
        <v>25</v>
      </c>
      <c r="F44" s="142" t="s">
        <v>310</v>
      </c>
      <c r="G44" s="143"/>
      <c r="H44" s="11" t="s">
        <v>621</v>
      </c>
      <c r="I44" s="14">
        <f t="shared" si="0"/>
        <v>0.2</v>
      </c>
      <c r="J44" s="14">
        <v>0.79</v>
      </c>
      <c r="K44" s="109">
        <f t="shared" si="1"/>
        <v>2</v>
      </c>
      <c r="L44" s="115"/>
    </row>
    <row r="45" spans="1:12" ht="24" customHeight="1">
      <c r="A45" s="114"/>
      <c r="B45" s="107">
        <f>'Tax Invoice'!D40</f>
        <v>10</v>
      </c>
      <c r="C45" s="10" t="s">
        <v>619</v>
      </c>
      <c r="D45" s="10" t="s">
        <v>619</v>
      </c>
      <c r="E45" s="118" t="s">
        <v>25</v>
      </c>
      <c r="F45" s="142" t="s">
        <v>270</v>
      </c>
      <c r="G45" s="143"/>
      <c r="H45" s="11" t="s">
        <v>621</v>
      </c>
      <c r="I45" s="14">
        <f t="shared" si="0"/>
        <v>0.2</v>
      </c>
      <c r="J45" s="14">
        <v>0.79</v>
      </c>
      <c r="K45" s="109">
        <f t="shared" si="1"/>
        <v>2</v>
      </c>
      <c r="L45" s="115"/>
    </row>
    <row r="46" spans="1:12" ht="24" customHeight="1">
      <c r="A46" s="114"/>
      <c r="B46" s="107">
        <f>'Tax Invoice'!D41</f>
        <v>10</v>
      </c>
      <c r="C46" s="10" t="s">
        <v>736</v>
      </c>
      <c r="D46" s="10" t="s">
        <v>736</v>
      </c>
      <c r="E46" s="118" t="s">
        <v>28</v>
      </c>
      <c r="F46" s="142"/>
      <c r="G46" s="143"/>
      <c r="H46" s="11" t="s">
        <v>737</v>
      </c>
      <c r="I46" s="14">
        <f t="shared" si="0"/>
        <v>0.23</v>
      </c>
      <c r="J46" s="14">
        <v>0.89</v>
      </c>
      <c r="K46" s="109">
        <f t="shared" si="1"/>
        <v>2.3000000000000003</v>
      </c>
      <c r="L46" s="115"/>
    </row>
    <row r="47" spans="1:12" ht="24" customHeight="1">
      <c r="A47" s="114"/>
      <c r="B47" s="107">
        <f>'Tax Invoice'!D42</f>
        <v>10</v>
      </c>
      <c r="C47" s="10" t="s">
        <v>738</v>
      </c>
      <c r="D47" s="10" t="s">
        <v>738</v>
      </c>
      <c r="E47" s="118" t="s">
        <v>26</v>
      </c>
      <c r="F47" s="142"/>
      <c r="G47" s="143"/>
      <c r="H47" s="11" t="s">
        <v>739</v>
      </c>
      <c r="I47" s="14">
        <f t="shared" si="0"/>
        <v>0.25</v>
      </c>
      <c r="J47" s="14">
        <v>0.99</v>
      </c>
      <c r="K47" s="109">
        <f t="shared" si="1"/>
        <v>2.5</v>
      </c>
      <c r="L47" s="115"/>
    </row>
    <row r="48" spans="1:12" ht="24" customHeight="1">
      <c r="A48" s="114"/>
      <c r="B48" s="107">
        <f>'Tax Invoice'!D43</f>
        <v>3</v>
      </c>
      <c r="C48" s="10" t="s">
        <v>738</v>
      </c>
      <c r="D48" s="10" t="s">
        <v>738</v>
      </c>
      <c r="E48" s="118" t="s">
        <v>27</v>
      </c>
      <c r="F48" s="142"/>
      <c r="G48" s="143"/>
      <c r="H48" s="11" t="s">
        <v>739</v>
      </c>
      <c r="I48" s="14">
        <f t="shared" si="0"/>
        <v>0.25</v>
      </c>
      <c r="J48" s="14">
        <v>0.99</v>
      </c>
      <c r="K48" s="109">
        <f t="shared" si="1"/>
        <v>0.75</v>
      </c>
      <c r="L48" s="115"/>
    </row>
    <row r="49" spans="1:12" ht="12.75" customHeight="1">
      <c r="A49" s="114"/>
      <c r="B49" s="107">
        <f>'Tax Invoice'!D44</f>
        <v>1</v>
      </c>
      <c r="C49" s="10" t="s">
        <v>740</v>
      </c>
      <c r="D49" s="10" t="s">
        <v>740</v>
      </c>
      <c r="E49" s="118" t="s">
        <v>23</v>
      </c>
      <c r="F49" s="142" t="s">
        <v>271</v>
      </c>
      <c r="G49" s="143"/>
      <c r="H49" s="11" t="s">
        <v>741</v>
      </c>
      <c r="I49" s="14">
        <f t="shared" si="0"/>
        <v>0.15000000000000002</v>
      </c>
      <c r="J49" s="14">
        <v>0.59</v>
      </c>
      <c r="K49" s="109">
        <f t="shared" si="1"/>
        <v>0.15000000000000002</v>
      </c>
      <c r="L49" s="115"/>
    </row>
    <row r="50" spans="1:12" ht="12.75" customHeight="1">
      <c r="A50" s="114"/>
      <c r="B50" s="107">
        <f>'Tax Invoice'!D45</f>
        <v>1</v>
      </c>
      <c r="C50" s="10" t="s">
        <v>740</v>
      </c>
      <c r="D50" s="10" t="s">
        <v>740</v>
      </c>
      <c r="E50" s="118" t="s">
        <v>25</v>
      </c>
      <c r="F50" s="142" t="s">
        <v>271</v>
      </c>
      <c r="G50" s="143"/>
      <c r="H50" s="11" t="s">
        <v>741</v>
      </c>
      <c r="I50" s="14">
        <f t="shared" si="0"/>
        <v>0.15000000000000002</v>
      </c>
      <c r="J50" s="14">
        <v>0.59</v>
      </c>
      <c r="K50" s="109">
        <f t="shared" si="1"/>
        <v>0.15000000000000002</v>
      </c>
      <c r="L50" s="115"/>
    </row>
    <row r="51" spans="1:12" ht="12.75" customHeight="1">
      <c r="A51" s="114"/>
      <c r="B51" s="107">
        <f>'Tax Invoice'!D46</f>
        <v>3</v>
      </c>
      <c r="C51" s="10" t="s">
        <v>740</v>
      </c>
      <c r="D51" s="10" t="s">
        <v>740</v>
      </c>
      <c r="E51" s="118" t="s">
        <v>298</v>
      </c>
      <c r="F51" s="142" t="s">
        <v>273</v>
      </c>
      <c r="G51" s="143"/>
      <c r="H51" s="11" t="s">
        <v>741</v>
      </c>
      <c r="I51" s="14">
        <f t="shared" si="0"/>
        <v>0.15000000000000002</v>
      </c>
      <c r="J51" s="14">
        <v>0.59</v>
      </c>
      <c r="K51" s="109">
        <f t="shared" si="1"/>
        <v>0.45000000000000007</v>
      </c>
      <c r="L51" s="115"/>
    </row>
    <row r="52" spans="1:12" ht="12.75" customHeight="1">
      <c r="A52" s="114"/>
      <c r="B52" s="107">
        <f>'Tax Invoice'!D47</f>
        <v>1</v>
      </c>
      <c r="C52" s="10" t="s">
        <v>740</v>
      </c>
      <c r="D52" s="10" t="s">
        <v>740</v>
      </c>
      <c r="E52" s="118" t="s">
        <v>298</v>
      </c>
      <c r="F52" s="142" t="s">
        <v>272</v>
      </c>
      <c r="G52" s="143"/>
      <c r="H52" s="11" t="s">
        <v>741</v>
      </c>
      <c r="I52" s="14">
        <f t="shared" si="0"/>
        <v>0.15000000000000002</v>
      </c>
      <c r="J52" s="14">
        <v>0.59</v>
      </c>
      <c r="K52" s="109">
        <f t="shared" si="1"/>
        <v>0.15000000000000002</v>
      </c>
      <c r="L52" s="115"/>
    </row>
    <row r="53" spans="1:12" ht="12.75" customHeight="1">
      <c r="A53" s="114"/>
      <c r="B53" s="107">
        <f>'Tax Invoice'!D48</f>
        <v>4</v>
      </c>
      <c r="C53" s="10" t="s">
        <v>740</v>
      </c>
      <c r="D53" s="10" t="s">
        <v>740</v>
      </c>
      <c r="E53" s="118" t="s">
        <v>294</v>
      </c>
      <c r="F53" s="142" t="s">
        <v>273</v>
      </c>
      <c r="G53" s="143"/>
      <c r="H53" s="11" t="s">
        <v>741</v>
      </c>
      <c r="I53" s="14">
        <f t="shared" si="0"/>
        <v>0.15000000000000002</v>
      </c>
      <c r="J53" s="14">
        <v>0.59</v>
      </c>
      <c r="K53" s="109">
        <f t="shared" si="1"/>
        <v>0.60000000000000009</v>
      </c>
      <c r="L53" s="115"/>
    </row>
    <row r="54" spans="1:12" ht="12.75" customHeight="1">
      <c r="A54" s="114"/>
      <c r="B54" s="107">
        <f>'Tax Invoice'!D49</f>
        <v>1</v>
      </c>
      <c r="C54" s="10" t="s">
        <v>740</v>
      </c>
      <c r="D54" s="10" t="s">
        <v>740</v>
      </c>
      <c r="E54" s="118" t="s">
        <v>294</v>
      </c>
      <c r="F54" s="142" t="s">
        <v>272</v>
      </c>
      <c r="G54" s="143"/>
      <c r="H54" s="11" t="s">
        <v>741</v>
      </c>
      <c r="I54" s="14">
        <f t="shared" si="0"/>
        <v>0.15000000000000002</v>
      </c>
      <c r="J54" s="14">
        <v>0.59</v>
      </c>
      <c r="K54" s="109">
        <f t="shared" si="1"/>
        <v>0.15000000000000002</v>
      </c>
      <c r="L54" s="115"/>
    </row>
    <row r="55" spans="1:12" ht="12.75" customHeight="1">
      <c r="A55" s="114"/>
      <c r="B55" s="107">
        <f>'Tax Invoice'!D50</f>
        <v>1</v>
      </c>
      <c r="C55" s="10" t="s">
        <v>740</v>
      </c>
      <c r="D55" s="10" t="s">
        <v>740</v>
      </c>
      <c r="E55" s="118" t="s">
        <v>314</v>
      </c>
      <c r="F55" s="142" t="s">
        <v>273</v>
      </c>
      <c r="G55" s="143"/>
      <c r="H55" s="11" t="s">
        <v>741</v>
      </c>
      <c r="I55" s="14">
        <f t="shared" ref="I55:I86" si="2">ROUNDUP(J55*$N$1,2)</f>
        <v>0.15000000000000002</v>
      </c>
      <c r="J55" s="14">
        <v>0.59</v>
      </c>
      <c r="K55" s="109">
        <f t="shared" ref="K55:K86" si="3">I55*B55</f>
        <v>0.15000000000000002</v>
      </c>
      <c r="L55" s="115"/>
    </row>
    <row r="56" spans="1:12" ht="24" customHeight="1">
      <c r="A56" s="114"/>
      <c r="B56" s="107">
        <f>'Tax Invoice'!D51</f>
        <v>10</v>
      </c>
      <c r="C56" s="10" t="s">
        <v>742</v>
      </c>
      <c r="D56" s="10" t="s">
        <v>742</v>
      </c>
      <c r="E56" s="118" t="s">
        <v>28</v>
      </c>
      <c r="F56" s="142" t="s">
        <v>673</v>
      </c>
      <c r="G56" s="143"/>
      <c r="H56" s="11" t="s">
        <v>743</v>
      </c>
      <c r="I56" s="14">
        <f t="shared" si="2"/>
        <v>0.15000000000000002</v>
      </c>
      <c r="J56" s="14">
        <v>0.59</v>
      </c>
      <c r="K56" s="109">
        <f t="shared" si="3"/>
        <v>1.5000000000000002</v>
      </c>
      <c r="L56" s="115"/>
    </row>
    <row r="57" spans="1:12" ht="24" customHeight="1">
      <c r="A57" s="114"/>
      <c r="B57" s="107">
        <f>'Tax Invoice'!D52</f>
        <v>10</v>
      </c>
      <c r="C57" s="10" t="s">
        <v>742</v>
      </c>
      <c r="D57" s="10" t="s">
        <v>742</v>
      </c>
      <c r="E57" s="118" t="s">
        <v>28</v>
      </c>
      <c r="F57" s="142" t="s">
        <v>271</v>
      </c>
      <c r="G57" s="143"/>
      <c r="H57" s="11" t="s">
        <v>743</v>
      </c>
      <c r="I57" s="14">
        <f t="shared" si="2"/>
        <v>0.15000000000000002</v>
      </c>
      <c r="J57" s="14">
        <v>0.59</v>
      </c>
      <c r="K57" s="109">
        <f t="shared" si="3"/>
        <v>1.5000000000000002</v>
      </c>
      <c r="L57" s="115"/>
    </row>
    <row r="58" spans="1:12" ht="24" customHeight="1">
      <c r="A58" s="114"/>
      <c r="B58" s="107">
        <f>'Tax Invoice'!D53</f>
        <v>10</v>
      </c>
      <c r="C58" s="10" t="s">
        <v>742</v>
      </c>
      <c r="D58" s="10" t="s">
        <v>742</v>
      </c>
      <c r="E58" s="118" t="s">
        <v>28</v>
      </c>
      <c r="F58" s="142" t="s">
        <v>272</v>
      </c>
      <c r="G58" s="143"/>
      <c r="H58" s="11" t="s">
        <v>743</v>
      </c>
      <c r="I58" s="14">
        <f t="shared" si="2"/>
        <v>0.15000000000000002</v>
      </c>
      <c r="J58" s="14">
        <v>0.59</v>
      </c>
      <c r="K58" s="109">
        <f t="shared" si="3"/>
        <v>1.5000000000000002</v>
      </c>
      <c r="L58" s="115"/>
    </row>
    <row r="59" spans="1:12" ht="24" customHeight="1">
      <c r="A59" s="114"/>
      <c r="B59" s="107">
        <f>'Tax Invoice'!D54</f>
        <v>10</v>
      </c>
      <c r="C59" s="10" t="s">
        <v>742</v>
      </c>
      <c r="D59" s="10" t="s">
        <v>742</v>
      </c>
      <c r="E59" s="118" t="s">
        <v>29</v>
      </c>
      <c r="F59" s="142" t="s">
        <v>673</v>
      </c>
      <c r="G59" s="143"/>
      <c r="H59" s="11" t="s">
        <v>743</v>
      </c>
      <c r="I59" s="14">
        <f t="shared" si="2"/>
        <v>0.15000000000000002</v>
      </c>
      <c r="J59" s="14">
        <v>0.59</v>
      </c>
      <c r="K59" s="109">
        <f t="shared" si="3"/>
        <v>1.5000000000000002</v>
      </c>
      <c r="L59" s="115"/>
    </row>
    <row r="60" spans="1:12" ht="24" customHeight="1">
      <c r="A60" s="114"/>
      <c r="B60" s="107">
        <f>'Tax Invoice'!D55</f>
        <v>10</v>
      </c>
      <c r="C60" s="10" t="s">
        <v>742</v>
      </c>
      <c r="D60" s="10" t="s">
        <v>742</v>
      </c>
      <c r="E60" s="118" t="s">
        <v>29</v>
      </c>
      <c r="F60" s="142" t="s">
        <v>271</v>
      </c>
      <c r="G60" s="143"/>
      <c r="H60" s="11" t="s">
        <v>743</v>
      </c>
      <c r="I60" s="14">
        <f t="shared" si="2"/>
        <v>0.15000000000000002</v>
      </c>
      <c r="J60" s="14">
        <v>0.59</v>
      </c>
      <c r="K60" s="109">
        <f t="shared" si="3"/>
        <v>1.5000000000000002</v>
      </c>
      <c r="L60" s="115"/>
    </row>
    <row r="61" spans="1:12" ht="24" customHeight="1">
      <c r="A61" s="114"/>
      <c r="B61" s="107">
        <f>'Tax Invoice'!D56</f>
        <v>10</v>
      </c>
      <c r="C61" s="10" t="s">
        <v>742</v>
      </c>
      <c r="D61" s="10" t="s">
        <v>742</v>
      </c>
      <c r="E61" s="118" t="s">
        <v>29</v>
      </c>
      <c r="F61" s="142" t="s">
        <v>272</v>
      </c>
      <c r="G61" s="143"/>
      <c r="H61" s="11" t="s">
        <v>743</v>
      </c>
      <c r="I61" s="14">
        <f t="shared" si="2"/>
        <v>0.15000000000000002</v>
      </c>
      <c r="J61" s="14">
        <v>0.59</v>
      </c>
      <c r="K61" s="109">
        <f t="shared" si="3"/>
        <v>1.5000000000000002</v>
      </c>
      <c r="L61" s="115"/>
    </row>
    <row r="62" spans="1:12" ht="24" customHeight="1">
      <c r="A62" s="114"/>
      <c r="B62" s="107">
        <f>'Tax Invoice'!D57</f>
        <v>20</v>
      </c>
      <c r="C62" s="10" t="s">
        <v>744</v>
      </c>
      <c r="D62" s="10" t="s">
        <v>744</v>
      </c>
      <c r="E62" s="118" t="s">
        <v>27</v>
      </c>
      <c r="F62" s="142"/>
      <c r="G62" s="143"/>
      <c r="H62" s="11" t="s">
        <v>745</v>
      </c>
      <c r="I62" s="14">
        <f t="shared" si="2"/>
        <v>0.53</v>
      </c>
      <c r="J62" s="14">
        <v>2.09</v>
      </c>
      <c r="K62" s="109">
        <f t="shared" si="3"/>
        <v>10.600000000000001</v>
      </c>
      <c r="L62" s="115"/>
    </row>
    <row r="63" spans="1:12" ht="12.75" customHeight="1">
      <c r="A63" s="114"/>
      <c r="B63" s="107">
        <f>'Tax Invoice'!D58</f>
        <v>10</v>
      </c>
      <c r="C63" s="10" t="s">
        <v>746</v>
      </c>
      <c r="D63" s="10" t="s">
        <v>746</v>
      </c>
      <c r="E63" s="118" t="s">
        <v>273</v>
      </c>
      <c r="F63" s="142" t="s">
        <v>26</v>
      </c>
      <c r="G63" s="143"/>
      <c r="H63" s="11" t="s">
        <v>747</v>
      </c>
      <c r="I63" s="14">
        <f t="shared" si="2"/>
        <v>0.8</v>
      </c>
      <c r="J63" s="14">
        <v>3.19</v>
      </c>
      <c r="K63" s="109">
        <f t="shared" si="3"/>
        <v>8</v>
      </c>
      <c r="L63" s="115"/>
    </row>
    <row r="64" spans="1:12" ht="12.75" customHeight="1">
      <c r="A64" s="114"/>
      <c r="B64" s="107">
        <f>'Tax Invoice'!D59</f>
        <v>10</v>
      </c>
      <c r="C64" s="10" t="s">
        <v>746</v>
      </c>
      <c r="D64" s="10" t="s">
        <v>746</v>
      </c>
      <c r="E64" s="118" t="s">
        <v>272</v>
      </c>
      <c r="F64" s="142" t="s">
        <v>26</v>
      </c>
      <c r="G64" s="143"/>
      <c r="H64" s="11" t="s">
        <v>747</v>
      </c>
      <c r="I64" s="14">
        <f t="shared" si="2"/>
        <v>0.8</v>
      </c>
      <c r="J64" s="14">
        <v>3.19</v>
      </c>
      <c r="K64" s="109">
        <f t="shared" si="3"/>
        <v>8</v>
      </c>
      <c r="L64" s="115"/>
    </row>
    <row r="65" spans="1:12" ht="12.75" customHeight="1">
      <c r="A65" s="114"/>
      <c r="B65" s="107">
        <f>'Tax Invoice'!D60</f>
        <v>5</v>
      </c>
      <c r="C65" s="10" t="s">
        <v>746</v>
      </c>
      <c r="D65" s="10" t="s">
        <v>746</v>
      </c>
      <c r="E65" s="118" t="s">
        <v>272</v>
      </c>
      <c r="F65" s="142" t="s">
        <v>27</v>
      </c>
      <c r="G65" s="143"/>
      <c r="H65" s="11" t="s">
        <v>747</v>
      </c>
      <c r="I65" s="14">
        <f t="shared" si="2"/>
        <v>0.8</v>
      </c>
      <c r="J65" s="14">
        <v>3.19</v>
      </c>
      <c r="K65" s="109">
        <f t="shared" si="3"/>
        <v>4</v>
      </c>
      <c r="L65" s="115"/>
    </row>
    <row r="66" spans="1:12" ht="12.75" customHeight="1">
      <c r="A66" s="114"/>
      <c r="B66" s="107">
        <f>'Tax Invoice'!D61</f>
        <v>10</v>
      </c>
      <c r="C66" s="10" t="s">
        <v>746</v>
      </c>
      <c r="D66" s="10" t="s">
        <v>746</v>
      </c>
      <c r="E66" s="118" t="s">
        <v>26</v>
      </c>
      <c r="F66" s="142" t="s">
        <v>748</v>
      </c>
      <c r="G66" s="143"/>
      <c r="H66" s="11" t="s">
        <v>747</v>
      </c>
      <c r="I66" s="14">
        <f t="shared" si="2"/>
        <v>0.8</v>
      </c>
      <c r="J66" s="14">
        <v>3.19</v>
      </c>
      <c r="K66" s="109">
        <f t="shared" si="3"/>
        <v>8</v>
      </c>
      <c r="L66" s="115"/>
    </row>
    <row r="67" spans="1:12" ht="12.75" customHeight="1">
      <c r="A67" s="114"/>
      <c r="B67" s="107">
        <f>'Tax Invoice'!D62</f>
        <v>0</v>
      </c>
      <c r="C67" s="10" t="s">
        <v>749</v>
      </c>
      <c r="D67" s="10" t="s">
        <v>749</v>
      </c>
      <c r="E67" s="118" t="s">
        <v>25</v>
      </c>
      <c r="F67" s="142" t="s">
        <v>748</v>
      </c>
      <c r="G67" s="143"/>
      <c r="H67" s="11" t="s">
        <v>750</v>
      </c>
      <c r="I67" s="14">
        <f t="shared" si="2"/>
        <v>0.68</v>
      </c>
      <c r="J67" s="14">
        <v>2.69</v>
      </c>
      <c r="K67" s="109">
        <f t="shared" si="3"/>
        <v>0</v>
      </c>
      <c r="L67" s="115"/>
    </row>
    <row r="68" spans="1:12" ht="12.75" customHeight="1">
      <c r="A68" s="114"/>
      <c r="B68" s="107">
        <f>'Tax Invoice'!D63</f>
        <v>10</v>
      </c>
      <c r="C68" s="10" t="s">
        <v>751</v>
      </c>
      <c r="D68" s="10" t="s">
        <v>751</v>
      </c>
      <c r="E68" s="118" t="s">
        <v>23</v>
      </c>
      <c r="F68" s="142" t="s">
        <v>273</v>
      </c>
      <c r="G68" s="143"/>
      <c r="H68" s="11" t="s">
        <v>752</v>
      </c>
      <c r="I68" s="14">
        <f t="shared" si="2"/>
        <v>0.5</v>
      </c>
      <c r="J68" s="14">
        <v>1.99</v>
      </c>
      <c r="K68" s="109">
        <f t="shared" si="3"/>
        <v>5</v>
      </c>
      <c r="L68" s="115"/>
    </row>
    <row r="69" spans="1:12" ht="12.75" customHeight="1">
      <c r="A69" s="114"/>
      <c r="B69" s="107">
        <f>'Tax Invoice'!D64</f>
        <v>15</v>
      </c>
      <c r="C69" s="10" t="s">
        <v>751</v>
      </c>
      <c r="D69" s="10" t="s">
        <v>751</v>
      </c>
      <c r="E69" s="118" t="s">
        <v>23</v>
      </c>
      <c r="F69" s="142" t="s">
        <v>673</v>
      </c>
      <c r="G69" s="143"/>
      <c r="H69" s="11" t="s">
        <v>752</v>
      </c>
      <c r="I69" s="14">
        <f t="shared" si="2"/>
        <v>0.5</v>
      </c>
      <c r="J69" s="14">
        <v>1.99</v>
      </c>
      <c r="K69" s="109">
        <f t="shared" si="3"/>
        <v>7.5</v>
      </c>
      <c r="L69" s="115"/>
    </row>
    <row r="70" spans="1:12" ht="12.75" customHeight="1">
      <c r="A70" s="114"/>
      <c r="B70" s="107">
        <f>'Tax Invoice'!D65</f>
        <v>30</v>
      </c>
      <c r="C70" s="10" t="s">
        <v>68</v>
      </c>
      <c r="D70" s="10" t="s">
        <v>68</v>
      </c>
      <c r="E70" s="118" t="s">
        <v>727</v>
      </c>
      <c r="F70" s="142" t="s">
        <v>273</v>
      </c>
      <c r="G70" s="143"/>
      <c r="H70" s="11" t="s">
        <v>753</v>
      </c>
      <c r="I70" s="14">
        <f t="shared" si="2"/>
        <v>0.49</v>
      </c>
      <c r="J70" s="14">
        <v>1.94</v>
      </c>
      <c r="K70" s="109">
        <f t="shared" si="3"/>
        <v>14.7</v>
      </c>
      <c r="L70" s="115"/>
    </row>
    <row r="71" spans="1:12" ht="12.75" customHeight="1">
      <c r="A71" s="114"/>
      <c r="B71" s="107">
        <f>'Tax Invoice'!D66</f>
        <v>20</v>
      </c>
      <c r="C71" s="10" t="s">
        <v>68</v>
      </c>
      <c r="D71" s="10" t="s">
        <v>68</v>
      </c>
      <c r="E71" s="118" t="s">
        <v>727</v>
      </c>
      <c r="F71" s="142" t="s">
        <v>673</v>
      </c>
      <c r="G71" s="143"/>
      <c r="H71" s="11" t="s">
        <v>753</v>
      </c>
      <c r="I71" s="14">
        <f t="shared" si="2"/>
        <v>0.49</v>
      </c>
      <c r="J71" s="14">
        <v>1.94</v>
      </c>
      <c r="K71" s="109">
        <f t="shared" si="3"/>
        <v>9.8000000000000007</v>
      </c>
      <c r="L71" s="115"/>
    </row>
    <row r="72" spans="1:12" ht="12.75" customHeight="1">
      <c r="A72" s="114"/>
      <c r="B72" s="107">
        <f>'Tax Invoice'!D67</f>
        <v>30</v>
      </c>
      <c r="C72" s="10" t="s">
        <v>68</v>
      </c>
      <c r="D72" s="10" t="s">
        <v>68</v>
      </c>
      <c r="E72" s="118" t="s">
        <v>727</v>
      </c>
      <c r="F72" s="142" t="s">
        <v>271</v>
      </c>
      <c r="G72" s="143"/>
      <c r="H72" s="11" t="s">
        <v>753</v>
      </c>
      <c r="I72" s="14">
        <f t="shared" si="2"/>
        <v>0.49</v>
      </c>
      <c r="J72" s="14">
        <v>1.94</v>
      </c>
      <c r="K72" s="109">
        <f t="shared" si="3"/>
        <v>14.7</v>
      </c>
      <c r="L72" s="115"/>
    </row>
    <row r="73" spans="1:12" ht="12.75" customHeight="1">
      <c r="A73" s="114"/>
      <c r="B73" s="107">
        <f>'Tax Invoice'!D68</f>
        <v>30</v>
      </c>
      <c r="C73" s="10" t="s">
        <v>68</v>
      </c>
      <c r="D73" s="10" t="s">
        <v>68</v>
      </c>
      <c r="E73" s="118" t="s">
        <v>727</v>
      </c>
      <c r="F73" s="142" t="s">
        <v>272</v>
      </c>
      <c r="G73" s="143"/>
      <c r="H73" s="11" t="s">
        <v>753</v>
      </c>
      <c r="I73" s="14">
        <f t="shared" si="2"/>
        <v>0.49</v>
      </c>
      <c r="J73" s="14">
        <v>1.94</v>
      </c>
      <c r="K73" s="109">
        <f t="shared" si="3"/>
        <v>14.7</v>
      </c>
      <c r="L73" s="115"/>
    </row>
    <row r="74" spans="1:12" ht="12.75" customHeight="1">
      <c r="A74" s="114"/>
      <c r="B74" s="107">
        <f>'Tax Invoice'!D69</f>
        <v>30</v>
      </c>
      <c r="C74" s="10" t="s">
        <v>68</v>
      </c>
      <c r="D74" s="10" t="s">
        <v>68</v>
      </c>
      <c r="E74" s="118" t="s">
        <v>727</v>
      </c>
      <c r="F74" s="142" t="s">
        <v>748</v>
      </c>
      <c r="G74" s="143"/>
      <c r="H74" s="11" t="s">
        <v>753</v>
      </c>
      <c r="I74" s="14">
        <f t="shared" si="2"/>
        <v>0.49</v>
      </c>
      <c r="J74" s="14">
        <v>1.94</v>
      </c>
      <c r="K74" s="109">
        <f t="shared" si="3"/>
        <v>14.7</v>
      </c>
      <c r="L74" s="115"/>
    </row>
    <row r="75" spans="1:12" ht="12.75" customHeight="1">
      <c r="A75" s="114"/>
      <c r="B75" s="107">
        <f>'Tax Invoice'!D70</f>
        <v>3</v>
      </c>
      <c r="C75" s="10" t="s">
        <v>68</v>
      </c>
      <c r="D75" s="10" t="s">
        <v>68</v>
      </c>
      <c r="E75" s="118" t="s">
        <v>23</v>
      </c>
      <c r="F75" s="142" t="s">
        <v>273</v>
      </c>
      <c r="G75" s="143"/>
      <c r="H75" s="11" t="s">
        <v>753</v>
      </c>
      <c r="I75" s="14">
        <f t="shared" si="2"/>
        <v>0.49</v>
      </c>
      <c r="J75" s="14">
        <v>1.94</v>
      </c>
      <c r="K75" s="109">
        <f t="shared" si="3"/>
        <v>1.47</v>
      </c>
      <c r="L75" s="115"/>
    </row>
    <row r="76" spans="1:12" ht="12.75" customHeight="1">
      <c r="A76" s="114"/>
      <c r="B76" s="107">
        <f>'Tax Invoice'!D71</f>
        <v>6</v>
      </c>
      <c r="C76" s="10" t="s">
        <v>68</v>
      </c>
      <c r="D76" s="10" t="s">
        <v>68</v>
      </c>
      <c r="E76" s="118" t="s">
        <v>23</v>
      </c>
      <c r="F76" s="142" t="s">
        <v>748</v>
      </c>
      <c r="G76" s="143"/>
      <c r="H76" s="11" t="s">
        <v>753</v>
      </c>
      <c r="I76" s="14">
        <f t="shared" si="2"/>
        <v>0.49</v>
      </c>
      <c r="J76" s="14">
        <v>1.94</v>
      </c>
      <c r="K76" s="109">
        <f t="shared" si="3"/>
        <v>2.94</v>
      </c>
      <c r="L76" s="115"/>
    </row>
    <row r="77" spans="1:12" ht="12.75" customHeight="1">
      <c r="A77" s="114"/>
      <c r="B77" s="107">
        <f>'Tax Invoice'!D72</f>
        <v>20</v>
      </c>
      <c r="C77" s="10" t="s">
        <v>68</v>
      </c>
      <c r="D77" s="10" t="s">
        <v>68</v>
      </c>
      <c r="E77" s="118" t="s">
        <v>28</v>
      </c>
      <c r="F77" s="142" t="s">
        <v>273</v>
      </c>
      <c r="G77" s="143"/>
      <c r="H77" s="11" t="s">
        <v>753</v>
      </c>
      <c r="I77" s="14">
        <f t="shared" si="2"/>
        <v>0.49</v>
      </c>
      <c r="J77" s="14">
        <v>1.94</v>
      </c>
      <c r="K77" s="109">
        <f t="shared" si="3"/>
        <v>9.8000000000000007</v>
      </c>
      <c r="L77" s="115"/>
    </row>
    <row r="78" spans="1:12" ht="12.75" customHeight="1">
      <c r="A78" s="114"/>
      <c r="B78" s="107">
        <f>'Tax Invoice'!D73</f>
        <v>20</v>
      </c>
      <c r="C78" s="10" t="s">
        <v>68</v>
      </c>
      <c r="D78" s="10" t="s">
        <v>68</v>
      </c>
      <c r="E78" s="118" t="s">
        <v>28</v>
      </c>
      <c r="F78" s="142" t="s">
        <v>673</v>
      </c>
      <c r="G78" s="143"/>
      <c r="H78" s="11" t="s">
        <v>753</v>
      </c>
      <c r="I78" s="14">
        <f t="shared" si="2"/>
        <v>0.49</v>
      </c>
      <c r="J78" s="14">
        <v>1.94</v>
      </c>
      <c r="K78" s="109">
        <f t="shared" si="3"/>
        <v>9.8000000000000007</v>
      </c>
      <c r="L78" s="115"/>
    </row>
    <row r="79" spans="1:12" ht="12.75" customHeight="1">
      <c r="A79" s="114"/>
      <c r="B79" s="107">
        <f>'Tax Invoice'!D74</f>
        <v>20</v>
      </c>
      <c r="C79" s="10" t="s">
        <v>68</v>
      </c>
      <c r="D79" s="10" t="s">
        <v>68</v>
      </c>
      <c r="E79" s="118" t="s">
        <v>28</v>
      </c>
      <c r="F79" s="142" t="s">
        <v>271</v>
      </c>
      <c r="G79" s="143"/>
      <c r="H79" s="11" t="s">
        <v>753</v>
      </c>
      <c r="I79" s="14">
        <f t="shared" si="2"/>
        <v>0.49</v>
      </c>
      <c r="J79" s="14">
        <v>1.94</v>
      </c>
      <c r="K79" s="109">
        <f t="shared" si="3"/>
        <v>9.8000000000000007</v>
      </c>
      <c r="L79" s="115"/>
    </row>
    <row r="80" spans="1:12" ht="12.75" customHeight="1">
      <c r="A80" s="114"/>
      <c r="B80" s="107">
        <f>'Tax Invoice'!D75</f>
        <v>20</v>
      </c>
      <c r="C80" s="10" t="s">
        <v>68</v>
      </c>
      <c r="D80" s="10" t="s">
        <v>68</v>
      </c>
      <c r="E80" s="118" t="s">
        <v>28</v>
      </c>
      <c r="F80" s="142" t="s">
        <v>272</v>
      </c>
      <c r="G80" s="143"/>
      <c r="H80" s="11" t="s">
        <v>753</v>
      </c>
      <c r="I80" s="14">
        <f t="shared" si="2"/>
        <v>0.49</v>
      </c>
      <c r="J80" s="14">
        <v>1.94</v>
      </c>
      <c r="K80" s="109">
        <f t="shared" si="3"/>
        <v>9.8000000000000007</v>
      </c>
      <c r="L80" s="115"/>
    </row>
    <row r="81" spans="1:12" ht="12.75" customHeight="1">
      <c r="A81" s="114"/>
      <c r="B81" s="107">
        <f>'Tax Invoice'!D76</f>
        <v>5</v>
      </c>
      <c r="C81" s="10" t="s">
        <v>68</v>
      </c>
      <c r="D81" s="10" t="s">
        <v>68</v>
      </c>
      <c r="E81" s="118" t="s">
        <v>28</v>
      </c>
      <c r="F81" s="142" t="s">
        <v>748</v>
      </c>
      <c r="G81" s="143"/>
      <c r="H81" s="11" t="s">
        <v>753</v>
      </c>
      <c r="I81" s="14">
        <f t="shared" si="2"/>
        <v>0.49</v>
      </c>
      <c r="J81" s="14">
        <v>1.94</v>
      </c>
      <c r="K81" s="109">
        <f t="shared" si="3"/>
        <v>2.4500000000000002</v>
      </c>
      <c r="L81" s="115"/>
    </row>
    <row r="82" spans="1:12" ht="12.75" customHeight="1">
      <c r="A82" s="114"/>
      <c r="B82" s="107">
        <f>'Tax Invoice'!D77</f>
        <v>5</v>
      </c>
      <c r="C82" s="10" t="s">
        <v>68</v>
      </c>
      <c r="D82" s="10" t="s">
        <v>68</v>
      </c>
      <c r="E82" s="118" t="s">
        <v>29</v>
      </c>
      <c r="F82" s="142" t="s">
        <v>273</v>
      </c>
      <c r="G82" s="143"/>
      <c r="H82" s="11" t="s">
        <v>753</v>
      </c>
      <c r="I82" s="14">
        <f t="shared" si="2"/>
        <v>0.49</v>
      </c>
      <c r="J82" s="14">
        <v>1.94</v>
      </c>
      <c r="K82" s="109">
        <f t="shared" si="3"/>
        <v>2.4500000000000002</v>
      </c>
      <c r="L82" s="115"/>
    </row>
    <row r="83" spans="1:12" ht="12.75" customHeight="1">
      <c r="A83" s="114"/>
      <c r="B83" s="107">
        <f>'Tax Invoice'!D78</f>
        <v>5</v>
      </c>
      <c r="C83" s="10" t="s">
        <v>68</v>
      </c>
      <c r="D83" s="10" t="s">
        <v>68</v>
      </c>
      <c r="E83" s="118" t="s">
        <v>29</v>
      </c>
      <c r="F83" s="142" t="s">
        <v>673</v>
      </c>
      <c r="G83" s="143"/>
      <c r="H83" s="11" t="s">
        <v>753</v>
      </c>
      <c r="I83" s="14">
        <f t="shared" si="2"/>
        <v>0.49</v>
      </c>
      <c r="J83" s="14">
        <v>1.94</v>
      </c>
      <c r="K83" s="109">
        <f t="shared" si="3"/>
        <v>2.4500000000000002</v>
      </c>
      <c r="L83" s="115"/>
    </row>
    <row r="84" spans="1:12" ht="12.75" customHeight="1">
      <c r="A84" s="114"/>
      <c r="B84" s="107">
        <f>'Tax Invoice'!D79</f>
        <v>20</v>
      </c>
      <c r="C84" s="10" t="s">
        <v>68</v>
      </c>
      <c r="D84" s="10" t="s">
        <v>68</v>
      </c>
      <c r="E84" s="118" t="s">
        <v>29</v>
      </c>
      <c r="F84" s="142" t="s">
        <v>271</v>
      </c>
      <c r="G84" s="143"/>
      <c r="H84" s="11" t="s">
        <v>753</v>
      </c>
      <c r="I84" s="14">
        <f t="shared" si="2"/>
        <v>0.49</v>
      </c>
      <c r="J84" s="14">
        <v>1.94</v>
      </c>
      <c r="K84" s="109">
        <f t="shared" si="3"/>
        <v>9.8000000000000007</v>
      </c>
      <c r="L84" s="115"/>
    </row>
    <row r="85" spans="1:12" ht="12.75" customHeight="1">
      <c r="A85" s="114"/>
      <c r="B85" s="107">
        <f>'Tax Invoice'!D80</f>
        <v>5</v>
      </c>
      <c r="C85" s="10" t="s">
        <v>68</v>
      </c>
      <c r="D85" s="10" t="s">
        <v>68</v>
      </c>
      <c r="E85" s="118" t="s">
        <v>29</v>
      </c>
      <c r="F85" s="142" t="s">
        <v>272</v>
      </c>
      <c r="G85" s="143"/>
      <c r="H85" s="11" t="s">
        <v>753</v>
      </c>
      <c r="I85" s="14">
        <f t="shared" si="2"/>
        <v>0.49</v>
      </c>
      <c r="J85" s="14">
        <v>1.94</v>
      </c>
      <c r="K85" s="109">
        <f t="shared" si="3"/>
        <v>2.4500000000000002</v>
      </c>
      <c r="L85" s="115"/>
    </row>
    <row r="86" spans="1:12" ht="12.75" customHeight="1">
      <c r="A86" s="114"/>
      <c r="B86" s="107">
        <f>'Tax Invoice'!D81</f>
        <v>6</v>
      </c>
      <c r="C86" s="10" t="s">
        <v>68</v>
      </c>
      <c r="D86" s="10" t="s">
        <v>68</v>
      </c>
      <c r="E86" s="118" t="s">
        <v>29</v>
      </c>
      <c r="F86" s="142" t="s">
        <v>748</v>
      </c>
      <c r="G86" s="143"/>
      <c r="H86" s="11" t="s">
        <v>753</v>
      </c>
      <c r="I86" s="14">
        <f t="shared" si="2"/>
        <v>0.49</v>
      </c>
      <c r="J86" s="14">
        <v>1.94</v>
      </c>
      <c r="K86" s="109">
        <f t="shared" si="3"/>
        <v>2.94</v>
      </c>
      <c r="L86" s="115"/>
    </row>
    <row r="87" spans="1:12" ht="12.75" customHeight="1">
      <c r="A87" s="114"/>
      <c r="B87" s="107">
        <f>'Tax Invoice'!D82</f>
        <v>50</v>
      </c>
      <c r="C87" s="10" t="s">
        <v>754</v>
      </c>
      <c r="D87" s="10" t="s">
        <v>754</v>
      </c>
      <c r="E87" s="118" t="s">
        <v>727</v>
      </c>
      <c r="F87" s="142" t="s">
        <v>273</v>
      </c>
      <c r="G87" s="143"/>
      <c r="H87" s="11" t="s">
        <v>755</v>
      </c>
      <c r="I87" s="14">
        <f t="shared" ref="I87:I118" si="4">ROUNDUP(J87*$N$1,2)</f>
        <v>0.53</v>
      </c>
      <c r="J87" s="14">
        <v>2.09</v>
      </c>
      <c r="K87" s="109">
        <f t="shared" ref="K87:K118" si="5">I87*B87</f>
        <v>26.5</v>
      </c>
      <c r="L87" s="115"/>
    </row>
    <row r="88" spans="1:12" ht="12.75" customHeight="1">
      <c r="A88" s="114"/>
      <c r="B88" s="107">
        <f>'Tax Invoice'!D83</f>
        <v>30</v>
      </c>
      <c r="C88" s="10" t="s">
        <v>754</v>
      </c>
      <c r="D88" s="10" t="s">
        <v>754</v>
      </c>
      <c r="E88" s="118" t="s">
        <v>727</v>
      </c>
      <c r="F88" s="142" t="s">
        <v>673</v>
      </c>
      <c r="G88" s="143"/>
      <c r="H88" s="11" t="s">
        <v>755</v>
      </c>
      <c r="I88" s="14">
        <f t="shared" si="4"/>
        <v>0.53</v>
      </c>
      <c r="J88" s="14">
        <v>2.09</v>
      </c>
      <c r="K88" s="109">
        <f t="shared" si="5"/>
        <v>15.9</v>
      </c>
      <c r="L88" s="115"/>
    </row>
    <row r="89" spans="1:12" ht="12.75" customHeight="1">
      <c r="A89" s="114"/>
      <c r="B89" s="107">
        <f>'Tax Invoice'!D84</f>
        <v>50</v>
      </c>
      <c r="C89" s="10" t="s">
        <v>754</v>
      </c>
      <c r="D89" s="10" t="s">
        <v>754</v>
      </c>
      <c r="E89" s="118" t="s">
        <v>727</v>
      </c>
      <c r="F89" s="142" t="s">
        <v>271</v>
      </c>
      <c r="G89" s="143"/>
      <c r="H89" s="11" t="s">
        <v>755</v>
      </c>
      <c r="I89" s="14">
        <f t="shared" si="4"/>
        <v>0.53</v>
      </c>
      <c r="J89" s="14">
        <v>2.09</v>
      </c>
      <c r="K89" s="109">
        <f t="shared" si="5"/>
        <v>26.5</v>
      </c>
      <c r="L89" s="115"/>
    </row>
    <row r="90" spans="1:12" ht="12.75" customHeight="1">
      <c r="A90" s="114"/>
      <c r="B90" s="107">
        <f>'Tax Invoice'!D85</f>
        <v>40</v>
      </c>
      <c r="C90" s="10" t="s">
        <v>754</v>
      </c>
      <c r="D90" s="10" t="s">
        <v>754</v>
      </c>
      <c r="E90" s="118" t="s">
        <v>727</v>
      </c>
      <c r="F90" s="142" t="s">
        <v>272</v>
      </c>
      <c r="G90" s="143"/>
      <c r="H90" s="11" t="s">
        <v>755</v>
      </c>
      <c r="I90" s="14">
        <f t="shared" si="4"/>
        <v>0.53</v>
      </c>
      <c r="J90" s="14">
        <v>2.09</v>
      </c>
      <c r="K90" s="109">
        <f t="shared" si="5"/>
        <v>21.200000000000003</v>
      </c>
      <c r="L90" s="115"/>
    </row>
    <row r="91" spans="1:12" ht="12.75" customHeight="1">
      <c r="A91" s="114"/>
      <c r="B91" s="107">
        <f>'Tax Invoice'!D86</f>
        <v>20</v>
      </c>
      <c r="C91" s="10" t="s">
        <v>754</v>
      </c>
      <c r="D91" s="10" t="s">
        <v>754</v>
      </c>
      <c r="E91" s="118" t="s">
        <v>27</v>
      </c>
      <c r="F91" s="142" t="s">
        <v>271</v>
      </c>
      <c r="G91" s="143"/>
      <c r="H91" s="11" t="s">
        <v>755</v>
      </c>
      <c r="I91" s="14">
        <f t="shared" si="4"/>
        <v>0.53</v>
      </c>
      <c r="J91" s="14">
        <v>2.09</v>
      </c>
      <c r="K91" s="109">
        <f t="shared" si="5"/>
        <v>10.600000000000001</v>
      </c>
      <c r="L91" s="115"/>
    </row>
    <row r="92" spans="1:12" ht="12.75" customHeight="1">
      <c r="A92" s="114"/>
      <c r="B92" s="107">
        <f>'Tax Invoice'!D87</f>
        <v>50</v>
      </c>
      <c r="C92" s="10" t="s">
        <v>473</v>
      </c>
      <c r="D92" s="10" t="s">
        <v>473</v>
      </c>
      <c r="E92" s="118" t="s">
        <v>727</v>
      </c>
      <c r="F92" s="142" t="s">
        <v>273</v>
      </c>
      <c r="G92" s="143"/>
      <c r="H92" s="11" t="s">
        <v>475</v>
      </c>
      <c r="I92" s="14">
        <f t="shared" si="4"/>
        <v>0.56000000000000005</v>
      </c>
      <c r="J92" s="14">
        <v>2.2400000000000002</v>
      </c>
      <c r="K92" s="109">
        <f t="shared" si="5"/>
        <v>28.000000000000004</v>
      </c>
      <c r="L92" s="115"/>
    </row>
    <row r="93" spans="1:12" ht="12.75" customHeight="1">
      <c r="A93" s="114"/>
      <c r="B93" s="107">
        <f>'Tax Invoice'!D88</f>
        <v>30</v>
      </c>
      <c r="C93" s="10" t="s">
        <v>473</v>
      </c>
      <c r="D93" s="10" t="s">
        <v>473</v>
      </c>
      <c r="E93" s="118" t="s">
        <v>727</v>
      </c>
      <c r="F93" s="142" t="s">
        <v>673</v>
      </c>
      <c r="G93" s="143"/>
      <c r="H93" s="11" t="s">
        <v>475</v>
      </c>
      <c r="I93" s="14">
        <f t="shared" si="4"/>
        <v>0.56000000000000005</v>
      </c>
      <c r="J93" s="14">
        <v>2.2400000000000002</v>
      </c>
      <c r="K93" s="109">
        <f t="shared" si="5"/>
        <v>16.8</v>
      </c>
      <c r="L93" s="115"/>
    </row>
    <row r="94" spans="1:12" ht="12.75" customHeight="1">
      <c r="A94" s="114"/>
      <c r="B94" s="107">
        <f>'Tax Invoice'!D89</f>
        <v>50</v>
      </c>
      <c r="C94" s="10" t="s">
        <v>473</v>
      </c>
      <c r="D94" s="10" t="s">
        <v>473</v>
      </c>
      <c r="E94" s="118" t="s">
        <v>727</v>
      </c>
      <c r="F94" s="142" t="s">
        <v>271</v>
      </c>
      <c r="G94" s="143"/>
      <c r="H94" s="11" t="s">
        <v>475</v>
      </c>
      <c r="I94" s="14">
        <f t="shared" si="4"/>
        <v>0.56000000000000005</v>
      </c>
      <c r="J94" s="14">
        <v>2.2400000000000002</v>
      </c>
      <c r="K94" s="109">
        <f t="shared" si="5"/>
        <v>28.000000000000004</v>
      </c>
      <c r="L94" s="115"/>
    </row>
    <row r="95" spans="1:12" ht="12.75" customHeight="1">
      <c r="A95" s="114"/>
      <c r="B95" s="107">
        <f>'Tax Invoice'!D90</f>
        <v>40</v>
      </c>
      <c r="C95" s="10" t="s">
        <v>473</v>
      </c>
      <c r="D95" s="10" t="s">
        <v>473</v>
      </c>
      <c r="E95" s="118" t="s">
        <v>727</v>
      </c>
      <c r="F95" s="142" t="s">
        <v>272</v>
      </c>
      <c r="G95" s="143"/>
      <c r="H95" s="11" t="s">
        <v>475</v>
      </c>
      <c r="I95" s="14">
        <f t="shared" si="4"/>
        <v>0.56000000000000005</v>
      </c>
      <c r="J95" s="14">
        <v>2.2400000000000002</v>
      </c>
      <c r="K95" s="109">
        <f t="shared" si="5"/>
        <v>22.400000000000002</v>
      </c>
      <c r="L95" s="115"/>
    </row>
    <row r="96" spans="1:12" ht="12.75" customHeight="1">
      <c r="A96" s="114"/>
      <c r="B96" s="107">
        <f>'Tax Invoice'!D91</f>
        <v>40</v>
      </c>
      <c r="C96" s="10" t="s">
        <v>473</v>
      </c>
      <c r="D96" s="10" t="s">
        <v>473</v>
      </c>
      <c r="E96" s="118" t="s">
        <v>727</v>
      </c>
      <c r="F96" s="142" t="s">
        <v>748</v>
      </c>
      <c r="G96" s="143"/>
      <c r="H96" s="11" t="s">
        <v>475</v>
      </c>
      <c r="I96" s="14">
        <f t="shared" si="4"/>
        <v>0.56000000000000005</v>
      </c>
      <c r="J96" s="14">
        <v>2.2400000000000002</v>
      </c>
      <c r="K96" s="109">
        <f t="shared" si="5"/>
        <v>22.400000000000002</v>
      </c>
      <c r="L96" s="115"/>
    </row>
    <row r="97" spans="1:12" ht="12.75" customHeight="1">
      <c r="A97" s="114"/>
      <c r="B97" s="107">
        <f>'Tax Invoice'!D92</f>
        <v>3</v>
      </c>
      <c r="C97" s="10" t="s">
        <v>473</v>
      </c>
      <c r="D97" s="10" t="s">
        <v>473</v>
      </c>
      <c r="E97" s="118" t="s">
        <v>23</v>
      </c>
      <c r="F97" s="142" t="s">
        <v>271</v>
      </c>
      <c r="G97" s="143"/>
      <c r="H97" s="11" t="s">
        <v>475</v>
      </c>
      <c r="I97" s="14">
        <f t="shared" si="4"/>
        <v>0.56000000000000005</v>
      </c>
      <c r="J97" s="14">
        <v>2.2400000000000002</v>
      </c>
      <c r="K97" s="109">
        <f t="shared" si="5"/>
        <v>1.6800000000000002</v>
      </c>
      <c r="L97" s="115"/>
    </row>
    <row r="98" spans="1:12" ht="12.75" customHeight="1">
      <c r="A98" s="114"/>
      <c r="B98" s="107">
        <f>'Tax Invoice'!D93</f>
        <v>20</v>
      </c>
      <c r="C98" s="10" t="s">
        <v>473</v>
      </c>
      <c r="D98" s="10" t="s">
        <v>473</v>
      </c>
      <c r="E98" s="118" t="s">
        <v>90</v>
      </c>
      <c r="F98" s="142" t="s">
        <v>273</v>
      </c>
      <c r="G98" s="143"/>
      <c r="H98" s="11" t="s">
        <v>475</v>
      </c>
      <c r="I98" s="14">
        <f t="shared" si="4"/>
        <v>0.56000000000000005</v>
      </c>
      <c r="J98" s="14">
        <v>2.2400000000000002</v>
      </c>
      <c r="K98" s="109">
        <f t="shared" si="5"/>
        <v>11.200000000000001</v>
      </c>
      <c r="L98" s="115"/>
    </row>
    <row r="99" spans="1:12" ht="12.75" customHeight="1">
      <c r="A99" s="114"/>
      <c r="B99" s="107">
        <f>'Tax Invoice'!D94</f>
        <v>20</v>
      </c>
      <c r="C99" s="10" t="s">
        <v>473</v>
      </c>
      <c r="D99" s="10" t="s">
        <v>473</v>
      </c>
      <c r="E99" s="118" t="s">
        <v>90</v>
      </c>
      <c r="F99" s="142" t="s">
        <v>673</v>
      </c>
      <c r="G99" s="143"/>
      <c r="H99" s="11" t="s">
        <v>475</v>
      </c>
      <c r="I99" s="14">
        <f t="shared" si="4"/>
        <v>0.56000000000000005</v>
      </c>
      <c r="J99" s="14">
        <v>2.2400000000000002</v>
      </c>
      <c r="K99" s="109">
        <f t="shared" si="5"/>
        <v>11.200000000000001</v>
      </c>
      <c r="L99" s="115"/>
    </row>
    <row r="100" spans="1:12" ht="12.75" customHeight="1">
      <c r="A100" s="114"/>
      <c r="B100" s="107">
        <f>'Tax Invoice'!D95</f>
        <v>20</v>
      </c>
      <c r="C100" s="10" t="s">
        <v>473</v>
      </c>
      <c r="D100" s="10" t="s">
        <v>473</v>
      </c>
      <c r="E100" s="118" t="s">
        <v>90</v>
      </c>
      <c r="F100" s="142" t="s">
        <v>271</v>
      </c>
      <c r="G100" s="143"/>
      <c r="H100" s="11" t="s">
        <v>475</v>
      </c>
      <c r="I100" s="14">
        <f t="shared" si="4"/>
        <v>0.56000000000000005</v>
      </c>
      <c r="J100" s="14">
        <v>2.2400000000000002</v>
      </c>
      <c r="K100" s="109">
        <f t="shared" si="5"/>
        <v>11.200000000000001</v>
      </c>
      <c r="L100" s="115"/>
    </row>
    <row r="101" spans="1:12" ht="12.75" customHeight="1">
      <c r="A101" s="114"/>
      <c r="B101" s="107">
        <f>'Tax Invoice'!D96</f>
        <v>20</v>
      </c>
      <c r="C101" s="10" t="s">
        <v>473</v>
      </c>
      <c r="D101" s="10" t="s">
        <v>473</v>
      </c>
      <c r="E101" s="118" t="s">
        <v>90</v>
      </c>
      <c r="F101" s="142" t="s">
        <v>272</v>
      </c>
      <c r="G101" s="143"/>
      <c r="H101" s="11" t="s">
        <v>475</v>
      </c>
      <c r="I101" s="14">
        <f t="shared" si="4"/>
        <v>0.56000000000000005</v>
      </c>
      <c r="J101" s="14">
        <v>2.2400000000000002</v>
      </c>
      <c r="K101" s="109">
        <f t="shared" si="5"/>
        <v>11.200000000000001</v>
      </c>
      <c r="L101" s="115"/>
    </row>
    <row r="102" spans="1:12" ht="24" customHeight="1">
      <c r="A102" s="114"/>
      <c r="B102" s="107">
        <f>'Tax Invoice'!D97</f>
        <v>1</v>
      </c>
      <c r="C102" s="10" t="s">
        <v>756</v>
      </c>
      <c r="D102" s="10" t="s">
        <v>756</v>
      </c>
      <c r="E102" s="118" t="s">
        <v>27</v>
      </c>
      <c r="F102" s="142" t="s">
        <v>273</v>
      </c>
      <c r="G102" s="143"/>
      <c r="H102" s="11" t="s">
        <v>757</v>
      </c>
      <c r="I102" s="14">
        <f t="shared" si="4"/>
        <v>0.38</v>
      </c>
      <c r="J102" s="14">
        <v>1.49</v>
      </c>
      <c r="K102" s="109">
        <f t="shared" si="5"/>
        <v>0.38</v>
      </c>
      <c r="L102" s="115"/>
    </row>
    <row r="103" spans="1:12" ht="24" customHeight="1">
      <c r="A103" s="114"/>
      <c r="B103" s="107">
        <f>'Tax Invoice'!D98</f>
        <v>5</v>
      </c>
      <c r="C103" s="10" t="s">
        <v>756</v>
      </c>
      <c r="D103" s="10" t="s">
        <v>756</v>
      </c>
      <c r="E103" s="118" t="s">
        <v>27</v>
      </c>
      <c r="F103" s="142" t="s">
        <v>272</v>
      </c>
      <c r="G103" s="143"/>
      <c r="H103" s="11" t="s">
        <v>757</v>
      </c>
      <c r="I103" s="14">
        <f t="shared" si="4"/>
        <v>0.38</v>
      </c>
      <c r="J103" s="14">
        <v>1.49</v>
      </c>
      <c r="K103" s="109">
        <f t="shared" si="5"/>
        <v>1.9</v>
      </c>
      <c r="L103" s="115"/>
    </row>
    <row r="104" spans="1:12" ht="24" customHeight="1">
      <c r="A104" s="114"/>
      <c r="B104" s="107">
        <f>'Tax Invoice'!D99</f>
        <v>4</v>
      </c>
      <c r="C104" s="10" t="s">
        <v>756</v>
      </c>
      <c r="D104" s="10" t="s">
        <v>756</v>
      </c>
      <c r="E104" s="118" t="s">
        <v>28</v>
      </c>
      <c r="F104" s="142" t="s">
        <v>273</v>
      </c>
      <c r="G104" s="143"/>
      <c r="H104" s="11" t="s">
        <v>757</v>
      </c>
      <c r="I104" s="14">
        <f t="shared" si="4"/>
        <v>0.38</v>
      </c>
      <c r="J104" s="14">
        <v>1.49</v>
      </c>
      <c r="K104" s="109">
        <f t="shared" si="5"/>
        <v>1.52</v>
      </c>
      <c r="L104" s="115"/>
    </row>
    <row r="105" spans="1:12" ht="24" customHeight="1">
      <c r="A105" s="114"/>
      <c r="B105" s="107">
        <f>'Tax Invoice'!D100</f>
        <v>3</v>
      </c>
      <c r="C105" s="10" t="s">
        <v>756</v>
      </c>
      <c r="D105" s="10" t="s">
        <v>756</v>
      </c>
      <c r="E105" s="118" t="s">
        <v>28</v>
      </c>
      <c r="F105" s="142" t="s">
        <v>272</v>
      </c>
      <c r="G105" s="143"/>
      <c r="H105" s="11" t="s">
        <v>757</v>
      </c>
      <c r="I105" s="14">
        <f t="shared" si="4"/>
        <v>0.38</v>
      </c>
      <c r="J105" s="14">
        <v>1.49</v>
      </c>
      <c r="K105" s="109">
        <f t="shared" si="5"/>
        <v>1.1400000000000001</v>
      </c>
      <c r="L105" s="115"/>
    </row>
    <row r="106" spans="1:12" ht="24" customHeight="1">
      <c r="A106" s="114"/>
      <c r="B106" s="107">
        <f>'Tax Invoice'!D101</f>
        <v>5</v>
      </c>
      <c r="C106" s="10" t="s">
        <v>756</v>
      </c>
      <c r="D106" s="10" t="s">
        <v>756</v>
      </c>
      <c r="E106" s="118" t="s">
        <v>29</v>
      </c>
      <c r="F106" s="142" t="s">
        <v>273</v>
      </c>
      <c r="G106" s="143"/>
      <c r="H106" s="11" t="s">
        <v>757</v>
      </c>
      <c r="I106" s="14">
        <f t="shared" si="4"/>
        <v>0.38</v>
      </c>
      <c r="J106" s="14">
        <v>1.49</v>
      </c>
      <c r="K106" s="109">
        <f t="shared" si="5"/>
        <v>1.9</v>
      </c>
      <c r="L106" s="115"/>
    </row>
    <row r="107" spans="1:12" ht="24" customHeight="1">
      <c r="A107" s="114"/>
      <c r="B107" s="107">
        <f>'Tax Invoice'!D102</f>
        <v>5</v>
      </c>
      <c r="C107" s="10" t="s">
        <v>756</v>
      </c>
      <c r="D107" s="10" t="s">
        <v>756</v>
      </c>
      <c r="E107" s="118" t="s">
        <v>29</v>
      </c>
      <c r="F107" s="142" t="s">
        <v>272</v>
      </c>
      <c r="G107" s="143"/>
      <c r="H107" s="11" t="s">
        <v>757</v>
      </c>
      <c r="I107" s="14">
        <f t="shared" si="4"/>
        <v>0.38</v>
      </c>
      <c r="J107" s="14">
        <v>1.49</v>
      </c>
      <c r="K107" s="109">
        <f t="shared" si="5"/>
        <v>1.9</v>
      </c>
      <c r="L107" s="115"/>
    </row>
    <row r="108" spans="1:12" ht="12.75" customHeight="1">
      <c r="A108" s="114"/>
      <c r="B108" s="107">
        <f>'Tax Invoice'!D103</f>
        <v>3</v>
      </c>
      <c r="C108" s="10" t="s">
        <v>758</v>
      </c>
      <c r="D108" s="10" t="s">
        <v>758</v>
      </c>
      <c r="E108" s="118" t="s">
        <v>26</v>
      </c>
      <c r="F108" s="142" t="s">
        <v>273</v>
      </c>
      <c r="G108" s="143"/>
      <c r="H108" s="11" t="s">
        <v>759</v>
      </c>
      <c r="I108" s="14">
        <f t="shared" si="4"/>
        <v>0.35000000000000003</v>
      </c>
      <c r="J108" s="14">
        <v>1.39</v>
      </c>
      <c r="K108" s="109">
        <f t="shared" si="5"/>
        <v>1.05</v>
      </c>
      <c r="L108" s="115"/>
    </row>
    <row r="109" spans="1:12" ht="12.75" customHeight="1">
      <c r="A109" s="114"/>
      <c r="B109" s="107">
        <f>'Tax Invoice'!D104</f>
        <v>1</v>
      </c>
      <c r="C109" s="10" t="s">
        <v>758</v>
      </c>
      <c r="D109" s="10" t="s">
        <v>758</v>
      </c>
      <c r="E109" s="118" t="s">
        <v>27</v>
      </c>
      <c r="F109" s="142" t="s">
        <v>273</v>
      </c>
      <c r="G109" s="143"/>
      <c r="H109" s="11" t="s">
        <v>759</v>
      </c>
      <c r="I109" s="14">
        <f t="shared" si="4"/>
        <v>0.35000000000000003</v>
      </c>
      <c r="J109" s="14">
        <v>1.39</v>
      </c>
      <c r="K109" s="109">
        <f t="shared" si="5"/>
        <v>0.35000000000000003</v>
      </c>
      <c r="L109" s="115"/>
    </row>
    <row r="110" spans="1:12" ht="12.75" customHeight="1">
      <c r="A110" s="114"/>
      <c r="B110" s="107">
        <f>'Tax Invoice'!D105</f>
        <v>1</v>
      </c>
      <c r="C110" s="10" t="s">
        <v>758</v>
      </c>
      <c r="D110" s="10" t="s">
        <v>758</v>
      </c>
      <c r="E110" s="118" t="s">
        <v>29</v>
      </c>
      <c r="F110" s="142" t="s">
        <v>272</v>
      </c>
      <c r="G110" s="143"/>
      <c r="H110" s="11" t="s">
        <v>759</v>
      </c>
      <c r="I110" s="14">
        <f t="shared" si="4"/>
        <v>0.35000000000000003</v>
      </c>
      <c r="J110" s="14">
        <v>1.39</v>
      </c>
      <c r="K110" s="109">
        <f t="shared" si="5"/>
        <v>0.35000000000000003</v>
      </c>
      <c r="L110" s="115"/>
    </row>
    <row r="111" spans="1:12" ht="24" customHeight="1">
      <c r="A111" s="114"/>
      <c r="B111" s="107">
        <f>'Tax Invoice'!D106</f>
        <v>3</v>
      </c>
      <c r="C111" s="10" t="s">
        <v>603</v>
      </c>
      <c r="D111" s="10" t="s">
        <v>603</v>
      </c>
      <c r="E111" s="118" t="s">
        <v>25</v>
      </c>
      <c r="F111" s="142" t="s">
        <v>273</v>
      </c>
      <c r="G111" s="143"/>
      <c r="H111" s="11" t="s">
        <v>605</v>
      </c>
      <c r="I111" s="14">
        <f t="shared" si="4"/>
        <v>0.3</v>
      </c>
      <c r="J111" s="14">
        <v>1.19</v>
      </c>
      <c r="K111" s="109">
        <f t="shared" si="5"/>
        <v>0.89999999999999991</v>
      </c>
      <c r="L111" s="115"/>
    </row>
    <row r="112" spans="1:12" ht="24" customHeight="1">
      <c r="A112" s="114"/>
      <c r="B112" s="107">
        <f>'Tax Invoice'!D107</f>
        <v>2</v>
      </c>
      <c r="C112" s="10" t="s">
        <v>760</v>
      </c>
      <c r="D112" s="10" t="s">
        <v>760</v>
      </c>
      <c r="E112" s="118" t="s">
        <v>26</v>
      </c>
      <c r="F112" s="142" t="s">
        <v>110</v>
      </c>
      <c r="G112" s="143"/>
      <c r="H112" s="11" t="s">
        <v>761</v>
      </c>
      <c r="I112" s="14">
        <f t="shared" si="4"/>
        <v>0.2</v>
      </c>
      <c r="J112" s="14">
        <v>0.78</v>
      </c>
      <c r="K112" s="109">
        <f t="shared" si="5"/>
        <v>0.4</v>
      </c>
      <c r="L112" s="115"/>
    </row>
    <row r="113" spans="1:12" ht="24" customHeight="1">
      <c r="A113" s="114"/>
      <c r="B113" s="107">
        <f>'Tax Invoice'!D108</f>
        <v>5</v>
      </c>
      <c r="C113" s="10" t="s">
        <v>762</v>
      </c>
      <c r="D113" s="10" t="s">
        <v>762</v>
      </c>
      <c r="E113" s="118"/>
      <c r="F113" s="142"/>
      <c r="G113" s="143"/>
      <c r="H113" s="11" t="s">
        <v>763</v>
      </c>
      <c r="I113" s="14">
        <f t="shared" si="4"/>
        <v>0.56000000000000005</v>
      </c>
      <c r="J113" s="14">
        <v>2.2400000000000002</v>
      </c>
      <c r="K113" s="109">
        <f t="shared" si="5"/>
        <v>2.8000000000000003</v>
      </c>
      <c r="L113" s="115"/>
    </row>
    <row r="114" spans="1:12" ht="24" customHeight="1">
      <c r="A114" s="114"/>
      <c r="B114" s="107">
        <f>'Tax Invoice'!D109</f>
        <v>5</v>
      </c>
      <c r="C114" s="10" t="s">
        <v>764</v>
      </c>
      <c r="D114" s="10" t="s">
        <v>764</v>
      </c>
      <c r="E114" s="118" t="s">
        <v>273</v>
      </c>
      <c r="F114" s="142"/>
      <c r="G114" s="143"/>
      <c r="H114" s="11" t="s">
        <v>765</v>
      </c>
      <c r="I114" s="14">
        <f t="shared" si="4"/>
        <v>0.57999999999999996</v>
      </c>
      <c r="J114" s="14">
        <v>2.31</v>
      </c>
      <c r="K114" s="109">
        <f t="shared" si="5"/>
        <v>2.9</v>
      </c>
      <c r="L114" s="115"/>
    </row>
    <row r="115" spans="1:12" ht="36" customHeight="1">
      <c r="A115" s="114"/>
      <c r="B115" s="107">
        <f>'Tax Invoice'!D110</f>
        <v>5</v>
      </c>
      <c r="C115" s="10" t="s">
        <v>766</v>
      </c>
      <c r="D115" s="10" t="s">
        <v>766</v>
      </c>
      <c r="E115" s="118" t="s">
        <v>273</v>
      </c>
      <c r="F115" s="142"/>
      <c r="G115" s="143"/>
      <c r="H115" s="11" t="s">
        <v>767</v>
      </c>
      <c r="I115" s="14">
        <f t="shared" si="4"/>
        <v>0.99</v>
      </c>
      <c r="J115" s="14">
        <v>3.94</v>
      </c>
      <c r="K115" s="109">
        <f t="shared" si="5"/>
        <v>4.95</v>
      </c>
      <c r="L115" s="115"/>
    </row>
    <row r="116" spans="1:12" ht="36" customHeight="1">
      <c r="A116" s="114"/>
      <c r="B116" s="107">
        <f>'Tax Invoice'!D111</f>
        <v>5</v>
      </c>
      <c r="C116" s="10" t="s">
        <v>766</v>
      </c>
      <c r="D116" s="10" t="s">
        <v>766</v>
      </c>
      <c r="E116" s="118" t="s">
        <v>272</v>
      </c>
      <c r="F116" s="142"/>
      <c r="G116" s="143"/>
      <c r="H116" s="11" t="s">
        <v>767</v>
      </c>
      <c r="I116" s="14">
        <f t="shared" si="4"/>
        <v>0.99</v>
      </c>
      <c r="J116" s="14">
        <v>3.94</v>
      </c>
      <c r="K116" s="109">
        <f t="shared" si="5"/>
        <v>4.95</v>
      </c>
      <c r="L116" s="115"/>
    </row>
    <row r="117" spans="1:12" ht="24" customHeight="1">
      <c r="A117" s="114"/>
      <c r="B117" s="107">
        <f>'Tax Invoice'!D112</f>
        <v>3</v>
      </c>
      <c r="C117" s="10" t="s">
        <v>768</v>
      </c>
      <c r="D117" s="10" t="s">
        <v>768</v>
      </c>
      <c r="E117" s="118" t="s">
        <v>267</v>
      </c>
      <c r="F117" s="142"/>
      <c r="G117" s="143"/>
      <c r="H117" s="11" t="s">
        <v>769</v>
      </c>
      <c r="I117" s="14">
        <f t="shared" si="4"/>
        <v>0.83</v>
      </c>
      <c r="J117" s="14">
        <v>3.3</v>
      </c>
      <c r="K117" s="109">
        <f t="shared" si="5"/>
        <v>2.4899999999999998</v>
      </c>
      <c r="L117" s="115"/>
    </row>
    <row r="118" spans="1:12" ht="24" customHeight="1">
      <c r="A118" s="114"/>
      <c r="B118" s="107">
        <f>'Tax Invoice'!D113</f>
        <v>3</v>
      </c>
      <c r="C118" s="10" t="s">
        <v>768</v>
      </c>
      <c r="D118" s="10" t="s">
        <v>768</v>
      </c>
      <c r="E118" s="118" t="s">
        <v>268</v>
      </c>
      <c r="F118" s="142"/>
      <c r="G118" s="143"/>
      <c r="H118" s="11" t="s">
        <v>769</v>
      </c>
      <c r="I118" s="14">
        <f t="shared" si="4"/>
        <v>0.83</v>
      </c>
      <c r="J118" s="14">
        <v>3.3</v>
      </c>
      <c r="K118" s="109">
        <f t="shared" si="5"/>
        <v>2.4899999999999998</v>
      </c>
      <c r="L118" s="115"/>
    </row>
    <row r="119" spans="1:12" ht="24" customHeight="1">
      <c r="A119" s="114"/>
      <c r="B119" s="107">
        <f>'Tax Invoice'!D114</f>
        <v>5</v>
      </c>
      <c r="C119" s="10" t="s">
        <v>770</v>
      </c>
      <c r="D119" s="10" t="s">
        <v>770</v>
      </c>
      <c r="E119" s="118" t="s">
        <v>265</v>
      </c>
      <c r="F119" s="142"/>
      <c r="G119" s="143"/>
      <c r="H119" s="11" t="s">
        <v>771</v>
      </c>
      <c r="I119" s="14">
        <f t="shared" ref="I119:I139" si="6">ROUNDUP(J119*$N$1,2)</f>
        <v>0.6</v>
      </c>
      <c r="J119" s="14">
        <v>2.4</v>
      </c>
      <c r="K119" s="109">
        <f t="shared" ref="K119:K139" si="7">I119*B119</f>
        <v>3</v>
      </c>
      <c r="L119" s="115"/>
    </row>
    <row r="120" spans="1:12" ht="24" customHeight="1">
      <c r="A120" s="114"/>
      <c r="B120" s="107">
        <f>'Tax Invoice'!D115</f>
        <v>2</v>
      </c>
      <c r="C120" s="10" t="s">
        <v>770</v>
      </c>
      <c r="D120" s="10" t="s">
        <v>770</v>
      </c>
      <c r="E120" s="118" t="s">
        <v>663</v>
      </c>
      <c r="F120" s="142"/>
      <c r="G120" s="143"/>
      <c r="H120" s="11" t="s">
        <v>771</v>
      </c>
      <c r="I120" s="14">
        <f t="shared" si="6"/>
        <v>0.6</v>
      </c>
      <c r="J120" s="14">
        <v>2.4</v>
      </c>
      <c r="K120" s="109">
        <f t="shared" si="7"/>
        <v>1.2</v>
      </c>
      <c r="L120" s="115"/>
    </row>
    <row r="121" spans="1:12" ht="24" customHeight="1">
      <c r="A121" s="114"/>
      <c r="B121" s="107">
        <f>'Tax Invoice'!D116</f>
        <v>3</v>
      </c>
      <c r="C121" s="10" t="s">
        <v>772</v>
      </c>
      <c r="D121" s="10" t="s">
        <v>772</v>
      </c>
      <c r="E121" s="118" t="s">
        <v>265</v>
      </c>
      <c r="F121" s="142"/>
      <c r="G121" s="143"/>
      <c r="H121" s="11" t="s">
        <v>773</v>
      </c>
      <c r="I121" s="14">
        <f t="shared" si="6"/>
        <v>0.6</v>
      </c>
      <c r="J121" s="14">
        <v>2.4</v>
      </c>
      <c r="K121" s="109">
        <f t="shared" si="7"/>
        <v>1.7999999999999998</v>
      </c>
      <c r="L121" s="115"/>
    </row>
    <row r="122" spans="1:12" ht="24" customHeight="1">
      <c r="A122" s="114"/>
      <c r="B122" s="107">
        <f>'Tax Invoice'!D117</f>
        <v>3</v>
      </c>
      <c r="C122" s="10" t="s">
        <v>513</v>
      </c>
      <c r="D122" s="10" t="s">
        <v>513</v>
      </c>
      <c r="E122" s="118" t="s">
        <v>267</v>
      </c>
      <c r="F122" s="142"/>
      <c r="G122" s="143"/>
      <c r="H122" s="11" t="s">
        <v>515</v>
      </c>
      <c r="I122" s="14">
        <f t="shared" si="6"/>
        <v>0.6</v>
      </c>
      <c r="J122" s="14">
        <v>2.4</v>
      </c>
      <c r="K122" s="109">
        <f t="shared" si="7"/>
        <v>1.7999999999999998</v>
      </c>
      <c r="L122" s="115"/>
    </row>
    <row r="123" spans="1:12" ht="24" customHeight="1">
      <c r="A123" s="114"/>
      <c r="B123" s="107">
        <f>'Tax Invoice'!D118</f>
        <v>2</v>
      </c>
      <c r="C123" s="10" t="s">
        <v>774</v>
      </c>
      <c r="D123" s="10" t="s">
        <v>774</v>
      </c>
      <c r="E123" s="118" t="s">
        <v>267</v>
      </c>
      <c r="F123" s="142"/>
      <c r="G123" s="143"/>
      <c r="H123" s="11" t="s">
        <v>775</v>
      </c>
      <c r="I123" s="14">
        <f t="shared" si="6"/>
        <v>0.6</v>
      </c>
      <c r="J123" s="14">
        <v>2.4</v>
      </c>
      <c r="K123" s="109">
        <f t="shared" si="7"/>
        <v>1.2</v>
      </c>
      <c r="L123" s="115"/>
    </row>
    <row r="124" spans="1:12" ht="24" customHeight="1">
      <c r="A124" s="114"/>
      <c r="B124" s="107">
        <f>'Tax Invoice'!D119</f>
        <v>2</v>
      </c>
      <c r="C124" s="10" t="s">
        <v>774</v>
      </c>
      <c r="D124" s="10" t="s">
        <v>774</v>
      </c>
      <c r="E124" s="118" t="s">
        <v>268</v>
      </c>
      <c r="F124" s="142"/>
      <c r="G124" s="143"/>
      <c r="H124" s="11" t="s">
        <v>775</v>
      </c>
      <c r="I124" s="14">
        <f t="shared" si="6"/>
        <v>0.6</v>
      </c>
      <c r="J124" s="14">
        <v>2.4</v>
      </c>
      <c r="K124" s="109">
        <f t="shared" si="7"/>
        <v>1.2</v>
      </c>
      <c r="L124" s="115"/>
    </row>
    <row r="125" spans="1:12" ht="24" customHeight="1">
      <c r="A125" s="114"/>
      <c r="B125" s="107">
        <f>'Tax Invoice'!D120</f>
        <v>1</v>
      </c>
      <c r="C125" s="10" t="s">
        <v>774</v>
      </c>
      <c r="D125" s="10" t="s">
        <v>774</v>
      </c>
      <c r="E125" s="118" t="s">
        <v>269</v>
      </c>
      <c r="F125" s="142"/>
      <c r="G125" s="143"/>
      <c r="H125" s="11" t="s">
        <v>775</v>
      </c>
      <c r="I125" s="14">
        <f t="shared" si="6"/>
        <v>0.6</v>
      </c>
      <c r="J125" s="14">
        <v>2.4</v>
      </c>
      <c r="K125" s="109">
        <f t="shared" si="7"/>
        <v>0.6</v>
      </c>
      <c r="L125" s="115"/>
    </row>
    <row r="126" spans="1:12" ht="24" customHeight="1">
      <c r="A126" s="114"/>
      <c r="B126" s="107">
        <f>'Tax Invoice'!D121</f>
        <v>5</v>
      </c>
      <c r="C126" s="10" t="s">
        <v>774</v>
      </c>
      <c r="D126" s="10" t="s">
        <v>774</v>
      </c>
      <c r="E126" s="118" t="s">
        <v>270</v>
      </c>
      <c r="F126" s="142"/>
      <c r="G126" s="143"/>
      <c r="H126" s="11" t="s">
        <v>775</v>
      </c>
      <c r="I126" s="14">
        <f t="shared" si="6"/>
        <v>0.6</v>
      </c>
      <c r="J126" s="14">
        <v>2.4</v>
      </c>
      <c r="K126" s="109">
        <f t="shared" si="7"/>
        <v>3</v>
      </c>
      <c r="L126" s="115"/>
    </row>
    <row r="127" spans="1:12" ht="24" customHeight="1">
      <c r="A127" s="114"/>
      <c r="B127" s="107">
        <f>'Tax Invoice'!D122</f>
        <v>2</v>
      </c>
      <c r="C127" s="10" t="s">
        <v>774</v>
      </c>
      <c r="D127" s="10" t="s">
        <v>774</v>
      </c>
      <c r="E127" s="118" t="s">
        <v>311</v>
      </c>
      <c r="F127" s="142"/>
      <c r="G127" s="143"/>
      <c r="H127" s="11" t="s">
        <v>775</v>
      </c>
      <c r="I127" s="14">
        <f t="shared" si="6"/>
        <v>0.6</v>
      </c>
      <c r="J127" s="14">
        <v>2.4</v>
      </c>
      <c r="K127" s="109">
        <f t="shared" si="7"/>
        <v>1.2</v>
      </c>
      <c r="L127" s="115"/>
    </row>
    <row r="128" spans="1:12" ht="24" customHeight="1">
      <c r="A128" s="114"/>
      <c r="B128" s="107">
        <f>'Tax Invoice'!D123</f>
        <v>2</v>
      </c>
      <c r="C128" s="10" t="s">
        <v>774</v>
      </c>
      <c r="D128" s="10" t="s">
        <v>774</v>
      </c>
      <c r="E128" s="118" t="s">
        <v>663</v>
      </c>
      <c r="F128" s="142"/>
      <c r="G128" s="143"/>
      <c r="H128" s="11" t="s">
        <v>775</v>
      </c>
      <c r="I128" s="14">
        <f t="shared" si="6"/>
        <v>0.6</v>
      </c>
      <c r="J128" s="14">
        <v>2.4</v>
      </c>
      <c r="K128" s="109">
        <f t="shared" si="7"/>
        <v>1.2</v>
      </c>
      <c r="L128" s="115"/>
    </row>
    <row r="129" spans="1:12" ht="24" customHeight="1">
      <c r="A129" s="114"/>
      <c r="B129" s="107">
        <f>'Tax Invoice'!D124</f>
        <v>5</v>
      </c>
      <c r="C129" s="10" t="s">
        <v>776</v>
      </c>
      <c r="D129" s="10" t="s">
        <v>776</v>
      </c>
      <c r="E129" s="118" t="s">
        <v>107</v>
      </c>
      <c r="F129" s="142"/>
      <c r="G129" s="143"/>
      <c r="H129" s="11" t="s">
        <v>777</v>
      </c>
      <c r="I129" s="14">
        <f t="shared" si="6"/>
        <v>0.59</v>
      </c>
      <c r="J129" s="14">
        <v>2.35</v>
      </c>
      <c r="K129" s="109">
        <f t="shared" si="7"/>
        <v>2.9499999999999997</v>
      </c>
      <c r="L129" s="115"/>
    </row>
    <row r="130" spans="1:12" ht="24" customHeight="1">
      <c r="A130" s="114"/>
      <c r="B130" s="107">
        <f>'Tax Invoice'!D125</f>
        <v>2</v>
      </c>
      <c r="C130" s="10" t="s">
        <v>776</v>
      </c>
      <c r="D130" s="10" t="s">
        <v>776</v>
      </c>
      <c r="E130" s="118" t="s">
        <v>212</v>
      </c>
      <c r="F130" s="142"/>
      <c r="G130" s="143"/>
      <c r="H130" s="11" t="s">
        <v>777</v>
      </c>
      <c r="I130" s="14">
        <f t="shared" si="6"/>
        <v>0.59</v>
      </c>
      <c r="J130" s="14">
        <v>2.35</v>
      </c>
      <c r="K130" s="109">
        <f t="shared" si="7"/>
        <v>1.18</v>
      </c>
      <c r="L130" s="115"/>
    </row>
    <row r="131" spans="1:12" ht="24" customHeight="1">
      <c r="A131" s="114"/>
      <c r="B131" s="107">
        <f>'Tax Invoice'!D126</f>
        <v>2</v>
      </c>
      <c r="C131" s="10" t="s">
        <v>776</v>
      </c>
      <c r="D131" s="10" t="s">
        <v>776</v>
      </c>
      <c r="E131" s="118" t="s">
        <v>263</v>
      </c>
      <c r="F131" s="142"/>
      <c r="G131" s="143"/>
      <c r="H131" s="11" t="s">
        <v>777</v>
      </c>
      <c r="I131" s="14">
        <f t="shared" si="6"/>
        <v>0.59</v>
      </c>
      <c r="J131" s="14">
        <v>2.35</v>
      </c>
      <c r="K131" s="109">
        <f t="shared" si="7"/>
        <v>1.18</v>
      </c>
      <c r="L131" s="115"/>
    </row>
    <row r="132" spans="1:12" ht="24" customHeight="1">
      <c r="A132" s="114"/>
      <c r="B132" s="107">
        <f>'Tax Invoice'!D127</f>
        <v>2</v>
      </c>
      <c r="C132" s="10" t="s">
        <v>776</v>
      </c>
      <c r="D132" s="10" t="s">
        <v>776</v>
      </c>
      <c r="E132" s="118" t="s">
        <v>266</v>
      </c>
      <c r="F132" s="142"/>
      <c r="G132" s="143"/>
      <c r="H132" s="11" t="s">
        <v>777</v>
      </c>
      <c r="I132" s="14">
        <f t="shared" si="6"/>
        <v>0.59</v>
      </c>
      <c r="J132" s="14">
        <v>2.35</v>
      </c>
      <c r="K132" s="109">
        <f t="shared" si="7"/>
        <v>1.18</v>
      </c>
      <c r="L132" s="115"/>
    </row>
    <row r="133" spans="1:12" ht="24" customHeight="1">
      <c r="A133" s="114"/>
      <c r="B133" s="107">
        <f>'Tax Invoice'!D128</f>
        <v>2</v>
      </c>
      <c r="C133" s="10" t="s">
        <v>776</v>
      </c>
      <c r="D133" s="10" t="s">
        <v>776</v>
      </c>
      <c r="E133" s="118" t="s">
        <v>267</v>
      </c>
      <c r="F133" s="142"/>
      <c r="G133" s="143"/>
      <c r="H133" s="11" t="s">
        <v>777</v>
      </c>
      <c r="I133" s="14">
        <f t="shared" si="6"/>
        <v>0.59</v>
      </c>
      <c r="J133" s="14">
        <v>2.35</v>
      </c>
      <c r="K133" s="109">
        <f t="shared" si="7"/>
        <v>1.18</v>
      </c>
      <c r="L133" s="115"/>
    </row>
    <row r="134" spans="1:12" ht="24" customHeight="1">
      <c r="A134" s="114"/>
      <c r="B134" s="107">
        <f>'Tax Invoice'!D129</f>
        <v>1</v>
      </c>
      <c r="C134" s="10" t="s">
        <v>776</v>
      </c>
      <c r="D134" s="10" t="s">
        <v>776</v>
      </c>
      <c r="E134" s="118" t="s">
        <v>268</v>
      </c>
      <c r="F134" s="142"/>
      <c r="G134" s="143"/>
      <c r="H134" s="11" t="s">
        <v>777</v>
      </c>
      <c r="I134" s="14">
        <f t="shared" si="6"/>
        <v>0.59</v>
      </c>
      <c r="J134" s="14">
        <v>2.35</v>
      </c>
      <c r="K134" s="109">
        <f t="shared" si="7"/>
        <v>0.59</v>
      </c>
      <c r="L134" s="115"/>
    </row>
    <row r="135" spans="1:12" ht="24" customHeight="1">
      <c r="A135" s="114"/>
      <c r="B135" s="107">
        <f>'Tax Invoice'!D130</f>
        <v>2</v>
      </c>
      <c r="C135" s="10" t="s">
        <v>776</v>
      </c>
      <c r="D135" s="10" t="s">
        <v>776</v>
      </c>
      <c r="E135" s="118" t="s">
        <v>310</v>
      </c>
      <c r="F135" s="142"/>
      <c r="G135" s="143"/>
      <c r="H135" s="11" t="s">
        <v>777</v>
      </c>
      <c r="I135" s="14">
        <f t="shared" si="6"/>
        <v>0.59</v>
      </c>
      <c r="J135" s="14">
        <v>2.35</v>
      </c>
      <c r="K135" s="109">
        <f t="shared" si="7"/>
        <v>1.18</v>
      </c>
      <c r="L135" s="115"/>
    </row>
    <row r="136" spans="1:12" ht="24" customHeight="1">
      <c r="A136" s="114"/>
      <c r="B136" s="107">
        <f>'Tax Invoice'!D131</f>
        <v>1</v>
      </c>
      <c r="C136" s="10" t="s">
        <v>776</v>
      </c>
      <c r="D136" s="10" t="s">
        <v>776</v>
      </c>
      <c r="E136" s="118" t="s">
        <v>269</v>
      </c>
      <c r="F136" s="142"/>
      <c r="G136" s="143"/>
      <c r="H136" s="11" t="s">
        <v>777</v>
      </c>
      <c r="I136" s="14">
        <f t="shared" si="6"/>
        <v>0.59</v>
      </c>
      <c r="J136" s="14">
        <v>2.35</v>
      </c>
      <c r="K136" s="109">
        <f t="shared" si="7"/>
        <v>0.59</v>
      </c>
      <c r="L136" s="115"/>
    </row>
    <row r="137" spans="1:12" ht="24" customHeight="1">
      <c r="A137" s="114"/>
      <c r="B137" s="107">
        <f>'Tax Invoice'!D132</f>
        <v>3</v>
      </c>
      <c r="C137" s="10" t="s">
        <v>776</v>
      </c>
      <c r="D137" s="10" t="s">
        <v>776</v>
      </c>
      <c r="E137" s="118" t="s">
        <v>270</v>
      </c>
      <c r="F137" s="142"/>
      <c r="G137" s="143"/>
      <c r="H137" s="11" t="s">
        <v>777</v>
      </c>
      <c r="I137" s="14">
        <f t="shared" si="6"/>
        <v>0.59</v>
      </c>
      <c r="J137" s="14">
        <v>2.35</v>
      </c>
      <c r="K137" s="109">
        <f t="shared" si="7"/>
        <v>1.77</v>
      </c>
      <c r="L137" s="115"/>
    </row>
    <row r="138" spans="1:12" ht="24" customHeight="1">
      <c r="A138" s="114"/>
      <c r="B138" s="107">
        <f>'Tax Invoice'!D133</f>
        <v>2</v>
      </c>
      <c r="C138" s="10" t="s">
        <v>776</v>
      </c>
      <c r="D138" s="10" t="s">
        <v>776</v>
      </c>
      <c r="E138" s="118" t="s">
        <v>311</v>
      </c>
      <c r="F138" s="142"/>
      <c r="G138" s="143"/>
      <c r="H138" s="11" t="s">
        <v>777</v>
      </c>
      <c r="I138" s="14">
        <f t="shared" si="6"/>
        <v>0.59</v>
      </c>
      <c r="J138" s="14">
        <v>2.35</v>
      </c>
      <c r="K138" s="109">
        <f t="shared" si="7"/>
        <v>1.18</v>
      </c>
      <c r="L138" s="115"/>
    </row>
    <row r="139" spans="1:12" ht="24" customHeight="1">
      <c r="A139" s="114"/>
      <c r="B139" s="108">
        <f>'Tax Invoice'!D134</f>
        <v>3</v>
      </c>
      <c r="C139" s="12" t="s">
        <v>776</v>
      </c>
      <c r="D139" s="12" t="s">
        <v>776</v>
      </c>
      <c r="E139" s="119" t="s">
        <v>663</v>
      </c>
      <c r="F139" s="144"/>
      <c r="G139" s="145"/>
      <c r="H139" s="13" t="s">
        <v>777</v>
      </c>
      <c r="I139" s="15">
        <f t="shared" si="6"/>
        <v>0.59</v>
      </c>
      <c r="J139" s="15">
        <v>2.35</v>
      </c>
      <c r="K139" s="110">
        <f t="shared" si="7"/>
        <v>1.77</v>
      </c>
      <c r="L139" s="115"/>
    </row>
    <row r="140" spans="1:12" ht="12.75" customHeight="1">
      <c r="A140" s="114"/>
      <c r="B140" s="127"/>
      <c r="C140" s="127"/>
      <c r="D140" s="127"/>
      <c r="E140" s="127"/>
      <c r="F140" s="127"/>
      <c r="G140" s="127"/>
      <c r="H140" s="127"/>
      <c r="I140" s="128" t="s">
        <v>255</v>
      </c>
      <c r="J140" s="128" t="s">
        <v>255</v>
      </c>
      <c r="K140" s="129">
        <f>SUM(K23:K139)</f>
        <v>576.8499999999998</v>
      </c>
      <c r="L140" s="115"/>
    </row>
    <row r="141" spans="1:12" ht="12.75" customHeight="1">
      <c r="A141" s="114"/>
      <c r="B141" s="127"/>
      <c r="C141" s="127"/>
      <c r="D141" s="127"/>
      <c r="E141" s="127"/>
      <c r="F141" s="127"/>
      <c r="G141" s="127"/>
      <c r="H141" s="127"/>
      <c r="I141" s="128" t="s">
        <v>788</v>
      </c>
      <c r="J141" s="128" t="s">
        <v>184</v>
      </c>
      <c r="K141" s="129">
        <v>0</v>
      </c>
      <c r="L141" s="115"/>
    </row>
    <row r="142" spans="1:12" ht="12.75" hidden="1" customHeight="1" outlineLevel="1">
      <c r="A142" s="114"/>
      <c r="B142" s="127"/>
      <c r="C142" s="127"/>
      <c r="D142" s="127"/>
      <c r="E142" s="127"/>
      <c r="F142" s="127"/>
      <c r="G142" s="127"/>
      <c r="H142" s="127"/>
      <c r="I142" s="128" t="s">
        <v>185</v>
      </c>
      <c r="J142" s="128" t="s">
        <v>185</v>
      </c>
      <c r="K142" s="129">
        <f>Invoice!J142</f>
        <v>0</v>
      </c>
      <c r="L142" s="115"/>
    </row>
    <row r="143" spans="1:12" ht="12.75" customHeight="1" collapsed="1">
      <c r="A143" s="114"/>
      <c r="B143" s="127"/>
      <c r="C143" s="127"/>
      <c r="D143" s="127"/>
      <c r="E143" s="127"/>
      <c r="F143" s="127"/>
      <c r="G143" s="127"/>
      <c r="H143" s="127"/>
      <c r="I143" s="128" t="s">
        <v>257</v>
      </c>
      <c r="J143" s="128" t="s">
        <v>257</v>
      </c>
      <c r="K143" s="129">
        <f>SUM(K140:K142)</f>
        <v>576.8499999999998</v>
      </c>
      <c r="L143" s="115"/>
    </row>
    <row r="144" spans="1:12" ht="15.75" customHeight="1">
      <c r="A144" s="6"/>
      <c r="B144" s="7"/>
      <c r="C144" s="7"/>
      <c r="D144" s="7"/>
      <c r="E144" s="7"/>
      <c r="F144" s="7"/>
      <c r="G144" s="7"/>
      <c r="H144" s="141" t="s">
        <v>793</v>
      </c>
      <c r="I144" s="7"/>
      <c r="J144" s="7"/>
      <c r="K144" s="7"/>
      <c r="L144" s="8"/>
    </row>
    <row r="145" ht="12.75" customHeight="1"/>
    <row r="146" ht="12.75" customHeight="1"/>
    <row r="147" ht="12.75" customHeight="1"/>
    <row r="148" ht="12.75" customHeight="1"/>
    <row r="149" ht="12.75" customHeight="1"/>
    <row r="150" ht="12.75" customHeight="1"/>
    <row r="151" ht="12.75" customHeight="1"/>
  </sheetData>
  <mergeCells count="121">
    <mergeCell ref="F20:G20"/>
    <mergeCell ref="F21:G21"/>
    <mergeCell ref="F23:G23"/>
    <mergeCell ref="K10:K11"/>
    <mergeCell ref="K14:K1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31:G131"/>
    <mergeCell ref="F132:G132"/>
    <mergeCell ref="F133:G133"/>
    <mergeCell ref="F134:G134"/>
    <mergeCell ref="F135:G13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25" zoomScaleNormal="100" workbookViewId="0">
      <selection activeCell="L134" sqref="L13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2600.5099999999989</v>
      </c>
      <c r="O2" s="21" t="s">
        <v>259</v>
      </c>
    </row>
    <row r="3" spans="1:15" s="21" customFormat="1" ht="15" customHeight="1" thickBot="1">
      <c r="A3" s="22" t="s">
        <v>151</v>
      </c>
      <c r="G3" s="28">
        <f>Invoice!J14</f>
        <v>45170</v>
      </c>
      <c r="H3" s="29"/>
      <c r="N3" s="21">
        <v>2600.5099999999989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JEDINFSHOP</v>
      </c>
      <c r="B10" s="37"/>
      <c r="C10" s="37"/>
      <c r="D10" s="37"/>
      <c r="F10" s="38" t="str">
        <f>'Copy paste to Here'!B10</f>
        <v>JEDINFSHOP</v>
      </c>
      <c r="G10" s="39"/>
      <c r="H10" s="40"/>
      <c r="K10" s="95" t="s">
        <v>276</v>
      </c>
      <c r="L10" s="35" t="s">
        <v>276</v>
      </c>
      <c r="M10" s="21">
        <v>1</v>
      </c>
    </row>
    <row r="11" spans="1:15" s="21" customFormat="1" ht="15.75" thickBot="1">
      <c r="A11" s="41" t="str">
        <f>'Copy paste to Here'!G11</f>
        <v>Natalie Fletcher Burch</v>
      </c>
      <c r="B11" s="42"/>
      <c r="C11" s="42"/>
      <c r="D11" s="42"/>
      <c r="F11" s="43" t="str">
        <f>'Copy paste to Here'!B11</f>
        <v>Natalie Fletcher Burch</v>
      </c>
      <c r="G11" s="44"/>
      <c r="H11" s="45"/>
      <c r="K11" s="93" t="s">
        <v>158</v>
      </c>
      <c r="L11" s="46" t="s">
        <v>159</v>
      </c>
      <c r="M11" s="21">
        <f>VLOOKUP(G3,[1]Sheet1!$A$9:$I$7290,2,FALSE)</f>
        <v>34.81</v>
      </c>
    </row>
    <row r="12" spans="1:15" s="21" customFormat="1" ht="15.75" thickBot="1">
      <c r="A12" s="41" t="str">
        <f>'Copy paste to Here'!G12</f>
        <v>31 Francis Street EORI: GB027013364000</v>
      </c>
      <c r="B12" s="42"/>
      <c r="C12" s="42"/>
      <c r="D12" s="42"/>
      <c r="E12" s="89"/>
      <c r="F12" s="43" t="str">
        <f>'Copy paste to Here'!B12</f>
        <v>31 Francis Street EORI: GB027013364000</v>
      </c>
      <c r="G12" s="44"/>
      <c r="H12" s="45"/>
      <c r="K12" s="93" t="s">
        <v>160</v>
      </c>
      <c r="L12" s="46" t="s">
        <v>133</v>
      </c>
      <c r="M12" s="21">
        <f>VLOOKUP(G3,[1]Sheet1!$A$9:$I$7290,3,FALSE)</f>
        <v>37.58</v>
      </c>
    </row>
    <row r="13" spans="1:15" s="21" customFormat="1" ht="15.75" thickBot="1">
      <c r="A13" s="41" t="str">
        <f>'Copy paste to Here'!G13</f>
        <v>DE21 6DD Derby</v>
      </c>
      <c r="B13" s="42"/>
      <c r="C13" s="42"/>
      <c r="D13" s="42"/>
      <c r="E13" s="111" t="s">
        <v>159</v>
      </c>
      <c r="F13" s="43" t="str">
        <f>'Copy paste to Here'!B13</f>
        <v>DE21 6DD Derby</v>
      </c>
      <c r="G13" s="44"/>
      <c r="H13" s="45"/>
      <c r="K13" s="93" t="s">
        <v>161</v>
      </c>
      <c r="L13" s="46" t="s">
        <v>162</v>
      </c>
      <c r="M13" s="113">
        <f>VLOOKUP(G3,[1]Sheet1!$A$9:$I$7290,4,FALSE)</f>
        <v>43.91</v>
      </c>
    </row>
    <row r="14" spans="1:15" s="21" customFormat="1" ht="15.75" thickBot="1">
      <c r="A14" s="41" t="str">
        <f>'Copy paste to Here'!G14</f>
        <v>United Kingdom</v>
      </c>
      <c r="B14" s="42"/>
      <c r="C14" s="42"/>
      <c r="D14" s="42"/>
      <c r="E14" s="111">
        <f>VLOOKUP(J9,$L$10:$M$17,2,FALSE)</f>
        <v>34.81</v>
      </c>
      <c r="F14" s="43" t="str">
        <f>'Copy paste to Here'!B14</f>
        <v>United Kingdom</v>
      </c>
      <c r="G14" s="44"/>
      <c r="H14" s="45"/>
      <c r="K14" s="93" t="s">
        <v>163</v>
      </c>
      <c r="L14" s="46" t="s">
        <v>164</v>
      </c>
      <c r="M14" s="21">
        <f>VLOOKUP(G3,[1]Sheet1!$A$9:$I$7290,5,FALSE)</f>
        <v>22.23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25.61</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Acrylic solid &amp; UV spiral coil taper &amp; Gauge: 1.6mm  &amp;  Color: Black</v>
      </c>
      <c r="B18" s="57" t="str">
        <f>'Copy paste to Here'!C22</f>
        <v>ACCO</v>
      </c>
      <c r="C18" s="57" t="s">
        <v>778</v>
      </c>
      <c r="D18" s="58">
        <f>Invoice!B22</f>
        <v>7</v>
      </c>
      <c r="E18" s="59">
        <f>'Shipping Invoice'!J23*$N$1</f>
        <v>0.39</v>
      </c>
      <c r="F18" s="59">
        <f>D18*E18</f>
        <v>2.73</v>
      </c>
      <c r="G18" s="60">
        <f>E18*$E$14</f>
        <v>13.575900000000001</v>
      </c>
      <c r="H18" s="61">
        <f>D18*G18</f>
        <v>95.031300000000002</v>
      </c>
    </row>
    <row r="19" spans="1:13" s="62" customFormat="1">
      <c r="A19" s="112" t="str">
        <f>IF((LEN('Copy paste to Here'!G23))&gt;5,((CONCATENATE('Copy paste to Here'!G23," &amp; ",'Copy paste to Here'!D23,"  &amp;  ",'Copy paste to Here'!E23))),"Empty Cell")</f>
        <v>Acrylic solid &amp; UV spiral coil taper &amp; Gauge: 2mm  &amp;  Color: Black</v>
      </c>
      <c r="B19" s="57" t="str">
        <f>'Copy paste to Here'!C23</f>
        <v>ACCO</v>
      </c>
      <c r="C19" s="57" t="s">
        <v>779</v>
      </c>
      <c r="D19" s="58">
        <f>Invoice!B23</f>
        <v>5</v>
      </c>
      <c r="E19" s="59">
        <f>'Shipping Invoice'!J24*$N$1</f>
        <v>0.44</v>
      </c>
      <c r="F19" s="59">
        <f t="shared" ref="F19:F82" si="0">D19*E19</f>
        <v>2.2000000000000002</v>
      </c>
      <c r="G19" s="60">
        <f t="shared" ref="G19:G82" si="1">E19*$E$14</f>
        <v>15.316400000000002</v>
      </c>
      <c r="H19" s="63">
        <f t="shared" ref="H19:H82" si="2">D19*G19</f>
        <v>76.582000000000008</v>
      </c>
    </row>
    <row r="20" spans="1:13" s="62" customFormat="1">
      <c r="A20" s="56" t="str">
        <f>IF((LEN('Copy paste to Here'!G24))&gt;5,((CONCATENATE('Copy paste to Here'!G24," &amp; ",'Copy paste to Here'!D24,"  &amp;  ",'Copy paste to Here'!E24))),"Empty Cell")</f>
        <v>Solid acrylic double flared plug &amp; Gauge: 3mm  &amp;  Color: Black</v>
      </c>
      <c r="B20" s="57" t="str">
        <f>'Copy paste to Here'!C24</f>
        <v>ASPG</v>
      </c>
      <c r="C20" s="57" t="s">
        <v>780</v>
      </c>
      <c r="D20" s="58">
        <f>Invoice!B24</f>
        <v>3</v>
      </c>
      <c r="E20" s="59">
        <f>'Shipping Invoice'!J25*$N$1</f>
        <v>0.4</v>
      </c>
      <c r="F20" s="59">
        <f t="shared" si="0"/>
        <v>1.2000000000000002</v>
      </c>
      <c r="G20" s="60">
        <f t="shared" si="1"/>
        <v>13.924000000000001</v>
      </c>
      <c r="H20" s="63">
        <f t="shared" si="2"/>
        <v>41.772000000000006</v>
      </c>
    </row>
    <row r="21" spans="1:13" s="62" customFormat="1">
      <c r="A21" s="56" t="str">
        <f>IF((LEN('Copy paste to Here'!G25))&gt;5,((CONCATENATE('Copy paste to Here'!G25," &amp; ",'Copy paste to Here'!D25,"  &amp;  ",'Copy paste to Here'!E25))),"Empty Cell")</f>
        <v>Solid acrylic double flared plug &amp; Gauge: 4mm  &amp;  Color: Black</v>
      </c>
      <c r="B21" s="57" t="str">
        <f>'Copy paste to Here'!C25</f>
        <v>ASPG</v>
      </c>
      <c r="C21" s="57" t="s">
        <v>781</v>
      </c>
      <c r="D21" s="58">
        <f>Invoice!B25</f>
        <v>1</v>
      </c>
      <c r="E21" s="59">
        <f>'Shipping Invoice'!J26*$N$1</f>
        <v>0.42</v>
      </c>
      <c r="F21" s="59">
        <f t="shared" si="0"/>
        <v>0.42</v>
      </c>
      <c r="G21" s="60">
        <f t="shared" si="1"/>
        <v>14.620200000000001</v>
      </c>
      <c r="H21" s="63">
        <f t="shared" si="2"/>
        <v>14.620200000000001</v>
      </c>
    </row>
    <row r="22" spans="1:13" s="62" customFormat="1" ht="24">
      <c r="A22" s="56" t="str">
        <f>IF((LEN('Copy paste to Here'!G26))&gt;5,((CONCATENATE('Copy paste to Here'!G26," &amp; ",'Copy paste to Here'!D26,"  &amp;  ",'Copy paste to Here'!E26))),"Empty Cell")</f>
        <v xml:space="preserve">316L steel big gauge tongue barbell with a thickness of 12g (2mm) and 6mm external threading balls &amp; Length: 19mm  &amp;  </v>
      </c>
      <c r="B22" s="57" t="str">
        <f>'Copy paste to Here'!C26</f>
        <v>BB12</v>
      </c>
      <c r="C22" s="57" t="s">
        <v>723</v>
      </c>
      <c r="D22" s="58">
        <f>Invoice!B26</f>
        <v>10</v>
      </c>
      <c r="E22" s="59">
        <f>'Shipping Invoice'!J27*$N$1</f>
        <v>0.42</v>
      </c>
      <c r="F22" s="59">
        <f t="shared" si="0"/>
        <v>4.2</v>
      </c>
      <c r="G22" s="60">
        <f t="shared" si="1"/>
        <v>14.620200000000001</v>
      </c>
      <c r="H22" s="63">
        <f t="shared" si="2"/>
        <v>146.202</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5mm</v>
      </c>
      <c r="B23" s="57" t="str">
        <f>'Copy paste to Here'!C27</f>
        <v>BB18B3</v>
      </c>
      <c r="C23" s="57" t="s">
        <v>725</v>
      </c>
      <c r="D23" s="58">
        <f>Invoice!B27</f>
        <v>0</v>
      </c>
      <c r="E23" s="59">
        <f>'Shipping Invoice'!J28*$N$1</f>
        <v>0.19</v>
      </c>
      <c r="F23" s="59">
        <f t="shared" si="0"/>
        <v>0</v>
      </c>
      <c r="G23" s="60">
        <f t="shared" si="1"/>
        <v>6.6139000000000001</v>
      </c>
      <c r="H23" s="63">
        <f t="shared" si="2"/>
        <v>0</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14mm</v>
      </c>
      <c r="B24" s="57" t="str">
        <f>'Copy paste to Here'!C28</f>
        <v>BB18B3</v>
      </c>
      <c r="C24" s="57" t="s">
        <v>725</v>
      </c>
      <c r="D24" s="58">
        <f>Invoice!B28</f>
        <v>50</v>
      </c>
      <c r="E24" s="59">
        <f>'Shipping Invoice'!J29*$N$1</f>
        <v>0.19</v>
      </c>
      <c r="F24" s="59">
        <f t="shared" si="0"/>
        <v>9.5</v>
      </c>
      <c r="G24" s="60">
        <f t="shared" si="1"/>
        <v>6.6139000000000001</v>
      </c>
      <c r="H24" s="63">
        <f t="shared" si="2"/>
        <v>330.69499999999999</v>
      </c>
    </row>
    <row r="25" spans="1:13" s="62" customFormat="1" ht="36">
      <c r="A25" s="56" t="str">
        <f>IF((LEN('Copy paste to Here'!G29))&gt;5,((CONCATENATE('Copy paste to Here'!G29," &amp; ",'Copy paste to Here'!D29,"  &amp;  ",'Copy paste to Here'!E29))),"Empty Cell")</f>
        <v>PVD plated 316L steel big gauge tongue barbell with a thickness of 12g (2mm) and 6mm externally threaded balls &amp; Length: 16mm  &amp;  Color: Black</v>
      </c>
      <c r="B25" s="57" t="str">
        <f>'Copy paste to Here'!C29</f>
        <v>BBT12</v>
      </c>
      <c r="C25" s="57" t="s">
        <v>729</v>
      </c>
      <c r="D25" s="58">
        <f>Invoice!B29</f>
        <v>6</v>
      </c>
      <c r="E25" s="59">
        <f>'Shipping Invoice'!J30*$N$1</f>
        <v>0.94</v>
      </c>
      <c r="F25" s="59">
        <f t="shared" si="0"/>
        <v>5.64</v>
      </c>
      <c r="G25" s="60">
        <f t="shared" si="1"/>
        <v>32.721400000000003</v>
      </c>
      <c r="H25" s="63">
        <f t="shared" si="2"/>
        <v>196.32840000000002</v>
      </c>
    </row>
    <row r="26" spans="1:13" s="62" customFormat="1" ht="36">
      <c r="A26" s="56" t="str">
        <f>IF((LEN('Copy paste to Here'!G30))&gt;5,((CONCATENATE('Copy paste to Here'!G30," &amp; ",'Copy paste to Here'!D30,"  &amp;  ",'Copy paste to Here'!E30))),"Empty Cell")</f>
        <v>PVD plated 316L steel big gauge tongue barbell with a thickness of 12g (2mm) and 6mm externally threaded balls &amp; Length: 16mm  &amp;  Color: Gold</v>
      </c>
      <c r="B26" s="57" t="str">
        <f>'Copy paste to Here'!C30</f>
        <v>BBT12</v>
      </c>
      <c r="C26" s="57" t="s">
        <v>729</v>
      </c>
      <c r="D26" s="58">
        <f>Invoice!B30</f>
        <v>5</v>
      </c>
      <c r="E26" s="59">
        <f>'Shipping Invoice'!J31*$N$1</f>
        <v>0.94</v>
      </c>
      <c r="F26" s="59">
        <f t="shared" si="0"/>
        <v>4.6999999999999993</v>
      </c>
      <c r="G26" s="60">
        <f t="shared" si="1"/>
        <v>32.721400000000003</v>
      </c>
      <c r="H26" s="63">
        <f t="shared" si="2"/>
        <v>163.60700000000003</v>
      </c>
    </row>
    <row r="27" spans="1:13" s="62" customFormat="1" ht="36">
      <c r="A27" s="56" t="str">
        <f>IF((LEN('Copy paste to Here'!G31))&gt;5,((CONCATENATE('Copy paste to Here'!G31," &amp; ",'Copy paste to Here'!D31,"  &amp;  ",'Copy paste to Here'!E31))),"Empty Cell")</f>
        <v>PVD plated 316L steel big gauge tongue barbell with a thickness of 12g (2mm) and 6mm externally threaded balls &amp; Length: 19mm  &amp;  Color: Black</v>
      </c>
      <c r="B27" s="57" t="str">
        <f>'Copy paste to Here'!C31</f>
        <v>BBT12</v>
      </c>
      <c r="C27" s="57" t="s">
        <v>729</v>
      </c>
      <c r="D27" s="58">
        <f>Invoice!B31</f>
        <v>5</v>
      </c>
      <c r="E27" s="59">
        <f>'Shipping Invoice'!J32*$N$1</f>
        <v>0.94</v>
      </c>
      <c r="F27" s="59">
        <f t="shared" si="0"/>
        <v>4.6999999999999993</v>
      </c>
      <c r="G27" s="60">
        <f t="shared" si="1"/>
        <v>32.721400000000003</v>
      </c>
      <c r="H27" s="63">
        <f t="shared" si="2"/>
        <v>163.60700000000003</v>
      </c>
    </row>
    <row r="28" spans="1:13" s="62" customFormat="1" ht="36">
      <c r="A28" s="56" t="str">
        <f>IF((LEN('Copy paste to Here'!G32))&gt;5,((CONCATENATE('Copy paste to Here'!G32," &amp; ",'Copy paste to Here'!D32,"  &amp;  ",'Copy paste to Here'!E32))),"Empty Cell")</f>
        <v>PVD plated 316L steel big gauge tongue barbell with a thickness of 12g (2mm) and 6mm externally threaded balls &amp; Length: 19mm  &amp;  Color: Gold</v>
      </c>
      <c r="B28" s="57" t="str">
        <f>'Copy paste to Here'!C32</f>
        <v>BBT12</v>
      </c>
      <c r="C28" s="57" t="s">
        <v>729</v>
      </c>
      <c r="D28" s="58">
        <f>Invoice!B32</f>
        <v>5</v>
      </c>
      <c r="E28" s="59">
        <f>'Shipping Invoice'!J33*$N$1</f>
        <v>0.94</v>
      </c>
      <c r="F28" s="59">
        <f t="shared" si="0"/>
        <v>4.6999999999999993</v>
      </c>
      <c r="G28" s="60">
        <f t="shared" si="1"/>
        <v>32.721400000000003</v>
      </c>
      <c r="H28" s="63">
        <f t="shared" si="2"/>
        <v>163.60700000000003</v>
      </c>
    </row>
    <row r="29" spans="1:13" s="62" customFormat="1" ht="36">
      <c r="A29" s="56" t="str">
        <f>IF((LEN('Copy paste to Here'!G33))&gt;5,((CONCATENATE('Copy paste to Here'!G33," &amp; ",'Copy paste to Here'!D33,"  &amp;  ",'Copy paste to Here'!E33))),"Empty Cell")</f>
        <v>Large diameter 316L steel ball closure ring, 14g (1.6mm) with 6mm anodized closure ball for use as earring &amp; Length: 19mm  &amp;  Color: Blue</v>
      </c>
      <c r="B29" s="57" t="str">
        <f>'Copy paste to Here'!C33</f>
        <v>BCRTGL</v>
      </c>
      <c r="C29" s="57" t="s">
        <v>782</v>
      </c>
      <c r="D29" s="58">
        <f>Invoice!B33</f>
        <v>0</v>
      </c>
      <c r="E29" s="59">
        <f>'Shipping Invoice'!J34*$N$1</f>
        <v>1.03</v>
      </c>
      <c r="F29" s="59">
        <f t="shared" si="0"/>
        <v>0</v>
      </c>
      <c r="G29" s="60">
        <f t="shared" si="1"/>
        <v>35.854300000000002</v>
      </c>
      <c r="H29" s="63">
        <f t="shared" si="2"/>
        <v>0</v>
      </c>
    </row>
    <row r="30" spans="1:13" s="62" customFormat="1" ht="36">
      <c r="A30" s="56" t="str">
        <f>IF((LEN('Copy paste to Here'!G34))&gt;5,((CONCATENATE('Copy paste to Here'!G34," &amp; ",'Copy paste to Here'!D34,"  &amp;  ",'Copy paste to Here'!E34))),"Empty Cell")</f>
        <v>Large diameter 316L steel ball closure ring, 14g (1.6mm) with 6mm anodized closure ball for use as earring &amp; Length: 19mm  &amp;  Color: Rainbow</v>
      </c>
      <c r="B30" s="57" t="str">
        <f>'Copy paste to Here'!C34</f>
        <v>BCRTGL</v>
      </c>
      <c r="C30" s="57" t="s">
        <v>782</v>
      </c>
      <c r="D30" s="58">
        <f>Invoice!B34</f>
        <v>0</v>
      </c>
      <c r="E30" s="59">
        <f>'Shipping Invoice'!J35*$N$1</f>
        <v>1.03</v>
      </c>
      <c r="F30" s="59">
        <f t="shared" si="0"/>
        <v>0</v>
      </c>
      <c r="G30" s="60">
        <f t="shared" si="1"/>
        <v>35.854300000000002</v>
      </c>
      <c r="H30" s="63">
        <f t="shared" si="2"/>
        <v>0</v>
      </c>
    </row>
    <row r="31" spans="1:13" s="62" customFormat="1" ht="36">
      <c r="A31" s="56" t="str">
        <f>IF((LEN('Copy paste to Here'!G35))&gt;5,((CONCATENATE('Copy paste to Here'!G35," &amp; ",'Copy paste to Here'!D35,"  &amp;  ",'Copy paste to Here'!E35))),"Empty Cell")</f>
        <v>Large diameter 316L steel ball closure ring, 14g (1.6mm) with 6mm anodized closure ball for use as earring &amp; Length: 25mm  &amp;  Color: Rainbow</v>
      </c>
      <c r="B31" s="57" t="str">
        <f>'Copy paste to Here'!C35</f>
        <v>BCRTGL</v>
      </c>
      <c r="C31" s="57" t="s">
        <v>783</v>
      </c>
      <c r="D31" s="58">
        <f>Invoice!B35</f>
        <v>0</v>
      </c>
      <c r="E31" s="59">
        <f>'Shipping Invoice'!J36*$N$1</f>
        <v>1.24</v>
      </c>
      <c r="F31" s="59">
        <f t="shared" si="0"/>
        <v>0</v>
      </c>
      <c r="G31" s="60">
        <f t="shared" si="1"/>
        <v>43.164400000000001</v>
      </c>
      <c r="H31" s="63">
        <f t="shared" si="2"/>
        <v>0</v>
      </c>
    </row>
    <row r="32" spans="1:13" s="62" customFormat="1" ht="36">
      <c r="A32" s="56" t="str">
        <f>IF((LEN('Copy paste to Here'!G36))&gt;5,((CONCATENATE('Copy paste to Here'!G36," &amp; ",'Copy paste to Here'!D36,"  &amp;  ",'Copy paste to Here'!E36))),"Empty Cell")</f>
        <v>Large diameter 316L steel ball closure ring, 14g (1.6mm) with 6mm anodized closure ball for use as earring &amp; Length: 21mm  &amp;  Color: Blue</v>
      </c>
      <c r="B32" s="57" t="str">
        <f>'Copy paste to Here'!C36</f>
        <v>BCRTGL</v>
      </c>
      <c r="C32" s="57" t="s">
        <v>784</v>
      </c>
      <c r="D32" s="58">
        <f>Invoice!B36</f>
        <v>0</v>
      </c>
      <c r="E32" s="59">
        <f>'Shipping Invoice'!J37*$N$1</f>
        <v>1.1200000000000001</v>
      </c>
      <c r="F32" s="59">
        <f t="shared" si="0"/>
        <v>0</v>
      </c>
      <c r="G32" s="60">
        <f t="shared" si="1"/>
        <v>38.987200000000009</v>
      </c>
      <c r="H32" s="63">
        <f t="shared" si="2"/>
        <v>0</v>
      </c>
    </row>
    <row r="33" spans="1:8" s="62" customFormat="1" ht="36">
      <c r="A33" s="56" t="str">
        <f>IF((LEN('Copy paste to Here'!G37))&gt;5,((CONCATENATE('Copy paste to Here'!G37," &amp; ",'Copy paste to Here'!D37,"  &amp;  ",'Copy paste to Here'!E37))),"Empty Cell")</f>
        <v>Large diameter 316L steel ball closure ring, 14g (1.6mm) with 6mm anodized closure ball for use as earring &amp; Length: 21mm  &amp;  Color: Rainbow</v>
      </c>
      <c r="B33" s="57" t="str">
        <f>'Copy paste to Here'!C37</f>
        <v>BCRTGL</v>
      </c>
      <c r="C33" s="57" t="s">
        <v>784</v>
      </c>
      <c r="D33" s="58">
        <f>Invoice!B37</f>
        <v>0</v>
      </c>
      <c r="E33" s="59">
        <f>'Shipping Invoice'!J38*$N$1</f>
        <v>1.1200000000000001</v>
      </c>
      <c r="F33" s="59">
        <f t="shared" si="0"/>
        <v>0</v>
      </c>
      <c r="G33" s="60">
        <f t="shared" si="1"/>
        <v>38.987200000000009</v>
      </c>
      <c r="H33" s="63">
        <f t="shared" si="2"/>
        <v>0</v>
      </c>
    </row>
    <row r="34" spans="1:8" s="62" customFormat="1" ht="36">
      <c r="A34" s="56" t="str">
        <f>IF((LEN('Copy paste to Here'!G38))&gt;5,((CONCATENATE('Copy paste to Here'!G38," &amp; ",'Copy paste to Here'!D38,"  &amp;  ",'Copy paste to Here'!E38))),"Empty Cell")</f>
        <v>Bulk body jewelry: 100 pcs. assortment of double jewel belly bananas, 14g (1.6mm) with 5 &amp; 6mm bezel set jewel balls &amp; Length: 8mm  &amp;  Crystal Color: Assorted</v>
      </c>
      <c r="B34" s="57" t="str">
        <f>'Copy paste to Here'!C38</f>
        <v>BLK21A</v>
      </c>
      <c r="C34" s="57" t="s">
        <v>734</v>
      </c>
      <c r="D34" s="58">
        <f>Invoice!B38</f>
        <v>1</v>
      </c>
      <c r="E34" s="59">
        <f>'Shipping Invoice'!J39*$N$1</f>
        <v>73</v>
      </c>
      <c r="F34" s="59">
        <f t="shared" si="0"/>
        <v>73</v>
      </c>
      <c r="G34" s="60">
        <f t="shared" si="1"/>
        <v>2541.13</v>
      </c>
      <c r="H34" s="63">
        <f t="shared" si="2"/>
        <v>2541.13</v>
      </c>
    </row>
    <row r="35" spans="1:8" s="62" customFormat="1" ht="24">
      <c r="A35" s="56" t="str">
        <f>IF((LEN('Copy paste to Here'!G39))&gt;5,((CONCATENATE('Copy paste to Here'!G39," &amp; ",'Copy paste to Here'!D39,"  &amp;  ",'Copy paste to Here'!E39))),"Empty Cell")</f>
        <v>Surgical steel belly banana, 14g (1.6mm) with a 6mm and a 5mm bezel set jewel ball &amp; Length: 8mm  &amp;  Crystal Color: Rose</v>
      </c>
      <c r="B35" s="57" t="str">
        <f>'Copy paste to Here'!C39</f>
        <v>BN2CS</v>
      </c>
      <c r="C35" s="57" t="s">
        <v>619</v>
      </c>
      <c r="D35" s="58">
        <f>Invoice!B39</f>
        <v>10</v>
      </c>
      <c r="E35" s="59">
        <f>'Shipping Invoice'!J40*$N$1</f>
        <v>0.79</v>
      </c>
      <c r="F35" s="59">
        <f t="shared" si="0"/>
        <v>7.9</v>
      </c>
      <c r="G35" s="60">
        <f t="shared" si="1"/>
        <v>27.499900000000004</v>
      </c>
      <c r="H35" s="63">
        <f t="shared" si="2"/>
        <v>274.99900000000002</v>
      </c>
    </row>
    <row r="36" spans="1:8" s="62" customFormat="1" ht="24">
      <c r="A36" s="56" t="str">
        <f>IF((LEN('Copy paste to Here'!G40))&gt;5,((CONCATENATE('Copy paste to Here'!G40," &amp; ",'Copy paste to Here'!D40,"  &amp;  ",'Copy paste to Here'!E40))),"Empty Cell")</f>
        <v>Surgical steel belly banana, 14g (1.6mm) with a 6mm and a 5mm bezel set jewel ball &amp; Length: 8mm  &amp;  Crystal Color: Aquamarine</v>
      </c>
      <c r="B36" s="57" t="str">
        <f>'Copy paste to Here'!C40</f>
        <v>BN2CS</v>
      </c>
      <c r="C36" s="57" t="s">
        <v>619</v>
      </c>
      <c r="D36" s="58">
        <f>Invoice!B40</f>
        <v>20</v>
      </c>
      <c r="E36" s="59">
        <f>'Shipping Invoice'!J41*$N$1</f>
        <v>0.79</v>
      </c>
      <c r="F36" s="59">
        <f t="shared" si="0"/>
        <v>15.8</v>
      </c>
      <c r="G36" s="60">
        <f t="shared" si="1"/>
        <v>27.499900000000004</v>
      </c>
      <c r="H36" s="63">
        <f t="shared" si="2"/>
        <v>549.99800000000005</v>
      </c>
    </row>
    <row r="37" spans="1:8" s="62" customFormat="1" ht="24">
      <c r="A37" s="56" t="str">
        <f>IF((LEN('Copy paste to Here'!G41))&gt;5,((CONCATENATE('Copy paste to Here'!G41," &amp; ",'Copy paste to Here'!D41,"  &amp;  ",'Copy paste to Here'!E41))),"Empty Cell")</f>
        <v>Surgical steel belly banana, 14g (1.6mm) with a 6mm and a 5mm bezel set jewel ball &amp; Length: 8mm  &amp;  Crystal Color: Blue Zircon</v>
      </c>
      <c r="B37" s="57" t="str">
        <f>'Copy paste to Here'!C41</f>
        <v>BN2CS</v>
      </c>
      <c r="C37" s="57" t="s">
        <v>619</v>
      </c>
      <c r="D37" s="58">
        <f>Invoice!B41</f>
        <v>30</v>
      </c>
      <c r="E37" s="59">
        <f>'Shipping Invoice'!J42*$N$1</f>
        <v>0.79</v>
      </c>
      <c r="F37" s="59">
        <f t="shared" si="0"/>
        <v>23.700000000000003</v>
      </c>
      <c r="G37" s="60">
        <f t="shared" si="1"/>
        <v>27.499900000000004</v>
      </c>
      <c r="H37" s="63">
        <f t="shared" si="2"/>
        <v>824.99700000000007</v>
      </c>
    </row>
    <row r="38" spans="1:8" s="62" customFormat="1" ht="24">
      <c r="A38" s="56" t="str">
        <f>IF((LEN('Copy paste to Here'!G42))&gt;5,((CONCATENATE('Copy paste to Here'!G42," &amp; ",'Copy paste to Here'!D42,"  &amp;  ",'Copy paste to Here'!E42))),"Empty Cell")</f>
        <v>Surgical steel belly banana, 14g (1.6mm) with a 6mm and a 5mm bezel set jewel ball &amp; Length: 8mm  &amp;  Crystal Color: Jet</v>
      </c>
      <c r="B38" s="57" t="str">
        <f>'Copy paste to Here'!C42</f>
        <v>BN2CS</v>
      </c>
      <c r="C38" s="57" t="s">
        <v>619</v>
      </c>
      <c r="D38" s="58">
        <f>Invoice!B42</f>
        <v>10</v>
      </c>
      <c r="E38" s="59">
        <f>'Shipping Invoice'!J43*$N$1</f>
        <v>0.79</v>
      </c>
      <c r="F38" s="59">
        <f t="shared" si="0"/>
        <v>7.9</v>
      </c>
      <c r="G38" s="60">
        <f t="shared" si="1"/>
        <v>27.499900000000004</v>
      </c>
      <c r="H38" s="63">
        <f t="shared" si="2"/>
        <v>274.99900000000002</v>
      </c>
    </row>
    <row r="39" spans="1:8" s="62" customFormat="1" ht="24">
      <c r="A39" s="56" t="str">
        <f>IF((LEN('Copy paste to Here'!G43))&gt;5,((CONCATENATE('Copy paste to Here'!G43," &amp; ",'Copy paste to Here'!D43,"  &amp;  ",'Copy paste to Here'!E43))),"Empty Cell")</f>
        <v>Surgical steel belly banana, 14g (1.6mm) with a 6mm and a 5mm bezel set jewel ball &amp; Length: 8mm  &amp;  Crystal Color: Fuchsia</v>
      </c>
      <c r="B39" s="57" t="str">
        <f>'Copy paste to Here'!C43</f>
        <v>BN2CS</v>
      </c>
      <c r="C39" s="57" t="s">
        <v>619</v>
      </c>
      <c r="D39" s="58">
        <f>Invoice!B43</f>
        <v>10</v>
      </c>
      <c r="E39" s="59">
        <f>'Shipping Invoice'!J44*$N$1</f>
        <v>0.79</v>
      </c>
      <c r="F39" s="59">
        <f t="shared" si="0"/>
        <v>7.9</v>
      </c>
      <c r="G39" s="60">
        <f t="shared" si="1"/>
        <v>27.499900000000004</v>
      </c>
      <c r="H39" s="63">
        <f t="shared" si="2"/>
        <v>274.99900000000002</v>
      </c>
    </row>
    <row r="40" spans="1:8" s="62" customFormat="1" ht="24">
      <c r="A40" s="56" t="str">
        <f>IF((LEN('Copy paste to Here'!G44))&gt;5,((CONCATENATE('Copy paste to Here'!G44," &amp; ",'Copy paste to Here'!D44,"  &amp;  ",'Copy paste to Here'!E44))),"Empty Cell")</f>
        <v>Surgical steel belly banana, 14g (1.6mm) with a 6mm and a 5mm bezel set jewel ball &amp; Length: 8mm  &amp;  Crystal Color: Emerald</v>
      </c>
      <c r="B40" s="57" t="str">
        <f>'Copy paste to Here'!C44</f>
        <v>BN2CS</v>
      </c>
      <c r="C40" s="57" t="s">
        <v>619</v>
      </c>
      <c r="D40" s="58">
        <f>Invoice!B44</f>
        <v>10</v>
      </c>
      <c r="E40" s="59">
        <f>'Shipping Invoice'!J45*$N$1</f>
        <v>0.79</v>
      </c>
      <c r="F40" s="59">
        <f t="shared" si="0"/>
        <v>7.9</v>
      </c>
      <c r="G40" s="60">
        <f t="shared" si="1"/>
        <v>27.499900000000004</v>
      </c>
      <c r="H40" s="63">
        <f t="shared" si="2"/>
        <v>274.99900000000002</v>
      </c>
    </row>
    <row r="41" spans="1:8" s="62" customFormat="1" ht="25.5">
      <c r="A41" s="56" t="str">
        <f>IF((LEN('Copy paste to Here'!G45))&gt;5,((CONCATENATE('Copy paste to Here'!G45," &amp; ",'Copy paste to Here'!D45,"  &amp;  ",'Copy paste to Here'!E45))),"Empty Cell")</f>
        <v xml:space="preserve">Surgical steel circular barbell, 10g (2.5mm) with two externally threaded 6mm cones &amp; Length: 14mm  &amp;  </v>
      </c>
      <c r="B41" s="57" t="str">
        <f>'Copy paste to Here'!C45</f>
        <v>CBRCN10X</v>
      </c>
      <c r="C41" s="57" t="s">
        <v>736</v>
      </c>
      <c r="D41" s="58">
        <f>Invoice!B45</f>
        <v>10</v>
      </c>
      <c r="E41" s="59">
        <f>'Shipping Invoice'!J46*$N$1</f>
        <v>0.89</v>
      </c>
      <c r="F41" s="59">
        <f t="shared" si="0"/>
        <v>8.9</v>
      </c>
      <c r="G41" s="60">
        <f t="shared" si="1"/>
        <v>30.980900000000002</v>
      </c>
      <c r="H41" s="63">
        <f t="shared" si="2"/>
        <v>309.80900000000003</v>
      </c>
    </row>
    <row r="42" spans="1:8" s="62" customFormat="1" ht="24">
      <c r="A42" s="56" t="str">
        <f>IF((LEN('Copy paste to Here'!G46))&gt;5,((CONCATENATE('Copy paste to Here'!G46," &amp; ",'Copy paste to Here'!D46,"  &amp;  ",'Copy paste to Here'!E46))),"Empty Cell")</f>
        <v xml:space="preserve">PVD plated 316L steel circular barbell, 12g (2mm) with two externally threaded 5mm balls &amp; Length: 10mm  &amp;  </v>
      </c>
      <c r="B42" s="57" t="str">
        <f>'Copy paste to Here'!C46</f>
        <v>CBRT12S</v>
      </c>
      <c r="C42" s="57" t="s">
        <v>738</v>
      </c>
      <c r="D42" s="58">
        <f>Invoice!B46</f>
        <v>10</v>
      </c>
      <c r="E42" s="59">
        <f>'Shipping Invoice'!J47*$N$1</f>
        <v>0.99</v>
      </c>
      <c r="F42" s="59">
        <f t="shared" si="0"/>
        <v>9.9</v>
      </c>
      <c r="G42" s="60">
        <f t="shared" si="1"/>
        <v>34.4619</v>
      </c>
      <c r="H42" s="63">
        <f t="shared" si="2"/>
        <v>344.61900000000003</v>
      </c>
    </row>
    <row r="43" spans="1:8" s="62" customFormat="1" ht="24">
      <c r="A43" s="56" t="str">
        <f>IF((LEN('Copy paste to Here'!G47))&gt;5,((CONCATENATE('Copy paste to Here'!G47," &amp; ",'Copy paste to Here'!D47,"  &amp;  ",'Copy paste to Here'!E47))),"Empty Cell")</f>
        <v xml:space="preserve">PVD plated 316L steel circular barbell, 12g (2mm) with two externally threaded 5mm balls &amp; Length: 12mm  &amp;  </v>
      </c>
      <c r="B43" s="57" t="str">
        <f>'Copy paste to Here'!C47</f>
        <v>CBRT12S</v>
      </c>
      <c r="C43" s="57" t="s">
        <v>738</v>
      </c>
      <c r="D43" s="58">
        <f>Invoice!B47</f>
        <v>3</v>
      </c>
      <c r="E43" s="59">
        <f>'Shipping Invoice'!J48*$N$1</f>
        <v>0.99</v>
      </c>
      <c r="F43" s="59">
        <f t="shared" si="0"/>
        <v>2.9699999999999998</v>
      </c>
      <c r="G43" s="60">
        <f t="shared" si="1"/>
        <v>34.4619</v>
      </c>
      <c r="H43" s="63">
        <f t="shared" si="2"/>
        <v>103.3857</v>
      </c>
    </row>
    <row r="44" spans="1:8" s="62" customFormat="1" ht="24">
      <c r="A44" s="56" t="str">
        <f>IF((LEN('Copy paste to Here'!G48))&gt;5,((CONCATENATE('Copy paste to Here'!G48," &amp; ",'Copy paste to Here'!D48,"  &amp;  ",'Copy paste to Here'!E48))),"Empty Cell")</f>
        <v>Anodized surgical steel labret, 20g (0.8mm) with a 3mm ball &amp; Length: 6mm  &amp;  Color: Rainbow</v>
      </c>
      <c r="B44" s="57" t="str">
        <f>'Copy paste to Here'!C48</f>
        <v>LBT20B</v>
      </c>
      <c r="C44" s="57" t="s">
        <v>740</v>
      </c>
      <c r="D44" s="58">
        <f>Invoice!B48</f>
        <v>1</v>
      </c>
      <c r="E44" s="59">
        <f>'Shipping Invoice'!J49*$N$1</f>
        <v>0.59</v>
      </c>
      <c r="F44" s="59">
        <f t="shared" si="0"/>
        <v>0.59</v>
      </c>
      <c r="G44" s="60">
        <f t="shared" si="1"/>
        <v>20.5379</v>
      </c>
      <c r="H44" s="63">
        <f t="shared" si="2"/>
        <v>20.5379</v>
      </c>
    </row>
    <row r="45" spans="1:8" s="62" customFormat="1" ht="24">
      <c r="A45" s="56" t="str">
        <f>IF((LEN('Copy paste to Here'!G49))&gt;5,((CONCATENATE('Copy paste to Here'!G49," &amp; ",'Copy paste to Here'!D49,"  &amp;  ",'Copy paste to Here'!E49))),"Empty Cell")</f>
        <v>Anodized surgical steel labret, 20g (0.8mm) with a 3mm ball &amp; Length: 8mm  &amp;  Color: Rainbow</v>
      </c>
      <c r="B45" s="57" t="str">
        <f>'Copy paste to Here'!C49</f>
        <v>LBT20B</v>
      </c>
      <c r="C45" s="57" t="s">
        <v>740</v>
      </c>
      <c r="D45" s="58">
        <f>Invoice!B49</f>
        <v>1</v>
      </c>
      <c r="E45" s="59">
        <f>'Shipping Invoice'!J50*$N$1</f>
        <v>0.59</v>
      </c>
      <c r="F45" s="59">
        <f t="shared" si="0"/>
        <v>0.59</v>
      </c>
      <c r="G45" s="60">
        <f t="shared" si="1"/>
        <v>20.5379</v>
      </c>
      <c r="H45" s="63">
        <f t="shared" si="2"/>
        <v>20.5379</v>
      </c>
    </row>
    <row r="46" spans="1:8" s="62" customFormat="1" ht="24">
      <c r="A46" s="56" t="str">
        <f>IF((LEN('Copy paste to Here'!G50))&gt;5,((CONCATENATE('Copy paste to Here'!G50," &amp; ",'Copy paste to Here'!D50,"  &amp;  ",'Copy paste to Here'!E50))),"Empty Cell")</f>
        <v>Anodized surgical steel labret, 20g (0.8mm) with a 3mm ball &amp; Size: 6mm  &amp;  Color: Black</v>
      </c>
      <c r="B46" s="57" t="str">
        <f>'Copy paste to Here'!C50</f>
        <v>LBT20B</v>
      </c>
      <c r="C46" s="57" t="s">
        <v>740</v>
      </c>
      <c r="D46" s="58">
        <f>Invoice!B50</f>
        <v>3</v>
      </c>
      <c r="E46" s="59">
        <f>'Shipping Invoice'!J51*$N$1</f>
        <v>0.59</v>
      </c>
      <c r="F46" s="59">
        <f t="shared" si="0"/>
        <v>1.77</v>
      </c>
      <c r="G46" s="60">
        <f t="shared" si="1"/>
        <v>20.5379</v>
      </c>
      <c r="H46" s="63">
        <f t="shared" si="2"/>
        <v>61.613700000000001</v>
      </c>
    </row>
    <row r="47" spans="1:8" s="62" customFormat="1" ht="24">
      <c r="A47" s="56" t="str">
        <f>IF((LEN('Copy paste to Here'!G51))&gt;5,((CONCATENATE('Copy paste to Here'!G51," &amp; ",'Copy paste to Here'!D51,"  &amp;  ",'Copy paste to Here'!E51))),"Empty Cell")</f>
        <v>Anodized surgical steel labret, 20g (0.8mm) with a 3mm ball &amp; Size: 6mm  &amp;  Color: Gold</v>
      </c>
      <c r="B47" s="57" t="str">
        <f>'Copy paste to Here'!C51</f>
        <v>LBT20B</v>
      </c>
      <c r="C47" s="57" t="s">
        <v>740</v>
      </c>
      <c r="D47" s="58">
        <f>Invoice!B51</f>
        <v>1</v>
      </c>
      <c r="E47" s="59">
        <f>'Shipping Invoice'!J52*$N$1</f>
        <v>0.59</v>
      </c>
      <c r="F47" s="59">
        <f t="shared" si="0"/>
        <v>0.59</v>
      </c>
      <c r="G47" s="60">
        <f t="shared" si="1"/>
        <v>20.5379</v>
      </c>
      <c r="H47" s="63">
        <f t="shared" si="2"/>
        <v>20.5379</v>
      </c>
    </row>
    <row r="48" spans="1:8" s="62" customFormat="1" ht="24">
      <c r="A48" s="56" t="str">
        <f>IF((LEN('Copy paste to Here'!G52))&gt;5,((CONCATENATE('Copy paste to Here'!G52," &amp; ",'Copy paste to Here'!D52,"  &amp;  ",'Copy paste to Here'!E52))),"Empty Cell")</f>
        <v>Anodized surgical steel labret, 20g (0.8mm) with a 3mm ball &amp; Size: 8mm  &amp;  Color: Black</v>
      </c>
      <c r="B48" s="57" t="str">
        <f>'Copy paste to Here'!C52</f>
        <v>LBT20B</v>
      </c>
      <c r="C48" s="57" t="s">
        <v>740</v>
      </c>
      <c r="D48" s="58">
        <f>Invoice!B52</f>
        <v>4</v>
      </c>
      <c r="E48" s="59">
        <f>'Shipping Invoice'!J53*$N$1</f>
        <v>0.59</v>
      </c>
      <c r="F48" s="59">
        <f t="shared" si="0"/>
        <v>2.36</v>
      </c>
      <c r="G48" s="60">
        <f t="shared" si="1"/>
        <v>20.5379</v>
      </c>
      <c r="H48" s="63">
        <f t="shared" si="2"/>
        <v>82.151600000000002</v>
      </c>
    </row>
    <row r="49" spans="1:8" s="62" customFormat="1" ht="24">
      <c r="A49" s="56" t="str">
        <f>IF((LEN('Copy paste to Here'!G53))&gt;5,((CONCATENATE('Copy paste to Here'!G53," &amp; ",'Copy paste to Here'!D53,"  &amp;  ",'Copy paste to Here'!E53))),"Empty Cell")</f>
        <v>Anodized surgical steel labret, 20g (0.8mm) with a 3mm ball &amp; Size: 8mm  &amp;  Color: Gold</v>
      </c>
      <c r="B49" s="57" t="str">
        <f>'Copy paste to Here'!C53</f>
        <v>LBT20B</v>
      </c>
      <c r="C49" s="57" t="s">
        <v>740</v>
      </c>
      <c r="D49" s="58">
        <f>Invoice!B53</f>
        <v>1</v>
      </c>
      <c r="E49" s="59">
        <f>'Shipping Invoice'!J54*$N$1</f>
        <v>0.59</v>
      </c>
      <c r="F49" s="59">
        <f t="shared" si="0"/>
        <v>0.59</v>
      </c>
      <c r="G49" s="60">
        <f t="shared" si="1"/>
        <v>20.5379</v>
      </c>
      <c r="H49" s="63">
        <f t="shared" si="2"/>
        <v>20.5379</v>
      </c>
    </row>
    <row r="50" spans="1:8" s="62" customFormat="1" ht="24">
      <c r="A50" s="56" t="str">
        <f>IF((LEN('Copy paste to Here'!G54))&gt;5,((CONCATENATE('Copy paste to Here'!G54," &amp; ",'Copy paste to Here'!D54,"  &amp;  ",'Copy paste to Here'!E54))),"Empty Cell")</f>
        <v>Anodized surgical steel labret, 20g (0.8mm) with a 3mm ball &amp; Size: 10mm  &amp;  Color: Black</v>
      </c>
      <c r="B50" s="57" t="str">
        <f>'Copy paste to Here'!C54</f>
        <v>LBT20B</v>
      </c>
      <c r="C50" s="57" t="s">
        <v>740</v>
      </c>
      <c r="D50" s="58">
        <f>Invoice!B54</f>
        <v>1</v>
      </c>
      <c r="E50" s="59">
        <f>'Shipping Invoice'!J55*$N$1</f>
        <v>0.59</v>
      </c>
      <c r="F50" s="59">
        <f t="shared" si="0"/>
        <v>0.59</v>
      </c>
      <c r="G50" s="60">
        <f t="shared" si="1"/>
        <v>20.5379</v>
      </c>
      <c r="H50" s="63">
        <f t="shared" si="2"/>
        <v>20.5379</v>
      </c>
    </row>
    <row r="51" spans="1:8" s="62" customFormat="1" ht="24">
      <c r="A51" s="56" t="str">
        <f>IF((LEN('Copy paste to Here'!G55))&gt;5,((CONCATENATE('Copy paste to Here'!G55," &amp; ",'Copy paste to Here'!D55,"  &amp;  ",'Copy paste to Here'!E55))),"Empty Cell")</f>
        <v>Premium PVD plated surgical steel labret, 16g (1.2mm) with a 3mm ball &amp; Length: 14mm  &amp;  Color: Blue</v>
      </c>
      <c r="B51" s="57" t="str">
        <f>'Copy paste to Here'!C55</f>
        <v>LBTB3</v>
      </c>
      <c r="C51" s="57" t="s">
        <v>742</v>
      </c>
      <c r="D51" s="58">
        <f>Invoice!B55</f>
        <v>10</v>
      </c>
      <c r="E51" s="59">
        <f>'Shipping Invoice'!J56*$N$1</f>
        <v>0.59</v>
      </c>
      <c r="F51" s="59">
        <f t="shared" si="0"/>
        <v>5.8999999999999995</v>
      </c>
      <c r="G51" s="60">
        <f t="shared" si="1"/>
        <v>20.5379</v>
      </c>
      <c r="H51" s="63">
        <f t="shared" si="2"/>
        <v>205.37900000000002</v>
      </c>
    </row>
    <row r="52" spans="1:8" s="62" customFormat="1" ht="24">
      <c r="A52" s="56" t="str">
        <f>IF((LEN('Copy paste to Here'!G56))&gt;5,((CONCATENATE('Copy paste to Here'!G56," &amp; ",'Copy paste to Here'!D56,"  &amp;  ",'Copy paste to Here'!E56))),"Empty Cell")</f>
        <v>Premium PVD plated surgical steel labret, 16g (1.2mm) with a 3mm ball &amp; Length: 14mm  &amp;  Color: Rainbow</v>
      </c>
      <c r="B52" s="57" t="str">
        <f>'Copy paste to Here'!C56</f>
        <v>LBTB3</v>
      </c>
      <c r="C52" s="57" t="s">
        <v>742</v>
      </c>
      <c r="D52" s="58">
        <f>Invoice!B56</f>
        <v>10</v>
      </c>
      <c r="E52" s="59">
        <f>'Shipping Invoice'!J57*$N$1</f>
        <v>0.59</v>
      </c>
      <c r="F52" s="59">
        <f t="shared" si="0"/>
        <v>5.8999999999999995</v>
      </c>
      <c r="G52" s="60">
        <f t="shared" si="1"/>
        <v>20.5379</v>
      </c>
      <c r="H52" s="63">
        <f t="shared" si="2"/>
        <v>205.37900000000002</v>
      </c>
    </row>
    <row r="53" spans="1:8" s="62" customFormat="1" ht="24">
      <c r="A53" s="56" t="str">
        <f>IF((LEN('Copy paste to Here'!G57))&gt;5,((CONCATENATE('Copy paste to Here'!G57," &amp; ",'Copy paste to Here'!D57,"  &amp;  ",'Copy paste to Here'!E57))),"Empty Cell")</f>
        <v>Premium PVD plated surgical steel labret, 16g (1.2mm) with a 3mm ball &amp; Length: 14mm  &amp;  Color: Gold</v>
      </c>
      <c r="B53" s="57" t="str">
        <f>'Copy paste to Here'!C57</f>
        <v>LBTB3</v>
      </c>
      <c r="C53" s="57" t="s">
        <v>742</v>
      </c>
      <c r="D53" s="58">
        <f>Invoice!B57</f>
        <v>10</v>
      </c>
      <c r="E53" s="59">
        <f>'Shipping Invoice'!J58*$N$1</f>
        <v>0.59</v>
      </c>
      <c r="F53" s="59">
        <f t="shared" si="0"/>
        <v>5.8999999999999995</v>
      </c>
      <c r="G53" s="60">
        <f t="shared" si="1"/>
        <v>20.5379</v>
      </c>
      <c r="H53" s="63">
        <f t="shared" si="2"/>
        <v>205.37900000000002</v>
      </c>
    </row>
    <row r="54" spans="1:8" s="62" customFormat="1" ht="24">
      <c r="A54" s="56" t="str">
        <f>IF((LEN('Copy paste to Here'!G58))&gt;5,((CONCATENATE('Copy paste to Here'!G58," &amp; ",'Copy paste to Here'!D58,"  &amp;  ",'Copy paste to Here'!E58))),"Empty Cell")</f>
        <v>Premium PVD plated surgical steel labret, 16g (1.2mm) with a 3mm ball &amp; Length: 16mm  &amp;  Color: Blue</v>
      </c>
      <c r="B54" s="57" t="str">
        <f>'Copy paste to Here'!C58</f>
        <v>LBTB3</v>
      </c>
      <c r="C54" s="57" t="s">
        <v>742</v>
      </c>
      <c r="D54" s="58">
        <f>Invoice!B58</f>
        <v>10</v>
      </c>
      <c r="E54" s="59">
        <f>'Shipping Invoice'!J59*$N$1</f>
        <v>0.59</v>
      </c>
      <c r="F54" s="59">
        <f t="shared" si="0"/>
        <v>5.8999999999999995</v>
      </c>
      <c r="G54" s="60">
        <f t="shared" si="1"/>
        <v>20.5379</v>
      </c>
      <c r="H54" s="63">
        <f t="shared" si="2"/>
        <v>205.37900000000002</v>
      </c>
    </row>
    <row r="55" spans="1:8" s="62" customFormat="1" ht="24">
      <c r="A55" s="56" t="str">
        <f>IF((LEN('Copy paste to Here'!G59))&gt;5,((CONCATENATE('Copy paste to Here'!G59," &amp; ",'Copy paste to Here'!D59,"  &amp;  ",'Copy paste to Here'!E59))),"Empty Cell")</f>
        <v>Premium PVD plated surgical steel labret, 16g (1.2mm) with a 3mm ball &amp; Length: 16mm  &amp;  Color: Rainbow</v>
      </c>
      <c r="B55" s="57" t="str">
        <f>'Copy paste to Here'!C59</f>
        <v>LBTB3</v>
      </c>
      <c r="C55" s="57" t="s">
        <v>742</v>
      </c>
      <c r="D55" s="58">
        <f>Invoice!B59</f>
        <v>10</v>
      </c>
      <c r="E55" s="59">
        <f>'Shipping Invoice'!J60*$N$1</f>
        <v>0.59</v>
      </c>
      <c r="F55" s="59">
        <f t="shared" si="0"/>
        <v>5.8999999999999995</v>
      </c>
      <c r="G55" s="60">
        <f t="shared" si="1"/>
        <v>20.5379</v>
      </c>
      <c r="H55" s="63">
        <f t="shared" si="2"/>
        <v>205.37900000000002</v>
      </c>
    </row>
    <row r="56" spans="1:8" s="62" customFormat="1" ht="24">
      <c r="A56" s="56" t="str">
        <f>IF((LEN('Copy paste to Here'!G60))&gt;5,((CONCATENATE('Copy paste to Here'!G60," &amp; ",'Copy paste to Here'!D60,"  &amp;  ",'Copy paste to Here'!E60))),"Empty Cell")</f>
        <v>Premium PVD plated surgical steel labret, 16g (1.2mm) with a 3mm ball &amp; Length: 16mm  &amp;  Color: Gold</v>
      </c>
      <c r="B56" s="57" t="str">
        <f>'Copy paste to Here'!C60</f>
        <v>LBTB3</v>
      </c>
      <c r="C56" s="57" t="s">
        <v>742</v>
      </c>
      <c r="D56" s="58">
        <f>Invoice!B60</f>
        <v>10</v>
      </c>
      <c r="E56" s="59">
        <f>'Shipping Invoice'!J61*$N$1</f>
        <v>0.59</v>
      </c>
      <c r="F56" s="59">
        <f t="shared" si="0"/>
        <v>5.8999999999999995</v>
      </c>
      <c r="G56" s="60">
        <f t="shared" si="1"/>
        <v>20.5379</v>
      </c>
      <c r="H56" s="63">
        <f t="shared" si="2"/>
        <v>205.37900000000002</v>
      </c>
    </row>
    <row r="57" spans="1:8" s="62" customFormat="1" ht="24">
      <c r="A57" s="56" t="str">
        <f>IF((LEN('Copy paste to Here'!G61))&gt;5,((CONCATENATE('Copy paste to Here'!G61," &amp; ",'Copy paste to Here'!D61,"  &amp;  ",'Copy paste to Here'!E61))),"Empty Cell")</f>
        <v xml:space="preserve">High polished surgical steel hinged segment ring, 20g (0.8mm) &amp; Length: 12mm  &amp;  </v>
      </c>
      <c r="B57" s="57" t="str">
        <f>'Copy paste to Here'!C61</f>
        <v>SEGH20</v>
      </c>
      <c r="C57" s="57" t="s">
        <v>744</v>
      </c>
      <c r="D57" s="58">
        <f>Invoice!B61</f>
        <v>20</v>
      </c>
      <c r="E57" s="59">
        <f>'Shipping Invoice'!J62*$N$1</f>
        <v>2.09</v>
      </c>
      <c r="F57" s="59">
        <f t="shared" si="0"/>
        <v>41.8</v>
      </c>
      <c r="G57" s="60">
        <f t="shared" si="1"/>
        <v>72.752899999999997</v>
      </c>
      <c r="H57" s="63">
        <f t="shared" si="2"/>
        <v>1455.058</v>
      </c>
    </row>
    <row r="58" spans="1:8" s="62" customFormat="1" ht="25.5">
      <c r="A58" s="56" t="str">
        <f>IF((LEN('Copy paste to Here'!G62))&gt;5,((CONCATENATE('Copy paste to Here'!G62," &amp; ",'Copy paste to Here'!D62,"  &amp;  ",'Copy paste to Here'!E62))),"Empty Cell")</f>
        <v>PVD plated 316L steel hinged segment ring, 2.5mm (10g) &amp; Color: Black  &amp;  Length: 10mm</v>
      </c>
      <c r="B58" s="57" t="str">
        <f>'Copy paste to Here'!C62</f>
        <v>SEGHT10</v>
      </c>
      <c r="C58" s="57" t="s">
        <v>746</v>
      </c>
      <c r="D58" s="58">
        <f>Invoice!B62</f>
        <v>10</v>
      </c>
      <c r="E58" s="59">
        <f>'Shipping Invoice'!J63*$N$1</f>
        <v>3.19</v>
      </c>
      <c r="F58" s="59">
        <f t="shared" si="0"/>
        <v>31.9</v>
      </c>
      <c r="G58" s="60">
        <f t="shared" si="1"/>
        <v>111.04390000000001</v>
      </c>
      <c r="H58" s="63">
        <f t="shared" si="2"/>
        <v>1110.4390000000001</v>
      </c>
    </row>
    <row r="59" spans="1:8" s="62" customFormat="1" ht="25.5">
      <c r="A59" s="56" t="str">
        <f>IF((LEN('Copy paste to Here'!G63))&gt;5,((CONCATENATE('Copy paste to Here'!G63," &amp; ",'Copy paste to Here'!D63,"  &amp;  ",'Copy paste to Here'!E63))),"Empty Cell")</f>
        <v>PVD plated 316L steel hinged segment ring, 2.5mm (10g) &amp; Color: Gold  &amp;  Length: 10mm</v>
      </c>
      <c r="B59" s="57" t="str">
        <f>'Copy paste to Here'!C63</f>
        <v>SEGHT10</v>
      </c>
      <c r="C59" s="57" t="s">
        <v>746</v>
      </c>
      <c r="D59" s="58">
        <f>Invoice!B63</f>
        <v>10</v>
      </c>
      <c r="E59" s="59">
        <f>'Shipping Invoice'!J64*$N$1</f>
        <v>3.19</v>
      </c>
      <c r="F59" s="59">
        <f t="shared" si="0"/>
        <v>31.9</v>
      </c>
      <c r="G59" s="60">
        <f t="shared" si="1"/>
        <v>111.04390000000001</v>
      </c>
      <c r="H59" s="63">
        <f t="shared" si="2"/>
        <v>1110.4390000000001</v>
      </c>
    </row>
    <row r="60" spans="1:8" s="62" customFormat="1" ht="25.5">
      <c r="A60" s="56" t="str">
        <f>IF((LEN('Copy paste to Here'!G64))&gt;5,((CONCATENATE('Copy paste to Here'!G64," &amp; ",'Copy paste to Here'!D64,"  &amp;  ",'Copy paste to Here'!E64))),"Empty Cell")</f>
        <v>PVD plated 316L steel hinged segment ring, 2.5mm (10g) &amp; Color: Gold  &amp;  Length: 12mm</v>
      </c>
      <c r="B60" s="57" t="str">
        <f>'Copy paste to Here'!C64</f>
        <v>SEGHT10</v>
      </c>
      <c r="C60" s="57" t="s">
        <v>746</v>
      </c>
      <c r="D60" s="58">
        <f>Invoice!B64</f>
        <v>5</v>
      </c>
      <c r="E60" s="59">
        <f>'Shipping Invoice'!J65*$N$1</f>
        <v>3.19</v>
      </c>
      <c r="F60" s="59">
        <f t="shared" si="0"/>
        <v>15.95</v>
      </c>
      <c r="G60" s="60">
        <f t="shared" si="1"/>
        <v>111.04390000000001</v>
      </c>
      <c r="H60" s="63">
        <f t="shared" si="2"/>
        <v>555.21950000000004</v>
      </c>
    </row>
    <row r="61" spans="1:8" s="62" customFormat="1" ht="25.5">
      <c r="A61" s="56" t="str">
        <f>IF((LEN('Copy paste to Here'!G65))&gt;5,((CONCATENATE('Copy paste to Here'!G65," &amp; ",'Copy paste to Here'!D65,"  &amp;  ",'Copy paste to Here'!E65))),"Empty Cell")</f>
        <v>PVD plated 316L steel hinged segment ring, 2.5mm (10g) &amp; Length: 10mm  &amp;  Color: Rose-gold</v>
      </c>
      <c r="B61" s="57" t="str">
        <f>'Copy paste to Here'!C65</f>
        <v>SEGHT10</v>
      </c>
      <c r="C61" s="57" t="s">
        <v>746</v>
      </c>
      <c r="D61" s="58">
        <f>Invoice!B65</f>
        <v>10</v>
      </c>
      <c r="E61" s="59">
        <f>'Shipping Invoice'!J66*$N$1</f>
        <v>3.19</v>
      </c>
      <c r="F61" s="59">
        <f t="shared" si="0"/>
        <v>31.9</v>
      </c>
      <c r="G61" s="60">
        <f t="shared" si="1"/>
        <v>111.04390000000001</v>
      </c>
      <c r="H61" s="63">
        <f t="shared" si="2"/>
        <v>1110.4390000000001</v>
      </c>
    </row>
    <row r="62" spans="1:8" s="62" customFormat="1" ht="25.5">
      <c r="A62" s="56" t="str">
        <f>IF((LEN('Copy paste to Here'!G66))&gt;5,((CONCATENATE('Copy paste to Here'!G66," &amp; ",'Copy paste to Here'!D66,"  &amp;  ",'Copy paste to Here'!E66))),"Empty Cell")</f>
        <v>PVD plated surgical steel hinged segment ring, 12g (2mm) &amp; Length: 8mm  &amp;  Color: Rose-gold</v>
      </c>
      <c r="B62" s="57" t="str">
        <f>'Copy paste to Here'!C66</f>
        <v>SEGHT12</v>
      </c>
      <c r="C62" s="57" t="s">
        <v>749</v>
      </c>
      <c r="D62" s="58">
        <f>Invoice!B66</f>
        <v>0</v>
      </c>
      <c r="E62" s="59">
        <f>'Shipping Invoice'!J67*$N$1</f>
        <v>2.69</v>
      </c>
      <c r="F62" s="59">
        <f t="shared" si="0"/>
        <v>0</v>
      </c>
      <c r="G62" s="60">
        <f t="shared" si="1"/>
        <v>93.638900000000007</v>
      </c>
      <c r="H62" s="63">
        <f t="shared" si="2"/>
        <v>0</v>
      </c>
    </row>
    <row r="63" spans="1:8" s="62" customFormat="1" ht="25.5">
      <c r="A63" s="56" t="str">
        <f>IF((LEN('Copy paste to Here'!G67))&gt;5,((CONCATENATE('Copy paste to Here'!G67," &amp; ",'Copy paste to Here'!D67,"  &amp;  ",'Copy paste to Here'!E67))),"Empty Cell")</f>
        <v>PVD plated surgical steel hinged segment ring, 14g (1.6mm) &amp; Length: 6mm  &amp;  Color: Black</v>
      </c>
      <c r="B63" s="57" t="str">
        <f>'Copy paste to Here'!C67</f>
        <v>SEGHT14</v>
      </c>
      <c r="C63" s="57" t="s">
        <v>751</v>
      </c>
      <c r="D63" s="58">
        <f>Invoice!B67</f>
        <v>10</v>
      </c>
      <c r="E63" s="59">
        <f>'Shipping Invoice'!J68*$N$1</f>
        <v>1.99</v>
      </c>
      <c r="F63" s="59">
        <f t="shared" si="0"/>
        <v>19.899999999999999</v>
      </c>
      <c r="G63" s="60">
        <f t="shared" si="1"/>
        <v>69.271900000000002</v>
      </c>
      <c r="H63" s="63">
        <f t="shared" si="2"/>
        <v>692.71900000000005</v>
      </c>
    </row>
    <row r="64" spans="1:8" s="62" customFormat="1" ht="25.5">
      <c r="A64" s="56" t="str">
        <f>IF((LEN('Copy paste to Here'!G68))&gt;5,((CONCATENATE('Copy paste to Here'!G68," &amp; ",'Copy paste to Here'!D68,"  &amp;  ",'Copy paste to Here'!E68))),"Empty Cell")</f>
        <v>PVD plated surgical steel hinged segment ring, 14g (1.6mm) &amp; Length: 6mm  &amp;  Color: Blue</v>
      </c>
      <c r="B64" s="57" t="str">
        <f>'Copy paste to Here'!C68</f>
        <v>SEGHT14</v>
      </c>
      <c r="C64" s="57" t="s">
        <v>751</v>
      </c>
      <c r="D64" s="58">
        <f>Invoice!B68</f>
        <v>15</v>
      </c>
      <c r="E64" s="59">
        <f>'Shipping Invoice'!J69*$N$1</f>
        <v>1.99</v>
      </c>
      <c r="F64" s="59">
        <f t="shared" si="0"/>
        <v>29.85</v>
      </c>
      <c r="G64" s="60">
        <f t="shared" si="1"/>
        <v>69.271900000000002</v>
      </c>
      <c r="H64" s="63">
        <f t="shared" si="2"/>
        <v>1039.0785000000001</v>
      </c>
    </row>
    <row r="65" spans="1:8" s="62" customFormat="1" ht="25.5">
      <c r="A65" s="56" t="str">
        <f>IF((LEN('Copy paste to Here'!G69))&gt;5,((CONCATENATE('Copy paste to Here'!G69," &amp; ",'Copy paste to Here'!D69,"  &amp;  ",'Copy paste to Here'!E69))),"Empty Cell")</f>
        <v>PVD plated surgical steel hinged segment ring, 16g (1.2mm) &amp; Length: 5mm  &amp;  Color: Black</v>
      </c>
      <c r="B65" s="57" t="str">
        <f>'Copy paste to Here'!C69</f>
        <v>SEGHT16</v>
      </c>
      <c r="C65" s="57" t="s">
        <v>68</v>
      </c>
      <c r="D65" s="58">
        <f>Invoice!B69</f>
        <v>30</v>
      </c>
      <c r="E65" s="59">
        <f>'Shipping Invoice'!J70*$N$1</f>
        <v>1.94</v>
      </c>
      <c r="F65" s="59">
        <f t="shared" si="0"/>
        <v>58.199999999999996</v>
      </c>
      <c r="G65" s="60">
        <f t="shared" si="1"/>
        <v>67.531400000000005</v>
      </c>
      <c r="H65" s="63">
        <f t="shared" si="2"/>
        <v>2025.9420000000002</v>
      </c>
    </row>
    <row r="66" spans="1:8" s="62" customFormat="1" ht="25.5">
      <c r="A66" s="56" t="str">
        <f>IF((LEN('Copy paste to Here'!G70))&gt;5,((CONCATENATE('Copy paste to Here'!G70," &amp; ",'Copy paste to Here'!D70,"  &amp;  ",'Copy paste to Here'!E70))),"Empty Cell")</f>
        <v>PVD plated surgical steel hinged segment ring, 16g (1.2mm) &amp; Length: 5mm  &amp;  Color: Blue</v>
      </c>
      <c r="B66" s="57" t="str">
        <f>'Copy paste to Here'!C70</f>
        <v>SEGHT16</v>
      </c>
      <c r="C66" s="57" t="s">
        <v>68</v>
      </c>
      <c r="D66" s="58">
        <f>Invoice!B70</f>
        <v>20</v>
      </c>
      <c r="E66" s="59">
        <f>'Shipping Invoice'!J71*$N$1</f>
        <v>1.94</v>
      </c>
      <c r="F66" s="59">
        <f t="shared" si="0"/>
        <v>38.799999999999997</v>
      </c>
      <c r="G66" s="60">
        <f t="shared" si="1"/>
        <v>67.531400000000005</v>
      </c>
      <c r="H66" s="63">
        <f t="shared" si="2"/>
        <v>1350.6280000000002</v>
      </c>
    </row>
    <row r="67" spans="1:8" s="62" customFormat="1" ht="25.5">
      <c r="A67" s="56" t="str">
        <f>IF((LEN('Copy paste to Here'!G71))&gt;5,((CONCATENATE('Copy paste to Here'!G71," &amp; ",'Copy paste to Here'!D71,"  &amp;  ",'Copy paste to Here'!E71))),"Empty Cell")</f>
        <v>PVD plated surgical steel hinged segment ring, 16g (1.2mm) &amp; Length: 5mm  &amp;  Color: Rainbow</v>
      </c>
      <c r="B67" s="57" t="str">
        <f>'Copy paste to Here'!C71</f>
        <v>SEGHT16</v>
      </c>
      <c r="C67" s="57" t="s">
        <v>68</v>
      </c>
      <c r="D67" s="58">
        <f>Invoice!B71</f>
        <v>30</v>
      </c>
      <c r="E67" s="59">
        <f>'Shipping Invoice'!J72*$N$1</f>
        <v>1.94</v>
      </c>
      <c r="F67" s="59">
        <f t="shared" si="0"/>
        <v>58.199999999999996</v>
      </c>
      <c r="G67" s="60">
        <f t="shared" si="1"/>
        <v>67.531400000000005</v>
      </c>
      <c r="H67" s="63">
        <f t="shared" si="2"/>
        <v>2025.9420000000002</v>
      </c>
    </row>
    <row r="68" spans="1:8" s="62" customFormat="1" ht="25.5">
      <c r="A68" s="56" t="str">
        <f>IF((LEN('Copy paste to Here'!G72))&gt;5,((CONCATENATE('Copy paste to Here'!G72," &amp; ",'Copy paste to Here'!D72,"  &amp;  ",'Copy paste to Here'!E72))),"Empty Cell")</f>
        <v>PVD plated surgical steel hinged segment ring, 16g (1.2mm) &amp; Length: 5mm  &amp;  Color: Gold</v>
      </c>
      <c r="B68" s="57" t="str">
        <f>'Copy paste to Here'!C72</f>
        <v>SEGHT16</v>
      </c>
      <c r="C68" s="57" t="s">
        <v>68</v>
      </c>
      <c r="D68" s="58">
        <f>Invoice!B72</f>
        <v>30</v>
      </c>
      <c r="E68" s="59">
        <f>'Shipping Invoice'!J73*$N$1</f>
        <v>1.94</v>
      </c>
      <c r="F68" s="59">
        <f t="shared" si="0"/>
        <v>58.199999999999996</v>
      </c>
      <c r="G68" s="60">
        <f t="shared" si="1"/>
        <v>67.531400000000005</v>
      </c>
      <c r="H68" s="63">
        <f t="shared" si="2"/>
        <v>2025.9420000000002</v>
      </c>
    </row>
    <row r="69" spans="1:8" s="62" customFormat="1" ht="25.5">
      <c r="A69" s="56" t="str">
        <f>IF((LEN('Copy paste to Here'!G73))&gt;5,((CONCATENATE('Copy paste to Here'!G73," &amp; ",'Copy paste to Here'!D73,"  &amp;  ",'Copy paste to Here'!E73))),"Empty Cell")</f>
        <v>PVD plated surgical steel hinged segment ring, 16g (1.2mm) &amp; Length: 5mm  &amp;  Color: Rose-gold</v>
      </c>
      <c r="B69" s="57" t="str">
        <f>'Copy paste to Here'!C73</f>
        <v>SEGHT16</v>
      </c>
      <c r="C69" s="57" t="s">
        <v>68</v>
      </c>
      <c r="D69" s="58">
        <f>Invoice!B73</f>
        <v>30</v>
      </c>
      <c r="E69" s="59">
        <f>'Shipping Invoice'!J74*$N$1</f>
        <v>1.94</v>
      </c>
      <c r="F69" s="59">
        <f t="shared" si="0"/>
        <v>58.199999999999996</v>
      </c>
      <c r="G69" s="60">
        <f t="shared" si="1"/>
        <v>67.531400000000005</v>
      </c>
      <c r="H69" s="63">
        <f t="shared" si="2"/>
        <v>2025.9420000000002</v>
      </c>
    </row>
    <row r="70" spans="1:8" s="62" customFormat="1" ht="25.5">
      <c r="A70" s="56" t="str">
        <f>IF((LEN('Copy paste to Here'!G74))&gt;5,((CONCATENATE('Copy paste to Here'!G74," &amp; ",'Copy paste to Here'!D74,"  &amp;  ",'Copy paste to Here'!E74))),"Empty Cell")</f>
        <v>PVD plated surgical steel hinged segment ring, 16g (1.2mm) &amp; Length: 6mm  &amp;  Color: Black</v>
      </c>
      <c r="B70" s="57" t="str">
        <f>'Copy paste to Here'!C74</f>
        <v>SEGHT16</v>
      </c>
      <c r="C70" s="57" t="s">
        <v>68</v>
      </c>
      <c r="D70" s="58">
        <f>Invoice!B74</f>
        <v>3</v>
      </c>
      <c r="E70" s="59">
        <f>'Shipping Invoice'!J75*$N$1</f>
        <v>1.94</v>
      </c>
      <c r="F70" s="59">
        <f t="shared" si="0"/>
        <v>5.82</v>
      </c>
      <c r="G70" s="60">
        <f t="shared" si="1"/>
        <v>67.531400000000005</v>
      </c>
      <c r="H70" s="63">
        <f t="shared" si="2"/>
        <v>202.5942</v>
      </c>
    </row>
    <row r="71" spans="1:8" s="62" customFormat="1" ht="25.5">
      <c r="A71" s="56" t="str">
        <f>IF((LEN('Copy paste to Here'!G75))&gt;5,((CONCATENATE('Copy paste to Here'!G75," &amp; ",'Copy paste to Here'!D75,"  &amp;  ",'Copy paste to Here'!E75))),"Empty Cell")</f>
        <v>PVD plated surgical steel hinged segment ring, 16g (1.2mm) &amp; Length: 6mm  &amp;  Color: Rose-gold</v>
      </c>
      <c r="B71" s="57" t="str">
        <f>'Copy paste to Here'!C75</f>
        <v>SEGHT16</v>
      </c>
      <c r="C71" s="57" t="s">
        <v>68</v>
      </c>
      <c r="D71" s="58">
        <f>Invoice!B75</f>
        <v>6</v>
      </c>
      <c r="E71" s="59">
        <f>'Shipping Invoice'!J76*$N$1</f>
        <v>1.94</v>
      </c>
      <c r="F71" s="59">
        <f t="shared" si="0"/>
        <v>11.64</v>
      </c>
      <c r="G71" s="60">
        <f t="shared" si="1"/>
        <v>67.531400000000005</v>
      </c>
      <c r="H71" s="63">
        <f t="shared" si="2"/>
        <v>405.1884</v>
      </c>
    </row>
    <row r="72" spans="1:8" s="62" customFormat="1" ht="25.5">
      <c r="A72" s="56" t="str">
        <f>IF((LEN('Copy paste to Here'!G76))&gt;5,((CONCATENATE('Copy paste to Here'!G76," &amp; ",'Copy paste to Here'!D76,"  &amp;  ",'Copy paste to Here'!E76))),"Empty Cell")</f>
        <v>PVD plated surgical steel hinged segment ring, 16g (1.2mm) &amp; Length: 14mm  &amp;  Color: Black</v>
      </c>
      <c r="B72" s="57" t="str">
        <f>'Copy paste to Here'!C76</f>
        <v>SEGHT16</v>
      </c>
      <c r="C72" s="57" t="s">
        <v>68</v>
      </c>
      <c r="D72" s="58">
        <f>Invoice!B76</f>
        <v>20</v>
      </c>
      <c r="E72" s="59">
        <f>'Shipping Invoice'!J77*$N$1</f>
        <v>1.94</v>
      </c>
      <c r="F72" s="59">
        <f t="shared" si="0"/>
        <v>38.799999999999997</v>
      </c>
      <c r="G72" s="60">
        <f t="shared" si="1"/>
        <v>67.531400000000005</v>
      </c>
      <c r="H72" s="63">
        <f t="shared" si="2"/>
        <v>1350.6280000000002</v>
      </c>
    </row>
    <row r="73" spans="1:8" s="62" customFormat="1" ht="25.5">
      <c r="A73" s="56" t="str">
        <f>IF((LEN('Copy paste to Here'!G77))&gt;5,((CONCATENATE('Copy paste to Here'!G77," &amp; ",'Copy paste to Here'!D77,"  &amp;  ",'Copy paste to Here'!E77))),"Empty Cell")</f>
        <v>PVD plated surgical steel hinged segment ring, 16g (1.2mm) &amp; Length: 14mm  &amp;  Color: Blue</v>
      </c>
      <c r="B73" s="57" t="str">
        <f>'Copy paste to Here'!C77</f>
        <v>SEGHT16</v>
      </c>
      <c r="C73" s="57" t="s">
        <v>68</v>
      </c>
      <c r="D73" s="58">
        <f>Invoice!B77</f>
        <v>20</v>
      </c>
      <c r="E73" s="59">
        <f>'Shipping Invoice'!J78*$N$1</f>
        <v>1.94</v>
      </c>
      <c r="F73" s="59">
        <f t="shared" si="0"/>
        <v>38.799999999999997</v>
      </c>
      <c r="G73" s="60">
        <f t="shared" si="1"/>
        <v>67.531400000000005</v>
      </c>
      <c r="H73" s="63">
        <f t="shared" si="2"/>
        <v>1350.6280000000002</v>
      </c>
    </row>
    <row r="74" spans="1:8" s="62" customFormat="1" ht="25.5">
      <c r="A74" s="56" t="str">
        <f>IF((LEN('Copy paste to Here'!G78))&gt;5,((CONCATENATE('Copy paste to Here'!G78," &amp; ",'Copy paste to Here'!D78,"  &amp;  ",'Copy paste to Here'!E78))),"Empty Cell")</f>
        <v>PVD plated surgical steel hinged segment ring, 16g (1.2mm) &amp; Length: 14mm  &amp;  Color: Rainbow</v>
      </c>
      <c r="B74" s="57" t="str">
        <f>'Copy paste to Here'!C78</f>
        <v>SEGHT16</v>
      </c>
      <c r="C74" s="57" t="s">
        <v>68</v>
      </c>
      <c r="D74" s="58">
        <f>Invoice!B78</f>
        <v>20</v>
      </c>
      <c r="E74" s="59">
        <f>'Shipping Invoice'!J79*$N$1</f>
        <v>1.94</v>
      </c>
      <c r="F74" s="59">
        <f t="shared" si="0"/>
        <v>38.799999999999997</v>
      </c>
      <c r="G74" s="60">
        <f t="shared" si="1"/>
        <v>67.531400000000005</v>
      </c>
      <c r="H74" s="63">
        <f t="shared" si="2"/>
        <v>1350.6280000000002</v>
      </c>
    </row>
    <row r="75" spans="1:8" s="62" customFormat="1" ht="25.5">
      <c r="A75" s="56" t="str">
        <f>IF((LEN('Copy paste to Here'!G79))&gt;5,((CONCATENATE('Copy paste to Here'!G79," &amp; ",'Copy paste to Here'!D79,"  &amp;  ",'Copy paste to Here'!E79))),"Empty Cell")</f>
        <v>PVD plated surgical steel hinged segment ring, 16g (1.2mm) &amp; Length: 14mm  &amp;  Color: Gold</v>
      </c>
      <c r="B75" s="57" t="str">
        <f>'Copy paste to Here'!C79</f>
        <v>SEGHT16</v>
      </c>
      <c r="C75" s="57" t="s">
        <v>68</v>
      </c>
      <c r="D75" s="58">
        <f>Invoice!B79</f>
        <v>20</v>
      </c>
      <c r="E75" s="59">
        <f>'Shipping Invoice'!J80*$N$1</f>
        <v>1.94</v>
      </c>
      <c r="F75" s="59">
        <f t="shared" si="0"/>
        <v>38.799999999999997</v>
      </c>
      <c r="G75" s="60">
        <f t="shared" si="1"/>
        <v>67.531400000000005</v>
      </c>
      <c r="H75" s="63">
        <f t="shared" si="2"/>
        <v>1350.6280000000002</v>
      </c>
    </row>
    <row r="76" spans="1:8" s="62" customFormat="1" ht="25.5">
      <c r="A76" s="56" t="str">
        <f>IF((LEN('Copy paste to Here'!G80))&gt;5,((CONCATENATE('Copy paste to Here'!G80," &amp; ",'Copy paste to Here'!D80,"  &amp;  ",'Copy paste to Here'!E80))),"Empty Cell")</f>
        <v>PVD plated surgical steel hinged segment ring, 16g (1.2mm) &amp; Length: 14mm  &amp;  Color: Rose-gold</v>
      </c>
      <c r="B76" s="57" t="str">
        <f>'Copy paste to Here'!C80</f>
        <v>SEGHT16</v>
      </c>
      <c r="C76" s="57" t="s">
        <v>68</v>
      </c>
      <c r="D76" s="58">
        <f>Invoice!B80</f>
        <v>5</v>
      </c>
      <c r="E76" s="59">
        <f>'Shipping Invoice'!J81*$N$1</f>
        <v>1.94</v>
      </c>
      <c r="F76" s="59">
        <f t="shared" si="0"/>
        <v>9.6999999999999993</v>
      </c>
      <c r="G76" s="60">
        <f t="shared" si="1"/>
        <v>67.531400000000005</v>
      </c>
      <c r="H76" s="63">
        <f t="shared" si="2"/>
        <v>337.65700000000004</v>
      </c>
    </row>
    <row r="77" spans="1:8" s="62" customFormat="1" ht="25.5">
      <c r="A77" s="56" t="str">
        <f>IF((LEN('Copy paste to Here'!G81))&gt;5,((CONCATENATE('Copy paste to Here'!G81," &amp; ",'Copy paste to Here'!D81,"  &amp;  ",'Copy paste to Here'!E81))),"Empty Cell")</f>
        <v>PVD plated surgical steel hinged segment ring, 16g (1.2mm) &amp; Length: 16mm  &amp;  Color: Black</v>
      </c>
      <c r="B77" s="57" t="str">
        <f>'Copy paste to Here'!C81</f>
        <v>SEGHT16</v>
      </c>
      <c r="C77" s="57" t="s">
        <v>68</v>
      </c>
      <c r="D77" s="58">
        <f>Invoice!B81</f>
        <v>5</v>
      </c>
      <c r="E77" s="59">
        <f>'Shipping Invoice'!J82*$N$1</f>
        <v>1.94</v>
      </c>
      <c r="F77" s="59">
        <f t="shared" si="0"/>
        <v>9.6999999999999993</v>
      </c>
      <c r="G77" s="60">
        <f t="shared" si="1"/>
        <v>67.531400000000005</v>
      </c>
      <c r="H77" s="63">
        <f t="shared" si="2"/>
        <v>337.65700000000004</v>
      </c>
    </row>
    <row r="78" spans="1:8" s="62" customFormat="1" ht="25.5">
      <c r="A78" s="56" t="str">
        <f>IF((LEN('Copy paste to Here'!G82))&gt;5,((CONCATENATE('Copy paste to Here'!G82," &amp; ",'Copy paste to Here'!D82,"  &amp;  ",'Copy paste to Here'!E82))),"Empty Cell")</f>
        <v>PVD plated surgical steel hinged segment ring, 16g (1.2mm) &amp; Length: 16mm  &amp;  Color: Blue</v>
      </c>
      <c r="B78" s="57" t="str">
        <f>'Copy paste to Here'!C82</f>
        <v>SEGHT16</v>
      </c>
      <c r="C78" s="57" t="s">
        <v>68</v>
      </c>
      <c r="D78" s="58">
        <f>Invoice!B82</f>
        <v>5</v>
      </c>
      <c r="E78" s="59">
        <f>'Shipping Invoice'!J83*$N$1</f>
        <v>1.94</v>
      </c>
      <c r="F78" s="59">
        <f t="shared" si="0"/>
        <v>9.6999999999999993</v>
      </c>
      <c r="G78" s="60">
        <f t="shared" si="1"/>
        <v>67.531400000000005</v>
      </c>
      <c r="H78" s="63">
        <f t="shared" si="2"/>
        <v>337.65700000000004</v>
      </c>
    </row>
    <row r="79" spans="1:8" s="62" customFormat="1" ht="25.5">
      <c r="A79" s="56" t="str">
        <f>IF((LEN('Copy paste to Here'!G83))&gt;5,((CONCATENATE('Copy paste to Here'!G83," &amp; ",'Copy paste to Here'!D83,"  &amp;  ",'Copy paste to Here'!E83))),"Empty Cell")</f>
        <v>PVD plated surgical steel hinged segment ring, 16g (1.2mm) &amp; Length: 16mm  &amp;  Color: Rainbow</v>
      </c>
      <c r="B79" s="57" t="str">
        <f>'Copy paste to Here'!C83</f>
        <v>SEGHT16</v>
      </c>
      <c r="C79" s="57" t="s">
        <v>68</v>
      </c>
      <c r="D79" s="58">
        <f>Invoice!B83</f>
        <v>20</v>
      </c>
      <c r="E79" s="59">
        <f>'Shipping Invoice'!J84*$N$1</f>
        <v>1.94</v>
      </c>
      <c r="F79" s="59">
        <f t="shared" si="0"/>
        <v>38.799999999999997</v>
      </c>
      <c r="G79" s="60">
        <f t="shared" si="1"/>
        <v>67.531400000000005</v>
      </c>
      <c r="H79" s="63">
        <f t="shared" si="2"/>
        <v>1350.6280000000002</v>
      </c>
    </row>
    <row r="80" spans="1:8" s="62" customFormat="1" ht="25.5">
      <c r="A80" s="56" t="str">
        <f>IF((LEN('Copy paste to Here'!G84))&gt;5,((CONCATENATE('Copy paste to Here'!G84," &amp; ",'Copy paste to Here'!D84,"  &amp;  ",'Copy paste to Here'!E84))),"Empty Cell")</f>
        <v>PVD plated surgical steel hinged segment ring, 16g (1.2mm) &amp; Length: 16mm  &amp;  Color: Gold</v>
      </c>
      <c r="B80" s="57" t="str">
        <f>'Copy paste to Here'!C84</f>
        <v>SEGHT16</v>
      </c>
      <c r="C80" s="57" t="s">
        <v>68</v>
      </c>
      <c r="D80" s="58">
        <f>Invoice!B84</f>
        <v>5</v>
      </c>
      <c r="E80" s="59">
        <f>'Shipping Invoice'!J85*$N$1</f>
        <v>1.94</v>
      </c>
      <c r="F80" s="59">
        <f t="shared" si="0"/>
        <v>9.6999999999999993</v>
      </c>
      <c r="G80" s="60">
        <f t="shared" si="1"/>
        <v>67.531400000000005</v>
      </c>
      <c r="H80" s="63">
        <f t="shared" si="2"/>
        <v>337.65700000000004</v>
      </c>
    </row>
    <row r="81" spans="1:8" s="62" customFormat="1" ht="25.5">
      <c r="A81" s="56" t="str">
        <f>IF((LEN('Copy paste to Here'!G85))&gt;5,((CONCATENATE('Copy paste to Here'!G85," &amp; ",'Copy paste to Here'!D85,"  &amp;  ",'Copy paste to Here'!E85))),"Empty Cell")</f>
        <v>PVD plated surgical steel hinged segment ring, 16g (1.2mm) &amp; Length: 16mm  &amp;  Color: Rose-gold</v>
      </c>
      <c r="B81" s="57" t="str">
        <f>'Copy paste to Here'!C85</f>
        <v>SEGHT16</v>
      </c>
      <c r="C81" s="57" t="s">
        <v>68</v>
      </c>
      <c r="D81" s="58">
        <f>Invoice!B85</f>
        <v>6</v>
      </c>
      <c r="E81" s="59">
        <f>'Shipping Invoice'!J86*$N$1</f>
        <v>1.94</v>
      </c>
      <c r="F81" s="59">
        <f t="shared" si="0"/>
        <v>11.64</v>
      </c>
      <c r="G81" s="60">
        <f t="shared" si="1"/>
        <v>67.531400000000005</v>
      </c>
      <c r="H81" s="63">
        <f t="shared" si="2"/>
        <v>405.1884</v>
      </c>
    </row>
    <row r="82" spans="1:8" s="62" customFormat="1" ht="25.5">
      <c r="A82" s="56" t="str">
        <f>IF((LEN('Copy paste to Here'!G86))&gt;5,((CONCATENATE('Copy paste to Here'!G86," &amp; ",'Copy paste to Here'!D86,"  &amp;  ",'Copy paste to Here'!E86))),"Empty Cell")</f>
        <v>PVD plated surgical steel hinged segment ring, 18g (1.0mm)  &amp; Length: 5mm  &amp;  Color: Black</v>
      </c>
      <c r="B82" s="57" t="str">
        <f>'Copy paste to Here'!C86</f>
        <v>SEGHT18</v>
      </c>
      <c r="C82" s="57" t="s">
        <v>754</v>
      </c>
      <c r="D82" s="58">
        <f>Invoice!B86</f>
        <v>50</v>
      </c>
      <c r="E82" s="59">
        <f>'Shipping Invoice'!J87*$N$1</f>
        <v>2.09</v>
      </c>
      <c r="F82" s="59">
        <f t="shared" si="0"/>
        <v>104.5</v>
      </c>
      <c r="G82" s="60">
        <f t="shared" si="1"/>
        <v>72.752899999999997</v>
      </c>
      <c r="H82" s="63">
        <f t="shared" si="2"/>
        <v>3637.645</v>
      </c>
    </row>
    <row r="83" spans="1:8" s="62" customFormat="1" ht="25.5">
      <c r="A83" s="56" t="str">
        <f>IF((LEN('Copy paste to Here'!G87))&gt;5,((CONCATENATE('Copy paste to Here'!G87," &amp; ",'Copy paste to Here'!D87,"  &amp;  ",'Copy paste to Here'!E87))),"Empty Cell")</f>
        <v>PVD plated surgical steel hinged segment ring, 18g (1.0mm)  &amp; Length: 5mm  &amp;  Color: Blue</v>
      </c>
      <c r="B83" s="57" t="str">
        <f>'Copy paste to Here'!C87</f>
        <v>SEGHT18</v>
      </c>
      <c r="C83" s="57" t="s">
        <v>754</v>
      </c>
      <c r="D83" s="58">
        <f>Invoice!B87</f>
        <v>30</v>
      </c>
      <c r="E83" s="59">
        <f>'Shipping Invoice'!J88*$N$1</f>
        <v>2.09</v>
      </c>
      <c r="F83" s="59">
        <f t="shared" ref="F83:F146" si="3">D83*E83</f>
        <v>62.699999999999996</v>
      </c>
      <c r="G83" s="60">
        <f t="shared" ref="G83:G146" si="4">E83*$E$14</f>
        <v>72.752899999999997</v>
      </c>
      <c r="H83" s="63">
        <f t="shared" ref="H83:H146" si="5">D83*G83</f>
        <v>2182.587</v>
      </c>
    </row>
    <row r="84" spans="1:8" s="62" customFormat="1" ht="25.5">
      <c r="A84" s="56" t="str">
        <f>IF((LEN('Copy paste to Here'!G88))&gt;5,((CONCATENATE('Copy paste to Here'!G88," &amp; ",'Copy paste to Here'!D88,"  &amp;  ",'Copy paste to Here'!E88))),"Empty Cell")</f>
        <v>PVD plated surgical steel hinged segment ring, 18g (1.0mm)  &amp; Length: 5mm  &amp;  Color: Rainbow</v>
      </c>
      <c r="B84" s="57" t="str">
        <f>'Copy paste to Here'!C88</f>
        <v>SEGHT18</v>
      </c>
      <c r="C84" s="57" t="s">
        <v>754</v>
      </c>
      <c r="D84" s="58">
        <f>Invoice!B88</f>
        <v>50</v>
      </c>
      <c r="E84" s="59">
        <f>'Shipping Invoice'!J89*$N$1</f>
        <v>2.09</v>
      </c>
      <c r="F84" s="59">
        <f t="shared" si="3"/>
        <v>104.5</v>
      </c>
      <c r="G84" s="60">
        <f t="shared" si="4"/>
        <v>72.752899999999997</v>
      </c>
      <c r="H84" s="63">
        <f t="shared" si="5"/>
        <v>3637.645</v>
      </c>
    </row>
    <row r="85" spans="1:8" s="62" customFormat="1" ht="25.5">
      <c r="A85" s="56" t="str">
        <f>IF((LEN('Copy paste to Here'!G89))&gt;5,((CONCATENATE('Copy paste to Here'!G89," &amp; ",'Copy paste to Here'!D89,"  &amp;  ",'Copy paste to Here'!E89))),"Empty Cell")</f>
        <v>PVD plated surgical steel hinged segment ring, 18g (1.0mm)  &amp; Length: 5mm  &amp;  Color: Gold</v>
      </c>
      <c r="B85" s="57" t="str">
        <f>'Copy paste to Here'!C89</f>
        <v>SEGHT18</v>
      </c>
      <c r="C85" s="57" t="s">
        <v>754</v>
      </c>
      <c r="D85" s="58">
        <f>Invoice!B89</f>
        <v>40</v>
      </c>
      <c r="E85" s="59">
        <f>'Shipping Invoice'!J90*$N$1</f>
        <v>2.09</v>
      </c>
      <c r="F85" s="59">
        <f t="shared" si="3"/>
        <v>83.6</v>
      </c>
      <c r="G85" s="60">
        <f t="shared" si="4"/>
        <v>72.752899999999997</v>
      </c>
      <c r="H85" s="63">
        <f t="shared" si="5"/>
        <v>2910.116</v>
      </c>
    </row>
    <row r="86" spans="1:8" s="62" customFormat="1" ht="25.5">
      <c r="A86" s="56" t="str">
        <f>IF((LEN('Copy paste to Here'!G90))&gt;5,((CONCATENATE('Copy paste to Here'!G90," &amp; ",'Copy paste to Here'!D90,"  &amp;  ",'Copy paste to Here'!E90))),"Empty Cell")</f>
        <v>PVD plated surgical steel hinged segment ring, 18g (1.0mm)  &amp; Length: 12mm  &amp;  Color: Rainbow</v>
      </c>
      <c r="B86" s="57" t="str">
        <f>'Copy paste to Here'!C90</f>
        <v>SEGHT18</v>
      </c>
      <c r="C86" s="57" t="s">
        <v>754</v>
      </c>
      <c r="D86" s="58">
        <f>Invoice!B90</f>
        <v>20</v>
      </c>
      <c r="E86" s="59">
        <f>'Shipping Invoice'!J91*$N$1</f>
        <v>2.09</v>
      </c>
      <c r="F86" s="59">
        <f t="shared" si="3"/>
        <v>41.8</v>
      </c>
      <c r="G86" s="60">
        <f t="shared" si="4"/>
        <v>72.752899999999997</v>
      </c>
      <c r="H86" s="63">
        <f t="shared" si="5"/>
        <v>1455.058</v>
      </c>
    </row>
    <row r="87" spans="1:8" s="62" customFormat="1" ht="25.5">
      <c r="A87" s="56" t="str">
        <f>IF((LEN('Copy paste to Here'!G91))&gt;5,((CONCATENATE('Copy paste to Here'!G91," &amp; ",'Copy paste to Here'!D91,"  &amp;  ",'Copy paste to Here'!E91))),"Empty Cell")</f>
        <v>PVD plated surgical steel hinged segment ring, 20g (0.8mm) &amp; Length: 5mm  &amp;  Color: Black</v>
      </c>
      <c r="B87" s="57" t="str">
        <f>'Copy paste to Here'!C91</f>
        <v>SEGHT20</v>
      </c>
      <c r="C87" s="57" t="s">
        <v>473</v>
      </c>
      <c r="D87" s="58">
        <f>Invoice!B91</f>
        <v>50</v>
      </c>
      <c r="E87" s="59">
        <f>'Shipping Invoice'!J92*$N$1</f>
        <v>2.2400000000000002</v>
      </c>
      <c r="F87" s="59">
        <f t="shared" si="3"/>
        <v>112.00000000000001</v>
      </c>
      <c r="G87" s="60">
        <f t="shared" si="4"/>
        <v>77.974400000000017</v>
      </c>
      <c r="H87" s="63">
        <f t="shared" si="5"/>
        <v>3898.7200000000007</v>
      </c>
    </row>
    <row r="88" spans="1:8" s="62" customFormat="1" ht="25.5">
      <c r="A88" s="56" t="str">
        <f>IF((LEN('Copy paste to Here'!G92))&gt;5,((CONCATENATE('Copy paste to Here'!G92," &amp; ",'Copy paste to Here'!D92,"  &amp;  ",'Copy paste to Here'!E92))),"Empty Cell")</f>
        <v>PVD plated surgical steel hinged segment ring, 20g (0.8mm) &amp; Length: 5mm  &amp;  Color: Blue</v>
      </c>
      <c r="B88" s="57" t="str">
        <f>'Copy paste to Here'!C92</f>
        <v>SEGHT20</v>
      </c>
      <c r="C88" s="57" t="s">
        <v>473</v>
      </c>
      <c r="D88" s="58">
        <f>Invoice!B92</f>
        <v>30</v>
      </c>
      <c r="E88" s="59">
        <f>'Shipping Invoice'!J93*$N$1</f>
        <v>2.2400000000000002</v>
      </c>
      <c r="F88" s="59">
        <f t="shared" si="3"/>
        <v>67.2</v>
      </c>
      <c r="G88" s="60">
        <f t="shared" si="4"/>
        <v>77.974400000000017</v>
      </c>
      <c r="H88" s="63">
        <f t="shared" si="5"/>
        <v>2339.2320000000004</v>
      </c>
    </row>
    <row r="89" spans="1:8" s="62" customFormat="1" ht="25.5">
      <c r="A89" s="56" t="str">
        <f>IF((LEN('Copy paste to Here'!G93))&gt;5,((CONCATENATE('Copy paste to Here'!G93," &amp; ",'Copy paste to Here'!D93,"  &amp;  ",'Copy paste to Here'!E93))),"Empty Cell")</f>
        <v>PVD plated surgical steel hinged segment ring, 20g (0.8mm) &amp; Length: 5mm  &amp;  Color: Rainbow</v>
      </c>
      <c r="B89" s="57" t="str">
        <f>'Copy paste to Here'!C93</f>
        <v>SEGHT20</v>
      </c>
      <c r="C89" s="57" t="s">
        <v>473</v>
      </c>
      <c r="D89" s="58">
        <f>Invoice!B93</f>
        <v>50</v>
      </c>
      <c r="E89" s="59">
        <f>'Shipping Invoice'!J94*$N$1</f>
        <v>2.2400000000000002</v>
      </c>
      <c r="F89" s="59">
        <f t="shared" si="3"/>
        <v>112.00000000000001</v>
      </c>
      <c r="G89" s="60">
        <f t="shared" si="4"/>
        <v>77.974400000000017</v>
      </c>
      <c r="H89" s="63">
        <f t="shared" si="5"/>
        <v>3898.7200000000007</v>
      </c>
    </row>
    <row r="90" spans="1:8" s="62" customFormat="1" ht="25.5">
      <c r="A90" s="56" t="str">
        <f>IF((LEN('Copy paste to Here'!G94))&gt;5,((CONCATENATE('Copy paste to Here'!G94," &amp; ",'Copy paste to Here'!D94,"  &amp;  ",'Copy paste to Here'!E94))),"Empty Cell")</f>
        <v>PVD plated surgical steel hinged segment ring, 20g (0.8mm) &amp; Length: 5mm  &amp;  Color: Gold</v>
      </c>
      <c r="B90" s="57" t="str">
        <f>'Copy paste to Here'!C94</f>
        <v>SEGHT20</v>
      </c>
      <c r="C90" s="57" t="s">
        <v>473</v>
      </c>
      <c r="D90" s="58">
        <f>Invoice!B94</f>
        <v>40</v>
      </c>
      <c r="E90" s="59">
        <f>'Shipping Invoice'!J95*$N$1</f>
        <v>2.2400000000000002</v>
      </c>
      <c r="F90" s="59">
        <f t="shared" si="3"/>
        <v>89.600000000000009</v>
      </c>
      <c r="G90" s="60">
        <f t="shared" si="4"/>
        <v>77.974400000000017</v>
      </c>
      <c r="H90" s="63">
        <f t="shared" si="5"/>
        <v>3118.9760000000006</v>
      </c>
    </row>
    <row r="91" spans="1:8" s="62" customFormat="1" ht="25.5">
      <c r="A91" s="56" t="str">
        <f>IF((LEN('Copy paste to Here'!G95))&gt;5,((CONCATENATE('Copy paste to Here'!G95," &amp; ",'Copy paste to Here'!D95,"  &amp;  ",'Copy paste to Here'!E95))),"Empty Cell")</f>
        <v>PVD plated surgical steel hinged segment ring, 20g (0.8mm) &amp; Length: 5mm  &amp;  Color: Rose-gold</v>
      </c>
      <c r="B91" s="57" t="str">
        <f>'Copy paste to Here'!C95</f>
        <v>SEGHT20</v>
      </c>
      <c r="C91" s="57" t="s">
        <v>473</v>
      </c>
      <c r="D91" s="58">
        <f>Invoice!B95</f>
        <v>40</v>
      </c>
      <c r="E91" s="59">
        <f>'Shipping Invoice'!J96*$N$1</f>
        <v>2.2400000000000002</v>
      </c>
      <c r="F91" s="59">
        <f t="shared" si="3"/>
        <v>89.600000000000009</v>
      </c>
      <c r="G91" s="60">
        <f t="shared" si="4"/>
        <v>77.974400000000017</v>
      </c>
      <c r="H91" s="63">
        <f t="shared" si="5"/>
        <v>3118.9760000000006</v>
      </c>
    </row>
    <row r="92" spans="1:8" s="62" customFormat="1" ht="25.5">
      <c r="A92" s="56" t="str">
        <f>IF((LEN('Copy paste to Here'!G96))&gt;5,((CONCATENATE('Copy paste to Here'!G96," &amp; ",'Copy paste to Here'!D96,"  &amp;  ",'Copy paste to Here'!E96))),"Empty Cell")</f>
        <v>PVD plated surgical steel hinged segment ring, 20g (0.8mm) &amp; Length: 6mm  &amp;  Color: Rainbow</v>
      </c>
      <c r="B92" s="57" t="str">
        <f>'Copy paste to Here'!C96</f>
        <v>SEGHT20</v>
      </c>
      <c r="C92" s="57" t="s">
        <v>473</v>
      </c>
      <c r="D92" s="58">
        <f>Invoice!B96</f>
        <v>3</v>
      </c>
      <c r="E92" s="59">
        <f>'Shipping Invoice'!J97*$N$1</f>
        <v>2.2400000000000002</v>
      </c>
      <c r="F92" s="59">
        <f t="shared" si="3"/>
        <v>6.7200000000000006</v>
      </c>
      <c r="G92" s="60">
        <f t="shared" si="4"/>
        <v>77.974400000000017</v>
      </c>
      <c r="H92" s="63">
        <f t="shared" si="5"/>
        <v>233.92320000000007</v>
      </c>
    </row>
    <row r="93" spans="1:8" s="62" customFormat="1" ht="25.5">
      <c r="A93" s="56" t="str">
        <f>IF((LEN('Copy paste to Here'!G97))&gt;5,((CONCATENATE('Copy paste to Here'!G97," &amp; ",'Copy paste to Here'!D97,"  &amp;  ",'Copy paste to Here'!E97))),"Empty Cell")</f>
        <v>PVD plated surgical steel hinged segment ring, 20g (0.8mm) &amp; Length: 11mm  &amp;  Color: Black</v>
      </c>
      <c r="B93" s="57" t="str">
        <f>'Copy paste to Here'!C97</f>
        <v>SEGHT20</v>
      </c>
      <c r="C93" s="57" t="s">
        <v>473</v>
      </c>
      <c r="D93" s="58">
        <f>Invoice!B97</f>
        <v>20</v>
      </c>
      <c r="E93" s="59">
        <f>'Shipping Invoice'!J98*$N$1</f>
        <v>2.2400000000000002</v>
      </c>
      <c r="F93" s="59">
        <f t="shared" si="3"/>
        <v>44.800000000000004</v>
      </c>
      <c r="G93" s="60">
        <f t="shared" si="4"/>
        <v>77.974400000000017</v>
      </c>
      <c r="H93" s="63">
        <f t="shared" si="5"/>
        <v>1559.4880000000003</v>
      </c>
    </row>
    <row r="94" spans="1:8" s="62" customFormat="1" ht="25.5">
      <c r="A94" s="56" t="str">
        <f>IF((LEN('Copy paste to Here'!G98))&gt;5,((CONCATENATE('Copy paste to Here'!G98," &amp; ",'Copy paste to Here'!D98,"  &amp;  ",'Copy paste to Here'!E98))),"Empty Cell")</f>
        <v>PVD plated surgical steel hinged segment ring, 20g (0.8mm) &amp; Length: 11mm  &amp;  Color: Blue</v>
      </c>
      <c r="B94" s="57" t="str">
        <f>'Copy paste to Here'!C98</f>
        <v>SEGHT20</v>
      </c>
      <c r="C94" s="57" t="s">
        <v>473</v>
      </c>
      <c r="D94" s="58">
        <f>Invoice!B98</f>
        <v>20</v>
      </c>
      <c r="E94" s="59">
        <f>'Shipping Invoice'!J99*$N$1</f>
        <v>2.2400000000000002</v>
      </c>
      <c r="F94" s="59">
        <f t="shared" si="3"/>
        <v>44.800000000000004</v>
      </c>
      <c r="G94" s="60">
        <f t="shared" si="4"/>
        <v>77.974400000000017</v>
      </c>
      <c r="H94" s="63">
        <f t="shared" si="5"/>
        <v>1559.4880000000003</v>
      </c>
    </row>
    <row r="95" spans="1:8" s="62" customFormat="1" ht="25.5">
      <c r="A95" s="56" t="str">
        <f>IF((LEN('Copy paste to Here'!G99))&gt;5,((CONCATENATE('Copy paste to Here'!G99," &amp; ",'Copy paste to Here'!D99,"  &amp;  ",'Copy paste to Here'!E99))),"Empty Cell")</f>
        <v>PVD plated surgical steel hinged segment ring, 20g (0.8mm) &amp; Length: 11mm  &amp;  Color: Rainbow</v>
      </c>
      <c r="B95" s="57" t="str">
        <f>'Copy paste to Here'!C99</f>
        <v>SEGHT20</v>
      </c>
      <c r="C95" s="57" t="s">
        <v>473</v>
      </c>
      <c r="D95" s="58">
        <f>Invoice!B99</f>
        <v>20</v>
      </c>
      <c r="E95" s="59">
        <f>'Shipping Invoice'!J100*$N$1</f>
        <v>2.2400000000000002</v>
      </c>
      <c r="F95" s="59">
        <f t="shared" si="3"/>
        <v>44.800000000000004</v>
      </c>
      <c r="G95" s="60">
        <f t="shared" si="4"/>
        <v>77.974400000000017</v>
      </c>
      <c r="H95" s="63">
        <f t="shared" si="5"/>
        <v>1559.4880000000003</v>
      </c>
    </row>
    <row r="96" spans="1:8" s="62" customFormat="1" ht="25.5">
      <c r="A96" s="56" t="str">
        <f>IF((LEN('Copy paste to Here'!G100))&gt;5,((CONCATENATE('Copy paste to Here'!G100," &amp; ",'Copy paste to Here'!D100,"  &amp;  ",'Copy paste to Here'!E100))),"Empty Cell")</f>
        <v>PVD plated surgical steel hinged segment ring, 20g (0.8mm) &amp; Length: 11mm  &amp;  Color: Gold</v>
      </c>
      <c r="B96" s="57" t="str">
        <f>'Copy paste to Here'!C100</f>
        <v>SEGHT20</v>
      </c>
      <c r="C96" s="57" t="s">
        <v>473</v>
      </c>
      <c r="D96" s="58">
        <f>Invoice!B100</f>
        <v>20</v>
      </c>
      <c r="E96" s="59">
        <f>'Shipping Invoice'!J101*$N$1</f>
        <v>2.2400000000000002</v>
      </c>
      <c r="F96" s="59">
        <f t="shared" si="3"/>
        <v>44.800000000000004</v>
      </c>
      <c r="G96" s="60">
        <f t="shared" si="4"/>
        <v>77.974400000000017</v>
      </c>
      <c r="H96" s="63">
        <f t="shared" si="5"/>
        <v>1559.4880000000003</v>
      </c>
    </row>
    <row r="97" spans="1:8" s="62" customFormat="1" ht="24">
      <c r="A97" s="56" t="str">
        <f>IF((LEN('Copy paste to Here'!G101))&gt;5,((CONCATENATE('Copy paste to Here'!G101," &amp; ",'Copy paste to Here'!D101,"  &amp;  ",'Copy paste to Here'!E101))),"Empty Cell")</f>
        <v>Premium PVD plated surgical steel segment ring, 10g (2.5mm) &amp; Length: 12mm  &amp;  Color: Black</v>
      </c>
      <c r="B97" s="57" t="str">
        <f>'Copy paste to Here'!C101</f>
        <v>SEGT10</v>
      </c>
      <c r="C97" s="57" t="s">
        <v>756</v>
      </c>
      <c r="D97" s="58">
        <f>Invoice!B101</f>
        <v>1</v>
      </c>
      <c r="E97" s="59">
        <f>'Shipping Invoice'!J102*$N$1</f>
        <v>1.49</v>
      </c>
      <c r="F97" s="59">
        <f t="shared" si="3"/>
        <v>1.49</v>
      </c>
      <c r="G97" s="60">
        <f t="shared" si="4"/>
        <v>51.866900000000001</v>
      </c>
      <c r="H97" s="63">
        <f t="shared" si="5"/>
        <v>51.866900000000001</v>
      </c>
    </row>
    <row r="98" spans="1:8" s="62" customFormat="1" ht="24">
      <c r="A98" s="56" t="str">
        <f>IF((LEN('Copy paste to Here'!G102))&gt;5,((CONCATENATE('Copy paste to Here'!G102," &amp; ",'Copy paste to Here'!D102,"  &amp;  ",'Copy paste to Here'!E102))),"Empty Cell")</f>
        <v>Premium PVD plated surgical steel segment ring, 10g (2.5mm) &amp; Length: 12mm  &amp;  Color: Gold</v>
      </c>
      <c r="B98" s="57" t="str">
        <f>'Copy paste to Here'!C102</f>
        <v>SEGT10</v>
      </c>
      <c r="C98" s="57" t="s">
        <v>756</v>
      </c>
      <c r="D98" s="58">
        <f>Invoice!B102</f>
        <v>5</v>
      </c>
      <c r="E98" s="59">
        <f>'Shipping Invoice'!J103*$N$1</f>
        <v>1.49</v>
      </c>
      <c r="F98" s="59">
        <f t="shared" si="3"/>
        <v>7.45</v>
      </c>
      <c r="G98" s="60">
        <f t="shared" si="4"/>
        <v>51.866900000000001</v>
      </c>
      <c r="H98" s="63">
        <f t="shared" si="5"/>
        <v>259.33449999999999</v>
      </c>
    </row>
    <row r="99" spans="1:8" s="62" customFormat="1" ht="24">
      <c r="A99" s="56" t="str">
        <f>IF((LEN('Copy paste to Here'!G103))&gt;5,((CONCATENATE('Copy paste to Here'!G103," &amp; ",'Copy paste to Here'!D103,"  &amp;  ",'Copy paste to Here'!E103))),"Empty Cell")</f>
        <v>Premium PVD plated surgical steel segment ring, 10g (2.5mm) &amp; Length: 14mm  &amp;  Color: Black</v>
      </c>
      <c r="B99" s="57" t="str">
        <f>'Copy paste to Here'!C103</f>
        <v>SEGT10</v>
      </c>
      <c r="C99" s="57" t="s">
        <v>756</v>
      </c>
      <c r="D99" s="58">
        <f>Invoice!B103</f>
        <v>4</v>
      </c>
      <c r="E99" s="59">
        <f>'Shipping Invoice'!J104*$N$1</f>
        <v>1.49</v>
      </c>
      <c r="F99" s="59">
        <f t="shared" si="3"/>
        <v>5.96</v>
      </c>
      <c r="G99" s="60">
        <f t="shared" si="4"/>
        <v>51.866900000000001</v>
      </c>
      <c r="H99" s="63">
        <f t="shared" si="5"/>
        <v>207.4676</v>
      </c>
    </row>
    <row r="100" spans="1:8" s="62" customFormat="1" ht="24">
      <c r="A100" s="56" t="str">
        <f>IF((LEN('Copy paste to Here'!G104))&gt;5,((CONCATENATE('Copy paste to Here'!G104," &amp; ",'Copy paste to Here'!D104,"  &amp;  ",'Copy paste to Here'!E104))),"Empty Cell")</f>
        <v>Premium PVD plated surgical steel segment ring, 10g (2.5mm) &amp; Length: 14mm  &amp;  Color: Gold</v>
      </c>
      <c r="B100" s="57" t="str">
        <f>'Copy paste to Here'!C104</f>
        <v>SEGT10</v>
      </c>
      <c r="C100" s="57" t="s">
        <v>756</v>
      </c>
      <c r="D100" s="58">
        <f>Invoice!B104</f>
        <v>3</v>
      </c>
      <c r="E100" s="59">
        <f>'Shipping Invoice'!J105*$N$1</f>
        <v>1.49</v>
      </c>
      <c r="F100" s="59">
        <f t="shared" si="3"/>
        <v>4.47</v>
      </c>
      <c r="G100" s="60">
        <f t="shared" si="4"/>
        <v>51.866900000000001</v>
      </c>
      <c r="H100" s="63">
        <f t="shared" si="5"/>
        <v>155.60070000000002</v>
      </c>
    </row>
    <row r="101" spans="1:8" s="62" customFormat="1" ht="24">
      <c r="A101" s="56" t="str">
        <f>IF((LEN('Copy paste to Here'!G105))&gt;5,((CONCATENATE('Copy paste to Here'!G105," &amp; ",'Copy paste to Here'!D105,"  &amp;  ",'Copy paste to Here'!E105))),"Empty Cell")</f>
        <v>Premium PVD plated surgical steel segment ring, 10g (2.5mm) &amp; Length: 16mm  &amp;  Color: Black</v>
      </c>
      <c r="B101" s="57" t="str">
        <f>'Copy paste to Here'!C105</f>
        <v>SEGT10</v>
      </c>
      <c r="C101" s="57" t="s">
        <v>756</v>
      </c>
      <c r="D101" s="58">
        <f>Invoice!B105</f>
        <v>5</v>
      </c>
      <c r="E101" s="59">
        <f>'Shipping Invoice'!J106*$N$1</f>
        <v>1.49</v>
      </c>
      <c r="F101" s="59">
        <f t="shared" si="3"/>
        <v>7.45</v>
      </c>
      <c r="G101" s="60">
        <f t="shared" si="4"/>
        <v>51.866900000000001</v>
      </c>
      <c r="H101" s="63">
        <f t="shared" si="5"/>
        <v>259.33449999999999</v>
      </c>
    </row>
    <row r="102" spans="1:8" s="62" customFormat="1" ht="24">
      <c r="A102" s="56" t="str">
        <f>IF((LEN('Copy paste to Here'!G106))&gt;5,((CONCATENATE('Copy paste to Here'!G106," &amp; ",'Copy paste to Here'!D106,"  &amp;  ",'Copy paste to Here'!E106))),"Empty Cell")</f>
        <v>Premium PVD plated surgical steel segment ring, 10g (2.5mm) &amp; Length: 16mm  &amp;  Color: Gold</v>
      </c>
      <c r="B102" s="57" t="str">
        <f>'Copy paste to Here'!C106</f>
        <v>SEGT10</v>
      </c>
      <c r="C102" s="57" t="s">
        <v>756</v>
      </c>
      <c r="D102" s="58">
        <f>Invoice!B106</f>
        <v>5</v>
      </c>
      <c r="E102" s="59">
        <f>'Shipping Invoice'!J107*$N$1</f>
        <v>1.49</v>
      </c>
      <c r="F102" s="59">
        <f t="shared" si="3"/>
        <v>7.45</v>
      </c>
      <c r="G102" s="60">
        <f t="shared" si="4"/>
        <v>51.866900000000001</v>
      </c>
      <c r="H102" s="63">
        <f t="shared" si="5"/>
        <v>259.33449999999999</v>
      </c>
    </row>
    <row r="103" spans="1:8" s="62" customFormat="1" ht="24">
      <c r="A103" s="56" t="str">
        <f>IF((LEN('Copy paste to Here'!G107))&gt;5,((CONCATENATE('Copy paste to Here'!G107," &amp; ",'Copy paste to Here'!D107,"  &amp;  ",'Copy paste to Here'!E107))),"Empty Cell")</f>
        <v>Premium PVD plated surgical steel segment ring, 12g (2mm) &amp; Length: 10mm  &amp;  Color: Black</v>
      </c>
      <c r="B103" s="57" t="str">
        <f>'Copy paste to Here'!C107</f>
        <v>SEGT12</v>
      </c>
      <c r="C103" s="57" t="s">
        <v>758</v>
      </c>
      <c r="D103" s="58">
        <f>Invoice!B107</f>
        <v>3</v>
      </c>
      <c r="E103" s="59">
        <f>'Shipping Invoice'!J108*$N$1</f>
        <v>1.39</v>
      </c>
      <c r="F103" s="59">
        <f t="shared" si="3"/>
        <v>4.17</v>
      </c>
      <c r="G103" s="60">
        <f t="shared" si="4"/>
        <v>48.385899999999999</v>
      </c>
      <c r="H103" s="63">
        <f t="shared" si="5"/>
        <v>145.15770000000001</v>
      </c>
    </row>
    <row r="104" spans="1:8" s="62" customFormat="1" ht="24">
      <c r="A104" s="56" t="str">
        <f>IF((LEN('Copy paste to Here'!G108))&gt;5,((CONCATENATE('Copy paste to Here'!G108," &amp; ",'Copy paste to Here'!D108,"  &amp;  ",'Copy paste to Here'!E108))),"Empty Cell")</f>
        <v>Premium PVD plated surgical steel segment ring, 12g (2mm) &amp; Length: 12mm  &amp;  Color: Black</v>
      </c>
      <c r="B104" s="57" t="str">
        <f>'Copy paste to Here'!C108</f>
        <v>SEGT12</v>
      </c>
      <c r="C104" s="57" t="s">
        <v>758</v>
      </c>
      <c r="D104" s="58">
        <f>Invoice!B108</f>
        <v>1</v>
      </c>
      <c r="E104" s="59">
        <f>'Shipping Invoice'!J109*$N$1</f>
        <v>1.39</v>
      </c>
      <c r="F104" s="59">
        <f t="shared" si="3"/>
        <v>1.39</v>
      </c>
      <c r="G104" s="60">
        <f t="shared" si="4"/>
        <v>48.385899999999999</v>
      </c>
      <c r="H104" s="63">
        <f t="shared" si="5"/>
        <v>48.385899999999999</v>
      </c>
    </row>
    <row r="105" spans="1:8" s="62" customFormat="1" ht="24">
      <c r="A105" s="56" t="str">
        <f>IF((LEN('Copy paste to Here'!G109))&gt;5,((CONCATENATE('Copy paste to Here'!G109," &amp; ",'Copy paste to Here'!D109,"  &amp;  ",'Copy paste to Here'!E109))),"Empty Cell")</f>
        <v>Premium PVD plated surgical steel segment ring, 12g (2mm) &amp; Length: 16mm  &amp;  Color: Gold</v>
      </c>
      <c r="B105" s="57" t="str">
        <f>'Copy paste to Here'!C109</f>
        <v>SEGT12</v>
      </c>
      <c r="C105" s="57" t="s">
        <v>758</v>
      </c>
      <c r="D105" s="58">
        <f>Invoice!B109</f>
        <v>1</v>
      </c>
      <c r="E105" s="59">
        <f>'Shipping Invoice'!J110*$N$1</f>
        <v>1.39</v>
      </c>
      <c r="F105" s="59">
        <f t="shared" si="3"/>
        <v>1.39</v>
      </c>
      <c r="G105" s="60">
        <f t="shared" si="4"/>
        <v>48.385899999999999</v>
      </c>
      <c r="H105" s="63">
        <f t="shared" si="5"/>
        <v>48.385899999999999</v>
      </c>
    </row>
    <row r="106" spans="1:8" s="62" customFormat="1" ht="24">
      <c r="A106" s="56" t="str">
        <f>IF((LEN('Copy paste to Here'!G110))&gt;5,((CONCATENATE('Copy paste to Here'!G110," &amp; ",'Copy paste to Here'!D110,"  &amp;  ",'Copy paste to Here'!E110))),"Empty Cell")</f>
        <v>Premium PVD plated surgical steel segment ring, 16g (1.2mm) &amp; Length: 8mm  &amp;  Color: Black</v>
      </c>
      <c r="B106" s="57" t="str">
        <f>'Copy paste to Here'!C110</f>
        <v>SEGT16</v>
      </c>
      <c r="C106" s="57" t="s">
        <v>603</v>
      </c>
      <c r="D106" s="58">
        <f>Invoice!B110</f>
        <v>3</v>
      </c>
      <c r="E106" s="59">
        <f>'Shipping Invoice'!J111*$N$1</f>
        <v>1.19</v>
      </c>
      <c r="F106" s="59">
        <f t="shared" si="3"/>
        <v>3.57</v>
      </c>
      <c r="G106" s="60">
        <f t="shared" si="4"/>
        <v>41.423900000000003</v>
      </c>
      <c r="H106" s="63">
        <f t="shared" si="5"/>
        <v>124.27170000000001</v>
      </c>
    </row>
    <row r="107" spans="1:8" s="62" customFormat="1" ht="25.5">
      <c r="A107" s="56" t="str">
        <f>IF((LEN('Copy paste to Here'!G111))&gt;5,((CONCATENATE('Copy paste to Here'!G111," &amp; ",'Copy paste to Here'!D111,"  &amp;  ",'Copy paste to Here'!E111))),"Empty Cell")</f>
        <v>Pack of 10 pcs. of bioflex cricular barbell posts with external threading, 16g (1.2mm) &amp; Length: 10mm  &amp;  Color: Clear</v>
      </c>
      <c r="B107" s="57" t="str">
        <f>'Copy paste to Here'!C111</f>
        <v>XACB16G</v>
      </c>
      <c r="C107" s="57" t="s">
        <v>760</v>
      </c>
      <c r="D107" s="58">
        <f>Invoice!B111</f>
        <v>2</v>
      </c>
      <c r="E107" s="59">
        <f>'Shipping Invoice'!J112*$N$1</f>
        <v>0.78</v>
      </c>
      <c r="F107" s="59">
        <f t="shared" si="3"/>
        <v>1.56</v>
      </c>
      <c r="G107" s="60">
        <f t="shared" si="4"/>
        <v>27.151800000000001</v>
      </c>
      <c r="H107" s="63">
        <f t="shared" si="5"/>
        <v>54.303600000000003</v>
      </c>
    </row>
    <row r="108" spans="1:8" s="62" customFormat="1" ht="24">
      <c r="A108" s="56" t="str">
        <f>IF((LEN('Copy paste to Here'!G112))&gt;5,((CONCATENATE('Copy paste to Here'!G112," &amp; ",'Copy paste to Here'!D112,"  &amp;  ",'Copy paste to Here'!E112))),"Empty Cell")</f>
        <v xml:space="preserve">Pack of 10 pcs. of 2.5mm surgical steel balls with 0.8mm threading (20g) &amp;   &amp;  </v>
      </c>
      <c r="B108" s="57" t="str">
        <f>'Copy paste to Here'!C112</f>
        <v>XCN25XS</v>
      </c>
      <c r="C108" s="57" t="s">
        <v>762</v>
      </c>
      <c r="D108" s="58">
        <f>Invoice!B112</f>
        <v>5</v>
      </c>
      <c r="E108" s="59">
        <f>'Shipping Invoice'!J113*$N$1</f>
        <v>2.2400000000000002</v>
      </c>
      <c r="F108" s="59">
        <f t="shared" si="3"/>
        <v>11.200000000000001</v>
      </c>
      <c r="G108" s="60">
        <f t="shared" si="4"/>
        <v>77.974400000000017</v>
      </c>
      <c r="H108" s="63">
        <f t="shared" si="5"/>
        <v>389.87200000000007</v>
      </c>
    </row>
    <row r="109" spans="1:8" s="62" customFormat="1" ht="24">
      <c r="A109" s="56" t="str">
        <f>IF((LEN('Copy paste to Here'!G113))&gt;5,((CONCATENATE('Copy paste to Here'!G113," &amp; ",'Copy paste to Here'!D113,"  &amp;  ",'Copy paste to Here'!E113))),"Empty Cell")</f>
        <v xml:space="preserve">Pack of 10 pcs. of 5mm anodized surgical steel cones - threading, 16g (1.2mm) &amp; Color: Black  &amp;  </v>
      </c>
      <c r="B109" s="57" t="str">
        <f>'Copy paste to Here'!C113</f>
        <v>XCNT5S</v>
      </c>
      <c r="C109" s="57" t="s">
        <v>764</v>
      </c>
      <c r="D109" s="58">
        <f>Invoice!B113</f>
        <v>5</v>
      </c>
      <c r="E109" s="59">
        <f>'Shipping Invoice'!J114*$N$1</f>
        <v>2.31</v>
      </c>
      <c r="F109" s="59">
        <f t="shared" si="3"/>
        <v>11.55</v>
      </c>
      <c r="G109" s="60">
        <f t="shared" si="4"/>
        <v>80.411100000000005</v>
      </c>
      <c r="H109" s="63">
        <f t="shared" si="5"/>
        <v>402.05550000000005</v>
      </c>
    </row>
    <row r="110" spans="1:8" s="62" customFormat="1" ht="36">
      <c r="A110" s="56" t="str">
        <f>IF((LEN('Copy paste to Here'!G114))&gt;5,((CONCATENATE('Copy paste to Here'!G114," &amp; ",'Copy paste to Here'!D114,"  &amp;  ",'Copy paste to Here'!E114))),"Empty Cell")</f>
        <v xml:space="preserve">Pack of 10 pcs. of 5mm anodized 316L steel dimple ball for 14g or 16g (1.2mm or 1.6mm) ball closure rings (can use for both sizes) &amp; Color: Black  &amp;  </v>
      </c>
      <c r="B110" s="57" t="str">
        <f>'Copy paste to Here'!C114</f>
        <v>XDPBT5</v>
      </c>
      <c r="C110" s="57" t="s">
        <v>766</v>
      </c>
      <c r="D110" s="58">
        <f>Invoice!B114</f>
        <v>5</v>
      </c>
      <c r="E110" s="59">
        <f>'Shipping Invoice'!J115*$N$1</f>
        <v>3.94</v>
      </c>
      <c r="F110" s="59">
        <f t="shared" si="3"/>
        <v>19.7</v>
      </c>
      <c r="G110" s="60">
        <f t="shared" si="4"/>
        <v>137.1514</v>
      </c>
      <c r="H110" s="63">
        <f t="shared" si="5"/>
        <v>685.75699999999995</v>
      </c>
    </row>
    <row r="111" spans="1:8" s="62" customFormat="1" ht="36">
      <c r="A111" s="56" t="str">
        <f>IF((LEN('Copy paste to Here'!G115))&gt;5,((CONCATENATE('Copy paste to Here'!G115," &amp; ",'Copy paste to Here'!D115,"  &amp;  ",'Copy paste to Here'!E115))),"Empty Cell")</f>
        <v xml:space="preserve">Pack of 10 pcs. of 5mm anodized 316L steel dimple ball for 14g or 16g (1.2mm or 1.6mm) ball closure rings (can use for both sizes) &amp; Color: Gold  &amp;  </v>
      </c>
      <c r="B111" s="57" t="str">
        <f>'Copy paste to Here'!C115</f>
        <v>XDPBT5</v>
      </c>
      <c r="C111" s="57" t="s">
        <v>766</v>
      </c>
      <c r="D111" s="58">
        <f>Invoice!B115</f>
        <v>5</v>
      </c>
      <c r="E111" s="59">
        <f>'Shipping Invoice'!J116*$N$1</f>
        <v>3.94</v>
      </c>
      <c r="F111" s="59">
        <f t="shared" si="3"/>
        <v>19.7</v>
      </c>
      <c r="G111" s="60">
        <f t="shared" si="4"/>
        <v>137.1514</v>
      </c>
      <c r="H111" s="63">
        <f t="shared" si="5"/>
        <v>685.75699999999995</v>
      </c>
    </row>
    <row r="112" spans="1:8" s="62" customFormat="1" ht="36">
      <c r="A112" s="56" t="str">
        <f>IF((LEN('Copy paste to Here'!G116))&gt;5,((CONCATENATE('Copy paste to Here'!G116," &amp; ",'Copy paste to Here'!D116,"  &amp;  ",'Copy paste to Here'!E116))),"Empty Cell")</f>
        <v xml:space="preserve">Pack of 10 pcs. of 2.5mm high polished surgical steel balls with bezel set crystal and with 0.8mm (20g) threading &amp; Crystal Color: Amethyst  &amp;  </v>
      </c>
      <c r="B112" s="57" t="str">
        <f>'Copy paste to Here'!C116</f>
        <v>XJB25XS</v>
      </c>
      <c r="C112" s="57" t="s">
        <v>768</v>
      </c>
      <c r="D112" s="58">
        <f>Invoice!B116</f>
        <v>3</v>
      </c>
      <c r="E112" s="59">
        <f>'Shipping Invoice'!J117*$N$1</f>
        <v>3.3</v>
      </c>
      <c r="F112" s="59">
        <f t="shared" si="3"/>
        <v>9.8999999999999986</v>
      </c>
      <c r="G112" s="60">
        <f t="shared" si="4"/>
        <v>114.873</v>
      </c>
      <c r="H112" s="63">
        <f t="shared" si="5"/>
        <v>344.61900000000003</v>
      </c>
    </row>
    <row r="113" spans="1:8" s="62" customFormat="1" ht="36">
      <c r="A113" s="56" t="str">
        <f>IF((LEN('Copy paste to Here'!G117))&gt;5,((CONCATENATE('Copy paste to Here'!G117," &amp; ",'Copy paste to Here'!D117,"  &amp;  ",'Copy paste to Here'!E117))),"Empty Cell")</f>
        <v xml:space="preserve">Pack of 10 pcs. of 2.5mm high polished surgical steel balls with bezel set crystal and with 0.8mm (20g) threading &amp; Crystal Color: Jet  &amp;  </v>
      </c>
      <c r="B113" s="57" t="str">
        <f>'Copy paste to Here'!C117</f>
        <v>XJB25XS</v>
      </c>
      <c r="C113" s="57" t="s">
        <v>768</v>
      </c>
      <c r="D113" s="58">
        <f>Invoice!B117</f>
        <v>3</v>
      </c>
      <c r="E113" s="59">
        <f>'Shipping Invoice'!J118*$N$1</f>
        <v>3.3</v>
      </c>
      <c r="F113" s="59">
        <f t="shared" si="3"/>
        <v>9.8999999999999986</v>
      </c>
      <c r="G113" s="60">
        <f t="shared" si="4"/>
        <v>114.873</v>
      </c>
      <c r="H113" s="63">
        <f t="shared" si="5"/>
        <v>344.61900000000003</v>
      </c>
    </row>
    <row r="114" spans="1:8" s="62" customFormat="1" ht="36">
      <c r="A114" s="56" t="str">
        <f>IF((LEN('Copy paste to Here'!G118))&gt;5,((CONCATENATE('Copy paste to Here'!G118," &amp; ",'Copy paste to Here'!D118,"  &amp;  ",'Copy paste to Here'!E118))),"Empty Cell")</f>
        <v xml:space="preserve">Pack of 10 pcs. of 3mm high polished surgical steel balls with bezel set crystal and with 1.2mm (16g) threading &amp; Crystal Color: Blue Zircon  &amp;  </v>
      </c>
      <c r="B114" s="57" t="str">
        <f>'Copy paste to Here'!C118</f>
        <v>XJB3</v>
      </c>
      <c r="C114" s="57" t="s">
        <v>770</v>
      </c>
      <c r="D114" s="58">
        <f>Invoice!B118</f>
        <v>5</v>
      </c>
      <c r="E114" s="59">
        <f>'Shipping Invoice'!J119*$N$1</f>
        <v>2.4</v>
      </c>
      <c r="F114" s="59">
        <f t="shared" si="3"/>
        <v>12</v>
      </c>
      <c r="G114" s="60">
        <f t="shared" si="4"/>
        <v>83.543999999999997</v>
      </c>
      <c r="H114" s="63">
        <f t="shared" si="5"/>
        <v>417.71999999999997</v>
      </c>
    </row>
    <row r="115" spans="1:8" s="62" customFormat="1" ht="36">
      <c r="A115" s="56" t="str">
        <f>IF((LEN('Copy paste to Here'!G119))&gt;5,((CONCATENATE('Copy paste to Here'!G119," &amp; ",'Copy paste to Here'!D119,"  &amp;  ",'Copy paste to Here'!E119))),"Empty Cell")</f>
        <v xml:space="preserve">Pack of 10 pcs. of 3mm high polished surgical steel balls with bezel set crystal and with 1.2mm (16g) threading &amp; Crystal Color: Hyacinth  &amp;  </v>
      </c>
      <c r="B115" s="57" t="str">
        <f>'Copy paste to Here'!C119</f>
        <v>XJB3</v>
      </c>
      <c r="C115" s="57" t="s">
        <v>770</v>
      </c>
      <c r="D115" s="58">
        <f>Invoice!B119</f>
        <v>2</v>
      </c>
      <c r="E115" s="59">
        <f>'Shipping Invoice'!J120*$N$1</f>
        <v>2.4</v>
      </c>
      <c r="F115" s="59">
        <f t="shared" si="3"/>
        <v>4.8</v>
      </c>
      <c r="G115" s="60">
        <f t="shared" si="4"/>
        <v>83.543999999999997</v>
      </c>
      <c r="H115" s="63">
        <f t="shared" si="5"/>
        <v>167.08799999999999</v>
      </c>
    </row>
    <row r="116" spans="1:8" s="62" customFormat="1" ht="36">
      <c r="A116" s="56" t="str">
        <f>IF((LEN('Copy paste to Here'!G120))&gt;5,((CONCATENATE('Copy paste to Here'!G120," &amp; ",'Copy paste to Here'!D120,"  &amp;  ",'Copy paste to Here'!E120))),"Empty Cell")</f>
        <v xml:space="preserve">Pack of 10 pcs. of 3mm high polished surgical steel balls with bezel set crystal and with 1.6mm (14g) threading &amp; Crystal Color: Blue Zircon  &amp;  </v>
      </c>
      <c r="B116" s="57" t="str">
        <f>'Copy paste to Here'!C120</f>
        <v>XJB3G</v>
      </c>
      <c r="C116" s="57" t="s">
        <v>772</v>
      </c>
      <c r="D116" s="58">
        <f>Invoice!B120</f>
        <v>3</v>
      </c>
      <c r="E116" s="59">
        <f>'Shipping Invoice'!J121*$N$1</f>
        <v>2.4</v>
      </c>
      <c r="F116" s="59">
        <f t="shared" si="3"/>
        <v>7.1999999999999993</v>
      </c>
      <c r="G116" s="60">
        <f t="shared" si="4"/>
        <v>83.543999999999997</v>
      </c>
      <c r="H116" s="63">
        <f t="shared" si="5"/>
        <v>250.63200000000001</v>
      </c>
    </row>
    <row r="117" spans="1:8" s="62" customFormat="1" ht="36">
      <c r="A117" s="56" t="str">
        <f>IF((LEN('Copy paste to Here'!G121))&gt;5,((CONCATENATE('Copy paste to Here'!G121," &amp; ",'Copy paste to Here'!D121,"  &amp;  ",'Copy paste to Here'!E121))),"Empty Cell")</f>
        <v xml:space="preserve">Pack of 10 pcs. of 3mm high polished surgical steel balls with bezel set crystal and with 0.8mm (20g) threading &amp; Crystal Color: Amethyst  &amp;  </v>
      </c>
      <c r="B117" s="57" t="str">
        <f>'Copy paste to Here'!C121</f>
        <v>XJB3XS</v>
      </c>
      <c r="C117" s="57" t="s">
        <v>513</v>
      </c>
      <c r="D117" s="58">
        <f>Invoice!B121</f>
        <v>3</v>
      </c>
      <c r="E117" s="59">
        <f>'Shipping Invoice'!J122*$N$1</f>
        <v>2.4</v>
      </c>
      <c r="F117" s="59">
        <f t="shared" si="3"/>
        <v>7.1999999999999993</v>
      </c>
      <c r="G117" s="60">
        <f t="shared" si="4"/>
        <v>83.543999999999997</v>
      </c>
      <c r="H117" s="63">
        <f t="shared" si="5"/>
        <v>250.63200000000001</v>
      </c>
    </row>
    <row r="118" spans="1:8" s="62" customFormat="1" ht="36">
      <c r="A118" s="56" t="str">
        <f>IF((LEN('Copy paste to Here'!G122))&gt;5,((CONCATENATE('Copy paste to Here'!G122," &amp; ",'Copy paste to Here'!D122,"  &amp;  ",'Copy paste to Here'!E122))),"Empty Cell")</f>
        <v xml:space="preserve">Pack of 10 pcs. of 4mm high polished surgical steel balls with bezel set crystal and with 1.2mm (16g) threading &amp; Crystal Color: Amethyst  &amp;  </v>
      </c>
      <c r="B118" s="57" t="str">
        <f>'Copy paste to Here'!C122</f>
        <v>XJB4S</v>
      </c>
      <c r="C118" s="57" t="s">
        <v>774</v>
      </c>
      <c r="D118" s="58">
        <f>Invoice!B122</f>
        <v>2</v>
      </c>
      <c r="E118" s="59">
        <f>'Shipping Invoice'!J123*$N$1</f>
        <v>2.4</v>
      </c>
      <c r="F118" s="59">
        <f t="shared" si="3"/>
        <v>4.8</v>
      </c>
      <c r="G118" s="60">
        <f t="shared" si="4"/>
        <v>83.543999999999997</v>
      </c>
      <c r="H118" s="63">
        <f t="shared" si="5"/>
        <v>167.08799999999999</v>
      </c>
    </row>
    <row r="119" spans="1:8" s="62" customFormat="1" ht="36">
      <c r="A119" s="56" t="str">
        <f>IF((LEN('Copy paste to Here'!G123))&gt;5,((CONCATENATE('Copy paste to Here'!G123," &amp; ",'Copy paste to Here'!D123,"  &amp;  ",'Copy paste to Here'!E123))),"Empty Cell")</f>
        <v xml:space="preserve">Pack of 10 pcs. of 4mm high polished surgical steel balls with bezel set crystal and with 1.2mm (16g) threading &amp; Crystal Color: Jet  &amp;  </v>
      </c>
      <c r="B119" s="57" t="str">
        <f>'Copy paste to Here'!C123</f>
        <v>XJB4S</v>
      </c>
      <c r="C119" s="57" t="s">
        <v>774</v>
      </c>
      <c r="D119" s="58">
        <f>Invoice!B123</f>
        <v>2</v>
      </c>
      <c r="E119" s="59">
        <f>'Shipping Invoice'!J124*$N$1</f>
        <v>2.4</v>
      </c>
      <c r="F119" s="59">
        <f t="shared" si="3"/>
        <v>4.8</v>
      </c>
      <c r="G119" s="60">
        <f t="shared" si="4"/>
        <v>83.543999999999997</v>
      </c>
      <c r="H119" s="63">
        <f t="shared" si="5"/>
        <v>167.08799999999999</v>
      </c>
    </row>
    <row r="120" spans="1:8" s="62" customFormat="1" ht="36">
      <c r="A120" s="56" t="str">
        <f>IF((LEN('Copy paste to Here'!G124))&gt;5,((CONCATENATE('Copy paste to Here'!G124," &amp; ",'Copy paste to Here'!D124,"  &amp;  ",'Copy paste to Here'!E124))),"Empty Cell")</f>
        <v xml:space="preserve">Pack of 10 pcs. of 4mm high polished surgical steel balls with bezel set crystal and with 1.2mm (16g) threading &amp; Crystal Color: Light Siam  &amp;  </v>
      </c>
      <c r="B120" s="57" t="str">
        <f>'Copy paste to Here'!C124</f>
        <v>XJB4S</v>
      </c>
      <c r="C120" s="57" t="s">
        <v>774</v>
      </c>
      <c r="D120" s="58">
        <f>Invoice!B124</f>
        <v>1</v>
      </c>
      <c r="E120" s="59">
        <f>'Shipping Invoice'!J125*$N$1</f>
        <v>2.4</v>
      </c>
      <c r="F120" s="59">
        <f t="shared" si="3"/>
        <v>2.4</v>
      </c>
      <c r="G120" s="60">
        <f t="shared" si="4"/>
        <v>83.543999999999997</v>
      </c>
      <c r="H120" s="63">
        <f t="shared" si="5"/>
        <v>83.543999999999997</v>
      </c>
    </row>
    <row r="121" spans="1:8" s="62" customFormat="1" ht="36">
      <c r="A121" s="56" t="str">
        <f>IF((LEN('Copy paste to Here'!G125))&gt;5,((CONCATENATE('Copy paste to Here'!G125," &amp; ",'Copy paste to Here'!D125,"  &amp;  ",'Copy paste to Here'!E125))),"Empty Cell")</f>
        <v xml:space="preserve">Pack of 10 pcs. of 4mm high polished surgical steel balls with bezel set crystal and with 1.2mm (16g) threading &amp; Crystal Color: Emerald  &amp;  </v>
      </c>
      <c r="B121" s="57" t="str">
        <f>'Copy paste to Here'!C125</f>
        <v>XJB4S</v>
      </c>
      <c r="C121" s="57" t="s">
        <v>774</v>
      </c>
      <c r="D121" s="58">
        <f>Invoice!B125</f>
        <v>5</v>
      </c>
      <c r="E121" s="59">
        <f>'Shipping Invoice'!J126*$N$1</f>
        <v>2.4</v>
      </c>
      <c r="F121" s="59">
        <f t="shared" si="3"/>
        <v>12</v>
      </c>
      <c r="G121" s="60">
        <f t="shared" si="4"/>
        <v>83.543999999999997</v>
      </c>
      <c r="H121" s="63">
        <f t="shared" si="5"/>
        <v>417.71999999999997</v>
      </c>
    </row>
    <row r="122" spans="1:8" s="62" customFormat="1" ht="36">
      <c r="A122" s="56" t="str">
        <f>IF((LEN('Copy paste to Here'!G126))&gt;5,((CONCATENATE('Copy paste to Here'!G126," &amp; ",'Copy paste to Here'!D126,"  &amp;  ",'Copy paste to Here'!E126))),"Empty Cell")</f>
        <v xml:space="preserve">Pack of 10 pcs. of 4mm high polished surgical steel balls with bezel set crystal and with 1.2mm (16g) threading &amp; Crystal Color: Peridot  &amp;  </v>
      </c>
      <c r="B122" s="57" t="str">
        <f>'Copy paste to Here'!C126</f>
        <v>XJB4S</v>
      </c>
      <c r="C122" s="57" t="s">
        <v>774</v>
      </c>
      <c r="D122" s="58">
        <f>Invoice!B126</f>
        <v>2</v>
      </c>
      <c r="E122" s="59">
        <f>'Shipping Invoice'!J127*$N$1</f>
        <v>2.4</v>
      </c>
      <c r="F122" s="59">
        <f t="shared" si="3"/>
        <v>4.8</v>
      </c>
      <c r="G122" s="60">
        <f t="shared" si="4"/>
        <v>83.543999999999997</v>
      </c>
      <c r="H122" s="63">
        <f t="shared" si="5"/>
        <v>167.08799999999999</v>
      </c>
    </row>
    <row r="123" spans="1:8" s="62" customFormat="1" ht="36">
      <c r="A123" s="56" t="str">
        <f>IF((LEN('Copy paste to Here'!G127))&gt;5,((CONCATENATE('Copy paste to Here'!G127," &amp; ",'Copy paste to Here'!D127,"  &amp;  ",'Copy paste to Here'!E127))),"Empty Cell")</f>
        <v xml:space="preserve">Pack of 10 pcs. of 4mm high polished surgical steel balls with bezel set crystal and with 1.2mm (16g) threading &amp; Crystal Color: Hyacinth  &amp;  </v>
      </c>
      <c r="B123" s="57" t="str">
        <f>'Copy paste to Here'!C127</f>
        <v>XJB4S</v>
      </c>
      <c r="C123" s="57" t="s">
        <v>774</v>
      </c>
      <c r="D123" s="58">
        <f>Invoice!B127</f>
        <v>2</v>
      </c>
      <c r="E123" s="59">
        <f>'Shipping Invoice'!J128*$N$1</f>
        <v>2.4</v>
      </c>
      <c r="F123" s="59">
        <f t="shared" si="3"/>
        <v>4.8</v>
      </c>
      <c r="G123" s="60">
        <f t="shared" si="4"/>
        <v>83.543999999999997</v>
      </c>
      <c r="H123" s="63">
        <f t="shared" si="5"/>
        <v>167.08799999999999</v>
      </c>
    </row>
    <row r="124" spans="1:8" s="62" customFormat="1" ht="36">
      <c r="A124" s="56" t="str">
        <f>IF((LEN('Copy paste to Here'!G128))&gt;5,((CONCATENATE('Copy paste to Here'!G128," &amp; ",'Copy paste to Here'!D128,"  &amp;  ",'Copy paste to Here'!E128))),"Empty Cell")</f>
        <v xml:space="preserve">Pack of 10 pcs. of 5mm high polished surgical steel balls with bezel set crystal and with 1.2mm (16g) threading &amp; Crystal Color: Clear  &amp;  </v>
      </c>
      <c r="B124" s="57" t="str">
        <f>'Copy paste to Here'!C128</f>
        <v>XJB5S</v>
      </c>
      <c r="C124" s="57" t="s">
        <v>776</v>
      </c>
      <c r="D124" s="58">
        <f>Invoice!B128</f>
        <v>5</v>
      </c>
      <c r="E124" s="59">
        <f>'Shipping Invoice'!J129*$N$1</f>
        <v>2.35</v>
      </c>
      <c r="F124" s="59">
        <f t="shared" si="3"/>
        <v>11.75</v>
      </c>
      <c r="G124" s="60">
        <f t="shared" si="4"/>
        <v>81.803500000000014</v>
      </c>
      <c r="H124" s="63">
        <f t="shared" si="5"/>
        <v>409.01750000000004</v>
      </c>
    </row>
    <row r="125" spans="1:8" s="62" customFormat="1" ht="36">
      <c r="A125" s="56" t="str">
        <f>IF((LEN('Copy paste to Here'!G129))&gt;5,((CONCATENATE('Copy paste to Here'!G129," &amp; ",'Copy paste to Here'!D129,"  &amp;  ",'Copy paste to Here'!E129))),"Empty Cell")</f>
        <v xml:space="preserve">Pack of 10 pcs. of 5mm high polished surgical steel balls with bezel set crystal and with 1.2mm (16g) threading &amp; Crystal Color: Rose  &amp;  </v>
      </c>
      <c r="B125" s="57" t="str">
        <f>'Copy paste to Here'!C129</f>
        <v>XJB5S</v>
      </c>
      <c r="C125" s="57" t="s">
        <v>776</v>
      </c>
      <c r="D125" s="58">
        <f>Invoice!B129</f>
        <v>2</v>
      </c>
      <c r="E125" s="59">
        <f>'Shipping Invoice'!J130*$N$1</f>
        <v>2.35</v>
      </c>
      <c r="F125" s="59">
        <f t="shared" si="3"/>
        <v>4.7</v>
      </c>
      <c r="G125" s="60">
        <f t="shared" si="4"/>
        <v>81.803500000000014</v>
      </c>
      <c r="H125" s="63">
        <f t="shared" si="5"/>
        <v>163.60700000000003</v>
      </c>
    </row>
    <row r="126" spans="1:8" s="62" customFormat="1" ht="36">
      <c r="A126" s="56" t="str">
        <f>IF((LEN('Copy paste to Here'!G130))&gt;5,((CONCATENATE('Copy paste to Here'!G130," &amp; ",'Copy paste to Here'!D130,"  &amp;  ",'Copy paste to Here'!E130))),"Empty Cell")</f>
        <v xml:space="preserve">Pack of 10 pcs. of 5mm high polished surgical steel balls with bezel set crystal and with 1.2mm (16g) threading &amp; Crystal Color: Sapphire  &amp;  </v>
      </c>
      <c r="B126" s="57" t="str">
        <f>'Copy paste to Here'!C130</f>
        <v>XJB5S</v>
      </c>
      <c r="C126" s="57" t="s">
        <v>776</v>
      </c>
      <c r="D126" s="58">
        <f>Invoice!B130</f>
        <v>2</v>
      </c>
      <c r="E126" s="59">
        <f>'Shipping Invoice'!J131*$N$1</f>
        <v>2.35</v>
      </c>
      <c r="F126" s="59">
        <f t="shared" si="3"/>
        <v>4.7</v>
      </c>
      <c r="G126" s="60">
        <f t="shared" si="4"/>
        <v>81.803500000000014</v>
      </c>
      <c r="H126" s="63">
        <f t="shared" si="5"/>
        <v>163.60700000000003</v>
      </c>
    </row>
    <row r="127" spans="1:8" s="62" customFormat="1" ht="36">
      <c r="A127" s="56" t="str">
        <f>IF((LEN('Copy paste to Here'!G131))&gt;5,((CONCATENATE('Copy paste to Here'!G131," &amp; ",'Copy paste to Here'!D131,"  &amp;  ",'Copy paste to Here'!E131))),"Empty Cell")</f>
        <v xml:space="preserve">Pack of 10 pcs. of 5mm high polished surgical steel balls with bezel set crystal and with 1.2mm (16g) threading &amp; Crystal Color: Light Amethyst  &amp;  </v>
      </c>
      <c r="B127" s="57" t="str">
        <f>'Copy paste to Here'!C131</f>
        <v>XJB5S</v>
      </c>
      <c r="C127" s="57" t="s">
        <v>776</v>
      </c>
      <c r="D127" s="58">
        <f>Invoice!B131</f>
        <v>2</v>
      </c>
      <c r="E127" s="59">
        <f>'Shipping Invoice'!J132*$N$1</f>
        <v>2.35</v>
      </c>
      <c r="F127" s="59">
        <f t="shared" si="3"/>
        <v>4.7</v>
      </c>
      <c r="G127" s="60">
        <f t="shared" si="4"/>
        <v>81.803500000000014</v>
      </c>
      <c r="H127" s="63">
        <f t="shared" si="5"/>
        <v>163.60700000000003</v>
      </c>
    </row>
    <row r="128" spans="1:8" s="62" customFormat="1" ht="36">
      <c r="A128" s="56" t="str">
        <f>IF((LEN('Copy paste to Here'!G132))&gt;5,((CONCATENATE('Copy paste to Here'!G132," &amp; ",'Copy paste to Here'!D132,"  &amp;  ",'Copy paste to Here'!E132))),"Empty Cell")</f>
        <v xml:space="preserve">Pack of 10 pcs. of 5mm high polished surgical steel balls with bezel set crystal and with 1.2mm (16g) threading &amp; Crystal Color: Amethyst  &amp;  </v>
      </c>
      <c r="B128" s="57" t="str">
        <f>'Copy paste to Here'!C132</f>
        <v>XJB5S</v>
      </c>
      <c r="C128" s="57" t="s">
        <v>776</v>
      </c>
      <c r="D128" s="58">
        <f>Invoice!B132</f>
        <v>2</v>
      </c>
      <c r="E128" s="59">
        <f>'Shipping Invoice'!J133*$N$1</f>
        <v>2.35</v>
      </c>
      <c r="F128" s="59">
        <f t="shared" si="3"/>
        <v>4.7</v>
      </c>
      <c r="G128" s="60">
        <f t="shared" si="4"/>
        <v>81.803500000000014</v>
      </c>
      <c r="H128" s="63">
        <f t="shared" si="5"/>
        <v>163.60700000000003</v>
      </c>
    </row>
    <row r="129" spans="1:8" s="62" customFormat="1" ht="36">
      <c r="A129" s="56" t="str">
        <f>IF((LEN('Copy paste to Here'!G133))&gt;5,((CONCATENATE('Copy paste to Here'!G133," &amp; ",'Copy paste to Here'!D133,"  &amp;  ",'Copy paste to Here'!E133))),"Empty Cell")</f>
        <v xml:space="preserve">Pack of 10 pcs. of 5mm high polished surgical steel balls with bezel set crystal and with 1.2mm (16g) threading &amp; Crystal Color: Jet  &amp;  </v>
      </c>
      <c r="B129" s="57" t="str">
        <f>'Copy paste to Here'!C133</f>
        <v>XJB5S</v>
      </c>
      <c r="C129" s="57" t="s">
        <v>776</v>
      </c>
      <c r="D129" s="58">
        <f>Invoice!B133</f>
        <v>1</v>
      </c>
      <c r="E129" s="59">
        <f>'Shipping Invoice'!J134*$N$1</f>
        <v>2.35</v>
      </c>
      <c r="F129" s="59">
        <f t="shared" si="3"/>
        <v>2.35</v>
      </c>
      <c r="G129" s="60">
        <f t="shared" si="4"/>
        <v>81.803500000000014</v>
      </c>
      <c r="H129" s="63">
        <f t="shared" si="5"/>
        <v>81.803500000000014</v>
      </c>
    </row>
    <row r="130" spans="1:8" s="62" customFormat="1" ht="36">
      <c r="A130" s="56" t="str">
        <f>IF((LEN('Copy paste to Here'!G134))&gt;5,((CONCATENATE('Copy paste to Here'!G134," &amp; ",'Copy paste to Here'!D134,"  &amp;  ",'Copy paste to Here'!E134))),"Empty Cell")</f>
        <v xml:space="preserve">Pack of 10 pcs. of 5mm high polished surgical steel balls with bezel set crystal and with 1.2mm (16g) threading &amp; Crystal Color: Fuchsia  &amp;  </v>
      </c>
      <c r="B130" s="57" t="str">
        <f>'Copy paste to Here'!C134</f>
        <v>XJB5S</v>
      </c>
      <c r="C130" s="57" t="s">
        <v>776</v>
      </c>
      <c r="D130" s="58">
        <f>Invoice!B134</f>
        <v>2</v>
      </c>
      <c r="E130" s="59">
        <f>'Shipping Invoice'!J135*$N$1</f>
        <v>2.35</v>
      </c>
      <c r="F130" s="59">
        <f t="shared" si="3"/>
        <v>4.7</v>
      </c>
      <c r="G130" s="60">
        <f t="shared" si="4"/>
        <v>81.803500000000014</v>
      </c>
      <c r="H130" s="63">
        <f t="shared" si="5"/>
        <v>163.60700000000003</v>
      </c>
    </row>
    <row r="131" spans="1:8" s="62" customFormat="1" ht="36">
      <c r="A131" s="56" t="str">
        <f>IF((LEN('Copy paste to Here'!G135))&gt;5,((CONCATENATE('Copy paste to Here'!G135," &amp; ",'Copy paste to Here'!D135,"  &amp;  ",'Copy paste to Here'!E135))),"Empty Cell")</f>
        <v xml:space="preserve">Pack of 10 pcs. of 5mm high polished surgical steel balls with bezel set crystal and with 1.2mm (16g) threading &amp; Crystal Color: Light Siam  &amp;  </v>
      </c>
      <c r="B131" s="57" t="str">
        <f>'Copy paste to Here'!C135</f>
        <v>XJB5S</v>
      </c>
      <c r="C131" s="57" t="s">
        <v>776</v>
      </c>
      <c r="D131" s="58">
        <f>Invoice!B135</f>
        <v>1</v>
      </c>
      <c r="E131" s="59">
        <f>'Shipping Invoice'!J136*$N$1</f>
        <v>2.35</v>
      </c>
      <c r="F131" s="59">
        <f t="shared" si="3"/>
        <v>2.35</v>
      </c>
      <c r="G131" s="60">
        <f t="shared" si="4"/>
        <v>81.803500000000014</v>
      </c>
      <c r="H131" s="63">
        <f t="shared" si="5"/>
        <v>81.803500000000014</v>
      </c>
    </row>
    <row r="132" spans="1:8" s="62" customFormat="1" ht="36">
      <c r="A132" s="56" t="str">
        <f>IF((LEN('Copy paste to Here'!G136))&gt;5,((CONCATENATE('Copy paste to Here'!G136," &amp; ",'Copy paste to Here'!D136,"  &amp;  ",'Copy paste to Here'!E136))),"Empty Cell")</f>
        <v xml:space="preserve">Pack of 10 pcs. of 5mm high polished surgical steel balls with bezel set crystal and with 1.2mm (16g) threading &amp; Crystal Color: Emerald  &amp;  </v>
      </c>
      <c r="B132" s="57" t="str">
        <f>'Copy paste to Here'!C136</f>
        <v>XJB5S</v>
      </c>
      <c r="C132" s="57" t="s">
        <v>776</v>
      </c>
      <c r="D132" s="58">
        <f>Invoice!B136</f>
        <v>3</v>
      </c>
      <c r="E132" s="59">
        <f>'Shipping Invoice'!J137*$N$1</f>
        <v>2.35</v>
      </c>
      <c r="F132" s="59">
        <f t="shared" si="3"/>
        <v>7.0500000000000007</v>
      </c>
      <c r="G132" s="60">
        <f t="shared" si="4"/>
        <v>81.803500000000014</v>
      </c>
      <c r="H132" s="63">
        <f t="shared" si="5"/>
        <v>245.41050000000004</v>
      </c>
    </row>
    <row r="133" spans="1:8" s="62" customFormat="1" ht="36">
      <c r="A133" s="56" t="str">
        <f>IF((LEN('Copy paste to Here'!G137))&gt;5,((CONCATENATE('Copy paste to Here'!G137," &amp; ",'Copy paste to Here'!D137,"  &amp;  ",'Copy paste to Here'!E137))),"Empty Cell")</f>
        <v xml:space="preserve">Pack of 10 pcs. of 5mm high polished surgical steel balls with bezel set crystal and with 1.2mm (16g) threading &amp; Crystal Color: Peridot  &amp;  </v>
      </c>
      <c r="B133" s="57" t="str">
        <f>'Copy paste to Here'!C137</f>
        <v>XJB5S</v>
      </c>
      <c r="C133" s="57" t="s">
        <v>776</v>
      </c>
      <c r="D133" s="58">
        <f>Invoice!B137</f>
        <v>2</v>
      </c>
      <c r="E133" s="59">
        <f>'Shipping Invoice'!J138*$N$1</f>
        <v>2.35</v>
      </c>
      <c r="F133" s="59">
        <f t="shared" si="3"/>
        <v>4.7</v>
      </c>
      <c r="G133" s="60">
        <f t="shared" si="4"/>
        <v>81.803500000000014</v>
      </c>
      <c r="H133" s="63">
        <f t="shared" si="5"/>
        <v>163.60700000000003</v>
      </c>
    </row>
    <row r="134" spans="1:8" s="62" customFormat="1" ht="36">
      <c r="A134" s="56" t="str">
        <f>IF((LEN('Copy paste to Here'!G138))&gt;5,((CONCATENATE('Copy paste to Here'!G138," &amp; ",'Copy paste to Here'!D138,"  &amp;  ",'Copy paste to Here'!E138))),"Empty Cell")</f>
        <v xml:space="preserve">Pack of 10 pcs. of 5mm high polished surgical steel balls with bezel set crystal and with 1.2mm (16g) threading &amp; Crystal Color: Hyacinth  &amp;  </v>
      </c>
      <c r="B134" s="57" t="str">
        <f>'Copy paste to Here'!C138</f>
        <v>XJB5S</v>
      </c>
      <c r="C134" s="57" t="s">
        <v>776</v>
      </c>
      <c r="D134" s="58">
        <f>Invoice!B138</f>
        <v>3</v>
      </c>
      <c r="E134" s="59">
        <f>'Shipping Invoice'!J139*$N$1</f>
        <v>2.35</v>
      </c>
      <c r="F134" s="59">
        <f t="shared" si="3"/>
        <v>7.0500000000000007</v>
      </c>
      <c r="G134" s="60">
        <f t="shared" si="4"/>
        <v>81.803500000000014</v>
      </c>
      <c r="H134" s="63">
        <f t="shared" si="5"/>
        <v>245.41050000000004</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2290.3099999999986</v>
      </c>
      <c r="G1000" s="60"/>
      <c r="H1000" s="61">
        <f t="shared" ref="H1000:H1007" si="49">F1000*$E$14</f>
        <v>79725.691099999953</v>
      </c>
    </row>
    <row r="1001" spans="1:8" s="62" customFormat="1">
      <c r="A1001" s="56" t="str">
        <f>'[2]Copy paste to Here'!T2</f>
        <v>SHIPPING HANDLING</v>
      </c>
      <c r="B1001" s="75"/>
      <c r="C1001" s="75"/>
      <c r="D1001" s="76"/>
      <c r="E1001" s="67"/>
      <c r="F1001" s="59">
        <v>-745.07</v>
      </c>
      <c r="G1001" s="60"/>
      <c r="H1001" s="61">
        <f t="shared" si="49"/>
        <v>-25935.886700000003</v>
      </c>
    </row>
    <row r="1002" spans="1:8" s="62" customFormat="1" outlineLevel="1">
      <c r="A1002" s="56" t="str">
        <f>'[2]Copy paste to Here'!T3</f>
        <v>DISCOUNT</v>
      </c>
      <c r="B1002" s="75"/>
      <c r="C1002" s="75"/>
      <c r="D1002" s="76"/>
      <c r="E1002" s="67"/>
      <c r="F1002" s="59">
        <v>-229.03</v>
      </c>
      <c r="G1002" s="60"/>
      <c r="H1002" s="61">
        <f t="shared" si="49"/>
        <v>-7972.5343000000003</v>
      </c>
    </row>
    <row r="1003" spans="1:8" s="62" customFormat="1">
      <c r="A1003" s="56" t="str">
        <f>'[2]Copy paste to Here'!T4</f>
        <v>Total:</v>
      </c>
      <c r="B1003" s="75"/>
      <c r="C1003" s="75"/>
      <c r="D1003" s="76"/>
      <c r="E1003" s="67"/>
      <c r="F1003" s="59">
        <v>1316.2089999999985</v>
      </c>
      <c r="G1003" s="60"/>
      <c r="H1003" s="61">
        <f t="shared" si="49"/>
        <v>45817.235289999953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79725.691099999982</v>
      </c>
    </row>
    <row r="1010" spans="1:8" s="21" customFormat="1">
      <c r="A1010" s="22"/>
      <c r="E1010" s="21" t="s">
        <v>177</v>
      </c>
      <c r="H1010" s="84">
        <f>(SUMIF($A$1000:$A$1008,"Total:",$H$1000:$H$1008))</f>
        <v>45817.235289999953</v>
      </c>
    </row>
    <row r="1011" spans="1:8" s="21" customFormat="1">
      <c r="E1011" s="21" t="s">
        <v>178</v>
      </c>
      <c r="H1011" s="85">
        <f>H1013-H1012</f>
        <v>42819.85</v>
      </c>
    </row>
    <row r="1012" spans="1:8" s="21" customFormat="1">
      <c r="E1012" s="21" t="s">
        <v>179</v>
      </c>
      <c r="H1012" s="85">
        <f>ROUND((H1013*7)/107,2)</f>
        <v>2997.39</v>
      </c>
    </row>
    <row r="1013" spans="1:8" s="21" customFormat="1">
      <c r="E1013" s="22" t="s">
        <v>180</v>
      </c>
      <c r="H1013" s="86">
        <f>ROUND((SUMIF($A$1000:$A$1008,"Total:",$H$1000:$H$1008)),2)</f>
        <v>45817.24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7"/>
  <sheetViews>
    <sheetView workbookViewId="0">
      <selection activeCell="A5" sqref="A5"/>
    </sheetView>
  </sheetViews>
  <sheetFormatPr defaultRowHeight="15"/>
  <sheetData>
    <row r="1" spans="1:1">
      <c r="A1" s="2" t="s">
        <v>778</v>
      </c>
    </row>
    <row r="2" spans="1:1">
      <c r="A2" s="2" t="s">
        <v>779</v>
      </c>
    </row>
    <row r="3" spans="1:1">
      <c r="A3" s="2" t="s">
        <v>780</v>
      </c>
    </row>
    <row r="4" spans="1:1">
      <c r="A4" s="2" t="s">
        <v>781</v>
      </c>
    </row>
    <row r="5" spans="1:1">
      <c r="A5" s="2" t="s">
        <v>723</v>
      </c>
    </row>
    <row r="6" spans="1:1">
      <c r="A6" s="2" t="s">
        <v>725</v>
      </c>
    </row>
    <row r="7" spans="1:1">
      <c r="A7" s="2" t="s">
        <v>725</v>
      </c>
    </row>
    <row r="8" spans="1:1">
      <c r="A8" s="2" t="s">
        <v>729</v>
      </c>
    </row>
    <row r="9" spans="1:1">
      <c r="A9" s="2" t="s">
        <v>729</v>
      </c>
    </row>
    <row r="10" spans="1:1">
      <c r="A10" s="2" t="s">
        <v>729</v>
      </c>
    </row>
    <row r="11" spans="1:1">
      <c r="A11" s="2" t="s">
        <v>729</v>
      </c>
    </row>
    <row r="12" spans="1:1">
      <c r="A12" s="2" t="s">
        <v>782</v>
      </c>
    </row>
    <row r="13" spans="1:1">
      <c r="A13" s="2" t="s">
        <v>782</v>
      </c>
    </row>
    <row r="14" spans="1:1">
      <c r="A14" s="2" t="s">
        <v>783</v>
      </c>
    </row>
    <row r="15" spans="1:1">
      <c r="A15" s="2" t="s">
        <v>784</v>
      </c>
    </row>
    <row r="16" spans="1:1">
      <c r="A16" s="2" t="s">
        <v>784</v>
      </c>
    </row>
    <row r="17" spans="1:1">
      <c r="A17" s="2" t="s">
        <v>734</v>
      </c>
    </row>
    <row r="18" spans="1:1">
      <c r="A18" s="2" t="s">
        <v>619</v>
      </c>
    </row>
    <row r="19" spans="1:1">
      <c r="A19" s="2" t="s">
        <v>619</v>
      </c>
    </row>
    <row r="20" spans="1:1">
      <c r="A20" s="2" t="s">
        <v>619</v>
      </c>
    </row>
    <row r="21" spans="1:1">
      <c r="A21" s="2" t="s">
        <v>619</v>
      </c>
    </row>
    <row r="22" spans="1:1">
      <c r="A22" s="2" t="s">
        <v>619</v>
      </c>
    </row>
    <row r="23" spans="1:1">
      <c r="A23" s="2" t="s">
        <v>619</v>
      </c>
    </row>
    <row r="24" spans="1:1">
      <c r="A24" s="2" t="s">
        <v>736</v>
      </c>
    </row>
    <row r="25" spans="1:1">
      <c r="A25" s="2" t="s">
        <v>738</v>
      </c>
    </row>
    <row r="26" spans="1:1">
      <c r="A26" s="2" t="s">
        <v>738</v>
      </c>
    </row>
    <row r="27" spans="1:1">
      <c r="A27" s="2" t="s">
        <v>740</v>
      </c>
    </row>
    <row r="28" spans="1:1">
      <c r="A28" s="2" t="s">
        <v>740</v>
      </c>
    </row>
    <row r="29" spans="1:1">
      <c r="A29" s="2" t="s">
        <v>740</v>
      </c>
    </row>
    <row r="30" spans="1:1">
      <c r="A30" s="2" t="s">
        <v>740</v>
      </c>
    </row>
    <row r="31" spans="1:1">
      <c r="A31" s="2" t="s">
        <v>740</v>
      </c>
    </row>
    <row r="32" spans="1:1">
      <c r="A32" s="2" t="s">
        <v>740</v>
      </c>
    </row>
    <row r="33" spans="1:1">
      <c r="A33" s="2" t="s">
        <v>740</v>
      </c>
    </row>
    <row r="34" spans="1:1">
      <c r="A34" s="2" t="s">
        <v>742</v>
      </c>
    </row>
    <row r="35" spans="1:1">
      <c r="A35" s="2" t="s">
        <v>742</v>
      </c>
    </row>
    <row r="36" spans="1:1">
      <c r="A36" s="2" t="s">
        <v>742</v>
      </c>
    </row>
    <row r="37" spans="1:1">
      <c r="A37" s="2" t="s">
        <v>742</v>
      </c>
    </row>
    <row r="38" spans="1:1">
      <c r="A38" s="2" t="s">
        <v>742</v>
      </c>
    </row>
    <row r="39" spans="1:1">
      <c r="A39" s="2" t="s">
        <v>742</v>
      </c>
    </row>
    <row r="40" spans="1:1">
      <c r="A40" s="2" t="s">
        <v>744</v>
      </c>
    </row>
    <row r="41" spans="1:1">
      <c r="A41" s="2" t="s">
        <v>746</v>
      </c>
    </row>
    <row r="42" spans="1:1">
      <c r="A42" s="2" t="s">
        <v>746</v>
      </c>
    </row>
    <row r="43" spans="1:1">
      <c r="A43" s="2" t="s">
        <v>746</v>
      </c>
    </row>
    <row r="44" spans="1:1">
      <c r="A44" s="2" t="s">
        <v>746</v>
      </c>
    </row>
    <row r="45" spans="1:1">
      <c r="A45" s="2" t="s">
        <v>749</v>
      </c>
    </row>
    <row r="46" spans="1:1">
      <c r="A46" s="2" t="s">
        <v>751</v>
      </c>
    </row>
    <row r="47" spans="1:1">
      <c r="A47" s="2" t="s">
        <v>751</v>
      </c>
    </row>
    <row r="48" spans="1:1">
      <c r="A48" s="2" t="s">
        <v>68</v>
      </c>
    </row>
    <row r="49" spans="1:1">
      <c r="A49" s="2" t="s">
        <v>68</v>
      </c>
    </row>
    <row r="50" spans="1:1">
      <c r="A50" s="2" t="s">
        <v>68</v>
      </c>
    </row>
    <row r="51" spans="1:1">
      <c r="A51" s="2" t="s">
        <v>68</v>
      </c>
    </row>
    <row r="52" spans="1:1">
      <c r="A52" s="2" t="s">
        <v>68</v>
      </c>
    </row>
    <row r="53" spans="1:1">
      <c r="A53" s="2" t="s">
        <v>68</v>
      </c>
    </row>
    <row r="54" spans="1:1">
      <c r="A54" s="2" t="s">
        <v>68</v>
      </c>
    </row>
    <row r="55" spans="1:1">
      <c r="A55" s="2" t="s">
        <v>68</v>
      </c>
    </row>
    <row r="56" spans="1:1">
      <c r="A56" s="2" t="s">
        <v>68</v>
      </c>
    </row>
    <row r="57" spans="1:1">
      <c r="A57" s="2" t="s">
        <v>68</v>
      </c>
    </row>
    <row r="58" spans="1:1">
      <c r="A58" s="2" t="s">
        <v>68</v>
      </c>
    </row>
    <row r="59" spans="1:1">
      <c r="A59" s="2" t="s">
        <v>68</v>
      </c>
    </row>
    <row r="60" spans="1:1">
      <c r="A60" s="2" t="s">
        <v>68</v>
      </c>
    </row>
    <row r="61" spans="1:1">
      <c r="A61" s="2" t="s">
        <v>68</v>
      </c>
    </row>
    <row r="62" spans="1:1">
      <c r="A62" s="2" t="s">
        <v>68</v>
      </c>
    </row>
    <row r="63" spans="1:1">
      <c r="A63" s="2" t="s">
        <v>68</v>
      </c>
    </row>
    <row r="64" spans="1:1">
      <c r="A64" s="2" t="s">
        <v>68</v>
      </c>
    </row>
    <row r="65" spans="1:1">
      <c r="A65" s="2" t="s">
        <v>754</v>
      </c>
    </row>
    <row r="66" spans="1:1">
      <c r="A66" s="2" t="s">
        <v>754</v>
      </c>
    </row>
    <row r="67" spans="1:1">
      <c r="A67" s="2" t="s">
        <v>754</v>
      </c>
    </row>
    <row r="68" spans="1:1">
      <c r="A68" s="2" t="s">
        <v>754</v>
      </c>
    </row>
    <row r="69" spans="1:1">
      <c r="A69" s="2" t="s">
        <v>754</v>
      </c>
    </row>
    <row r="70" spans="1:1">
      <c r="A70" s="2" t="s">
        <v>473</v>
      </c>
    </row>
    <row r="71" spans="1:1">
      <c r="A71" s="2" t="s">
        <v>473</v>
      </c>
    </row>
    <row r="72" spans="1:1">
      <c r="A72" s="2" t="s">
        <v>473</v>
      </c>
    </row>
    <row r="73" spans="1:1">
      <c r="A73" s="2" t="s">
        <v>473</v>
      </c>
    </row>
    <row r="74" spans="1:1">
      <c r="A74" s="2" t="s">
        <v>473</v>
      </c>
    </row>
    <row r="75" spans="1:1">
      <c r="A75" s="2" t="s">
        <v>473</v>
      </c>
    </row>
    <row r="76" spans="1:1">
      <c r="A76" s="2" t="s">
        <v>473</v>
      </c>
    </row>
    <row r="77" spans="1:1">
      <c r="A77" s="2" t="s">
        <v>473</v>
      </c>
    </row>
    <row r="78" spans="1:1">
      <c r="A78" s="2" t="s">
        <v>473</v>
      </c>
    </row>
    <row r="79" spans="1:1">
      <c r="A79" s="2" t="s">
        <v>473</v>
      </c>
    </row>
    <row r="80" spans="1:1">
      <c r="A80" s="2" t="s">
        <v>756</v>
      </c>
    </row>
    <row r="81" spans="1:1">
      <c r="A81" s="2" t="s">
        <v>756</v>
      </c>
    </row>
    <row r="82" spans="1:1">
      <c r="A82" s="2" t="s">
        <v>756</v>
      </c>
    </row>
    <row r="83" spans="1:1">
      <c r="A83" s="2" t="s">
        <v>756</v>
      </c>
    </row>
    <row r="84" spans="1:1">
      <c r="A84" s="2" t="s">
        <v>756</v>
      </c>
    </row>
    <row r="85" spans="1:1">
      <c r="A85" s="2" t="s">
        <v>756</v>
      </c>
    </row>
    <row r="86" spans="1:1">
      <c r="A86" s="2" t="s">
        <v>758</v>
      </c>
    </row>
    <row r="87" spans="1:1">
      <c r="A87" s="2" t="s">
        <v>758</v>
      </c>
    </row>
    <row r="88" spans="1:1">
      <c r="A88" s="2" t="s">
        <v>758</v>
      </c>
    </row>
    <row r="89" spans="1:1">
      <c r="A89" s="2" t="s">
        <v>603</v>
      </c>
    </row>
    <row r="90" spans="1:1">
      <c r="A90" s="2" t="s">
        <v>760</v>
      </c>
    </row>
    <row r="91" spans="1:1">
      <c r="A91" s="2" t="s">
        <v>762</v>
      </c>
    </row>
    <row r="92" spans="1:1">
      <c r="A92" s="2" t="s">
        <v>764</v>
      </c>
    </row>
    <row r="93" spans="1:1">
      <c r="A93" s="2" t="s">
        <v>766</v>
      </c>
    </row>
    <row r="94" spans="1:1">
      <c r="A94" s="2" t="s">
        <v>766</v>
      </c>
    </row>
    <row r="95" spans="1:1">
      <c r="A95" s="2" t="s">
        <v>768</v>
      </c>
    </row>
    <row r="96" spans="1:1">
      <c r="A96" s="2" t="s">
        <v>768</v>
      </c>
    </row>
    <row r="97" spans="1:1">
      <c r="A97" s="2" t="s">
        <v>770</v>
      </c>
    </row>
    <row r="98" spans="1:1">
      <c r="A98" s="2" t="s">
        <v>770</v>
      </c>
    </row>
    <row r="99" spans="1:1">
      <c r="A99" s="2" t="s">
        <v>772</v>
      </c>
    </row>
    <row r="100" spans="1:1">
      <c r="A100" s="2" t="s">
        <v>513</v>
      </c>
    </row>
    <row r="101" spans="1:1">
      <c r="A101" s="2" t="s">
        <v>774</v>
      </c>
    </row>
    <row r="102" spans="1:1">
      <c r="A102" s="2" t="s">
        <v>774</v>
      </c>
    </row>
    <row r="103" spans="1:1">
      <c r="A103" s="2" t="s">
        <v>774</v>
      </c>
    </row>
    <row r="104" spans="1:1">
      <c r="A104" s="2" t="s">
        <v>774</v>
      </c>
    </row>
    <row r="105" spans="1:1">
      <c r="A105" s="2" t="s">
        <v>774</v>
      </c>
    </row>
    <row r="106" spans="1:1">
      <c r="A106" s="2" t="s">
        <v>774</v>
      </c>
    </row>
    <row r="107" spans="1:1">
      <c r="A107" s="2" t="s">
        <v>776</v>
      </c>
    </row>
    <row r="108" spans="1:1">
      <c r="A108" s="2" t="s">
        <v>776</v>
      </c>
    </row>
    <row r="109" spans="1:1">
      <c r="A109" s="2" t="s">
        <v>776</v>
      </c>
    </row>
    <row r="110" spans="1:1">
      <c r="A110" s="2" t="s">
        <v>776</v>
      </c>
    </row>
    <row r="111" spans="1:1">
      <c r="A111" s="2" t="s">
        <v>776</v>
      </c>
    </row>
    <row r="112" spans="1:1">
      <c r="A112" s="2" t="s">
        <v>776</v>
      </c>
    </row>
    <row r="113" spans="1:1">
      <c r="A113" s="2" t="s">
        <v>776</v>
      </c>
    </row>
    <row r="114" spans="1:1">
      <c r="A114" s="2" t="s">
        <v>776</v>
      </c>
    </row>
    <row r="115" spans="1:1">
      <c r="A115" s="2" t="s">
        <v>776</v>
      </c>
    </row>
    <row r="116" spans="1:1">
      <c r="A116" s="2" t="s">
        <v>776</v>
      </c>
    </row>
    <row r="117" spans="1:1">
      <c r="A117" s="2" t="s">
        <v>776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2023-09-07T03:52:46Z</cp:lastPrinted>
  <dcterms:created xsi:type="dcterms:W3CDTF">2009-06-02T18:56:54Z</dcterms:created>
  <dcterms:modified xsi:type="dcterms:W3CDTF">2023-09-07T03:52:47Z</dcterms:modified>
</cp:coreProperties>
</file>