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3FBCEB8A-DBD0-4485-9E48-EB910B36823E}"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Invoice!$A$1:$K$115</definedName>
    <definedName name="_xlnm.Print_Area" localSheetId="3">'Shipping Invoice'!$A$1:$L$114</definedName>
    <definedName name="_xlnm.Print_Area" localSheetId="4">'Tax Invoice'!$A$1:$H$1013</definedName>
    <definedName name="_xlnm.Print_Titles" localSheetId="1">Invoice!$2:$22</definedName>
    <definedName name="_xlnm.Print_Titles" localSheetId="3">'Shipping Invoice'!$1:$22</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1" i="6" l="1"/>
  <c r="E101" i="6"/>
  <c r="E100" i="6"/>
  <c r="E95" i="6"/>
  <c r="E94" i="6"/>
  <c r="E93" i="6"/>
  <c r="E85" i="6"/>
  <c r="E84" i="6"/>
  <c r="E80" i="6"/>
  <c r="E79" i="6"/>
  <c r="E78" i="6"/>
  <c r="E77" i="6"/>
  <c r="E69" i="6"/>
  <c r="E68" i="6"/>
  <c r="E64" i="6"/>
  <c r="E63" i="6"/>
  <c r="E62" i="6"/>
  <c r="E61" i="6"/>
  <c r="E53" i="6"/>
  <c r="E52" i="6"/>
  <c r="E48" i="6"/>
  <c r="E47" i="6"/>
  <c r="E46" i="6"/>
  <c r="E45" i="6"/>
  <c r="E37" i="6"/>
  <c r="E36" i="6"/>
  <c r="E32" i="6"/>
  <c r="E31" i="6"/>
  <c r="E30" i="6"/>
  <c r="E29" i="6"/>
  <c r="E21" i="6"/>
  <c r="E20" i="6"/>
  <c r="K15" i="7"/>
  <c r="K18" i="7"/>
  <c r="K10" i="7"/>
  <c r="I110" i="7"/>
  <c r="I108" i="7"/>
  <c r="I103" i="7"/>
  <c r="I102" i="7"/>
  <c r="I98" i="7"/>
  <c r="I96" i="7"/>
  <c r="I95" i="7"/>
  <c r="I92" i="7"/>
  <c r="I90" i="7"/>
  <c r="I89" i="7"/>
  <c r="I84" i="7"/>
  <c r="I82" i="7"/>
  <c r="I81" i="7"/>
  <c r="I77" i="7"/>
  <c r="I75" i="7"/>
  <c r="I74" i="7"/>
  <c r="I69" i="7"/>
  <c r="I67" i="7"/>
  <c r="I61" i="7"/>
  <c r="I60" i="7"/>
  <c r="I55" i="7"/>
  <c r="I53" i="7"/>
  <c r="I52" i="7"/>
  <c r="I48" i="7"/>
  <c r="I46" i="7"/>
  <c r="I41" i="7"/>
  <c r="I39" i="7"/>
  <c r="I38" i="7"/>
  <c r="I35" i="7"/>
  <c r="I33" i="7"/>
  <c r="I32" i="7"/>
  <c r="I29" i="7"/>
  <c r="I27" i="7"/>
  <c r="I26" i="7"/>
  <c r="I101" i="7"/>
  <c r="N1" i="6"/>
  <c r="E96" i="6" s="1"/>
  <c r="F1002" i="6"/>
  <c r="F1001" i="6"/>
  <c r="D105" i="6"/>
  <c r="B110" i="7" s="1"/>
  <c r="D104" i="6"/>
  <c r="B109" i="7" s="1"/>
  <c r="D103" i="6"/>
  <c r="B108" i="7" s="1"/>
  <c r="D102" i="6"/>
  <c r="B107" i="7" s="1"/>
  <c r="D101" i="6"/>
  <c r="B106" i="7" s="1"/>
  <c r="D100" i="6"/>
  <c r="B105" i="7" s="1"/>
  <c r="D99" i="6"/>
  <c r="B104" i="7" s="1"/>
  <c r="D98" i="6"/>
  <c r="B103" i="7" s="1"/>
  <c r="D97" i="6"/>
  <c r="B102" i="7" s="1"/>
  <c r="D96" i="6"/>
  <c r="B101" i="7" s="1"/>
  <c r="D95" i="6"/>
  <c r="B100" i="7" s="1"/>
  <c r="D94" i="6"/>
  <c r="B99" i="7" s="1"/>
  <c r="D93" i="6"/>
  <c r="B98" i="7" s="1"/>
  <c r="D92" i="6"/>
  <c r="D91" i="6"/>
  <c r="B96" i="7" s="1"/>
  <c r="D90" i="6"/>
  <c r="B95" i="7" s="1"/>
  <c r="D89" i="6"/>
  <c r="B94" i="7" s="1"/>
  <c r="D88" i="6"/>
  <c r="B93" i="7" s="1"/>
  <c r="D87" i="6"/>
  <c r="B92" i="7" s="1"/>
  <c r="D86" i="6"/>
  <c r="B91" i="7" s="1"/>
  <c r="D85" i="6"/>
  <c r="B90" i="7" s="1"/>
  <c r="D84" i="6"/>
  <c r="B89" i="7" s="1"/>
  <c r="D83" i="6"/>
  <c r="B88" i="7" s="1"/>
  <c r="D82" i="6"/>
  <c r="B87" i="7" s="1"/>
  <c r="D81" i="6"/>
  <c r="B86" i="7" s="1"/>
  <c r="D80" i="6"/>
  <c r="B85" i="7" s="1"/>
  <c r="D79" i="6"/>
  <c r="B84" i="7" s="1"/>
  <c r="D78" i="6"/>
  <c r="B83" i="7" s="1"/>
  <c r="D77" i="6"/>
  <c r="B82" i="7" s="1"/>
  <c r="D76" i="6"/>
  <c r="B81" i="7" s="1"/>
  <c r="K81" i="7" s="1"/>
  <c r="D75" i="6"/>
  <c r="B80" i="7" s="1"/>
  <c r="D74" i="6"/>
  <c r="B79" i="7" s="1"/>
  <c r="D73" i="6"/>
  <c r="B78" i="7" s="1"/>
  <c r="D72" i="6"/>
  <c r="B77" i="7" s="1"/>
  <c r="D71" i="6"/>
  <c r="B76" i="7" s="1"/>
  <c r="D70" i="6"/>
  <c r="B75" i="7" s="1"/>
  <c r="D69" i="6"/>
  <c r="B74" i="7" s="1"/>
  <c r="D68" i="6"/>
  <c r="B73" i="7" s="1"/>
  <c r="D67" i="6"/>
  <c r="B72" i="7" s="1"/>
  <c r="D66" i="6"/>
  <c r="B71" i="7" s="1"/>
  <c r="D65" i="6"/>
  <c r="B70" i="7" s="1"/>
  <c r="D64" i="6"/>
  <c r="B69" i="7" s="1"/>
  <c r="D63" i="6"/>
  <c r="B68" i="7" s="1"/>
  <c r="D62" i="6"/>
  <c r="B67" i="7" s="1"/>
  <c r="D61" i="6"/>
  <c r="B66" i="7" s="1"/>
  <c r="D60" i="6"/>
  <c r="B65" i="7" s="1"/>
  <c r="D59" i="6"/>
  <c r="B64" i="7" s="1"/>
  <c r="D58" i="6"/>
  <c r="B63" i="7" s="1"/>
  <c r="D57" i="6"/>
  <c r="B62" i="7" s="1"/>
  <c r="D56" i="6"/>
  <c r="B61" i="7" s="1"/>
  <c r="D55" i="6"/>
  <c r="B60" i="7" s="1"/>
  <c r="D54" i="6"/>
  <c r="B59" i="7" s="1"/>
  <c r="D53" i="6"/>
  <c r="B58" i="7" s="1"/>
  <c r="D52" i="6"/>
  <c r="B57" i="7" s="1"/>
  <c r="D51" i="6"/>
  <c r="B56" i="7" s="1"/>
  <c r="D50" i="6"/>
  <c r="B55" i="7" s="1"/>
  <c r="D49" i="6"/>
  <c r="B54" i="7" s="1"/>
  <c r="D48" i="6"/>
  <c r="B53" i="7" s="1"/>
  <c r="D47" i="6"/>
  <c r="B52" i="7" s="1"/>
  <c r="D46" i="6"/>
  <c r="B51" i="7" s="1"/>
  <c r="D45" i="6"/>
  <c r="B50" i="7" s="1"/>
  <c r="D44" i="6"/>
  <c r="B49" i="7" s="1"/>
  <c r="D43" i="6"/>
  <c r="B48" i="7" s="1"/>
  <c r="D42" i="6"/>
  <c r="B47" i="7" s="1"/>
  <c r="D41" i="6"/>
  <c r="B46" i="7" s="1"/>
  <c r="D40" i="6"/>
  <c r="B45" i="7" s="1"/>
  <c r="D39" i="6"/>
  <c r="B44" i="7" s="1"/>
  <c r="D38" i="6"/>
  <c r="B43" i="7" s="1"/>
  <c r="D37" i="6"/>
  <c r="B42" i="7" s="1"/>
  <c r="D36" i="6"/>
  <c r="B41" i="7" s="1"/>
  <c r="D35" i="6"/>
  <c r="B40" i="7" s="1"/>
  <c r="D34" i="6"/>
  <c r="B39" i="7" s="1"/>
  <c r="D33" i="6"/>
  <c r="B38" i="7" s="1"/>
  <c r="D32" i="6"/>
  <c r="B37" i="7" s="1"/>
  <c r="D31" i="6"/>
  <c r="B36" i="7" s="1"/>
  <c r="D30" i="6"/>
  <c r="B35" i="7" s="1"/>
  <c r="D29" i="6"/>
  <c r="B34" i="7" s="1"/>
  <c r="D28" i="6"/>
  <c r="B33" i="7" s="1"/>
  <c r="D27" i="6"/>
  <c r="B32" i="7" s="1"/>
  <c r="D26" i="6"/>
  <c r="B31" i="7" s="1"/>
  <c r="D25" i="6"/>
  <c r="B30" i="7" s="1"/>
  <c r="D24" i="6"/>
  <c r="B29" i="7" s="1"/>
  <c r="D23" i="6"/>
  <c r="B28" i="7" s="1"/>
  <c r="D22" i="6"/>
  <c r="B27" i="7" s="1"/>
  <c r="D21" i="6"/>
  <c r="B26" i="7" s="1"/>
  <c r="D20" i="6"/>
  <c r="B25" i="7" s="1"/>
  <c r="D19" i="6"/>
  <c r="B24" i="7" s="1"/>
  <c r="D18" i="6"/>
  <c r="B23" i="7" s="1"/>
  <c r="G3" i="6"/>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A1007" i="6"/>
  <c r="A1006" i="6"/>
  <c r="A1005" i="6"/>
  <c r="F1004" i="6"/>
  <c r="A1004" i="6"/>
  <c r="A1003" i="6"/>
  <c r="A1002" i="6"/>
  <c r="J111" i="2" l="1"/>
  <c r="J114" i="2" s="1"/>
  <c r="K39" i="7"/>
  <c r="K38" i="7"/>
  <c r="K41" i="7"/>
  <c r="K55" i="7"/>
  <c r="K103" i="7"/>
  <c r="K33" i="7"/>
  <c r="K102" i="7"/>
  <c r="K35" i="7"/>
  <c r="K110" i="7"/>
  <c r="K95" i="7"/>
  <c r="K32" i="7"/>
  <c r="K48" i="7"/>
  <c r="K96" i="7"/>
  <c r="I34" i="7"/>
  <c r="K34" i="7" s="1"/>
  <c r="I47" i="7"/>
  <c r="I62" i="7"/>
  <c r="K62" i="7" s="1"/>
  <c r="I76" i="7"/>
  <c r="K76" i="7" s="1"/>
  <c r="I91" i="7"/>
  <c r="K91" i="7" s="1"/>
  <c r="I104" i="7"/>
  <c r="K104" i="7" s="1"/>
  <c r="I23" i="7"/>
  <c r="K23" i="7" s="1"/>
  <c r="I50" i="7"/>
  <c r="K50" i="7" s="1"/>
  <c r="I64" i="7"/>
  <c r="K64" i="7" s="1"/>
  <c r="I79" i="7"/>
  <c r="K79" i="7" s="1"/>
  <c r="I94" i="7"/>
  <c r="K94" i="7" s="1"/>
  <c r="I106" i="7"/>
  <c r="K82" i="7"/>
  <c r="K98" i="7"/>
  <c r="I49" i="7"/>
  <c r="K49" i="7" s="1"/>
  <c r="I63" i="7"/>
  <c r="K63" i="7" s="1"/>
  <c r="I78" i="7"/>
  <c r="K78" i="7" s="1"/>
  <c r="I93" i="7"/>
  <c r="K93" i="7" s="1"/>
  <c r="I105" i="7"/>
  <c r="K105" i="7" s="1"/>
  <c r="K52" i="7"/>
  <c r="K84" i="7"/>
  <c r="I24" i="7"/>
  <c r="K24" i="7" s="1"/>
  <c r="I36" i="7"/>
  <c r="K36" i="7" s="1"/>
  <c r="I51" i="7"/>
  <c r="K51" i="7" s="1"/>
  <c r="I65" i="7"/>
  <c r="K65" i="7" s="1"/>
  <c r="I107" i="7"/>
  <c r="K107" i="7" s="1"/>
  <c r="K53" i="7"/>
  <c r="K69" i="7"/>
  <c r="K101" i="7"/>
  <c r="I25" i="7"/>
  <c r="K25" i="7" s="1"/>
  <c r="I37" i="7"/>
  <c r="K37" i="7" s="1"/>
  <c r="I66" i="7"/>
  <c r="K66" i="7" s="1"/>
  <c r="I80" i="7"/>
  <c r="K80" i="7" s="1"/>
  <c r="K67" i="7"/>
  <c r="I28" i="7"/>
  <c r="K28" i="7" s="1"/>
  <c r="I40" i="7"/>
  <c r="K40" i="7" s="1"/>
  <c r="I54" i="7"/>
  <c r="K54" i="7" s="1"/>
  <c r="I68" i="7"/>
  <c r="K68" i="7" s="1"/>
  <c r="I83" i="7"/>
  <c r="K83" i="7" s="1"/>
  <c r="I97" i="7"/>
  <c r="K97" i="7" s="1"/>
  <c r="I109" i="7"/>
  <c r="K109" i="7" s="1"/>
  <c r="K27" i="7"/>
  <c r="K75" i="7"/>
  <c r="I43" i="7"/>
  <c r="K43" i="7" s="1"/>
  <c r="I57" i="7"/>
  <c r="K57" i="7" s="1"/>
  <c r="I71" i="7"/>
  <c r="K71" i="7" s="1"/>
  <c r="I86" i="7"/>
  <c r="K86" i="7" s="1"/>
  <c r="K89" i="7"/>
  <c r="K74" i="7"/>
  <c r="K106" i="7"/>
  <c r="I42" i="7"/>
  <c r="K42" i="7" s="1"/>
  <c r="I70" i="7"/>
  <c r="K70" i="7" s="1"/>
  <c r="I99" i="7"/>
  <c r="K99" i="7" s="1"/>
  <c r="K60" i="7"/>
  <c r="K92" i="7"/>
  <c r="K108" i="7"/>
  <c r="I44" i="7"/>
  <c r="K44" i="7" s="1"/>
  <c r="I58" i="7"/>
  <c r="K58" i="7" s="1"/>
  <c r="I72" i="7"/>
  <c r="K72" i="7" s="1"/>
  <c r="I87" i="7"/>
  <c r="K87" i="7" s="1"/>
  <c r="I100" i="7"/>
  <c r="K100" i="7" s="1"/>
  <c r="K26" i="7"/>
  <c r="K90" i="7"/>
  <c r="I30" i="7"/>
  <c r="K30" i="7" s="1"/>
  <c r="I56" i="7"/>
  <c r="K56" i="7" s="1"/>
  <c r="I85" i="7"/>
  <c r="K85" i="7" s="1"/>
  <c r="K29" i="7"/>
  <c r="K61" i="7"/>
  <c r="K77" i="7"/>
  <c r="I31" i="7"/>
  <c r="K31" i="7" s="1"/>
  <c r="I45" i="7"/>
  <c r="K45" i="7" s="1"/>
  <c r="I59" i="7"/>
  <c r="K59" i="7" s="1"/>
  <c r="I73" i="7"/>
  <c r="K73" i="7" s="1"/>
  <c r="I88" i="7"/>
  <c r="K88" i="7" s="1"/>
  <c r="K47" i="7"/>
  <c r="K46" i="7"/>
  <c r="E33" i="6"/>
  <c r="E49" i="6"/>
  <c r="E65" i="6"/>
  <c r="E81" i="6"/>
  <c r="E97" i="6"/>
  <c r="E18" i="6"/>
  <c r="E34" i="6"/>
  <c r="E50" i="6"/>
  <c r="E66" i="6"/>
  <c r="E82" i="6"/>
  <c r="E98" i="6"/>
  <c r="E19" i="6"/>
  <c r="E35" i="6"/>
  <c r="E51" i="6"/>
  <c r="E67" i="6"/>
  <c r="E83" i="6"/>
  <c r="E99" i="6"/>
  <c r="E22" i="6"/>
  <c r="E38" i="6"/>
  <c r="E54" i="6"/>
  <c r="E70" i="6"/>
  <c r="E86" i="6"/>
  <c r="E102" i="6"/>
  <c r="E23" i="6"/>
  <c r="E39" i="6"/>
  <c r="E55" i="6"/>
  <c r="E71" i="6"/>
  <c r="E87" i="6"/>
  <c r="E103" i="6"/>
  <c r="E24" i="6"/>
  <c r="E40" i="6"/>
  <c r="E56" i="6"/>
  <c r="E72" i="6"/>
  <c r="E88" i="6"/>
  <c r="E104" i="6"/>
  <c r="E25" i="6"/>
  <c r="E57" i="6"/>
  <c r="E89" i="6"/>
  <c r="E105" i="6"/>
  <c r="E26" i="6"/>
  <c r="E42" i="6"/>
  <c r="E58" i="6"/>
  <c r="E74" i="6"/>
  <c r="E90" i="6"/>
  <c r="E41" i="6"/>
  <c r="E73" i="6"/>
  <c r="E27" i="6"/>
  <c r="E43" i="6"/>
  <c r="E59" i="6"/>
  <c r="E75" i="6"/>
  <c r="E91" i="6"/>
  <c r="E28" i="6"/>
  <c r="E44" i="6"/>
  <c r="E60" i="6"/>
  <c r="E76" i="6"/>
  <c r="E92" i="6"/>
  <c r="M11" i="6"/>
  <c r="I118" i="2" s="1"/>
  <c r="K111" i="7" l="1"/>
  <c r="K113"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17" i="2" s="1"/>
  <c r="I121" i="2" l="1"/>
  <c r="I119" i="2" s="1"/>
  <c r="I122" i="2"/>
  <c r="I120"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<sst xmlns="http://schemas.openxmlformats.org/spreadsheetml/2006/main" count="3101" uniqueCount="866">
  <si>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</si>
  <si>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</si>
  <si>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</si>
  <si>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</si>
  <si>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</si>
  <si>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</si>
  <si>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</si>
  <si>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</si>
  <si>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</si>
  <si>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</si>
  <si>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</si>
  <si>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</si>
  <si>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</si>
  <si>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</si>
  <si>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</si>
  <si>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</si>
  <si>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</si>
  <si>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</si>
  <si>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</si>
  <si>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</si>
  <si>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</si>
  <si>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</si>
  <si>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</si>
  <si>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</si>
  <si>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</si>
  <si>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</si>
  <si>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</si>
  <si>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</si>
  <si>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</si>
  <si>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</si>
  <si>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</si>
  <si>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</si>
  <si>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</si>
  <si>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</si>
  <si>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</si>
  <si>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</si>
  <si>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</si>
  <si>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</si>
  <si>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</si>
  <si>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</si>
  <si>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</si>
  <si>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</si>
  <si>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</si>
  <si>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</si>
  <si>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</si>
  <si>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</si>
  <si>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</si>
  <si>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</si>
  <si>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</si>
  <si>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</si>
  <si>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</si>
  <si>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</si>
  <si>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</si>
  <si>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</si>
  <si>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</si>
  <si>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</si>
  <si>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</si>
  <si>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</si>
  <si>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</si>
  <si>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</si>
  <si>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</si>
  <si>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</si>
  <si>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</si>
  <si>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</si>
  <si>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</si>
  <si>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</si>
  <si>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</si>
  <si>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</si>
  <si>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</si>
  <si>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</si>
  <si>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</si>
  <si>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</si>
  <si>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</si>
  <si>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</si>
  <si>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</si>
  <si>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</si>
  <si>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</si>
  <si>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</si>
  <si>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</si>
  <si>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</si>
  <si>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</si>
  <si>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</si>
  <si>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</si>
  <si>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</si>
  <si>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</si>
  <si>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</si>
  <si>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</si>
  <si>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</si>
  <si>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</si>
  <si>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</si>
  <si>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</si>
  <si>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</si>
  <si>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</si>
  <si>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</si>
  <si>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</si>
  <si>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</si>
  <si>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</si>
  <si>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</si>
  <si>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</si>
  <si>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</si>
  <si>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</si>
  <si>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</si>
  <si>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</si>
  <si>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</si>
  <si>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</si>
  <si>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</si>
  <si>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</si>
  <si>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</si>
  <si>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</si>
  <si>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</si>
  <si>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</si>
  <si>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</si>
  <si>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</si>
  <si>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</si>
  <si>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</si>
  <si>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</si>
  <si>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</si>
  <si>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</si>
  <si>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</si>
  <si>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</si>
  <si>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</si>
  <si>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</si>
  <si>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</si>
  <si>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</si>
  <si>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</si>
  <si>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</si>
  <si>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</si>
  <si>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</si>
  <si>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</si>
  <si>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</si>
  <si>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</si>
  <si>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</si>
  <si>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</si>
  <si>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</si>
  <si>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</si>
  <si>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</si>
  <si>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</si>
  <si>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</si>
  <si>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</si>
  <si>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</si>
  <si>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</si>
  <si>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</si>
  <si>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</si>
  <si>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</si>
  <si>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</si>
  <si>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</si>
  <si>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</si>
  <si>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</si>
  <si>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</si>
  <si>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</si>
  <si>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</si>
  <si>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</si>
  <si>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</si>
  <si>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</si>
  <si>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</si>
  <si>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</si>
  <si>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</si>
  <si>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</si>
  <si>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</si>
  <si>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</si>
  <si>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</si>
  <si>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</si>
  <si>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</si>
  <si>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</si>
  <si>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</si>
  <si>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</si>
  <si>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</si>
  <si>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</si>
  <si>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</si>
  <si>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</si>
  <si>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</si>
  <si>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</si>
  <si>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</si>
  <si>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</si>
  <si>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</si>
  <si>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</si>
  <si>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</si>
  <si>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</si>
  <si>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</si>
  <si>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</si>
  <si>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</si>
  <si>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</si>
  <si>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</si>
  <si>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</si>
  <si>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</si>
  <si>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</si>
  <si>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</si>
  <si>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</si>
  <si>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</si>
  <si>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</si>
  <si>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</si>
  <si>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</si>
  <si>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</si>
  <si>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</si>
  <si>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</si>
  <si>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</si>
  <si>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</si>
  <si>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</si>
  <si>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</si>
  <si>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</si>
  <si>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</si>
  <si>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</si>
  <si>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</si>
  <si>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</si>
  <si>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</si>
  <si>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</si>
  <si>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</si>
  <si>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</si>
  <si>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</si>
  <si>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</si>
  <si>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</si>
  <si>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</si>
  <si>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</si>
  <si>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</si>
  <si>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</si>
  <si>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</si>
  <si>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</si>
  <si>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</si>
  <si>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</si>
  <si>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</si>
  <si>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</si>
  <si>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</si>
  <si>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</si>
  <si>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</si>
  <si>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</si>
  <si>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</si>
  <si>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</si>
  <si>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</si>
  <si>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</si>
  <si>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</si>
  <si>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</si>
  <si>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</si>
  <si>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</si>
  <si>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</si>
  <si>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</si>
  <si>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</si>
  <si>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</si>
  <si>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</si>
  <si>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</si>
  <si>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</si>
  <si>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</si>
  <si>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</si>
  <si>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</si>
  <si>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</si>
  <si>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</si>
  <si>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</si>
  <si>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</si>
  <si>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</si>
  <si>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</si>
  <si>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</si>
  <si>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</si>
  <si>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</si>
  <si>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</si>
  <si>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</si>
  <si>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</si>
  <si>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</si>
  <si>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</si>
  <si>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</si>
  <si>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</si>
  <si>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</si>
  <si>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</si>
  <si>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</si>
  <si>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</si>
  <si>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</si>
  <si>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</si>
  <si>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</si>
  <si>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</si>
  <si>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</si>
  <si>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</si>
  <si>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</si>
  <si>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</si>
  <si>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</si>
  <si>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</si>
  <si>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</si>
  <si>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</si>
  <si>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</si>
  <si>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</si>
  <si>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</si>
  <si>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</si>
  <si>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</si>
  <si>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</si>
  <si>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</si>
  <si>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</si>
  <si>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</si>
  <si>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</si>
  <si>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</si>
  <si>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</si>
  <si>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</si>
  <si>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</si>
  <si>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</si>
  <si>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</si>
  <si>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</si>
  <si>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</si>
  <si>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</si>
  <si>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</si>
  <si>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</si>
  <si>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</si>
  <si>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</si>
  <si>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</si>
  <si>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</si>
  <si>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</si>
  <si>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</si>
  <si>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</si>
  <si>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</si>
  <si>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</si>
  <si>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</si>
  <si>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</si>
  <si>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</si>
  <si>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</si>
  <si>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</si>
  <si>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</si>
  <si>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</si>
  <si>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</si>
  <si>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</si>
  <si>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</si>
  <si>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</si>
  <si>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</si>
  <si>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</si>
  <si>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</si>
  <si>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</si>
  <si>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</si>
  <si>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</si>
  <si>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</si>
  <si>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</si>
  <si>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</si>
  <si>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</si>
  <si>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</si>
  <si>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</si>
  <si>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</si>
  <si>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</si>
  <si>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</si>
  <si>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</si>
  <si>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</si>
  <si>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</si>
  <si>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</si>
  <si>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</si>
  <si>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</si>
  <si>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</si>
  <si>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</si>
  <si>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</si>
  <si>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</si>
  <si>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</si>
  <si>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</si>
  <si>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</si>
  <si>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</si>
  <si>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</si>
  <si>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</si>
  <si>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</si>
  <si>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</si>
  <si>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</si>
  <si>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</si>
  <si>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</si>
  <si>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</si>
  <si>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</si>
  <si>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</si>
  <si>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</si>
  <si>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</si>
  <si>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</si>
  <si>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</si>
  <si>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</si>
  <si>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</si>
  <si>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</si>
  <si>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</si>
  <si>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</si>
  <si>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</si>
  <si>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</si>
  <si>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</si>
  <si>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</si>
  <si>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</si>
  <si>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</si>
  <si>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</si>
  <si>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</si>
  <si>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</si>
  <si>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</si>
  <si>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</si>
  <si>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</si>
  <si>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</si>
  <si>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</si>
  <si>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</si>
  <si>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</si>
  <si>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</si>
  <si>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</si>
  <si>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</si>
  <si>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</si>
  <si>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</si>
  <si>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</si>
  <si>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</si>
  <si>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</si>
  <si>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</si>
  <si>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</si>
  <si>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</si>
  <si>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</si>
  <si>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</si>
  <si>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</si>
  <si>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</si>
  <si>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</si>
  <si>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</si>
  <si>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</si>
  <si>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</si>
  <si>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</si>
  <si>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</si>
  <si>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</si>
  <si>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</si>
  <si>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</si>
  <si>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</si>
  <si>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</si>
  <si>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</si>
  <si>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</si>
  <si>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</si>
  <si>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</si>
  <si>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</si>
  <si>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</si>
  <si>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</si>
  <si>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</si>
  <si>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</si>
  <si>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</si>
  <si>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</si>
  <si>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</si>
  <si>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</si>
  <si>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</si>
  <si>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</si>
  <si>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</si>
  <si>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</si>
  <si>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</si>
  <si>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</si>
  <si>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</si>
  <si>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</si>
  <si>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</si>
  <si>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</si>
  <si>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</si>
  <si>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</si>
  <si>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</si>
  <si>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</si>
  <si>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</si>
  <si>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</si>
  <si>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</si>
  <si>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</si>
  <si>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</si>
  <si>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</si>
  <si>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</si>
  <si>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</si>
  <si>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</si>
  <si>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</si>
  <si>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</si>
  <si>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</si>
  <si>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</si>
  <si>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</si>
  <si>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</si>
  <si>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</si>
  <si>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</si>
  <si>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</si>
  <si>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</si>
  <si>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</si>
  <si>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</si>
  <si>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</si>
  <si>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</si>
  <si>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</si>
  <si>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</si>
  <si>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</si>
  <si>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</si>
  <si>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</si>
  <si>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</si>
  <si>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</si>
  <si>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</si>
  <si>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</si>
  <si>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</si>
  <si>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</si>
  <si>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</si>
  <si>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</si>
  <si>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</si>
  <si>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</si>
  <si>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</si>
  <si>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</si>
  <si>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</si>
  <si>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</si>
  <si>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</si>
  <si>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</si>
  <si>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</si>
  <si>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</si>
  <si>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</si>
  <si>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</si>
  <si>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</si>
  <si>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</si>
  <si>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</si>
  <si>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</si>
  <si>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</si>
  <si>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</si>
  <si>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</si>
  <si>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</si>
  <si>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</si>
  <si>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</si>
  <si>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</si>
  <si>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</si>
  <si>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</si>
  <si>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</si>
  <si>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</si>
  <si>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</si>
  <si>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</si>
  <si>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</si>
  <si>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</si>
  <si>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</si>
  <si>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</si>
  <si>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</si>
  <si>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</si>
  <si>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</si>
  <si>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</si>
  <si>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</si>
  <si>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</si>
  <si>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</si>
  <si>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</si>
  <si>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</si>
  <si>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</si>
  <si>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</si>
  <si>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</si>
  <si>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</si>
  <si>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</si>
  <si>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</si>
  <si>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</si>
  <si>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</si>
  <si>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</si>
  <si>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</si>
  <si>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</si>
  <si>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</si>
  <si>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</si>
  <si>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</si>
  <si>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</si>
  <si>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</si>
  <si>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</si>
  <si>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</si>
  <si>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</si>
  <si>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</si>
  <si>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</si>
  <si>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</si>
  <si>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</si>
  <si>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</si>
  <si>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</si>
  <si>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</si>
  <si>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</si>
  <si>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</si>
  <si>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</si>
  <si>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</si>
  <si>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</si>
  <si>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</si>
  <si>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</si>
  <si>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</si>
  <si>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</si>
  <si>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</si>
  <si>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</si>
  <si>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</si>
  <si>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</si>
  <si>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</si>
  <si>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</si>
  <si>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</si>
  <si>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</si>
  <si>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</si>
  <si>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</si>
  <si>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</si>
  <si>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</si>
  <si>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</si>
  <si>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</si>
  <si>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</si>
  <si>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</si>
  <si>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</si>
  <si>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</si>
  <si>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</si>
  <si>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</si>
  <si>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</si>
  <si>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</si>
  <si>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</si>
  <si>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</si>
  <si>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</si>
  <si>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</si>
  <si>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</si>
  <si>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</si>
  <si>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</si>
  <si>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</si>
  <si>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</si>
  <si>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</si>
  <si>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</si>
  <si>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</si>
  <si>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</si>
  <si>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</si>
  <si>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</si>
  <si>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</si>
  <si>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</si>
  <si>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</si>
  <si>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</si>
  <si>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</si>
  <si>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</si>
  <si>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</si>
  <si>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</si>
  <si>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</si>
  <si>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</si>
  <si>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</si>
  <si>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</si>
  <si>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</si>
  <si>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</si>
  <si>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</si>
  <si>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</si>
  <si>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</si>
  <si>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</si>
  <si>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</si>
  <si>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</si>
  <si>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</si>
  <si>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</si>
  <si>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</si>
  <si>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</si>
  <si>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</si>
  <si>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</si>
  <si>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</si>
  <si>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</si>
  <si>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</si>
  <si>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</si>
  <si>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</si>
  <si>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</si>
  <si>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</si>
  <si>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</si>
  <si>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</si>
  <si>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</si>
  <si>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</si>
  <si>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</si>
  <si>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</si>
  <si>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</si>
  <si>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</si>
  <si>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</si>
  <si>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</si>
  <si>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</si>
  <si>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</si>
  <si>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</si>
  <si>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</si>
  <si>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</si>
  <si>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</si>
  <si>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</si>
  <si>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</si>
  <si>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</si>
  <si>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</si>
  <si>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</si>
  <si>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</si>
  <si>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</si>
  <si>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</si>
  <si>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</si>
  <si>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</si>
  <si>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</si>
  <si>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</si>
  <si>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</si>
  <si>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</si>
  <si>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</si>
  <si>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</si>
  <si>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</si>
  <si>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</si>
  <si>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</si>
  <si>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</si>
  <si>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</si>
  <si>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</si>
  <si>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</si>
  <si>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</si>
  <si>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</si>
  <si>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</si>
  <si>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</si>
  <si>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</si>
  <si>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</si>
  <si>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</si>
  <si>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</si>
  <si>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</si>
  <si>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</si>
  <si>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</si>
  <si>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</si>
  <si>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</si>
  <si>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</si>
  <si>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</si>
  <si>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</si>
  <si>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</si>
  <si>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</si>
  <si>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</si>
  <si>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</si>
  <si>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</si>
  <si>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</si>
  <si>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</si>
  <si>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</si>
  <si>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</si>
  <si>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</si>
  <si>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</si>
  <si>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</si>
  <si>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</si>
  <si>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</si>
  <si>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</si>
  <si>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</si>
  <si>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</si>
  <si>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</si>
  <si>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</si>
  <si>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</si>
  <si>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</si>
  <si>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</si>
  <si>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</si>
  <si>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</si>
  <si>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</si>
  <si>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</si>
  <si>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</si>
  <si>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</si>
  <si>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</si>
  <si>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</si>
  <si>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</si>
  <si>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</si>
  <si>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</si>
  <si>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</si>
  <si>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</si>
  <si>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</si>
  <si>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</si>
  <si>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</si>
  <si>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</si>
  <si>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</si>
  <si>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</si>
  <si>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</si>
  <si>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</si>
  <si>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</si>
  <si>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</si>
  <si>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Gauge: 8mm</t>
  </si>
  <si>
    <t>Gauge: 5mm</t>
  </si>
  <si>
    <t>Gauge: 10mm</t>
  </si>
  <si>
    <t>Gauge: 12mm</t>
  </si>
  <si>
    <t>316L steel belly banana, 14g (1.6m) with a 8mm and a 5mm bezel set jewel ball using original Czech Preciosa crystals.</t>
  </si>
  <si>
    <t>Gauge: 6mm</t>
  </si>
  <si>
    <t>JOCAR REGALS S.L.</t>
  </si>
  <si>
    <t>ANTONIO LAMELAS TAPIA</t>
  </si>
  <si>
    <t>CALLE DEL MAR 112</t>
  </si>
  <si>
    <t>08911 BADALONA, Barcelona</t>
  </si>
  <si>
    <t>Spain</t>
  </si>
  <si>
    <t>Tel: +34 933841840 // +34 933840077</t>
  </si>
  <si>
    <t>Email: jocardiscos@gmail.com</t>
  </si>
  <si>
    <t>ABBSA</t>
  </si>
  <si>
    <t>ABNSA</t>
  </si>
  <si>
    <t>ACFP</t>
  </si>
  <si>
    <t>Gauge: 4mm</t>
  </si>
  <si>
    <t>Acrylic flesh tunnel with external screw-fit</t>
  </si>
  <si>
    <t>BNMB</t>
  </si>
  <si>
    <t>Color: Green</t>
  </si>
  <si>
    <t>BNSA</t>
  </si>
  <si>
    <t>DNSM31</t>
  </si>
  <si>
    <t>Packing Option: Vacuum Sealed Packing to prevent tarnishing</t>
  </si>
  <si>
    <t>DNSM32</t>
  </si>
  <si>
    <t>DNSM40</t>
  </si>
  <si>
    <t>ERZ</t>
  </si>
  <si>
    <t>Size: 4mm</t>
  </si>
  <si>
    <t>One pair of stainless steel ear stud with 2mm to 10mm prong set clear round Cubic Zirconia stone</t>
  </si>
  <si>
    <t>ERZSQ</t>
  </si>
  <si>
    <t>One pair of surgical steel ear stud with prong set clear square Cubic Zirconia stone</t>
  </si>
  <si>
    <t>Size: 7mm</t>
  </si>
  <si>
    <t>Size: 9mm</t>
  </si>
  <si>
    <t>FTPG</t>
  </si>
  <si>
    <t>PVD plated surgical steel screw-fit flesh tunnel</t>
  </si>
  <si>
    <t>MCD447X</t>
  </si>
  <si>
    <t>316L steel belly banana, 14g (1.6mm) with 5&amp;8mm bezel set double jewel ball and a dangling crystal cherry design</t>
  </si>
  <si>
    <t>MPRD</t>
  </si>
  <si>
    <t>High polished surgical steel magnetic fake plug (sold per piece)</t>
  </si>
  <si>
    <t>High polished surgical steel nose screw, 0.8mm (20g) with 2mm ball shaped top</t>
  </si>
  <si>
    <t>NSB18</t>
  </si>
  <si>
    <t>High polished surgical steel nose screw, 1mm (18g) with 2mm ball shaped top</t>
  </si>
  <si>
    <t>Anodized surgical steel nose screw, 20g (0.8mm) with 2mm ball top</t>
  </si>
  <si>
    <t>Surgical steel nose screw, 20g (0.8mm) with prong set 1.5mm round CZ stone</t>
  </si>
  <si>
    <t>PWKKXL</t>
  </si>
  <si>
    <t>Gauge: 25mm</t>
  </si>
  <si>
    <t>XL size areng wood concave double flare plug</t>
  </si>
  <si>
    <t>SIUT</t>
  </si>
  <si>
    <t>Silicone Ultra Thin double flared flesh tunnel</t>
  </si>
  <si>
    <t>SR11</t>
  </si>
  <si>
    <t>Ring Size: 7</t>
  </si>
  <si>
    <t>Matte polished stainless steel cutting ring with cut-out skull and crossbones design</t>
  </si>
  <si>
    <t>Ring Size: 9</t>
  </si>
  <si>
    <t>Ring Size: 10</t>
  </si>
  <si>
    <t>Ring Size: 11</t>
  </si>
  <si>
    <t>SR138</t>
  </si>
  <si>
    <t>Matte polished stainless steel carving ring with high polished chinese dragon design</t>
  </si>
  <si>
    <t>SR145</t>
  </si>
  <si>
    <t>Matte polished stainless steel wide band ring with engravable beveled edge in high polish</t>
  </si>
  <si>
    <t>Ring Size: 8</t>
  </si>
  <si>
    <t>SR150</t>
  </si>
  <si>
    <t>Ring Size: 6</t>
  </si>
  <si>
    <t>High polished stainless steel engravable comfort fit wide band ring</t>
  </si>
  <si>
    <t>SR18</t>
  </si>
  <si>
    <t>Plain band stainless steel ring with skull engraving</t>
  </si>
  <si>
    <t>SR246</t>
  </si>
  <si>
    <t>Stainless steel ring with embedded chain inlay</t>
  </si>
  <si>
    <t>SRB20</t>
  </si>
  <si>
    <t>Black anodized stainless steel engravable 3-ribbed ring (matte with high polish center band)</t>
  </si>
  <si>
    <t>SRB25</t>
  </si>
  <si>
    <t>Black anodized stainless steel ring with dragon design</t>
  </si>
  <si>
    <t>SRB63</t>
  </si>
  <si>
    <t>Black anodized stainless steel ring with lined high polished stainless steel center</t>
  </si>
  <si>
    <t>STHP</t>
  </si>
  <si>
    <t>PVD plated internally threaded surgical steel double flare flesh tunnel</t>
  </si>
  <si>
    <t>ACFP6</t>
  </si>
  <si>
    <t>ACFP2</t>
  </si>
  <si>
    <t>ACFP0</t>
  </si>
  <si>
    <t>ACFP00</t>
  </si>
  <si>
    <t>ACFP1/2</t>
  </si>
  <si>
    <t>DNSM31V</t>
  </si>
  <si>
    <t>DNSM32V</t>
  </si>
  <si>
    <t>DNSM40V</t>
  </si>
  <si>
    <t>ERZ4</t>
  </si>
  <si>
    <t>ERZ8</t>
  </si>
  <si>
    <t>ERZ10</t>
  </si>
  <si>
    <t>ERZSQ4</t>
  </si>
  <si>
    <t>ERZSQ7</t>
  </si>
  <si>
    <t>ERZSQ9</t>
  </si>
  <si>
    <t>ERZSQ10</t>
  </si>
  <si>
    <t>FTPG6</t>
  </si>
  <si>
    <t>FTPG0</t>
  </si>
  <si>
    <t>FTPG00</t>
  </si>
  <si>
    <t>FTPG1/2</t>
  </si>
  <si>
    <t>MPRD6</t>
  </si>
  <si>
    <t>MPRD8</t>
  </si>
  <si>
    <t>PWKKXL1</t>
  </si>
  <si>
    <t>SIUT6</t>
  </si>
  <si>
    <t>SIUT2</t>
  </si>
  <si>
    <t>SIUT0</t>
  </si>
  <si>
    <t>SIUT00</t>
  </si>
  <si>
    <t>SIUT1/2</t>
  </si>
  <si>
    <t>STHP4</t>
  </si>
  <si>
    <t>STHP2</t>
  </si>
  <si>
    <t>STHP0</t>
  </si>
  <si>
    <t>STHP00</t>
  </si>
  <si>
    <t>STHP1/2</t>
  </si>
  <si>
    <t>Five Hundred Twenty Three and 92 cents EUR</t>
  </si>
  <si>
    <t>Flexible acrylic tongue barbell, 14g (1.6mm) with 6mm solid colored acrylic balls - length 5/8'' (16mm)</t>
  </si>
  <si>
    <t>Flexible acrylic belly banana, 14g (1.6mm) with 5 &amp; 8mm solid colored acrylic balls - length 3/8'' (10mm)</t>
  </si>
  <si>
    <t>Surgical steel belly banana, 14g (1.6mm) with 5 &amp; 8 mm acrylic marble balls - length 3/8'' (10mm)</t>
  </si>
  <si>
    <t>Surgical steel belly bananas, 14g (1.6mm) with 5 &amp; 8mm solid acrylic color balls - length 3/8'' (10mm)</t>
  </si>
  <si>
    <t>Box with 40 pieces of silver nose hoops, 22g (0.6mm) and an outer diameter of 5/16''(8mm) and 3/8'' (10mm) (in standard packing or in vacuum sealed packing to prevent tarnishing)</t>
  </si>
  <si>
    <t>Box with 40 pieces of silver nose hoops, 22g (0.6mm) with a single ball and an outer diameter of 5/16''(8mm) and 3/8'' (10mm) (in standard packing or in vacuum sealed packing to prevent tarnishing)</t>
  </si>
  <si>
    <t>Display box 40 pcs of black plated silver noose hoops, 22g (0.6mm) with and without ball and an outer diameter of 5/16''(8mm) and 3/8'' (10mm) (in standard packing or in vacuum sealed packing to prevent tarnishing)</t>
  </si>
  <si>
    <t>Exchange Rate EUR-THB</t>
  </si>
  <si>
    <t>C.I.F./D.N.I.: ESB60140886</t>
  </si>
  <si>
    <t>VAT: B60140886</t>
  </si>
  <si>
    <t>Leo</t>
  </si>
  <si>
    <t>Free Shipping to Spain via DHL due to order over 350USD:</t>
  </si>
  <si>
    <t>Five Hundred Fourteen and 67 cents EUR</t>
  </si>
  <si>
    <t>247-249 Tano Road, Bavornives</t>
  </si>
  <si>
    <t>One Hundred Nineteen and 56 cents EUR</t>
  </si>
  <si>
    <t>Steel belly banana, 14g (1.6m) with a 8mm and a 5mm ball</t>
  </si>
  <si>
    <t>Steel belly banana, 14g (1.6mm) with 5 &amp; 8 mm acrylic marble balls - length 3/8'' (10mm)</t>
  </si>
  <si>
    <t>Steel belly bananas, 14g (1.6mm) with 5 &amp; 8mm solid acrylic color balls - length 3/8'' (10mm)</t>
  </si>
  <si>
    <t>Box with 40 pieces of steel nose hoops, 22g (0.6mm)</t>
  </si>
  <si>
    <t xml:space="preserve">Box with 40 pieces of steel nose hoops, 22g (0.6mm) </t>
  </si>
  <si>
    <t>Display box 40 pcs of colored steel noose hoops, 22g (0.6mm)</t>
  </si>
  <si>
    <t>Colored steel screw-fit flesh tunnel</t>
  </si>
  <si>
    <t>Steel magnetic fake plug (sold per piece)</t>
  </si>
  <si>
    <t>Steel nose screw, 0.8mm (20g) with 2mm ball shaped top</t>
  </si>
  <si>
    <t>Steel nose screw, 1mm (18g) with 2mm ball shaped top</t>
  </si>
  <si>
    <t>Colored steel nose screw, 20g (0.8mm) with 2mm ball top</t>
  </si>
  <si>
    <t>XL size  double flare plug</t>
  </si>
  <si>
    <t>Steel cutting ring with cut-out skull and crossbones design</t>
  </si>
  <si>
    <t>Steel carving ring with high polished chinese dragon design</t>
  </si>
  <si>
    <t>Steel wide band ring with engravable beveled edge in high polish</t>
  </si>
  <si>
    <t>Steel engravable comfort fit wide band ring</t>
  </si>
  <si>
    <t>Black colored stainless steel engravable 3-ribbed ring (matte with high polish center band)</t>
  </si>
  <si>
    <t xml:space="preserve">Black colored  stainless steel engravable 3-ribbed ring </t>
  </si>
  <si>
    <t>Black colored  stainless steel ring with dragon design</t>
  </si>
  <si>
    <t xml:space="preserve">Black colored stainless steel ring with lined </t>
  </si>
  <si>
    <t>Colored steel double flare flesh tunnel</t>
  </si>
  <si>
    <t xml:space="preserve">Steel nose screw, 20g (0.8mm) with prong set 1.5mm round cz </t>
  </si>
  <si>
    <t xml:space="preserve">One pair of stainless steel ear stud with 2mm to 10mm prong set clear round cubic zirconia </t>
  </si>
  <si>
    <t xml:space="preserve">One pair of steel ear stud with 2mm to 10mm prong set clear round cubic zirconia </t>
  </si>
  <si>
    <t xml:space="preserve">One pair of steel ear stud with prong set clear square cubic zirconia </t>
  </si>
  <si>
    <t>Steel belly banana, 14g (1.6mm) with 5&amp;8mm bezel set double jewel ball and a dangling crystal cherry design</t>
  </si>
  <si>
    <t>Shipping cost to Spain via DHL:</t>
  </si>
  <si>
    <t>Imitation jewelry:
Acrylic Tunnels, Steel Belly Bananas, Steel Nose Screws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</si>
</sst>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5">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cellStyleXfs>
  <cellXfs count="16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4" fillId="2" borderId="0" xfId="0" applyFont="1" applyFill="1" applyAlignment="1">
      <alignment horizontal="center" vertical="center"/>
    </xf>
    <xf numFmtId="1" fontId="6" fillId="4" borderId="9" xfId="0" applyNumberFormat="1" applyFont="1" applyFill="1" applyBorder="1" applyAlignment="1">
      <alignment vertical="top" wrapText="1"/>
    </xf>
    <xf numFmtId="0" fontId="21" fillId="2" borderId="20" xfId="2" applyFont="1" applyFill="1" applyBorder="1"/>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0" fontId="21" fillId="3" borderId="15" xfId="0" applyFont="1" applyFill="1" applyBorder="1" applyAlignment="1">
      <alignment horizontal="center" vertical="center"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45">
    <cellStyle name="Comma 2" xfId="7" xr:uid="{6EC3CC2E-6322-4947-870A-B3FEC72BF769}"/>
    <cellStyle name="Comma 2 2" xfId="4430" xr:uid="{278DDF04-C6BF-4497-B1CE-319359050D24}"/>
    <cellStyle name="Comma 2 2 2" xfId="4755" xr:uid="{D82879F2-8F99-4BB9-BD96-D18B1AF92504}"/>
    <cellStyle name="Comma 2 2 2 2" xfId="5326" xr:uid="{1877B092-56D7-4540-BEED-302C9E2755D6}"/>
    <cellStyle name="Comma 2 2 3" xfId="4591" xr:uid="{5802A576-F6DF-4C2F-B9DF-FB5188C1308F}"/>
    <cellStyle name="Comma 3" xfId="4318" xr:uid="{557EA1FA-4F93-4DA2-9F42-CD711646A381}"/>
    <cellStyle name="Comma 3 2" xfId="4432" xr:uid="{6B2079B5-7BA5-4DD8-A059-508B6D4EC13C}"/>
    <cellStyle name="Comma 3 2 2" xfId="4756" xr:uid="{EFD27B98-BE48-4CB6-B201-BEB970085C42}"/>
    <cellStyle name="Comma 3 2 2 2" xfId="5327" xr:uid="{97C130F1-1E72-4724-971B-84975DD3B53D}"/>
    <cellStyle name="Comma 3 2 3" xfId="5325" xr:uid="{9A80D10D-E52A-4804-B34B-2B63132F4F93}"/>
    <cellStyle name="Currency 10" xfId="8" xr:uid="{51352BE2-1AB3-4C08-9DB1-21FB25F3A9E1}"/>
    <cellStyle name="Currency 10 2" xfId="9" xr:uid="{A37395C2-9293-4438-8906-A3E7E5A0414A}"/>
    <cellStyle name="Currency 10 2 2" xfId="203" xr:uid="{366C9C8B-90A3-4B41-809B-4DA486B5E0F5}"/>
    <cellStyle name="Currency 10 2 2 2" xfId="4616" xr:uid="{3A79220F-19FA-41DF-80ED-D09709DC5792}"/>
    <cellStyle name="Currency 10 2 3" xfId="4511" xr:uid="{F6DF773C-EC61-4792-9A47-12349014A37F}"/>
    <cellStyle name="Currency 10 3" xfId="10" xr:uid="{D99BFB69-9A25-419F-AED2-75E20BEBDA0D}"/>
    <cellStyle name="Currency 10 3 2" xfId="204" xr:uid="{495B47BE-44B0-4BBD-82DC-8B8816A3859C}"/>
    <cellStyle name="Currency 10 3 2 2" xfId="4617" xr:uid="{852FF5DF-9811-4B02-8AD2-859DCEF4D1CD}"/>
    <cellStyle name="Currency 10 3 3" xfId="4512" xr:uid="{279CF4C5-9637-434D-B043-CC0AFF6F8D03}"/>
    <cellStyle name="Currency 10 4" xfId="205" xr:uid="{878529B4-33B4-440B-8857-F4532A6F420E}"/>
    <cellStyle name="Currency 10 4 2" xfId="4618" xr:uid="{A6183CD5-F357-459A-A9AB-6291AD80352B}"/>
    <cellStyle name="Currency 10 5" xfId="4437" xr:uid="{CF090F04-5B35-4835-9B26-50B8C647E6D6}"/>
    <cellStyle name="Currency 10 6" xfId="4510" xr:uid="{4A05AA66-7315-458C-93E8-019549AC65B9}"/>
    <cellStyle name="Currency 11" xfId="11" xr:uid="{FD977486-5386-4B4E-A596-DCC659F2B630}"/>
    <cellStyle name="Currency 11 2" xfId="12" xr:uid="{43A9782F-AD86-4C48-8374-5D1E1A3F01AC}"/>
    <cellStyle name="Currency 11 2 2" xfId="206" xr:uid="{C789AEB6-C472-466F-B243-52F9EFA17303}"/>
    <cellStyle name="Currency 11 2 2 2" xfId="4619" xr:uid="{E546C50A-D691-4FA3-855B-960FF7FDA0E8}"/>
    <cellStyle name="Currency 11 2 3" xfId="4514" xr:uid="{CCC93EF2-185B-490F-BC5C-46A25C91DC79}"/>
    <cellStyle name="Currency 11 3" xfId="13" xr:uid="{A0427CEC-F038-4C4E-BE54-50292824BCEE}"/>
    <cellStyle name="Currency 11 3 2" xfId="207" xr:uid="{58FB1EEA-4CCC-431E-8644-3679DC4F3507}"/>
    <cellStyle name="Currency 11 3 2 2" xfId="4620" xr:uid="{7DB85887-D9F6-4178-A242-6E6772D0774E}"/>
    <cellStyle name="Currency 11 3 3" xfId="4515" xr:uid="{D7CBCE29-334C-4DB5-9C0B-46D9A7EFD572}"/>
    <cellStyle name="Currency 11 4" xfId="208" xr:uid="{0F7B9B09-7F8A-423B-B4F3-53E55BACE870}"/>
    <cellStyle name="Currency 11 4 2" xfId="4621" xr:uid="{CDE77B55-C149-4987-988C-4FF79E8F13F1}"/>
    <cellStyle name="Currency 11 5" xfId="4319" xr:uid="{AA2EF7C4-ACBD-446B-A059-55B8A06D22A5}"/>
    <cellStyle name="Currency 11 5 2" xfId="4438" xr:uid="{A3E71124-5F2D-4B74-810C-C586A83E5AF5}"/>
    <cellStyle name="Currency 11 5 3" xfId="4720" xr:uid="{D0BC4476-DBF6-4893-B9DE-9E639B204D0F}"/>
    <cellStyle name="Currency 11 5 3 2" xfId="5315" xr:uid="{BDDE3127-0855-40EB-A0A9-26C0C18C2A51}"/>
    <cellStyle name="Currency 11 5 3 3" xfId="4757" xr:uid="{09F01F3F-B44C-43A2-841E-15FC4C9198F1}"/>
    <cellStyle name="Currency 11 5 4" xfId="4697" xr:uid="{C8D7A6EE-CDCF-4340-82B0-E34F9F474E52}"/>
    <cellStyle name="Currency 11 6" xfId="4513" xr:uid="{6218EC6A-255B-4A9B-B310-421AF45A04E2}"/>
    <cellStyle name="Currency 12" xfId="14" xr:uid="{09F124B2-5DC9-4D4A-9C2E-9F7DB8F8B32E}"/>
    <cellStyle name="Currency 12 2" xfId="15" xr:uid="{7C1A1F46-8A9F-4013-B9C4-259B49ACE6F9}"/>
    <cellStyle name="Currency 12 2 2" xfId="209" xr:uid="{7A9EDD8E-6E81-494B-BE0A-FDD8FDB435A4}"/>
    <cellStyle name="Currency 12 2 2 2" xfId="4622" xr:uid="{09397BAA-7244-4645-B556-EF875CB4EBC4}"/>
    <cellStyle name="Currency 12 2 3" xfId="4517" xr:uid="{B5C25E1A-452C-48E5-86B1-46559F57561D}"/>
    <cellStyle name="Currency 12 3" xfId="210" xr:uid="{A16B5E86-1AF5-4D1F-BA78-42D93468D205}"/>
    <cellStyle name="Currency 12 3 2" xfId="4623" xr:uid="{A5327CAB-8F19-497D-92BC-AE2242D55833}"/>
    <cellStyle name="Currency 12 4" xfId="4516" xr:uid="{1FE038FF-B086-4CE3-B416-BFD4B7DF6204}"/>
    <cellStyle name="Currency 13" xfId="16" xr:uid="{34CB6EDC-2558-4B6A-B156-DB7B145927B6}"/>
    <cellStyle name="Currency 13 2" xfId="4321" xr:uid="{A7781C33-6B16-47DE-B560-A417F457391E}"/>
    <cellStyle name="Currency 13 3" xfId="4322" xr:uid="{3A95EEEA-AFF9-405D-8DCE-B8A410DFD98E}"/>
    <cellStyle name="Currency 13 3 2" xfId="4759" xr:uid="{77B17BED-F83A-4616-9463-87E266A1DB7D}"/>
    <cellStyle name="Currency 13 4" xfId="4320" xr:uid="{A8B26040-B4B8-401B-AB9A-623436DC8115}"/>
    <cellStyle name="Currency 13 5" xfId="4758" xr:uid="{3CD53A94-4D3A-4A29-9047-8EC1BA995BE6}"/>
    <cellStyle name="Currency 14" xfId="17" xr:uid="{A358BD53-97A5-4DF6-86C9-69A766D8AA78}"/>
    <cellStyle name="Currency 14 2" xfId="211" xr:uid="{912595F7-7DAF-4162-AF5D-B9AA0A1501AE}"/>
    <cellStyle name="Currency 14 2 2" xfId="4624" xr:uid="{B4EE0AEB-060B-4096-813A-D51D08445B26}"/>
    <cellStyle name="Currency 14 3" xfId="4518" xr:uid="{63EEABCF-F294-414C-85E4-54F79F494E49}"/>
    <cellStyle name="Currency 15" xfId="4414" xr:uid="{8770A433-1286-4A9C-9D57-D7E7FE9C49FF}"/>
    <cellStyle name="Currency 17" xfId="4323" xr:uid="{A5E1362D-FF45-4B1A-9000-98A0F43080AA}"/>
    <cellStyle name="Currency 2" xfId="18" xr:uid="{FA748006-F384-4750-B6D4-E75A20CF6BC8}"/>
    <cellStyle name="Currency 2 2" xfId="19" xr:uid="{51010A51-9C0D-471C-87F9-30C34E1D2E7F}"/>
    <cellStyle name="Currency 2 2 2" xfId="20" xr:uid="{5810F057-185B-49EC-9DBC-281C542AED1F}"/>
    <cellStyle name="Currency 2 2 2 2" xfId="21" xr:uid="{12A150E4-4141-45EE-8B45-C93B2AD1B39E}"/>
    <cellStyle name="Currency 2 2 2 2 2" xfId="4760" xr:uid="{F1510500-2797-45DA-9263-78A579E6622E}"/>
    <cellStyle name="Currency 2 2 2 3" xfId="22" xr:uid="{B8366E96-1ABC-4760-8142-7EBA8F8B0AD7}"/>
    <cellStyle name="Currency 2 2 2 3 2" xfId="212" xr:uid="{7057F0F3-3A25-4D5B-83DF-21C05E9AFFC8}"/>
    <cellStyle name="Currency 2 2 2 3 2 2" xfId="4625" xr:uid="{B84B87FC-DAA3-4820-9C39-7CD5AF6BD448}"/>
    <cellStyle name="Currency 2 2 2 3 3" xfId="4521" xr:uid="{614FAF30-771E-43D3-8B6C-96DB8CE4167A}"/>
    <cellStyle name="Currency 2 2 2 4" xfId="213" xr:uid="{5C402853-A37E-4658-BB2A-16000FA56345}"/>
    <cellStyle name="Currency 2 2 2 4 2" xfId="4626" xr:uid="{E97D877E-B5BA-4B3C-B1ED-89DF5270B076}"/>
    <cellStyle name="Currency 2 2 2 5" xfId="4520" xr:uid="{7EE6C28C-02BE-4C1A-85B4-5DF272A4CA41}"/>
    <cellStyle name="Currency 2 2 3" xfId="214" xr:uid="{C7C8275A-12D5-4287-9CC0-05153FBF2B2A}"/>
    <cellStyle name="Currency 2 2 3 2" xfId="4627" xr:uid="{C8CC4E46-6E26-4A96-8B8B-6049A23F2860}"/>
    <cellStyle name="Currency 2 2 4" xfId="4519" xr:uid="{3E35775C-6607-412F-822A-66674E6AB332}"/>
    <cellStyle name="Currency 2 3" xfId="23" xr:uid="{3E8BE3DA-3326-4234-B16C-4D9CAEB5AA76}"/>
    <cellStyle name="Currency 2 3 2" xfId="215" xr:uid="{67DA55DA-3A20-4A31-A1C9-3D8E9F478F2C}"/>
    <cellStyle name="Currency 2 3 2 2" xfId="4628" xr:uid="{302F047B-8038-4B80-A7B5-CE49136AE140}"/>
    <cellStyle name="Currency 2 3 3" xfId="4522" xr:uid="{167EA6EA-5CDD-400C-97E8-AB9B65D03B57}"/>
    <cellStyle name="Currency 2 4" xfId="216" xr:uid="{3D2AD114-E14A-4BE9-9297-8562A89EB400}"/>
    <cellStyle name="Currency 2 4 2" xfId="217" xr:uid="{709FF02E-2390-45C3-B659-60358ACFD3B7}"/>
    <cellStyle name="Currency 2 5" xfId="218" xr:uid="{FCE4C6A7-0BF0-42BC-AA3F-1692346A4DF9}"/>
    <cellStyle name="Currency 2 5 2" xfId="219" xr:uid="{CF39ED8A-1795-49B2-BC86-4438BE262293}"/>
    <cellStyle name="Currency 2 6" xfId="220" xr:uid="{20CA44E9-7C6C-4C0E-9D1B-AD9030474D89}"/>
    <cellStyle name="Currency 3" xfId="24" xr:uid="{81224832-6C77-4632-BEFC-5EC857803341}"/>
    <cellStyle name="Currency 3 2" xfId="25" xr:uid="{534BF636-79A6-41E5-BAE6-67DED8FFF3F4}"/>
    <cellStyle name="Currency 3 2 2" xfId="221" xr:uid="{33CF0E43-FD62-4D41-B9AB-EB489383A30D}"/>
    <cellStyle name="Currency 3 2 2 2" xfId="4629" xr:uid="{65189C65-83D2-4893-9BF2-A451FA1F9D55}"/>
    <cellStyle name="Currency 3 2 3" xfId="4524" xr:uid="{8BE99654-E31E-4300-A14C-23F7956D83E9}"/>
    <cellStyle name="Currency 3 3" xfId="26" xr:uid="{A044543B-A4DD-462C-AA00-CF1D6CE41C24}"/>
    <cellStyle name="Currency 3 3 2" xfId="222" xr:uid="{7712481B-C15F-441F-8C7A-8143B8C2C723}"/>
    <cellStyle name="Currency 3 3 2 2" xfId="4630" xr:uid="{90E579C2-3B41-469C-9D16-A0AE5C81EB33}"/>
    <cellStyle name="Currency 3 3 3" xfId="4525" xr:uid="{ED2779A1-3348-408F-8A6D-3207615F8220}"/>
    <cellStyle name="Currency 3 4" xfId="27" xr:uid="{CE5C2331-E89C-4ECF-BCD3-85FFA48D9321}"/>
    <cellStyle name="Currency 3 4 2" xfId="223" xr:uid="{9D6074DA-1FA6-4E61-B43D-40EF709E2AF5}"/>
    <cellStyle name="Currency 3 4 2 2" xfId="4631" xr:uid="{8076A28E-61C6-42F9-98EB-B017ECA1AAD7}"/>
    <cellStyle name="Currency 3 4 3" xfId="4526" xr:uid="{EC6A3785-F316-4006-9F6F-DD6F30CD228C}"/>
    <cellStyle name="Currency 3 5" xfId="224" xr:uid="{25A779C3-0B30-4DA9-81F2-0E55233AF08B}"/>
    <cellStyle name="Currency 3 5 2" xfId="4632" xr:uid="{63732C66-9FE6-4385-A34E-6CE432C5B16A}"/>
    <cellStyle name="Currency 3 6" xfId="4523" xr:uid="{946581EF-9E9E-4460-A16C-FB49795063A2}"/>
    <cellStyle name="Currency 4" xfId="28" xr:uid="{C85F0B01-CF36-4A8D-8605-367F291EB98E}"/>
    <cellStyle name="Currency 4 2" xfId="29" xr:uid="{37FEAEAB-29C0-427D-B8F8-B6C3B00D777D}"/>
    <cellStyle name="Currency 4 2 2" xfId="225" xr:uid="{BECDB37E-49FD-4E15-9870-B8483A5A5AC9}"/>
    <cellStyle name="Currency 4 2 2 2" xfId="4633" xr:uid="{73FE58A9-2908-4179-9DD4-0E98E6E9F586}"/>
    <cellStyle name="Currency 4 2 3" xfId="4528" xr:uid="{72584A28-520E-4254-B103-E941F01AB9B4}"/>
    <cellStyle name="Currency 4 3" xfId="30" xr:uid="{CA0D4892-0BEE-477F-AB61-435DDDB3365B}"/>
    <cellStyle name="Currency 4 3 2" xfId="226" xr:uid="{87D98E98-93FE-4360-8D70-7764999279A4}"/>
    <cellStyle name="Currency 4 3 2 2" xfId="4634" xr:uid="{D765408E-B9F2-4F3B-A0E4-4B27F65FE2C3}"/>
    <cellStyle name="Currency 4 3 3" xfId="4529" xr:uid="{B002029A-449C-4565-8FFD-843E98C61B45}"/>
    <cellStyle name="Currency 4 4" xfId="227" xr:uid="{0AAEDE8E-AE7C-4A69-BD1A-5B09B696DB65}"/>
    <cellStyle name="Currency 4 4 2" xfId="4635" xr:uid="{670B4DA5-5598-4106-B982-799C81F5D8EC}"/>
    <cellStyle name="Currency 4 5" xfId="4324" xr:uid="{A7A0566F-0040-404D-8004-B1FC772F9C16}"/>
    <cellStyle name="Currency 4 5 2" xfId="4439" xr:uid="{D84A70EB-E750-4412-BC0E-1C5CF4BBFF94}"/>
    <cellStyle name="Currency 4 5 3" xfId="4721" xr:uid="{9CBA21F8-AFC8-4BED-BB66-E0620FC14607}"/>
    <cellStyle name="Currency 4 5 3 2" xfId="5316" xr:uid="{2F196ED0-B22B-4316-A6EC-E370D99AEFB3}"/>
    <cellStyle name="Currency 4 5 3 3" xfId="4761" xr:uid="{E6F1314A-ECF2-4B4B-9BCB-5E6953BEF3DD}"/>
    <cellStyle name="Currency 4 5 4" xfId="4698" xr:uid="{C31E49F6-FB2E-4FF9-9CDC-39A34670698D}"/>
    <cellStyle name="Currency 4 6" xfId="4527" xr:uid="{F70564D5-95D6-49A2-963C-4C1DFBA851F0}"/>
    <cellStyle name="Currency 5" xfId="31" xr:uid="{AEA14A05-2FBF-4FC9-8F5D-0076DE6541F6}"/>
    <cellStyle name="Currency 5 2" xfId="32" xr:uid="{75722AC2-01B2-4FEC-9333-2424450F1EDF}"/>
    <cellStyle name="Currency 5 2 2" xfId="228" xr:uid="{ABC9E956-D26D-4ABD-86BD-882F7E7AE0E7}"/>
    <cellStyle name="Currency 5 2 2 2" xfId="4636" xr:uid="{E0F74637-3D03-41C6-AAB7-85F0F2B3B8FB}"/>
    <cellStyle name="Currency 5 2 3" xfId="4530" xr:uid="{0A911352-7B53-45E2-94AD-29441353431D}"/>
    <cellStyle name="Currency 5 3" xfId="4325" xr:uid="{2B808F3B-58FB-4F8E-88D8-5EEF214678BC}"/>
    <cellStyle name="Currency 5 3 2" xfId="4440" xr:uid="{44B46C58-347B-4E2B-BFC1-019773B8237D}"/>
    <cellStyle name="Currency 5 3 2 2" xfId="5306" xr:uid="{ED5E07BD-5D63-4FF0-AFF9-0A5ACD62F65A}"/>
    <cellStyle name="Currency 5 3 2 3" xfId="4763" xr:uid="{BF4DB69C-E52E-4EA6-911B-F75B3FBE3739}"/>
    <cellStyle name="Currency 5 4" xfId="4762" xr:uid="{6FC7668C-914D-4C93-BD44-B8C64CD1BEE5}"/>
    <cellStyle name="Currency 6" xfId="33" xr:uid="{8B78482F-C13B-498E-8AD2-5B115AF164AB}"/>
    <cellStyle name="Currency 6 2" xfId="229" xr:uid="{385DECCD-49B9-458C-A9CD-87F2F8A5CB9E}"/>
    <cellStyle name="Currency 6 2 2" xfId="4637" xr:uid="{485A4BF3-7886-41FF-AAF2-211109C42A96}"/>
    <cellStyle name="Currency 6 3" xfId="4326" xr:uid="{00C2CAFE-93B8-40EC-BA74-FE29124AB9E4}"/>
    <cellStyle name="Currency 6 3 2" xfId="4441" xr:uid="{3097ED4A-90C4-47A5-A95D-87BA93A56899}"/>
    <cellStyle name="Currency 6 3 3" xfId="4722" xr:uid="{63BEFCFD-9EEC-4029-8798-4373454F0622}"/>
    <cellStyle name="Currency 6 3 3 2" xfId="5317" xr:uid="{C5E66B2D-912F-4853-9386-E1AB9E056036}"/>
    <cellStyle name="Currency 6 3 3 3" xfId="4764" xr:uid="{C1E22B87-A499-4507-9E01-0D937C02CB1B}"/>
    <cellStyle name="Currency 6 3 4" xfId="4699" xr:uid="{37AE8110-7A7C-4E1D-88CD-350BF5B3606A}"/>
    <cellStyle name="Currency 6 4" xfId="4531" xr:uid="{09273EA8-2171-48EA-AD0C-CDE5A44CA54A}"/>
    <cellStyle name="Currency 7" xfId="34" xr:uid="{79D198FC-592B-4285-9EEA-06E560BF86C5}"/>
    <cellStyle name="Currency 7 2" xfId="35" xr:uid="{7D62FD00-7E7D-4188-9AC8-C5B219ABF215}"/>
    <cellStyle name="Currency 7 2 2" xfId="250" xr:uid="{4E84DC37-CA96-4046-8ACD-6BBEFBB035C9}"/>
    <cellStyle name="Currency 7 2 2 2" xfId="4638" xr:uid="{36FE95B3-9772-4955-B14C-7B7897BD9503}"/>
    <cellStyle name="Currency 7 2 3" xfId="4533" xr:uid="{4C309B22-AF08-4746-A866-38B4A0589763}"/>
    <cellStyle name="Currency 7 3" xfId="230" xr:uid="{D9025E91-095E-4AF8-A7BB-2C2616F6C966}"/>
    <cellStyle name="Currency 7 3 2" xfId="4639" xr:uid="{EBC75597-02E8-4441-B499-7ED160D13975}"/>
    <cellStyle name="Currency 7 4" xfId="4442" xr:uid="{DB7C600D-D9F0-46B7-B948-73DFCC2FF2B1}"/>
    <cellStyle name="Currency 7 5" xfId="4532" xr:uid="{A9B37D28-6813-4B34-B93F-F3ED532A9F87}"/>
    <cellStyle name="Currency 8" xfId="36" xr:uid="{3469625E-EC51-4638-A1EA-92ED94554A31}"/>
    <cellStyle name="Currency 8 2" xfId="37" xr:uid="{5500DCD6-3BF3-45A7-8770-755666E03F95}"/>
    <cellStyle name="Currency 8 2 2" xfId="231" xr:uid="{05F96348-40D7-4B9E-8C56-DE9D8A8DD1EB}"/>
    <cellStyle name="Currency 8 2 2 2" xfId="4640" xr:uid="{C0B6F7D9-515E-4BCF-9AEF-40B99401EB38}"/>
    <cellStyle name="Currency 8 2 3" xfId="4535" xr:uid="{F76776F8-90E7-4CD5-AB92-96694853D64F}"/>
    <cellStyle name="Currency 8 3" xfId="38" xr:uid="{0C245379-FEF2-4AFD-8F0A-7CAC91637085}"/>
    <cellStyle name="Currency 8 3 2" xfId="232" xr:uid="{D131F1DF-44FF-4A54-9251-6B4BBED281F7}"/>
    <cellStyle name="Currency 8 3 2 2" xfId="4641" xr:uid="{89C248A2-7A9F-43FB-A7C0-87EB0CAB66B5}"/>
    <cellStyle name="Currency 8 3 3" xfId="4536" xr:uid="{336E93D3-5D4F-4525-8B79-EBAD83E0FDC0}"/>
    <cellStyle name="Currency 8 4" xfId="39" xr:uid="{F30C3899-2A1E-4E59-A00C-859018B11D78}"/>
    <cellStyle name="Currency 8 4 2" xfId="233" xr:uid="{EE755246-2929-4BEF-8ECD-8B178FDD549D}"/>
    <cellStyle name="Currency 8 4 2 2" xfId="4642" xr:uid="{F0451D86-993B-48DF-8D1E-D2B4B0DF7EB8}"/>
    <cellStyle name="Currency 8 4 3" xfId="4537" xr:uid="{3C132913-9B31-4722-869B-7E8454C8CBFE}"/>
    <cellStyle name="Currency 8 5" xfId="234" xr:uid="{05EEC54C-B7AA-4DAF-ACE9-9F13A697A715}"/>
    <cellStyle name="Currency 8 5 2" xfId="4643" xr:uid="{A4664EEF-E003-4E32-B6CD-14FD79E45B59}"/>
    <cellStyle name="Currency 8 6" xfId="4443" xr:uid="{3CEE613B-484B-4FA2-9AC1-E6352F4409C1}"/>
    <cellStyle name="Currency 8 7" xfId="4534" xr:uid="{A27EE959-00B6-44A5-AE65-80EE1B46549F}"/>
    <cellStyle name="Currency 9" xfId="40" xr:uid="{E412D318-8B52-4EB9-AEBC-5FD5CEF2635F}"/>
    <cellStyle name="Currency 9 2" xfId="41" xr:uid="{68C174F7-0DD7-459A-A11A-AE63CB0A2EED}"/>
    <cellStyle name="Currency 9 2 2" xfId="235" xr:uid="{8859F19D-2273-41D7-8584-05E49C42C11B}"/>
    <cellStyle name="Currency 9 2 2 2" xfId="4644" xr:uid="{3589BD5A-0262-4CE8-BD9B-35F5CECD70AE}"/>
    <cellStyle name="Currency 9 2 3" xfId="4539" xr:uid="{61D60415-7AEC-4041-AB70-1BEA9DBC52E8}"/>
    <cellStyle name="Currency 9 3" xfId="42" xr:uid="{4C9E0650-0D49-4284-B556-C2F690B0EA3C}"/>
    <cellStyle name="Currency 9 3 2" xfId="236" xr:uid="{08045FA4-655B-4BF4-B383-25A106FB702D}"/>
    <cellStyle name="Currency 9 3 2 2" xfId="4645" xr:uid="{F9BA7F59-CCFC-4AEA-A030-718761B8649A}"/>
    <cellStyle name="Currency 9 3 3" xfId="4540" xr:uid="{280191CB-B106-4899-AEF1-386D924E5359}"/>
    <cellStyle name="Currency 9 4" xfId="237" xr:uid="{17925699-3DBD-4169-AE8F-E1BF47E467BB}"/>
    <cellStyle name="Currency 9 4 2" xfId="4646" xr:uid="{1A13BB27-D8B3-4466-B680-02C6F0CB06C7}"/>
    <cellStyle name="Currency 9 5" xfId="4327" xr:uid="{A68305FA-46CB-4C50-989B-A8DBB8630B18}"/>
    <cellStyle name="Currency 9 5 2" xfId="4444" xr:uid="{215E91C7-0642-4BB4-AD63-CA5A2F77BD33}"/>
    <cellStyle name="Currency 9 5 3" xfId="4723" xr:uid="{FF86F761-8842-406D-B3D0-98F07DD663B5}"/>
    <cellStyle name="Currency 9 5 4" xfId="4700" xr:uid="{CDC208D1-A100-42BF-B40E-0B223D51AC1C}"/>
    <cellStyle name="Currency 9 6" xfId="4538" xr:uid="{C9CA06D9-2B68-42BE-A044-78AC0663DE68}"/>
    <cellStyle name="Hyperlink 2" xfId="6" xr:uid="{6CFFD761-E1C4-4FFC-9C82-FDD569F38491}"/>
    <cellStyle name="Hyperlink 3" xfId="202" xr:uid="{994531AE-BDB1-4A7B-ABBA-A7C607BD1344}"/>
    <cellStyle name="Hyperlink 3 2" xfId="4415" xr:uid="{1D7B0815-10FB-4A0C-82FB-3580B3933C2C}"/>
    <cellStyle name="Hyperlink 3 3" xfId="4328" xr:uid="{3ECE8558-B6C7-4925-B6A1-49566557687A}"/>
    <cellStyle name="Hyperlink 4" xfId="4329" xr:uid="{CF34B9AC-083B-43E8-92B2-BA52C3EB4B72}"/>
    <cellStyle name="Normal" xfId="0" builtinId="0"/>
    <cellStyle name="Normal 10" xfId="43" xr:uid="{CDF0A001-6C75-4DF3-B585-6B43CE3A3303}"/>
    <cellStyle name="Normal 10 10" xfId="903" xr:uid="{EFDC9656-C371-4C57-967E-72BB6D8B3F56}"/>
    <cellStyle name="Normal 10 10 2" xfId="2508" xr:uid="{EAB6DC22-FC5C-4DE0-A080-AEAA12FB6099}"/>
    <cellStyle name="Normal 10 10 2 2" xfId="4331" xr:uid="{617DD421-2CE1-4C13-B0DD-2E2B445396DA}"/>
    <cellStyle name="Normal 10 10 2 3" xfId="4675" xr:uid="{F0AF6F6E-5FB5-4A15-A83E-2C5D5C7198DA}"/>
    <cellStyle name="Normal 10 10 3" xfId="2509" xr:uid="{6365DDFA-0113-4C3B-B000-4240E79B5FDD}"/>
    <cellStyle name="Normal 10 10 4" xfId="2510" xr:uid="{D624DB67-6CC7-4087-9AD0-DCC296CD6FBC}"/>
    <cellStyle name="Normal 10 11" xfId="2511" xr:uid="{38760BE5-2092-4AD6-A466-D4C9A57E01B3}"/>
    <cellStyle name="Normal 10 11 2" xfId="2512" xr:uid="{BAECD0EE-BD33-447E-9A48-4D9E54F275D8}"/>
    <cellStyle name="Normal 10 11 3" xfId="2513" xr:uid="{CF620C24-274A-4964-8909-95B6124541AC}"/>
    <cellStyle name="Normal 10 11 4" xfId="2514" xr:uid="{E3FA0AAE-A7B0-41F6-9D50-E1AAD08A48D3}"/>
    <cellStyle name="Normal 10 12" xfId="2515" xr:uid="{F766FFCE-80FF-4828-8D5D-F9469E41FF14}"/>
    <cellStyle name="Normal 10 12 2" xfId="2516" xr:uid="{2EBCF273-D8BB-49BB-A15B-4A537FBB0B60}"/>
    <cellStyle name="Normal 10 13" xfId="2517" xr:uid="{AB76A05B-F027-4BE8-908E-3BF90B375141}"/>
    <cellStyle name="Normal 10 14" xfId="2518" xr:uid="{47C5BE47-D8F1-4615-8D0A-8C474656D4D2}"/>
    <cellStyle name="Normal 10 15" xfId="2519" xr:uid="{054A28DC-62E1-4475-8FA9-6C8240922E14}"/>
    <cellStyle name="Normal 10 2" xfId="44" xr:uid="{FBF21307-B640-4165-B9A4-0FD07958DAEE}"/>
    <cellStyle name="Normal 10 2 10" xfId="2520" xr:uid="{5B6093BE-22FF-4D91-A4BC-FDCA7D95DBBA}"/>
    <cellStyle name="Normal 10 2 11" xfId="2521" xr:uid="{B7F017CF-5A51-4076-BBD8-12CEEB922F7D}"/>
    <cellStyle name="Normal 10 2 2" xfId="45" xr:uid="{6E1E6C9D-267C-44B2-B597-438C1FF31D88}"/>
    <cellStyle name="Normal 10 2 2 2" xfId="46" xr:uid="{3FE566ED-0D3D-4C09-BADA-F3EFAC1BC251}"/>
    <cellStyle name="Normal 10 2 2 2 2" xfId="238" xr:uid="{7CE6D09D-E9D5-47D7-BA05-64BDF052D9BB}"/>
    <cellStyle name="Normal 10 2 2 2 2 2" xfId="454" xr:uid="{817F5092-E5D9-4F1A-A7A3-A73CCC797750}"/>
    <cellStyle name="Normal 10 2 2 2 2 2 2" xfId="455" xr:uid="{6B723388-23A1-4BC2-87D5-051EDC21B9AF}"/>
    <cellStyle name="Normal 10 2 2 2 2 2 2 2" xfId="904" xr:uid="{A18B5FC6-5D39-4AD2-98CF-61409D643AB1}"/>
    <cellStyle name="Normal 10 2 2 2 2 2 2 2 2" xfId="905" xr:uid="{BE2A91FA-FDCF-4663-B450-3603C24A7AA6}"/>
    <cellStyle name="Normal 10 2 2 2 2 2 2 3" xfId="906" xr:uid="{C8B100DC-9A85-48E6-A8FF-B2D74A29D4C1}"/>
    <cellStyle name="Normal 10 2 2 2 2 2 3" xfId="907" xr:uid="{007A2315-A335-4076-B9EC-056D9AB84796}"/>
    <cellStyle name="Normal 10 2 2 2 2 2 3 2" xfId="908" xr:uid="{C33E7673-D0E1-4F89-8552-8ADFC9F1437E}"/>
    <cellStyle name="Normal 10 2 2 2 2 2 4" xfId="909" xr:uid="{658A3B6C-2D51-49B5-B1DC-A8B69365B0C0}"/>
    <cellStyle name="Normal 10 2 2 2 2 3" xfId="456" xr:uid="{EEBDC2F8-3C00-4EBF-8F9E-50DBEB7E6869}"/>
    <cellStyle name="Normal 10 2 2 2 2 3 2" xfId="910" xr:uid="{75C5F086-C7E3-4A60-A7F8-7B8E1FB89EAA}"/>
    <cellStyle name="Normal 10 2 2 2 2 3 2 2" xfId="911" xr:uid="{FC67FFF8-5021-4EA6-8BAE-4B3D0DFEA1EE}"/>
    <cellStyle name="Normal 10 2 2 2 2 3 3" xfId="912" xr:uid="{1BCD3680-00F0-436B-A598-9EC1F0F5744B}"/>
    <cellStyle name="Normal 10 2 2 2 2 3 4" xfId="2522" xr:uid="{E3E8AAD0-FCCC-4157-AFC6-9DB3F0378943}"/>
    <cellStyle name="Normal 10 2 2 2 2 4" xfId="913" xr:uid="{5EEAD118-360B-4871-9DAD-952690021E88}"/>
    <cellStyle name="Normal 10 2 2 2 2 4 2" xfId="914" xr:uid="{019A4DD3-D425-46A9-9934-FF7487C68A8E}"/>
    <cellStyle name="Normal 10 2 2 2 2 5" xfId="915" xr:uid="{9F5608EF-836D-494A-B26D-C2EA052A0EF6}"/>
    <cellStyle name="Normal 10 2 2 2 2 6" xfId="2523" xr:uid="{E486E429-717A-4641-9DB9-C2FB6CF47E27}"/>
    <cellStyle name="Normal 10 2 2 2 3" xfId="239" xr:uid="{1604A081-5FF7-4CAC-939D-753E940DBA81}"/>
    <cellStyle name="Normal 10 2 2 2 3 2" xfId="457" xr:uid="{89960EA4-DA62-47BB-BEAC-76A907565C1D}"/>
    <cellStyle name="Normal 10 2 2 2 3 2 2" xfId="458" xr:uid="{C3A06DBE-2959-44B7-B026-B718062103E4}"/>
    <cellStyle name="Normal 10 2 2 2 3 2 2 2" xfId="916" xr:uid="{6508A9DE-3415-4EC2-84E3-B89887259E93}"/>
    <cellStyle name="Normal 10 2 2 2 3 2 2 2 2" xfId="917" xr:uid="{0D045A76-91F7-446F-9B2B-72BB3203F17E}"/>
    <cellStyle name="Normal 10 2 2 2 3 2 2 3" xfId="918" xr:uid="{4C99732A-B531-4FDD-A927-AD4DDD1F0665}"/>
    <cellStyle name="Normal 10 2 2 2 3 2 3" xfId="919" xr:uid="{57BD7895-7A0E-4BB8-B5B8-5EF0B73C082A}"/>
    <cellStyle name="Normal 10 2 2 2 3 2 3 2" xfId="920" xr:uid="{17CF6F4E-D06E-4A08-A406-46DE9A144102}"/>
    <cellStyle name="Normal 10 2 2 2 3 2 4" xfId="921" xr:uid="{AD89B141-C576-4248-925F-78862ADDBB60}"/>
    <cellStyle name="Normal 10 2 2 2 3 3" xfId="459" xr:uid="{89660F1D-F6F6-46DC-A8E2-981DFB728EAE}"/>
    <cellStyle name="Normal 10 2 2 2 3 3 2" xfId="922" xr:uid="{57D06FF7-A40B-466E-A042-43226DF6612B}"/>
    <cellStyle name="Normal 10 2 2 2 3 3 2 2" xfId="923" xr:uid="{DC18823D-7E82-41F3-A39E-598930D4B981}"/>
    <cellStyle name="Normal 10 2 2 2 3 3 3" xfId="924" xr:uid="{6803FD75-3157-4107-8A45-F51C779C1D31}"/>
    <cellStyle name="Normal 10 2 2 2 3 4" xfId="925" xr:uid="{90042B51-B269-4151-9BAF-D175787D06B7}"/>
    <cellStyle name="Normal 10 2 2 2 3 4 2" xfId="926" xr:uid="{23DB5B8F-CED9-4FDF-B4E0-4FEC6BEA5388}"/>
    <cellStyle name="Normal 10 2 2 2 3 5" xfId="927" xr:uid="{F88CD8C6-FFCF-49AF-ADE1-35401C67E6D6}"/>
    <cellStyle name="Normal 10 2 2 2 4" xfId="460" xr:uid="{0F2664EC-1402-4AD1-819C-2C4835CBD670}"/>
    <cellStyle name="Normal 10 2 2 2 4 2" xfId="461" xr:uid="{51A96871-8629-4646-9DEC-B904979CC67A}"/>
    <cellStyle name="Normal 10 2 2 2 4 2 2" xfId="928" xr:uid="{A6761CF1-707B-483C-BE99-6AB0E5D32F84}"/>
    <cellStyle name="Normal 10 2 2 2 4 2 2 2" xfId="929" xr:uid="{2A762A08-2EE3-443A-B044-6EB3A67F18B9}"/>
    <cellStyle name="Normal 10 2 2 2 4 2 3" xfId="930" xr:uid="{0391E644-0D9E-4EDB-82D0-89574B3E5813}"/>
    <cellStyle name="Normal 10 2 2 2 4 3" xfId="931" xr:uid="{F9BC49C7-9815-4768-890A-29FA4AD50190}"/>
    <cellStyle name="Normal 10 2 2 2 4 3 2" xfId="932" xr:uid="{6B8FC90D-2FCB-4279-993D-8DF333666061}"/>
    <cellStyle name="Normal 10 2 2 2 4 4" xfId="933" xr:uid="{0AE059D3-6749-4FC4-B100-833F40D34BC3}"/>
    <cellStyle name="Normal 10 2 2 2 5" xfId="462" xr:uid="{79E2B06D-3D3F-42D6-9A67-97C3147127CE}"/>
    <cellStyle name="Normal 10 2 2 2 5 2" xfId="934" xr:uid="{E2D55EC4-CA8B-4BD7-9996-A7BDEC9AE22B}"/>
    <cellStyle name="Normal 10 2 2 2 5 2 2" xfId="935" xr:uid="{C063CABC-A74B-4C2C-B742-83E77EEBB286}"/>
    <cellStyle name="Normal 10 2 2 2 5 3" xfId="936" xr:uid="{C48AEAEE-14B9-4E40-BD9D-DDFC3EAE9D87}"/>
    <cellStyle name="Normal 10 2 2 2 5 4" xfId="2524" xr:uid="{F0E65873-C765-4FD1-8400-2BE671C5EBDF}"/>
    <cellStyle name="Normal 10 2 2 2 6" xfId="937" xr:uid="{E7F5CB10-2FC6-4004-A31E-AEB1AE635289}"/>
    <cellStyle name="Normal 10 2 2 2 6 2" xfId="938" xr:uid="{E89E107D-11DB-49E4-8DD8-95FFDF04942E}"/>
    <cellStyle name="Normal 10 2 2 2 7" xfId="939" xr:uid="{D09CE7EC-A5ED-4193-8872-E449F32D8DEC}"/>
    <cellStyle name="Normal 10 2 2 2 8" xfId="2525" xr:uid="{67F0C9B5-BE08-4202-B593-486DAB936427}"/>
    <cellStyle name="Normal 10 2 2 3" xfId="240" xr:uid="{80AFB66D-68C0-4A29-9584-325F16D1304C}"/>
    <cellStyle name="Normal 10 2 2 3 2" xfId="463" xr:uid="{DBA559FA-8A8B-47BE-8DD6-A46938A412D9}"/>
    <cellStyle name="Normal 10 2 2 3 2 2" xfId="464" xr:uid="{C72CB5F9-AD76-478F-AD58-A54BC5AA04B3}"/>
    <cellStyle name="Normal 10 2 2 3 2 2 2" xfId="940" xr:uid="{DB60C8A2-FB74-41A1-9203-6775B0D17892}"/>
    <cellStyle name="Normal 10 2 2 3 2 2 2 2" xfId="941" xr:uid="{B41B52DD-63AA-45E1-A92C-52759EF3D05E}"/>
    <cellStyle name="Normal 10 2 2 3 2 2 3" xfId="942" xr:uid="{AD4BCA1C-722E-448B-9457-20089102092A}"/>
    <cellStyle name="Normal 10 2 2 3 2 3" xfId="943" xr:uid="{F6643ECA-37B3-45F1-8A52-E8075D201E53}"/>
    <cellStyle name="Normal 10 2 2 3 2 3 2" xfId="944" xr:uid="{096A1CA2-9A6A-4FA6-BB2C-809F20231A44}"/>
    <cellStyle name="Normal 10 2 2 3 2 4" xfId="945" xr:uid="{B775A83C-1BF6-49E3-9C17-C10891B881EB}"/>
    <cellStyle name="Normal 10 2 2 3 3" xfId="465" xr:uid="{75972DA1-F05A-40E4-B2A1-D0A2DE2A5161}"/>
    <cellStyle name="Normal 10 2 2 3 3 2" xfId="946" xr:uid="{7A187BC5-80E9-48BB-A7B8-191C1F5AC19D}"/>
    <cellStyle name="Normal 10 2 2 3 3 2 2" xfId="947" xr:uid="{2A12E055-D6C1-431A-AFDB-69B22B681D55}"/>
    <cellStyle name="Normal 10 2 2 3 3 3" xfId="948" xr:uid="{A4299F41-CE8F-419E-9388-01730A623226}"/>
    <cellStyle name="Normal 10 2 2 3 3 4" xfId="2526" xr:uid="{CE52C77F-8284-408C-9E8E-2559676FFFA9}"/>
    <cellStyle name="Normal 10 2 2 3 4" xfId="949" xr:uid="{2023A765-2DD0-42F7-8F91-1AE0CFB46A0C}"/>
    <cellStyle name="Normal 10 2 2 3 4 2" xfId="950" xr:uid="{18600955-F26F-4FF4-867C-2638130DF50C}"/>
    <cellStyle name="Normal 10 2 2 3 5" xfId="951" xr:uid="{CD215CC6-E5FB-47FB-812D-D5C87F94A475}"/>
    <cellStyle name="Normal 10 2 2 3 6" xfId="2527" xr:uid="{22F3D2C1-0B60-4EAB-BB93-8ABD96332E8D}"/>
    <cellStyle name="Normal 10 2 2 4" xfId="241" xr:uid="{AE402820-5215-44C0-9A7F-E55F5B715A5F}"/>
    <cellStyle name="Normal 10 2 2 4 2" xfId="466" xr:uid="{75E0D2A9-9FD4-427A-9748-AD16119FA220}"/>
    <cellStyle name="Normal 10 2 2 4 2 2" xfId="467" xr:uid="{19C191D1-8DE1-44F7-AADB-999636EEC4D1}"/>
    <cellStyle name="Normal 10 2 2 4 2 2 2" xfId="952" xr:uid="{AD621449-D69B-4263-A69A-2DA9C2581F67}"/>
    <cellStyle name="Normal 10 2 2 4 2 2 2 2" xfId="953" xr:uid="{E7B248F7-F81A-4550-9F9F-9D098B13E299}"/>
    <cellStyle name="Normal 10 2 2 4 2 2 3" xfId="954" xr:uid="{C937CED0-754E-411E-84C3-040FC6D0DDD0}"/>
    <cellStyle name="Normal 10 2 2 4 2 3" xfId="955" xr:uid="{4422CCC8-D943-4D25-A35B-787E80D9BF46}"/>
    <cellStyle name="Normal 10 2 2 4 2 3 2" xfId="956" xr:uid="{E14F8A6F-580D-4669-AA59-7DE50F1733ED}"/>
    <cellStyle name="Normal 10 2 2 4 2 4" xfId="957" xr:uid="{41083894-D0D4-4FC9-9D34-B035CDC228E4}"/>
    <cellStyle name="Normal 10 2 2 4 3" xfId="468" xr:uid="{67D4C72F-559B-4A72-BD40-494EF0AB4A6E}"/>
    <cellStyle name="Normal 10 2 2 4 3 2" xfId="958" xr:uid="{92344DA3-72C8-49DF-986A-D2CC5FC3F95E}"/>
    <cellStyle name="Normal 10 2 2 4 3 2 2" xfId="959" xr:uid="{E6566B0D-66CC-4F53-B90C-9EF94289EADD}"/>
    <cellStyle name="Normal 10 2 2 4 3 3" xfId="960" xr:uid="{6315E62B-EACD-420B-BC35-E618EFD52AD9}"/>
    <cellStyle name="Normal 10 2 2 4 4" xfId="961" xr:uid="{A2AC8220-7969-4568-87D7-77D778FCA4A6}"/>
    <cellStyle name="Normal 10 2 2 4 4 2" xfId="962" xr:uid="{2C6F112C-9CFD-440C-A82E-4D5990A225A7}"/>
    <cellStyle name="Normal 10 2 2 4 5" xfId="963" xr:uid="{EDBCC1A3-3F78-421B-A070-2B07B6726FFA}"/>
    <cellStyle name="Normal 10 2 2 5" xfId="242" xr:uid="{E85BF17D-ACE9-487E-B4E5-3FA0F3DA2126}"/>
    <cellStyle name="Normal 10 2 2 5 2" xfId="469" xr:uid="{CBFA07DB-51ED-4DBE-A5B7-531631A8E9CE}"/>
    <cellStyle name="Normal 10 2 2 5 2 2" xfId="964" xr:uid="{3FD59CF9-A0EC-4E1A-AA84-F79CE76456DF}"/>
    <cellStyle name="Normal 10 2 2 5 2 2 2" xfId="965" xr:uid="{F9A750DC-3560-4D72-B263-84276319A4CD}"/>
    <cellStyle name="Normal 10 2 2 5 2 3" xfId="966" xr:uid="{4AC5310C-FDC1-42EA-A511-29D3FC5D41A1}"/>
    <cellStyle name="Normal 10 2 2 5 3" xfId="967" xr:uid="{64A77AE7-BC1E-4C59-8A1D-8398409C546E}"/>
    <cellStyle name="Normal 10 2 2 5 3 2" xfId="968" xr:uid="{125B82EA-F8CE-4268-AF46-6D0577675033}"/>
    <cellStyle name="Normal 10 2 2 5 4" xfId="969" xr:uid="{51A9F927-5AD3-458B-BF59-AE05602D9768}"/>
    <cellStyle name="Normal 10 2 2 6" xfId="470" xr:uid="{EB859C79-AAD4-4857-A5D7-8BD7B8AD02DE}"/>
    <cellStyle name="Normal 10 2 2 6 2" xfId="970" xr:uid="{6C7BD890-2226-41D5-A7EB-AB38416C57D7}"/>
    <cellStyle name="Normal 10 2 2 6 2 2" xfId="971" xr:uid="{F4589DEB-97F6-4CD2-840F-1916DC15100E}"/>
    <cellStyle name="Normal 10 2 2 6 2 3" xfId="4333" xr:uid="{BC7D685E-1CF4-4FC7-8A84-C3F2247A8688}"/>
    <cellStyle name="Normal 10 2 2 6 3" xfId="972" xr:uid="{6AF9DAFE-FDA7-4498-B5D3-D60977072C5B}"/>
    <cellStyle name="Normal 10 2 2 6 4" xfId="2528" xr:uid="{09E05673-47E3-477E-8A91-89562BF5C6C0}"/>
    <cellStyle name="Normal 10 2 2 6 4 2" xfId="4564" xr:uid="{79C05993-A513-42FB-9B73-28E1C645EB85}"/>
    <cellStyle name="Normal 10 2 2 6 4 3" xfId="4676" xr:uid="{A43ACF86-6B4F-411B-8FA6-7A12F10F37E4}"/>
    <cellStyle name="Normal 10 2 2 6 4 4" xfId="4602" xr:uid="{5327F002-1A20-4AE5-BF40-0FB56FD88DA7}"/>
    <cellStyle name="Normal 10 2 2 7" xfId="973" xr:uid="{4C5C933D-6492-4F0B-ACEE-BC2683907B30}"/>
    <cellStyle name="Normal 10 2 2 7 2" xfId="974" xr:uid="{31DDE1AF-5D88-42C4-A61C-E3AB3B983462}"/>
    <cellStyle name="Normal 10 2 2 8" xfId="975" xr:uid="{7055F7DF-3F90-4C3D-8860-9F99679CB1C6}"/>
    <cellStyle name="Normal 10 2 2 9" xfId="2529" xr:uid="{16F074AB-DB74-4569-8718-83B266119662}"/>
    <cellStyle name="Normal 10 2 3" xfId="47" xr:uid="{F1A6B89A-045F-46BE-8A47-084CBD29E626}"/>
    <cellStyle name="Normal 10 2 3 2" xfId="48" xr:uid="{CA98B565-30EF-47B8-B6DE-83A319FA19EF}"/>
    <cellStyle name="Normal 10 2 3 2 2" xfId="471" xr:uid="{81E26006-F4FA-47AE-8AFB-767A772CF5D8}"/>
    <cellStyle name="Normal 10 2 3 2 2 2" xfId="472" xr:uid="{12AAF8FF-949E-4BCA-B1BC-D539CBC9105D}"/>
    <cellStyle name="Normal 10 2 3 2 2 2 2" xfId="976" xr:uid="{F5D05659-AF0F-40D8-ACD8-A7E887EB0544}"/>
    <cellStyle name="Normal 10 2 3 2 2 2 2 2" xfId="977" xr:uid="{FB241C78-47AC-4D94-9761-2701C562863A}"/>
    <cellStyle name="Normal 10 2 3 2 2 2 3" xfId="978" xr:uid="{9FFAD41E-83E4-486E-BFFB-66017753286D}"/>
    <cellStyle name="Normal 10 2 3 2 2 3" xfId="979" xr:uid="{95F24AAA-AD28-442E-82ED-EE80137BAB68}"/>
    <cellStyle name="Normal 10 2 3 2 2 3 2" xfId="980" xr:uid="{6330DE77-F61D-4B70-A1CA-4DA065F085E3}"/>
    <cellStyle name="Normal 10 2 3 2 2 4" xfId="981" xr:uid="{AB3929BA-ACD0-41A5-B2D6-8CA46D6EEE67}"/>
    <cellStyle name="Normal 10 2 3 2 3" xfId="473" xr:uid="{CF499EF9-5E76-47B5-A23D-61B3878CF17B}"/>
    <cellStyle name="Normal 10 2 3 2 3 2" xfId="982" xr:uid="{6DAD1C42-0119-4830-9DA8-905573C98F58}"/>
    <cellStyle name="Normal 10 2 3 2 3 2 2" xfId="983" xr:uid="{57DBB6B9-3204-4AD6-BE48-DF0E81E5FE2F}"/>
    <cellStyle name="Normal 10 2 3 2 3 3" xfId="984" xr:uid="{0E10D03C-451A-408E-8A55-081A593B386A}"/>
    <cellStyle name="Normal 10 2 3 2 3 4" xfId="2530" xr:uid="{9777EDFD-6EDD-4692-BCAA-F5C75F32481A}"/>
    <cellStyle name="Normal 10 2 3 2 4" xfId="985" xr:uid="{580AE127-31E3-4586-B670-9A19701D7593}"/>
    <cellStyle name="Normal 10 2 3 2 4 2" xfId="986" xr:uid="{C6B71826-1F32-47D3-A1E0-1455C94D7890}"/>
    <cellStyle name="Normal 10 2 3 2 5" xfId="987" xr:uid="{6528AC55-ACB3-48A0-A33C-806F442E8F67}"/>
    <cellStyle name="Normal 10 2 3 2 6" xfId="2531" xr:uid="{7C6C7C7F-AD7D-480F-ADFD-0AE9777ACA76}"/>
    <cellStyle name="Normal 10 2 3 3" xfId="243" xr:uid="{4A8F0F4D-5D9F-4B2A-938B-6AA56AFA6564}"/>
    <cellStyle name="Normal 10 2 3 3 2" xfId="474" xr:uid="{66A217ED-DEB7-4B94-8CB8-C381256E252C}"/>
    <cellStyle name="Normal 10 2 3 3 2 2" xfId="475" xr:uid="{28CE2667-F764-4FED-82DA-AC093A632FC8}"/>
    <cellStyle name="Normal 10 2 3 3 2 2 2" xfId="988" xr:uid="{67090CAF-C879-4127-940B-B32CFF326333}"/>
    <cellStyle name="Normal 10 2 3 3 2 2 2 2" xfId="989" xr:uid="{A00FBDA4-6331-4133-A291-E28CA968EC46}"/>
    <cellStyle name="Normal 10 2 3 3 2 2 3" xfId="990" xr:uid="{5B608518-384C-4EE8-B133-0BABF342F225}"/>
    <cellStyle name="Normal 10 2 3 3 2 3" xfId="991" xr:uid="{C5FBED77-708E-4CAC-AFE2-F329575403E3}"/>
    <cellStyle name="Normal 10 2 3 3 2 3 2" xfId="992" xr:uid="{B5CD7595-F4D4-42EC-A49F-853D343E11B8}"/>
    <cellStyle name="Normal 10 2 3 3 2 4" xfId="993" xr:uid="{36D20D8A-B176-48AC-9FD3-18BD3C9EFA7E}"/>
    <cellStyle name="Normal 10 2 3 3 3" xfId="476" xr:uid="{C403D8EE-C9FC-4A71-AB4D-E2EF6BA2A324}"/>
    <cellStyle name="Normal 10 2 3 3 3 2" xfId="994" xr:uid="{190EDBC2-4EA4-4BAB-B096-ADAB2A74F434}"/>
    <cellStyle name="Normal 10 2 3 3 3 2 2" xfId="995" xr:uid="{39EDB736-6E53-4685-BC07-A86574AA5B5D}"/>
    <cellStyle name="Normal 10 2 3 3 3 3" xfId="996" xr:uid="{793DFF50-C312-4893-ABC9-DBDFD2CCDD77}"/>
    <cellStyle name="Normal 10 2 3 3 4" xfId="997" xr:uid="{B026B645-5A19-4DA3-93C3-E353F0416CCB}"/>
    <cellStyle name="Normal 10 2 3 3 4 2" xfId="998" xr:uid="{990CB3D5-16C1-491A-90C4-A20045990C78}"/>
    <cellStyle name="Normal 10 2 3 3 5" xfId="999" xr:uid="{D9FD2DA6-2D87-4466-9B21-C9D7A7B45F8C}"/>
    <cellStyle name="Normal 10 2 3 4" xfId="244" xr:uid="{A90B5BC1-EE3A-4B04-BE81-09BD2006787F}"/>
    <cellStyle name="Normal 10 2 3 4 2" xfId="477" xr:uid="{B8D0CC4F-9CD6-41E4-836C-69D04F78B291}"/>
    <cellStyle name="Normal 10 2 3 4 2 2" xfId="1000" xr:uid="{3F837781-F68A-421C-A0B8-AEE538B2A328}"/>
    <cellStyle name="Normal 10 2 3 4 2 2 2" xfId="1001" xr:uid="{0A6E707F-174E-4FC5-B869-437F2CF8CC17}"/>
    <cellStyle name="Normal 10 2 3 4 2 3" xfId="1002" xr:uid="{45F23AB1-C3A3-44F0-A492-49FB74EC39A8}"/>
    <cellStyle name="Normal 10 2 3 4 3" xfId="1003" xr:uid="{972BAAEC-1E71-49F7-A679-253808DA82E6}"/>
    <cellStyle name="Normal 10 2 3 4 3 2" xfId="1004" xr:uid="{AA58FB18-386B-4A72-AE16-0BA3DC77C797}"/>
    <cellStyle name="Normal 10 2 3 4 4" xfId="1005" xr:uid="{CC319948-5B94-40F3-A8AD-C20F0B4E546A}"/>
    <cellStyle name="Normal 10 2 3 5" xfId="478" xr:uid="{D95D14F5-4A75-4B1C-9E85-39CE65607EAB}"/>
    <cellStyle name="Normal 10 2 3 5 2" xfId="1006" xr:uid="{9E066ED0-6737-47E1-AAC5-6978A60261AB}"/>
    <cellStyle name="Normal 10 2 3 5 2 2" xfId="1007" xr:uid="{34210932-0563-4CA1-87E9-7D1E4CCA9CC1}"/>
    <cellStyle name="Normal 10 2 3 5 2 3" xfId="4334" xr:uid="{13A8B2D5-F433-4483-905A-666CB5150684}"/>
    <cellStyle name="Normal 10 2 3 5 3" xfId="1008" xr:uid="{F64EE126-7511-4631-A2FC-A358D6EC56DD}"/>
    <cellStyle name="Normal 10 2 3 5 4" xfId="2532" xr:uid="{4C053E9D-15F1-40D5-837E-D772AF8C8A95}"/>
    <cellStyle name="Normal 10 2 3 5 4 2" xfId="4565" xr:uid="{0F993AD0-E808-4548-B4BD-264546FED12A}"/>
    <cellStyle name="Normal 10 2 3 5 4 3" xfId="4677" xr:uid="{B36BCF6F-F475-472D-A730-D1073F44F4BA}"/>
    <cellStyle name="Normal 10 2 3 5 4 4" xfId="4603" xr:uid="{EDB1CB7D-09E1-4BD9-87D3-39FB92CB3FDF}"/>
    <cellStyle name="Normal 10 2 3 6" xfId="1009" xr:uid="{B3D02533-DBCB-4EFD-8AA6-D2A48282CA9C}"/>
    <cellStyle name="Normal 10 2 3 6 2" xfId="1010" xr:uid="{815C12C8-5B67-40E6-B8FD-B2EF473EB8B8}"/>
    <cellStyle name="Normal 10 2 3 7" xfId="1011" xr:uid="{E3FFC7E9-54CD-4487-ADC7-BEB1A698AA56}"/>
    <cellStyle name="Normal 10 2 3 8" xfId="2533" xr:uid="{DC262C03-47E1-4F95-BA33-D4E0828811FF}"/>
    <cellStyle name="Normal 10 2 4" xfId="49" xr:uid="{ABA8B106-571B-46A5-AE3F-2EFD56B30F0B}"/>
    <cellStyle name="Normal 10 2 4 2" xfId="429" xr:uid="{9C84BCD2-FEA6-461A-82FD-1EDD04C2F3E9}"/>
    <cellStyle name="Normal 10 2 4 2 2" xfId="479" xr:uid="{B167E472-29C9-4D68-8297-93BAB3DB97CD}"/>
    <cellStyle name="Normal 10 2 4 2 2 2" xfId="1012" xr:uid="{1B8A3A53-C412-4CF9-864A-04724994E806}"/>
    <cellStyle name="Normal 10 2 4 2 2 2 2" xfId="1013" xr:uid="{482CCAFD-1064-45F4-97C8-1D1ADF1CFD59}"/>
    <cellStyle name="Normal 10 2 4 2 2 3" xfId="1014" xr:uid="{147065D5-3B12-4958-BADB-97537CC4C090}"/>
    <cellStyle name="Normal 10 2 4 2 2 4" xfId="2534" xr:uid="{E7A8F4C5-B2A9-4E1F-8EBB-0B4D403036D3}"/>
    <cellStyle name="Normal 10 2 4 2 3" xfId="1015" xr:uid="{7F7AAA6A-0DE4-4032-BC97-13258B2D7B2C}"/>
    <cellStyle name="Normal 10 2 4 2 3 2" xfId="1016" xr:uid="{6687D783-495D-4774-98B2-29976735AE0E}"/>
    <cellStyle name="Normal 10 2 4 2 4" xfId="1017" xr:uid="{3E3364F1-9326-4DB9-98DE-5C76B6EC43B8}"/>
    <cellStyle name="Normal 10 2 4 2 5" xfId="2535" xr:uid="{8F03622C-291A-4194-954D-82AADCA10F9D}"/>
    <cellStyle name="Normal 10 2 4 3" xfId="480" xr:uid="{F0B28FCF-3B8D-4437-8F5E-6A01A8482612}"/>
    <cellStyle name="Normal 10 2 4 3 2" xfId="1018" xr:uid="{7A7FC00C-3DD0-4ABC-AC61-5420DFD9A7A1}"/>
    <cellStyle name="Normal 10 2 4 3 2 2" xfId="1019" xr:uid="{BC19C72B-D783-422A-968E-9A2CD1E9DD0D}"/>
    <cellStyle name="Normal 10 2 4 3 3" xfId="1020" xr:uid="{965A1DED-1B7F-4179-8D3E-690E8A9D5459}"/>
    <cellStyle name="Normal 10 2 4 3 4" xfId="2536" xr:uid="{3BD5EF33-DDC7-4D26-BEBA-55943281852E}"/>
    <cellStyle name="Normal 10 2 4 4" xfId="1021" xr:uid="{389DA6DD-F268-4009-BAC9-611746458AC1}"/>
    <cellStyle name="Normal 10 2 4 4 2" xfId="1022" xr:uid="{8EC31CC7-14A5-4A3F-8D5C-2B3E79A39CE3}"/>
    <cellStyle name="Normal 10 2 4 4 3" xfId="2537" xr:uid="{A1AA5749-B0DC-4B00-9B88-DD2996D6BDCB}"/>
    <cellStyle name="Normal 10 2 4 4 4" xfId="2538" xr:uid="{A6937321-325A-4D98-B0E8-2586000E4FA1}"/>
    <cellStyle name="Normal 10 2 4 5" xfId="1023" xr:uid="{AA901471-AF51-4DFB-A062-188EEE97725D}"/>
    <cellStyle name="Normal 10 2 4 6" xfId="2539" xr:uid="{470C7C95-E29E-417D-BB08-79711BA55BC8}"/>
    <cellStyle name="Normal 10 2 4 7" xfId="2540" xr:uid="{02483E9C-4C17-4A28-B6DA-07F4CCCA0671}"/>
    <cellStyle name="Normal 10 2 5" xfId="245" xr:uid="{B8C6C461-007B-489F-BF9B-AB62EE6C960F}"/>
    <cellStyle name="Normal 10 2 5 2" xfId="481" xr:uid="{87A5144E-CB07-43B5-924A-D7DA7574A724}"/>
    <cellStyle name="Normal 10 2 5 2 2" xfId="482" xr:uid="{4DDC3D34-1395-4A4E-B188-0A0478BF4723}"/>
    <cellStyle name="Normal 10 2 5 2 2 2" xfId="1024" xr:uid="{221CC005-BF0D-418C-8725-AFC6B3881660}"/>
    <cellStyle name="Normal 10 2 5 2 2 2 2" xfId="1025" xr:uid="{4FFB15FB-B542-47E0-A69F-4A16DB1FE46F}"/>
    <cellStyle name="Normal 10 2 5 2 2 3" xfId="1026" xr:uid="{81832960-19D8-4D78-80B0-D852D192467E}"/>
    <cellStyle name="Normal 10 2 5 2 3" xfId="1027" xr:uid="{1B78E8A2-E6DA-4895-9790-07400D9B1BEC}"/>
    <cellStyle name="Normal 10 2 5 2 3 2" xfId="1028" xr:uid="{C2F23EA9-7BD1-48C8-A3CE-6C9DD0E3D689}"/>
    <cellStyle name="Normal 10 2 5 2 4" xfId="1029" xr:uid="{C527B3ED-461A-41BF-8774-7640D3793EC7}"/>
    <cellStyle name="Normal 10 2 5 3" xfId="483" xr:uid="{6909C3C9-FFBB-4C01-A791-068FAC393CB1}"/>
    <cellStyle name="Normal 10 2 5 3 2" xfId="1030" xr:uid="{760A38E5-DB30-4E46-B691-5689AE7CF78E}"/>
    <cellStyle name="Normal 10 2 5 3 2 2" xfId="1031" xr:uid="{5A1BC5A6-03F3-4ABE-8EF9-36B48F6DEB85}"/>
    <cellStyle name="Normal 10 2 5 3 3" xfId="1032" xr:uid="{46D3B60F-BDFA-41CF-B2E6-3CB177E3678F}"/>
    <cellStyle name="Normal 10 2 5 3 4" xfId="2541" xr:uid="{C84DE830-0D1F-44BE-838F-C65639BEC856}"/>
    <cellStyle name="Normal 10 2 5 4" xfId="1033" xr:uid="{4D9166D4-7338-4C92-8FE9-DA6ED6C1F0DA}"/>
    <cellStyle name="Normal 10 2 5 4 2" xfId="1034" xr:uid="{789921F4-95EA-4610-993E-025693C0A0E8}"/>
    <cellStyle name="Normal 10 2 5 5" xfId="1035" xr:uid="{02E0C572-6BC6-4BF6-8B94-80C0DCAFA6A3}"/>
    <cellStyle name="Normal 10 2 5 6" xfId="2542" xr:uid="{222B5D0F-46F4-4262-8688-9609CFA6F0EE}"/>
    <cellStyle name="Normal 10 2 6" xfId="246" xr:uid="{0817D00A-DD68-421B-A4E0-F7D6EA68F7E9}"/>
    <cellStyle name="Normal 10 2 6 2" xfId="484" xr:uid="{847A9E86-42E8-4099-AB5A-473DC467D5B9}"/>
    <cellStyle name="Normal 10 2 6 2 2" xfId="1036" xr:uid="{319F3D28-22E6-4AE0-A3B8-EDE5B0265E57}"/>
    <cellStyle name="Normal 10 2 6 2 2 2" xfId="1037" xr:uid="{652340FE-4070-41E8-A149-5C3885C2F529}"/>
    <cellStyle name="Normal 10 2 6 2 3" xfId="1038" xr:uid="{C3F914DC-B644-4688-8C76-0C9CAE383AE4}"/>
    <cellStyle name="Normal 10 2 6 2 4" xfId="2543" xr:uid="{208108BA-E028-4E61-9673-5DC31320BCD4}"/>
    <cellStyle name="Normal 10 2 6 3" xfId="1039" xr:uid="{52D129B9-913F-4294-9D56-818F65E5CD3F}"/>
    <cellStyle name="Normal 10 2 6 3 2" xfId="1040" xr:uid="{705A8C5D-BADB-4902-998D-B65082A48F6F}"/>
    <cellStyle name="Normal 10 2 6 4" xfId="1041" xr:uid="{7FA320F8-AB95-4911-92DB-101BA289CFBD}"/>
    <cellStyle name="Normal 10 2 6 5" xfId="2544" xr:uid="{BCE09196-B9A3-4768-BA90-ABF632EDCAF7}"/>
    <cellStyle name="Normal 10 2 7" xfId="485" xr:uid="{D1E5D02C-236B-4239-87BA-3A28B349D8B9}"/>
    <cellStyle name="Normal 10 2 7 2" xfId="1042" xr:uid="{BDA9E74C-D947-4B75-AA3B-61C6BDD7A402}"/>
    <cellStyle name="Normal 10 2 7 2 2" xfId="1043" xr:uid="{01C65598-BE69-4A8B-B3B9-0AEFB42D17D9}"/>
    <cellStyle name="Normal 10 2 7 2 3" xfId="4332" xr:uid="{9E22E408-8797-47D0-B3D4-558763642DBC}"/>
    <cellStyle name="Normal 10 2 7 3" xfId="1044" xr:uid="{9B411216-7A48-4EA8-8C89-99EE8483D9D5}"/>
    <cellStyle name="Normal 10 2 7 4" xfId="2545" xr:uid="{A779F3E2-5724-494D-9250-BA6D391340AA}"/>
    <cellStyle name="Normal 10 2 7 4 2" xfId="4563" xr:uid="{50C51B0E-CE28-4F6A-85FF-89F00757CD34}"/>
    <cellStyle name="Normal 10 2 7 4 3" xfId="4678" xr:uid="{EEE93044-E6C8-45C7-B4B0-21CC74352D33}"/>
    <cellStyle name="Normal 10 2 7 4 4" xfId="4601" xr:uid="{D1E8446B-4B0E-44B3-A0AB-A85536EB07BF}"/>
    <cellStyle name="Normal 10 2 8" xfId="1045" xr:uid="{9B222D35-F7CF-42AB-AA20-73ED1045D464}"/>
    <cellStyle name="Normal 10 2 8 2" xfId="1046" xr:uid="{BF2F3640-05D9-409B-8D55-69D4A7B91DE7}"/>
    <cellStyle name="Normal 10 2 8 3" xfId="2546" xr:uid="{1B1B2FB1-0401-4E06-BD07-FB468895EAAD}"/>
    <cellStyle name="Normal 10 2 8 4" xfId="2547" xr:uid="{CDFDF188-308E-4E5A-B4EF-AB8CA025525E}"/>
    <cellStyle name="Normal 10 2 9" xfId="1047" xr:uid="{8DDD9E22-2EC3-4ABF-B679-34CB2D707809}"/>
    <cellStyle name="Normal 10 3" xfId="50" xr:uid="{DCE73EA7-87D6-4425-9957-5C4F81525C22}"/>
    <cellStyle name="Normal 10 3 10" xfId="2548" xr:uid="{460700BC-A656-4C5C-8AED-210B9D13361F}"/>
    <cellStyle name="Normal 10 3 11" xfId="2549" xr:uid="{2FDEA712-D0B1-4883-BE40-834E1A675BCA}"/>
    <cellStyle name="Normal 10 3 2" xfId="51" xr:uid="{6160C160-231F-4BC6-B75D-A2CC3D4105A8}"/>
    <cellStyle name="Normal 10 3 2 2" xfId="52" xr:uid="{C60B03EF-331E-47F4-945D-A38116B69479}"/>
    <cellStyle name="Normal 10 3 2 2 2" xfId="247" xr:uid="{86C5F5BF-E25A-464A-BBAB-FAFA5DF3BD6F}"/>
    <cellStyle name="Normal 10 3 2 2 2 2" xfId="486" xr:uid="{3F8B5D41-54D9-494B-910D-271DB0983F98}"/>
    <cellStyle name="Normal 10 3 2 2 2 2 2" xfId="1048" xr:uid="{39461762-8A8B-466D-9039-B6A8ADD893E4}"/>
    <cellStyle name="Normal 10 3 2 2 2 2 2 2" xfId="1049" xr:uid="{FAB614D1-24E2-4F17-BAB4-198638B7145D}"/>
    <cellStyle name="Normal 10 3 2 2 2 2 3" xfId="1050" xr:uid="{42996851-A4AA-4196-B7BC-BF07DA5FBCAD}"/>
    <cellStyle name="Normal 10 3 2 2 2 2 4" xfId="2550" xr:uid="{05A5D2BB-2F1C-48DD-B546-B5D2D9DE5635}"/>
    <cellStyle name="Normal 10 3 2 2 2 3" xfId="1051" xr:uid="{9528A456-0E75-4FBC-9D81-0FBD85C77E9D}"/>
    <cellStyle name="Normal 10 3 2 2 2 3 2" xfId="1052" xr:uid="{F512A2A6-B0C0-42E2-AFAD-FAFD69AE34D7}"/>
    <cellStyle name="Normal 10 3 2 2 2 3 3" xfId="2551" xr:uid="{57E597D6-974B-4FDF-9FC9-0261ACF77D95}"/>
    <cellStyle name="Normal 10 3 2 2 2 3 4" xfId="2552" xr:uid="{38A9785F-06C1-4167-9D7A-899134F14A74}"/>
    <cellStyle name="Normal 10 3 2 2 2 4" xfId="1053" xr:uid="{06165AEC-580B-4CBB-9D64-B0389CB12393}"/>
    <cellStyle name="Normal 10 3 2 2 2 5" xfId="2553" xr:uid="{977C80EC-0F68-4ED8-9E74-0FB6718A2C15}"/>
    <cellStyle name="Normal 10 3 2 2 2 6" xfId="2554" xr:uid="{DB937DAD-6745-46F4-88C9-0C5D6A627E9A}"/>
    <cellStyle name="Normal 10 3 2 2 3" xfId="487" xr:uid="{12B9538C-B948-4733-8070-4D3C3626B582}"/>
    <cellStyle name="Normal 10 3 2 2 3 2" xfId="1054" xr:uid="{D7B9A2F4-1724-4228-864B-F7BC45840108}"/>
    <cellStyle name="Normal 10 3 2 2 3 2 2" xfId="1055" xr:uid="{D42D264D-7FE1-4EC4-8410-CF0D920D8364}"/>
    <cellStyle name="Normal 10 3 2 2 3 2 3" xfId="2555" xr:uid="{7D470379-19AF-48DC-9220-571134883390}"/>
    <cellStyle name="Normal 10 3 2 2 3 2 4" xfId="2556" xr:uid="{11630721-8499-4E30-BF61-AD50100F5090}"/>
    <cellStyle name="Normal 10 3 2 2 3 3" xfId="1056" xr:uid="{C02F9B85-E488-48E1-9CDA-9F4DD508165B}"/>
    <cellStyle name="Normal 10 3 2 2 3 4" xfId="2557" xr:uid="{3EA83B15-C6C8-4B89-B62E-DBC0CE2514F9}"/>
    <cellStyle name="Normal 10 3 2 2 3 5" xfId="2558" xr:uid="{47FBDDF8-1F44-4154-9839-988F80A4B920}"/>
    <cellStyle name="Normal 10 3 2 2 4" xfId="1057" xr:uid="{C67D4A4C-B9FC-48FE-BBFB-9907D1FB3167}"/>
    <cellStyle name="Normal 10 3 2 2 4 2" xfId="1058" xr:uid="{FD76BDC0-229D-4C91-B7F4-E063180B3EB3}"/>
    <cellStyle name="Normal 10 3 2 2 4 3" xfId="2559" xr:uid="{278B3756-64D6-4336-B62E-7DEBC2A33F56}"/>
    <cellStyle name="Normal 10 3 2 2 4 4" xfId="2560" xr:uid="{A3D35B64-9375-4717-8711-D404367F6243}"/>
    <cellStyle name="Normal 10 3 2 2 5" xfId="1059" xr:uid="{DE1FB655-E7A9-493F-A307-74EB15A43D2A}"/>
    <cellStyle name="Normal 10 3 2 2 5 2" xfId="2561" xr:uid="{F420813F-7F66-488A-AD00-C5970272D6A5}"/>
    <cellStyle name="Normal 10 3 2 2 5 3" xfId="2562" xr:uid="{87D63753-B732-4A9E-8BA2-BF27139E84B5}"/>
    <cellStyle name="Normal 10 3 2 2 5 4" xfId="2563" xr:uid="{DA72C5F1-8A38-46DE-AFB2-271EEF659379}"/>
    <cellStyle name="Normal 10 3 2 2 6" xfId="2564" xr:uid="{36BEE972-B47F-4841-9683-8C4CB587A401}"/>
    <cellStyle name="Normal 10 3 2 2 7" xfId="2565" xr:uid="{E97F7542-B13F-4223-B08D-42FDE3770A68}"/>
    <cellStyle name="Normal 10 3 2 2 8" xfId="2566" xr:uid="{0854E0D8-A910-4CF0-9C33-279F22BA3CE9}"/>
    <cellStyle name="Normal 10 3 2 3" xfId="248" xr:uid="{BA5B4429-C920-4599-96DF-BDBB1141B676}"/>
    <cellStyle name="Normal 10 3 2 3 2" xfId="488" xr:uid="{68E8424F-EBF5-4D74-96B6-19306FDDD303}"/>
    <cellStyle name="Normal 10 3 2 3 2 2" xfId="489" xr:uid="{CAA0A75A-A2CD-42B0-9F27-763856BC17A8}"/>
    <cellStyle name="Normal 10 3 2 3 2 2 2" xfId="1060" xr:uid="{D07B41BF-4285-498F-AA31-66131F30AF8E}"/>
    <cellStyle name="Normal 10 3 2 3 2 2 2 2" xfId="1061" xr:uid="{B8F15003-8282-433E-A0C8-E5D938A5F4AE}"/>
    <cellStyle name="Normal 10 3 2 3 2 2 3" xfId="1062" xr:uid="{9C67DC03-2F1B-41C0-B2B7-E2CE450D319F}"/>
    <cellStyle name="Normal 10 3 2 3 2 3" xfId="1063" xr:uid="{7028C401-1673-43FF-9054-F3F40365DD57}"/>
    <cellStyle name="Normal 10 3 2 3 2 3 2" xfId="1064" xr:uid="{07699580-1574-4C00-9612-B2DF6E779C43}"/>
    <cellStyle name="Normal 10 3 2 3 2 4" xfId="1065" xr:uid="{B10BF453-5C01-47D0-852D-FDF4B23FC009}"/>
    <cellStyle name="Normal 10 3 2 3 3" xfId="490" xr:uid="{9AF59E54-FD42-4DAC-89D3-EEDDFCEA83AD}"/>
    <cellStyle name="Normal 10 3 2 3 3 2" xfId="1066" xr:uid="{258AB646-1829-428E-BA63-1EBCD959294D}"/>
    <cellStyle name="Normal 10 3 2 3 3 2 2" xfId="1067" xr:uid="{F0874ECA-5C5C-4BE1-BA48-7FE1183C814B}"/>
    <cellStyle name="Normal 10 3 2 3 3 3" xfId="1068" xr:uid="{F6FE59C3-F36B-4004-AA51-47045E83621E}"/>
    <cellStyle name="Normal 10 3 2 3 3 4" xfId="2567" xr:uid="{FD9C0024-934F-4B4D-848B-9BFD30BBBF41}"/>
    <cellStyle name="Normal 10 3 2 3 4" xfId="1069" xr:uid="{E3065586-1714-4DB2-A27C-071566E9ADA3}"/>
    <cellStyle name="Normal 10 3 2 3 4 2" xfId="1070" xr:uid="{16069B0D-85BB-43D7-9F32-6CEA53F860D5}"/>
    <cellStyle name="Normal 10 3 2 3 5" xfId="1071" xr:uid="{DC0EBCEA-853D-4147-89D1-FBE5F258CF30}"/>
    <cellStyle name="Normal 10 3 2 3 6" xfId="2568" xr:uid="{936ECEA0-6450-4C48-92C8-5FA7D0D88656}"/>
    <cellStyle name="Normal 10 3 2 4" xfId="249" xr:uid="{5F142198-F062-411A-AC24-A7FCE48E3D50}"/>
    <cellStyle name="Normal 10 3 2 4 2" xfId="491" xr:uid="{9FA554C8-9AFD-4EF7-B1D3-A6FB21D9C1F6}"/>
    <cellStyle name="Normal 10 3 2 4 2 2" xfId="1072" xr:uid="{A5CF4E51-27BD-4A13-B724-62FD3649CE2C}"/>
    <cellStyle name="Normal 10 3 2 4 2 2 2" xfId="1073" xr:uid="{3F8BA340-AC94-421C-BDAB-3314A6052917}"/>
    <cellStyle name="Normal 10 3 2 4 2 3" xfId="1074" xr:uid="{B2F301CC-B89D-49BF-BD97-44984523C78D}"/>
    <cellStyle name="Normal 10 3 2 4 2 4" xfId="2569" xr:uid="{66577FF3-942A-47CB-AF5B-C4AE6602A057}"/>
    <cellStyle name="Normal 10 3 2 4 3" xfId="1075" xr:uid="{1C2068B4-E7B0-457D-8D41-539AB35C4B0F}"/>
    <cellStyle name="Normal 10 3 2 4 3 2" xfId="1076" xr:uid="{88C26147-DDA6-49FA-BD69-C9551F2A1EB8}"/>
    <cellStyle name="Normal 10 3 2 4 4" xfId="1077" xr:uid="{6416B06E-972B-4330-9266-37C72CFF3509}"/>
    <cellStyle name="Normal 10 3 2 4 5" xfId="2570" xr:uid="{A6F42B7F-9928-49B1-9D5D-8A290FB0520E}"/>
    <cellStyle name="Normal 10 3 2 5" xfId="251" xr:uid="{0729FF48-D19E-4171-8505-CA7B3835DCAF}"/>
    <cellStyle name="Normal 10 3 2 5 2" xfId="1078" xr:uid="{C42EE3E1-5C24-4889-92B4-722F454488EE}"/>
    <cellStyle name="Normal 10 3 2 5 2 2" xfId="1079" xr:uid="{F22DEBF1-04E1-48AE-8088-C8ABD4FCB8DB}"/>
    <cellStyle name="Normal 10 3 2 5 3" xfId="1080" xr:uid="{5D067E13-1A7A-46B4-88AF-FE93802CB5D6}"/>
    <cellStyle name="Normal 10 3 2 5 4" xfId="2571" xr:uid="{6E466C55-3F30-48FE-89CA-B9C856C9DA7E}"/>
    <cellStyle name="Normal 10 3 2 6" xfId="1081" xr:uid="{251A1083-5C47-41A1-BF68-619CDE4EC947}"/>
    <cellStyle name="Normal 10 3 2 6 2" xfId="1082" xr:uid="{1DD2D2B2-D95C-41F9-8731-F3A0CDB59538}"/>
    <cellStyle name="Normal 10 3 2 6 3" xfId="2572" xr:uid="{A83A497F-7E71-43A8-BD40-588B0159A4AB}"/>
    <cellStyle name="Normal 10 3 2 6 4" xfId="2573" xr:uid="{9C037A81-2A63-42D8-978E-3F921DD5B51B}"/>
    <cellStyle name="Normal 10 3 2 7" xfId="1083" xr:uid="{D2061E25-28D1-44FA-8EA4-2D5C4C7AB14D}"/>
    <cellStyle name="Normal 10 3 2 8" xfId="2574" xr:uid="{D00AC805-A899-4DED-BD2B-A4EC9DBD48BA}"/>
    <cellStyle name="Normal 10 3 2 9" xfId="2575" xr:uid="{824A9ABF-18DD-43CE-A0FC-DEB12524FDE0}"/>
    <cellStyle name="Normal 10 3 3" xfId="53" xr:uid="{D252B5C9-E6E7-4FFA-BDC1-F5586A63F417}"/>
    <cellStyle name="Normal 10 3 3 2" xfId="54" xr:uid="{5C0248E9-4807-4221-915A-85174F18FA9D}"/>
    <cellStyle name="Normal 10 3 3 2 2" xfId="492" xr:uid="{6E3F4F25-5FEC-4E46-93E8-45E7AA24D0CC}"/>
    <cellStyle name="Normal 10 3 3 2 2 2" xfId="1084" xr:uid="{4162257E-EEF5-40C0-9E0E-1A785B61E02C}"/>
    <cellStyle name="Normal 10 3 3 2 2 2 2" xfId="1085" xr:uid="{0519F242-1BE3-46AB-8A0B-13427BAA14F7}"/>
    <cellStyle name="Normal 10 3 3 2 2 2 2 2" xfId="4445" xr:uid="{E2FDCF2E-22CA-4F06-AF85-8E1524EFF9F3}"/>
    <cellStyle name="Normal 10 3 3 2 2 2 3" xfId="4446" xr:uid="{66585D95-B9B8-4882-8257-9661D7F0084E}"/>
    <cellStyle name="Normal 10 3 3 2 2 3" xfId="1086" xr:uid="{2FDD0A58-2C70-4ECF-9216-AF73B0508B7F}"/>
    <cellStyle name="Normal 10 3 3 2 2 3 2" xfId="4447" xr:uid="{83FB892C-17B8-4AF0-9752-916714C7DC77}"/>
    <cellStyle name="Normal 10 3 3 2 2 4" xfId="2576" xr:uid="{764BD6D1-5582-467A-A293-F4912FC3C253}"/>
    <cellStyle name="Normal 10 3 3 2 3" xfId="1087" xr:uid="{F6D4E9B5-3584-4E09-9FD0-3D0ECAB606FB}"/>
    <cellStyle name="Normal 10 3 3 2 3 2" xfId="1088" xr:uid="{7A95D738-BB13-430A-ACF6-F80B368A5C6D}"/>
    <cellStyle name="Normal 10 3 3 2 3 2 2" xfId="4448" xr:uid="{D3E869B7-D7BA-4735-AB75-80FCFA43C4A8}"/>
    <cellStyle name="Normal 10 3 3 2 3 3" xfId="2577" xr:uid="{75C3F242-674F-4756-86E5-1628C559F3A6}"/>
    <cellStyle name="Normal 10 3 3 2 3 4" xfId="2578" xr:uid="{03F1251A-4740-4560-96AC-7EF6AF2D86C3}"/>
    <cellStyle name="Normal 10 3 3 2 4" xfId="1089" xr:uid="{74116C32-6B1C-45C6-83D9-A1E015CDD9C4}"/>
    <cellStyle name="Normal 10 3 3 2 4 2" xfId="4449" xr:uid="{B594B2DC-69B3-4A53-A4A2-1163043625A7}"/>
    <cellStyle name="Normal 10 3 3 2 5" xfId="2579" xr:uid="{D23DD55C-165B-458A-99D6-082058C786AD}"/>
    <cellStyle name="Normal 10 3 3 2 6" xfId="2580" xr:uid="{D3EE283D-60CA-4D0C-A911-DDAC65765D21}"/>
    <cellStyle name="Normal 10 3 3 3" xfId="252" xr:uid="{0DC970D9-6387-4B3C-B382-411EA88AA135}"/>
    <cellStyle name="Normal 10 3 3 3 2" xfId="1090" xr:uid="{AD286326-3B2B-4C89-BFAB-2A854C246644}"/>
    <cellStyle name="Normal 10 3 3 3 2 2" xfId="1091" xr:uid="{0A204F21-0859-489B-981F-B5F81E841126}"/>
    <cellStyle name="Normal 10 3 3 3 2 2 2" xfId="4450" xr:uid="{2CDB35D1-9A1C-43E4-96F2-8E1EB1E95539}"/>
    <cellStyle name="Normal 10 3 3 3 2 3" xfId="2581" xr:uid="{BCD7FF13-F9DF-4253-B8F8-1A75BA1C6310}"/>
    <cellStyle name="Normal 10 3 3 3 2 4" xfId="2582" xr:uid="{02D5A17B-8CEF-449E-B9A0-2F18C955B88E}"/>
    <cellStyle name="Normal 10 3 3 3 3" xfId="1092" xr:uid="{5A9A2A26-443F-4DBE-8A0D-EAD19EB2B4CE}"/>
    <cellStyle name="Normal 10 3 3 3 3 2" xfId="4451" xr:uid="{F446B5A7-3F16-472B-B131-DEFFB33D8332}"/>
    <cellStyle name="Normal 10 3 3 3 4" xfId="2583" xr:uid="{5346FC7F-9021-4D11-8B92-15DAA2F55E33}"/>
    <cellStyle name="Normal 10 3 3 3 5" xfId="2584" xr:uid="{FA41E25A-6224-4E8D-954B-CA8FCEF06658}"/>
    <cellStyle name="Normal 10 3 3 4" xfId="1093" xr:uid="{694CED0D-1B69-44B3-839A-A0033E795C76}"/>
    <cellStyle name="Normal 10 3 3 4 2" xfId="1094" xr:uid="{C84BB60A-C987-4715-9CD4-6C291D7FC872}"/>
    <cellStyle name="Normal 10 3 3 4 2 2" xfId="4452" xr:uid="{FFF6D920-2BB7-4B0A-99C2-41F9F27B48D3}"/>
    <cellStyle name="Normal 10 3 3 4 3" xfId="2585" xr:uid="{33593723-B4CB-4BC8-98BC-8DBD5DF96082}"/>
    <cellStyle name="Normal 10 3 3 4 4" xfId="2586" xr:uid="{A6A3EFC8-5B6D-49E1-9AB9-275B61491B65}"/>
    <cellStyle name="Normal 10 3 3 5" xfId="1095" xr:uid="{440D1066-1A01-40DF-89AA-D1CFABF5A432}"/>
    <cellStyle name="Normal 10 3 3 5 2" xfId="2587" xr:uid="{25B85151-0B82-408B-AB97-B389FFE61D96}"/>
    <cellStyle name="Normal 10 3 3 5 3" xfId="2588" xr:uid="{36D10D90-F9CB-47C6-B319-F30F61F93EFF}"/>
    <cellStyle name="Normal 10 3 3 5 4" xfId="2589" xr:uid="{304F8F47-5C43-4248-A0A6-DDE00218C979}"/>
    <cellStyle name="Normal 10 3 3 6" xfId="2590" xr:uid="{77C30ACD-7538-4F99-97DE-428E094E1659}"/>
    <cellStyle name="Normal 10 3 3 7" xfId="2591" xr:uid="{7D1913B9-E27A-408B-954B-9DE478FD5FEF}"/>
    <cellStyle name="Normal 10 3 3 8" xfId="2592" xr:uid="{35A3C218-94D4-48C2-9D9D-1E34E0F25D40}"/>
    <cellStyle name="Normal 10 3 4" xfId="55" xr:uid="{19337D0A-086B-4400-B9F3-813B121475AC}"/>
    <cellStyle name="Normal 10 3 4 2" xfId="493" xr:uid="{04F9D712-4FD2-43BF-9082-63BA5253957D}"/>
    <cellStyle name="Normal 10 3 4 2 2" xfId="494" xr:uid="{CBB751CB-7B6F-4EE8-872B-29AAB9274C79}"/>
    <cellStyle name="Normal 10 3 4 2 2 2" xfId="1096" xr:uid="{83F22717-18A5-4202-A265-3AC7E2B40A6E}"/>
    <cellStyle name="Normal 10 3 4 2 2 2 2" xfId="1097" xr:uid="{D0C23E91-4200-4F04-94EB-003FF0535DB5}"/>
    <cellStyle name="Normal 10 3 4 2 2 3" xfId="1098" xr:uid="{34348D7A-0A29-40FC-B9D7-FAB859666BAF}"/>
    <cellStyle name="Normal 10 3 4 2 2 4" xfId="2593" xr:uid="{EB88C62A-C059-4D04-8097-D28941688377}"/>
    <cellStyle name="Normal 10 3 4 2 3" xfId="1099" xr:uid="{AC859039-EAAC-436E-A7ED-A8AC78BD6301}"/>
    <cellStyle name="Normal 10 3 4 2 3 2" xfId="1100" xr:uid="{671B6948-EB46-46CF-A7B6-BDF493D80DB6}"/>
    <cellStyle name="Normal 10 3 4 2 4" xfId="1101" xr:uid="{8C575D55-15A9-49F7-9824-656EE9189E3C}"/>
    <cellStyle name="Normal 10 3 4 2 5" xfId="2594" xr:uid="{6B6D8600-77EA-403F-8AB0-A7DC4A47B4FD}"/>
    <cellStyle name="Normal 10 3 4 3" xfId="495" xr:uid="{385FB474-50B6-493A-B819-BB8C1A7619FD}"/>
    <cellStyle name="Normal 10 3 4 3 2" xfId="1102" xr:uid="{42BAF856-A492-4E3F-AA9D-B0F6D35F9534}"/>
    <cellStyle name="Normal 10 3 4 3 2 2" xfId="1103" xr:uid="{652AB4D8-FBBF-4B78-A7F9-5F33DEA143B3}"/>
    <cellStyle name="Normal 10 3 4 3 3" xfId="1104" xr:uid="{74102E75-CF8B-4EFE-9BA8-168F329FE624}"/>
    <cellStyle name="Normal 10 3 4 3 4" xfId="2595" xr:uid="{80BE01D3-E1B5-498F-819A-65B5D97F61A8}"/>
    <cellStyle name="Normal 10 3 4 4" xfId="1105" xr:uid="{AE16682E-41EC-4A23-845A-C2809D3993C7}"/>
    <cellStyle name="Normal 10 3 4 4 2" xfId="1106" xr:uid="{E3067BF4-73DE-4AB3-9F9E-9F7A3DCA7714}"/>
    <cellStyle name="Normal 10 3 4 4 3" xfId="2596" xr:uid="{6E6BD720-A0C9-4D77-BFA6-A966CCEF24C1}"/>
    <cellStyle name="Normal 10 3 4 4 4" xfId="2597" xr:uid="{C17AB319-BA0A-47F9-A0DC-84A5DCB30C33}"/>
    <cellStyle name="Normal 10 3 4 5" xfId="1107" xr:uid="{17AB8E95-5873-4AAE-83C4-CCA9A99499EF}"/>
    <cellStyle name="Normal 10 3 4 6" xfId="2598" xr:uid="{5381B33E-B510-4F2D-B808-D5664C00CF13}"/>
    <cellStyle name="Normal 10 3 4 7" xfId="2599" xr:uid="{AEEBC276-B6C9-4D37-9A43-D5AA69D3EDF8}"/>
    <cellStyle name="Normal 10 3 5" xfId="253" xr:uid="{8EF519C0-F7BA-4B2D-89E1-4B516C5560A0}"/>
    <cellStyle name="Normal 10 3 5 2" xfId="496" xr:uid="{FF5013E9-30F2-4E2A-A781-461B61CC1E48}"/>
    <cellStyle name="Normal 10 3 5 2 2" xfId="1108" xr:uid="{CEC58E81-7774-4877-97BD-CB5A1F8D7B6E}"/>
    <cellStyle name="Normal 10 3 5 2 2 2" xfId="1109" xr:uid="{46F5F74F-48EA-43A2-9A3B-FC3CA7482AE9}"/>
    <cellStyle name="Normal 10 3 5 2 3" xfId="1110" xr:uid="{2854BE36-6C6C-4E4E-8823-E5C667C95E2F}"/>
    <cellStyle name="Normal 10 3 5 2 4" xfId="2600" xr:uid="{7588CDFE-E489-4825-8FA6-F5958663CF78}"/>
    <cellStyle name="Normal 10 3 5 3" xfId="1111" xr:uid="{F22A573A-07D6-43D3-B635-C2A37B275D3B}"/>
    <cellStyle name="Normal 10 3 5 3 2" xfId="1112" xr:uid="{FA371024-F10B-46D7-B508-A241D71970A6}"/>
    <cellStyle name="Normal 10 3 5 3 3" xfId="2601" xr:uid="{5AD3BC52-90CC-4309-93E6-34E2644C4BBA}"/>
    <cellStyle name="Normal 10 3 5 3 4" xfId="2602" xr:uid="{CFF1FFDE-29CD-4C60-A66B-52DF69D6EEBC}"/>
    <cellStyle name="Normal 10 3 5 4" xfId="1113" xr:uid="{840F8BB1-CC15-4221-A133-A042EDF36549}"/>
    <cellStyle name="Normal 10 3 5 5" xfId="2603" xr:uid="{1C5735A3-756D-4567-BEB9-8823C446A766}"/>
    <cellStyle name="Normal 10 3 5 6" xfId="2604" xr:uid="{2C640A82-B2C5-45D0-9969-A901B4F21345}"/>
    <cellStyle name="Normal 10 3 6" xfId="254" xr:uid="{45D7DD3E-B19D-40E8-A601-EB0A6F786158}"/>
    <cellStyle name="Normal 10 3 6 2" xfId="1114" xr:uid="{405C1FD4-545F-452A-B669-C2821DD8CC31}"/>
    <cellStyle name="Normal 10 3 6 2 2" xfId="1115" xr:uid="{6B05F2E3-4843-4CF6-A171-424D5832CCC4}"/>
    <cellStyle name="Normal 10 3 6 2 3" xfId="2605" xr:uid="{DC656209-A32A-4A24-AFE2-0B1EC0819202}"/>
    <cellStyle name="Normal 10 3 6 2 4" xfId="2606" xr:uid="{F468A134-20CB-4165-B383-ABFB868399A5}"/>
    <cellStyle name="Normal 10 3 6 3" xfId="1116" xr:uid="{3B9F3BFF-1910-42D6-AA1B-B7FF138E1712}"/>
    <cellStyle name="Normal 10 3 6 4" xfId="2607" xr:uid="{01428D93-8470-44CF-BBEF-98A060298339}"/>
    <cellStyle name="Normal 10 3 6 5" xfId="2608" xr:uid="{9DE80D85-D74A-49A9-A300-D41C7F03F00F}"/>
    <cellStyle name="Normal 10 3 7" xfId="1117" xr:uid="{164E8431-0745-437C-B010-197A5784099B}"/>
    <cellStyle name="Normal 10 3 7 2" xfId="1118" xr:uid="{39F778EA-34B9-49EF-BE24-8FD2EA55DC2B}"/>
    <cellStyle name="Normal 10 3 7 3" xfId="2609" xr:uid="{A47EEF4E-6B64-45FB-BBE1-9BCDA818BE57}"/>
    <cellStyle name="Normal 10 3 7 4" xfId="2610" xr:uid="{A34EBC55-3EAA-4448-A795-E3478B365C8E}"/>
    <cellStyle name="Normal 10 3 8" xfId="1119" xr:uid="{C2C9ECBA-025B-47FE-AAA7-7DA2A1C6BE93}"/>
    <cellStyle name="Normal 10 3 8 2" xfId="2611" xr:uid="{3E237912-BAFB-454C-9C8F-697ED333F8EE}"/>
    <cellStyle name="Normal 10 3 8 3" xfId="2612" xr:uid="{D19E0EC2-4BE3-41C6-B32B-592FDB69ED93}"/>
    <cellStyle name="Normal 10 3 8 4" xfId="2613" xr:uid="{F8E86814-3BA3-4099-8445-E03B3E7A38AA}"/>
    <cellStyle name="Normal 10 3 9" xfId="2614" xr:uid="{5E11A9DF-867A-47F5-B781-5EA2B97AD82F}"/>
    <cellStyle name="Normal 10 4" xfId="56" xr:uid="{71E43D92-BFB6-40F7-89B8-4B1639197087}"/>
    <cellStyle name="Normal 10 4 10" xfId="2615" xr:uid="{35767D81-F72A-428C-95ED-047E3BAECE21}"/>
    <cellStyle name="Normal 10 4 11" xfId="2616" xr:uid="{A220AB72-B333-4753-BB91-468724594EDE}"/>
    <cellStyle name="Normal 10 4 2" xfId="57" xr:uid="{E8DD28C7-7BA2-4991-98F4-4FD28ED52CB9}"/>
    <cellStyle name="Normal 10 4 2 2" xfId="255" xr:uid="{C98433B3-569C-4495-916A-EAD833E31EFF}"/>
    <cellStyle name="Normal 10 4 2 2 2" xfId="497" xr:uid="{D7E0EA92-4C3E-4C95-8011-7840DB0104DE}"/>
    <cellStyle name="Normal 10 4 2 2 2 2" xfId="498" xr:uid="{FF1CD529-DBE3-4B2E-AF56-F902A2AFFBF6}"/>
    <cellStyle name="Normal 10 4 2 2 2 2 2" xfId="1120" xr:uid="{DC1C6566-EE50-43CE-A146-D5E40663CA95}"/>
    <cellStyle name="Normal 10 4 2 2 2 2 3" xfId="2617" xr:uid="{AAC7A711-5E9A-4511-A97E-88523F36B1F0}"/>
    <cellStyle name="Normal 10 4 2 2 2 2 4" xfId="2618" xr:uid="{4CD3F663-0B30-4DCB-A265-842594AE51CC}"/>
    <cellStyle name="Normal 10 4 2 2 2 3" xfId="1121" xr:uid="{A03A746F-9D51-40BE-AE72-F15A39E10B3A}"/>
    <cellStyle name="Normal 10 4 2 2 2 3 2" xfId="2619" xr:uid="{7B8598F2-C84E-44DD-B366-F76076A7BB00}"/>
    <cellStyle name="Normal 10 4 2 2 2 3 3" xfId="2620" xr:uid="{54424A09-FB35-4FA9-9D58-414527377FD1}"/>
    <cellStyle name="Normal 10 4 2 2 2 3 4" xfId="2621" xr:uid="{A31BF4E3-A9A5-48A5-BCFC-5187C6298C3C}"/>
    <cellStyle name="Normal 10 4 2 2 2 4" xfId="2622" xr:uid="{764EB10C-9697-4514-A33E-575758E8146E}"/>
    <cellStyle name="Normal 10 4 2 2 2 5" xfId="2623" xr:uid="{F1A235F7-9E0F-44D1-83BB-7B6C7E1D562E}"/>
    <cellStyle name="Normal 10 4 2 2 2 6" xfId="2624" xr:uid="{AEB8F683-062D-4FB0-90F7-7F7DC2B642FC}"/>
    <cellStyle name="Normal 10 4 2 2 3" xfId="499" xr:uid="{A963ADAB-F5D6-4B86-A685-7403F2C08062}"/>
    <cellStyle name="Normal 10 4 2 2 3 2" xfId="1122" xr:uid="{8CCC0967-CD17-4BBD-94D3-50C408783F44}"/>
    <cellStyle name="Normal 10 4 2 2 3 2 2" xfId="2625" xr:uid="{69695891-2822-40D8-9F14-772C0BAB84D5}"/>
    <cellStyle name="Normal 10 4 2 2 3 2 3" xfId="2626" xr:uid="{09809CAC-F790-4BE2-A5C4-055EC3219126}"/>
    <cellStyle name="Normal 10 4 2 2 3 2 4" xfId="2627" xr:uid="{AD1449BC-22E3-47C9-AFEB-6940FF976AF5}"/>
    <cellStyle name="Normal 10 4 2 2 3 3" xfId="2628" xr:uid="{E8E1897E-CCF5-4685-953A-0B9850F03261}"/>
    <cellStyle name="Normal 10 4 2 2 3 4" xfId="2629" xr:uid="{1C377EE3-10A4-4725-99B7-D21A19A1D57D}"/>
    <cellStyle name="Normal 10 4 2 2 3 5" xfId="2630" xr:uid="{9AB1D5FD-E571-4B4E-8EE3-DFE1E97C5E0B}"/>
    <cellStyle name="Normal 10 4 2 2 4" xfId="1123" xr:uid="{0CFE2432-AC21-4A4D-AA6E-56520398A991}"/>
    <cellStyle name="Normal 10 4 2 2 4 2" xfId="2631" xr:uid="{253C7141-88CB-4FF0-8D30-5680562B3A32}"/>
    <cellStyle name="Normal 10 4 2 2 4 3" xfId="2632" xr:uid="{49689A57-B253-48EC-8DEF-472E29C9F8E6}"/>
    <cellStyle name="Normal 10 4 2 2 4 4" xfId="2633" xr:uid="{4134E92B-A07D-4A64-AAB1-336ECC5BEAF9}"/>
    <cellStyle name="Normal 10 4 2 2 5" xfId="2634" xr:uid="{73A34EE2-05A5-4103-B8D4-7EB4045C9F2B}"/>
    <cellStyle name="Normal 10 4 2 2 5 2" xfId="2635" xr:uid="{16E1A301-3D1B-4511-8CF3-501F353F740C}"/>
    <cellStyle name="Normal 10 4 2 2 5 3" xfId="2636" xr:uid="{0A963E6C-6174-4BDE-A681-197E383F0071}"/>
    <cellStyle name="Normal 10 4 2 2 5 4" xfId="2637" xr:uid="{CF842504-6381-4F32-92DE-60776EC7A4FA}"/>
    <cellStyle name="Normal 10 4 2 2 6" xfId="2638" xr:uid="{6961E402-9012-44B4-AF14-A4D6B6595BB8}"/>
    <cellStyle name="Normal 10 4 2 2 7" xfId="2639" xr:uid="{91159A42-A2F5-45DD-8D2C-E19631355088}"/>
    <cellStyle name="Normal 10 4 2 2 8" xfId="2640" xr:uid="{C15A977E-84F2-4E5F-9C00-7EAE1D43C31F}"/>
    <cellStyle name="Normal 10 4 2 3" xfId="500" xr:uid="{C5176A90-1186-4A9D-9D91-CD26B4BA330D}"/>
    <cellStyle name="Normal 10 4 2 3 2" xfId="501" xr:uid="{C0A50DF7-3809-4D34-A761-256F645E4185}"/>
    <cellStyle name="Normal 10 4 2 3 2 2" xfId="502" xr:uid="{191440E4-E935-4873-8740-B4091BCDC00A}"/>
    <cellStyle name="Normal 10 4 2 3 2 3" xfId="2641" xr:uid="{F33479ED-E643-4754-88A3-C57258F95D9B}"/>
    <cellStyle name="Normal 10 4 2 3 2 4" xfId="2642" xr:uid="{95B216CD-B5C5-4D6E-900C-0448929F2FFE}"/>
    <cellStyle name="Normal 10 4 2 3 3" xfId="503" xr:uid="{67945563-6B21-42B0-9F01-1003CC537A56}"/>
    <cellStyle name="Normal 10 4 2 3 3 2" xfId="2643" xr:uid="{C652C517-29D8-4153-BF65-CAC7D136383D}"/>
    <cellStyle name="Normal 10 4 2 3 3 3" xfId="2644" xr:uid="{AFC9CAAB-0203-4D38-93E3-65B3DE0F4CC9}"/>
    <cellStyle name="Normal 10 4 2 3 3 4" xfId="2645" xr:uid="{3302703E-43A2-4871-9AAF-BBC70141F194}"/>
    <cellStyle name="Normal 10 4 2 3 4" xfId="2646" xr:uid="{9160B82A-5174-4417-ABF9-94358B302650}"/>
    <cellStyle name="Normal 10 4 2 3 5" xfId="2647" xr:uid="{35FA9407-69A2-4DA2-A130-5429B415BFF2}"/>
    <cellStyle name="Normal 10 4 2 3 6" xfId="2648" xr:uid="{6820D985-C521-44A7-A56C-82FD66219021}"/>
    <cellStyle name="Normal 10 4 2 4" xfId="504" xr:uid="{A124A7CF-8EC8-485C-8AF9-0E82168707BA}"/>
    <cellStyle name="Normal 10 4 2 4 2" xfId="505" xr:uid="{ACE45715-7766-44A3-9331-35D57853E423}"/>
    <cellStyle name="Normal 10 4 2 4 2 2" xfId="2649" xr:uid="{24EACD20-8C14-4314-9D8F-D37548CBE947}"/>
    <cellStyle name="Normal 10 4 2 4 2 3" xfId="2650" xr:uid="{F0FE05F3-414E-4D9D-B9FE-098E836241CA}"/>
    <cellStyle name="Normal 10 4 2 4 2 4" xfId="2651" xr:uid="{69C10AE9-7475-492B-83D5-DEDF42120248}"/>
    <cellStyle name="Normal 10 4 2 4 3" xfId="2652" xr:uid="{3567CCB5-7349-4594-862D-E23B9136D2D2}"/>
    <cellStyle name="Normal 10 4 2 4 4" xfId="2653" xr:uid="{D287F63C-DD60-477A-9DAC-AD72932651CA}"/>
    <cellStyle name="Normal 10 4 2 4 5" xfId="2654" xr:uid="{A84860FB-3B6F-4556-AEFB-65825E549BF4}"/>
    <cellStyle name="Normal 10 4 2 5" xfId="506" xr:uid="{DF6A7B28-A318-4502-AE83-511B1EB40403}"/>
    <cellStyle name="Normal 10 4 2 5 2" xfId="2655" xr:uid="{406CCBE1-9156-44FD-B889-DF37B833714A}"/>
    <cellStyle name="Normal 10 4 2 5 3" xfId="2656" xr:uid="{3A35E7C6-BE53-48ED-9F7F-3B2D170144C6}"/>
    <cellStyle name="Normal 10 4 2 5 4" xfId="2657" xr:uid="{66D62BAF-5D0C-4DD1-B035-5F2F6CA62120}"/>
    <cellStyle name="Normal 10 4 2 6" xfId="2658" xr:uid="{BBCFAEDA-3FAA-4F9F-AEB1-05AA233E19FC}"/>
    <cellStyle name="Normal 10 4 2 6 2" xfId="2659" xr:uid="{C73377F8-1A10-4977-A11B-1B615EB39C3F}"/>
    <cellStyle name="Normal 10 4 2 6 3" xfId="2660" xr:uid="{7EFEB29D-3FCB-49BF-89E6-E0FE4BECD4CF}"/>
    <cellStyle name="Normal 10 4 2 6 4" xfId="2661" xr:uid="{3CBEA624-48BB-4EC9-8B91-BCE223E1511E}"/>
    <cellStyle name="Normal 10 4 2 7" xfId="2662" xr:uid="{A1817D48-A270-4966-907B-C03D0CE3C179}"/>
    <cellStyle name="Normal 10 4 2 8" xfId="2663" xr:uid="{31048414-9907-46A9-9C80-A6EF8D6E6C0F}"/>
    <cellStyle name="Normal 10 4 2 9" xfId="2664" xr:uid="{EDD693AB-FFB6-476A-9424-4FCFEDCF797C}"/>
    <cellStyle name="Normal 10 4 3" xfId="256" xr:uid="{54B12C43-28B7-48CC-8DCB-EF353A03CD2C}"/>
    <cellStyle name="Normal 10 4 3 2" xfId="507" xr:uid="{BEFA66A2-E118-4D8D-975A-DE54494BC07F}"/>
    <cellStyle name="Normal 10 4 3 2 2" xfId="508" xr:uid="{5D68A0C7-F0DA-45D4-884E-A943991EE1E3}"/>
    <cellStyle name="Normal 10 4 3 2 2 2" xfId="1124" xr:uid="{D639E322-37D5-415D-93F0-0987BBE1247A}"/>
    <cellStyle name="Normal 10 4 3 2 2 2 2" xfId="1125" xr:uid="{D1F7BBCE-DC8D-48B7-83A4-A68084EC4F62}"/>
    <cellStyle name="Normal 10 4 3 2 2 3" xfId="1126" xr:uid="{38DB86EC-EFA6-4046-AC36-4359BF623749}"/>
    <cellStyle name="Normal 10 4 3 2 2 4" xfId="2665" xr:uid="{1F52D3A5-AD8D-40C0-82AE-F515214CC2A7}"/>
    <cellStyle name="Normal 10 4 3 2 3" xfId="1127" xr:uid="{21E3160E-A498-4BE7-AE5C-67FA8817C584}"/>
    <cellStyle name="Normal 10 4 3 2 3 2" xfId="1128" xr:uid="{BBA431EB-2352-408C-BDF3-D208C61437B0}"/>
    <cellStyle name="Normal 10 4 3 2 3 3" xfId="2666" xr:uid="{A6B841B1-65D8-4E3F-94C9-3446744D720A}"/>
    <cellStyle name="Normal 10 4 3 2 3 4" xfId="2667" xr:uid="{AA1860E0-ECAD-44CA-A778-AEB8AE53A002}"/>
    <cellStyle name="Normal 10 4 3 2 4" xfId="1129" xr:uid="{A11E8FC8-EFD5-424B-AD35-B4C7FF6677C9}"/>
    <cellStyle name="Normal 10 4 3 2 5" xfId="2668" xr:uid="{F4AC7E7D-3BE0-4808-BD01-EC8E1FCD3B4C}"/>
    <cellStyle name="Normal 10 4 3 2 6" xfId="2669" xr:uid="{C91497F9-D13C-4E63-A025-49F9CB81A934}"/>
    <cellStyle name="Normal 10 4 3 3" xfId="509" xr:uid="{F75B3D0E-1002-4560-A7F5-A6B3D28B3B68}"/>
    <cellStyle name="Normal 10 4 3 3 2" xfId="1130" xr:uid="{6F943CD9-D26C-4D82-BA83-B15BB989E86D}"/>
    <cellStyle name="Normal 10 4 3 3 2 2" xfId="1131" xr:uid="{11DF3071-86DB-41D2-8C7A-98A25FE34245}"/>
    <cellStyle name="Normal 10 4 3 3 2 3" xfId="2670" xr:uid="{92B4264A-BF75-4DD6-8F57-868D94B06E50}"/>
    <cellStyle name="Normal 10 4 3 3 2 4" xfId="2671" xr:uid="{FD3D4AD4-D487-49D8-B419-07AD4947BBD2}"/>
    <cellStyle name="Normal 10 4 3 3 3" xfId="1132" xr:uid="{3269D037-D0F0-412B-BCF3-9F1D5E11A769}"/>
    <cellStyle name="Normal 10 4 3 3 4" xfId="2672" xr:uid="{2425A073-872A-41FE-BB02-222D6ACA1601}"/>
    <cellStyle name="Normal 10 4 3 3 5" xfId="2673" xr:uid="{46A798FF-8579-4FAF-AA78-718F1E9E3F4B}"/>
    <cellStyle name="Normal 10 4 3 4" xfId="1133" xr:uid="{94867222-7FF0-4D71-8654-20EACD78F9C7}"/>
    <cellStyle name="Normal 10 4 3 4 2" xfId="1134" xr:uid="{6F7A3098-CC43-414D-BFB0-C58E884D7354}"/>
    <cellStyle name="Normal 10 4 3 4 3" xfId="2674" xr:uid="{79DCA60F-4A2C-492E-85C0-E6636B2FBBB5}"/>
    <cellStyle name="Normal 10 4 3 4 4" xfId="2675" xr:uid="{5B050477-B894-4667-9421-AB4A78FD18EC}"/>
    <cellStyle name="Normal 10 4 3 5" xfId="1135" xr:uid="{630BC438-9F74-4A62-B5AB-141C20349C1D}"/>
    <cellStyle name="Normal 10 4 3 5 2" xfId="2676" xr:uid="{9E2061EB-C649-4A99-BC63-533288E116CF}"/>
    <cellStyle name="Normal 10 4 3 5 3" xfId="2677" xr:uid="{EA79E419-B43A-474A-BF8E-D14F6001DAD0}"/>
    <cellStyle name="Normal 10 4 3 5 4" xfId="2678" xr:uid="{46EEBC04-7C01-452B-8377-B552A2466C81}"/>
    <cellStyle name="Normal 10 4 3 6" xfId="2679" xr:uid="{90A2DCE5-1361-4606-AF89-61B41679A4E9}"/>
    <cellStyle name="Normal 10 4 3 7" xfId="2680" xr:uid="{DB5CEFC5-423C-471A-9F0F-22E0FC52BDE8}"/>
    <cellStyle name="Normal 10 4 3 8" xfId="2681" xr:uid="{061254DA-56A5-4532-B630-9D50F051E68D}"/>
    <cellStyle name="Normal 10 4 4" xfId="257" xr:uid="{8FFA4DC4-ED06-4A33-A067-501E59178CA8}"/>
    <cellStyle name="Normal 10 4 4 2" xfId="510" xr:uid="{BCF4DADE-58CD-464B-B784-EE2064E2B9A4}"/>
    <cellStyle name="Normal 10 4 4 2 2" xfId="511" xr:uid="{BF2D6C7F-7BD7-4AA1-AD3C-28A206CB4339}"/>
    <cellStyle name="Normal 10 4 4 2 2 2" xfId="1136" xr:uid="{6721B64E-7DCE-440C-9937-A0981A7CAF47}"/>
    <cellStyle name="Normal 10 4 4 2 2 3" xfId="2682" xr:uid="{482576A6-37B2-4BC9-9804-A03BD763199E}"/>
    <cellStyle name="Normal 10 4 4 2 2 4" xfId="2683" xr:uid="{784514CE-F0C7-4664-B5F5-D0F5332C7279}"/>
    <cellStyle name="Normal 10 4 4 2 3" xfId="1137" xr:uid="{E6A29D79-80DE-4424-BEC3-58536599C9ED}"/>
    <cellStyle name="Normal 10 4 4 2 4" xfId="2684" xr:uid="{C79DD698-FE89-4671-981B-56954D20BD8F}"/>
    <cellStyle name="Normal 10 4 4 2 5" xfId="2685" xr:uid="{092535B8-63E6-4CCB-AD0F-9A46F38DFA82}"/>
    <cellStyle name="Normal 10 4 4 3" xfId="512" xr:uid="{EB38496B-8ADF-41DA-8B38-A12C42464491}"/>
    <cellStyle name="Normal 10 4 4 3 2" xfId="1138" xr:uid="{83A1C65D-EDC2-42C6-922D-BE02C46C4A32}"/>
    <cellStyle name="Normal 10 4 4 3 3" xfId="2686" xr:uid="{FDA789F7-27D6-4B23-AA88-ECD159DB5812}"/>
    <cellStyle name="Normal 10 4 4 3 4" xfId="2687" xr:uid="{FEDEC6C0-F4FC-4509-8491-F890C6B9F8EB}"/>
    <cellStyle name="Normal 10 4 4 4" xfId="1139" xr:uid="{F4D6E6F3-32B7-47ED-BF48-58100E047CEE}"/>
    <cellStyle name="Normal 10 4 4 4 2" xfId="2688" xr:uid="{52990157-C2C5-4934-B757-F1ACB3DB838B}"/>
    <cellStyle name="Normal 10 4 4 4 3" xfId="2689" xr:uid="{650B7617-BB91-4333-A96B-CECE49E88B71}"/>
    <cellStyle name="Normal 10 4 4 4 4" xfId="2690" xr:uid="{7244EC57-2E5E-4F62-93C8-F23B81D4245A}"/>
    <cellStyle name="Normal 10 4 4 5" xfId="2691" xr:uid="{46F28CBF-76A9-4A16-8B2E-6ED04759E2BB}"/>
    <cellStyle name="Normal 10 4 4 6" xfId="2692" xr:uid="{6F750393-5A44-4EBE-B242-10E52F6A5A08}"/>
    <cellStyle name="Normal 10 4 4 7" xfId="2693" xr:uid="{BEDD240E-19FD-4013-8EC3-BED4A76E841F}"/>
    <cellStyle name="Normal 10 4 5" xfId="258" xr:uid="{03054C9B-B464-4195-888B-85C849AA7124}"/>
    <cellStyle name="Normal 10 4 5 2" xfId="513" xr:uid="{924C81F8-3FC2-4D59-8661-A88E240C6DFF}"/>
    <cellStyle name="Normal 10 4 5 2 2" xfId="1140" xr:uid="{703DCA0C-48AD-4C7E-A85E-0021E17441ED}"/>
    <cellStyle name="Normal 10 4 5 2 3" xfId="2694" xr:uid="{50098622-B8D7-4586-BFE4-E347A336B4CB}"/>
    <cellStyle name="Normal 10 4 5 2 4" xfId="2695" xr:uid="{F8A41EC0-3427-4CB6-BCD4-9D23264ADCD8}"/>
    <cellStyle name="Normal 10 4 5 3" xfId="1141" xr:uid="{BE55B147-DC53-404B-8C22-36AB51003D41}"/>
    <cellStyle name="Normal 10 4 5 3 2" xfId="2696" xr:uid="{7F421C99-9EEF-409A-B7A0-4538F7CEF366}"/>
    <cellStyle name="Normal 10 4 5 3 3" xfId="2697" xr:uid="{946E134B-7F75-4E48-A5BC-210498564F87}"/>
    <cellStyle name="Normal 10 4 5 3 4" xfId="2698" xr:uid="{D9DAA704-3809-42F2-B102-D7CF62550A0D}"/>
    <cellStyle name="Normal 10 4 5 4" xfId="2699" xr:uid="{E232A756-E52D-42B4-B34F-6A423177222D}"/>
    <cellStyle name="Normal 10 4 5 5" xfId="2700" xr:uid="{5194FDB5-96C0-4663-B86E-89B7F9A7B89A}"/>
    <cellStyle name="Normal 10 4 5 6" xfId="2701" xr:uid="{FA57C50C-710B-47BD-87DC-0AFFF2A357CD}"/>
    <cellStyle name="Normal 10 4 6" xfId="514" xr:uid="{5D977771-0D81-4E35-85D8-0766E686382A}"/>
    <cellStyle name="Normal 10 4 6 2" xfId="1142" xr:uid="{F21CD811-5227-4E92-8613-B613D6815A81}"/>
    <cellStyle name="Normal 10 4 6 2 2" xfId="2702" xr:uid="{1B6C8478-F3D0-4FD8-BD41-6B42E62F55CF}"/>
    <cellStyle name="Normal 10 4 6 2 3" xfId="2703" xr:uid="{867B2910-DC8A-40D1-9FF5-715A330A997C}"/>
    <cellStyle name="Normal 10 4 6 2 4" xfId="2704" xr:uid="{8AB06DC4-5EFC-43E6-8760-9CCAED541E3C}"/>
    <cellStyle name="Normal 10 4 6 3" xfId="2705" xr:uid="{E261DE5A-EFD8-42A5-9280-0FA8EC40B19A}"/>
    <cellStyle name="Normal 10 4 6 4" xfId="2706" xr:uid="{9808A877-64A1-4908-B6F6-92FC4900C02C}"/>
    <cellStyle name="Normal 10 4 6 5" xfId="2707" xr:uid="{DE105795-9C42-4F48-BDC2-09D9F9E70A2D}"/>
    <cellStyle name="Normal 10 4 7" xfId="1143" xr:uid="{08EBCAC0-FA43-49BF-B7DB-6A51CCB2B6DB}"/>
    <cellStyle name="Normal 10 4 7 2" xfId="2708" xr:uid="{0C5F49FB-27A3-465F-AD1C-84C4753EA3E0}"/>
    <cellStyle name="Normal 10 4 7 3" xfId="2709" xr:uid="{24D69DE4-5225-4D4E-A00F-6DA6AAB3BE51}"/>
    <cellStyle name="Normal 10 4 7 4" xfId="2710" xr:uid="{DD8F212D-A7BD-4689-9E0A-CF0EA97F14D9}"/>
    <cellStyle name="Normal 10 4 8" xfId="2711" xr:uid="{E629F574-2981-49BD-95C1-2C55A29AB25D}"/>
    <cellStyle name="Normal 10 4 8 2" xfId="2712" xr:uid="{31FE5E81-2864-4BE9-9A0B-CD88A33F5D13}"/>
    <cellStyle name="Normal 10 4 8 3" xfId="2713" xr:uid="{7BAE5EE7-8289-4588-B5AA-BAF61490FB1B}"/>
    <cellStyle name="Normal 10 4 8 4" xfId="2714" xr:uid="{BD8D8E06-2DC4-4A9B-841B-D4FD32A2B197}"/>
    <cellStyle name="Normal 10 4 9" xfId="2715" xr:uid="{F356CC92-F936-45A8-B871-B85E3FA82984}"/>
    <cellStyle name="Normal 10 5" xfId="58" xr:uid="{61F00EC9-4B64-4720-B208-6A85DFAF51C2}"/>
    <cellStyle name="Normal 10 5 2" xfId="59" xr:uid="{816D75CE-52A4-40AC-B70D-5FFF1108AF0E}"/>
    <cellStyle name="Normal 10 5 2 2" xfId="259" xr:uid="{4459EA7B-5A97-4047-8C98-911DC98D455C}"/>
    <cellStyle name="Normal 10 5 2 2 2" xfId="515" xr:uid="{DD299B76-D698-4E01-813D-D65B284AA54F}"/>
    <cellStyle name="Normal 10 5 2 2 2 2" xfId="1144" xr:uid="{2AB477FD-8B4F-4B1D-A79E-D92BAD76E34D}"/>
    <cellStyle name="Normal 10 5 2 2 2 3" xfId="2716" xr:uid="{33FDE047-C6BA-453D-8E5D-6107A7E6085A}"/>
    <cellStyle name="Normal 10 5 2 2 2 4" xfId="2717" xr:uid="{41DA950A-700F-4046-BCF7-0688ECDA7D78}"/>
    <cellStyle name="Normal 10 5 2 2 3" xfId="1145" xr:uid="{E1516791-483A-4D9A-A3F0-AE88218F44DA}"/>
    <cellStyle name="Normal 10 5 2 2 3 2" xfId="2718" xr:uid="{7521E9D9-A6B1-4727-9244-693292FEDA9A}"/>
    <cellStyle name="Normal 10 5 2 2 3 3" xfId="2719" xr:uid="{9B7E6F9F-6BE9-41D0-A351-3B07A8E7BB59}"/>
    <cellStyle name="Normal 10 5 2 2 3 4" xfId="2720" xr:uid="{A173A3E4-1CDE-4CA3-A8A8-3E53F840B7B5}"/>
    <cellStyle name="Normal 10 5 2 2 4" xfId="2721" xr:uid="{DC8C7421-A6F8-49C0-890F-551AEDE6A520}"/>
    <cellStyle name="Normal 10 5 2 2 5" xfId="2722" xr:uid="{F2A23F48-05DE-4863-AFDB-5B2F2D11E6CD}"/>
    <cellStyle name="Normal 10 5 2 2 6" xfId="2723" xr:uid="{B76CE9AA-DD75-4015-B377-CA955131AD0F}"/>
    <cellStyle name="Normal 10 5 2 3" xfId="516" xr:uid="{1B4196F7-BF79-4871-9A9F-4D36EB4CF3FD}"/>
    <cellStyle name="Normal 10 5 2 3 2" xfId="1146" xr:uid="{F3997F97-B137-4752-9E02-F75D886DD9BF}"/>
    <cellStyle name="Normal 10 5 2 3 2 2" xfId="2724" xr:uid="{7B0A885B-D305-4333-9C96-1158C2A2F74F}"/>
    <cellStyle name="Normal 10 5 2 3 2 3" xfId="2725" xr:uid="{9938FF3E-AB68-43AB-8962-E037124CD5A7}"/>
    <cellStyle name="Normal 10 5 2 3 2 4" xfId="2726" xr:uid="{B891A218-FA6C-4A55-A909-B00CFC7F21BF}"/>
    <cellStyle name="Normal 10 5 2 3 3" xfId="2727" xr:uid="{A2180F0D-B96A-42BA-A2AB-B65F76805586}"/>
    <cellStyle name="Normal 10 5 2 3 4" xfId="2728" xr:uid="{EF967642-9AAC-438C-B22F-36EA228F6113}"/>
    <cellStyle name="Normal 10 5 2 3 5" xfId="2729" xr:uid="{9E2645E6-7732-4FA2-AAD0-8115DA6BE481}"/>
    <cellStyle name="Normal 10 5 2 4" xfId="1147" xr:uid="{5BDD5E2B-282E-494F-BE53-75A730BDA668}"/>
    <cellStyle name="Normal 10 5 2 4 2" xfId="2730" xr:uid="{C95B8155-E45F-4DCA-A273-D09A00259696}"/>
    <cellStyle name="Normal 10 5 2 4 3" xfId="2731" xr:uid="{B91C4E37-4883-4078-8709-EAC67A6EE510}"/>
    <cellStyle name="Normal 10 5 2 4 4" xfId="2732" xr:uid="{69BA408E-8CEF-4A33-B0CD-08241FF2EB92}"/>
    <cellStyle name="Normal 10 5 2 5" xfId="2733" xr:uid="{271E6EFA-C973-4147-B4D1-DF0E57C5E9AD}"/>
    <cellStyle name="Normal 10 5 2 5 2" xfId="2734" xr:uid="{9A16401D-9BA9-45E8-AB9A-F70343927EA3}"/>
    <cellStyle name="Normal 10 5 2 5 3" xfId="2735" xr:uid="{C15D19A8-2B84-447F-BF1C-9F2190EA0A7E}"/>
    <cellStyle name="Normal 10 5 2 5 4" xfId="2736" xr:uid="{A448787B-0591-4BBD-BDE7-DCE2009FB80D}"/>
    <cellStyle name="Normal 10 5 2 6" xfId="2737" xr:uid="{42C49C29-4BD4-4C16-AC34-0190F28E2F2D}"/>
    <cellStyle name="Normal 10 5 2 7" xfId="2738" xr:uid="{FF958645-1E81-457E-98FC-99261821A6DD}"/>
    <cellStyle name="Normal 10 5 2 8" xfId="2739" xr:uid="{2CFA3F44-B234-4365-BADC-67D822F05858}"/>
    <cellStyle name="Normal 10 5 3" xfId="260" xr:uid="{8B4D2EEB-811F-4218-8C67-51C97BF8DA3C}"/>
    <cellStyle name="Normal 10 5 3 2" xfId="517" xr:uid="{CA2D2D9E-5094-48CA-BD8E-DBD9E8861644}"/>
    <cellStyle name="Normal 10 5 3 2 2" xfId="518" xr:uid="{457BAD0E-09B2-41C9-92FC-204969E5E1F5}"/>
    <cellStyle name="Normal 10 5 3 2 3" xfId="2740" xr:uid="{D15AFA05-3F34-4F00-B401-2B43F93B3CEE}"/>
    <cellStyle name="Normal 10 5 3 2 4" xfId="2741" xr:uid="{F1BCB868-6E8A-4594-8B39-5D81AE69794D}"/>
    <cellStyle name="Normal 10 5 3 3" xfId="519" xr:uid="{CB2E0A00-9615-444C-9C69-BF4B2C14445C}"/>
    <cellStyle name="Normal 10 5 3 3 2" xfId="2742" xr:uid="{2832BED7-A1B8-4A54-A867-D4E2BC94A01B}"/>
    <cellStyle name="Normal 10 5 3 3 3" xfId="2743" xr:uid="{A17CC0EF-7270-4EA5-A398-5A0F17BDAAB2}"/>
    <cellStyle name="Normal 10 5 3 3 4" xfId="2744" xr:uid="{4DF71772-742D-4EBF-9B3E-6838C5D4AC10}"/>
    <cellStyle name="Normal 10 5 3 4" xfId="2745" xr:uid="{28AF077F-D0C5-48E8-B252-10F60F24B974}"/>
    <cellStyle name="Normal 10 5 3 5" xfId="2746" xr:uid="{5E0A3295-9676-448E-98F4-6CF98DE45AE3}"/>
    <cellStyle name="Normal 10 5 3 6" xfId="2747" xr:uid="{3EE29908-5762-4EB1-8D21-7A39898B1CA6}"/>
    <cellStyle name="Normal 10 5 4" xfId="261" xr:uid="{6F358AA9-1725-414C-AF35-7DB2C2D09CFE}"/>
    <cellStyle name="Normal 10 5 4 2" xfId="520" xr:uid="{6D8100B6-3C31-4C70-90F3-08469EF9DD35}"/>
    <cellStyle name="Normal 10 5 4 2 2" xfId="2748" xr:uid="{9FE5F500-F3CF-4CD2-8215-C0C404FB4293}"/>
    <cellStyle name="Normal 10 5 4 2 3" xfId="2749" xr:uid="{3114B5A5-BB01-40E9-8BC6-7541AF4C02DE}"/>
    <cellStyle name="Normal 10 5 4 2 4" xfId="2750" xr:uid="{CE9D6B86-9A44-4226-8F0A-7945CCC7C9B4}"/>
    <cellStyle name="Normal 10 5 4 3" xfId="2751" xr:uid="{21B6DA90-ACE2-4CF4-A201-3D5CEBFBF7D3}"/>
    <cellStyle name="Normal 10 5 4 4" xfId="2752" xr:uid="{76CD4479-4449-4E66-9EA4-548053C07E4D}"/>
    <cellStyle name="Normal 10 5 4 5" xfId="2753" xr:uid="{EFF3676E-E8F7-48BB-8258-AE207444EABA}"/>
    <cellStyle name="Normal 10 5 5" xfId="521" xr:uid="{EC075515-101C-4DDB-8B39-0560F5987CE7}"/>
    <cellStyle name="Normal 10 5 5 2" xfId="2754" xr:uid="{EF559C1C-671A-4E34-BF0D-9375221F58D6}"/>
    <cellStyle name="Normal 10 5 5 3" xfId="2755" xr:uid="{168868C2-3CFA-47D4-B263-280D6EF56D1A}"/>
    <cellStyle name="Normal 10 5 5 4" xfId="2756" xr:uid="{F5D3636C-4FAF-4DE9-8004-1A0EAE077502}"/>
    <cellStyle name="Normal 10 5 6" xfId="2757" xr:uid="{AAF7BBB8-E9C9-4534-9FBC-09E048236AF9}"/>
    <cellStyle name="Normal 10 5 6 2" xfId="2758" xr:uid="{192278C4-23F7-426A-AD44-FE86703B0568}"/>
    <cellStyle name="Normal 10 5 6 3" xfId="2759" xr:uid="{D5C5BFE9-1E5B-4C67-924A-1E64EA475615}"/>
    <cellStyle name="Normal 10 5 6 4" xfId="2760" xr:uid="{8C66791A-B126-4B92-9C7B-CAD788A703A8}"/>
    <cellStyle name="Normal 10 5 7" xfId="2761" xr:uid="{5081F65E-DDCF-4160-A517-A2AE10206750}"/>
    <cellStyle name="Normal 10 5 8" xfId="2762" xr:uid="{DBAADEC7-894A-4F9C-B1CD-B932B7A69EFC}"/>
    <cellStyle name="Normal 10 5 9" xfId="2763" xr:uid="{96A54019-3A3B-4B4E-8BB2-C019EE96E1BA}"/>
    <cellStyle name="Normal 10 6" xfId="60" xr:uid="{123C12E9-E819-4921-9814-FAA3FB7D2F68}"/>
    <cellStyle name="Normal 10 6 2" xfId="262" xr:uid="{8D0F4E9F-9768-44AE-BB68-2489F0BD9605}"/>
    <cellStyle name="Normal 10 6 2 2" xfId="522" xr:uid="{C62366D9-4E2B-4DAA-9460-AEA47D3E26C7}"/>
    <cellStyle name="Normal 10 6 2 2 2" xfId="1148" xr:uid="{BE1DE193-EB23-458F-9527-EA3E691525DF}"/>
    <cellStyle name="Normal 10 6 2 2 2 2" xfId="1149" xr:uid="{69881E98-2A87-4115-8189-4B6D7C219991}"/>
    <cellStyle name="Normal 10 6 2 2 3" xfId="1150" xr:uid="{00C15296-6EB4-495C-BBE7-F3B018AF4ACE}"/>
    <cellStyle name="Normal 10 6 2 2 4" xfId="2764" xr:uid="{E23D8D9B-8656-45BF-9E8B-239997F603DF}"/>
    <cellStyle name="Normal 10 6 2 3" xfId="1151" xr:uid="{97E18267-CAC0-4538-AF55-F2A1F4D56543}"/>
    <cellStyle name="Normal 10 6 2 3 2" xfId="1152" xr:uid="{AAAEA28C-02E0-4156-8C7C-33AB9F88ABFC}"/>
    <cellStyle name="Normal 10 6 2 3 3" xfId="2765" xr:uid="{43DF97FD-DDBC-4AD4-BC6B-C1E8C3C9C4D2}"/>
    <cellStyle name="Normal 10 6 2 3 4" xfId="2766" xr:uid="{914E3EA7-0E97-43B8-9208-2AC472F5D8E0}"/>
    <cellStyle name="Normal 10 6 2 4" xfId="1153" xr:uid="{9866BB4C-FD15-4F4B-A35A-146F8D1BCCAB}"/>
    <cellStyle name="Normal 10 6 2 5" xfId="2767" xr:uid="{C0763E95-79F0-4EC2-A72E-5879A299F188}"/>
    <cellStyle name="Normal 10 6 2 6" xfId="2768" xr:uid="{63B79AF1-1C05-4C38-ABC1-407F91F58F96}"/>
    <cellStyle name="Normal 10 6 3" xfId="523" xr:uid="{03CB5DF7-E91C-4B61-89EB-BBA864815155}"/>
    <cellStyle name="Normal 10 6 3 2" xfId="1154" xr:uid="{2965C32F-019B-436D-95DF-0A26A313999E}"/>
    <cellStyle name="Normal 10 6 3 2 2" xfId="1155" xr:uid="{4CDB83A2-C5D0-4047-A371-948C3552CEEA}"/>
    <cellStyle name="Normal 10 6 3 2 3" xfId="2769" xr:uid="{04EAD876-1C18-4C56-AB33-F1218C2B2EC0}"/>
    <cellStyle name="Normal 10 6 3 2 4" xfId="2770" xr:uid="{0C526514-FB92-4E60-82AF-DE9FDBF2D280}"/>
    <cellStyle name="Normal 10 6 3 3" xfId="1156" xr:uid="{FEAD8687-3022-45BC-9796-FDC28B369B95}"/>
    <cellStyle name="Normal 10 6 3 4" xfId="2771" xr:uid="{DB9826C7-B130-4A38-92E5-83CF8EC96402}"/>
    <cellStyle name="Normal 10 6 3 5" xfId="2772" xr:uid="{92C4CD6A-6F72-4E40-9BE3-913F2538AC03}"/>
    <cellStyle name="Normal 10 6 4" xfId="1157" xr:uid="{DC49C52D-2127-4CB0-A59A-D2FA8C00CD51}"/>
    <cellStyle name="Normal 10 6 4 2" xfId="1158" xr:uid="{82F9B7CE-B09E-4DC8-9347-229D173D7688}"/>
    <cellStyle name="Normal 10 6 4 3" xfId="2773" xr:uid="{EBB5E7AA-B88A-4D49-A507-5B9CB620912F}"/>
    <cellStyle name="Normal 10 6 4 4" xfId="2774" xr:uid="{385BABF6-6A73-4168-9B30-5E4EB17C3482}"/>
    <cellStyle name="Normal 10 6 5" xfId="1159" xr:uid="{000FEF0F-0E35-4FA2-896F-4838C1D2AFA9}"/>
    <cellStyle name="Normal 10 6 5 2" xfId="2775" xr:uid="{4AAA2702-7246-42CA-B35E-081F0DD1A5C6}"/>
    <cellStyle name="Normal 10 6 5 3" xfId="2776" xr:uid="{1FB856A7-7D47-4AE5-8F71-2461EAFD6570}"/>
    <cellStyle name="Normal 10 6 5 4" xfId="2777" xr:uid="{975D1933-3C49-442A-A5F6-719102EAF727}"/>
    <cellStyle name="Normal 10 6 6" xfId="2778" xr:uid="{F94A5383-00FB-44A4-BBDD-850F9D5EA7C5}"/>
    <cellStyle name="Normal 10 6 7" xfId="2779" xr:uid="{71E8D72B-A2CE-435F-A1AD-53B1E9CD4D15}"/>
    <cellStyle name="Normal 10 6 8" xfId="2780" xr:uid="{6FD4E331-6F9B-4D83-9365-52A3D2659AC3}"/>
    <cellStyle name="Normal 10 7" xfId="263" xr:uid="{89942771-C235-4730-8B97-F927F11FFE92}"/>
    <cellStyle name="Normal 10 7 2" xfId="524" xr:uid="{72D55E0A-8BF1-4EB0-95C6-6F3BC35EF86B}"/>
    <cellStyle name="Normal 10 7 2 2" xfId="525" xr:uid="{A9D9F728-1260-4D9B-809A-40EA3F3BCF27}"/>
    <cellStyle name="Normal 10 7 2 2 2" xfId="1160" xr:uid="{7690C28B-6161-44F5-B760-D863E45CA3F4}"/>
    <cellStyle name="Normal 10 7 2 2 3" xfId="2781" xr:uid="{C23702DB-E148-4827-966B-160B550656C7}"/>
    <cellStyle name="Normal 10 7 2 2 4" xfId="2782" xr:uid="{ED53DE52-9975-4216-B473-76E843E14D36}"/>
    <cellStyle name="Normal 10 7 2 3" xfId="1161" xr:uid="{ECC523E7-F8FE-45A2-98B2-7A90A13E3958}"/>
    <cellStyle name="Normal 10 7 2 4" xfId="2783" xr:uid="{832E4FF4-1C72-41E0-A44C-646730366792}"/>
    <cellStyle name="Normal 10 7 2 5" xfId="2784" xr:uid="{891854BC-B6F5-4A25-A637-6861DBF2D9B4}"/>
    <cellStyle name="Normal 10 7 3" xfId="526" xr:uid="{9FAAE599-337B-4DA9-810A-78D4B1D6E7E2}"/>
    <cellStyle name="Normal 10 7 3 2" xfId="1162" xr:uid="{3D081FD1-24BD-4219-A0E3-BF41B7D9CD42}"/>
    <cellStyle name="Normal 10 7 3 3" xfId="2785" xr:uid="{19A0866E-4643-4179-91F4-8A2870299290}"/>
    <cellStyle name="Normal 10 7 3 4" xfId="2786" xr:uid="{7C23C70D-D260-4884-ADE8-8D875344F0D5}"/>
    <cellStyle name="Normal 10 7 4" xfId="1163" xr:uid="{B1F1699B-9DD6-4623-8EDD-B0BD8E9304E2}"/>
    <cellStyle name="Normal 10 7 4 2" xfId="2787" xr:uid="{85E24B51-A4C6-4542-890D-7966AA9727F4}"/>
    <cellStyle name="Normal 10 7 4 3" xfId="2788" xr:uid="{2DCA3D1F-E22B-4785-B97C-A3B8B646CCAB}"/>
    <cellStyle name="Normal 10 7 4 4" xfId="2789" xr:uid="{0B772DD5-B59A-41FD-A389-960C88602B06}"/>
    <cellStyle name="Normal 10 7 5" xfId="2790" xr:uid="{BBD296A5-FC9E-4201-BE17-68C1CE370D04}"/>
    <cellStyle name="Normal 10 7 6" xfId="2791" xr:uid="{D0B5E233-F568-497F-BE28-411277CC051D}"/>
    <cellStyle name="Normal 10 7 7" xfId="2792" xr:uid="{A90CE224-E925-447D-8137-BD9C5800647E}"/>
    <cellStyle name="Normal 10 8" xfId="264" xr:uid="{EE3DF2DB-A967-4ABF-AC46-C38F071219BB}"/>
    <cellStyle name="Normal 10 8 2" xfId="527" xr:uid="{601555DF-38EA-47C8-AE2C-72BD4EBA261D}"/>
    <cellStyle name="Normal 10 8 2 2" xfId="1164" xr:uid="{1263080F-04CB-4680-8E22-083963085DFC}"/>
    <cellStyle name="Normal 10 8 2 3" xfId="2793" xr:uid="{01876B30-1853-4CB3-9499-D5E0B11ED846}"/>
    <cellStyle name="Normal 10 8 2 4" xfId="2794" xr:uid="{5D842E24-9667-4F4D-AB29-0794D45C434D}"/>
    <cellStyle name="Normal 10 8 3" xfId="1165" xr:uid="{E6B9B070-058B-4FD5-8539-0C7749CED61C}"/>
    <cellStyle name="Normal 10 8 3 2" xfId="2795" xr:uid="{20F171AC-3B67-43DE-BAA5-3C5DBD7A800B}"/>
    <cellStyle name="Normal 10 8 3 3" xfId="2796" xr:uid="{1957B6E7-7CEA-4D11-858B-A5B6FCDF93A7}"/>
    <cellStyle name="Normal 10 8 3 4" xfId="2797" xr:uid="{9EACCE11-CDB7-455C-BEC0-81C61319E3DF}"/>
    <cellStyle name="Normal 10 8 4" xfId="2798" xr:uid="{A906EAB8-0D4D-4361-8147-68002883C8E0}"/>
    <cellStyle name="Normal 10 8 5" xfId="2799" xr:uid="{C3C6660D-BFA3-406E-9CE3-50785992D399}"/>
    <cellStyle name="Normal 10 8 6" xfId="2800" xr:uid="{40E42DDC-03D0-4F95-8CEC-5A26106FE988}"/>
    <cellStyle name="Normal 10 9" xfId="265" xr:uid="{73DD1BAA-23AC-4491-9F39-DABFB0C2931C}"/>
    <cellStyle name="Normal 10 9 2" xfId="1166" xr:uid="{1B4382F3-0DF8-4FF7-97CD-A1F71DE96877}"/>
    <cellStyle name="Normal 10 9 2 2" xfId="2801" xr:uid="{081A31BA-FB42-47FC-932F-FECD0152B4E7}"/>
    <cellStyle name="Normal 10 9 2 2 2" xfId="4330" xr:uid="{D44F5FE9-11B8-41C6-B3BB-8388FF3A37C6}"/>
    <cellStyle name="Normal 10 9 2 2 3" xfId="4679" xr:uid="{081C7ED3-0705-4E1C-93D6-DE0CEA35DC7A}"/>
    <cellStyle name="Normal 10 9 2 3" xfId="2802" xr:uid="{50FE3655-4AE7-4F8D-95A3-DE6B1F0AAA10}"/>
    <cellStyle name="Normal 10 9 2 4" xfId="2803" xr:uid="{42D37795-1ED5-43B8-AE9D-BF3E1987583D}"/>
    <cellStyle name="Normal 10 9 3" xfId="2804" xr:uid="{FC614B38-5897-4D86-93F6-49C6AC7BECBC}"/>
    <cellStyle name="Normal 10 9 3 2" xfId="5339" xr:uid="{59FF5473-74BD-471C-B5A2-13A33087E0CA}"/>
    <cellStyle name="Normal 10 9 4" xfId="2805" xr:uid="{AF2D7C26-0F52-498C-A402-C1CB19600629}"/>
    <cellStyle name="Normal 10 9 4 2" xfId="4562" xr:uid="{DCAAC0FB-B177-4262-9174-33F6FE3CB517}"/>
    <cellStyle name="Normal 10 9 4 3" xfId="4680" xr:uid="{6E9498CF-08F9-4A0A-A7C5-9D5111EB4DC0}"/>
    <cellStyle name="Normal 10 9 4 4" xfId="4600" xr:uid="{EE79E5D6-60F8-4D87-BE5A-B1775418492B}"/>
    <cellStyle name="Normal 10 9 5" xfId="2806" xr:uid="{028D2AEF-EB4C-4A83-A512-F999B53EC6A3}"/>
    <cellStyle name="Normal 11" xfId="61" xr:uid="{5078F0DD-6535-4243-B8F4-16D52742A354}"/>
    <cellStyle name="Normal 11 2" xfId="266" xr:uid="{4DC84611-155A-4DBA-8225-CDF33AECFE91}"/>
    <cellStyle name="Normal 11 2 2" xfId="4647" xr:uid="{8478B689-BD6D-4BE3-AF64-A981F8C833C3}"/>
    <cellStyle name="Normal 11 3" xfId="4335" xr:uid="{D5DCC3CE-0378-414A-B036-39178B6F750D}"/>
    <cellStyle name="Normal 11 3 2" xfId="4541" xr:uid="{ADB8E259-4712-449B-AF63-17C817382311}"/>
    <cellStyle name="Normal 11 3 3" xfId="4724" xr:uid="{3902CB2C-19B6-46F8-81EE-CD77EA102B9D}"/>
    <cellStyle name="Normal 11 3 4" xfId="4701" xr:uid="{9040BD6C-3ED7-455F-8336-13F358A90D02}"/>
    <cellStyle name="Normal 12" xfId="62" xr:uid="{3C953249-AFAA-4EC3-A652-ECDB9A07501B}"/>
    <cellStyle name="Normal 12 2" xfId="267" xr:uid="{E5CE0F6D-8E91-47D7-8D27-AE4EAA0C3CCF}"/>
    <cellStyle name="Normal 12 2 2" xfId="4648" xr:uid="{65EB5F0D-09C9-420C-B4A9-292F67AE87B4}"/>
    <cellStyle name="Normal 12 3" xfId="4542" xr:uid="{3BB2AE78-24CE-4F0C-9B1B-143473E2E4CC}"/>
    <cellStyle name="Normal 13" xfId="63" xr:uid="{6FC86422-7AE3-4ED1-B088-F6880DC5BAD2}"/>
    <cellStyle name="Normal 13 2" xfId="64" xr:uid="{95BC0F25-02D2-4160-8EDB-0730FC0C8072}"/>
    <cellStyle name="Normal 13 2 2" xfId="268" xr:uid="{3DAA3D65-E893-444B-8A4B-01D2CAE05D59}"/>
    <cellStyle name="Normal 13 2 2 2" xfId="4649" xr:uid="{CBD6DD6B-F8B6-4D4B-9478-BA37E2C10996}"/>
    <cellStyle name="Normal 13 2 3" xfId="4337" xr:uid="{3C1B7423-EE78-47C9-BB15-FB54C4F34FAB}"/>
    <cellStyle name="Normal 13 2 3 2" xfId="4543" xr:uid="{53000B99-72A1-4E20-AA5A-D81BFB4AFCBD}"/>
    <cellStyle name="Normal 13 2 3 3" xfId="4725" xr:uid="{D7FCABB3-7528-4D82-992A-CCCBE954B40C}"/>
    <cellStyle name="Normal 13 2 3 4" xfId="4702" xr:uid="{AEEE6039-E446-4088-AEE5-B06C2D33FA19}"/>
    <cellStyle name="Normal 13 3" xfId="269" xr:uid="{C8BEDE74-08F8-4E7A-AB4D-FBB93AB3C2B2}"/>
    <cellStyle name="Normal 13 3 2" xfId="4421" xr:uid="{43E17D83-A7AB-40C5-B809-7FBFA46ACFBF}"/>
    <cellStyle name="Normal 13 3 3" xfId="4338" xr:uid="{1D4A86F2-DAAA-44EA-B043-31BB30A57541}"/>
    <cellStyle name="Normal 13 3 4" xfId="4566" xr:uid="{FA1AE233-1D01-4B7B-90FC-B553B1D2DF12}"/>
    <cellStyle name="Normal 13 3 5" xfId="4726" xr:uid="{2B29D34D-11D4-4504-AF48-D2FD000B6769}"/>
    <cellStyle name="Normal 13 4" xfId="4339" xr:uid="{C0C91ADB-D8DB-4076-8E01-1DED44727475}"/>
    <cellStyle name="Normal 13 5" xfId="4336" xr:uid="{8D09BDA3-0485-4800-BDB3-20EBA61335CD}"/>
    <cellStyle name="Normal 14" xfId="65" xr:uid="{B5F93454-0F03-41E8-BFB2-A424484F8C79}"/>
    <cellStyle name="Normal 14 18" xfId="4341" xr:uid="{B2C8DA9D-0EF7-402B-A6EA-4DF8CACE6B90}"/>
    <cellStyle name="Normal 14 2" xfId="270" xr:uid="{72CBDA07-B260-451F-9C5F-72ED8D042B0E}"/>
    <cellStyle name="Normal 14 2 2" xfId="430" xr:uid="{3CABF177-BDE5-4BB4-ADB5-8739FF1E39CF}"/>
    <cellStyle name="Normal 14 2 2 2" xfId="431" xr:uid="{06E784B3-B897-48A2-8352-364AF9C70EE1}"/>
    <cellStyle name="Normal 14 2 3" xfId="432" xr:uid="{4793D98D-4D90-4015-8A08-302B941E2186}"/>
    <cellStyle name="Normal 14 3" xfId="433" xr:uid="{44A9C077-D9E9-42E3-B5E1-2023149DE2AF}"/>
    <cellStyle name="Normal 14 3 2" xfId="4650" xr:uid="{9A020D2E-FF11-466B-BAC6-8D7E063353B3}"/>
    <cellStyle name="Normal 14 4" xfId="4340" xr:uid="{3276399D-5BB8-4520-88C5-5720F0919428}"/>
    <cellStyle name="Normal 14 4 2" xfId="4544" xr:uid="{BA9A7654-BCA8-4671-B685-B0D751728E27}"/>
    <cellStyle name="Normal 14 4 3" xfId="4727" xr:uid="{72F69558-FF7C-4708-B864-F728192618F1}"/>
    <cellStyle name="Normal 14 4 4" xfId="4703" xr:uid="{59B7C569-C8F9-48FC-88A3-48DAFA7D913D}"/>
    <cellStyle name="Normal 15" xfId="66" xr:uid="{655B6579-ED7A-48A5-8B83-57EA4DBBF23C}"/>
    <cellStyle name="Normal 15 2" xfId="67" xr:uid="{3194F319-0B91-44E5-ACFB-DEFF39530D4C}"/>
    <cellStyle name="Normal 15 2 2" xfId="271" xr:uid="{0EC91273-F505-4FF5-96EA-22B700AD1369}"/>
    <cellStyle name="Normal 15 2 2 2" xfId="4453" xr:uid="{66EF63C6-9F95-4601-874E-CA43E8D67F5D}"/>
    <cellStyle name="Normal 15 2 3" xfId="4546" xr:uid="{93385EE7-2880-4CBC-B5C0-E660BCF3721A}"/>
    <cellStyle name="Normal 15 3" xfId="272" xr:uid="{9FB6F02E-FDB7-4BC1-97CB-7E64A6D89D68}"/>
    <cellStyle name="Normal 15 3 2" xfId="4422" xr:uid="{0FCEA4F3-8DD9-455B-99A6-06DF9D2F38AF}"/>
    <cellStyle name="Normal 15 3 3" xfId="4343" xr:uid="{D2071434-5856-4E66-8A17-E5D2807DAB90}"/>
    <cellStyle name="Normal 15 3 4" xfId="4567" xr:uid="{E3B05BED-D13C-4E90-8245-E3892A932843}"/>
    <cellStyle name="Normal 15 3 5" xfId="4729" xr:uid="{EB4CD5D6-D2F5-42CA-BB2F-3F900163E829}"/>
    <cellStyle name="Normal 15 4" xfId="4342" xr:uid="{D467818C-7B5F-4F1B-8EF3-8A704F756C6F}"/>
    <cellStyle name="Normal 15 4 2" xfId="4545" xr:uid="{83626993-80B2-45C4-88A8-1419BF7755F6}"/>
    <cellStyle name="Normal 15 4 3" xfId="4728" xr:uid="{37BFF11A-EF63-4FEB-A304-4721F809D834}"/>
    <cellStyle name="Normal 15 4 4" xfId="4704" xr:uid="{6F70B89B-F63D-427D-B541-84E4DD4A8121}"/>
    <cellStyle name="Normal 16" xfId="68" xr:uid="{693F399A-3AA6-4BE7-A0AB-4B9652E03A21}"/>
    <cellStyle name="Normal 16 2" xfId="273" xr:uid="{E404FDB5-ABC7-4DED-B3A4-0D7B45E4D0FA}"/>
    <cellStyle name="Normal 16 2 2" xfId="4423" xr:uid="{4244A772-39EE-48A7-B81C-2DF25814F0A5}"/>
    <cellStyle name="Normal 16 2 3" xfId="4344" xr:uid="{C3BE7E78-9DB7-4F79-A22C-1EE21640F42B}"/>
    <cellStyle name="Normal 16 2 4" xfId="4568" xr:uid="{5B6FA2C0-B247-4D8F-8874-7C404305279A}"/>
    <cellStyle name="Normal 16 2 5" xfId="4730" xr:uid="{3C8F9DCF-B72C-4771-9C10-3ACA658A0345}"/>
    <cellStyle name="Normal 16 3" xfId="274" xr:uid="{1CD3AFA4-04DE-45A0-A274-407F816C43B9}"/>
    <cellStyle name="Normal 17" xfId="69" xr:uid="{760E066B-82D3-4585-A50D-E2088B9C76F0}"/>
    <cellStyle name="Normal 17 2" xfId="275" xr:uid="{B2D898BA-3A87-4AF2-B084-61CEA1907D58}"/>
    <cellStyle name="Normal 17 2 2" xfId="4424" xr:uid="{6001531D-4D6C-4112-9152-06CEDC0605E6}"/>
    <cellStyle name="Normal 17 2 3" xfId="4346" xr:uid="{0702E1FA-6487-4352-BB70-22B0FFA019B7}"/>
    <cellStyle name="Normal 17 2 4" xfId="4569" xr:uid="{40E9B8B3-C8A8-4A5F-B512-E42B6EED7779}"/>
    <cellStyle name="Normal 17 2 5" xfId="4731" xr:uid="{F606C375-26EC-48BD-883D-1F200030A4AC}"/>
    <cellStyle name="Normal 17 3" xfId="4347" xr:uid="{85DC6114-7E98-48D7-898E-766B0085D9DC}"/>
    <cellStyle name="Normal 17 4" xfId="4345" xr:uid="{95FB5344-42B2-4D28-A866-D4934DCE7DB3}"/>
    <cellStyle name="Normal 18" xfId="70" xr:uid="{D2DA98A9-F158-4053-966F-4700709196B3}"/>
    <cellStyle name="Normal 18 2" xfId="276" xr:uid="{BAA6A601-3932-4D3B-A2BF-311333B94C1A}"/>
    <cellStyle name="Normal 18 2 2" xfId="4454" xr:uid="{5D708C25-D174-4847-BD33-E5CE8FA5DEBB}"/>
    <cellStyle name="Normal 18 3" xfId="4348" xr:uid="{CAEAAB4A-4F37-4478-B04E-49A7655F3433}"/>
    <cellStyle name="Normal 18 3 2" xfId="4547" xr:uid="{853767B1-C077-40D9-A877-2DB0D2CF5AAC}"/>
    <cellStyle name="Normal 18 3 3" xfId="4732" xr:uid="{20693F02-5030-4E85-BD17-667A9947A18E}"/>
    <cellStyle name="Normal 18 3 4" xfId="4705" xr:uid="{3356CFCF-B13F-40E7-B3BF-9B75145D3DD3}"/>
    <cellStyle name="Normal 19" xfId="71" xr:uid="{BFD180F0-28C7-41CE-A6D5-DD5246241268}"/>
    <cellStyle name="Normal 19 2" xfId="72" xr:uid="{08C4C26C-B433-4236-8D80-1B5653B85155}"/>
    <cellStyle name="Normal 19 2 2" xfId="277" xr:uid="{490262FB-5A72-46EB-A756-D9040BC7407D}"/>
    <cellStyle name="Normal 19 2 2 2" xfId="4651" xr:uid="{94021391-713B-475A-AAEA-BF310EEC3D42}"/>
    <cellStyle name="Normal 19 2 3" xfId="4549" xr:uid="{A333EDA6-EF56-4943-B0F0-11636DA6BBFF}"/>
    <cellStyle name="Normal 19 3" xfId="278" xr:uid="{79AF7EBC-0C2E-4E5E-A73E-2E38579D177A}"/>
    <cellStyle name="Normal 19 3 2" xfId="4652" xr:uid="{8FD59B4E-C993-4325-9031-7B4CD837C225}"/>
    <cellStyle name="Normal 19 4" xfId="4548" xr:uid="{1DE37EB3-D1C5-4C99-8958-F88B247ACF45}"/>
    <cellStyle name="Normal 2" xfId="3" xr:uid="{0035700C-F3A5-4A6F-B63A-5CE25669DEE2}"/>
    <cellStyle name="Normal 2 2" xfId="73" xr:uid="{15971AA4-ECF0-4B92-B751-6FB6E6A22468}"/>
    <cellStyle name="Normal 2 2 2" xfId="74" xr:uid="{48DFC664-C9C9-4493-9F6E-60EE6C4E4E02}"/>
    <cellStyle name="Normal 2 2 2 2" xfId="279" xr:uid="{457FD7C1-F9C3-4EFF-AE57-7C6EB74DDDEA}"/>
    <cellStyle name="Normal 2 2 2 2 2" xfId="4655" xr:uid="{5EBEA41A-660C-4480-BE43-6EDA59C34F45}"/>
    <cellStyle name="Normal 2 2 2 3" xfId="4551" xr:uid="{CF26F881-954D-43E7-9F01-6FEB6625D83A}"/>
    <cellStyle name="Normal 2 2 3" xfId="280" xr:uid="{1D6A0D4F-5C78-4E95-A23A-43C26A93611A}"/>
    <cellStyle name="Normal 2 2 3 2" xfId="4455" xr:uid="{1DC779F6-FE02-479D-84E3-34ED371C1559}"/>
    <cellStyle name="Normal 2 2 3 2 2" xfId="4585" xr:uid="{8F313039-91C3-448D-BBE0-0F5B46BA5FE4}"/>
    <cellStyle name="Normal 2 2 3 2 2 2" xfId="4656" xr:uid="{C81F0850-2986-4994-B6C1-0B939823B11C}"/>
    <cellStyle name="Normal 2 2 3 2 3" xfId="4750" xr:uid="{93885B65-A1E1-4DE4-8F75-48DBF420F1DF}"/>
    <cellStyle name="Normal 2 2 3 2 4" xfId="5305" xr:uid="{384F8076-E48E-4929-BB06-05C40086DDE9}"/>
    <cellStyle name="Normal 2 2 3 3" xfId="4435" xr:uid="{DC52475E-1F00-4002-900E-61C08EECA9C8}"/>
    <cellStyle name="Normal 2 2 3 4" xfId="4706" xr:uid="{37692970-181A-467E-B731-8BF340FE10C3}"/>
    <cellStyle name="Normal 2 2 3 5" xfId="4695" xr:uid="{EB591493-E53F-470B-BBC1-C2C808B45A4F}"/>
    <cellStyle name="Normal 2 2 4" xfId="4349" xr:uid="{4FBC9215-F58C-4D73-B58E-F7F417FD8C33}"/>
    <cellStyle name="Normal 2 2 4 2" xfId="4550" xr:uid="{AA6DF02B-1B65-4376-8B55-B008B4BD2007}"/>
    <cellStyle name="Normal 2 2 4 3" xfId="4733" xr:uid="{79BC0F73-D3B7-40C2-B433-29504274D2C0}"/>
    <cellStyle name="Normal 2 2 4 4" xfId="4707" xr:uid="{BD281595-743A-444D-9106-24F73B502485}"/>
    <cellStyle name="Normal 2 2 5" xfId="4654" xr:uid="{9958F3CC-AFC8-4D60-92AB-7F2C3E135F8B}"/>
    <cellStyle name="Normal 2 2 6" xfId="4753" xr:uid="{92842881-A7DC-48E9-995B-4C33D4B446E7}"/>
    <cellStyle name="Normal 2 3" xfId="75" xr:uid="{89133731-5C6F-493A-B43E-84DEF67F009E}"/>
    <cellStyle name="Normal 2 3 2" xfId="76" xr:uid="{3E9BDB76-7FE9-40FA-95A7-8ABEDEC5A8CE}"/>
    <cellStyle name="Normal 2 3 2 2" xfId="281" xr:uid="{155DE95E-181B-4E6C-8575-F470BBB64E10}"/>
    <cellStyle name="Normal 2 3 2 2 2" xfId="4657" xr:uid="{77A9BE83-3CC2-48BC-A423-64284CA286DE}"/>
    <cellStyle name="Normal 2 3 2 3" xfId="4351" xr:uid="{9B526D23-7068-4F40-B079-855D8964533F}"/>
    <cellStyle name="Normal 2 3 2 3 2" xfId="4553" xr:uid="{23A33F1E-CFD6-4B0B-BFB1-655CF216F431}"/>
    <cellStyle name="Normal 2 3 2 3 3" xfId="4735" xr:uid="{DD0AEB92-8BA8-4357-A9D7-D0ED49546FD9}"/>
    <cellStyle name="Normal 2 3 2 3 4" xfId="4708" xr:uid="{2C51F66A-8899-4BE8-8325-00B86C4D9E35}"/>
    <cellStyle name="Normal 2 3 3" xfId="77" xr:uid="{019CD244-0A41-4254-B6CD-1A8C5E023DF4}"/>
    <cellStyle name="Normal 2 3 4" xfId="78" xr:uid="{AF12BA01-AEF3-4897-9015-7AED7B26349B}"/>
    <cellStyle name="Normal 2 3 5" xfId="185" xr:uid="{5AB3FAC7-B497-4528-A07D-39AFE5CFA441}"/>
    <cellStyle name="Normal 2 3 5 2" xfId="4658" xr:uid="{11CAF4FD-3FEB-480E-B37E-700647804F49}"/>
    <cellStyle name="Normal 2 3 6" xfId="4350" xr:uid="{9CFE1ABC-E451-446A-BAF5-04AE0967FB97}"/>
    <cellStyle name="Normal 2 3 6 2" xfId="4552" xr:uid="{789C52D7-8934-4C8E-8A94-026A065663AA}"/>
    <cellStyle name="Normal 2 3 6 3" xfId="4734" xr:uid="{140505B2-694E-4E96-AAC9-E7FAFD010B76}"/>
    <cellStyle name="Normal 2 3 6 4" xfId="4709" xr:uid="{565CDD2F-3B20-4FEE-85E0-EABF0BE29FAD}"/>
    <cellStyle name="Normal 2 3 7" xfId="5318" xr:uid="{D430F687-EC09-41DA-AE3B-6154464B6F8A}"/>
    <cellStyle name="Normal 2 4" xfId="79" xr:uid="{FA318FE8-6A1C-4F90-98EF-6C83ABAC9DE8}"/>
    <cellStyle name="Normal 2 4 2" xfId="80" xr:uid="{3ED277BB-78A9-4BB1-9C49-AB32F922A46F}"/>
    <cellStyle name="Normal 2 4 3" xfId="282" xr:uid="{0ABDAFF2-EF96-4FF2-9284-88ED7F4E6224}"/>
    <cellStyle name="Normal 2 4 3 2" xfId="4659" xr:uid="{F1521C73-E676-47DE-A4C7-25B261CA14BD}"/>
    <cellStyle name="Normal 2 4 3 3" xfId="4673" xr:uid="{0DF92F55-C6A5-4EC0-B042-4660E5738AA7}"/>
    <cellStyle name="Normal 2 4 4" xfId="4554" xr:uid="{B06DDBB4-EA0A-47F7-A51C-1217EFCC7BB1}"/>
    <cellStyle name="Normal 2 4 5" xfId="4754" xr:uid="{1F875F9D-F54C-4BE6-BB8C-1276C28ED51C}"/>
    <cellStyle name="Normal 2 4 6" xfId="4752" xr:uid="{04DF6FBF-42D5-4EE7-9C5C-AC2100324D6F}"/>
    <cellStyle name="Normal 2 5" xfId="184" xr:uid="{12A7608C-984E-4D3F-B58A-8C041871B935}"/>
    <cellStyle name="Normal 2 5 2" xfId="284" xr:uid="{110F48CF-16D6-490E-B730-0BBD8E2A78AA}"/>
    <cellStyle name="Normal 2 5 2 2" xfId="2505" xr:uid="{140830AC-C174-4FF7-9177-611500C4A34B}"/>
    <cellStyle name="Normal 2 5 3" xfId="283" xr:uid="{2FF4BB0D-05A5-4490-8195-D2C4864C4D52}"/>
    <cellStyle name="Normal 2 5 3 2" xfId="4586" xr:uid="{1B022AC9-6A4A-4481-BC76-A31279D40458}"/>
    <cellStyle name="Normal 2 5 3 3" xfId="4746" xr:uid="{27E788A0-BB95-4610-B570-57FA0A2D3256}"/>
    <cellStyle name="Normal 2 5 3 4" xfId="5302" xr:uid="{4CAFE8F3-6E0A-454A-954C-2D3361DB1C2A}"/>
    <cellStyle name="Normal 2 5 4" xfId="4660" xr:uid="{8BB05661-3BFF-444F-8CFE-3DED208B5A41}"/>
    <cellStyle name="Normal 2 5 5" xfId="4615" xr:uid="{4BEF923B-E4A2-496C-871F-F6F31F561DC6}"/>
    <cellStyle name="Normal 2 5 6" xfId="4614" xr:uid="{99D104F7-3541-48D5-8918-E98A2C9B26C2}"/>
    <cellStyle name="Normal 2 5 7" xfId="4749" xr:uid="{65FB3E82-551B-488A-A230-59619371417B}"/>
    <cellStyle name="Normal 2 5 8" xfId="4719" xr:uid="{5191E4C8-ED9A-4F28-BCD8-06240B23A3DD}"/>
    <cellStyle name="Normal 2 6" xfId="285" xr:uid="{A625E01E-71FE-462B-85A5-F66EBCC7BC48}"/>
    <cellStyle name="Normal 2 6 2" xfId="286" xr:uid="{827B918A-3A1C-4E91-80B6-46EB1D9CD00E}"/>
    <cellStyle name="Normal 2 6 3" xfId="452" xr:uid="{F0070351-1B78-4298-B796-74F4B04E257F}"/>
    <cellStyle name="Normal 2 6 3 2" xfId="5335" xr:uid="{078EFFAE-5208-42BE-999E-86BF4C161FE9}"/>
    <cellStyle name="Normal 2 6 4" xfId="4661" xr:uid="{063A33A0-5F50-4623-8FF0-A4C133ACA5E0}"/>
    <cellStyle name="Normal 2 6 5" xfId="4612" xr:uid="{6B8AB6A0-9B80-4B4F-8C99-31B2F8A4EDAF}"/>
    <cellStyle name="Normal 2 6 5 2" xfId="4710" xr:uid="{70DF64BF-0A7E-4405-8633-0D51C6EB2AE8}"/>
    <cellStyle name="Normal 2 6 6" xfId="4598" xr:uid="{F33F4396-BBB1-4776-8D2E-2AFE2DEA1195}"/>
    <cellStyle name="Normal 2 6 7" xfId="5322" xr:uid="{9C50DB81-0CF0-4DB4-95CD-6D5A2C26E1B5}"/>
    <cellStyle name="Normal 2 6 8" xfId="5331" xr:uid="{62A2C3A0-2A88-45FA-B758-01680A8E69A2}"/>
    <cellStyle name="Normal 2 7" xfId="287" xr:uid="{CF1649F8-6E5C-40C4-B773-BB9E8C92CED7}"/>
    <cellStyle name="Normal 2 7 2" xfId="4456" xr:uid="{F77BF645-055B-4BC4-B1D2-9281D8CFC6BE}"/>
    <cellStyle name="Normal 2 7 3" xfId="4662" xr:uid="{72042FA8-5BC0-4BD7-8E78-70AB57A9AD8D}"/>
    <cellStyle name="Normal 2 7 4" xfId="5303" xr:uid="{F5D00B87-31A7-4273-AA8A-ECC49F0C8EAF}"/>
    <cellStyle name="Normal 2 8" xfId="4508" xr:uid="{4C012777-14EE-4A23-8C33-C8E5A8FE993C}"/>
    <cellStyle name="Normal 2 8 2" xfId="5344" xr:uid="{9D0968B0-7088-4140-97AA-11B652DF04C5}"/>
    <cellStyle name="Normal 2 9" xfId="4653" xr:uid="{5CE22A5C-9D91-425E-9FFF-67146DCA12D1}"/>
    <cellStyle name="Normal 20" xfId="434" xr:uid="{B3D92108-AF91-4606-B784-223960134FEB}"/>
    <cellStyle name="Normal 20 2" xfId="435" xr:uid="{E1DA64B9-ACED-4330-92B3-29E2E08C2FE0}"/>
    <cellStyle name="Normal 20 2 2" xfId="436" xr:uid="{2537FA5F-A770-44AD-BE79-9BC3ACFC0430}"/>
    <cellStyle name="Normal 20 2 2 2" xfId="4425" xr:uid="{B20642D8-AE01-4233-A22C-CF53402B9C70}"/>
    <cellStyle name="Normal 20 2 2 3" xfId="4417" xr:uid="{5B78C228-863E-4549-AD1B-069D389BFB96}"/>
    <cellStyle name="Normal 20 2 2 4" xfId="4582" xr:uid="{30085AC3-171A-4EC0-8421-BD40E2DAE08E}"/>
    <cellStyle name="Normal 20 2 2 5" xfId="4744" xr:uid="{5BAFFFE0-37BE-4FCD-8945-2B289F5379DF}"/>
    <cellStyle name="Normal 20 2 3" xfId="4420" xr:uid="{1260A3BE-D9EB-410F-8769-0164DD8661EB}"/>
    <cellStyle name="Normal 20 2 4" xfId="4416" xr:uid="{9EBFFA62-2F11-4616-9C21-119215A05E25}"/>
    <cellStyle name="Normal 20 2 5" xfId="4581" xr:uid="{9A8B2A06-EEFF-4B0A-97E2-E84FA4DAC0FC}"/>
    <cellStyle name="Normal 20 2 6" xfId="4743" xr:uid="{A1F95E13-E6D2-42CF-823B-01892A84B3CE}"/>
    <cellStyle name="Normal 20 3" xfId="1167" xr:uid="{1056E45D-C8EF-4372-A76A-00256FCD8BF9}"/>
    <cellStyle name="Normal 20 3 2" xfId="4457" xr:uid="{D459C26D-1A08-409E-86DF-8B9C04D363CC}"/>
    <cellStyle name="Normal 20 4" xfId="4352" xr:uid="{203EE3CB-9B61-43BC-A343-77277A05D559}"/>
    <cellStyle name="Normal 20 4 2" xfId="4555" xr:uid="{23E39917-6AB6-4C49-8DC0-14B737010AB9}"/>
    <cellStyle name="Normal 20 4 3" xfId="4736" xr:uid="{EEA63AFE-F58E-4D64-9028-9057A68F5DF7}"/>
    <cellStyle name="Normal 20 4 4" xfId="4711" xr:uid="{DD5E3B44-452C-4C7A-8F0F-4F07AC4E58C5}"/>
    <cellStyle name="Normal 20 5" xfId="4433" xr:uid="{EADD6F07-1A8F-4B4F-AB84-BFA61B002A96}"/>
    <cellStyle name="Normal 20 5 2" xfId="5328" xr:uid="{B696E50A-F028-4745-8B39-467B21F7AAE2}"/>
    <cellStyle name="Normal 20 6" xfId="4587" xr:uid="{92B63579-0273-4257-91EF-131534E810A9}"/>
    <cellStyle name="Normal 20 7" xfId="4696" xr:uid="{6310D7E2-4B13-4068-820B-DD049B6EA04D}"/>
    <cellStyle name="Normal 20 8" xfId="4717" xr:uid="{1E492544-CC7B-46F4-B6EC-25D7D7B1EBCD}"/>
    <cellStyle name="Normal 20 9" xfId="4716" xr:uid="{5EBB7687-119D-4C9B-A9B4-EAF05BDED69E}"/>
    <cellStyle name="Normal 21" xfId="437" xr:uid="{F6DDDAE9-5F4B-458F-B6F1-CDFE03F4BD9A}"/>
    <cellStyle name="Normal 21 2" xfId="438" xr:uid="{2808AFDC-982C-405B-9DAF-BB304739692A}"/>
    <cellStyle name="Normal 21 2 2" xfId="439" xr:uid="{F7E0C845-E934-4BC2-9F7E-2967C4A5E146}"/>
    <cellStyle name="Normal 21 3" xfId="4353" xr:uid="{EFA1074D-74A2-46DE-927E-C7653A0E1D34}"/>
    <cellStyle name="Normal 21 3 2" xfId="4459" xr:uid="{C2964FB2-AB49-41B1-A47F-C394BA8A7218}"/>
    <cellStyle name="Normal 21 3 3" xfId="4458" xr:uid="{CAC4444C-4AD6-43E3-8D3F-BBAD57CC4969}"/>
    <cellStyle name="Normal 21 4" xfId="4570" xr:uid="{0D52B0B2-D9A4-4D3F-8295-94E9DB94A881}"/>
    <cellStyle name="Normal 21 5" xfId="4737" xr:uid="{947308F4-C2BC-4BCE-871B-DCC1F8FC1CC9}"/>
    <cellStyle name="Normal 22" xfId="440" xr:uid="{446F339B-FCA6-4A5C-8426-6BBC5DF9A471}"/>
    <cellStyle name="Normal 22 2" xfId="441" xr:uid="{88F8CE9F-9E91-42ED-AA2D-B54D0B95ECF1}"/>
    <cellStyle name="Normal 22 3" xfId="4310" xr:uid="{DF06E0B6-FC6D-4AE7-ADB8-8E7130CEAEC9}"/>
    <cellStyle name="Normal 22 3 2" xfId="4354" xr:uid="{9FCCFF4C-C63C-4550-A606-DA9701A9C563}"/>
    <cellStyle name="Normal 22 3 2 2" xfId="4461" xr:uid="{5D40AB60-41C8-45CB-AA2E-387B9C0064E0}"/>
    <cellStyle name="Normal 22 3 3" xfId="4460" xr:uid="{C9F2B329-C541-4272-8308-9E3495F1F83E}"/>
    <cellStyle name="Normal 22 3 4" xfId="4691" xr:uid="{E4116EC3-BD8E-4AF2-80C3-E725FAF244A7}"/>
    <cellStyle name="Normal 22 4" xfId="4313" xr:uid="{9F6BEF50-FA33-417B-9AD1-5EE7AA1702F7}"/>
    <cellStyle name="Normal 22 4 2" xfId="4431" xr:uid="{764D8BB5-0CB5-4EBE-90D4-E0842AFCEE49}"/>
    <cellStyle name="Normal 22 4 3" xfId="4571" xr:uid="{E0AAD6F1-AE08-476F-BE2D-98327372C7A5}"/>
    <cellStyle name="Normal 22 4 3 2" xfId="4590" xr:uid="{60BA1BED-8124-49CF-BF32-96E964550CEA}"/>
    <cellStyle name="Normal 22 4 3 3" xfId="4748" xr:uid="{8D993377-0C55-479D-AD82-922026FE92A5}"/>
    <cellStyle name="Normal 22 4 3 4" xfId="5338" xr:uid="{5AF65F8F-1E1A-417B-9375-9E9090CA0E1F}"/>
    <cellStyle name="Normal 22 4 3 5" xfId="5334" xr:uid="{CE6243E1-5CAD-4CB1-9EB8-CF6E9493E796}"/>
    <cellStyle name="Normal 22 4 4" xfId="4692" xr:uid="{019E450F-7E86-4A37-B55B-021FC32F1727}"/>
    <cellStyle name="Normal 22 4 5" xfId="4604" xr:uid="{DA6E1188-A096-41C2-8158-8B7743A2D31D}"/>
    <cellStyle name="Normal 22 4 6" xfId="4595" xr:uid="{7F472D08-3012-4D6E-88D8-A49EEA502AB4}"/>
    <cellStyle name="Normal 22 4 7" xfId="4594" xr:uid="{253DF990-21D1-4EF4-8148-303168948F4E}"/>
    <cellStyle name="Normal 22 4 8" xfId="4593" xr:uid="{BFF26861-1804-43F7-B4EF-A3DB1C1B8654}"/>
    <cellStyle name="Normal 22 4 9" xfId="4592" xr:uid="{A7669DD3-6F68-4225-9268-3194BA441F5F}"/>
    <cellStyle name="Normal 22 5" xfId="4738" xr:uid="{A056F433-A8BD-47B5-8B0F-257FF0075E79}"/>
    <cellStyle name="Normal 23" xfId="442" xr:uid="{9C84F3EA-0DB0-47B1-A474-8C72C45EDB42}"/>
    <cellStyle name="Normal 23 2" xfId="2500" xr:uid="{85F5A63B-75FA-47FB-BFCE-A7C2E56D7D93}"/>
    <cellStyle name="Normal 23 2 2" xfId="4356" xr:uid="{CC477449-52E4-4AFD-9A43-D3C7A2EF9885}"/>
    <cellStyle name="Normal 23 2 2 2" xfId="4751" xr:uid="{B2082D19-F0CA-481C-859A-4F1289F42E65}"/>
    <cellStyle name="Normal 23 2 2 3" xfId="4693" xr:uid="{A42C02BA-1C5A-4B19-92FC-E5717577D8AC}"/>
    <cellStyle name="Normal 23 2 2 4" xfId="4663" xr:uid="{F353DBED-E4C1-4EFA-BCF2-2F391B1BB876}"/>
    <cellStyle name="Normal 23 2 3" xfId="4605" xr:uid="{09EBBE02-5447-4040-82F5-BF9E473AF9C7}"/>
    <cellStyle name="Normal 23 2 4" xfId="4712" xr:uid="{0A1E5F99-B9B2-4E38-AA00-2DC4EB7F037A}"/>
    <cellStyle name="Normal 23 3" xfId="4426" xr:uid="{0C7ABB58-BC1C-4E1B-A4EE-36F976760C7C}"/>
    <cellStyle name="Normal 23 4" xfId="4355" xr:uid="{4503C2BA-FC43-420E-9650-42D0145BA58B}"/>
    <cellStyle name="Normal 23 5" xfId="4572" xr:uid="{13B39D49-8902-4235-BB21-56D6AE5E9734}"/>
    <cellStyle name="Normal 23 6" xfId="4739" xr:uid="{9F575154-FF01-4958-AC7F-19C66519EC8A}"/>
    <cellStyle name="Normal 24" xfId="443" xr:uid="{5714371B-F739-4DE3-BCEC-4B36AA8F3CCE}"/>
    <cellStyle name="Normal 24 2" xfId="444" xr:uid="{B3F14337-6F93-4B7E-8205-9B753C08F800}"/>
    <cellStyle name="Normal 24 2 2" xfId="4428" xr:uid="{37ADB90A-19A3-45F9-B925-52970C3B9B57}"/>
    <cellStyle name="Normal 24 2 3" xfId="4358" xr:uid="{DE41538C-46FB-4E08-916A-9EDC3B411631}"/>
    <cellStyle name="Normal 24 2 4" xfId="4574" xr:uid="{F4D13FA6-F813-4A7B-884F-EA2A2AF34F98}"/>
    <cellStyle name="Normal 24 2 5" xfId="4741" xr:uid="{9049F93B-D245-4E4B-A8DF-7AC650BE1C76}"/>
    <cellStyle name="Normal 24 3" xfId="4427" xr:uid="{B93C4832-ACE6-487B-9FDD-3D3F1E21D9E8}"/>
    <cellStyle name="Normal 24 4" xfId="4357" xr:uid="{F093B1CB-2F6C-4EC7-9BE1-42A68D4D3A3A}"/>
    <cellStyle name="Normal 24 5" xfId="4573" xr:uid="{E8B52EF5-55C5-4E14-ACAE-858684F688BB}"/>
    <cellStyle name="Normal 24 6" xfId="4740" xr:uid="{6C4D2E71-1DA0-4BD6-B464-59F02D761272}"/>
    <cellStyle name="Normal 25" xfId="451" xr:uid="{A01ED914-6279-4FFF-AEB8-4DDCC263165E}"/>
    <cellStyle name="Normal 25 2" xfId="4360" xr:uid="{93AD5098-3CA7-4318-9501-AC8BC2DEE6F3}"/>
    <cellStyle name="Normal 25 2 2" xfId="5337" xr:uid="{8BFFA6DF-93DD-4DC8-B4CB-1A0BEC683C1A}"/>
    <cellStyle name="Normal 25 3" xfId="4429" xr:uid="{C49E4845-6BB1-465B-A2D6-E171BF05B349}"/>
    <cellStyle name="Normal 25 4" xfId="4359" xr:uid="{0BEAACBB-A7B8-4B71-AA16-7A4EA864D201}"/>
    <cellStyle name="Normal 25 5" xfId="4575" xr:uid="{A437FCCB-C9C0-4564-A593-DF423E247B78}"/>
    <cellStyle name="Normal 26" xfId="2498" xr:uid="{3DB7E625-E04C-4E03-A562-8BA30D734EB1}"/>
    <cellStyle name="Normal 26 2" xfId="2499" xr:uid="{AB12B235-54F4-47D1-8944-40596B763C2D}"/>
    <cellStyle name="Normal 26 2 2" xfId="4362" xr:uid="{CBDECD93-D88E-417B-A5EE-119D114C1DCD}"/>
    <cellStyle name="Normal 26 3" xfId="4361" xr:uid="{B7B31CDF-64CB-4D0B-9F5F-32C24419AD33}"/>
    <cellStyle name="Normal 26 3 2" xfId="4436" xr:uid="{D18BC662-CA33-4C36-AC65-ADF5A116A5B6}"/>
    <cellStyle name="Normal 27" xfId="2507" xr:uid="{C39A6347-A640-4655-B1CA-D2665088A169}"/>
    <cellStyle name="Normal 27 2" xfId="4364" xr:uid="{E071F082-440A-472D-9E90-10A6D462809B}"/>
    <cellStyle name="Normal 27 3" xfId="4363" xr:uid="{CD1F192A-E690-4826-AF35-E8D27F52B78E}"/>
    <cellStyle name="Normal 27 4" xfId="4599" xr:uid="{C7D3B65B-464B-46D9-8134-0A4C850097EC}"/>
    <cellStyle name="Normal 27 5" xfId="5320" xr:uid="{321F24A5-A6A5-4C43-8047-6B78E6861711}"/>
    <cellStyle name="Normal 27 6" xfId="4589" xr:uid="{70F4136C-3930-40F7-990C-A2784EDC1BBD}"/>
    <cellStyle name="Normal 27 7" xfId="5332" xr:uid="{88D44B72-95B4-4AE9-83ED-E47C88482463}"/>
    <cellStyle name="Normal 28" xfId="4365" xr:uid="{3725D747-F50F-400B-AA52-194C244DEB4A}"/>
    <cellStyle name="Normal 28 2" xfId="4366" xr:uid="{E39817A4-91EB-4623-9B22-FEEA83F6AA57}"/>
    <cellStyle name="Normal 28 3" xfId="4367" xr:uid="{01FA4019-7725-4E5F-BE91-C1FFBCBF0511}"/>
    <cellStyle name="Normal 29" xfId="4368" xr:uid="{8DBAD51C-198E-4779-978B-DF86D2193231}"/>
    <cellStyle name="Normal 29 2" xfId="4369" xr:uid="{65DB32C0-B9AD-40D3-9C41-9B9E2B45BF33}"/>
    <cellStyle name="Normal 3" xfId="2" xr:uid="{665067A7-73F8-4B7E-BFD2-7BB3B9468366}"/>
    <cellStyle name="Normal 3 2" xfId="81" xr:uid="{2B6D144C-8641-4DCA-AE67-A4FCDB9EE8A9}"/>
    <cellStyle name="Normal 3 2 2" xfId="82" xr:uid="{2C25F6FA-16E8-4A9A-A5D7-7A68F93C7F45}"/>
    <cellStyle name="Normal 3 2 2 2" xfId="288" xr:uid="{D0E8B712-D1D3-470A-892C-AB30454F42D2}"/>
    <cellStyle name="Normal 3 2 2 2 2" xfId="4665" xr:uid="{D9FBC819-DCC1-437A-9864-7C0E5A912425}"/>
    <cellStyle name="Normal 3 2 2 3" xfId="4556" xr:uid="{B13E10D6-7D86-44AF-86EC-25152720541B}"/>
    <cellStyle name="Normal 3 2 3" xfId="83" xr:uid="{BF703B58-068D-445F-B095-A7866B8B56B4}"/>
    <cellStyle name="Normal 3 2 4" xfId="289" xr:uid="{AC2FFB2F-BF59-46DE-B890-580ACE77EBF6}"/>
    <cellStyle name="Normal 3 2 4 2" xfId="4666" xr:uid="{032E8198-9615-4ADA-81FB-2740AD1A4196}"/>
    <cellStyle name="Normal 3 2 5" xfId="2506" xr:uid="{DD689E5E-70A5-4361-A35A-AAF3B81974C3}"/>
    <cellStyle name="Normal 3 2 5 2" xfId="4509" xr:uid="{445C842C-C968-46A3-9B42-610EAEEE34D4}"/>
    <cellStyle name="Normal 3 2 5 3" xfId="5304" xr:uid="{BE666968-5F25-4C5A-BEE0-7E25F7B395AC}"/>
    <cellStyle name="Normal 3 3" xfId="84" xr:uid="{FDCB7D4A-5AC6-40A0-966D-0E15881AF491}"/>
    <cellStyle name="Normal 3 3 2" xfId="290" xr:uid="{06506AB8-1B52-4BCC-8420-8DF7C54F06CF}"/>
    <cellStyle name="Normal 3 3 2 2" xfId="4667" xr:uid="{7C1DB676-0D52-47E6-8C30-7DFD3DAEC52C}"/>
    <cellStyle name="Normal 3 3 3" xfId="4557" xr:uid="{F39DC103-B71A-4C34-9735-9A6DE5F9E377}"/>
    <cellStyle name="Normal 3 4" xfId="85" xr:uid="{F950F1C6-B8EB-49F0-8535-1A2478206603}"/>
    <cellStyle name="Normal 3 4 2" xfId="2502" xr:uid="{1205877E-4194-4DBA-8A6E-84F87CF3610E}"/>
    <cellStyle name="Normal 3 4 2 2" xfId="4668" xr:uid="{53F8123F-A57D-4F98-B04B-7DF666F65F95}"/>
    <cellStyle name="Normal 3 4 3" xfId="5341" xr:uid="{B28217AF-2FAB-4B38-A3D0-ACB45EA1AB0A}"/>
    <cellStyle name="Normal 3 5" xfId="2501" xr:uid="{C32315E0-036E-4513-81AC-02CF5A8B8921}"/>
    <cellStyle name="Normal 3 5 2" xfId="4669" xr:uid="{6E2C85FD-18E0-46DE-84B1-F82BFA50169D}"/>
    <cellStyle name="Normal 3 5 3" xfId="4745" xr:uid="{A85D9124-6B59-4F4F-911F-F0CF6EB96B0C}"/>
    <cellStyle name="Normal 3 5 4" xfId="4713" xr:uid="{644B6389-5C57-4804-A8B7-1E4D67C2B800}"/>
    <cellStyle name="Normal 3 6" xfId="4664" xr:uid="{9397FDEE-1CFA-4F2B-A582-667EC3CB57A8}"/>
    <cellStyle name="Normal 3 6 2" xfId="5336" xr:uid="{61EB7DF8-E96F-43F8-B96E-0FE38410A1F8}"/>
    <cellStyle name="Normal 3 6 2 2" xfId="5333" xr:uid="{E9338D4F-47C0-4ADF-9A44-AD81F508D2F3}"/>
    <cellStyle name="Normal 30" xfId="4370" xr:uid="{0F2DBED2-6B0D-4108-AEFE-0ABD259FE458}"/>
    <cellStyle name="Normal 30 2" xfId="4371" xr:uid="{26C66117-68F4-4A09-95F0-522899F8C150}"/>
    <cellStyle name="Normal 31" xfId="4372" xr:uid="{BBF3AF8A-9D00-455C-BFBA-6FF9B4045B86}"/>
    <cellStyle name="Normal 31 2" xfId="4373" xr:uid="{DE5CB337-DDDC-46B9-B7DC-4DB099BA814E}"/>
    <cellStyle name="Normal 32" xfId="4374" xr:uid="{6F69A113-D648-4361-9AAF-C9878CE6BE07}"/>
    <cellStyle name="Normal 33" xfId="4375" xr:uid="{5F90A7AD-8EAF-4BA4-B798-EE616064DE4E}"/>
    <cellStyle name="Normal 33 2" xfId="4376" xr:uid="{F7D80445-08E2-4753-853B-E6BF7F356325}"/>
    <cellStyle name="Normal 34" xfId="4377" xr:uid="{E35C0995-E841-47CC-8F8F-2EE466FF3D3B}"/>
    <cellStyle name="Normal 34 2" xfId="4378" xr:uid="{D3F06884-2AEC-4F3A-81A6-5D2A28D65B5A}"/>
    <cellStyle name="Normal 35" xfId="4379" xr:uid="{FA925471-AC6B-4346-BE47-A1F25BAA3D25}"/>
    <cellStyle name="Normal 35 2" xfId="4380" xr:uid="{1B150403-F00C-40D0-AB12-0F62B1330CCB}"/>
    <cellStyle name="Normal 36" xfId="4381" xr:uid="{B19E8E12-BA09-4CB3-8760-001CA422DA26}"/>
    <cellStyle name="Normal 36 2" xfId="4382" xr:uid="{FA79F13D-9A4A-470C-9631-64BF1F31E5DF}"/>
    <cellStyle name="Normal 37" xfId="4383" xr:uid="{56C628B2-4B28-4F14-9EEC-F462E89CD032}"/>
    <cellStyle name="Normal 37 2" xfId="4384" xr:uid="{A67B4BF4-C078-4B05-A30A-DAFF6591145C}"/>
    <cellStyle name="Normal 38" xfId="4385" xr:uid="{7F7AA964-4B21-4C04-BFB2-FC85C7372697}"/>
    <cellStyle name="Normal 38 2" xfId="4386" xr:uid="{C970E455-D0E4-4B9F-8D34-152A5E1623D1}"/>
    <cellStyle name="Normal 39" xfId="4387" xr:uid="{D7E0F8BD-F273-44D7-941F-D985F87860A2}"/>
    <cellStyle name="Normal 39 2" xfId="4388" xr:uid="{B1FF8740-277B-484A-BF1D-BEE1FB43A670}"/>
    <cellStyle name="Normal 39 2 2" xfId="4389" xr:uid="{F15A1A47-0317-4B9D-8407-639811EEF3EC}"/>
    <cellStyle name="Normal 39 3" xfId="4390" xr:uid="{EA1B4187-AC7F-4A02-B5DD-480162654AE9}"/>
    <cellStyle name="Normal 4" xfId="86" xr:uid="{7C55DAB3-0503-4212-A1D2-FD13E7EEC3D2}"/>
    <cellStyle name="Normal 4 2" xfId="87" xr:uid="{838F910A-651E-45B6-A67A-8EFB033E371D}"/>
    <cellStyle name="Normal 4 2 2" xfId="88" xr:uid="{CE0190B0-6089-4020-9791-E7E454D6FF47}"/>
    <cellStyle name="Normal 4 2 2 2" xfId="445" xr:uid="{597FA3CD-DD44-4A15-B776-E5CE8C9B547C}"/>
    <cellStyle name="Normal 4 2 2 3" xfId="2807" xr:uid="{60E4FC5A-6378-4DF9-9346-526CD6936D67}"/>
    <cellStyle name="Normal 4 2 2 4" xfId="2808" xr:uid="{CF8F582C-3C56-450F-B4A7-E2A1A3B197EB}"/>
    <cellStyle name="Normal 4 2 2 4 2" xfId="2809" xr:uid="{75578EBA-CD5D-4D3E-9B54-BB1B26C4BB32}"/>
    <cellStyle name="Normal 4 2 2 4 3" xfId="2810" xr:uid="{ED5599DC-FC8C-4325-84B9-C1A31AFCD846}"/>
    <cellStyle name="Normal 4 2 2 4 3 2" xfId="2811" xr:uid="{FABB22EE-ED37-416C-999F-9F76734C55E4}"/>
    <cellStyle name="Normal 4 2 2 4 3 3" xfId="4312" xr:uid="{34972BC8-27D1-4BEC-AC7E-B0A39417F278}"/>
    <cellStyle name="Normal 4 2 3" xfId="2493" xr:uid="{CDADCD31-9EF7-406C-8701-508EA9C3A977}"/>
    <cellStyle name="Normal 4 2 3 2" xfId="2504" xr:uid="{AAD9C365-29CE-4B37-B285-E0A9232C72CE}"/>
    <cellStyle name="Normal 4 2 3 2 2" xfId="4462" xr:uid="{311BAF6D-AEE0-43CE-BB86-07F824947ED1}"/>
    <cellStyle name="Normal 4 2 3 3" xfId="4463" xr:uid="{10E4A224-8867-4AE2-8C63-A11A4C18E917}"/>
    <cellStyle name="Normal 4 2 3 3 2" xfId="4464" xr:uid="{015C3CF8-7326-4EF9-B7DE-68CC0964D83D}"/>
    <cellStyle name="Normal 4 2 3 4" xfId="4465" xr:uid="{63603C91-E8E3-4280-9126-E322BD085634}"/>
    <cellStyle name="Normal 4 2 3 5" xfId="4466" xr:uid="{20E99164-0E69-4007-9A12-A4B88A3EEAD0}"/>
    <cellStyle name="Normal 4 2 4" xfId="2494" xr:uid="{76818687-B58D-4DB0-AB28-2AF4450A5C3B}"/>
    <cellStyle name="Normal 4 2 4 2" xfId="4392" xr:uid="{A50EE2CE-CBC7-4E09-A468-E070E86748E1}"/>
    <cellStyle name="Normal 4 2 4 2 2" xfId="4467" xr:uid="{A860C2CD-D4C2-49E0-9614-09D41C1CBCC5}"/>
    <cellStyle name="Normal 4 2 4 2 3" xfId="4694" xr:uid="{5FFD102F-B404-464C-B589-C27E2EB9C66F}"/>
    <cellStyle name="Normal 4 2 4 2 4" xfId="4613" xr:uid="{D49FB458-A769-49B8-BDE8-E7DF2A34A74A}"/>
    <cellStyle name="Normal 4 2 4 3" xfId="4576" xr:uid="{904BF571-38E0-4454-80A6-AD14DC2DE78D}"/>
    <cellStyle name="Normal 4 2 4 4" xfId="4714" xr:uid="{569DE1E5-0844-43EB-AA19-CC7EE2DE4B92}"/>
    <cellStyle name="Normal 4 2 5" xfId="1168" xr:uid="{1717EF8A-17BF-400D-A56D-C91D22D0C27C}"/>
    <cellStyle name="Normal 4 2 6" xfId="4558" xr:uid="{0E37DDC3-2BE3-4ED1-8A45-7949BF0C32E7}"/>
    <cellStyle name="Normal 4 3" xfId="528" xr:uid="{043A06ED-1002-45EB-BA46-0D2BE04B785D}"/>
    <cellStyle name="Normal 4 3 2" xfId="1170" xr:uid="{93A2407C-C05A-4C1A-B2EC-92F7FE613376}"/>
    <cellStyle name="Normal 4 3 2 2" xfId="1171" xr:uid="{664034A7-BA64-4A64-822B-677082CE58D0}"/>
    <cellStyle name="Normal 4 3 2 3" xfId="1172" xr:uid="{9A0BE2C7-FCAA-4D18-AC1A-0A11F163B592}"/>
    <cellStyle name="Normal 4 3 3" xfId="1169" xr:uid="{FB7F7963-9BDF-4C4C-A13C-CBDEEF212AA1}"/>
    <cellStyle name="Normal 4 3 3 2" xfId="4434" xr:uid="{35620A7A-781C-45AB-9B34-C329CBE8296B}"/>
    <cellStyle name="Normal 4 3 4" xfId="2812" xr:uid="{BFB07988-CDB0-477E-AEA1-DA10B53AA284}"/>
    <cellStyle name="Normal 4 3 5" xfId="2813" xr:uid="{90C31C6A-070D-43F7-AB3B-7A1973A5D488}"/>
    <cellStyle name="Normal 4 3 5 2" xfId="2814" xr:uid="{641FEA8F-F666-4E08-A03D-427C71F21367}"/>
    <cellStyle name="Normal 4 3 5 3" xfId="2815" xr:uid="{5D4E35CE-C314-4BBC-B1A3-4482E521AB61}"/>
    <cellStyle name="Normal 4 3 5 3 2" xfId="2816" xr:uid="{2AEC4200-A567-4ABF-9334-9381C35800D8}"/>
    <cellStyle name="Normal 4 3 5 3 3" xfId="4311" xr:uid="{16299009-BA78-4519-922D-2F34B44C9319}"/>
    <cellStyle name="Normal 4 3 6" xfId="4314" xr:uid="{A8173376-572D-4BE9-B9DB-D3DEF1E4D071}"/>
    <cellStyle name="Normal 4 4" xfId="453" xr:uid="{0783631F-7BA6-41B3-BDEA-EC6C5FADA76A}"/>
    <cellStyle name="Normal 4 4 2" xfId="2495" xr:uid="{9443867F-8213-4E95-B91D-FF28AD1873D1}"/>
    <cellStyle name="Normal 4 4 3" xfId="2503" xr:uid="{5BE689C7-5AE1-4B41-BC88-910E26CD5F37}"/>
    <cellStyle name="Normal 4 4 3 2" xfId="4317" xr:uid="{881F040B-9D28-4377-972F-1175E7C8255D}"/>
    <cellStyle name="Normal 4 4 3 3" xfId="4316" xr:uid="{9158A950-1DB5-4E2D-89CF-0A0793598219}"/>
    <cellStyle name="Normal 4 4 4" xfId="4747" xr:uid="{D8FA2D47-423F-4DFE-BB3C-80DBC20539BF}"/>
    <cellStyle name="Normal 4 5" xfId="2496" xr:uid="{C5C1217D-6E57-49CE-B4F0-D20C98980DF7}"/>
    <cellStyle name="Normal 4 5 2" xfId="4391" xr:uid="{C608F7DE-B033-444D-85AF-ADF87130A4B2}"/>
    <cellStyle name="Normal 4 6" xfId="2497" xr:uid="{E76604CC-71A7-41AE-AEF1-3F0835B386B9}"/>
    <cellStyle name="Normal 4 7" xfId="900" xr:uid="{26EC38A7-3872-4C9A-B5C9-FC347B667CBF}"/>
    <cellStyle name="Normal 40" xfId="4393" xr:uid="{355DAE1C-9DE0-4047-B007-D8E049A5292F}"/>
    <cellStyle name="Normal 40 2" xfId="4394" xr:uid="{C8180D23-9291-439E-99DD-A181FB814AAA}"/>
    <cellStyle name="Normal 40 2 2" xfId="4395" xr:uid="{2722C6D9-01F1-4B8F-964A-986A64D8AAAC}"/>
    <cellStyle name="Normal 40 3" xfId="4396" xr:uid="{A1CDE423-1C1B-4B89-8053-87224BC2AB06}"/>
    <cellStyle name="Normal 41" xfId="4397" xr:uid="{E70EB7BC-0977-4118-9CB0-35196B47A0AC}"/>
    <cellStyle name="Normal 41 2" xfId="4398" xr:uid="{42F045D1-55D1-4486-B09C-34A8A0DF2999}"/>
    <cellStyle name="Normal 42" xfId="4399" xr:uid="{00CCEBB8-09F6-45F7-946A-A8D857903323}"/>
    <cellStyle name="Normal 42 2" xfId="4400" xr:uid="{CE756E74-3A98-4778-BFE8-498C1BD2FE1E}"/>
    <cellStyle name="Normal 43" xfId="4401" xr:uid="{FCBC3078-8D5B-4CE8-9E2D-878A0829151D}"/>
    <cellStyle name="Normal 43 2" xfId="4402" xr:uid="{EDA564B0-581E-4AC3-A1BE-5A1A3AF9ECC6}"/>
    <cellStyle name="Normal 44" xfId="4412" xr:uid="{F0F18658-DB65-42AD-A262-6FDC4103824B}"/>
    <cellStyle name="Normal 44 2" xfId="4413" xr:uid="{4937D27F-B9CB-4C08-8BDE-57C238D44D5C}"/>
    <cellStyle name="Normal 45" xfId="4674" xr:uid="{55A6E36D-4DF3-40A3-9DA3-085E6EAA21AC}"/>
    <cellStyle name="Normal 45 2" xfId="5324" xr:uid="{14479726-4896-414E-8C6F-CF5E3733690D}"/>
    <cellStyle name="Normal 45 3" xfId="5323" xr:uid="{A268E927-288F-4FFC-B804-D3E051ECA696}"/>
    <cellStyle name="Normal 5" xfId="89" xr:uid="{6360D497-67B2-4591-ADD4-221AB3CC4645}"/>
    <cellStyle name="Normal 5 10" xfId="291" xr:uid="{6D1C435C-2770-4156-9DAD-513AEC901838}"/>
    <cellStyle name="Normal 5 10 2" xfId="529" xr:uid="{45CA62BB-BEE8-41B1-90AE-07BD984A382B}"/>
    <cellStyle name="Normal 5 10 2 2" xfId="1173" xr:uid="{4B756750-CB2E-4935-9FF5-E2F13580F435}"/>
    <cellStyle name="Normal 5 10 2 3" xfId="2817" xr:uid="{8606CCD1-E71C-4545-8799-46C713BB8227}"/>
    <cellStyle name="Normal 5 10 2 4" xfId="2818" xr:uid="{8723C571-70CA-420E-9D85-142963F55610}"/>
    <cellStyle name="Normal 5 10 3" xfId="1174" xr:uid="{4BF41BC5-1819-4535-AC03-D41AF4E3FE06}"/>
    <cellStyle name="Normal 5 10 3 2" xfId="2819" xr:uid="{8CF0D96F-C6BF-49C6-8E12-A84B0624094E}"/>
    <cellStyle name="Normal 5 10 3 3" xfId="2820" xr:uid="{CEA2D230-D73C-4096-B8DF-D21F3D13C210}"/>
    <cellStyle name="Normal 5 10 3 4" xfId="2821" xr:uid="{E0F3BDD6-61A3-4DCC-955E-43BEC6381680}"/>
    <cellStyle name="Normal 5 10 4" xfId="2822" xr:uid="{4EE0AA33-D17F-47A1-94AF-36B21FDAAB1C}"/>
    <cellStyle name="Normal 5 10 5" xfId="2823" xr:uid="{7313EAEC-FC2B-499B-9F79-A9F47A2C6B9A}"/>
    <cellStyle name="Normal 5 10 6" xfId="2824" xr:uid="{5175BD94-35CF-4AC2-B878-C14D27D07750}"/>
    <cellStyle name="Normal 5 11" xfId="292" xr:uid="{48F26124-4362-442B-894F-E75568ADC2F5}"/>
    <cellStyle name="Normal 5 11 2" xfId="1175" xr:uid="{CA5DF88D-3CCC-42A4-9370-B6E7B70DBC43}"/>
    <cellStyle name="Normal 5 11 2 2" xfId="2825" xr:uid="{4A0F6DBC-259F-424B-AFC1-9CE03AEDBD15}"/>
    <cellStyle name="Normal 5 11 2 2 2" xfId="4403" xr:uid="{756AA7D1-EAF2-4B40-8A6A-B7DAFAB10FE4}"/>
    <cellStyle name="Normal 5 11 2 2 3" xfId="4681" xr:uid="{DBE15F4A-8A04-495E-A51C-486CB0E521A6}"/>
    <cellStyle name="Normal 5 11 2 3" xfId="2826" xr:uid="{6BB36867-DB77-4E67-88A3-1C0E2D817069}"/>
    <cellStyle name="Normal 5 11 2 4" xfId="2827" xr:uid="{B45903D4-0894-49B2-A486-3649398923A0}"/>
    <cellStyle name="Normal 5 11 3" xfId="2828" xr:uid="{68AD5D16-4801-462C-A4A8-1EF9ECDB3C19}"/>
    <cellStyle name="Normal 5 11 3 2" xfId="5340" xr:uid="{C6FC5076-3F94-4CB8-908F-3F4CE0306B17}"/>
    <cellStyle name="Normal 5 11 4" xfId="2829" xr:uid="{D7157BED-C3AB-49B9-B93B-7395A542AFBD}"/>
    <cellStyle name="Normal 5 11 4 2" xfId="4577" xr:uid="{D16F40E5-72AA-47C0-BA04-9EB630E6B785}"/>
    <cellStyle name="Normal 5 11 4 3" xfId="4682" xr:uid="{18C79E58-DC1C-4245-A0EF-3DF8488B7FC5}"/>
    <cellStyle name="Normal 5 11 4 4" xfId="4606" xr:uid="{B8C523C6-EC5A-42EF-9428-51F85AF2435B}"/>
    <cellStyle name="Normal 5 11 5" xfId="2830" xr:uid="{A233F9E2-5574-4A94-ADC6-38BE29079D38}"/>
    <cellStyle name="Normal 5 12" xfId="1176" xr:uid="{503DA20F-F668-4087-AED4-C9D1F4D490E2}"/>
    <cellStyle name="Normal 5 12 2" xfId="2831" xr:uid="{0C99A051-1E49-459B-B02F-FC0C1BA7CCE5}"/>
    <cellStyle name="Normal 5 12 3" xfId="2832" xr:uid="{1280A087-AB9F-4705-BB5D-91EF961F1D51}"/>
    <cellStyle name="Normal 5 12 4" xfId="2833" xr:uid="{D7E87708-390E-44E7-B560-F51348663CC3}"/>
    <cellStyle name="Normal 5 13" xfId="901" xr:uid="{7CAEE372-FFA0-4978-8EE9-077C5AD35DBD}"/>
    <cellStyle name="Normal 5 13 2" xfId="2834" xr:uid="{57C9FDEA-275A-44D2-9CCA-04A1D4EFB84A}"/>
    <cellStyle name="Normal 5 13 3" xfId="2835" xr:uid="{66DD26E0-6DA4-43FD-8E0C-B4C0DE268EE8}"/>
    <cellStyle name="Normal 5 13 4" xfId="2836" xr:uid="{417B81F2-8FA9-4262-B602-46E1BF37D1F6}"/>
    <cellStyle name="Normal 5 14" xfId="2837" xr:uid="{F7378C78-E4EF-424B-B6EC-F9BC18134EAA}"/>
    <cellStyle name="Normal 5 14 2" xfId="2838" xr:uid="{7835AE23-F625-45C4-8212-958865F9608C}"/>
    <cellStyle name="Normal 5 15" xfId="2839" xr:uid="{5D5A4300-D16C-42DD-8C76-4ACF79D46A2A}"/>
    <cellStyle name="Normal 5 16" xfId="2840" xr:uid="{34A93466-30C2-47B2-8CAE-E21DCA9F2BDE}"/>
    <cellStyle name="Normal 5 17" xfId="2841" xr:uid="{45331687-F77B-4A06-AC4B-305DCD846AFF}"/>
    <cellStyle name="Normal 5 2" xfId="90" xr:uid="{674043CF-F724-429D-8685-34ED1EEC7B80}"/>
    <cellStyle name="Normal 5 2 2" xfId="187" xr:uid="{30A4765A-39BA-4037-9E58-C6EA6625A098}"/>
    <cellStyle name="Normal 5 2 2 2" xfId="188" xr:uid="{CD60F5B2-D3F5-4671-A954-B4CE250308BD}"/>
    <cellStyle name="Normal 5 2 2 2 2" xfId="189" xr:uid="{974D7D01-00B4-42D7-A614-1AE19D9FA7AC}"/>
    <cellStyle name="Normal 5 2 2 2 2 2" xfId="190" xr:uid="{005113E9-173A-4711-B0C6-FF7251FB2E98}"/>
    <cellStyle name="Normal 5 2 2 2 3" xfId="191" xr:uid="{DC147AC7-17D8-4349-96B4-9D50A4EEF1D5}"/>
    <cellStyle name="Normal 5 2 2 2 4" xfId="4670" xr:uid="{4D9FE294-E2D6-49A4-B7ED-C38A52E06724}"/>
    <cellStyle name="Normal 5 2 2 2 5" xfId="5300" xr:uid="{D33AE696-EB30-4836-96D3-8DC0333162CA}"/>
    <cellStyle name="Normal 5 2 2 3" xfId="192" xr:uid="{C22B76BC-60F9-43A8-8FCC-4AE8E2B50283}"/>
    <cellStyle name="Normal 5 2 2 3 2" xfId="193" xr:uid="{C9774BE8-6B74-48DA-8238-1B4DED16C078}"/>
    <cellStyle name="Normal 5 2 2 4" xfId="194" xr:uid="{D15FBD0B-FA26-4342-B10B-60C77CE004A5}"/>
    <cellStyle name="Normal 5 2 2 5" xfId="293" xr:uid="{71C09EB2-90F7-46C2-A972-C222E1228501}"/>
    <cellStyle name="Normal 5 2 2 6" xfId="4596" xr:uid="{EE760577-7B43-4731-B038-8ABEBCB80CB9}"/>
    <cellStyle name="Normal 5 2 2 7" xfId="5329" xr:uid="{08D91A0F-2271-4DE7-9F0F-FA820D86D668}"/>
    <cellStyle name="Normal 5 2 3" xfId="195" xr:uid="{6FCB9B47-B2D8-498E-9E97-DA7F32E56731}"/>
    <cellStyle name="Normal 5 2 3 2" xfId="196" xr:uid="{0E8BD6AE-3D0B-46FA-BBA1-50D6FAC79275}"/>
    <cellStyle name="Normal 5 2 3 2 2" xfId="197" xr:uid="{97E79B65-738E-48EB-9074-BB9B5FDC0F4E}"/>
    <cellStyle name="Normal 5 2 3 2 3" xfId="4559" xr:uid="{D3047184-51FE-409C-84AA-CD53354082B6}"/>
    <cellStyle name="Normal 5 2 3 2 4" xfId="5301" xr:uid="{E1F89C6D-D45F-4648-98D3-3EC9398FD9D1}"/>
    <cellStyle name="Normal 5 2 3 3" xfId="198" xr:uid="{96C8CF28-B237-4139-9D5F-42B17ACFE1E6}"/>
    <cellStyle name="Normal 5 2 3 3 2" xfId="4742" xr:uid="{11078359-EDC9-4265-92AF-5B5A3FCA00CF}"/>
    <cellStyle name="Normal 5 2 3 4" xfId="4404" xr:uid="{ED59F699-9F2E-48D5-8B32-B6F517D4185B}"/>
    <cellStyle name="Normal 5 2 3 4 2" xfId="4715" xr:uid="{03437821-FFBF-4743-A9EF-05FEC55DD852}"/>
    <cellStyle name="Normal 5 2 3 5" xfId="4597" xr:uid="{5441822C-A14F-4953-B86F-A93D2B57AB4F}"/>
    <cellStyle name="Normal 5 2 3 6" xfId="5321" xr:uid="{BED70B9E-00AD-44A6-A116-64BFA1C9EFF0}"/>
    <cellStyle name="Normal 5 2 3 7" xfId="5330" xr:uid="{24BC1593-DFE1-4DEA-89F4-6F4E880113CF}"/>
    <cellStyle name="Normal 5 2 4" xfId="199" xr:uid="{C8AE6947-97E5-4B08-8215-43E6C173A2BB}"/>
    <cellStyle name="Normal 5 2 4 2" xfId="200" xr:uid="{3B523152-678A-4A59-B1C2-BDD3DDBE1477}"/>
    <cellStyle name="Normal 5 2 5" xfId="201" xr:uid="{15B15ADD-7EBA-4168-807C-70B3EF1D5C16}"/>
    <cellStyle name="Normal 5 2 6" xfId="186" xr:uid="{288B4578-9A61-404B-8FCB-1F0BD4962505}"/>
    <cellStyle name="Normal 5 3" xfId="91" xr:uid="{978DD5C4-BAC4-40FB-93E3-D496B84EB2D2}"/>
    <cellStyle name="Normal 5 3 2" xfId="4406" xr:uid="{6C4217B5-0F12-4806-B61E-D31246CC1C42}"/>
    <cellStyle name="Normal 5 3 3" xfId="4405" xr:uid="{8CA372E0-7ABA-422B-8474-1A952993354B}"/>
    <cellStyle name="Normal 5 4" xfId="92" xr:uid="{71B1F32F-3E8B-4C05-A6C4-A706CA6D62FC}"/>
    <cellStyle name="Normal 5 4 10" xfId="2842" xr:uid="{F0A42CBC-11F9-453A-8A06-7954552A2706}"/>
    <cellStyle name="Normal 5 4 11" xfId="2843" xr:uid="{7A12D594-3A26-4637-B943-5F8AAF4D2446}"/>
    <cellStyle name="Normal 5 4 2" xfId="93" xr:uid="{881CDE51-ABA5-4A07-B344-8858D5C669DC}"/>
    <cellStyle name="Normal 5 4 2 2" xfId="94" xr:uid="{0AD711D2-5FBA-48E8-A427-6B5154211F9B}"/>
    <cellStyle name="Normal 5 4 2 2 2" xfId="294" xr:uid="{F1918950-C88F-4497-BD1D-F8248E29E9AD}"/>
    <cellStyle name="Normal 5 4 2 2 2 2" xfId="530" xr:uid="{1CA075C7-5D62-465D-8F7F-13EC3925D2ED}"/>
    <cellStyle name="Normal 5 4 2 2 2 2 2" xfId="531" xr:uid="{975A3414-BEBF-4DCC-97FB-EB854920CC87}"/>
    <cellStyle name="Normal 5 4 2 2 2 2 2 2" xfId="1177" xr:uid="{3BDD27FF-5C71-4116-A0C8-19273B705305}"/>
    <cellStyle name="Normal 5 4 2 2 2 2 2 2 2" xfId="1178" xr:uid="{432CED42-431E-40AD-AC63-E90EA87B472A}"/>
    <cellStyle name="Normal 5 4 2 2 2 2 2 3" xfId="1179" xr:uid="{BCACF47A-B6D2-45F0-A217-9D88107788ED}"/>
    <cellStyle name="Normal 5 4 2 2 2 2 3" xfId="1180" xr:uid="{8C544291-EB18-4B50-A493-A38CDB923A85}"/>
    <cellStyle name="Normal 5 4 2 2 2 2 3 2" xfId="1181" xr:uid="{04B8BC37-B2BB-4C0A-9174-099A96679D81}"/>
    <cellStyle name="Normal 5 4 2 2 2 2 4" xfId="1182" xr:uid="{E06404AD-BACF-43A1-8F20-C84AB918BB25}"/>
    <cellStyle name="Normal 5 4 2 2 2 3" xfId="532" xr:uid="{1763A44C-E2BA-415D-AD3A-92D66055B94E}"/>
    <cellStyle name="Normal 5 4 2 2 2 3 2" xfId="1183" xr:uid="{4AD85519-2CA6-487A-9054-9D7DDCF3012A}"/>
    <cellStyle name="Normal 5 4 2 2 2 3 2 2" xfId="1184" xr:uid="{BBADB626-D824-4EDB-A216-D31863567C4D}"/>
    <cellStyle name="Normal 5 4 2 2 2 3 3" xfId="1185" xr:uid="{3FF708E3-4D0D-4375-992E-59015CF61524}"/>
    <cellStyle name="Normal 5 4 2 2 2 3 4" xfId="2844" xr:uid="{A403EC52-C6B0-4AE1-92DB-3C5EC361E385}"/>
    <cellStyle name="Normal 5 4 2 2 2 4" xfId="1186" xr:uid="{51AA2A91-0CB8-45E4-902A-BC120454FF1B}"/>
    <cellStyle name="Normal 5 4 2 2 2 4 2" xfId="1187" xr:uid="{ABEB8F64-2719-473A-B3D3-929D08ACB8B9}"/>
    <cellStyle name="Normal 5 4 2 2 2 5" xfId="1188" xr:uid="{A9939278-7694-476C-A776-2DB35D43E891}"/>
    <cellStyle name="Normal 5 4 2 2 2 6" xfId="2845" xr:uid="{4D20601A-31C0-4AA0-8217-EBBBD334AAD2}"/>
    <cellStyle name="Normal 5 4 2 2 3" xfId="295" xr:uid="{AD439F78-BB40-4624-A215-F0E06D685458}"/>
    <cellStyle name="Normal 5 4 2 2 3 2" xfId="533" xr:uid="{93F67512-7410-42B7-BF73-4B950C7C9F1D}"/>
    <cellStyle name="Normal 5 4 2 2 3 2 2" xfId="534" xr:uid="{B9675854-7CD2-4624-AD14-70EE7924B7EF}"/>
    <cellStyle name="Normal 5 4 2 2 3 2 2 2" xfId="1189" xr:uid="{2FD69915-065B-4AC8-9CB4-03551198B6A6}"/>
    <cellStyle name="Normal 5 4 2 2 3 2 2 2 2" xfId="1190" xr:uid="{686DC85B-7D9B-4A4F-B19A-DF827040B3A4}"/>
    <cellStyle name="Normal 5 4 2 2 3 2 2 3" xfId="1191" xr:uid="{D74AB237-042A-4B28-9ED5-633A21EF7822}"/>
    <cellStyle name="Normal 5 4 2 2 3 2 3" xfId="1192" xr:uid="{90127B73-6E1A-4619-B1E5-B9E9CCC6282E}"/>
    <cellStyle name="Normal 5 4 2 2 3 2 3 2" xfId="1193" xr:uid="{6603D0C4-DE33-4753-8DB1-CDC16FC8F98C}"/>
    <cellStyle name="Normal 5 4 2 2 3 2 4" xfId="1194" xr:uid="{0C8E9997-5FEF-460F-8741-A3F89CDB514C}"/>
    <cellStyle name="Normal 5 4 2 2 3 3" xfId="535" xr:uid="{7DC350D0-856E-4DD0-9C6E-0F8C219157FE}"/>
    <cellStyle name="Normal 5 4 2 2 3 3 2" xfId="1195" xr:uid="{5E5FCAC7-11F8-4C46-ADE3-DE785BD2F4CD}"/>
    <cellStyle name="Normal 5 4 2 2 3 3 2 2" xfId="1196" xr:uid="{F22105E7-35B5-4C24-9966-6073A22ABF78}"/>
    <cellStyle name="Normal 5 4 2 2 3 3 3" xfId="1197" xr:uid="{2B0E91EC-681B-4410-8CCD-8283A1383162}"/>
    <cellStyle name="Normal 5 4 2 2 3 4" xfId="1198" xr:uid="{342927E3-1FC8-4178-9B5E-BF1E6E797B8E}"/>
    <cellStyle name="Normal 5 4 2 2 3 4 2" xfId="1199" xr:uid="{681687DD-538D-4EC0-AFFA-B859F6D91AD1}"/>
    <cellStyle name="Normal 5 4 2 2 3 5" xfId="1200" xr:uid="{803BD91A-AE37-453B-A31C-19BC276AA845}"/>
    <cellStyle name="Normal 5 4 2 2 4" xfId="536" xr:uid="{52C1FC40-8591-4045-89E3-1CCD975138B7}"/>
    <cellStyle name="Normal 5 4 2 2 4 2" xfId="537" xr:uid="{785265AD-1547-4AE6-ADE1-FA742DD00A3A}"/>
    <cellStyle name="Normal 5 4 2 2 4 2 2" xfId="1201" xr:uid="{8B1DB59C-6E3B-4E4A-91E1-B0FC53C053CE}"/>
    <cellStyle name="Normal 5 4 2 2 4 2 2 2" xfId="1202" xr:uid="{A435CE1F-9AF6-4381-AB1C-DE59C231B0F8}"/>
    <cellStyle name="Normal 5 4 2 2 4 2 3" xfId="1203" xr:uid="{2AC83E8F-99B5-4CB0-ABB3-4FB5EEA6407F}"/>
    <cellStyle name="Normal 5 4 2 2 4 3" xfId="1204" xr:uid="{D6815BCB-331E-4F13-9375-B554051439B4}"/>
    <cellStyle name="Normal 5 4 2 2 4 3 2" xfId="1205" xr:uid="{F429EA53-8E89-46BF-BEAD-5CC0261842F9}"/>
    <cellStyle name="Normal 5 4 2 2 4 4" xfId="1206" xr:uid="{124EC5C8-F495-4433-B116-447EAD9E43A3}"/>
    <cellStyle name="Normal 5 4 2 2 5" xfId="538" xr:uid="{7683157F-6170-4219-9A0B-1AA3CA25B9D6}"/>
    <cellStyle name="Normal 5 4 2 2 5 2" xfId="1207" xr:uid="{1F248B10-9BA4-4820-9206-0301EE3A3DD1}"/>
    <cellStyle name="Normal 5 4 2 2 5 2 2" xfId="1208" xr:uid="{26483E60-6BF7-49DE-868D-A59873FE2324}"/>
    <cellStyle name="Normal 5 4 2 2 5 3" xfId="1209" xr:uid="{2E0996AD-3311-4F06-8618-5A1E34ACCE71}"/>
    <cellStyle name="Normal 5 4 2 2 5 4" xfId="2846" xr:uid="{822A15B5-27D2-4E57-8EE7-4E7B2301639F}"/>
    <cellStyle name="Normal 5 4 2 2 6" xfId="1210" xr:uid="{8EA5E70B-3EB2-4574-9B2A-66833F8ABBD8}"/>
    <cellStyle name="Normal 5 4 2 2 6 2" xfId="1211" xr:uid="{10187829-9D8F-4E85-80BA-4DCA9501C923}"/>
    <cellStyle name="Normal 5 4 2 2 7" xfId="1212" xr:uid="{B605FFD4-1AC9-4530-83D4-9D8F4D5C7742}"/>
    <cellStyle name="Normal 5 4 2 2 8" xfId="2847" xr:uid="{08259E7F-B4F6-47EE-9FD2-710F1168A9BC}"/>
    <cellStyle name="Normal 5 4 2 3" xfId="296" xr:uid="{6238B6EE-C846-401B-9D62-FAFFB547EC5F}"/>
    <cellStyle name="Normal 5 4 2 3 2" xfId="539" xr:uid="{A056C34F-04CF-4AC6-ACA0-30E51694078B}"/>
    <cellStyle name="Normal 5 4 2 3 2 2" xfId="540" xr:uid="{5FED84AD-9A85-4063-9CDD-13A3B8851D6D}"/>
    <cellStyle name="Normal 5 4 2 3 2 2 2" xfId="1213" xr:uid="{D04B9670-9521-40F8-B1C8-92B091241EBB}"/>
    <cellStyle name="Normal 5 4 2 3 2 2 2 2" xfId="1214" xr:uid="{793B6933-89F8-45F1-812A-D32FBC87B7E6}"/>
    <cellStyle name="Normal 5 4 2 3 2 2 3" xfId="1215" xr:uid="{496D6C39-F60F-4129-95AA-60C99433E167}"/>
    <cellStyle name="Normal 5 4 2 3 2 3" xfId="1216" xr:uid="{69DB50AA-113C-4471-ACDA-7F43D1494E44}"/>
    <cellStyle name="Normal 5 4 2 3 2 3 2" xfId="1217" xr:uid="{B154C924-0D29-41A6-8A7A-D017D588F0B4}"/>
    <cellStyle name="Normal 5 4 2 3 2 4" xfId="1218" xr:uid="{33783C88-9FDC-4D53-8668-C27A912316E0}"/>
    <cellStyle name="Normal 5 4 2 3 3" xfId="541" xr:uid="{3AF05623-9214-42FF-8D60-A41A596808EE}"/>
    <cellStyle name="Normal 5 4 2 3 3 2" xfId="1219" xr:uid="{BA4D913B-B17D-4C48-8A16-91E5516DD382}"/>
    <cellStyle name="Normal 5 4 2 3 3 2 2" xfId="1220" xr:uid="{8189461D-6153-4B56-890E-3A56BB6B9B56}"/>
    <cellStyle name="Normal 5 4 2 3 3 3" xfId="1221" xr:uid="{75756024-2918-42F1-A286-10C3E3145CED}"/>
    <cellStyle name="Normal 5 4 2 3 3 4" xfId="2848" xr:uid="{D0037A3A-7DE2-4E5D-8FEA-137D9DC5A583}"/>
    <cellStyle name="Normal 5 4 2 3 4" xfId="1222" xr:uid="{2D6F15E1-3183-433A-A33B-7F57E4DEA2A0}"/>
    <cellStyle name="Normal 5 4 2 3 4 2" xfId="1223" xr:uid="{0C81EB98-EA07-44E8-80E5-C14249E9F584}"/>
    <cellStyle name="Normal 5 4 2 3 5" xfId="1224" xr:uid="{E4ADCC8D-BC3D-4B42-9A27-FCF8C546AB5A}"/>
    <cellStyle name="Normal 5 4 2 3 6" xfId="2849" xr:uid="{8E3E7558-66C7-4B70-9D82-14EE637A495E}"/>
    <cellStyle name="Normal 5 4 2 4" xfId="297" xr:uid="{04825B6A-F356-4D34-BD8A-3AF65051A1D4}"/>
    <cellStyle name="Normal 5 4 2 4 2" xfId="542" xr:uid="{C0760CC3-39AB-428E-8E82-41B6F946BF78}"/>
    <cellStyle name="Normal 5 4 2 4 2 2" xfId="543" xr:uid="{06BA1ABB-3FB0-4E23-9CDC-FC9C6A722C96}"/>
    <cellStyle name="Normal 5 4 2 4 2 2 2" xfId="1225" xr:uid="{85E99403-8B95-4647-ABE2-A0B9D5FE780D}"/>
    <cellStyle name="Normal 5 4 2 4 2 2 2 2" xfId="1226" xr:uid="{89705401-41C2-415F-8C5F-535997923894}"/>
    <cellStyle name="Normal 5 4 2 4 2 2 3" xfId="1227" xr:uid="{75FF74DB-A744-41CD-B374-C6A17CD0A060}"/>
    <cellStyle name="Normal 5 4 2 4 2 3" xfId="1228" xr:uid="{A306F1AF-55E1-4168-8908-CFE74722E0F2}"/>
    <cellStyle name="Normal 5 4 2 4 2 3 2" xfId="1229" xr:uid="{FAB8CCE8-F1D8-4D37-BCE6-D13021318622}"/>
    <cellStyle name="Normal 5 4 2 4 2 4" xfId="1230" xr:uid="{D6400A27-74F6-4AEA-BEAA-C1A48A9918C9}"/>
    <cellStyle name="Normal 5 4 2 4 3" xfId="544" xr:uid="{F5AD4ECD-25C4-431A-AD18-988A99AB085F}"/>
    <cellStyle name="Normal 5 4 2 4 3 2" xfId="1231" xr:uid="{DC27C6EB-77DF-4886-901D-71B8BB6C037A}"/>
    <cellStyle name="Normal 5 4 2 4 3 2 2" xfId="1232" xr:uid="{59A2A4DA-594C-468F-8D19-C7DC68431EE4}"/>
    <cellStyle name="Normal 5 4 2 4 3 3" xfId="1233" xr:uid="{F32647C0-6952-47BC-BD5C-0001F8E564F0}"/>
    <cellStyle name="Normal 5 4 2 4 4" xfId="1234" xr:uid="{0A06094A-BC73-48A1-A391-D7CC3458C06C}"/>
    <cellStyle name="Normal 5 4 2 4 4 2" xfId="1235" xr:uid="{24B90884-D8B8-4A9C-94CD-BA350EEA65B0}"/>
    <cellStyle name="Normal 5 4 2 4 5" xfId="1236" xr:uid="{001A0122-DBFA-4421-8161-DFD8C25F6555}"/>
    <cellStyle name="Normal 5 4 2 5" xfId="298" xr:uid="{661F9E49-A7F7-4564-9C01-51794C76B553}"/>
    <cellStyle name="Normal 5 4 2 5 2" xfId="545" xr:uid="{6421CEB5-4087-444E-B437-93E39B947C4F}"/>
    <cellStyle name="Normal 5 4 2 5 2 2" xfId="1237" xr:uid="{DA82D23B-2BB7-4697-82AA-B23623EAA9FA}"/>
    <cellStyle name="Normal 5 4 2 5 2 2 2" xfId="1238" xr:uid="{1F42A691-410D-49CA-810D-E28AD6D44059}"/>
    <cellStyle name="Normal 5 4 2 5 2 3" xfId="1239" xr:uid="{543B3063-5F99-46B6-AA9B-C77F209E9329}"/>
    <cellStyle name="Normal 5 4 2 5 3" xfId="1240" xr:uid="{A755D3A3-11DB-4A4C-99C6-D5FBCC7F52B4}"/>
    <cellStyle name="Normal 5 4 2 5 3 2" xfId="1241" xr:uid="{5B2D6DD5-AE9A-420F-913E-F2315701B306}"/>
    <cellStyle name="Normal 5 4 2 5 4" xfId="1242" xr:uid="{46058024-B338-4DC4-BE4C-A8DA68652A50}"/>
    <cellStyle name="Normal 5 4 2 6" xfId="546" xr:uid="{6679B06D-8715-4FEB-B372-69D6C2545F23}"/>
    <cellStyle name="Normal 5 4 2 6 2" xfId="1243" xr:uid="{55404DBB-805D-46CE-A980-EED4FBE6DBDE}"/>
    <cellStyle name="Normal 5 4 2 6 2 2" xfId="1244" xr:uid="{A1B16406-CB94-4F5F-B90C-28C78F97442A}"/>
    <cellStyle name="Normal 5 4 2 6 2 3" xfId="4419" xr:uid="{32AA1856-E9A7-4BE5-8DB7-A7A0129215DC}"/>
    <cellStyle name="Normal 5 4 2 6 3" xfId="1245" xr:uid="{1444834E-274C-4ED2-8BDF-982793769589}"/>
    <cellStyle name="Normal 5 4 2 6 4" xfId="2850" xr:uid="{22058CC1-92D6-4F20-83CD-54E295C4A506}"/>
    <cellStyle name="Normal 5 4 2 6 4 2" xfId="4584" xr:uid="{6DE584A6-E8BE-49A3-A2AA-08DC628D7692}"/>
    <cellStyle name="Normal 5 4 2 6 4 3" xfId="4683" xr:uid="{766F97F4-01FC-45BA-ACF3-5DEA508D61FE}"/>
    <cellStyle name="Normal 5 4 2 6 4 4" xfId="4611" xr:uid="{B865BECD-3093-4857-A13D-23A630F115EA}"/>
    <cellStyle name="Normal 5 4 2 7" xfId="1246" xr:uid="{235EDD15-E299-4DF3-A4A6-07B048E79238}"/>
    <cellStyle name="Normal 5 4 2 7 2" xfId="1247" xr:uid="{433B9329-A5B0-4859-90D7-1D59BE4923FE}"/>
    <cellStyle name="Normal 5 4 2 8" xfId="1248" xr:uid="{DA84C008-AF2E-4D98-B0E1-3CDA20D5A7A5}"/>
    <cellStyle name="Normal 5 4 2 9" xfId="2851" xr:uid="{54A82BCF-9E65-4166-B976-6948552C3C86}"/>
    <cellStyle name="Normal 5 4 3" xfId="95" xr:uid="{67DA5675-E9D8-4CCB-8611-A6AEA9DEE9A5}"/>
    <cellStyle name="Normal 5 4 3 2" xfId="96" xr:uid="{037F8BE4-E890-4566-90F4-9114A3C24B45}"/>
    <cellStyle name="Normal 5 4 3 2 2" xfId="547" xr:uid="{7A02DF6E-7234-4FA2-B583-3AEB7B45D886}"/>
    <cellStyle name="Normal 5 4 3 2 2 2" xfId="548" xr:uid="{916FC83B-5F2D-4F32-8FF4-CA5F29613D95}"/>
    <cellStyle name="Normal 5 4 3 2 2 2 2" xfId="1249" xr:uid="{02F14B87-6BD5-4E93-825F-AD5C74F99439}"/>
    <cellStyle name="Normal 5 4 3 2 2 2 2 2" xfId="1250" xr:uid="{135FF2AA-B846-4F5B-B3F0-55F940D9A1F0}"/>
    <cellStyle name="Normal 5 4 3 2 2 2 3" xfId="1251" xr:uid="{66991BBC-CFA0-4570-8F13-351565590AF0}"/>
    <cellStyle name="Normal 5 4 3 2 2 3" xfId="1252" xr:uid="{D3E812E5-B3E2-4CD7-BAE7-3DB48513FFE1}"/>
    <cellStyle name="Normal 5 4 3 2 2 3 2" xfId="1253" xr:uid="{02E16CBD-2A5D-4950-8DC5-338A1EFBBD66}"/>
    <cellStyle name="Normal 5 4 3 2 2 4" xfId="1254" xr:uid="{082B9D62-3660-4BCD-AE02-53EB1DBD157A}"/>
    <cellStyle name="Normal 5 4 3 2 3" xfId="549" xr:uid="{C1B55DCC-E8EA-454A-8097-270C5C9DB64D}"/>
    <cellStyle name="Normal 5 4 3 2 3 2" xfId="1255" xr:uid="{3EB976A0-4C3B-4C7D-821E-27D5A0BD10CE}"/>
    <cellStyle name="Normal 5 4 3 2 3 2 2" xfId="1256" xr:uid="{B5A885B1-D72E-4F4D-84CE-1BF180AAAA4F}"/>
    <cellStyle name="Normal 5 4 3 2 3 3" xfId="1257" xr:uid="{1479032B-E17A-4ECD-A625-52C3065B85E7}"/>
    <cellStyle name="Normal 5 4 3 2 3 4" xfId="2852" xr:uid="{7F6A48F5-8B19-4C67-8AAE-80D1AAC2CA88}"/>
    <cellStyle name="Normal 5 4 3 2 4" xfId="1258" xr:uid="{5161EFCF-098E-4FAF-B90F-4E54BF237F4A}"/>
    <cellStyle name="Normal 5 4 3 2 4 2" xfId="1259" xr:uid="{613C0B0D-764B-4CFD-9485-2EFCBABE806A}"/>
    <cellStyle name="Normal 5 4 3 2 5" xfId="1260" xr:uid="{77F07F32-C943-408E-A093-8C654DF47FA8}"/>
    <cellStyle name="Normal 5 4 3 2 6" xfId="2853" xr:uid="{890EC8CD-F35E-41F0-9BFB-41C1A35569A0}"/>
    <cellStyle name="Normal 5 4 3 3" xfId="299" xr:uid="{1C2787C9-330C-404C-A70B-ACA9900C0583}"/>
    <cellStyle name="Normal 5 4 3 3 2" xfId="550" xr:uid="{A2432B65-6C04-4E95-81DD-5F59244D152D}"/>
    <cellStyle name="Normal 5 4 3 3 2 2" xfId="551" xr:uid="{88A020D5-309A-48D9-9070-7BD6D96CE7C1}"/>
    <cellStyle name="Normal 5 4 3 3 2 2 2" xfId="1261" xr:uid="{8054D642-31A2-4689-B806-F2A9C2E45907}"/>
    <cellStyle name="Normal 5 4 3 3 2 2 2 2" xfId="1262" xr:uid="{AFFC2AB9-251F-4836-9512-14D89BC36A8F}"/>
    <cellStyle name="Normal 5 4 3 3 2 2 3" xfId="1263" xr:uid="{DF8B2BD0-292D-4AE4-A8C1-47207B6A6497}"/>
    <cellStyle name="Normal 5 4 3 3 2 3" xfId="1264" xr:uid="{9D3E3F71-E33E-44F6-BD7E-315D03084A2C}"/>
    <cellStyle name="Normal 5 4 3 3 2 3 2" xfId="1265" xr:uid="{CCB051EB-40EC-43FF-AD0F-F5BB0514823C}"/>
    <cellStyle name="Normal 5 4 3 3 2 4" xfId="1266" xr:uid="{E52DAE73-DD9B-4009-AB54-B328FC8EB978}"/>
    <cellStyle name="Normal 5 4 3 3 3" xfId="552" xr:uid="{140ED4C0-38D9-4AE8-B21E-B44A28FA6F96}"/>
    <cellStyle name="Normal 5 4 3 3 3 2" xfId="1267" xr:uid="{8D5DF627-1341-4AE7-A521-09D0E5DFCC62}"/>
    <cellStyle name="Normal 5 4 3 3 3 2 2" xfId="1268" xr:uid="{D29F4C8C-7D24-4BC5-9309-5C5EBFC67F9B}"/>
    <cellStyle name="Normal 5 4 3 3 3 3" xfId="1269" xr:uid="{20F55C50-2433-4D6F-BBDE-F2021607FE44}"/>
    <cellStyle name="Normal 5 4 3 3 4" xfId="1270" xr:uid="{D9D374F4-4255-47EA-904E-7BA609B4CAC4}"/>
    <cellStyle name="Normal 5 4 3 3 4 2" xfId="1271" xr:uid="{96A09CF3-8499-4DD9-B9A7-7B77DE5427C0}"/>
    <cellStyle name="Normal 5 4 3 3 5" xfId="1272" xr:uid="{B2AD5B28-71C7-4C72-9165-96ED2B920F4C}"/>
    <cellStyle name="Normal 5 4 3 4" xfId="300" xr:uid="{62ADC719-828F-4580-A6D9-2E0BB4837EC8}"/>
    <cellStyle name="Normal 5 4 3 4 2" xfId="553" xr:uid="{089D6EB4-6465-424B-8BB6-D29013794F03}"/>
    <cellStyle name="Normal 5 4 3 4 2 2" xfId="1273" xr:uid="{E3AF9D9C-AB24-4643-953D-C0581C4DCACE}"/>
    <cellStyle name="Normal 5 4 3 4 2 2 2" xfId="1274" xr:uid="{A9CB9A09-A52C-4CA4-9AE4-2557C09B23B1}"/>
    <cellStyle name="Normal 5 4 3 4 2 3" xfId="1275" xr:uid="{FAFA0096-DE4D-4CBF-852D-22A6538DAA10}"/>
    <cellStyle name="Normal 5 4 3 4 3" xfId="1276" xr:uid="{6F5F68B3-56D8-4AD0-83C5-2D355F5CC2B7}"/>
    <cellStyle name="Normal 5 4 3 4 3 2" xfId="1277" xr:uid="{B25CC559-8FE4-40F1-837C-F8D7DF9F5BA3}"/>
    <cellStyle name="Normal 5 4 3 4 4" xfId="1278" xr:uid="{715C806E-94C8-4354-B2EE-2247D6563236}"/>
    <cellStyle name="Normal 5 4 3 5" xfId="554" xr:uid="{40B85A7C-D58C-4A3D-8CE1-2CA82C0D28E7}"/>
    <cellStyle name="Normal 5 4 3 5 2" xfId="1279" xr:uid="{271AE91E-3806-4CF9-96FF-0844DCABBF9C}"/>
    <cellStyle name="Normal 5 4 3 5 2 2" xfId="1280" xr:uid="{A6631B3E-0CC1-455C-9A75-7DD14150233B}"/>
    <cellStyle name="Normal 5 4 3 5 3" xfId="1281" xr:uid="{651C6025-25F5-4BA4-94AF-824C76DD3C5B}"/>
    <cellStyle name="Normal 5 4 3 5 4" xfId="2854" xr:uid="{7880FA49-8DC6-42CC-A2EC-568268C37059}"/>
    <cellStyle name="Normal 5 4 3 6" xfId="1282" xr:uid="{5462EEF1-928C-4712-8779-C3991CAEF909}"/>
    <cellStyle name="Normal 5 4 3 6 2" xfId="1283" xr:uid="{DF51EC4E-BACA-421C-BFAB-AB8E71E3B077}"/>
    <cellStyle name="Normal 5 4 3 7" xfId="1284" xr:uid="{60E2C52C-C9A4-44B5-A27C-3EC2B6AA4D76}"/>
    <cellStyle name="Normal 5 4 3 8" xfId="2855" xr:uid="{25DDC3AC-8B89-49C4-BDE6-BF0785AFD8FD}"/>
    <cellStyle name="Normal 5 4 4" xfId="97" xr:uid="{A5245558-9D7A-420E-99EE-FFD502F550F0}"/>
    <cellStyle name="Normal 5 4 4 2" xfId="446" xr:uid="{8BC7E858-BB36-4399-94CE-AE0AB69FCDF6}"/>
    <cellStyle name="Normal 5 4 4 2 2" xfId="555" xr:uid="{DF91BAB0-7288-43D0-A5AB-28E55363F2AC}"/>
    <cellStyle name="Normal 5 4 4 2 2 2" xfId="1285" xr:uid="{E4713004-C06E-4D47-A00E-DDC7DF28CCD7}"/>
    <cellStyle name="Normal 5 4 4 2 2 2 2" xfId="1286" xr:uid="{BB5ADC05-F7C1-458E-8F6E-E3C29B51A0A0}"/>
    <cellStyle name="Normal 5 4 4 2 2 3" xfId="1287" xr:uid="{066E252B-EFD8-46C6-901E-BD09B65A2329}"/>
    <cellStyle name="Normal 5 4 4 2 2 4" xfId="2856" xr:uid="{0CCF9829-0593-40D9-B0A5-3D0491EFBFDF}"/>
    <cellStyle name="Normal 5 4 4 2 3" xfId="1288" xr:uid="{EA79B447-16D8-4973-A852-C4EA33C0856E}"/>
    <cellStyle name="Normal 5 4 4 2 3 2" xfId="1289" xr:uid="{7ABF553D-F070-4DF9-975C-EC7C35A35E95}"/>
    <cellStyle name="Normal 5 4 4 2 4" xfId="1290" xr:uid="{0F2CD28E-08E6-460C-8A0D-BB266249F926}"/>
    <cellStyle name="Normal 5 4 4 2 5" xfId="2857" xr:uid="{641CFDBC-6690-4C2E-B28F-1C3EEF6073F7}"/>
    <cellStyle name="Normal 5 4 4 3" xfId="556" xr:uid="{D2380980-BFC8-4266-A2E9-8DAB537F673B}"/>
    <cellStyle name="Normal 5 4 4 3 2" xfId="1291" xr:uid="{57CB7738-277A-4F59-91E4-073CD90AF203}"/>
    <cellStyle name="Normal 5 4 4 3 2 2" xfId="1292" xr:uid="{F2D7EF9A-04C8-4976-8816-291EE31619F0}"/>
    <cellStyle name="Normal 5 4 4 3 3" xfId="1293" xr:uid="{4BA684DA-13F2-4A3F-BB90-5C87D85A7376}"/>
    <cellStyle name="Normal 5 4 4 3 4" xfId="2858" xr:uid="{B1E6E5D3-50D3-4CF4-B52D-369054B871B3}"/>
    <cellStyle name="Normal 5 4 4 4" xfId="1294" xr:uid="{204C2634-CE41-4615-BF0D-D4014E73D3C7}"/>
    <cellStyle name="Normal 5 4 4 4 2" xfId="1295" xr:uid="{1FDD9065-B00B-4C44-818E-82FAFB88BA13}"/>
    <cellStyle name="Normal 5 4 4 4 3" xfId="2859" xr:uid="{C253E391-F8C9-40BA-B170-29EFAC9F4E0E}"/>
    <cellStyle name="Normal 5 4 4 4 4" xfId="2860" xr:uid="{54CA5A61-DCD9-4C00-A10D-25CAA79D386E}"/>
    <cellStyle name="Normal 5 4 4 5" xfId="1296" xr:uid="{3D4DDFE3-76AD-44A0-AC01-2DD28099917F}"/>
    <cellStyle name="Normal 5 4 4 6" xfId="2861" xr:uid="{AD87CF20-B086-40EE-844A-3F10786BBA3C}"/>
    <cellStyle name="Normal 5 4 4 7" xfId="2862" xr:uid="{6A140E8A-2B82-4205-9C60-66B9623F3962}"/>
    <cellStyle name="Normal 5 4 5" xfId="301" xr:uid="{EF655A5E-4E30-4A4E-8713-857C13CCDF4C}"/>
    <cellStyle name="Normal 5 4 5 2" xfId="557" xr:uid="{CECE2F51-D00A-45AC-A245-6CF3148D3041}"/>
    <cellStyle name="Normal 5 4 5 2 2" xfId="558" xr:uid="{8DC50C7D-E00F-4A7A-A6AB-F260D1122C33}"/>
    <cellStyle name="Normal 5 4 5 2 2 2" xfId="1297" xr:uid="{4321440A-6B56-4EB4-B315-C19D69ED1894}"/>
    <cellStyle name="Normal 5 4 5 2 2 2 2" xfId="1298" xr:uid="{7AA8837E-C7B6-4A8E-B65B-1DAE18EEE00C}"/>
    <cellStyle name="Normal 5 4 5 2 2 3" xfId="1299" xr:uid="{71C3C219-A5DF-4940-BD57-B385F11F1C17}"/>
    <cellStyle name="Normal 5 4 5 2 3" xfId="1300" xr:uid="{7F7A5DF8-8716-4BAE-A1B1-DC6265016F1A}"/>
    <cellStyle name="Normal 5 4 5 2 3 2" xfId="1301" xr:uid="{B7F35990-0EF0-497B-A67B-04D2D9571616}"/>
    <cellStyle name="Normal 5 4 5 2 4" xfId="1302" xr:uid="{6BC71570-CAFE-4DB5-8EFB-E0CAB71BD38D}"/>
    <cellStyle name="Normal 5 4 5 3" xfId="559" xr:uid="{9B0E6845-EF36-45E9-8C93-621154B68269}"/>
    <cellStyle name="Normal 5 4 5 3 2" xfId="1303" xr:uid="{A1B9E184-2523-447D-A27B-2AB922E85069}"/>
    <cellStyle name="Normal 5 4 5 3 2 2" xfId="1304" xr:uid="{D53E9652-BFC3-44F7-A565-A6419DDD3D51}"/>
    <cellStyle name="Normal 5 4 5 3 3" xfId="1305" xr:uid="{346E2BD7-9B68-44AE-864C-CC21EBE9A506}"/>
    <cellStyle name="Normal 5 4 5 3 4" xfId="2863" xr:uid="{6FD66F8F-DD1E-402F-81EF-584E948180AA}"/>
    <cellStyle name="Normal 5 4 5 4" xfId="1306" xr:uid="{EF15B680-9F90-4F8A-A076-6FE9D5ACBDA0}"/>
    <cellStyle name="Normal 5 4 5 4 2" xfId="1307" xr:uid="{5877779A-DCA4-4943-974A-5820BC706E3D}"/>
    <cellStyle name="Normal 5 4 5 5" xfId="1308" xr:uid="{6F7DCE5B-CB4C-4EE0-9561-551C858D91A5}"/>
    <cellStyle name="Normal 5 4 5 6" xfId="2864" xr:uid="{BEE31E94-7408-412F-BB2A-9B2781523FEE}"/>
    <cellStyle name="Normal 5 4 6" xfId="302" xr:uid="{57F25120-21EF-47B0-B187-9403980C806B}"/>
    <cellStyle name="Normal 5 4 6 2" xfId="560" xr:uid="{692E4AFA-FF28-4BE3-9333-3B021DDAD55D}"/>
    <cellStyle name="Normal 5 4 6 2 2" xfId="1309" xr:uid="{473804E4-6DEB-42B9-9A5A-C7B465CD5BC2}"/>
    <cellStyle name="Normal 5 4 6 2 2 2" xfId="1310" xr:uid="{57E3242B-2EE6-4EC1-86D2-490B390490FB}"/>
    <cellStyle name="Normal 5 4 6 2 3" xfId="1311" xr:uid="{54163B14-AF24-4281-A17F-4163CC8B0944}"/>
    <cellStyle name="Normal 5 4 6 2 4" xfId="2865" xr:uid="{40C6DA4E-FB90-4CDE-8B82-93D759281112}"/>
    <cellStyle name="Normal 5 4 6 3" xfId="1312" xr:uid="{7E25DAB3-E898-4053-B258-FF01FC4A4900}"/>
    <cellStyle name="Normal 5 4 6 3 2" xfId="1313" xr:uid="{86E6700D-6804-4220-821A-84A5D7691CB4}"/>
    <cellStyle name="Normal 5 4 6 4" xfId="1314" xr:uid="{7AF56E30-D632-456C-A22E-E2066AFE2414}"/>
    <cellStyle name="Normal 5 4 6 5" xfId="2866" xr:uid="{0678DC78-A6C5-4831-8DD9-43139AEF5407}"/>
    <cellStyle name="Normal 5 4 7" xfId="561" xr:uid="{40A86819-E2C3-41E6-BDC3-A091032199D3}"/>
    <cellStyle name="Normal 5 4 7 2" xfId="1315" xr:uid="{BF3D9ADC-DDB0-4118-8584-C2DDCD61846A}"/>
    <cellStyle name="Normal 5 4 7 2 2" xfId="1316" xr:uid="{DD9DDE7E-F64A-407D-AD56-3D01F561D93C}"/>
    <cellStyle name="Normal 5 4 7 2 3" xfId="4418" xr:uid="{62708F36-41B5-4E6E-BFF8-E747048AF2AB}"/>
    <cellStyle name="Normal 5 4 7 3" xfId="1317" xr:uid="{99ABF555-9100-4A3B-8CE2-3240F9FB8AF8}"/>
    <cellStyle name="Normal 5 4 7 4" xfId="2867" xr:uid="{B34FC546-3C93-433D-9AE2-E29CB9023687}"/>
    <cellStyle name="Normal 5 4 7 4 2" xfId="4583" xr:uid="{9B37F695-EF8F-483A-8940-F065AF561D41}"/>
    <cellStyle name="Normal 5 4 7 4 3" xfId="4684" xr:uid="{9DFD907F-9566-4C5E-81C8-BF5FE3E3D5BB}"/>
    <cellStyle name="Normal 5 4 7 4 4" xfId="4610" xr:uid="{0E07EED2-6A0C-47D5-B593-47DBA8ED6F29}"/>
    <cellStyle name="Normal 5 4 8" xfId="1318" xr:uid="{28EF1606-CC3F-481C-ADFB-97AF09BAD75F}"/>
    <cellStyle name="Normal 5 4 8 2" xfId="1319" xr:uid="{8FCB882D-2C93-47F4-9ED8-609AA9B7E1B0}"/>
    <cellStyle name="Normal 5 4 8 3" xfId="2868" xr:uid="{9447C89D-61F5-43C4-880A-E7D90CE194DF}"/>
    <cellStyle name="Normal 5 4 8 4" xfId="2869" xr:uid="{52AD3F79-A578-4944-B54F-C5BCC0536FEA}"/>
    <cellStyle name="Normal 5 4 9" xfId="1320" xr:uid="{99909CA8-A581-4493-BAFE-E8198F06128A}"/>
    <cellStyle name="Normal 5 5" xfId="98" xr:uid="{6B46D513-CEF8-462C-906F-A52E1E1BC623}"/>
    <cellStyle name="Normal 5 5 10" xfId="2870" xr:uid="{070DF0FE-A3C1-402E-A249-2D5DE43CE971}"/>
    <cellStyle name="Normal 5 5 11" xfId="2871" xr:uid="{8493EE57-7ECB-4CEF-826A-1EDF37A72888}"/>
    <cellStyle name="Normal 5 5 2" xfId="99" xr:uid="{459550DE-110D-4CF0-810C-E5512705E517}"/>
    <cellStyle name="Normal 5 5 2 2" xfId="100" xr:uid="{0C643E34-0292-4D72-804D-A1DC8E1A0915}"/>
    <cellStyle name="Normal 5 5 2 2 2" xfId="303" xr:uid="{0A91588F-7E8D-4ADE-9967-67BA415C82C7}"/>
    <cellStyle name="Normal 5 5 2 2 2 2" xfId="562" xr:uid="{33A56921-3F40-4ECB-B6BA-3ED47C70D135}"/>
    <cellStyle name="Normal 5 5 2 2 2 2 2" xfId="1321" xr:uid="{2EFCC3A8-208C-4C2D-B30D-08FC42E4DF08}"/>
    <cellStyle name="Normal 5 5 2 2 2 2 2 2" xfId="1322" xr:uid="{84082239-D16D-4150-A9F6-206074F6CCA3}"/>
    <cellStyle name="Normal 5 5 2 2 2 2 3" xfId="1323" xr:uid="{0F7106F6-7719-46BA-9F51-47A46DDD5867}"/>
    <cellStyle name="Normal 5 5 2 2 2 2 4" xfId="2872" xr:uid="{64926DF6-3798-4B7C-B1E9-777E70889669}"/>
    <cellStyle name="Normal 5 5 2 2 2 3" xfId="1324" xr:uid="{D99D8DD8-A0A7-40B3-A527-2F679F7B577F}"/>
    <cellStyle name="Normal 5 5 2 2 2 3 2" xfId="1325" xr:uid="{9E5644C4-E01C-4A89-BE5E-A485A5A5F649}"/>
    <cellStyle name="Normal 5 5 2 2 2 3 3" xfId="2873" xr:uid="{18E32E7A-A0C9-47E3-9D37-CDEE7D8B7F8C}"/>
    <cellStyle name="Normal 5 5 2 2 2 3 4" xfId="2874" xr:uid="{AD2AEF28-47CF-4260-9334-3CC1BFAA04C5}"/>
    <cellStyle name="Normal 5 5 2 2 2 4" xfId="1326" xr:uid="{06EF530C-0273-44BE-ADCC-86FEA86CC9D2}"/>
    <cellStyle name="Normal 5 5 2 2 2 5" xfId="2875" xr:uid="{6C67BB6B-430F-4604-9B0A-AA918747FBC8}"/>
    <cellStyle name="Normal 5 5 2 2 2 6" xfId="2876" xr:uid="{A9AC8BEF-1F29-447D-8232-F518C0B6B14C}"/>
    <cellStyle name="Normal 5 5 2 2 3" xfId="563" xr:uid="{CF2B5BD9-38DD-427F-9C11-C76FAB49CB45}"/>
    <cellStyle name="Normal 5 5 2 2 3 2" xfId="1327" xr:uid="{18335C05-9869-401B-91B0-2EFF9A07FCDB}"/>
    <cellStyle name="Normal 5 5 2 2 3 2 2" xfId="1328" xr:uid="{91B3AD48-4B32-41D4-A80B-05AF198BD4DF}"/>
    <cellStyle name="Normal 5 5 2 2 3 2 3" xfId="2877" xr:uid="{B69E029D-F03D-4B15-ACDE-5C4BFF9C116F}"/>
    <cellStyle name="Normal 5 5 2 2 3 2 4" xfId="2878" xr:uid="{9F42A529-E537-45A3-91A5-D48027884C31}"/>
    <cellStyle name="Normal 5 5 2 2 3 3" xfId="1329" xr:uid="{30B1266A-0664-4558-A5F7-C1270A7D4E19}"/>
    <cellStyle name="Normal 5 5 2 2 3 4" xfId="2879" xr:uid="{3BDA4B25-0FAF-4B4E-B95E-5F47C4CEDAE9}"/>
    <cellStyle name="Normal 5 5 2 2 3 5" xfId="2880" xr:uid="{761F2364-E435-488B-BEC4-3F8B3FCA6932}"/>
    <cellStyle name="Normal 5 5 2 2 4" xfId="1330" xr:uid="{618BCC2F-6953-4D18-9D25-0381C5D18F97}"/>
    <cellStyle name="Normal 5 5 2 2 4 2" xfId="1331" xr:uid="{D539AFD3-EA94-4C91-A0D9-A988931A8DBA}"/>
    <cellStyle name="Normal 5 5 2 2 4 3" xfId="2881" xr:uid="{E02296B5-F558-4B94-973E-6BE0558EDC2F}"/>
    <cellStyle name="Normal 5 5 2 2 4 4" xfId="2882" xr:uid="{2BA105C1-4E6E-4FC3-8490-42620E172E53}"/>
    <cellStyle name="Normal 5 5 2 2 5" xfId="1332" xr:uid="{0EA4FB4E-68C0-4827-8863-FB1F73FF2B7A}"/>
    <cellStyle name="Normal 5 5 2 2 5 2" xfId="2883" xr:uid="{10A2FBBA-E48D-43E7-9CDB-CEBCF11DA364}"/>
    <cellStyle name="Normal 5 5 2 2 5 3" xfId="2884" xr:uid="{75225605-B30E-40F1-8C03-B9EB650BF775}"/>
    <cellStyle name="Normal 5 5 2 2 5 4" xfId="2885" xr:uid="{85F6EE59-6FC3-4DFE-9458-B167350E6568}"/>
    <cellStyle name="Normal 5 5 2 2 6" xfId="2886" xr:uid="{4252DF7E-C1E7-465F-93D7-AE4293E76549}"/>
    <cellStyle name="Normal 5 5 2 2 7" xfId="2887" xr:uid="{DC98C777-A9FC-45EB-8FC3-EC56D83BF4FD}"/>
    <cellStyle name="Normal 5 5 2 2 8" xfId="2888" xr:uid="{C245D827-AB00-44B3-A9D8-E37D0D6BF3C4}"/>
    <cellStyle name="Normal 5 5 2 3" xfId="304" xr:uid="{5C63FA39-0050-4524-9CBE-D061D92AB7BE}"/>
    <cellStyle name="Normal 5 5 2 3 2" xfId="564" xr:uid="{CACF83E3-ADB2-475F-9F4F-27571B33013F}"/>
    <cellStyle name="Normal 5 5 2 3 2 2" xfId="565" xr:uid="{C842C20F-38A1-4E8A-A395-3E4F9E54BF02}"/>
    <cellStyle name="Normal 5 5 2 3 2 2 2" xfId="1333" xr:uid="{44413D57-97C7-413A-BC4A-737F531F17F3}"/>
    <cellStyle name="Normal 5 5 2 3 2 2 2 2" xfId="1334" xr:uid="{480FC476-040C-43E8-B29E-56576B680F61}"/>
    <cellStyle name="Normal 5 5 2 3 2 2 3" xfId="1335" xr:uid="{30ECFD78-F108-493A-9C84-87B06B0BA75A}"/>
    <cellStyle name="Normal 5 5 2 3 2 3" xfId="1336" xr:uid="{A91D4E87-7075-4876-89E0-6885F798C3BC}"/>
    <cellStyle name="Normal 5 5 2 3 2 3 2" xfId="1337" xr:uid="{CDFCC472-ECCC-4E63-8297-0FA17D623D4F}"/>
    <cellStyle name="Normal 5 5 2 3 2 4" xfId="1338" xr:uid="{D4DD5903-A68C-4B27-A9CE-3C8F26344383}"/>
    <cellStyle name="Normal 5 5 2 3 3" xfId="566" xr:uid="{187E7C63-2356-43BC-AB2F-A1106E71ABE0}"/>
    <cellStyle name="Normal 5 5 2 3 3 2" xfId="1339" xr:uid="{D44C6AE4-A3D3-46DB-9F44-6BB7865559F4}"/>
    <cellStyle name="Normal 5 5 2 3 3 2 2" xfId="1340" xr:uid="{99BF63B2-505F-4403-B91F-3468220648F3}"/>
    <cellStyle name="Normal 5 5 2 3 3 3" xfId="1341" xr:uid="{675809BC-3B99-4FA2-B2F3-33A707D9DC8F}"/>
    <cellStyle name="Normal 5 5 2 3 3 4" xfId="2889" xr:uid="{E69F9FD6-D6F0-46E3-882B-9E9CDFE5AC7A}"/>
    <cellStyle name="Normal 5 5 2 3 4" xfId="1342" xr:uid="{A72862B0-6A3C-4A68-9D69-2DC1EA540254}"/>
    <cellStyle name="Normal 5 5 2 3 4 2" xfId="1343" xr:uid="{B73B9B5B-DFCF-4551-BA12-BCBC306B5864}"/>
    <cellStyle name="Normal 5 5 2 3 5" xfId="1344" xr:uid="{93E91146-E538-4C4D-B6E8-D302F89F7E01}"/>
    <cellStyle name="Normal 5 5 2 3 6" xfId="2890" xr:uid="{94C25A2E-5A12-420D-B2A3-931FEA43B826}"/>
    <cellStyle name="Normal 5 5 2 4" xfId="305" xr:uid="{4087D475-14A7-4E6A-B99A-87390F389355}"/>
    <cellStyle name="Normal 5 5 2 4 2" xfId="567" xr:uid="{1FCB8C22-449F-4954-9685-9765D2FE99A7}"/>
    <cellStyle name="Normal 5 5 2 4 2 2" xfId="1345" xr:uid="{589678CA-A698-455C-83B3-8ABA443E2E94}"/>
    <cellStyle name="Normal 5 5 2 4 2 2 2" xfId="1346" xr:uid="{466E216C-5ED6-4BD7-944E-9F3A4F057FF7}"/>
    <cellStyle name="Normal 5 5 2 4 2 3" xfId="1347" xr:uid="{6FDC9729-E345-4A6C-AF0A-EAE450FA884C}"/>
    <cellStyle name="Normal 5 5 2 4 2 4" xfId="2891" xr:uid="{D1E47AA0-F266-43D7-92F9-C00CAAEF34F4}"/>
    <cellStyle name="Normal 5 5 2 4 3" xfId="1348" xr:uid="{B42FA02A-D5E3-4088-9B70-43948ACAD1FD}"/>
    <cellStyle name="Normal 5 5 2 4 3 2" xfId="1349" xr:uid="{306A186F-7F3F-4C12-A6BF-7DDBD39BFE5B}"/>
    <cellStyle name="Normal 5 5 2 4 4" xfId="1350" xr:uid="{89ED4106-6BF7-426C-84E5-74B5DC7472FC}"/>
    <cellStyle name="Normal 5 5 2 4 5" xfId="2892" xr:uid="{2B7A11B9-FE34-4041-8D2C-E00C6DFB5812}"/>
    <cellStyle name="Normal 5 5 2 5" xfId="306" xr:uid="{547A491C-E47D-47DC-92BA-683F89262F33}"/>
    <cellStyle name="Normal 5 5 2 5 2" xfId="1351" xr:uid="{F811ABF6-9A2D-48AE-A8C1-8F22871FFB7A}"/>
    <cellStyle name="Normal 5 5 2 5 2 2" xfId="1352" xr:uid="{E5B6F1D9-5986-4304-9BD0-5300D4BE6191}"/>
    <cellStyle name="Normal 5 5 2 5 3" xfId="1353" xr:uid="{CDA705AE-4D2A-447B-A593-191569576272}"/>
    <cellStyle name="Normal 5 5 2 5 4" xfId="2893" xr:uid="{89F9AF18-11AD-462D-90B3-BF57016C6545}"/>
    <cellStyle name="Normal 5 5 2 6" xfId="1354" xr:uid="{E18C1B55-6FFF-491E-AA24-FDF7F3364BBE}"/>
    <cellStyle name="Normal 5 5 2 6 2" xfId="1355" xr:uid="{3062D5CA-0B59-4AD6-B806-09B64EF41D33}"/>
    <cellStyle name="Normal 5 5 2 6 3" xfId="2894" xr:uid="{A0E0FF7B-730D-432B-9A1C-F3A9899D509F}"/>
    <cellStyle name="Normal 5 5 2 6 4" xfId="2895" xr:uid="{516C4A92-61F8-4E1B-A1B2-CAED801D90C9}"/>
    <cellStyle name="Normal 5 5 2 7" xfId="1356" xr:uid="{83741963-3B63-41F1-884C-85DBADCA038E}"/>
    <cellStyle name="Normal 5 5 2 8" xfId="2896" xr:uid="{841A28EB-79F4-4061-B104-A55C8697D192}"/>
    <cellStyle name="Normal 5 5 2 9" xfId="2897" xr:uid="{130A68A0-D547-422F-9751-6E0F7A246BDC}"/>
    <cellStyle name="Normal 5 5 3" xfId="101" xr:uid="{15879D93-5AB1-4B69-9FFE-7E9AE80085DD}"/>
    <cellStyle name="Normal 5 5 3 2" xfId="102" xr:uid="{B54E5961-3A90-4F5D-BB7A-27A734E3FA57}"/>
    <cellStyle name="Normal 5 5 3 2 2" xfId="568" xr:uid="{D222C242-402B-4A2A-BE17-3F737B70E8AC}"/>
    <cellStyle name="Normal 5 5 3 2 2 2" xfId="1357" xr:uid="{51B5EE49-5244-4166-AF1C-5CBAD2781BDE}"/>
    <cellStyle name="Normal 5 5 3 2 2 2 2" xfId="1358" xr:uid="{11CA747A-038A-47C2-9514-6F7178EF08C1}"/>
    <cellStyle name="Normal 5 5 3 2 2 2 2 2" xfId="4468" xr:uid="{7D780FC6-03BB-4402-9033-ED67A16248CE}"/>
    <cellStyle name="Normal 5 5 3 2 2 2 3" xfId="4469" xr:uid="{5AF852CE-E5D9-4033-84A3-53FF3D7BBD53}"/>
    <cellStyle name="Normal 5 5 3 2 2 3" xfId="1359" xr:uid="{56269503-AB11-4E0E-AD8B-4B00E064712D}"/>
    <cellStyle name="Normal 5 5 3 2 2 3 2" xfId="4470" xr:uid="{990C06F3-463F-41E1-A679-448590FFD491}"/>
    <cellStyle name="Normal 5 5 3 2 2 4" xfId="2898" xr:uid="{E0F69406-5161-4C85-9366-F6821CB584A4}"/>
    <cellStyle name="Normal 5 5 3 2 3" xfId="1360" xr:uid="{91DD0509-7079-4865-A7A5-4A6575261D25}"/>
    <cellStyle name="Normal 5 5 3 2 3 2" xfId="1361" xr:uid="{19712DB5-2EE2-4B99-9B62-79AFA7E9F33C}"/>
    <cellStyle name="Normal 5 5 3 2 3 2 2" xfId="4471" xr:uid="{58D02BD2-22BF-4C3F-9407-08999C4BA9EF}"/>
    <cellStyle name="Normal 5 5 3 2 3 3" xfId="2899" xr:uid="{8DAD307E-5C6F-42AB-BD48-0AFD54C053EA}"/>
    <cellStyle name="Normal 5 5 3 2 3 4" xfId="2900" xr:uid="{7067CE17-EC78-4C4D-8F83-D3099F284269}"/>
    <cellStyle name="Normal 5 5 3 2 4" xfId="1362" xr:uid="{B4491BF3-6299-4BC4-A0F5-BF3BA01A940E}"/>
    <cellStyle name="Normal 5 5 3 2 4 2" xfId="4472" xr:uid="{61C38699-B313-4CC9-90E7-ECF10E0D411C}"/>
    <cellStyle name="Normal 5 5 3 2 5" xfId="2901" xr:uid="{630FC67B-5DD8-4150-AD4F-6D8171F884BF}"/>
    <cellStyle name="Normal 5 5 3 2 6" xfId="2902" xr:uid="{D8C73EC4-2113-41A9-B024-D0CC341EE580}"/>
    <cellStyle name="Normal 5 5 3 3" xfId="307" xr:uid="{67F0A9B5-EEF0-4880-B574-3D4D2C2A5D5A}"/>
    <cellStyle name="Normal 5 5 3 3 2" xfId="1363" xr:uid="{680DBDBE-9C1D-49AB-811F-68F835C40B96}"/>
    <cellStyle name="Normal 5 5 3 3 2 2" xfId="1364" xr:uid="{A04BF341-1B2E-411F-8D59-F07908C9481A}"/>
    <cellStyle name="Normal 5 5 3 3 2 2 2" xfId="4473" xr:uid="{7293917F-6FC1-4E71-A467-24B72C8E8D08}"/>
    <cellStyle name="Normal 5 5 3 3 2 3" xfId="2903" xr:uid="{E70B4F09-BF74-4325-867E-B0F2C63CE94D}"/>
    <cellStyle name="Normal 5 5 3 3 2 4" xfId="2904" xr:uid="{01E1EAEA-1819-47DB-B2B5-7B878383B5EA}"/>
    <cellStyle name="Normal 5 5 3 3 3" xfId="1365" xr:uid="{EA20C2D7-47F6-43B6-B2F2-E1F4E0839722}"/>
    <cellStyle name="Normal 5 5 3 3 3 2" xfId="4474" xr:uid="{C5C3D1A5-03B2-4199-A0E5-62F16FF0B76A}"/>
    <cellStyle name="Normal 5 5 3 3 4" xfId="2905" xr:uid="{B0F3AEE1-38D1-452F-82BD-81FE41375C2B}"/>
    <cellStyle name="Normal 5 5 3 3 5" xfId="2906" xr:uid="{C1D5068B-F009-4691-B896-2A0430F4424F}"/>
    <cellStyle name="Normal 5 5 3 4" xfId="1366" xr:uid="{EB38E6FC-EB0C-4526-BDB2-74D891B56007}"/>
    <cellStyle name="Normal 5 5 3 4 2" xfId="1367" xr:uid="{F1469350-279B-47F9-B40D-B5B2803AD3FC}"/>
    <cellStyle name="Normal 5 5 3 4 2 2" xfId="4475" xr:uid="{128A5909-A25C-4153-BC64-59C8C8630288}"/>
    <cellStyle name="Normal 5 5 3 4 3" xfId="2907" xr:uid="{013161EE-486F-44B2-8D52-40A4BDA047D6}"/>
    <cellStyle name="Normal 5 5 3 4 4" xfId="2908" xr:uid="{4F5FD6EF-778F-400B-8DA4-DD3E9EF69137}"/>
    <cellStyle name="Normal 5 5 3 5" xfId="1368" xr:uid="{3F946D67-D7EB-4571-9E90-C768021D09DF}"/>
    <cellStyle name="Normal 5 5 3 5 2" xfId="2909" xr:uid="{7EB491BC-3F6B-4B54-85D9-49D21DF84328}"/>
    <cellStyle name="Normal 5 5 3 5 3" xfId="2910" xr:uid="{8BEBC7E5-1A0E-4B32-A0C0-E33D68460F0E}"/>
    <cellStyle name="Normal 5 5 3 5 4" xfId="2911" xr:uid="{6993DC8B-DA8C-4D65-938B-794B2FE8A19F}"/>
    <cellStyle name="Normal 5 5 3 6" xfId="2912" xr:uid="{C3C0EAB8-43F0-4BE5-A006-575C81AE0C10}"/>
    <cellStyle name="Normal 5 5 3 7" xfId="2913" xr:uid="{E0A5CE63-D6E7-41CD-9ADA-C4D5A5D70A9F}"/>
    <cellStyle name="Normal 5 5 3 8" xfId="2914" xr:uid="{338F989A-0BD2-4D3A-84FF-F51F1450F0B3}"/>
    <cellStyle name="Normal 5 5 4" xfId="103" xr:uid="{DA9DE0D2-EFAF-4BD9-9B67-6814D94407E2}"/>
    <cellStyle name="Normal 5 5 4 2" xfId="569" xr:uid="{A67BCAD2-FFDD-4B8D-B383-21C2EFD388B0}"/>
    <cellStyle name="Normal 5 5 4 2 2" xfId="570" xr:uid="{6F8D77F0-DD95-408F-AA6B-89C082052101}"/>
    <cellStyle name="Normal 5 5 4 2 2 2" xfId="1369" xr:uid="{E3AB426A-86DE-4140-B36D-1DCA85307B27}"/>
    <cellStyle name="Normal 5 5 4 2 2 2 2" xfId="1370" xr:uid="{9D906067-5732-413B-A08D-FBBFA22526F0}"/>
    <cellStyle name="Normal 5 5 4 2 2 3" xfId="1371" xr:uid="{3928831E-C709-4F44-8690-CB91A607BE6F}"/>
    <cellStyle name="Normal 5 5 4 2 2 4" xfId="2915" xr:uid="{5D137A11-A6BE-4E80-B2A4-488E5FF8B2C1}"/>
    <cellStyle name="Normal 5 5 4 2 3" xfId="1372" xr:uid="{C2A3BF5B-8DB0-4C2F-99E5-30985E6F3A7D}"/>
    <cellStyle name="Normal 5 5 4 2 3 2" xfId="1373" xr:uid="{63728183-64A5-47FC-A6D2-CE34A9D932F9}"/>
    <cellStyle name="Normal 5 5 4 2 4" xfId="1374" xr:uid="{26C49A91-3039-4CC3-BD80-47309772A837}"/>
    <cellStyle name="Normal 5 5 4 2 5" xfId="2916" xr:uid="{FABA963A-B22F-4656-AEEE-642E6224470F}"/>
    <cellStyle name="Normal 5 5 4 3" xfId="571" xr:uid="{B7646487-BD66-4662-BCD8-4D0314D8B35C}"/>
    <cellStyle name="Normal 5 5 4 3 2" xfId="1375" xr:uid="{372AA651-3271-459C-80E5-3E8D49BD1441}"/>
    <cellStyle name="Normal 5 5 4 3 2 2" xfId="1376" xr:uid="{CA250CB3-3109-48AB-B602-532A91D5C6D9}"/>
    <cellStyle name="Normal 5 5 4 3 3" xfId="1377" xr:uid="{D2859B06-C4F8-4DAE-BB45-97D761CC84B8}"/>
    <cellStyle name="Normal 5 5 4 3 4" xfId="2917" xr:uid="{3421ACF9-6A95-4E25-B405-7C65D187E94C}"/>
    <cellStyle name="Normal 5 5 4 4" xfId="1378" xr:uid="{2904CF6E-675E-45BF-B851-B99BED30800E}"/>
    <cellStyle name="Normal 5 5 4 4 2" xfId="1379" xr:uid="{1F091583-2E98-4BCC-B515-6C6A617AF796}"/>
    <cellStyle name="Normal 5 5 4 4 3" xfId="2918" xr:uid="{A744AE08-D4D5-4BA0-94C2-3BACDCA6F8D0}"/>
    <cellStyle name="Normal 5 5 4 4 4" xfId="2919" xr:uid="{F9012B45-7B37-46A6-9D25-73726B08B6A7}"/>
    <cellStyle name="Normal 5 5 4 5" xfId="1380" xr:uid="{356DC7F5-366B-4D28-B331-10A7C2078FE8}"/>
    <cellStyle name="Normal 5 5 4 6" xfId="2920" xr:uid="{FDDF9728-FACC-4C96-9465-EE4E2C3E51BA}"/>
    <cellStyle name="Normal 5 5 4 7" xfId="2921" xr:uid="{3665A9D4-38F3-49CB-950E-17D0D83E4BA8}"/>
    <cellStyle name="Normal 5 5 5" xfId="308" xr:uid="{68BC363C-4A12-44D3-A81B-588109FBD801}"/>
    <cellStyle name="Normal 5 5 5 2" xfId="572" xr:uid="{D6D2A254-F699-4836-ADD2-61F23175663A}"/>
    <cellStyle name="Normal 5 5 5 2 2" xfId="1381" xr:uid="{B7F0783B-E492-4836-B7F0-3DFAF946AAAB}"/>
    <cellStyle name="Normal 5 5 5 2 2 2" xfId="1382" xr:uid="{B692E3CE-5BF7-41A3-88EE-C7BB66EF1E37}"/>
    <cellStyle name="Normal 5 5 5 2 3" xfId="1383" xr:uid="{6EF13714-3607-4856-BF32-4837772E6802}"/>
    <cellStyle name="Normal 5 5 5 2 4" xfId="2922" xr:uid="{B861D0F7-E04C-4395-83B7-F1AD1440884A}"/>
    <cellStyle name="Normal 5 5 5 3" xfId="1384" xr:uid="{BFF4EE55-D384-41BB-9DC0-D2145B95E99A}"/>
    <cellStyle name="Normal 5 5 5 3 2" xfId="1385" xr:uid="{C6898B9F-9E57-4BCF-97BB-1CA1382782D1}"/>
    <cellStyle name="Normal 5 5 5 3 3" xfId="2923" xr:uid="{0A7385A5-1F86-4005-82AF-7A7BA89CC12C}"/>
    <cellStyle name="Normal 5 5 5 3 4" xfId="2924" xr:uid="{5B62ABCA-DEE6-4A26-92D1-E560F12C518E}"/>
    <cellStyle name="Normal 5 5 5 4" xfId="1386" xr:uid="{7BF3449C-2A79-40FC-A6BB-62192A75F1A0}"/>
    <cellStyle name="Normal 5 5 5 5" xfId="2925" xr:uid="{DD56F95C-07C6-4EE7-AC90-6873554182F1}"/>
    <cellStyle name="Normal 5 5 5 6" xfId="2926" xr:uid="{01E8216C-F734-4C0A-B595-2469EF2DBC0D}"/>
    <cellStyle name="Normal 5 5 6" xfId="309" xr:uid="{C2ACDCD6-2F98-4353-A789-059973949FA3}"/>
    <cellStyle name="Normal 5 5 6 2" xfId="1387" xr:uid="{7E2F9042-ABAA-4A7C-8C13-3F4EA6C99237}"/>
    <cellStyle name="Normal 5 5 6 2 2" xfId="1388" xr:uid="{7DC4CF49-912E-4E86-8FDF-7D27B3B0CCDF}"/>
    <cellStyle name="Normal 5 5 6 2 3" xfId="2927" xr:uid="{D7ECCE7F-AEA4-4DCB-AC48-5FE7F590A435}"/>
    <cellStyle name="Normal 5 5 6 2 4" xfId="2928" xr:uid="{63524878-7C8C-4951-AE13-27C062B0F7E8}"/>
    <cellStyle name="Normal 5 5 6 3" xfId="1389" xr:uid="{F0172802-0FE4-4902-90D0-0CCEF29BB15A}"/>
    <cellStyle name="Normal 5 5 6 4" xfId="2929" xr:uid="{03832342-A69B-4082-8F21-AAB28CB1D40F}"/>
    <cellStyle name="Normal 5 5 6 5" xfId="2930" xr:uid="{9E4A99F6-DC50-4167-97A4-608776EE207F}"/>
    <cellStyle name="Normal 5 5 7" xfId="1390" xr:uid="{F6EE08D0-25FA-4483-8BAB-F640CFEF837A}"/>
    <cellStyle name="Normal 5 5 7 2" xfId="1391" xr:uid="{855C4205-5A39-4DCE-930A-09E8A47E880D}"/>
    <cellStyle name="Normal 5 5 7 3" xfId="2931" xr:uid="{26939CC2-6E92-4546-897E-11934283D0AE}"/>
    <cellStyle name="Normal 5 5 7 4" xfId="2932" xr:uid="{52DE07E1-349F-41D0-AC4C-DF9179F6AC57}"/>
    <cellStyle name="Normal 5 5 8" xfId="1392" xr:uid="{3B398B66-0E64-496F-B109-282133BBE65E}"/>
    <cellStyle name="Normal 5 5 8 2" xfId="2933" xr:uid="{164DDAE9-0253-41F3-9336-9E447E6C8F41}"/>
    <cellStyle name="Normal 5 5 8 3" xfId="2934" xr:uid="{5D8068ED-E902-4A6E-B53E-D56EB37926CC}"/>
    <cellStyle name="Normal 5 5 8 4" xfId="2935" xr:uid="{4BC21888-187C-49FF-B9B9-BE2E0CC8E5B5}"/>
    <cellStyle name="Normal 5 5 9" xfId="2936" xr:uid="{33C34243-4C61-4527-9C4B-3719E9D19294}"/>
    <cellStyle name="Normal 5 6" xfId="104" xr:uid="{DB5B8FF3-64A2-4321-ABBE-81291F9CF80F}"/>
    <cellStyle name="Normal 5 6 10" xfId="2937" xr:uid="{F1032E4C-E9FE-42D5-A51E-469C1073101D}"/>
    <cellStyle name="Normal 5 6 11" xfId="2938" xr:uid="{55855ECA-3AC1-4C22-9C28-5DAD33596D5C}"/>
    <cellStyle name="Normal 5 6 2" xfId="105" xr:uid="{2225C07C-FC9A-49B0-A689-B7CF815428AB}"/>
    <cellStyle name="Normal 5 6 2 2" xfId="310" xr:uid="{81E03D59-6A48-4815-A8D4-DF6C4204B206}"/>
    <cellStyle name="Normal 5 6 2 2 2" xfId="573" xr:uid="{4F1DB8B2-C7D8-4C96-98A9-2C9128D68ABD}"/>
    <cellStyle name="Normal 5 6 2 2 2 2" xfId="574" xr:uid="{A55E77CD-14C4-43A9-942A-25E30DAD078D}"/>
    <cellStyle name="Normal 5 6 2 2 2 2 2" xfId="1393" xr:uid="{AAA3E6D9-08FD-4C5F-ABB6-7E92B3248D61}"/>
    <cellStyle name="Normal 5 6 2 2 2 2 3" xfId="2939" xr:uid="{D47562F8-40BB-4685-B68E-3C3BC4DF0FE4}"/>
    <cellStyle name="Normal 5 6 2 2 2 2 4" xfId="2940" xr:uid="{527CD900-4489-497A-830D-1BCE6CBB3A64}"/>
    <cellStyle name="Normal 5 6 2 2 2 3" xfId="1394" xr:uid="{F0D5E1F5-6843-469A-B9D4-00699772BFEB}"/>
    <cellStyle name="Normal 5 6 2 2 2 3 2" xfId="2941" xr:uid="{0D19BD24-35BD-4BAA-A0AA-0772891BE1F2}"/>
    <cellStyle name="Normal 5 6 2 2 2 3 3" xfId="2942" xr:uid="{5E022BAA-19BC-4051-B8EC-76C7371B349F}"/>
    <cellStyle name="Normal 5 6 2 2 2 3 4" xfId="2943" xr:uid="{15AF8D05-9A4E-4B23-93CD-38FC879AE231}"/>
    <cellStyle name="Normal 5 6 2 2 2 4" xfId="2944" xr:uid="{EA64E5D0-7049-4714-B941-03BC5C542B5E}"/>
    <cellStyle name="Normal 5 6 2 2 2 5" xfId="2945" xr:uid="{35F97EEF-786F-4D2D-BABF-F2FD448DE9CC}"/>
    <cellStyle name="Normal 5 6 2 2 2 6" xfId="2946" xr:uid="{004E20CE-F050-4599-9F12-946C7D393B3E}"/>
    <cellStyle name="Normal 5 6 2 2 3" xfId="575" xr:uid="{827CB63E-D3C8-4FAE-80D0-BF77E643D866}"/>
    <cellStyle name="Normal 5 6 2 2 3 2" xfId="1395" xr:uid="{497A8CE1-F7CF-4452-8368-4C090658F9FF}"/>
    <cellStyle name="Normal 5 6 2 2 3 2 2" xfId="2947" xr:uid="{9A2D5854-C5F8-4B3F-8776-C2088AE3FEE5}"/>
    <cellStyle name="Normal 5 6 2 2 3 2 3" xfId="2948" xr:uid="{9F6C5229-B643-49AD-A0D2-6301749ABB72}"/>
    <cellStyle name="Normal 5 6 2 2 3 2 4" xfId="2949" xr:uid="{7C0CD828-823C-410E-89B7-156F4FB9F3C6}"/>
    <cellStyle name="Normal 5 6 2 2 3 3" xfId="2950" xr:uid="{88485D4E-0D8A-43D4-9C7C-1C63AAF06E4F}"/>
    <cellStyle name="Normal 5 6 2 2 3 4" xfId="2951" xr:uid="{EF26D833-FD1A-4D88-988C-DE0A225A7664}"/>
    <cellStyle name="Normal 5 6 2 2 3 5" xfId="2952" xr:uid="{C86D1B89-98B6-4DCB-AB33-F514D4E56A2A}"/>
    <cellStyle name="Normal 5 6 2 2 4" xfId="1396" xr:uid="{9154FD50-7F36-447C-8E32-A6048E32D650}"/>
    <cellStyle name="Normal 5 6 2 2 4 2" xfId="2953" xr:uid="{ADC4AF8C-0B96-4501-B457-F5ADE35DC0E5}"/>
    <cellStyle name="Normal 5 6 2 2 4 3" xfId="2954" xr:uid="{E4975739-9FA8-4814-9E48-8492C63BFD4D}"/>
    <cellStyle name="Normal 5 6 2 2 4 4" xfId="2955" xr:uid="{76D5BC31-DDEE-47AE-A716-ECC7E7967C2A}"/>
    <cellStyle name="Normal 5 6 2 2 5" xfId="2956" xr:uid="{11B363C4-84F5-48E1-AF6E-72AB84EAF854}"/>
    <cellStyle name="Normal 5 6 2 2 5 2" xfId="2957" xr:uid="{E20315D3-A574-4985-A1B8-52634394D1D2}"/>
    <cellStyle name="Normal 5 6 2 2 5 3" xfId="2958" xr:uid="{573A8D3F-724F-4ADE-9EB6-7E0175F9AE3C}"/>
    <cellStyle name="Normal 5 6 2 2 5 4" xfId="2959" xr:uid="{A8D27ACD-1571-46F8-B195-731B0C830110}"/>
    <cellStyle name="Normal 5 6 2 2 6" xfId="2960" xr:uid="{2C2E161D-AE70-400F-B2AB-372C94585061}"/>
    <cellStyle name="Normal 5 6 2 2 7" xfId="2961" xr:uid="{B3C2F753-BB5A-4867-9600-8B896590923D}"/>
    <cellStyle name="Normal 5 6 2 2 8" xfId="2962" xr:uid="{1BB1995E-B337-44AA-80E8-5ADF42753C19}"/>
    <cellStyle name="Normal 5 6 2 3" xfId="576" xr:uid="{C5710DB3-AB23-4D74-926A-08E2BCC690CC}"/>
    <cellStyle name="Normal 5 6 2 3 2" xfId="577" xr:uid="{4203E3B4-796D-4A7D-907D-E5650E276008}"/>
    <cellStyle name="Normal 5 6 2 3 2 2" xfId="578" xr:uid="{E536B200-2F0D-4C18-A112-376D03577B85}"/>
    <cellStyle name="Normal 5 6 2 3 2 3" xfId="2963" xr:uid="{3902B402-DA3C-47F4-8E3B-349BEB02F9F6}"/>
    <cellStyle name="Normal 5 6 2 3 2 4" xfId="2964" xr:uid="{A6EF1D68-BBEB-452A-A9DD-72A528F0A764}"/>
    <cellStyle name="Normal 5 6 2 3 3" xfId="579" xr:uid="{65956108-A836-4556-AEDD-0DB65742C23D}"/>
    <cellStyle name="Normal 5 6 2 3 3 2" xfId="2965" xr:uid="{FE390720-0F18-49C6-8FC4-ADCDF89D88A1}"/>
    <cellStyle name="Normal 5 6 2 3 3 3" xfId="2966" xr:uid="{4082C0A0-E052-42F6-8F14-A3F13FC44E97}"/>
    <cellStyle name="Normal 5 6 2 3 3 4" xfId="2967" xr:uid="{80121F19-0DC0-4764-8694-6EBBDBC262C1}"/>
    <cellStyle name="Normal 5 6 2 3 4" xfId="2968" xr:uid="{CFCE0CF2-9BDD-4A34-860D-342AC1784729}"/>
    <cellStyle name="Normal 5 6 2 3 5" xfId="2969" xr:uid="{0A038D21-5E33-4D12-9EBF-3024E834A4D3}"/>
    <cellStyle name="Normal 5 6 2 3 6" xfId="2970" xr:uid="{B619E0D4-560D-4665-BA01-A8F8914730D7}"/>
    <cellStyle name="Normal 5 6 2 4" xfId="580" xr:uid="{1F835225-94E6-4CA4-8404-3416BE6EF749}"/>
    <cellStyle name="Normal 5 6 2 4 2" xfId="581" xr:uid="{91249943-7CED-40F7-A411-EFB036B3F65A}"/>
    <cellStyle name="Normal 5 6 2 4 2 2" xfId="2971" xr:uid="{F161E4AF-6BDB-4BB7-8F00-67E2BC303C70}"/>
    <cellStyle name="Normal 5 6 2 4 2 3" xfId="2972" xr:uid="{0BC5BBDF-B199-4118-B363-3F6FE6AFCEF3}"/>
    <cellStyle name="Normal 5 6 2 4 2 4" xfId="2973" xr:uid="{BBECB0C9-2B68-4FA1-A8F8-7BCEF12F6FC5}"/>
    <cellStyle name="Normal 5 6 2 4 3" xfId="2974" xr:uid="{F9D3D4B9-088F-4C2F-AC68-C03A4AC23832}"/>
    <cellStyle name="Normal 5 6 2 4 4" xfId="2975" xr:uid="{8D2D2ECB-5BAF-4D6C-B49C-3FCAF36F3789}"/>
    <cellStyle name="Normal 5 6 2 4 5" xfId="2976" xr:uid="{50CA33C2-AB8B-4BE2-8B6F-7FFB44383986}"/>
    <cellStyle name="Normal 5 6 2 5" xfId="582" xr:uid="{03FFF88F-C6BD-4EF9-9E5D-D87322902563}"/>
    <cellStyle name="Normal 5 6 2 5 2" xfId="2977" xr:uid="{D2B53E24-9D19-4A6D-A29C-6E61F942DAD0}"/>
    <cellStyle name="Normal 5 6 2 5 3" xfId="2978" xr:uid="{AC2F5DD0-9D5C-43EF-A72C-9AB9DAE4655E}"/>
    <cellStyle name="Normal 5 6 2 5 4" xfId="2979" xr:uid="{FCD6FD28-3A29-4B71-B98C-567FE9393F86}"/>
    <cellStyle name="Normal 5 6 2 6" xfId="2980" xr:uid="{E4F28504-0A18-41A1-AF3D-C37DDE0E0B18}"/>
    <cellStyle name="Normal 5 6 2 6 2" xfId="2981" xr:uid="{47686D4E-C8A1-4FDC-B364-24893938F2A4}"/>
    <cellStyle name="Normal 5 6 2 6 3" xfId="2982" xr:uid="{131554A0-F4DA-4BCB-8A1B-98D76E7FB9BE}"/>
    <cellStyle name="Normal 5 6 2 6 4" xfId="2983" xr:uid="{AEB01882-BC4F-4B4E-B317-1853524E7085}"/>
    <cellStyle name="Normal 5 6 2 7" xfId="2984" xr:uid="{6F6AB28E-5C84-49AE-8EBF-C22BB4F42D71}"/>
    <cellStyle name="Normal 5 6 2 8" xfId="2985" xr:uid="{3E488DF4-A004-4E32-8965-646BD7EDC8BA}"/>
    <cellStyle name="Normal 5 6 2 9" xfId="2986" xr:uid="{A835D095-79E4-40CC-818A-2DEFE1959A18}"/>
    <cellStyle name="Normal 5 6 3" xfId="311" xr:uid="{8E5124A8-88D0-4CC5-A08F-ED594C70368B}"/>
    <cellStyle name="Normal 5 6 3 2" xfId="583" xr:uid="{694AF442-9ADD-4AD5-812E-4996BE842FDB}"/>
    <cellStyle name="Normal 5 6 3 2 2" xfId="584" xr:uid="{CBE483B9-7C35-4AE5-BCF9-C20F2F103EF5}"/>
    <cellStyle name="Normal 5 6 3 2 2 2" xfId="1397" xr:uid="{37C52B2A-33AA-4409-8C12-BF436B9FE15A}"/>
    <cellStyle name="Normal 5 6 3 2 2 2 2" xfId="1398" xr:uid="{91C0F083-FC41-4EFE-BF9C-8FAD6CC50CA8}"/>
    <cellStyle name="Normal 5 6 3 2 2 3" xfId="1399" xr:uid="{7E943FFB-9205-42CA-8881-17D408DE0543}"/>
    <cellStyle name="Normal 5 6 3 2 2 4" xfId="2987" xr:uid="{1C586442-EB52-4824-95AA-3568F43D8376}"/>
    <cellStyle name="Normal 5 6 3 2 3" xfId="1400" xr:uid="{C4D9D521-F16B-4E3F-81AA-2256BFA1C024}"/>
    <cellStyle name="Normal 5 6 3 2 3 2" xfId="1401" xr:uid="{F89ABE7D-408F-4CFE-8E57-2C2F5C51DFAA}"/>
    <cellStyle name="Normal 5 6 3 2 3 3" xfId="2988" xr:uid="{17F0BA6F-6500-405E-8F87-60F8F1599608}"/>
    <cellStyle name="Normal 5 6 3 2 3 4" xfId="2989" xr:uid="{A51D0D9F-1CA9-4D57-9D0A-7E2E4A9210D7}"/>
    <cellStyle name="Normal 5 6 3 2 4" xfId="1402" xr:uid="{970E1347-6EAE-420F-9263-D883B732CD7A}"/>
    <cellStyle name="Normal 5 6 3 2 5" xfId="2990" xr:uid="{69E577F8-17D7-4022-AC3D-D280300DE9C9}"/>
    <cellStyle name="Normal 5 6 3 2 6" xfId="2991" xr:uid="{9207AFBA-FFC1-49EB-AF95-D613144CEF7F}"/>
    <cellStyle name="Normal 5 6 3 3" xfId="585" xr:uid="{90C3E363-0B3D-4E7D-A61D-AC8F9DF40FE1}"/>
    <cellStyle name="Normal 5 6 3 3 2" xfId="1403" xr:uid="{084C441A-7688-411D-8391-2AFD7DF21191}"/>
    <cellStyle name="Normal 5 6 3 3 2 2" xfId="1404" xr:uid="{7DF398E2-D584-4650-B359-9DF54179F3F3}"/>
    <cellStyle name="Normal 5 6 3 3 2 3" xfId="2992" xr:uid="{3BD361AE-0579-4972-9CA6-AA473162C6C6}"/>
    <cellStyle name="Normal 5 6 3 3 2 4" xfId="2993" xr:uid="{1428EF46-C675-4E1E-81E6-63CD0EA49542}"/>
    <cellStyle name="Normal 5 6 3 3 3" xfId="1405" xr:uid="{05F4E2A6-0609-4196-8DA7-D2D61AE57F15}"/>
    <cellStyle name="Normal 5 6 3 3 4" xfId="2994" xr:uid="{750A3DF3-2D05-4DF1-9500-76A611B89A40}"/>
    <cellStyle name="Normal 5 6 3 3 5" xfId="2995" xr:uid="{96CF3374-1CE2-4225-98CF-61E6801E4FC6}"/>
    <cellStyle name="Normal 5 6 3 4" xfId="1406" xr:uid="{03C34C8B-52D0-4596-B466-8455601CFBEA}"/>
    <cellStyle name="Normal 5 6 3 4 2" xfId="1407" xr:uid="{518BD269-62F5-4B24-AF33-0C3405FB3A74}"/>
    <cellStyle name="Normal 5 6 3 4 3" xfId="2996" xr:uid="{AD88AE8C-C7B3-493D-B024-90D5E68FC824}"/>
    <cellStyle name="Normal 5 6 3 4 4" xfId="2997" xr:uid="{A6998889-25AF-4A83-93C5-1AD503D7D22E}"/>
    <cellStyle name="Normal 5 6 3 5" xfId="1408" xr:uid="{14AA9F50-1484-41AE-9B72-DD8BF72CE470}"/>
    <cellStyle name="Normal 5 6 3 5 2" xfId="2998" xr:uid="{69D1C5D4-90DD-4F9B-AED6-6D16D8B98E21}"/>
    <cellStyle name="Normal 5 6 3 5 3" xfId="2999" xr:uid="{758F2100-9D0D-4EA8-A77F-E1185D2CA273}"/>
    <cellStyle name="Normal 5 6 3 5 4" xfId="3000" xr:uid="{D852059C-A88D-4DCC-AEBB-FCDADE1EA14B}"/>
    <cellStyle name="Normal 5 6 3 6" xfId="3001" xr:uid="{AAA05E7B-727E-4EFF-981A-6C700B81FA26}"/>
    <cellStyle name="Normal 5 6 3 7" xfId="3002" xr:uid="{11A5E429-1104-4B61-8473-9073A2B33FD0}"/>
    <cellStyle name="Normal 5 6 3 8" xfId="3003" xr:uid="{E4D5A005-3BA1-4B01-AAAB-1F77B6BA4CE4}"/>
    <cellStyle name="Normal 5 6 4" xfId="312" xr:uid="{C7012E31-FB57-46AC-9AB1-84318724E1F1}"/>
    <cellStyle name="Normal 5 6 4 2" xfId="586" xr:uid="{AB0F59F1-2454-4E7D-A638-5DB62ADE04C3}"/>
    <cellStyle name="Normal 5 6 4 2 2" xfId="587" xr:uid="{00D2AA9B-8A2A-47C7-841D-D18FF9E51C24}"/>
    <cellStyle name="Normal 5 6 4 2 2 2" xfId="1409" xr:uid="{1E949B70-C087-4D21-9739-ABB921BB44D2}"/>
    <cellStyle name="Normal 5 6 4 2 2 3" xfId="3004" xr:uid="{9AD557A5-8FA1-4BB0-8E9E-F897858FC167}"/>
    <cellStyle name="Normal 5 6 4 2 2 4" xfId="3005" xr:uid="{2FAAA8F7-19EF-4506-AD51-5C8EDB9B6D0C}"/>
    <cellStyle name="Normal 5 6 4 2 3" xfId="1410" xr:uid="{38E71826-AAD4-4654-83BB-0335230403E3}"/>
    <cellStyle name="Normal 5 6 4 2 4" xfId="3006" xr:uid="{B143E4A3-A174-46D1-8E4B-CF65C8E2451E}"/>
    <cellStyle name="Normal 5 6 4 2 5" xfId="3007" xr:uid="{15966A16-A042-4E9C-818F-A28C9177AA10}"/>
    <cellStyle name="Normal 5 6 4 3" xfId="588" xr:uid="{6B797432-2E36-4961-8B17-41CFB1ACBFE3}"/>
    <cellStyle name="Normal 5 6 4 3 2" xfId="1411" xr:uid="{4A4BD1DC-1BBD-487C-A4D1-132BE8A5BDAD}"/>
    <cellStyle name="Normal 5 6 4 3 3" xfId="3008" xr:uid="{1D49AD01-0634-4BE2-9846-31FD5F0FAF80}"/>
    <cellStyle name="Normal 5 6 4 3 4" xfId="3009" xr:uid="{4A2D6A11-7EB0-4E3C-AC2E-49B8940E0BC2}"/>
    <cellStyle name="Normal 5 6 4 4" xfId="1412" xr:uid="{EF01D199-68B0-43FC-9C33-1B9389D47D9B}"/>
    <cellStyle name="Normal 5 6 4 4 2" xfId="3010" xr:uid="{AE299C17-6B22-404A-8486-2FC0441F7815}"/>
    <cellStyle name="Normal 5 6 4 4 3" xfId="3011" xr:uid="{42C03016-6882-406C-9FA8-8B0604CEEA85}"/>
    <cellStyle name="Normal 5 6 4 4 4" xfId="3012" xr:uid="{0789F0D2-46F9-4C77-AF0E-642D4E20F2D5}"/>
    <cellStyle name="Normal 5 6 4 5" xfId="3013" xr:uid="{EA674B31-65A1-4D2D-8002-6B4A722E4C5D}"/>
    <cellStyle name="Normal 5 6 4 6" xfId="3014" xr:uid="{B2A4714E-8FCA-452B-AC36-4AA6444B26DE}"/>
    <cellStyle name="Normal 5 6 4 7" xfId="3015" xr:uid="{27CC1278-7EBA-4F43-B010-79BF82E6A63C}"/>
    <cellStyle name="Normal 5 6 5" xfId="313" xr:uid="{EA869344-9FBD-482E-B964-CE9C722A4AD0}"/>
    <cellStyle name="Normal 5 6 5 2" xfId="589" xr:uid="{B7383F12-4ECD-4FA8-95FB-05879A9F4480}"/>
    <cellStyle name="Normal 5 6 5 2 2" xfId="1413" xr:uid="{5D00A624-0601-48E2-81AB-80290BDCC6B0}"/>
    <cellStyle name="Normal 5 6 5 2 3" xfId="3016" xr:uid="{32309A4C-02B4-4673-A7B6-C774657F28F6}"/>
    <cellStyle name="Normal 5 6 5 2 4" xfId="3017" xr:uid="{6C167CB7-EB8F-4850-B244-E34FE93CDB13}"/>
    <cellStyle name="Normal 5 6 5 3" xfId="1414" xr:uid="{A465D622-4816-48FB-A0BB-11CA39C7E322}"/>
    <cellStyle name="Normal 5 6 5 3 2" xfId="3018" xr:uid="{85C0A3B9-BAA9-425D-B3E5-26001FC86A3A}"/>
    <cellStyle name="Normal 5 6 5 3 3" xfId="3019" xr:uid="{992E1909-424D-47EC-B5B7-0947722C2C90}"/>
    <cellStyle name="Normal 5 6 5 3 4" xfId="3020" xr:uid="{E67743EE-2D34-45A1-B8BD-504510A5E6BB}"/>
    <cellStyle name="Normal 5 6 5 4" xfId="3021" xr:uid="{9320F341-B226-4D56-A45E-947023DE201D}"/>
    <cellStyle name="Normal 5 6 5 5" xfId="3022" xr:uid="{9C217767-DA56-43C6-9272-ECF547F0D1B1}"/>
    <cellStyle name="Normal 5 6 5 6" xfId="3023" xr:uid="{9111A1E8-24F8-4B63-AAD5-24C4285408C1}"/>
    <cellStyle name="Normal 5 6 6" xfId="590" xr:uid="{63A16F7D-866B-474E-B822-566B753ED632}"/>
    <cellStyle name="Normal 5 6 6 2" xfId="1415" xr:uid="{85BE092A-FCEC-4569-90FD-6F3E39F1EF31}"/>
    <cellStyle name="Normal 5 6 6 2 2" xfId="3024" xr:uid="{6413EA68-72EE-4273-9299-8D04B762D380}"/>
    <cellStyle name="Normal 5 6 6 2 3" xfId="3025" xr:uid="{522B39F0-46A9-44BC-BA3D-6EA3DCD45721}"/>
    <cellStyle name="Normal 5 6 6 2 4" xfId="3026" xr:uid="{83E14EBB-FC1C-4337-A962-AD8F66266890}"/>
    <cellStyle name="Normal 5 6 6 3" xfId="3027" xr:uid="{027A5A1D-FAA6-4AB9-85BC-DF538A2E0A8F}"/>
    <cellStyle name="Normal 5 6 6 4" xfId="3028" xr:uid="{2EAB39FC-E9B1-44F1-A00C-3195D2C28F51}"/>
    <cellStyle name="Normal 5 6 6 5" xfId="3029" xr:uid="{2F255E05-5C58-47A9-83F2-C1C53F942147}"/>
    <cellStyle name="Normal 5 6 7" xfId="1416" xr:uid="{A749CC20-98BF-4F30-99ED-2911F934272B}"/>
    <cellStyle name="Normal 5 6 7 2" xfId="3030" xr:uid="{1228DD94-81B4-4DCF-B25E-FF2D3B9D4251}"/>
    <cellStyle name="Normal 5 6 7 3" xfId="3031" xr:uid="{2F6307AE-4448-4B18-AFE4-B946CA057D3F}"/>
    <cellStyle name="Normal 5 6 7 4" xfId="3032" xr:uid="{3CA4645F-4DE6-4227-B130-736DC6489579}"/>
    <cellStyle name="Normal 5 6 8" xfId="3033" xr:uid="{5EC6A66C-B7A2-45B4-8A33-BBA4E9FA1279}"/>
    <cellStyle name="Normal 5 6 8 2" xfId="3034" xr:uid="{41780DA2-4707-44D0-AD3B-5F76766628A5}"/>
    <cellStyle name="Normal 5 6 8 3" xfId="3035" xr:uid="{53948D22-CB1A-4F09-894C-872D2FF9A2EF}"/>
    <cellStyle name="Normal 5 6 8 4" xfId="3036" xr:uid="{996275E4-D907-43AE-A7CB-EDFC236AE2E9}"/>
    <cellStyle name="Normal 5 6 9" xfId="3037" xr:uid="{4A4033EB-93C0-4565-AD2C-7E8C22EF5E76}"/>
    <cellStyle name="Normal 5 7" xfId="106" xr:uid="{1FA0A323-2E67-4DA9-AFC3-F26CED795EBD}"/>
    <cellStyle name="Normal 5 7 2" xfId="107" xr:uid="{EF769B94-3362-44C3-B5E0-3635D5627D84}"/>
    <cellStyle name="Normal 5 7 2 2" xfId="314" xr:uid="{3346F246-E4CD-45AC-86AB-6333C018666C}"/>
    <cellStyle name="Normal 5 7 2 2 2" xfId="591" xr:uid="{084A2A46-58B7-4DC5-B9F3-630F56EFC1CE}"/>
    <cellStyle name="Normal 5 7 2 2 2 2" xfId="1417" xr:uid="{902FB951-33BC-4A65-8D0E-FDAE0F48BECB}"/>
    <cellStyle name="Normal 5 7 2 2 2 3" xfId="3038" xr:uid="{D62F9FCF-FA8B-49B0-9A35-E5B9A8A5749D}"/>
    <cellStyle name="Normal 5 7 2 2 2 4" xfId="3039" xr:uid="{44E20AEC-6367-40C4-A5EE-E09FAEF7794B}"/>
    <cellStyle name="Normal 5 7 2 2 3" xfId="1418" xr:uid="{233E536D-84B0-45C1-A1AA-FEA16B23BD48}"/>
    <cellStyle name="Normal 5 7 2 2 3 2" xfId="3040" xr:uid="{35289654-932A-44C0-AC39-626A8C5A2138}"/>
    <cellStyle name="Normal 5 7 2 2 3 3" xfId="3041" xr:uid="{F2C519A1-7114-44E5-BC6C-D507E816A2D3}"/>
    <cellStyle name="Normal 5 7 2 2 3 4" xfId="3042" xr:uid="{B20C8DF8-3806-4823-BA4B-CFD6DE6FC431}"/>
    <cellStyle name="Normal 5 7 2 2 4" xfId="3043" xr:uid="{733963DA-81A2-4ED9-8B91-A7FDFC65686C}"/>
    <cellStyle name="Normal 5 7 2 2 5" xfId="3044" xr:uid="{3A6CB401-E4F4-497C-8105-35610A418E60}"/>
    <cellStyle name="Normal 5 7 2 2 6" xfId="3045" xr:uid="{7A5DF29E-D64B-444F-89DB-520C540C72D0}"/>
    <cellStyle name="Normal 5 7 2 3" xfId="592" xr:uid="{F8B4BF9C-9600-4E89-B370-F338B8765ABC}"/>
    <cellStyle name="Normal 5 7 2 3 2" xfId="1419" xr:uid="{014D250B-DF65-4438-BA1D-2C879969E0CF}"/>
    <cellStyle name="Normal 5 7 2 3 2 2" xfId="3046" xr:uid="{2BA53A51-4AA5-434E-8A78-A2F57D1E00F6}"/>
    <cellStyle name="Normal 5 7 2 3 2 3" xfId="3047" xr:uid="{BB0BC771-D46F-4354-B9A3-7435C33D3387}"/>
    <cellStyle name="Normal 5 7 2 3 2 4" xfId="3048" xr:uid="{02883C7E-D3FE-4DCD-8293-226E87227AA4}"/>
    <cellStyle name="Normal 5 7 2 3 3" xfId="3049" xr:uid="{BB19D1C4-83D9-4836-A021-467C702F4FED}"/>
    <cellStyle name="Normal 5 7 2 3 4" xfId="3050" xr:uid="{84447539-7DAA-4F54-A8C8-0D0030770020}"/>
    <cellStyle name="Normal 5 7 2 3 5" xfId="3051" xr:uid="{D42C43C0-353D-4BAE-B3A4-0CD4AE258724}"/>
    <cellStyle name="Normal 5 7 2 4" xfId="1420" xr:uid="{FA533EB7-DA6A-4915-9D1C-8518822B8A36}"/>
    <cellStyle name="Normal 5 7 2 4 2" xfId="3052" xr:uid="{44A8701A-8DA0-4836-83B2-35D94F3E9275}"/>
    <cellStyle name="Normal 5 7 2 4 3" xfId="3053" xr:uid="{65E3C1BB-EAEA-4407-A085-6D9E8EF51575}"/>
    <cellStyle name="Normal 5 7 2 4 4" xfId="3054" xr:uid="{6CFE77D1-5364-4153-8E96-2A6E81ED3D64}"/>
    <cellStyle name="Normal 5 7 2 5" xfId="3055" xr:uid="{198909D9-C575-4718-9990-8CA7F07F9693}"/>
    <cellStyle name="Normal 5 7 2 5 2" xfId="3056" xr:uid="{B936FF11-D16D-4F32-93BA-E7D0032A0EE3}"/>
    <cellStyle name="Normal 5 7 2 5 3" xfId="3057" xr:uid="{612064AB-5399-408C-B2A9-1E30C063BAD5}"/>
    <cellStyle name="Normal 5 7 2 5 4" xfId="3058" xr:uid="{96488A38-BAE4-4056-8F37-DF8E4978BE70}"/>
    <cellStyle name="Normal 5 7 2 6" xfId="3059" xr:uid="{B6C5C573-6B69-4965-A16A-DDE8547D3D2E}"/>
    <cellStyle name="Normal 5 7 2 7" xfId="3060" xr:uid="{4AAB72EA-6221-4E13-8673-C75C3018216E}"/>
    <cellStyle name="Normal 5 7 2 8" xfId="3061" xr:uid="{375F352B-60B8-4093-B1E6-D77A56C92007}"/>
    <cellStyle name="Normal 5 7 3" xfId="315" xr:uid="{FEFAD10B-C958-4345-8EB8-259F80002900}"/>
    <cellStyle name="Normal 5 7 3 2" xfId="593" xr:uid="{86741851-4FF0-49F0-9FC1-EAEE092C49C6}"/>
    <cellStyle name="Normal 5 7 3 2 2" xfId="594" xr:uid="{426513D5-B0FB-46C8-AEF0-581062AB14CF}"/>
    <cellStyle name="Normal 5 7 3 2 3" xfId="3062" xr:uid="{1A200C99-FF15-4576-B22D-A27D06F37956}"/>
    <cellStyle name="Normal 5 7 3 2 4" xfId="3063" xr:uid="{8E276249-DD05-41A3-967A-941666DDD455}"/>
    <cellStyle name="Normal 5 7 3 3" xfId="595" xr:uid="{9834D5D6-8648-423B-8026-70C36A0ED7CB}"/>
    <cellStyle name="Normal 5 7 3 3 2" xfId="3064" xr:uid="{3CCA96E4-B7B7-47C0-A1DF-835D30051E45}"/>
    <cellStyle name="Normal 5 7 3 3 3" xfId="3065" xr:uid="{3E5C721D-9322-41F1-89B2-7DD505F66574}"/>
    <cellStyle name="Normal 5 7 3 3 4" xfId="3066" xr:uid="{D79996A3-494F-4960-BACF-74737347604A}"/>
    <cellStyle name="Normal 5 7 3 4" xfId="3067" xr:uid="{368D1315-780E-4347-9A13-E89F6B5ED2E5}"/>
    <cellStyle name="Normal 5 7 3 5" xfId="3068" xr:uid="{468024C9-4853-4C73-B3A0-AEDD986DAAB2}"/>
    <cellStyle name="Normal 5 7 3 6" xfId="3069" xr:uid="{3E26739A-6035-4CA4-8752-2D62DE97DD98}"/>
    <cellStyle name="Normal 5 7 4" xfId="316" xr:uid="{CAEE1147-410A-465D-9BFC-B5836D2945DE}"/>
    <cellStyle name="Normal 5 7 4 2" xfId="596" xr:uid="{BE37497A-3C2E-4EA7-BE56-E28B22992DFC}"/>
    <cellStyle name="Normal 5 7 4 2 2" xfId="3070" xr:uid="{871E4293-24FC-42B6-804F-24ADD6C52C8E}"/>
    <cellStyle name="Normal 5 7 4 2 3" xfId="3071" xr:uid="{78796632-EA3F-4BED-88EB-FB0901FD3DAC}"/>
    <cellStyle name="Normal 5 7 4 2 4" xfId="3072" xr:uid="{0B3EF01A-7381-4150-A732-1E28E13701C7}"/>
    <cellStyle name="Normal 5 7 4 3" xfId="3073" xr:uid="{4C8C7AF4-530D-473D-842E-AF231689018F}"/>
    <cellStyle name="Normal 5 7 4 4" xfId="3074" xr:uid="{65F00A62-475D-4A66-876E-8C6859F06154}"/>
    <cellStyle name="Normal 5 7 4 5" xfId="3075" xr:uid="{F7BF49ED-F814-4F6C-BDD3-033278E4F3A0}"/>
    <cellStyle name="Normal 5 7 5" xfId="597" xr:uid="{C0173D25-F4C7-411C-8674-06B2F282FC06}"/>
    <cellStyle name="Normal 5 7 5 2" xfId="3076" xr:uid="{B1BB4C5B-2398-407F-8EBA-F54940898440}"/>
    <cellStyle name="Normal 5 7 5 3" xfId="3077" xr:uid="{8BCEB843-B040-45A3-BB6E-3B5608FA3CAD}"/>
    <cellStyle name="Normal 5 7 5 4" xfId="3078" xr:uid="{06843214-4438-4A44-B8F0-7F3A3E7F9EE7}"/>
    <cellStyle name="Normal 5 7 6" xfId="3079" xr:uid="{6EB00B76-C5D9-4740-B528-A1F14699A8A3}"/>
    <cellStyle name="Normal 5 7 6 2" xfId="3080" xr:uid="{DF205920-15B5-4C98-9E8C-7B8B25A36079}"/>
    <cellStyle name="Normal 5 7 6 3" xfId="3081" xr:uid="{B01E0E6D-0222-4D55-A489-D8C823C2C3E7}"/>
    <cellStyle name="Normal 5 7 6 4" xfId="3082" xr:uid="{8A21B9E4-745D-4A81-A469-EF53E3010F06}"/>
    <cellStyle name="Normal 5 7 7" xfId="3083" xr:uid="{320E10DE-1F92-4EC2-887B-84681051E832}"/>
    <cellStyle name="Normal 5 7 8" xfId="3084" xr:uid="{78BC8ECA-30E6-45A1-8DD6-310DA33F0241}"/>
    <cellStyle name="Normal 5 7 9" xfId="3085" xr:uid="{FF136208-51C3-427E-B53F-A2431D192510}"/>
    <cellStyle name="Normal 5 8" xfId="108" xr:uid="{5908F1F4-1917-4C06-B3CB-E64258FAE553}"/>
    <cellStyle name="Normal 5 8 2" xfId="317" xr:uid="{AA76957E-E079-4CAD-953D-BAF9AF9E1707}"/>
    <cellStyle name="Normal 5 8 2 2" xfId="598" xr:uid="{6BCE6145-DDD6-4E89-9397-122FFFA34F79}"/>
    <cellStyle name="Normal 5 8 2 2 2" xfId="1421" xr:uid="{9C1E91E6-D1F8-4CC6-BE77-B982FFF8213C}"/>
    <cellStyle name="Normal 5 8 2 2 2 2" xfId="1422" xr:uid="{3F4F57E5-B4F3-4655-B008-2F084F969251}"/>
    <cellStyle name="Normal 5 8 2 2 3" xfId="1423" xr:uid="{E410631A-0D92-4DFA-8699-7FFAD27F2196}"/>
    <cellStyle name="Normal 5 8 2 2 4" xfId="3086" xr:uid="{D7B226EB-F5D6-496C-8DA6-19B848B10675}"/>
    <cellStyle name="Normal 5 8 2 3" xfId="1424" xr:uid="{6840CCFE-40BC-4870-8EF6-57C9660CCE74}"/>
    <cellStyle name="Normal 5 8 2 3 2" xfId="1425" xr:uid="{40EEB680-1149-4F95-9EEE-503C05A8E7CE}"/>
    <cellStyle name="Normal 5 8 2 3 3" xfId="3087" xr:uid="{B69CFA93-211F-446A-AD6A-023809EBC8FA}"/>
    <cellStyle name="Normal 5 8 2 3 4" xfId="3088" xr:uid="{42FA1AEC-E398-4310-B379-8C8ED4E2AF6D}"/>
    <cellStyle name="Normal 5 8 2 4" xfId="1426" xr:uid="{D42EAC66-0D3B-47DC-8201-0744D729A95B}"/>
    <cellStyle name="Normal 5 8 2 5" xfId="3089" xr:uid="{796000A0-5004-4440-8E25-27D18A6E4464}"/>
    <cellStyle name="Normal 5 8 2 6" xfId="3090" xr:uid="{5FDD92B9-D2B5-4AE0-874B-23FDC25473BA}"/>
    <cellStyle name="Normal 5 8 3" xfId="599" xr:uid="{88E53F03-7660-4669-B897-DAA0A38954B4}"/>
    <cellStyle name="Normal 5 8 3 2" xfId="1427" xr:uid="{7F121467-9380-4862-92A4-C23D823F4E3D}"/>
    <cellStyle name="Normal 5 8 3 2 2" xfId="1428" xr:uid="{C2C88092-6A59-472C-8CA8-2D1D8FC5C120}"/>
    <cellStyle name="Normal 5 8 3 2 3" xfId="3091" xr:uid="{8775364C-A3B7-4A60-A32C-B9A3A0B66A46}"/>
    <cellStyle name="Normal 5 8 3 2 4" xfId="3092" xr:uid="{DA8A3DB1-5036-4881-B3B3-E6189B69122F}"/>
    <cellStyle name="Normal 5 8 3 3" xfId="1429" xr:uid="{854E9CDE-3D3B-444F-AF21-D8AA1B57D8E4}"/>
    <cellStyle name="Normal 5 8 3 4" xfId="3093" xr:uid="{380A099B-9BF9-41E9-A4EC-F91B74D085B3}"/>
    <cellStyle name="Normal 5 8 3 5" xfId="3094" xr:uid="{A41D6A86-F994-4078-BB22-6ECD404A4B6B}"/>
    <cellStyle name="Normal 5 8 4" xfId="1430" xr:uid="{9392D4B1-B7DE-4FE6-B5C6-AD239916D63D}"/>
    <cellStyle name="Normal 5 8 4 2" xfId="1431" xr:uid="{12737768-E6FB-4407-B3D9-BEFC4932CD0F}"/>
    <cellStyle name="Normal 5 8 4 3" xfId="3095" xr:uid="{134F5B4F-A8FB-4FBF-9B37-E67E291616DA}"/>
    <cellStyle name="Normal 5 8 4 4" xfId="3096" xr:uid="{57C191D3-6070-47A9-ABAC-6E1634AB8198}"/>
    <cellStyle name="Normal 5 8 5" xfId="1432" xr:uid="{F01E8B72-1BAB-4A36-918E-32BEEA6E49F0}"/>
    <cellStyle name="Normal 5 8 5 2" xfId="3097" xr:uid="{8ABB7202-C67B-4C5F-BA39-14D8975746AB}"/>
    <cellStyle name="Normal 5 8 5 3" xfId="3098" xr:uid="{ED6B40BA-A462-4494-A069-0D39AD2335A3}"/>
    <cellStyle name="Normal 5 8 5 4" xfId="3099" xr:uid="{63E5BA9B-5528-4DA5-8C14-3C5CE21EC193}"/>
    <cellStyle name="Normal 5 8 6" xfId="3100" xr:uid="{B87F6360-4E30-452B-83C6-DB1FBA12B088}"/>
    <cellStyle name="Normal 5 8 7" xfId="3101" xr:uid="{2901D0B1-3A58-43C8-B721-257F2419A41A}"/>
    <cellStyle name="Normal 5 8 8" xfId="3102" xr:uid="{475729BC-548E-4188-9A2A-62B440A71281}"/>
    <cellStyle name="Normal 5 9" xfId="318" xr:uid="{4F8F5025-3914-43BF-82DB-ACD6CDF20846}"/>
    <cellStyle name="Normal 5 9 2" xfId="600" xr:uid="{0EC97056-AE47-4FF8-A70D-F7C2A4F78E5A}"/>
    <cellStyle name="Normal 5 9 2 2" xfId="601" xr:uid="{D3F4474C-C9FC-4045-B1B0-5BF085E4190E}"/>
    <cellStyle name="Normal 5 9 2 2 2" xfId="1433" xr:uid="{EDF86192-FA2A-491B-B612-C84A9C897BA4}"/>
    <cellStyle name="Normal 5 9 2 2 3" xfId="3103" xr:uid="{B59FA634-0CC6-41F8-8732-C578CDC48565}"/>
    <cellStyle name="Normal 5 9 2 2 4" xfId="3104" xr:uid="{1D7112E8-DA29-473C-942F-091952E85D30}"/>
    <cellStyle name="Normal 5 9 2 3" xfId="1434" xr:uid="{BB9E8DBD-0CF8-4282-9DF1-51B56AFD82E4}"/>
    <cellStyle name="Normal 5 9 2 4" xfId="3105" xr:uid="{D37ED30E-6E85-4D16-9D4F-43D2332D0A09}"/>
    <cellStyle name="Normal 5 9 2 5" xfId="3106" xr:uid="{EF934F91-A7D1-48FC-93E1-10E8DC36E8A4}"/>
    <cellStyle name="Normal 5 9 3" xfId="602" xr:uid="{06883BA9-987C-4D70-BC49-D191C17A0B11}"/>
    <cellStyle name="Normal 5 9 3 2" xfId="1435" xr:uid="{B0FFFA9A-C631-4EC2-A11B-E18325DA7417}"/>
    <cellStyle name="Normal 5 9 3 3" xfId="3107" xr:uid="{B238C99E-2D27-420A-BF5A-F32C73A8BB3B}"/>
    <cellStyle name="Normal 5 9 3 4" xfId="3108" xr:uid="{F7D0B22E-AC35-402D-B1C5-35681F818C37}"/>
    <cellStyle name="Normal 5 9 4" xfId="1436" xr:uid="{332E17CC-01A8-45D7-83FF-0CBF8A65BE81}"/>
    <cellStyle name="Normal 5 9 4 2" xfId="3109" xr:uid="{C1274226-8CD1-4889-AB80-24A840736CC4}"/>
    <cellStyle name="Normal 5 9 4 3" xfId="3110" xr:uid="{CD146ACC-8C0C-4FEA-A415-410537EAD93F}"/>
    <cellStyle name="Normal 5 9 4 4" xfId="3111" xr:uid="{A74F4723-13FE-4060-A5D5-86ECB3C24C76}"/>
    <cellStyle name="Normal 5 9 5" xfId="3112" xr:uid="{041BE84C-F957-42B6-B7B0-C24021E06509}"/>
    <cellStyle name="Normal 5 9 6" xfId="3113" xr:uid="{89E0E076-6F69-41DF-AA72-011883BED00A}"/>
    <cellStyle name="Normal 5 9 7" xfId="3114" xr:uid="{16BC669E-F83F-4189-A3D1-BD6A918AD452}"/>
    <cellStyle name="Normal 6" xfId="109" xr:uid="{AD1F376B-6969-4F86-B8AC-11CA1606ECFD}"/>
    <cellStyle name="Normal 6 10" xfId="319" xr:uid="{031FB502-044A-4A7F-8FFF-B60E861DAD58}"/>
    <cellStyle name="Normal 6 10 2" xfId="1437" xr:uid="{2D76231A-1883-45A2-8B0C-D9110E9038F9}"/>
    <cellStyle name="Normal 6 10 2 2" xfId="3115" xr:uid="{36DFEEF9-D1D7-4D2A-BD40-57775967142B}"/>
    <cellStyle name="Normal 6 10 2 2 2" xfId="4588" xr:uid="{0D1363A1-04E3-4339-B66D-1BC4F8878CFE}"/>
    <cellStyle name="Normal 6 10 2 3" xfId="3116" xr:uid="{6CB10377-ACFC-4A28-B44A-C7324F02CF80}"/>
    <cellStyle name="Normal 6 10 2 4" xfId="3117" xr:uid="{D13206C6-BDB7-479A-833A-B496BBD63DDA}"/>
    <cellStyle name="Normal 6 10 3" xfId="3118" xr:uid="{9FA520B0-02FF-4E85-8494-956D53073BF4}"/>
    <cellStyle name="Normal 6 10 4" xfId="3119" xr:uid="{B025A1B5-6144-4853-B444-5A7AC12A5214}"/>
    <cellStyle name="Normal 6 10 5" xfId="3120" xr:uid="{61F67D96-C99A-4FBF-91DD-85E3E7BFEA73}"/>
    <cellStyle name="Normal 6 11" xfId="1438" xr:uid="{D8B1CDFC-6EE9-4E06-A685-07F28E221D34}"/>
    <cellStyle name="Normal 6 11 2" xfId="3121" xr:uid="{F9F8D7E6-BB4B-45A4-82E6-03FE96341EDC}"/>
    <cellStyle name="Normal 6 11 3" xfId="3122" xr:uid="{A1026416-DA8B-41B5-A5B6-ADDC7CDAC7F6}"/>
    <cellStyle name="Normal 6 11 4" xfId="3123" xr:uid="{57466B8F-72ED-44A2-9F70-58096C441A45}"/>
    <cellStyle name="Normal 6 12" xfId="902" xr:uid="{73FC8365-A563-42F4-A073-52FAB1967C0B}"/>
    <cellStyle name="Normal 6 12 2" xfId="3124" xr:uid="{84A1FE3C-3C91-4BC9-B821-08C4171BF232}"/>
    <cellStyle name="Normal 6 12 3" xfId="3125" xr:uid="{F2746CC0-FE1D-41A6-BEA8-992D085C02BB}"/>
    <cellStyle name="Normal 6 12 4" xfId="3126" xr:uid="{F2EE3727-7C89-4672-A3CB-615E5464CF59}"/>
    <cellStyle name="Normal 6 13" xfId="899" xr:uid="{DA60F8ED-CED3-4BA6-96F8-01C0ABAFD254}"/>
    <cellStyle name="Normal 6 13 2" xfId="3128" xr:uid="{0495ECA2-408F-4326-8DF0-FCACB9EF0306}"/>
    <cellStyle name="Normal 6 13 3" xfId="4315" xr:uid="{45DA8E9E-A711-4937-A529-DBE0060B6036}"/>
    <cellStyle name="Normal 6 13 4" xfId="3127" xr:uid="{FB4C2B91-1F21-433F-8EC6-109ECCE5D36F}"/>
    <cellStyle name="Normal 6 13 5" xfId="5319" xr:uid="{5489C30B-B8B7-49E7-B17F-93025D5BDB84}"/>
    <cellStyle name="Normal 6 14" xfId="3129" xr:uid="{B95705A8-271D-4411-B712-6BBB8ECCB2A7}"/>
    <cellStyle name="Normal 6 15" xfId="3130" xr:uid="{BA491ED6-A523-442A-88FF-7958B9D7B3C9}"/>
    <cellStyle name="Normal 6 16" xfId="3131" xr:uid="{746313B4-5AAB-4404-ABEA-031C13A76274}"/>
    <cellStyle name="Normal 6 2" xfId="110" xr:uid="{AFF4CDE3-064E-4C57-A19E-FB8EC545C03B}"/>
    <cellStyle name="Normal 6 2 2" xfId="320" xr:uid="{066B07B3-0544-4E44-B41F-4D8ADB4871C0}"/>
    <cellStyle name="Normal 6 2 2 2" xfId="4671" xr:uid="{39436CB2-2D8A-41CC-94F1-5C000C7A29B4}"/>
    <cellStyle name="Normal 6 2 3" xfId="4560" xr:uid="{9FDBD384-609B-413C-8887-DF3808DAFD03}"/>
    <cellStyle name="Normal 6 3" xfId="111" xr:uid="{16E3A879-B3E4-4238-BA09-37C4D66F8655}"/>
    <cellStyle name="Normal 6 3 10" xfId="3132" xr:uid="{3D771E13-B0DC-4725-9F4E-E1887C93F092}"/>
    <cellStyle name="Normal 6 3 11" xfId="3133" xr:uid="{4FB96748-B6DC-422C-9359-804AE91115C7}"/>
    <cellStyle name="Normal 6 3 2" xfId="112" xr:uid="{D96C7C4F-D3DA-4923-8883-B9DA40223CB2}"/>
    <cellStyle name="Normal 6 3 2 2" xfId="113" xr:uid="{F4202598-2DF8-4710-A36E-4A746E0CDB91}"/>
    <cellStyle name="Normal 6 3 2 2 2" xfId="321" xr:uid="{BB0350D7-0ACF-4FA5-B41B-CDB76DB3EEA8}"/>
    <cellStyle name="Normal 6 3 2 2 2 2" xfId="603" xr:uid="{E4C1DA81-8FE3-48BD-BABA-72B786E07B7F}"/>
    <cellStyle name="Normal 6 3 2 2 2 2 2" xfId="604" xr:uid="{57BE28D4-8F5D-4F6A-978B-476BFC163596}"/>
    <cellStyle name="Normal 6 3 2 2 2 2 2 2" xfId="1439" xr:uid="{1E0C5A41-8B9E-4D95-A1C5-3EA45D645AD6}"/>
    <cellStyle name="Normal 6 3 2 2 2 2 2 2 2" xfId="1440" xr:uid="{AECBD630-428F-47D6-8110-098C538697F3}"/>
    <cellStyle name="Normal 6 3 2 2 2 2 2 3" xfId="1441" xr:uid="{02823EDC-BBCF-4856-A1F8-4BC0F048DA17}"/>
    <cellStyle name="Normal 6 3 2 2 2 2 3" xfId="1442" xr:uid="{C6D0FFE6-C479-4878-9FED-B1437204F2A2}"/>
    <cellStyle name="Normal 6 3 2 2 2 2 3 2" xfId="1443" xr:uid="{AA7EC621-5605-447C-821B-47BD52129A4C}"/>
    <cellStyle name="Normal 6 3 2 2 2 2 4" xfId="1444" xr:uid="{51511021-80D7-4DE7-8A66-3F18C6197586}"/>
    <cellStyle name="Normal 6 3 2 2 2 3" xfId="605" xr:uid="{6D560289-81DD-4F58-B5C8-6EDE95213E09}"/>
    <cellStyle name="Normal 6 3 2 2 2 3 2" xfId="1445" xr:uid="{5D1EF5AB-3D99-40AF-8FE9-B1C3A0764441}"/>
    <cellStyle name="Normal 6 3 2 2 2 3 2 2" xfId="1446" xr:uid="{09623129-8E34-416A-9D0F-50BC614BC1BB}"/>
    <cellStyle name="Normal 6 3 2 2 2 3 3" xfId="1447" xr:uid="{6771EA28-73CF-443D-A3D6-0FE699E2608B}"/>
    <cellStyle name="Normal 6 3 2 2 2 3 4" xfId="3134" xr:uid="{697B2929-08BB-4DF3-A6B5-9FD2A3B476F5}"/>
    <cellStyle name="Normal 6 3 2 2 2 4" xfId="1448" xr:uid="{443E7FA6-994E-4657-8F9E-A87CBC98DCCA}"/>
    <cellStyle name="Normal 6 3 2 2 2 4 2" xfId="1449" xr:uid="{8407C2DF-67B4-4AF5-9EE9-3026E3EE02D0}"/>
    <cellStyle name="Normal 6 3 2 2 2 5" xfId="1450" xr:uid="{D83A4F17-2905-4647-B669-78DED7FF47AB}"/>
    <cellStyle name="Normal 6 3 2 2 2 6" xfId="3135" xr:uid="{69B8F93E-1369-4BD5-BC33-852E540711FF}"/>
    <cellStyle name="Normal 6 3 2 2 3" xfId="322" xr:uid="{25372D4F-6E30-4799-BBD3-F7CEF8CCFBA4}"/>
    <cellStyle name="Normal 6 3 2 2 3 2" xfId="606" xr:uid="{62103D28-8C5B-471E-88AF-AB898A7E4B74}"/>
    <cellStyle name="Normal 6 3 2 2 3 2 2" xfId="607" xr:uid="{F0816FD1-2331-4E45-8686-60AA45A32176}"/>
    <cellStyle name="Normal 6 3 2 2 3 2 2 2" xfId="1451" xr:uid="{4EEB4F40-E5C1-4603-9886-C53B4D4A5F10}"/>
    <cellStyle name="Normal 6 3 2 2 3 2 2 2 2" xfId="1452" xr:uid="{A6948CA1-2D4C-489F-A680-D1790D34A2B3}"/>
    <cellStyle name="Normal 6 3 2 2 3 2 2 3" xfId="1453" xr:uid="{C3AEE24D-ABD0-46A5-96C0-15A6FABDECB4}"/>
    <cellStyle name="Normal 6 3 2 2 3 2 3" xfId="1454" xr:uid="{D114CA2A-5623-4F1F-9342-62160C352C48}"/>
    <cellStyle name="Normal 6 3 2 2 3 2 3 2" xfId="1455" xr:uid="{96D1570B-21B2-4F7D-B2F5-5CD96F8B95B1}"/>
    <cellStyle name="Normal 6 3 2 2 3 2 4" xfId="1456" xr:uid="{C55690F7-F3EB-4CF4-8415-40EDA3BBFB1D}"/>
    <cellStyle name="Normal 6 3 2 2 3 3" xfId="608" xr:uid="{39B7F610-1AB4-47F6-A7E5-67FD195E51F2}"/>
    <cellStyle name="Normal 6 3 2 2 3 3 2" xfId="1457" xr:uid="{569B2E92-8944-4DF5-8A62-A42D5FAEB09D}"/>
    <cellStyle name="Normal 6 3 2 2 3 3 2 2" xfId="1458" xr:uid="{22BD8A07-4215-495B-9943-9804DF1010A5}"/>
    <cellStyle name="Normal 6 3 2 2 3 3 3" xfId="1459" xr:uid="{FD587046-F5A1-4D43-8C23-6E93A4204E43}"/>
    <cellStyle name="Normal 6 3 2 2 3 4" xfId="1460" xr:uid="{97AB59B3-4ABE-49EC-8371-A743200A63F5}"/>
    <cellStyle name="Normal 6 3 2 2 3 4 2" xfId="1461" xr:uid="{EBF93494-21E9-4C10-B931-A11DB72D6C06}"/>
    <cellStyle name="Normal 6 3 2 2 3 5" xfId="1462" xr:uid="{D7F2EFC6-87AD-490B-9E7A-408340C2F194}"/>
    <cellStyle name="Normal 6 3 2 2 4" xfId="609" xr:uid="{22E4408C-0024-4D96-9FFF-75228D04F26C}"/>
    <cellStyle name="Normal 6 3 2 2 4 2" xfId="610" xr:uid="{0CDBA38A-39D0-4DC0-B696-CB0B010F2B7D}"/>
    <cellStyle name="Normal 6 3 2 2 4 2 2" xfId="1463" xr:uid="{D29D613A-D09F-4792-9A56-1F4B7AC17141}"/>
    <cellStyle name="Normal 6 3 2 2 4 2 2 2" xfId="1464" xr:uid="{53330A07-6399-4F68-8A62-2486EF8F1EDB}"/>
    <cellStyle name="Normal 6 3 2 2 4 2 3" xfId="1465" xr:uid="{7E8717C6-EF89-42F0-BF1D-B3C97E68359C}"/>
    <cellStyle name="Normal 6 3 2 2 4 3" xfId="1466" xr:uid="{504961CF-2D4A-4235-9278-266C0F2BCC77}"/>
    <cellStyle name="Normal 6 3 2 2 4 3 2" xfId="1467" xr:uid="{08B7731E-EB68-473A-A309-213242FEDFC2}"/>
    <cellStyle name="Normal 6 3 2 2 4 4" xfId="1468" xr:uid="{3E844FD7-272E-483D-95E1-A942C9B34462}"/>
    <cellStyle name="Normal 6 3 2 2 5" xfId="611" xr:uid="{738AF598-003A-44A0-96B0-E802672B22AE}"/>
    <cellStyle name="Normal 6 3 2 2 5 2" xfId="1469" xr:uid="{9FDFC4E5-0772-46F5-90F4-8C89D8DE81F7}"/>
    <cellStyle name="Normal 6 3 2 2 5 2 2" xfId="1470" xr:uid="{5581C6F6-E312-4CCC-902E-F8006BB705B2}"/>
    <cellStyle name="Normal 6 3 2 2 5 3" xfId="1471" xr:uid="{9349F6CF-AA45-4E89-A39E-213A67A676A5}"/>
    <cellStyle name="Normal 6 3 2 2 5 4" xfId="3136" xr:uid="{605E2EF3-C3AD-4770-950A-C6E13F3F831E}"/>
    <cellStyle name="Normal 6 3 2 2 6" xfId="1472" xr:uid="{3F3BC693-6F6D-4E52-AF3B-B1D0305F9523}"/>
    <cellStyle name="Normal 6 3 2 2 6 2" xfId="1473" xr:uid="{DDC61477-5719-41F6-AA4F-B6BD59EC481F}"/>
    <cellStyle name="Normal 6 3 2 2 7" xfId="1474" xr:uid="{913F7C6F-372E-453E-8035-FFDCDF6CFB47}"/>
    <cellStyle name="Normal 6 3 2 2 8" xfId="3137" xr:uid="{547FA989-49F2-4ACB-A60E-718AC861E20E}"/>
    <cellStyle name="Normal 6 3 2 3" xfId="323" xr:uid="{ED07FEAC-D0D7-4A4C-BC00-A5992332667C}"/>
    <cellStyle name="Normal 6 3 2 3 2" xfId="612" xr:uid="{D9AF1466-6F7F-4F9E-AA83-B4B510549982}"/>
    <cellStyle name="Normal 6 3 2 3 2 2" xfId="613" xr:uid="{C534F15A-3119-449E-9456-905C85A5E745}"/>
    <cellStyle name="Normal 6 3 2 3 2 2 2" xfId="1475" xr:uid="{96073C5A-17C7-43B1-95B6-B02FD0203EEF}"/>
    <cellStyle name="Normal 6 3 2 3 2 2 2 2" xfId="1476" xr:uid="{EC18B48A-398B-4461-878F-61FE40E96FF0}"/>
    <cellStyle name="Normal 6 3 2 3 2 2 3" xfId="1477" xr:uid="{5F31C9F9-2248-41E1-8973-84D7EC1FD255}"/>
    <cellStyle name="Normal 6 3 2 3 2 3" xfId="1478" xr:uid="{5AF58D6B-05A6-452F-B244-6EA12A4ADD79}"/>
    <cellStyle name="Normal 6 3 2 3 2 3 2" xfId="1479" xr:uid="{51477816-714D-412E-9354-001EF4B68ED7}"/>
    <cellStyle name="Normal 6 3 2 3 2 4" xfId="1480" xr:uid="{AB027AC1-B26A-444B-BDEB-D7D74E271D65}"/>
    <cellStyle name="Normal 6 3 2 3 3" xfId="614" xr:uid="{B7760803-C7A8-4255-9ECA-37B94282A5C3}"/>
    <cellStyle name="Normal 6 3 2 3 3 2" xfId="1481" xr:uid="{8EB3FBDC-B90B-4A01-BD90-422A2F835207}"/>
    <cellStyle name="Normal 6 3 2 3 3 2 2" xfId="1482" xr:uid="{3B7843E0-F4C5-4097-B4DF-014DB36F2230}"/>
    <cellStyle name="Normal 6 3 2 3 3 3" xfId="1483" xr:uid="{52DACBF2-F64C-427D-A0AA-A2C009D64C5E}"/>
    <cellStyle name="Normal 6 3 2 3 3 4" xfId="3138" xr:uid="{86E65069-CFC1-4D3B-8B56-90EDE964E26D}"/>
    <cellStyle name="Normal 6 3 2 3 4" xfId="1484" xr:uid="{31764AE1-03E0-43D3-9843-3BEC8284CC1B}"/>
    <cellStyle name="Normal 6 3 2 3 4 2" xfId="1485" xr:uid="{46601E77-73EA-4816-8EE4-0ED1C5A0E608}"/>
    <cellStyle name="Normal 6 3 2 3 5" xfId="1486" xr:uid="{5D6E2D38-06D6-4556-AF43-F560114F13BB}"/>
    <cellStyle name="Normal 6 3 2 3 6" xfId="3139" xr:uid="{89DD03BF-A290-407B-9897-E16B98DD5841}"/>
    <cellStyle name="Normal 6 3 2 4" xfId="324" xr:uid="{A975ABFE-B978-4997-8907-169B9DFEC73D}"/>
    <cellStyle name="Normal 6 3 2 4 2" xfId="615" xr:uid="{8200A901-5E24-4940-852C-2F3D057EE0BA}"/>
    <cellStyle name="Normal 6 3 2 4 2 2" xfId="616" xr:uid="{BDAE3EBE-E470-432C-8BB2-5D12B40F1A94}"/>
    <cellStyle name="Normal 6 3 2 4 2 2 2" xfId="1487" xr:uid="{A35088C7-7044-4D24-9EA6-339D4818273A}"/>
    <cellStyle name="Normal 6 3 2 4 2 2 2 2" xfId="1488" xr:uid="{17287718-6EE7-48CD-B6F9-0916CBA76DB7}"/>
    <cellStyle name="Normal 6 3 2 4 2 2 3" xfId="1489" xr:uid="{DD9D9CE3-4EC3-4B38-BFC5-526B3AF36C9B}"/>
    <cellStyle name="Normal 6 3 2 4 2 3" xfId="1490" xr:uid="{D3265928-DDCA-4695-83A8-79CF3CA3EED4}"/>
    <cellStyle name="Normal 6 3 2 4 2 3 2" xfId="1491" xr:uid="{DD27576F-519D-479E-9CF0-87845B1CDF22}"/>
    <cellStyle name="Normal 6 3 2 4 2 4" xfId="1492" xr:uid="{C12120EF-7359-40FD-A242-404A6A296DB6}"/>
    <cellStyle name="Normal 6 3 2 4 3" xfId="617" xr:uid="{FCD44C1F-08AF-4C15-8886-F5AF16B082A6}"/>
    <cellStyle name="Normal 6 3 2 4 3 2" xfId="1493" xr:uid="{1F687B43-7648-45BE-9BBC-5C94DE52CA5D}"/>
    <cellStyle name="Normal 6 3 2 4 3 2 2" xfId="1494" xr:uid="{B30D75BD-DDC0-4F8A-B105-5348D73238F6}"/>
    <cellStyle name="Normal 6 3 2 4 3 3" xfId="1495" xr:uid="{F4B75B6D-E44E-4950-BA3D-207735C9EAA6}"/>
    <cellStyle name="Normal 6 3 2 4 4" xfId="1496" xr:uid="{971EC5FC-F54E-4038-99BC-FB114A6A64A5}"/>
    <cellStyle name="Normal 6 3 2 4 4 2" xfId="1497" xr:uid="{CC408F4F-77D5-4152-AB1E-44557471B853}"/>
    <cellStyle name="Normal 6 3 2 4 5" xfId="1498" xr:uid="{1D7224A1-0190-403F-85C9-3BAA6B1D154F}"/>
    <cellStyle name="Normal 6 3 2 5" xfId="325" xr:uid="{3C3BC248-1EF3-4479-BC13-48CC9EA9F01E}"/>
    <cellStyle name="Normal 6 3 2 5 2" xfId="618" xr:uid="{B5F204FF-C96A-4EA0-BA0F-7EEFC414D58A}"/>
    <cellStyle name="Normal 6 3 2 5 2 2" xfId="1499" xr:uid="{B2725C81-EFB2-459B-8267-B632E3D4BFEE}"/>
    <cellStyle name="Normal 6 3 2 5 2 2 2" xfId="1500" xr:uid="{0634BB1C-5168-4496-B52E-4A6E4C7D181F}"/>
    <cellStyle name="Normal 6 3 2 5 2 3" xfId="1501" xr:uid="{1C9045E4-502D-4EB8-8D45-1594CD8FC1A2}"/>
    <cellStyle name="Normal 6 3 2 5 3" xfId="1502" xr:uid="{1B4AE5D2-E664-4E45-B5A8-A1A116486111}"/>
    <cellStyle name="Normal 6 3 2 5 3 2" xfId="1503" xr:uid="{33D9C675-872E-4DD0-A903-DC1FF2F0BAAB}"/>
    <cellStyle name="Normal 6 3 2 5 4" xfId="1504" xr:uid="{9A196AC3-376A-4F70-AC95-39BC328DFD31}"/>
    <cellStyle name="Normal 6 3 2 6" xfId="619" xr:uid="{70544FAB-A13A-421D-A3BE-97963E6658D8}"/>
    <cellStyle name="Normal 6 3 2 6 2" xfId="1505" xr:uid="{3E769709-CC99-4C60-A36E-93891CE4F15F}"/>
    <cellStyle name="Normal 6 3 2 6 2 2" xfId="1506" xr:uid="{C6D260BC-5402-4FA8-AF4D-127C76286C21}"/>
    <cellStyle name="Normal 6 3 2 6 3" xfId="1507" xr:uid="{E2E5647D-1A95-49A6-AEC4-27BFC05125C3}"/>
    <cellStyle name="Normal 6 3 2 6 4" xfId="3140" xr:uid="{0675A2F7-8E84-4167-9FD0-9259C7D261E5}"/>
    <cellStyle name="Normal 6 3 2 7" xfId="1508" xr:uid="{27A4EB07-934B-4AD7-BF88-0BF700880123}"/>
    <cellStyle name="Normal 6 3 2 7 2" xfId="1509" xr:uid="{61F7DD64-7C2F-41E7-99B3-E5E3F668ABC8}"/>
    <cellStyle name="Normal 6 3 2 8" xfId="1510" xr:uid="{B8EB940A-E670-4113-82CA-05D53C5D7E9F}"/>
    <cellStyle name="Normal 6 3 2 9" xfId="3141" xr:uid="{2ECB1D3D-760A-4AB4-9FF7-5F528F6D6EB7}"/>
    <cellStyle name="Normal 6 3 3" xfId="114" xr:uid="{B00C9CAB-C029-4993-91D7-64631DBD495E}"/>
    <cellStyle name="Normal 6 3 3 2" xfId="115" xr:uid="{C9FAE7B4-2AB4-4A38-AA30-6EE8CAD8A97D}"/>
    <cellStyle name="Normal 6 3 3 2 2" xfId="620" xr:uid="{7903AD20-31AE-42E2-9BB3-9A2BFCDA2EB8}"/>
    <cellStyle name="Normal 6 3 3 2 2 2" xfId="621" xr:uid="{E5A86AD5-06B9-4F80-AA52-1FE04189D5CE}"/>
    <cellStyle name="Normal 6 3 3 2 2 2 2" xfId="1511" xr:uid="{648E9610-D489-4BCA-BBA8-CB6AA9FBD0E7}"/>
    <cellStyle name="Normal 6 3 3 2 2 2 2 2" xfId="1512" xr:uid="{D61B4FED-FDD2-4247-9754-C2E6CC6F6459}"/>
    <cellStyle name="Normal 6 3 3 2 2 2 3" xfId="1513" xr:uid="{AAAA0DEE-9D8E-4542-91D7-C5BF4E3D0E23}"/>
    <cellStyle name="Normal 6 3 3 2 2 3" xfId="1514" xr:uid="{ED489CED-89F0-40B0-9690-74F50E2D250A}"/>
    <cellStyle name="Normal 6 3 3 2 2 3 2" xfId="1515" xr:uid="{CF5DFEAB-2CC2-4442-8370-069634E6B7B5}"/>
    <cellStyle name="Normal 6 3 3 2 2 4" xfId="1516" xr:uid="{38AA0688-63BF-4D3F-9FF5-EB1EA9E22E22}"/>
    <cellStyle name="Normal 6 3 3 2 3" xfId="622" xr:uid="{32A65A3F-A310-42B8-A0B9-F1CE76161E08}"/>
    <cellStyle name="Normal 6 3 3 2 3 2" xfId="1517" xr:uid="{6A7B9641-7889-420B-9100-3D69E65CBF4B}"/>
    <cellStyle name="Normal 6 3 3 2 3 2 2" xfId="1518" xr:uid="{B298612B-237C-478C-B016-D3706DB08BD1}"/>
    <cellStyle name="Normal 6 3 3 2 3 3" xfId="1519" xr:uid="{F040BB34-895D-4A37-B8A2-D715855801E2}"/>
    <cellStyle name="Normal 6 3 3 2 3 4" xfId="3142" xr:uid="{57AF8120-23B9-41A0-851E-CD647285F4F6}"/>
    <cellStyle name="Normal 6 3 3 2 4" xfId="1520" xr:uid="{366D1043-7298-4C78-8B95-E8F416A60353}"/>
    <cellStyle name="Normal 6 3 3 2 4 2" xfId="1521" xr:uid="{651BAAF2-778C-4A75-BBFF-18C84F2003A7}"/>
    <cellStyle name="Normal 6 3 3 2 5" xfId="1522" xr:uid="{B9D8EEFF-E36B-47CB-B949-8C243DC57719}"/>
    <cellStyle name="Normal 6 3 3 2 6" xfId="3143" xr:uid="{6BFC4442-8443-44DE-AE90-5C78CE1911B4}"/>
    <cellStyle name="Normal 6 3 3 3" xfId="326" xr:uid="{6C351FEE-B0C9-420B-89BC-E0DDDEF98472}"/>
    <cellStyle name="Normal 6 3 3 3 2" xfId="623" xr:uid="{8A6B9DAD-7EA3-4F83-BB64-23671F998E58}"/>
    <cellStyle name="Normal 6 3 3 3 2 2" xfId="624" xr:uid="{5F0A4C95-A445-440C-9177-FD903628F932}"/>
    <cellStyle name="Normal 6 3 3 3 2 2 2" xfId="1523" xr:uid="{E2F88A0B-45F5-4AB1-A9E9-DA885814C171}"/>
    <cellStyle name="Normal 6 3 3 3 2 2 2 2" xfId="1524" xr:uid="{60907EDD-2A72-4F87-A866-D0491B4068C5}"/>
    <cellStyle name="Normal 6 3 3 3 2 2 3" xfId="1525" xr:uid="{C17BCC25-D6FD-4046-8ABE-CACF894AC5C4}"/>
    <cellStyle name="Normal 6 3 3 3 2 3" xfId="1526" xr:uid="{9AB03751-5ECD-4756-AFA0-4624631235C7}"/>
    <cellStyle name="Normal 6 3 3 3 2 3 2" xfId="1527" xr:uid="{70D97880-78FE-40F9-9AC4-5CDB19623EBC}"/>
    <cellStyle name="Normal 6 3 3 3 2 4" xfId="1528" xr:uid="{2C0421F8-F7AB-4E23-8A87-A2B3BE157F0C}"/>
    <cellStyle name="Normal 6 3 3 3 3" xfId="625" xr:uid="{E9FFAF6A-6CCB-40B7-973B-975F0BDE0DB2}"/>
    <cellStyle name="Normal 6 3 3 3 3 2" xfId="1529" xr:uid="{94F73439-9AFC-4E92-A9BD-782F92D0017E}"/>
    <cellStyle name="Normal 6 3 3 3 3 2 2" xfId="1530" xr:uid="{15B9066A-5147-480F-8ACB-F696C135DC83}"/>
    <cellStyle name="Normal 6 3 3 3 3 3" xfId="1531" xr:uid="{4BAFA32B-56FE-41BE-9C54-BD51A84CC6CF}"/>
    <cellStyle name="Normal 6 3 3 3 4" xfId="1532" xr:uid="{18FDDA56-A310-4322-859E-BD9CAA3F692B}"/>
    <cellStyle name="Normal 6 3 3 3 4 2" xfId="1533" xr:uid="{B232B601-09CF-448A-962D-A8CA873D7961}"/>
    <cellStyle name="Normal 6 3 3 3 5" xfId="1534" xr:uid="{99FCD736-9812-4F59-AC30-11ACD3AB9E6D}"/>
    <cellStyle name="Normal 6 3 3 4" xfId="327" xr:uid="{BAFD310F-FFB7-487A-8FC7-E058587507E5}"/>
    <cellStyle name="Normal 6 3 3 4 2" xfId="626" xr:uid="{0B359A06-A225-431B-BA65-7971095A137F}"/>
    <cellStyle name="Normal 6 3 3 4 2 2" xfId="1535" xr:uid="{21FA080A-AFF3-4CE8-BE8D-563B8C43D532}"/>
    <cellStyle name="Normal 6 3 3 4 2 2 2" xfId="1536" xr:uid="{CF465D33-5A63-47F1-AE94-5992C3B8533E}"/>
    <cellStyle name="Normal 6 3 3 4 2 3" xfId="1537" xr:uid="{66599C22-9C94-4E37-A7B6-EB01F29DA49D}"/>
    <cellStyle name="Normal 6 3 3 4 3" xfId="1538" xr:uid="{F20DF098-02BE-4838-BFF0-A4A93BAD061C}"/>
    <cellStyle name="Normal 6 3 3 4 3 2" xfId="1539" xr:uid="{FAA85452-217F-4777-BF7F-688FAFF512C3}"/>
    <cellStyle name="Normal 6 3 3 4 4" xfId="1540" xr:uid="{773E6B2A-105E-4DAE-84E3-2ED166BFEE53}"/>
    <cellStyle name="Normal 6 3 3 5" xfId="627" xr:uid="{6515FA2E-5068-4722-9ADA-FE904BF1DD81}"/>
    <cellStyle name="Normal 6 3 3 5 2" xfId="1541" xr:uid="{4F74C37C-7060-4BDF-B00A-7FC62F72450A}"/>
    <cellStyle name="Normal 6 3 3 5 2 2" xfId="1542" xr:uid="{C486B418-055C-4CDF-9E1E-26653A66E9BA}"/>
    <cellStyle name="Normal 6 3 3 5 3" xfId="1543" xr:uid="{035D842C-7462-4448-B3A0-CBEF6882393D}"/>
    <cellStyle name="Normal 6 3 3 5 4" xfId="3144" xr:uid="{ABCB4032-4D36-4E2D-8319-6F2474F94607}"/>
    <cellStyle name="Normal 6 3 3 6" xfId="1544" xr:uid="{C15B05A0-3C5F-4B3F-A503-2D1013CC9844}"/>
    <cellStyle name="Normal 6 3 3 6 2" xfId="1545" xr:uid="{524D09D2-CF88-4A1E-AA66-825A9CF3EBE5}"/>
    <cellStyle name="Normal 6 3 3 7" xfId="1546" xr:uid="{F8A262EB-665D-48CC-B954-E07CB0A064AE}"/>
    <cellStyle name="Normal 6 3 3 8" xfId="3145" xr:uid="{005213CD-26AD-4241-9827-B4F8A27116E0}"/>
    <cellStyle name="Normal 6 3 4" xfId="116" xr:uid="{1DF3837C-DD1E-4209-BA51-4CD8E9F34D9C}"/>
    <cellStyle name="Normal 6 3 4 2" xfId="447" xr:uid="{0337EB16-2913-471D-80EB-F86ACBBF5D8C}"/>
    <cellStyle name="Normal 6 3 4 2 2" xfId="628" xr:uid="{93082D8C-2466-4EC6-BFEC-83532660DE46}"/>
    <cellStyle name="Normal 6 3 4 2 2 2" xfId="1547" xr:uid="{2091359A-F4F0-4BC4-8CCD-13F17F6F968F}"/>
    <cellStyle name="Normal 6 3 4 2 2 2 2" xfId="1548" xr:uid="{F11B7FFC-FD29-4EF2-9957-96910FEDDD21}"/>
    <cellStyle name="Normal 6 3 4 2 2 3" xfId="1549" xr:uid="{10D4F117-EA59-4062-BFA2-02226FCE48BB}"/>
    <cellStyle name="Normal 6 3 4 2 2 4" xfId="3146" xr:uid="{A7D38F16-A3C5-4531-A1C5-A8DF71E42544}"/>
    <cellStyle name="Normal 6 3 4 2 3" xfId="1550" xr:uid="{4F66B9B4-7D38-43DD-A025-9AB711A1279D}"/>
    <cellStyle name="Normal 6 3 4 2 3 2" xfId="1551" xr:uid="{DEA25FC8-1E98-44F9-87D7-A42CD9B27766}"/>
    <cellStyle name="Normal 6 3 4 2 4" xfId="1552" xr:uid="{D44AD522-B044-4F68-826A-B256DD5DA7E9}"/>
    <cellStyle name="Normal 6 3 4 2 5" xfId="3147" xr:uid="{BD5FD1E3-665D-455F-A2A4-FF54442AB80D}"/>
    <cellStyle name="Normal 6 3 4 3" xfId="629" xr:uid="{670F8591-1CFA-47F1-B31E-F0DEBEB10426}"/>
    <cellStyle name="Normal 6 3 4 3 2" xfId="1553" xr:uid="{C57A3A4C-E1B9-4A3F-B5F2-412A427AF8D8}"/>
    <cellStyle name="Normal 6 3 4 3 2 2" xfId="1554" xr:uid="{446AD375-4370-4A9A-8B8C-659CC98BB69A}"/>
    <cellStyle name="Normal 6 3 4 3 3" xfId="1555" xr:uid="{B549F80E-BF14-4CBD-8B2A-A18EE53BEA9B}"/>
    <cellStyle name="Normal 6 3 4 3 4" xfId="3148" xr:uid="{538F5E0A-0DF1-4197-90F2-9A957EF2316B}"/>
    <cellStyle name="Normal 6 3 4 4" xfId="1556" xr:uid="{BB50ADE6-9CBE-4A51-AFEF-EDFAD6B414A0}"/>
    <cellStyle name="Normal 6 3 4 4 2" xfId="1557" xr:uid="{3801B31C-A51D-4C50-8B68-17979B3B32D5}"/>
    <cellStyle name="Normal 6 3 4 4 3" xfId="3149" xr:uid="{C656D68C-54B1-4452-9F3D-C04EF47E2964}"/>
    <cellStyle name="Normal 6 3 4 4 4" xfId="3150" xr:uid="{90991EA1-53CA-4BB6-B4A1-3ACE95768175}"/>
    <cellStyle name="Normal 6 3 4 5" xfId="1558" xr:uid="{FB3034DF-3DED-4F6D-9BED-310CA3EE222F}"/>
    <cellStyle name="Normal 6 3 4 6" xfId="3151" xr:uid="{0E7C9691-25AD-4B25-8502-D869040632C7}"/>
    <cellStyle name="Normal 6 3 4 7" xfId="3152" xr:uid="{2B2121AD-3EA8-4023-B586-DF934583B863}"/>
    <cellStyle name="Normal 6 3 5" xfId="328" xr:uid="{E6E2A9A1-C86F-4E61-87CA-3FB6819AC4BA}"/>
    <cellStyle name="Normal 6 3 5 2" xfId="630" xr:uid="{4FA82AF9-A92D-463E-850D-540CB09C0CF4}"/>
    <cellStyle name="Normal 6 3 5 2 2" xfId="631" xr:uid="{367C3A78-ADF2-4305-B3A4-5D03CC7EB44C}"/>
    <cellStyle name="Normal 6 3 5 2 2 2" xfId="1559" xr:uid="{CB237254-EA07-4D07-84BC-2378E6577047}"/>
    <cellStyle name="Normal 6 3 5 2 2 2 2" xfId="1560" xr:uid="{A6B6F782-8C58-4494-98CA-75284EBF31DB}"/>
    <cellStyle name="Normal 6 3 5 2 2 3" xfId="1561" xr:uid="{82E817A6-85B6-41FC-A3F5-B0980E8740F9}"/>
    <cellStyle name="Normal 6 3 5 2 3" xfId="1562" xr:uid="{7780544B-011D-465A-B210-185C3A8A40E3}"/>
    <cellStyle name="Normal 6 3 5 2 3 2" xfId="1563" xr:uid="{4989A615-9C6A-4D2C-A2A5-AAC548106F8C}"/>
    <cellStyle name="Normal 6 3 5 2 4" xfId="1564" xr:uid="{3F4E74C7-F44C-4137-AA65-02F3BA36F4DA}"/>
    <cellStyle name="Normal 6 3 5 3" xfId="632" xr:uid="{503BE04F-7A7C-4EEF-8039-25EABC28572E}"/>
    <cellStyle name="Normal 6 3 5 3 2" xfId="1565" xr:uid="{4657040C-3CE8-4421-B323-35659E715B17}"/>
    <cellStyle name="Normal 6 3 5 3 2 2" xfId="1566" xr:uid="{870C479E-45A2-46F2-9238-0B0B1B289EDF}"/>
    <cellStyle name="Normal 6 3 5 3 3" xfId="1567" xr:uid="{E7A97DF3-BE4A-4892-B809-7213B3DD6D87}"/>
    <cellStyle name="Normal 6 3 5 3 4" xfId="3153" xr:uid="{4D68FD0F-786C-482B-B74D-5E64CEF3F4FC}"/>
    <cellStyle name="Normal 6 3 5 4" xfId="1568" xr:uid="{B73D3253-8D26-4C14-9EB4-01EAE6A9E223}"/>
    <cellStyle name="Normal 6 3 5 4 2" xfId="1569" xr:uid="{23646E25-3B35-4C11-ABD1-48EE7465E45B}"/>
    <cellStyle name="Normal 6 3 5 5" xfId="1570" xr:uid="{9FAC655F-176C-4CA0-BF87-E3394ED75D6D}"/>
    <cellStyle name="Normal 6 3 5 6" xfId="3154" xr:uid="{39C3A7DD-1ED6-4056-94A7-DA6EB2EEEB11}"/>
    <cellStyle name="Normal 6 3 6" xfId="329" xr:uid="{957AC977-66A9-4B16-985F-E5C5A748CEA2}"/>
    <cellStyle name="Normal 6 3 6 2" xfId="633" xr:uid="{DCA6794C-A3AB-420F-991F-DFA2A0E0EEDC}"/>
    <cellStyle name="Normal 6 3 6 2 2" xfId="1571" xr:uid="{CAE2FE0E-8A83-4608-B843-82F3FD3E2E99}"/>
    <cellStyle name="Normal 6 3 6 2 2 2" xfId="1572" xr:uid="{7D36D9D5-E7B1-44EF-AFEB-BCDAC593729F}"/>
    <cellStyle name="Normal 6 3 6 2 3" xfId="1573" xr:uid="{1895E449-2A24-48A9-A071-262CB381CB09}"/>
    <cellStyle name="Normal 6 3 6 2 4" xfId="3155" xr:uid="{468F7A81-D689-4CB8-BA02-D14A14EA84AA}"/>
    <cellStyle name="Normal 6 3 6 3" xfId="1574" xr:uid="{AD0B3263-6E3F-4C90-B984-2914EC7092DC}"/>
    <cellStyle name="Normal 6 3 6 3 2" xfId="1575" xr:uid="{4D27ED29-E04D-4988-8F46-C054053BDC89}"/>
    <cellStyle name="Normal 6 3 6 4" xfId="1576" xr:uid="{17CF5B31-1B7E-488B-91A7-EE6FA727C2F5}"/>
    <cellStyle name="Normal 6 3 6 5" xfId="3156" xr:uid="{D3DDA5BA-E372-4EBB-B47E-2F20CCFFE740}"/>
    <cellStyle name="Normal 6 3 7" xfId="634" xr:uid="{5A28C189-417C-4B62-BF79-217BAF52A3E6}"/>
    <cellStyle name="Normal 6 3 7 2" xfId="1577" xr:uid="{1C59DC6E-DC7E-4BA6-AFE7-9565D1580CED}"/>
    <cellStyle name="Normal 6 3 7 2 2" xfId="1578" xr:uid="{53109493-B5C8-4B3E-B5E6-066DD8E0C213}"/>
    <cellStyle name="Normal 6 3 7 3" xfId="1579" xr:uid="{267BEB6D-F458-4B1B-B5DA-CAB362856DF1}"/>
    <cellStyle name="Normal 6 3 7 4" xfId="3157" xr:uid="{321636DF-A7FB-4ED9-B851-F14657247934}"/>
    <cellStyle name="Normal 6 3 8" xfId="1580" xr:uid="{37CCCC54-7E6A-4BAA-B6E1-77355F410D20}"/>
    <cellStyle name="Normal 6 3 8 2" xfId="1581" xr:uid="{8BC248C9-7957-468B-AE1F-FECC978EE241}"/>
    <cellStyle name="Normal 6 3 8 3" xfId="3158" xr:uid="{D3F3C330-99EF-479D-9933-7529670D59F2}"/>
    <cellStyle name="Normal 6 3 8 4" xfId="3159" xr:uid="{807B72F3-7C09-4049-869E-370CF7495D67}"/>
    <cellStyle name="Normal 6 3 9" xfId="1582" xr:uid="{020B7625-EE97-4F21-A8D9-A1973BC64138}"/>
    <cellStyle name="Normal 6 3 9 2" xfId="4718" xr:uid="{D0113E57-082A-4D99-BEC1-F9DF4238AFC4}"/>
    <cellStyle name="Normal 6 4" xfId="117" xr:uid="{2CEA44E0-F83C-4247-AFB5-C54B0E357908}"/>
    <cellStyle name="Normal 6 4 10" xfId="3160" xr:uid="{63FBF3CD-5A13-4B35-8795-A703331E28D8}"/>
    <cellStyle name="Normal 6 4 11" xfId="3161" xr:uid="{44FFDE26-87B8-45C6-9EAC-7AB69A5FEE87}"/>
    <cellStyle name="Normal 6 4 2" xfId="118" xr:uid="{33B44E4F-95A5-471F-9700-2A7F0C22B912}"/>
    <cellStyle name="Normal 6 4 2 2" xfId="119" xr:uid="{46F0E9AC-EE99-4D7A-A894-6671E6AE851C}"/>
    <cellStyle name="Normal 6 4 2 2 2" xfId="330" xr:uid="{94E3E65B-BED6-4643-9D8D-3D8072775622}"/>
    <cellStyle name="Normal 6 4 2 2 2 2" xfId="635" xr:uid="{C2CC3A6B-635B-4F52-8480-0A66FB31A56D}"/>
    <cellStyle name="Normal 6 4 2 2 2 2 2" xfId="1583" xr:uid="{69ADD2EF-C4DD-430B-AF1C-F2BC87A1E9A5}"/>
    <cellStyle name="Normal 6 4 2 2 2 2 2 2" xfId="1584" xr:uid="{B868A0EC-61E7-43C8-B10D-0314FE4C6EA7}"/>
    <cellStyle name="Normal 6 4 2 2 2 2 3" xfId="1585" xr:uid="{3A629FF1-7FE0-4F26-B3C2-F5DE9E4F6A91}"/>
    <cellStyle name="Normal 6 4 2 2 2 2 4" xfId="3162" xr:uid="{53796F82-6908-49E5-ABB5-935C41A57E96}"/>
    <cellStyle name="Normal 6 4 2 2 2 3" xfId="1586" xr:uid="{4B5F04E8-5682-45D1-95B8-E3DDEF9FC504}"/>
    <cellStyle name="Normal 6 4 2 2 2 3 2" xfId="1587" xr:uid="{62D5925C-8134-44A8-A69B-0934EE2855D2}"/>
    <cellStyle name="Normal 6 4 2 2 2 3 3" xfId="3163" xr:uid="{64BCB69D-558F-4E6C-832D-F5546C21B3E9}"/>
    <cellStyle name="Normal 6 4 2 2 2 3 4" xfId="3164" xr:uid="{CB8CE142-9408-41AD-B223-5A32A2641B81}"/>
    <cellStyle name="Normal 6 4 2 2 2 4" xfId="1588" xr:uid="{F8FB8B5E-4B58-4DC8-A5CF-7B63B761D443}"/>
    <cellStyle name="Normal 6 4 2 2 2 5" xfId="3165" xr:uid="{98E07F4C-18C2-44A3-BAD9-1E9F0A47F28B}"/>
    <cellStyle name="Normal 6 4 2 2 2 6" xfId="3166" xr:uid="{00194892-F529-49C3-834E-1C192ABB966E}"/>
    <cellStyle name="Normal 6 4 2 2 3" xfId="636" xr:uid="{A1C5F5C8-A2F2-4EF1-B156-052C40CFD868}"/>
    <cellStyle name="Normal 6 4 2 2 3 2" xfId="1589" xr:uid="{B1C16085-5F93-4CA6-9605-B3129F47DCD6}"/>
    <cellStyle name="Normal 6 4 2 2 3 2 2" xfId="1590" xr:uid="{7884256E-6E1A-469D-9922-C9F8B6C9F3FE}"/>
    <cellStyle name="Normal 6 4 2 2 3 2 3" xfId="3167" xr:uid="{2AEC2EC8-685A-42E5-AA1A-95E4DC473AE2}"/>
    <cellStyle name="Normal 6 4 2 2 3 2 4" xfId="3168" xr:uid="{3693F687-FB40-493F-8825-D79332DD9D9A}"/>
    <cellStyle name="Normal 6 4 2 2 3 3" xfId="1591" xr:uid="{B6C23605-9686-4456-A731-BAD1654CC0E9}"/>
    <cellStyle name="Normal 6 4 2 2 3 4" xfId="3169" xr:uid="{EA637311-BE47-4414-8EAF-6380474FB3BE}"/>
    <cellStyle name="Normal 6 4 2 2 3 5" xfId="3170" xr:uid="{D5805B62-06B7-48C9-9691-D98B12DE3148}"/>
    <cellStyle name="Normal 6 4 2 2 4" xfId="1592" xr:uid="{E6D32FBD-4312-4123-BA7B-726488C6155A}"/>
    <cellStyle name="Normal 6 4 2 2 4 2" xfId="1593" xr:uid="{88FF12D4-B651-4F57-AC62-BFC8398EE6FF}"/>
    <cellStyle name="Normal 6 4 2 2 4 3" xfId="3171" xr:uid="{81A305DD-B95F-4B79-B5C3-380ADD1226DA}"/>
    <cellStyle name="Normal 6 4 2 2 4 4" xfId="3172" xr:uid="{058FEC0C-73A8-4BEE-9485-5F1F30634D31}"/>
    <cellStyle name="Normal 6 4 2 2 5" xfId="1594" xr:uid="{A6C7FED2-C950-4CB1-A072-76649F0B174B}"/>
    <cellStyle name="Normal 6 4 2 2 5 2" xfId="3173" xr:uid="{F5C16AA7-2CA2-4EE6-BC85-97454F60E950}"/>
    <cellStyle name="Normal 6 4 2 2 5 3" xfId="3174" xr:uid="{CB484937-1C1B-4BD6-8476-FA135E0C072C}"/>
    <cellStyle name="Normal 6 4 2 2 5 4" xfId="3175" xr:uid="{C00490B3-B600-44FB-812E-5FB5C2B6CECA}"/>
    <cellStyle name="Normal 6 4 2 2 6" xfId="3176" xr:uid="{52866B1B-5961-4D10-B9D5-F4F7942C1D9E}"/>
    <cellStyle name="Normal 6 4 2 2 7" xfId="3177" xr:uid="{86A9497C-089E-4C4B-92B4-9A1393CAC2C2}"/>
    <cellStyle name="Normal 6 4 2 2 8" xfId="3178" xr:uid="{1D5A1132-7DF5-4309-9C2D-F4447571B333}"/>
    <cellStyle name="Normal 6 4 2 3" xfId="331" xr:uid="{0DA089EC-9AA6-440F-A092-96FEC22F4EE6}"/>
    <cellStyle name="Normal 6 4 2 3 2" xfId="637" xr:uid="{BD98A6DC-6E17-422D-9F36-8503CA3AA188}"/>
    <cellStyle name="Normal 6 4 2 3 2 2" xfId="638" xr:uid="{E705BA30-457A-4BF5-B5B0-9C85F40DAB18}"/>
    <cellStyle name="Normal 6 4 2 3 2 2 2" xfId="1595" xr:uid="{A87C28D7-C133-49D7-AEE0-CBE4ACA0A321}"/>
    <cellStyle name="Normal 6 4 2 3 2 2 2 2" xfId="1596" xr:uid="{DA4885E3-6741-430C-81F7-F4445FADCE4E}"/>
    <cellStyle name="Normal 6 4 2 3 2 2 3" xfId="1597" xr:uid="{8160C2A0-9A50-4888-97A1-D6328EF96ABE}"/>
    <cellStyle name="Normal 6 4 2 3 2 3" xfId="1598" xr:uid="{7EF310C8-057D-4BFF-BE1E-FE7B568974CE}"/>
    <cellStyle name="Normal 6 4 2 3 2 3 2" xfId="1599" xr:uid="{7184AC53-D07B-44CD-B074-2033416BF671}"/>
    <cellStyle name="Normal 6 4 2 3 2 4" xfId="1600" xr:uid="{7A6D39B3-A61A-4DCB-B9BA-FE8254FE3426}"/>
    <cellStyle name="Normal 6 4 2 3 3" xfId="639" xr:uid="{04CC64EF-06E0-4196-B905-B7BEFC3EE7F9}"/>
    <cellStyle name="Normal 6 4 2 3 3 2" xfId="1601" xr:uid="{445617D9-2C7C-4412-B31D-4805351E0788}"/>
    <cellStyle name="Normal 6 4 2 3 3 2 2" xfId="1602" xr:uid="{E7DB5D80-16D3-4EFF-9A6A-CBD0ACFF0757}"/>
    <cellStyle name="Normal 6 4 2 3 3 3" xfId="1603" xr:uid="{4A390084-0EC2-4E42-8D46-157FA4166899}"/>
    <cellStyle name="Normal 6 4 2 3 3 4" xfId="3179" xr:uid="{57B41F14-D8ED-43B7-AC3C-4DD367FE1112}"/>
    <cellStyle name="Normal 6 4 2 3 4" xfId="1604" xr:uid="{A9D6DF9A-A2F8-402F-AB0D-14F86F3681DD}"/>
    <cellStyle name="Normal 6 4 2 3 4 2" xfId="1605" xr:uid="{AB6961E6-97A5-4D9D-BA5C-5526DEF983D0}"/>
    <cellStyle name="Normal 6 4 2 3 5" xfId="1606" xr:uid="{F97B0067-CB5C-477A-9F1A-76D8FCFACBBF}"/>
    <cellStyle name="Normal 6 4 2 3 6" xfId="3180" xr:uid="{FFE07E71-538C-4EF6-B55C-180D72BAF3B9}"/>
    <cellStyle name="Normal 6 4 2 4" xfId="332" xr:uid="{0B8A1E21-D25A-4236-9353-7C6C46870A10}"/>
    <cellStyle name="Normal 6 4 2 4 2" xfId="640" xr:uid="{5830F82F-5291-4656-AB46-4C0AEE22DD3F}"/>
    <cellStyle name="Normal 6 4 2 4 2 2" xfId="1607" xr:uid="{887FDD7E-B08D-437A-AAEF-ED421B89C5DA}"/>
    <cellStyle name="Normal 6 4 2 4 2 2 2" xfId="1608" xr:uid="{0FA98B27-477B-43E0-9AA0-E2CD717CF338}"/>
    <cellStyle name="Normal 6 4 2 4 2 3" xfId="1609" xr:uid="{BC0742F5-8A1D-407E-BF77-64F0F00A8BC0}"/>
    <cellStyle name="Normal 6 4 2 4 2 4" xfId="3181" xr:uid="{3814AE21-C442-45F2-AE52-A93DB6621BB2}"/>
    <cellStyle name="Normal 6 4 2 4 3" xfId="1610" xr:uid="{888F9D9D-13D5-44CB-AB53-97869CA8E05E}"/>
    <cellStyle name="Normal 6 4 2 4 3 2" xfId="1611" xr:uid="{28359FE4-32E6-4FF9-AF1F-016E540D869F}"/>
    <cellStyle name="Normal 6 4 2 4 4" xfId="1612" xr:uid="{4D571545-AEDE-4DE6-B618-9ABD11E56E20}"/>
    <cellStyle name="Normal 6 4 2 4 5" xfId="3182" xr:uid="{D8EAE077-F7BE-4D9D-A790-31D0E6AEFF46}"/>
    <cellStyle name="Normal 6 4 2 5" xfId="333" xr:uid="{F5C8E370-6AC2-4F28-9F04-13952CD2FD0B}"/>
    <cellStyle name="Normal 6 4 2 5 2" xfId="1613" xr:uid="{BB807714-6C1F-44A9-A2A6-FA6A748D65B5}"/>
    <cellStyle name="Normal 6 4 2 5 2 2" xfId="1614" xr:uid="{08F34B53-D2F7-4BB8-BDA5-35FB78EBFEC9}"/>
    <cellStyle name="Normal 6 4 2 5 3" xfId="1615" xr:uid="{5A6AE70C-2D53-4D63-B5E7-16DCDC5D683A}"/>
    <cellStyle name="Normal 6 4 2 5 4" xfId="3183" xr:uid="{92362FA8-70BF-4D2D-ADC6-CDBCB7DA69CE}"/>
    <cellStyle name="Normal 6 4 2 6" xfId="1616" xr:uid="{FCD4AF99-B08B-4C40-BB9B-18854E388C80}"/>
    <cellStyle name="Normal 6 4 2 6 2" xfId="1617" xr:uid="{DBF83AE8-C304-4ECD-AC3C-1D24CBD0F6D0}"/>
    <cellStyle name="Normal 6 4 2 6 3" xfId="3184" xr:uid="{2CE734A4-C5B3-4DFA-BC6B-84D8D479AF12}"/>
    <cellStyle name="Normal 6 4 2 6 4" xfId="3185" xr:uid="{1A3372A1-A8D3-4AE8-B33C-78E0E943D1F7}"/>
    <cellStyle name="Normal 6 4 2 7" xfId="1618" xr:uid="{5FA1480E-8329-4FA6-B6C2-F36311880E31}"/>
    <cellStyle name="Normal 6 4 2 8" xfId="3186" xr:uid="{733DEAAF-245E-4906-A45C-14C0805305D8}"/>
    <cellStyle name="Normal 6 4 2 9" xfId="3187" xr:uid="{451977BE-AA67-4123-A730-141836587B72}"/>
    <cellStyle name="Normal 6 4 3" xfId="120" xr:uid="{4E45BAD5-75D3-47A7-A6D8-DA1577B98BAD}"/>
    <cellStyle name="Normal 6 4 3 2" xfId="121" xr:uid="{EFF34059-51F4-4458-B75D-E398F139ED0A}"/>
    <cellStyle name="Normal 6 4 3 2 2" xfId="641" xr:uid="{ECD791C9-4425-44CE-AED7-CE893A287883}"/>
    <cellStyle name="Normal 6 4 3 2 2 2" xfId="1619" xr:uid="{756CFC68-3C0F-4FF8-B915-D1F4517C309B}"/>
    <cellStyle name="Normal 6 4 3 2 2 2 2" xfId="1620" xr:uid="{B0018038-5B9F-4616-8C85-E9C99C659A3F}"/>
    <cellStyle name="Normal 6 4 3 2 2 2 2 2" xfId="4476" xr:uid="{433312FF-6A6D-4704-82C8-9C212AD122E9}"/>
    <cellStyle name="Normal 6 4 3 2 2 2 3" xfId="4477" xr:uid="{73CA67F5-3267-43CB-BB0D-02CD445F48BA}"/>
    <cellStyle name="Normal 6 4 3 2 2 3" xfId="1621" xr:uid="{7834B027-68C1-4A61-B5AA-E585D5512D68}"/>
    <cellStyle name="Normal 6 4 3 2 2 3 2" xfId="4478" xr:uid="{824BD14D-71EB-4DD6-AAD6-90D611261F45}"/>
    <cellStyle name="Normal 6 4 3 2 2 4" xfId="3188" xr:uid="{D1AD393E-C7FA-497D-ACD1-06D11ADF1C58}"/>
    <cellStyle name="Normal 6 4 3 2 3" xfId="1622" xr:uid="{8B4AC152-AA4C-4779-AE4B-193B9B6740B7}"/>
    <cellStyle name="Normal 6 4 3 2 3 2" xfId="1623" xr:uid="{E6C73398-BB3B-4A06-A151-80BACED640B5}"/>
    <cellStyle name="Normal 6 4 3 2 3 2 2" xfId="4479" xr:uid="{A4A8A367-1EE9-4C79-87D9-D2E58B5BB34F}"/>
    <cellStyle name="Normal 6 4 3 2 3 3" xfId="3189" xr:uid="{B5A1AEB6-4E07-4D98-897D-30ECEC0D2801}"/>
    <cellStyle name="Normal 6 4 3 2 3 4" xfId="3190" xr:uid="{7EB045FE-768C-4E99-BD58-9F09BAD66AA9}"/>
    <cellStyle name="Normal 6 4 3 2 4" xfId="1624" xr:uid="{EF57F214-6C4D-4534-BD2E-58C065086AFF}"/>
    <cellStyle name="Normal 6 4 3 2 4 2" xfId="4480" xr:uid="{FF58B31D-7E51-4288-A855-80B63082EB43}"/>
    <cellStyle name="Normal 6 4 3 2 5" xfId="3191" xr:uid="{81ECA125-3D09-4365-A59B-237E2EDB5FD2}"/>
    <cellStyle name="Normal 6 4 3 2 6" xfId="3192" xr:uid="{E556569A-5679-4A34-AD40-C83B1664C323}"/>
    <cellStyle name="Normal 6 4 3 3" xfId="334" xr:uid="{1EBB0F79-6642-4F86-BE1B-7DD69468EFB7}"/>
    <cellStyle name="Normal 6 4 3 3 2" xfId="1625" xr:uid="{8A8ED9E3-FC4D-464B-9A4D-256B263731C0}"/>
    <cellStyle name="Normal 6 4 3 3 2 2" xfId="1626" xr:uid="{CFB91BEA-50C2-482C-AC05-8962FAF21DA1}"/>
    <cellStyle name="Normal 6 4 3 3 2 2 2" xfId="4481" xr:uid="{98C19C86-63C0-4C4C-A2C3-AB1C93788302}"/>
    <cellStyle name="Normal 6 4 3 3 2 3" xfId="3193" xr:uid="{F83C6172-52CC-4652-845E-F48E3A215A86}"/>
    <cellStyle name="Normal 6 4 3 3 2 4" xfId="3194" xr:uid="{6A57D490-8D3C-4716-A4C7-D18E5F962A04}"/>
    <cellStyle name="Normal 6 4 3 3 3" xfId="1627" xr:uid="{31E3208D-7B11-49F4-AC43-7CAE3A4CD548}"/>
    <cellStyle name="Normal 6 4 3 3 3 2" xfId="4482" xr:uid="{6C525B91-CC1C-46FA-8F45-479D0BE2CB3F}"/>
    <cellStyle name="Normal 6 4 3 3 4" xfId="3195" xr:uid="{7C5A80AD-007F-49CD-9F12-A42904CD14EC}"/>
    <cellStyle name="Normal 6 4 3 3 5" xfId="3196" xr:uid="{C36CED70-8054-495E-A2F7-78439734D00E}"/>
    <cellStyle name="Normal 6 4 3 4" xfId="1628" xr:uid="{E628FC80-6E5C-4571-A997-F397EAB5E853}"/>
    <cellStyle name="Normal 6 4 3 4 2" xfId="1629" xr:uid="{1DF2DFEE-11BC-4AE1-9D12-616239BEB0B2}"/>
    <cellStyle name="Normal 6 4 3 4 2 2" xfId="4483" xr:uid="{CD333369-904C-4FB3-808A-49CEF413835F}"/>
    <cellStyle name="Normal 6 4 3 4 3" xfId="3197" xr:uid="{71AAAD71-43C2-4793-BE1B-6D2777975AB5}"/>
    <cellStyle name="Normal 6 4 3 4 4" xfId="3198" xr:uid="{A4012F40-C389-4DD4-A08B-9D9449379629}"/>
    <cellStyle name="Normal 6 4 3 5" xfId="1630" xr:uid="{7624BE68-04BB-4F20-A950-C8D147180D90}"/>
    <cellStyle name="Normal 6 4 3 5 2" xfId="3199" xr:uid="{D61007C6-FED9-4975-A50A-2668B9423740}"/>
    <cellStyle name="Normal 6 4 3 5 3" xfId="3200" xr:uid="{089D154B-E261-4FFB-BA0F-D2CC3C05879B}"/>
    <cellStyle name="Normal 6 4 3 5 4" xfId="3201" xr:uid="{C8FDF46E-5058-4BF8-BE94-C20D1360B09B}"/>
    <cellStyle name="Normal 6 4 3 6" xfId="3202" xr:uid="{F7231240-7CB1-4C5F-977C-EA26582DB858}"/>
    <cellStyle name="Normal 6 4 3 7" xfId="3203" xr:uid="{CFD432C3-CC23-4132-BD7E-D8BCB1382A5D}"/>
    <cellStyle name="Normal 6 4 3 8" xfId="3204" xr:uid="{EEFC6FBE-5DFB-447A-A473-574724CF9266}"/>
    <cellStyle name="Normal 6 4 4" xfId="122" xr:uid="{D85021C9-2BC8-4F74-A69F-B3196DA2ADB0}"/>
    <cellStyle name="Normal 6 4 4 2" xfId="642" xr:uid="{663A6E86-FD9D-49C4-B408-FDB9FA3E6CF8}"/>
    <cellStyle name="Normal 6 4 4 2 2" xfId="643" xr:uid="{416BCB59-C4F5-411D-B07B-4EE0D081887A}"/>
    <cellStyle name="Normal 6 4 4 2 2 2" xfId="1631" xr:uid="{280C579C-BEBA-4F7A-B53E-6CA62F52BDDF}"/>
    <cellStyle name="Normal 6 4 4 2 2 2 2" xfId="1632" xr:uid="{EF0F0E33-BB5D-4B62-8790-EC57B40D1790}"/>
    <cellStyle name="Normal 6 4 4 2 2 3" xfId="1633" xr:uid="{9CC36742-6925-4A03-8880-576C4106D9EC}"/>
    <cellStyle name="Normal 6 4 4 2 2 4" xfId="3205" xr:uid="{E2EF20EC-8368-488B-9E16-3EA10C9056C2}"/>
    <cellStyle name="Normal 6 4 4 2 3" xfId="1634" xr:uid="{F7588931-0B98-49A7-B716-E78654923C62}"/>
    <cellStyle name="Normal 6 4 4 2 3 2" xfId="1635" xr:uid="{AC15B161-DD09-4B0D-A7CC-653BCC833026}"/>
    <cellStyle name="Normal 6 4 4 2 4" xfId="1636" xr:uid="{15DD73A1-B196-4FEB-9A87-F769ED152754}"/>
    <cellStyle name="Normal 6 4 4 2 5" xfId="3206" xr:uid="{DAD31FCE-AA27-4751-BBD5-700238BE2FB9}"/>
    <cellStyle name="Normal 6 4 4 3" xfId="644" xr:uid="{31EE09E7-FD6B-4FB5-BD7B-64187A3963F5}"/>
    <cellStyle name="Normal 6 4 4 3 2" xfId="1637" xr:uid="{759CDF28-55C3-4A3A-95CD-F5ADCD63A568}"/>
    <cellStyle name="Normal 6 4 4 3 2 2" xfId="1638" xr:uid="{B36AD530-E076-4A1F-8233-480FFA1DC66C}"/>
    <cellStyle name="Normal 6 4 4 3 3" xfId="1639" xr:uid="{D6C7E0EA-9E77-4D82-BF6B-9FB876CBC5C7}"/>
    <cellStyle name="Normal 6 4 4 3 4" xfId="3207" xr:uid="{DB2C2880-1D7A-4F81-AC45-D6912B08033B}"/>
    <cellStyle name="Normal 6 4 4 4" xfId="1640" xr:uid="{2CD21C9C-4F05-4678-B6F2-C5834741B45B}"/>
    <cellStyle name="Normal 6 4 4 4 2" xfId="1641" xr:uid="{C3FCFAB6-2B8A-4F6A-AA7B-DF1E62C16400}"/>
    <cellStyle name="Normal 6 4 4 4 3" xfId="3208" xr:uid="{97037193-41C7-4A52-9954-AF3300828BA0}"/>
    <cellStyle name="Normal 6 4 4 4 4" xfId="3209" xr:uid="{66F47020-78A2-4B02-B902-26431E50E0F0}"/>
    <cellStyle name="Normal 6 4 4 5" xfId="1642" xr:uid="{026398D2-1648-4271-85C3-E0F37E144AD2}"/>
    <cellStyle name="Normal 6 4 4 6" xfId="3210" xr:uid="{B65237E7-E264-43CA-89B4-8C170DBFFD8F}"/>
    <cellStyle name="Normal 6 4 4 7" xfId="3211" xr:uid="{A1BDA2E8-C90B-4804-AE93-41BA716955E6}"/>
    <cellStyle name="Normal 6 4 5" xfId="335" xr:uid="{F3FB6567-F5EC-4CC4-B8F8-56CF208A85CE}"/>
    <cellStyle name="Normal 6 4 5 2" xfId="645" xr:uid="{D94D313B-BF90-4ECC-8F79-408895292EE6}"/>
    <cellStyle name="Normal 6 4 5 2 2" xfId="1643" xr:uid="{732CAB50-6BCC-4FA0-BAB5-ECA753E4B96F}"/>
    <cellStyle name="Normal 6 4 5 2 2 2" xfId="1644" xr:uid="{73ED6D9B-E651-4629-9547-049D5DDE0A7D}"/>
    <cellStyle name="Normal 6 4 5 2 3" xfId="1645" xr:uid="{8E6FF38E-63FF-40D3-AECB-50D86979C7DA}"/>
    <cellStyle name="Normal 6 4 5 2 4" xfId="3212" xr:uid="{FDB6EBF4-3460-4DEF-A7F4-8FE07057675F}"/>
    <cellStyle name="Normal 6 4 5 3" xfId="1646" xr:uid="{9E621ADA-99FC-44C3-A224-9FF91E46C6F3}"/>
    <cellStyle name="Normal 6 4 5 3 2" xfId="1647" xr:uid="{74F921CE-D9C7-4FC5-8AEB-E771D08CA9FF}"/>
    <cellStyle name="Normal 6 4 5 3 3" xfId="3213" xr:uid="{17227801-B7CC-4B14-BF6D-049B98861365}"/>
    <cellStyle name="Normal 6 4 5 3 4" xfId="3214" xr:uid="{728215FD-9B68-4E5A-B80A-C536A97AAED8}"/>
    <cellStyle name="Normal 6 4 5 4" xfId="1648" xr:uid="{8446A76D-70FF-4264-8C56-A99DB4118E61}"/>
    <cellStyle name="Normal 6 4 5 5" xfId="3215" xr:uid="{CBCD87B9-3D12-491F-A425-E30973B227E8}"/>
    <cellStyle name="Normal 6 4 5 6" xfId="3216" xr:uid="{8D302181-6F77-4A55-BE2D-85C4FF2EE9D6}"/>
    <cellStyle name="Normal 6 4 6" xfId="336" xr:uid="{505B6EEE-9F81-4D2B-84E0-3F9ED4484AA5}"/>
    <cellStyle name="Normal 6 4 6 2" xfId="1649" xr:uid="{A5A42AB2-BC3B-4D38-ADFE-D21E50C02E5C}"/>
    <cellStyle name="Normal 6 4 6 2 2" xfId="1650" xr:uid="{F10EA578-7756-453B-A512-60B214C84CCF}"/>
    <cellStyle name="Normal 6 4 6 2 3" xfId="3217" xr:uid="{1100697D-B139-4BA4-91EF-E7525A7FB909}"/>
    <cellStyle name="Normal 6 4 6 2 4" xfId="3218" xr:uid="{D794EEDA-1178-4A11-95F5-6A66C93EE20D}"/>
    <cellStyle name="Normal 6 4 6 3" xfId="1651" xr:uid="{BFE11759-1768-45EA-BBFF-0F451C8D55E6}"/>
    <cellStyle name="Normal 6 4 6 4" xfId="3219" xr:uid="{C0FB41E4-DE03-46FC-9548-398A8DF5004C}"/>
    <cellStyle name="Normal 6 4 6 5" xfId="3220" xr:uid="{8BC8FE0D-6092-4F43-BB6B-D38D477D423D}"/>
    <cellStyle name="Normal 6 4 7" xfId="1652" xr:uid="{6D8AF643-701F-4255-8968-40CFD0EAFA90}"/>
    <cellStyle name="Normal 6 4 7 2" xfId="1653" xr:uid="{D16A817F-DDDE-4863-83C4-9B66F1039167}"/>
    <cellStyle name="Normal 6 4 7 3" xfId="3221" xr:uid="{D121C5CF-C658-4D98-9A4E-43F95BE50E31}"/>
    <cellStyle name="Normal 6 4 7 3 2" xfId="4407" xr:uid="{AA1BD063-CE9B-48E1-ACFF-98EA1FED55CA}"/>
    <cellStyle name="Normal 6 4 7 3 3" xfId="4685" xr:uid="{8140872B-1A56-4E86-918B-872482353A0D}"/>
    <cellStyle name="Normal 6 4 7 4" xfId="3222" xr:uid="{9C887F2F-B4E6-4154-B521-4D0D0FB552C3}"/>
    <cellStyle name="Normal 6 4 8" xfId="1654" xr:uid="{BC0E578E-E79C-4B52-B9BA-B70C20DB6C6C}"/>
    <cellStyle name="Normal 6 4 8 2" xfId="3223" xr:uid="{F19E7420-C84A-4B45-82CA-1184B2E11953}"/>
    <cellStyle name="Normal 6 4 8 3" xfId="3224" xr:uid="{999035FA-169B-4FA6-B199-BF05B9955885}"/>
    <cellStyle name="Normal 6 4 8 4" xfId="3225" xr:uid="{A02C85B6-0C5C-4620-A46F-38ABDD104192}"/>
    <cellStyle name="Normal 6 4 9" xfId="3226" xr:uid="{D10D8766-A1BD-4F0E-907E-60A42136777F}"/>
    <cellStyle name="Normal 6 5" xfId="123" xr:uid="{835CF338-6692-441B-9D1C-75FDBF715C74}"/>
    <cellStyle name="Normal 6 5 10" xfId="3227" xr:uid="{3BA0A047-7C89-4B8B-9FC9-3812A9308063}"/>
    <cellStyle name="Normal 6 5 11" xfId="3228" xr:uid="{F117D759-1D76-4CFC-AC2F-CF040FC2CC68}"/>
    <cellStyle name="Normal 6 5 2" xfId="124" xr:uid="{FA26BCEE-F3C1-41F2-A523-0309EC92863C}"/>
    <cellStyle name="Normal 6 5 2 2" xfId="337" xr:uid="{DD1390A6-7D79-4C9A-BFF7-AE0BD3162F8D}"/>
    <cellStyle name="Normal 6 5 2 2 2" xfId="646" xr:uid="{60072BC6-FFA7-4C6F-91A7-44D798C31FAA}"/>
    <cellStyle name="Normal 6 5 2 2 2 2" xfId="647" xr:uid="{814C0938-3531-45EB-93D7-2BE680D27E0E}"/>
    <cellStyle name="Normal 6 5 2 2 2 2 2" xfId="1655" xr:uid="{3F9B7242-E8B5-44B1-A99E-D6A0E85EF307}"/>
    <cellStyle name="Normal 6 5 2 2 2 2 3" xfId="3229" xr:uid="{B09BF57F-2E44-4071-8D9B-02E007F9D75F}"/>
    <cellStyle name="Normal 6 5 2 2 2 2 4" xfId="3230" xr:uid="{AFF7F4A9-998E-49C6-94DA-301AF0291F25}"/>
    <cellStyle name="Normal 6 5 2 2 2 3" xfId="1656" xr:uid="{34DB1C08-454D-41F7-9DBC-E286F6DF6F0C}"/>
    <cellStyle name="Normal 6 5 2 2 2 3 2" xfId="3231" xr:uid="{D8F1D4F6-7752-4F9E-9485-C47D4AA1F53F}"/>
    <cellStyle name="Normal 6 5 2 2 2 3 3" xfId="3232" xr:uid="{E575D7A7-36E0-45C0-BC43-64E850DED340}"/>
    <cellStyle name="Normal 6 5 2 2 2 3 4" xfId="3233" xr:uid="{358B4B9A-DD0C-4145-95B7-0E2F497FF38A}"/>
    <cellStyle name="Normal 6 5 2 2 2 4" xfId="3234" xr:uid="{562EDC64-31AD-4F45-984F-8F856FDD15ED}"/>
    <cellStyle name="Normal 6 5 2 2 2 5" xfId="3235" xr:uid="{8FB8242E-F813-4086-9BD2-67DBD8B1575F}"/>
    <cellStyle name="Normal 6 5 2 2 2 6" xfId="3236" xr:uid="{EAFAF367-2B29-4C33-872F-155BE2DED4CA}"/>
    <cellStyle name="Normal 6 5 2 2 3" xfId="648" xr:uid="{5CCB38F6-997F-48B6-B14F-D6C5BFF1FA2F}"/>
    <cellStyle name="Normal 6 5 2 2 3 2" xfId="1657" xr:uid="{15FB962B-5111-4C4D-A914-2461180F2D60}"/>
    <cellStyle name="Normal 6 5 2 2 3 2 2" xfId="3237" xr:uid="{F8D12353-F5C0-414F-827C-037B3A9B46E5}"/>
    <cellStyle name="Normal 6 5 2 2 3 2 3" xfId="3238" xr:uid="{3436BDB5-BB93-4F54-A13F-431811AA474D}"/>
    <cellStyle name="Normal 6 5 2 2 3 2 4" xfId="3239" xr:uid="{18ABF7B3-D2BE-4BD3-A069-AAF4CC3EBD50}"/>
    <cellStyle name="Normal 6 5 2 2 3 3" xfId="3240" xr:uid="{2D029441-3BCE-42EF-BD02-40F71CB875B9}"/>
    <cellStyle name="Normal 6 5 2 2 3 4" xfId="3241" xr:uid="{06AE6955-D588-4942-9692-29D95204D7D9}"/>
    <cellStyle name="Normal 6 5 2 2 3 5" xfId="3242" xr:uid="{79057C56-0F37-48A0-ABA4-52F726AE8EE8}"/>
    <cellStyle name="Normal 6 5 2 2 4" xfId="1658" xr:uid="{B3DD7717-41DB-4A20-9DBE-C362B704FD64}"/>
    <cellStyle name="Normal 6 5 2 2 4 2" xfId="3243" xr:uid="{B4A64F48-9A63-4542-B465-B72C464F94DD}"/>
    <cellStyle name="Normal 6 5 2 2 4 3" xfId="3244" xr:uid="{E9382284-7807-49A1-9993-14FCA9499BC6}"/>
    <cellStyle name="Normal 6 5 2 2 4 4" xfId="3245" xr:uid="{19E9130F-7407-4E2B-B45F-A45FC0F486EF}"/>
    <cellStyle name="Normal 6 5 2 2 5" xfId="3246" xr:uid="{B29CAF84-1E98-45D8-9529-3DEC55B1A5FE}"/>
    <cellStyle name="Normal 6 5 2 2 5 2" xfId="3247" xr:uid="{C72E6305-21AA-4DA5-A4FB-45A8ABE4A679}"/>
    <cellStyle name="Normal 6 5 2 2 5 3" xfId="3248" xr:uid="{75EDC2A6-9FCC-4144-8D5E-DAF8E4B26689}"/>
    <cellStyle name="Normal 6 5 2 2 5 4" xfId="3249" xr:uid="{5C0A9DBF-A16D-4AB7-A4A7-7FE84473994D}"/>
    <cellStyle name="Normal 6 5 2 2 6" xfId="3250" xr:uid="{9814F9B7-FF5B-4574-8A7A-91F9FB9BEDDA}"/>
    <cellStyle name="Normal 6 5 2 2 7" xfId="3251" xr:uid="{18446842-6568-46BF-BBA4-8E036349E7DF}"/>
    <cellStyle name="Normal 6 5 2 2 8" xfId="3252" xr:uid="{6F0029D4-02A6-4BBD-90CD-DE28EB53CEC1}"/>
    <cellStyle name="Normal 6 5 2 3" xfId="649" xr:uid="{B4D4A5DE-8C1C-496D-95D8-D525F7E9FD64}"/>
    <cellStyle name="Normal 6 5 2 3 2" xfId="650" xr:uid="{7DF4CD95-ECFF-4C52-B35F-53324B0C23D4}"/>
    <cellStyle name="Normal 6 5 2 3 2 2" xfId="651" xr:uid="{FEE72DF1-5307-45D6-AA0E-1D997E551FE3}"/>
    <cellStyle name="Normal 6 5 2 3 2 3" xfId="3253" xr:uid="{A8181F56-4D66-4320-BDF7-C91211BCF0BB}"/>
    <cellStyle name="Normal 6 5 2 3 2 4" xfId="3254" xr:uid="{5DEDD629-4CEF-41EE-8EF0-CE5CAA4DA0E4}"/>
    <cellStyle name="Normal 6 5 2 3 3" xfId="652" xr:uid="{9D1698C4-A5BC-4EE7-89E7-A2AFCD81980F}"/>
    <cellStyle name="Normal 6 5 2 3 3 2" xfId="3255" xr:uid="{9EFFDA57-3258-4132-80AE-C6EA7B64E8D7}"/>
    <cellStyle name="Normal 6 5 2 3 3 3" xfId="3256" xr:uid="{1CA4FA7D-B7EB-45C1-9FFE-C1A62BEB4632}"/>
    <cellStyle name="Normal 6 5 2 3 3 4" xfId="3257" xr:uid="{DE034F8B-5053-4F7A-A252-B845686306DC}"/>
    <cellStyle name="Normal 6 5 2 3 4" xfId="3258" xr:uid="{27B46A6D-FA53-48DF-8B15-D062C29F8BA0}"/>
    <cellStyle name="Normal 6 5 2 3 5" xfId="3259" xr:uid="{65DC170F-F27D-43A4-83A5-93FFFD1681B6}"/>
    <cellStyle name="Normal 6 5 2 3 6" xfId="3260" xr:uid="{047B139F-C8F4-4687-BEFB-EB34F602EA66}"/>
    <cellStyle name="Normal 6 5 2 4" xfId="653" xr:uid="{7AC4E4B9-EEA0-4A86-8A17-F304E4F69539}"/>
    <cellStyle name="Normal 6 5 2 4 2" xfId="654" xr:uid="{8ED458D4-CD74-478E-8BBB-3C2BB0FCA091}"/>
    <cellStyle name="Normal 6 5 2 4 2 2" xfId="3261" xr:uid="{A20FD8D5-5D0B-4320-8C74-E07EF7789158}"/>
    <cellStyle name="Normal 6 5 2 4 2 3" xfId="3262" xr:uid="{9B7AAE07-EC5A-499E-B243-9443DAC79CFA}"/>
    <cellStyle name="Normal 6 5 2 4 2 4" xfId="3263" xr:uid="{841DB330-2DDA-4777-8BD1-E070EEB90558}"/>
    <cellStyle name="Normal 6 5 2 4 3" xfId="3264" xr:uid="{7B30A36A-B135-4B0B-8FC2-12955901D4F0}"/>
    <cellStyle name="Normal 6 5 2 4 4" xfId="3265" xr:uid="{61C9FBF0-87AD-4EBA-8FE8-B6C2D1B0129E}"/>
    <cellStyle name="Normal 6 5 2 4 5" xfId="3266" xr:uid="{816CE25D-2645-402F-B7A6-F78B847AFB19}"/>
    <cellStyle name="Normal 6 5 2 5" xfId="655" xr:uid="{66CC877E-9D31-4873-BAE3-C3568DFF3AC6}"/>
    <cellStyle name="Normal 6 5 2 5 2" xfId="3267" xr:uid="{15D22A14-EA43-4C2C-A4BC-0A35B6C1082E}"/>
    <cellStyle name="Normal 6 5 2 5 3" xfId="3268" xr:uid="{BAB6071C-D023-4DD0-9CD0-CD4236C61A9B}"/>
    <cellStyle name="Normal 6 5 2 5 4" xfId="3269" xr:uid="{8F3A6F3E-D1D1-4E09-BF93-F51D7587F391}"/>
    <cellStyle name="Normal 6 5 2 6" xfId="3270" xr:uid="{6F51B921-B2FB-4609-88FE-495DC6E937C0}"/>
    <cellStyle name="Normal 6 5 2 6 2" xfId="3271" xr:uid="{6A457A13-28FA-4E95-917B-08C3CB8E6159}"/>
    <cellStyle name="Normal 6 5 2 6 3" xfId="3272" xr:uid="{27DFDB3B-885F-4DA9-BC87-CC4729C45963}"/>
    <cellStyle name="Normal 6 5 2 6 4" xfId="3273" xr:uid="{002DBF01-CB35-493F-B66E-2A07BEA3642B}"/>
    <cellStyle name="Normal 6 5 2 7" xfId="3274" xr:uid="{B42EDEC2-11ED-48F7-8F56-DE2E458A9615}"/>
    <cellStyle name="Normal 6 5 2 8" xfId="3275" xr:uid="{D7497BD7-D54F-4FBA-A1EA-A27FAA3C592B}"/>
    <cellStyle name="Normal 6 5 2 9" xfId="3276" xr:uid="{C1872690-58C5-41D9-AA6B-D39DB27A7383}"/>
    <cellStyle name="Normal 6 5 3" xfId="338" xr:uid="{662A2064-9C95-4102-B377-D76AF332E1EA}"/>
    <cellStyle name="Normal 6 5 3 2" xfId="656" xr:uid="{49E9A03F-7F22-4B5D-8DE7-9C356503773D}"/>
    <cellStyle name="Normal 6 5 3 2 2" xfId="657" xr:uid="{C911B554-8845-4EDC-AEE2-2EC31A104DDF}"/>
    <cellStyle name="Normal 6 5 3 2 2 2" xfId="1659" xr:uid="{801B4A1A-E6B6-4377-A249-3B2406114ECC}"/>
    <cellStyle name="Normal 6 5 3 2 2 2 2" xfId="1660" xr:uid="{BA9B84C3-3F50-4847-A5C3-22B925B3DBB8}"/>
    <cellStyle name="Normal 6 5 3 2 2 3" xfId="1661" xr:uid="{C8761E8B-ABFF-4177-9156-41D339C09118}"/>
    <cellStyle name="Normal 6 5 3 2 2 4" xfId="3277" xr:uid="{F8F4CF31-6CE8-45A5-873E-730E4E6A97FA}"/>
    <cellStyle name="Normal 6 5 3 2 3" xfId="1662" xr:uid="{5F1DE166-4E77-408F-B446-21458F85AE08}"/>
    <cellStyle name="Normal 6 5 3 2 3 2" xfId="1663" xr:uid="{D7206C3C-6E81-4A9E-AE8F-67E11B07FD90}"/>
    <cellStyle name="Normal 6 5 3 2 3 3" xfId="3278" xr:uid="{F0892B80-0CF9-4097-9C47-7957B6FB497B}"/>
    <cellStyle name="Normal 6 5 3 2 3 4" xfId="3279" xr:uid="{3E83F3D5-2A47-4E46-9373-BC2174ADC9EB}"/>
    <cellStyle name="Normal 6 5 3 2 4" xfId="1664" xr:uid="{FC0A840B-DDAD-465F-A343-A05E7DC750B0}"/>
    <cellStyle name="Normal 6 5 3 2 5" xfId="3280" xr:uid="{CC5CF705-5668-4714-AE10-6C2E4BDC863E}"/>
    <cellStyle name="Normal 6 5 3 2 6" xfId="3281" xr:uid="{76EB6307-E546-499F-9985-CA8D41C7D4D3}"/>
    <cellStyle name="Normal 6 5 3 3" xfId="658" xr:uid="{1704FDE0-65BC-4301-A809-36483652ABD1}"/>
    <cellStyle name="Normal 6 5 3 3 2" xfId="1665" xr:uid="{42C37F13-8143-444E-BEF5-9BD559E05EBC}"/>
    <cellStyle name="Normal 6 5 3 3 2 2" xfId="1666" xr:uid="{B18E41BC-8D87-4DF3-B019-BAF632F11617}"/>
    <cellStyle name="Normal 6 5 3 3 2 3" xfId="3282" xr:uid="{C8F79E9A-350A-43AC-83A5-AD07CE61F91A}"/>
    <cellStyle name="Normal 6 5 3 3 2 4" xfId="3283" xr:uid="{AA7D6A8A-2114-41FD-A5D1-E0FD0F96C2E0}"/>
    <cellStyle name="Normal 6 5 3 3 3" xfId="1667" xr:uid="{3746D4D0-CAEA-4D6B-B7B6-8B1475B0DA75}"/>
    <cellStyle name="Normal 6 5 3 3 4" xfId="3284" xr:uid="{8D689E91-774B-46A3-A327-85105A34D88F}"/>
    <cellStyle name="Normal 6 5 3 3 5" xfId="3285" xr:uid="{0392B61E-BF01-4A95-A8B9-DD4F425981CA}"/>
    <cellStyle name="Normal 6 5 3 4" xfId="1668" xr:uid="{D027CF4C-A753-485C-9D3C-F9A73FEE7B1F}"/>
    <cellStyle name="Normal 6 5 3 4 2" xfId="1669" xr:uid="{F7336C88-E913-4E8F-85EE-2AFFCDBF6AEE}"/>
    <cellStyle name="Normal 6 5 3 4 3" xfId="3286" xr:uid="{BA569A01-E725-4DFB-BFE0-CEEB87A18BB4}"/>
    <cellStyle name="Normal 6 5 3 4 4" xfId="3287" xr:uid="{AD3439C5-C3C5-4129-B507-08D867D7EE7C}"/>
    <cellStyle name="Normal 6 5 3 5" xfId="1670" xr:uid="{11451C1C-9499-4E22-B9B8-41A6708631A2}"/>
    <cellStyle name="Normal 6 5 3 5 2" xfId="3288" xr:uid="{F4D1359F-F53A-4185-8BC2-231E149A6112}"/>
    <cellStyle name="Normal 6 5 3 5 3" xfId="3289" xr:uid="{4CACF40C-17C7-49BE-8990-653F42C7B458}"/>
    <cellStyle name="Normal 6 5 3 5 4" xfId="3290" xr:uid="{B72BD45A-C059-4BDC-97EA-6888406FC388}"/>
    <cellStyle name="Normal 6 5 3 6" xfId="3291" xr:uid="{3A44E6DC-65E1-472B-B227-1B2724C20FF5}"/>
    <cellStyle name="Normal 6 5 3 7" xfId="3292" xr:uid="{3DDD5F1E-E1B5-4079-990F-831A29E03098}"/>
    <cellStyle name="Normal 6 5 3 8" xfId="3293" xr:uid="{E8810AC2-8A23-47B4-8100-E4CB58DA49BB}"/>
    <cellStyle name="Normal 6 5 4" xfId="339" xr:uid="{09EF9229-98D4-45E5-AF49-C57CA6476A83}"/>
    <cellStyle name="Normal 6 5 4 2" xfId="659" xr:uid="{CAF16469-7D25-4447-BB8A-5B475348E8B0}"/>
    <cellStyle name="Normal 6 5 4 2 2" xfId="660" xr:uid="{E6CD42C5-713D-4599-AD2B-A1899676EF63}"/>
    <cellStyle name="Normal 6 5 4 2 2 2" xfId="1671" xr:uid="{5F8FA7B8-9078-4364-88C2-975711AF0420}"/>
    <cellStyle name="Normal 6 5 4 2 2 3" xfId="3294" xr:uid="{BB26B2F5-0C64-4844-86C0-F9B2B645D9DC}"/>
    <cellStyle name="Normal 6 5 4 2 2 4" xfId="3295" xr:uid="{1B229C18-6815-4F35-BFB7-16654044A162}"/>
    <cellStyle name="Normal 6 5 4 2 3" xfId="1672" xr:uid="{825CB933-C5C3-41E2-8244-6A86AA3ECFCF}"/>
    <cellStyle name="Normal 6 5 4 2 4" xfId="3296" xr:uid="{0F7FD681-DB62-4C31-B482-ACF6E614E183}"/>
    <cellStyle name="Normal 6 5 4 2 5" xfId="3297" xr:uid="{81BBAB07-DF6D-47F9-8076-A249D4882AE7}"/>
    <cellStyle name="Normal 6 5 4 3" xfId="661" xr:uid="{8DD73BB7-7F4D-437C-B68A-5FD3E5A61667}"/>
    <cellStyle name="Normal 6 5 4 3 2" xfId="1673" xr:uid="{37C62318-D0A1-4570-8557-6274E737C534}"/>
    <cellStyle name="Normal 6 5 4 3 3" xfId="3298" xr:uid="{D1622AD3-F7DE-4816-AC90-6FF38AA852A6}"/>
    <cellStyle name="Normal 6 5 4 3 4" xfId="3299" xr:uid="{50437486-AD67-4A03-A5A6-74036DAE7D4C}"/>
    <cellStyle name="Normal 6 5 4 4" xfId="1674" xr:uid="{18580D82-8608-4776-B772-40B2B7C87456}"/>
    <cellStyle name="Normal 6 5 4 4 2" xfId="3300" xr:uid="{D458B138-E9BF-4F28-B944-B08A8E1E4D11}"/>
    <cellStyle name="Normal 6 5 4 4 3" xfId="3301" xr:uid="{0DFA8BAA-70C5-4CFB-BA95-B45E57ECFC3D}"/>
    <cellStyle name="Normal 6 5 4 4 4" xfId="3302" xr:uid="{83130314-044D-409C-B8AA-EDB91B87AC6B}"/>
    <cellStyle name="Normal 6 5 4 5" xfId="3303" xr:uid="{B979ED2A-16A2-41C7-B26D-FCA69E6658E4}"/>
    <cellStyle name="Normal 6 5 4 6" xfId="3304" xr:uid="{CE376DEB-0C81-4CF6-99D4-78ABE8A82CFE}"/>
    <cellStyle name="Normal 6 5 4 7" xfId="3305" xr:uid="{BCA05F14-42F9-429A-A55E-16F27BC9223A}"/>
    <cellStyle name="Normal 6 5 5" xfId="340" xr:uid="{9A6FAF73-E323-48F3-B701-654C3FA53036}"/>
    <cellStyle name="Normal 6 5 5 2" xfId="662" xr:uid="{5E9B32F3-6C36-4A7E-93E3-EECCFA57BD46}"/>
    <cellStyle name="Normal 6 5 5 2 2" xfId="1675" xr:uid="{7BD953F7-7162-4027-80EE-E63EB1F6FA22}"/>
    <cellStyle name="Normal 6 5 5 2 3" xfId="3306" xr:uid="{B28DF85F-A6E7-4FF7-B1B1-6927EEB40B40}"/>
    <cellStyle name="Normal 6 5 5 2 4" xfId="3307" xr:uid="{593B8575-9E00-47C5-B561-5F276B4EB4D3}"/>
    <cellStyle name="Normal 6 5 5 3" xfId="1676" xr:uid="{548C226B-D9FF-4BC6-8957-5458B50C3D0B}"/>
    <cellStyle name="Normal 6 5 5 3 2" xfId="3308" xr:uid="{09663083-B786-4703-BE32-6BAE47670503}"/>
    <cellStyle name="Normal 6 5 5 3 3" xfId="3309" xr:uid="{F97AE022-5C37-427E-8929-49103F359578}"/>
    <cellStyle name="Normal 6 5 5 3 4" xfId="3310" xr:uid="{C7C1F76B-72B0-4A7F-BDF9-F27E5BEF71EA}"/>
    <cellStyle name="Normal 6 5 5 4" xfId="3311" xr:uid="{89D6EF2E-2F82-4A91-92FB-11AD6D55CE87}"/>
    <cellStyle name="Normal 6 5 5 5" xfId="3312" xr:uid="{9D842173-7DBD-4FD2-B5C5-33AFDCEC9853}"/>
    <cellStyle name="Normal 6 5 5 6" xfId="3313" xr:uid="{7D652370-E752-47E1-A6B1-AC3E236B0BC7}"/>
    <cellStyle name="Normal 6 5 6" xfId="663" xr:uid="{6604E65B-BDBF-4932-96B6-92644E1AF564}"/>
    <cellStyle name="Normal 6 5 6 2" xfId="1677" xr:uid="{C8AC983F-9CEC-49CB-8338-655CF048223E}"/>
    <cellStyle name="Normal 6 5 6 2 2" xfId="3314" xr:uid="{D9E8168F-EF72-4591-B0BC-30BA11271E93}"/>
    <cellStyle name="Normal 6 5 6 2 3" xfId="3315" xr:uid="{372D8BD8-97D3-47AF-B289-FD9E0B1EF84D}"/>
    <cellStyle name="Normal 6 5 6 2 4" xfId="3316" xr:uid="{387A2117-8075-48A0-BDD3-750F5A58F67C}"/>
    <cellStyle name="Normal 6 5 6 3" xfId="3317" xr:uid="{4280ED72-DEE7-4E43-ACF7-E7AA541AF390}"/>
    <cellStyle name="Normal 6 5 6 4" xfId="3318" xr:uid="{050CA16E-216F-4EEC-B042-4B12AE192BE0}"/>
    <cellStyle name="Normal 6 5 6 5" xfId="3319" xr:uid="{B55F6FD4-28BF-4E69-A06A-70BDE047468D}"/>
    <cellStyle name="Normal 6 5 7" xfId="1678" xr:uid="{0C22190A-61FD-4E01-BB37-16E8E50A1B2C}"/>
    <cellStyle name="Normal 6 5 7 2" xfId="3320" xr:uid="{F39D349D-30AF-4CD9-B283-D7102B4750E0}"/>
    <cellStyle name="Normal 6 5 7 3" xfId="3321" xr:uid="{75DEA582-931D-4536-8BD7-F87FAFC561CB}"/>
    <cellStyle name="Normal 6 5 7 4" xfId="3322" xr:uid="{0AED2AB7-AA7F-4F65-B12F-50D906FC797B}"/>
    <cellStyle name="Normal 6 5 8" xfId="3323" xr:uid="{23F0C518-CB7E-4CDB-9A09-F9821C651A18}"/>
    <cellStyle name="Normal 6 5 8 2" xfId="3324" xr:uid="{13F4B02C-0130-4176-96D5-08A18E3806F4}"/>
    <cellStyle name="Normal 6 5 8 3" xfId="3325" xr:uid="{6169D4C8-FBA4-4C2A-B022-CF91A24A692F}"/>
    <cellStyle name="Normal 6 5 8 4" xfId="3326" xr:uid="{9C595D81-CCD6-43E5-99A0-357B835C69FC}"/>
    <cellStyle name="Normal 6 5 9" xfId="3327" xr:uid="{27466464-38F6-4227-85FE-842C065733DB}"/>
    <cellStyle name="Normal 6 6" xfId="125" xr:uid="{C8958B82-F90E-4678-88E9-C4313FC3E51D}"/>
    <cellStyle name="Normal 6 6 2" xfId="126" xr:uid="{E232660A-75E6-4B8C-900A-5AFB42FC1D6C}"/>
    <cellStyle name="Normal 6 6 2 2" xfId="341" xr:uid="{50DBC10B-29BD-4BFF-A442-C62B78B532FE}"/>
    <cellStyle name="Normal 6 6 2 2 2" xfId="664" xr:uid="{9BEC915E-F2CD-4217-9A97-996150E38027}"/>
    <cellStyle name="Normal 6 6 2 2 2 2" xfId="1679" xr:uid="{A76C9B4A-8705-4FA6-B130-98F721D9466A}"/>
    <cellStyle name="Normal 6 6 2 2 2 3" xfId="3328" xr:uid="{703837C2-3883-4AC2-A39E-D66E38DD4742}"/>
    <cellStyle name="Normal 6 6 2 2 2 4" xfId="3329" xr:uid="{44AF6406-A09A-4520-A708-27268B9F62E4}"/>
    <cellStyle name="Normal 6 6 2 2 3" xfId="1680" xr:uid="{20C0EC0A-59F7-4563-A2B2-1E4FC14846F1}"/>
    <cellStyle name="Normal 6 6 2 2 3 2" xfId="3330" xr:uid="{3E2E5C35-DCBB-4287-80FA-8F3D640727F5}"/>
    <cellStyle name="Normal 6 6 2 2 3 3" xfId="3331" xr:uid="{C62405A9-4889-48D6-BBBD-ADA05EA95B66}"/>
    <cellStyle name="Normal 6 6 2 2 3 4" xfId="3332" xr:uid="{60E197D6-BB1B-4DC8-8296-89DC85997DF8}"/>
    <cellStyle name="Normal 6 6 2 2 4" xfId="3333" xr:uid="{525542AC-466B-4E24-812B-309996CFC8BD}"/>
    <cellStyle name="Normal 6 6 2 2 5" xfId="3334" xr:uid="{67B87329-6337-4F93-995A-467936C4A362}"/>
    <cellStyle name="Normal 6 6 2 2 6" xfId="3335" xr:uid="{0A799986-AA77-4834-A975-975E45AC1769}"/>
    <cellStyle name="Normal 6 6 2 3" xfId="665" xr:uid="{908FD011-D6A5-43BC-96B7-17D3CB462AD2}"/>
    <cellStyle name="Normal 6 6 2 3 2" xfId="1681" xr:uid="{E3C4D962-C0B8-412F-90F4-ACAC144DCEF9}"/>
    <cellStyle name="Normal 6 6 2 3 2 2" xfId="3336" xr:uid="{F8E2500B-8785-471F-B637-53014F9674A8}"/>
    <cellStyle name="Normal 6 6 2 3 2 3" xfId="3337" xr:uid="{F104BD04-0636-49F8-9624-E3D68BFD4AE9}"/>
    <cellStyle name="Normal 6 6 2 3 2 4" xfId="3338" xr:uid="{D4C14F3A-BB8F-44A5-BB7C-D182DEA92C44}"/>
    <cellStyle name="Normal 6 6 2 3 3" xfId="3339" xr:uid="{6E2715C0-DA85-4BC9-9878-D149B3929F0E}"/>
    <cellStyle name="Normal 6 6 2 3 4" xfId="3340" xr:uid="{0C2E32F9-F492-4B83-8C98-09FD074C8382}"/>
    <cellStyle name="Normal 6 6 2 3 5" xfId="3341" xr:uid="{AAE2412D-9F0E-4517-8734-25C95E184BFF}"/>
    <cellStyle name="Normal 6 6 2 4" xfId="1682" xr:uid="{ED7B3A66-729C-4DE3-9A81-4DB5674D4664}"/>
    <cellStyle name="Normal 6 6 2 4 2" xfId="3342" xr:uid="{0C3A9C80-1D59-4E9E-8BE6-ADA0D95785B1}"/>
    <cellStyle name="Normal 6 6 2 4 3" xfId="3343" xr:uid="{13C345ED-3135-4AD7-8ADB-BA4D5C2878FE}"/>
    <cellStyle name="Normal 6 6 2 4 4" xfId="3344" xr:uid="{6D8ED7DA-45AC-4909-9B30-E4BB151DB132}"/>
    <cellStyle name="Normal 6 6 2 5" xfId="3345" xr:uid="{D4612142-5598-4338-8626-87C135FBB2B6}"/>
    <cellStyle name="Normal 6 6 2 5 2" xfId="3346" xr:uid="{1F1EB1E6-0380-4936-9BF2-D8117776F3BF}"/>
    <cellStyle name="Normal 6 6 2 5 3" xfId="3347" xr:uid="{EE73B18D-AE35-4DCF-8ABD-A646551C3274}"/>
    <cellStyle name="Normal 6 6 2 5 4" xfId="3348" xr:uid="{7CF00B48-63E7-401F-B06F-F41CE34F1B5B}"/>
    <cellStyle name="Normal 6 6 2 6" xfId="3349" xr:uid="{8ACAF796-30C2-4214-BFBF-D989DF5E7D4D}"/>
    <cellStyle name="Normal 6 6 2 7" xfId="3350" xr:uid="{EB6DDDFD-26A9-453C-B7E6-1776FC0BA9D8}"/>
    <cellStyle name="Normal 6 6 2 8" xfId="3351" xr:uid="{55133812-0332-4114-96E9-F8C4191042EB}"/>
    <cellStyle name="Normal 6 6 3" xfId="342" xr:uid="{E73A7B40-A08C-4865-86C7-30CEABC2D212}"/>
    <cellStyle name="Normal 6 6 3 2" xfId="666" xr:uid="{05A86990-8FF4-4154-BBD2-D194BAA13002}"/>
    <cellStyle name="Normal 6 6 3 2 2" xfId="667" xr:uid="{39D995A4-65F4-49C8-998C-A175A6F95062}"/>
    <cellStyle name="Normal 6 6 3 2 3" xfId="3352" xr:uid="{345EF7F5-D168-4223-A885-C80768ACE36E}"/>
    <cellStyle name="Normal 6 6 3 2 4" xfId="3353" xr:uid="{3DDE2F2E-1E8E-423F-8E0F-EA8018A12159}"/>
    <cellStyle name="Normal 6 6 3 3" xfId="668" xr:uid="{52D7ED39-FE72-4E3C-84CB-98AC86810C1D}"/>
    <cellStyle name="Normal 6 6 3 3 2" xfId="3354" xr:uid="{8AB8244F-A67C-4FE8-BE52-34816F0DD2D5}"/>
    <cellStyle name="Normal 6 6 3 3 3" xfId="3355" xr:uid="{817FF133-216D-4058-B815-C8694D38659C}"/>
    <cellStyle name="Normal 6 6 3 3 4" xfId="3356" xr:uid="{625B9DEB-70DA-45FA-BE1C-F6B413473F6A}"/>
    <cellStyle name="Normal 6 6 3 4" xfId="3357" xr:uid="{89D9DCC4-DFCB-4D5A-99B3-8F56C1C75C02}"/>
    <cellStyle name="Normal 6 6 3 5" xfId="3358" xr:uid="{5FAF1357-F5EA-4E25-AE41-0C50EBF75DC7}"/>
    <cellStyle name="Normal 6 6 3 6" xfId="3359" xr:uid="{6C581B32-04FA-4E47-97FD-437543F5330C}"/>
    <cellStyle name="Normal 6 6 4" xfId="343" xr:uid="{74BAC540-6F0C-4AD2-BA30-B23DF3F2AA35}"/>
    <cellStyle name="Normal 6 6 4 2" xfId="669" xr:uid="{5E8C067E-3AA4-4480-A140-2E2EBB576001}"/>
    <cellStyle name="Normal 6 6 4 2 2" xfId="3360" xr:uid="{3B438EBE-B662-442D-AF24-E7414BAD48CF}"/>
    <cellStyle name="Normal 6 6 4 2 3" xfId="3361" xr:uid="{04EF3978-C05A-4D7E-B70C-359439897F95}"/>
    <cellStyle name="Normal 6 6 4 2 4" xfId="3362" xr:uid="{7D1EB321-1D20-42EC-959B-00E3BF51A66E}"/>
    <cellStyle name="Normal 6 6 4 3" xfId="3363" xr:uid="{A8367FA8-FE7C-4108-A2C3-2800D82F821E}"/>
    <cellStyle name="Normal 6 6 4 4" xfId="3364" xr:uid="{BAC19D5D-0E5A-469B-A307-A9E6B3CA31B8}"/>
    <cellStyle name="Normal 6 6 4 5" xfId="3365" xr:uid="{D08DB19A-7199-4F75-93CE-E624DC1942A7}"/>
    <cellStyle name="Normal 6 6 5" xfId="670" xr:uid="{A89CB55A-0F2E-4868-A93F-431B7EFDBC1F}"/>
    <cellStyle name="Normal 6 6 5 2" xfId="3366" xr:uid="{81CC79E4-284C-4670-A125-0A4DDCC6E289}"/>
    <cellStyle name="Normal 6 6 5 3" xfId="3367" xr:uid="{BD6E3F5C-AE01-4C95-A2B6-99CD30EC52D6}"/>
    <cellStyle name="Normal 6 6 5 4" xfId="3368" xr:uid="{9CA05195-C72E-46CC-8BFC-948868E1FFAE}"/>
    <cellStyle name="Normal 6 6 6" xfId="3369" xr:uid="{19935F58-BBA1-4F3B-BF6A-B49AAC68265C}"/>
    <cellStyle name="Normal 6 6 6 2" xfId="3370" xr:uid="{1CE355B9-8D66-4E19-A795-B70775DAE82A}"/>
    <cellStyle name="Normal 6 6 6 3" xfId="3371" xr:uid="{A474D879-A362-444F-ADD2-0ADCF70AAB60}"/>
    <cellStyle name="Normal 6 6 6 4" xfId="3372" xr:uid="{4C794545-625D-4C1E-8FA4-4B399ACE3CC7}"/>
    <cellStyle name="Normal 6 6 7" xfId="3373" xr:uid="{335BEE01-3B5E-4E80-8A99-4201B7308EDD}"/>
    <cellStyle name="Normal 6 6 8" xfId="3374" xr:uid="{6955B802-02C3-495D-A11F-D7811C0AA95E}"/>
    <cellStyle name="Normal 6 6 9" xfId="3375" xr:uid="{BB8DF219-16CE-4F9A-BE1D-849E4113DE2F}"/>
    <cellStyle name="Normal 6 7" xfId="127" xr:uid="{5A21F033-42EB-4671-B64D-542E313C2242}"/>
    <cellStyle name="Normal 6 7 2" xfId="344" xr:uid="{7216B34F-C15A-4CAE-9C5F-AA59F33BA6BB}"/>
    <cellStyle name="Normal 6 7 2 2" xfId="671" xr:uid="{2C1D0A7B-3F5B-4111-8BCA-0F357D1D465D}"/>
    <cellStyle name="Normal 6 7 2 2 2" xfId="1683" xr:uid="{2BAE9C67-0A04-4FA7-8747-85A5D7BDCA5A}"/>
    <cellStyle name="Normal 6 7 2 2 2 2" xfId="1684" xr:uid="{E0E4EEC3-3514-4CF1-AD60-EEEA9DF02565}"/>
    <cellStyle name="Normal 6 7 2 2 3" xfId="1685" xr:uid="{8BDF7255-316F-4EFE-BD19-92056BAC2628}"/>
    <cellStyle name="Normal 6 7 2 2 4" xfId="3376" xr:uid="{B2C94106-083A-41E5-B31E-41E92C5B2E5B}"/>
    <cellStyle name="Normal 6 7 2 3" xfId="1686" xr:uid="{B1A366DE-079A-4694-A5A6-682B5C4A1ECE}"/>
    <cellStyle name="Normal 6 7 2 3 2" xfId="1687" xr:uid="{BC5D3D40-E2B2-4B9A-8A20-600909B74438}"/>
    <cellStyle name="Normal 6 7 2 3 3" xfId="3377" xr:uid="{7D0A98DC-0A34-4BD7-8567-F95EF5FC30FA}"/>
    <cellStyle name="Normal 6 7 2 3 4" xfId="3378" xr:uid="{9438CE3E-70DD-4B56-A270-E8C7CF59BCDE}"/>
    <cellStyle name="Normal 6 7 2 4" xfId="1688" xr:uid="{E7468547-7617-4057-9DC3-65C78AC19F64}"/>
    <cellStyle name="Normal 6 7 2 5" xfId="3379" xr:uid="{05E5A598-FAA1-4DB3-B822-C7632E00DDED}"/>
    <cellStyle name="Normal 6 7 2 6" xfId="3380" xr:uid="{097384DD-3D17-4CAB-97F6-D388FE059ECD}"/>
    <cellStyle name="Normal 6 7 3" xfId="672" xr:uid="{9821ACB5-BDFB-4EEB-9E4E-65B763160BC8}"/>
    <cellStyle name="Normal 6 7 3 2" xfId="1689" xr:uid="{ED9EDD1A-48C5-4590-9B73-56EBF9AE11AE}"/>
    <cellStyle name="Normal 6 7 3 2 2" xfId="1690" xr:uid="{B2CECA84-D925-4E7C-BD1C-F2ADB2A72B38}"/>
    <cellStyle name="Normal 6 7 3 2 3" xfId="3381" xr:uid="{8DF0F10D-6163-46F7-A511-CAE7066302B8}"/>
    <cellStyle name="Normal 6 7 3 2 4" xfId="3382" xr:uid="{D8980E0F-A8D8-4A7F-817D-09F9CBA598C3}"/>
    <cellStyle name="Normal 6 7 3 3" xfId="1691" xr:uid="{2CB8BD2F-8CC1-4065-83AE-7EB79A8C2E36}"/>
    <cellStyle name="Normal 6 7 3 4" xfId="3383" xr:uid="{B95F8BCA-234E-4CB0-9DE8-98380E747139}"/>
    <cellStyle name="Normal 6 7 3 5" xfId="3384" xr:uid="{1012E6BA-E3BC-4876-9B7D-CA3CF1CAC2BD}"/>
    <cellStyle name="Normal 6 7 4" xfId="1692" xr:uid="{1CCDC49E-A1CD-4D5D-B101-7E3B83FC0235}"/>
    <cellStyle name="Normal 6 7 4 2" xfId="1693" xr:uid="{5C3C541B-56C4-4F1E-97C9-0FC389F1DD59}"/>
    <cellStyle name="Normal 6 7 4 3" xfId="3385" xr:uid="{B70C383F-C28F-40CB-894C-6D902322F4AD}"/>
    <cellStyle name="Normal 6 7 4 4" xfId="3386" xr:uid="{0FF8740D-5999-41C0-A9D2-737A40E6372F}"/>
    <cellStyle name="Normal 6 7 5" xfId="1694" xr:uid="{B5FD55B2-1517-4738-BCEE-8ED3140B4FD5}"/>
    <cellStyle name="Normal 6 7 5 2" xfId="3387" xr:uid="{33DE508C-84AA-41A2-A94D-9186A88D37BC}"/>
    <cellStyle name="Normal 6 7 5 3" xfId="3388" xr:uid="{E6D8547D-B34A-44F6-B886-25E21B80C75A}"/>
    <cellStyle name="Normal 6 7 5 4" xfId="3389" xr:uid="{F16A068F-C8D4-441D-98A7-87FBEC55AB5A}"/>
    <cellStyle name="Normal 6 7 6" xfId="3390" xr:uid="{D6FAB211-2DD6-4C60-A0EF-BC8DE5A918BC}"/>
    <cellStyle name="Normal 6 7 7" xfId="3391" xr:uid="{F5B516AB-547C-4B09-B7FD-1B0BBD693DF6}"/>
    <cellStyle name="Normal 6 7 8" xfId="3392" xr:uid="{C37E8513-D414-4B84-B2AB-F26E653C500B}"/>
    <cellStyle name="Normal 6 8" xfId="345" xr:uid="{8DC2335B-18A5-4787-9FC5-CF39C87E547D}"/>
    <cellStyle name="Normal 6 8 2" xfId="673" xr:uid="{929E3B00-1924-4EA9-8791-0A4BB14898E9}"/>
    <cellStyle name="Normal 6 8 2 2" xfId="674" xr:uid="{928D6F8D-9923-4879-9187-7FF28AF300A0}"/>
    <cellStyle name="Normal 6 8 2 2 2" xfId="1695" xr:uid="{CE76EC7B-66BC-4F4F-B415-E772D733775D}"/>
    <cellStyle name="Normal 6 8 2 2 3" xfId="3393" xr:uid="{50D70030-4DA5-4077-850B-B48D02C85B3F}"/>
    <cellStyle name="Normal 6 8 2 2 4" xfId="3394" xr:uid="{902FB35E-3DB8-440E-8C41-8395BDA11C5F}"/>
    <cellStyle name="Normal 6 8 2 3" xfId="1696" xr:uid="{8299AAAD-96F5-4CB4-A27C-721797EA85FA}"/>
    <cellStyle name="Normal 6 8 2 4" xfId="3395" xr:uid="{F09CDDEB-F462-40D8-8CDC-C2CF6D48C9DE}"/>
    <cellStyle name="Normal 6 8 2 5" xfId="3396" xr:uid="{3EE269F8-8451-4BCA-A8FE-7BB73D6CFE80}"/>
    <cellStyle name="Normal 6 8 3" xfId="675" xr:uid="{541C910D-1066-42CD-8436-237C2CBD7018}"/>
    <cellStyle name="Normal 6 8 3 2" xfId="1697" xr:uid="{82B6FAAE-E34F-459C-B3D4-340847E18992}"/>
    <cellStyle name="Normal 6 8 3 3" xfId="3397" xr:uid="{73D27CF5-B705-4CB8-BE3A-E2172477E914}"/>
    <cellStyle name="Normal 6 8 3 4" xfId="3398" xr:uid="{3F67D645-E88B-4D1C-B75C-6ED68E0227BB}"/>
    <cellStyle name="Normal 6 8 4" xfId="1698" xr:uid="{652ED53F-AF83-4FBA-B8BC-880C6DBE6D28}"/>
    <cellStyle name="Normal 6 8 4 2" xfId="3399" xr:uid="{DFB70A72-697C-4C99-809C-B2EC254B44B3}"/>
    <cellStyle name="Normal 6 8 4 3" xfId="3400" xr:uid="{C2070DC2-2B6C-4AD5-AFBF-20A78CEE7D46}"/>
    <cellStyle name="Normal 6 8 4 4" xfId="3401" xr:uid="{980F5CF1-5071-4F85-B8A1-85691CA85EA7}"/>
    <cellStyle name="Normal 6 8 5" xfId="3402" xr:uid="{FEEFB924-202B-4073-AFA7-2AF8438ED6B6}"/>
    <cellStyle name="Normal 6 8 6" xfId="3403" xr:uid="{BE01A1A1-7F46-4588-A5C5-537D4042EEAA}"/>
    <cellStyle name="Normal 6 8 7" xfId="3404" xr:uid="{85348658-01F2-4295-B41C-3C364A1B416E}"/>
    <cellStyle name="Normal 6 9" xfId="346" xr:uid="{31279B21-EB57-427D-A75E-F8530D4E0081}"/>
    <cellStyle name="Normal 6 9 2" xfId="676" xr:uid="{7CD305B8-B84E-4AFA-A6F1-D1A237A4A14C}"/>
    <cellStyle name="Normal 6 9 2 2" xfId="1699" xr:uid="{A856FA3E-05A0-4A5B-8E9D-E2DC57E4C28F}"/>
    <cellStyle name="Normal 6 9 2 3" xfId="3405" xr:uid="{0047FDA9-A21E-4718-8720-4D09A99B628E}"/>
    <cellStyle name="Normal 6 9 2 4" xfId="3406" xr:uid="{AB800A1C-A3F6-419E-A369-1C3169831414}"/>
    <cellStyle name="Normal 6 9 3" xfId="1700" xr:uid="{3602E26B-5A77-4EF2-9AEA-4693C85CD151}"/>
    <cellStyle name="Normal 6 9 3 2" xfId="3407" xr:uid="{17736926-6BF9-4444-927A-8E11BB696EBB}"/>
    <cellStyle name="Normal 6 9 3 3" xfId="3408" xr:uid="{C849344F-DB68-4368-9824-743A889A8555}"/>
    <cellStyle name="Normal 6 9 3 4" xfId="3409" xr:uid="{596ECC75-E47E-465D-911B-75546D92C78C}"/>
    <cellStyle name="Normal 6 9 4" xfId="3410" xr:uid="{5461449E-E614-4361-999A-19CDE361B854}"/>
    <cellStyle name="Normal 6 9 5" xfId="3411" xr:uid="{EEA7B3EE-8F2D-4193-AD88-C9174329900D}"/>
    <cellStyle name="Normal 6 9 6" xfId="3412" xr:uid="{199F05F8-A4CB-4F59-B120-2B630689689F}"/>
    <cellStyle name="Normal 7" xfId="128" xr:uid="{6A915146-870F-4948-8BB0-BFE751630785}"/>
    <cellStyle name="Normal 7 10" xfId="1701" xr:uid="{97B8DEBB-A0F7-4F92-93B6-20C478DECB3B}"/>
    <cellStyle name="Normal 7 10 2" xfId="3413" xr:uid="{0895F93B-44D9-40A6-A3A0-A26BE30D5B99}"/>
    <cellStyle name="Normal 7 10 3" xfId="3414" xr:uid="{C38175D8-CF1B-4A5E-847A-1F65886AD08E}"/>
    <cellStyle name="Normal 7 10 4" xfId="3415" xr:uid="{55368083-40D3-4BDD-B88E-02B4487703BD}"/>
    <cellStyle name="Normal 7 11" xfId="3416" xr:uid="{1BA65245-E7E3-439E-A054-EAF92F4D9673}"/>
    <cellStyle name="Normal 7 11 2" xfId="3417" xr:uid="{C1E84921-4395-4635-85B7-ACCE7829C8A5}"/>
    <cellStyle name="Normal 7 11 3" xfId="3418" xr:uid="{308F4E09-69CE-4AE4-B7B8-3315993EED01}"/>
    <cellStyle name="Normal 7 11 4" xfId="3419" xr:uid="{D7D7EF54-BA69-4CA6-BF50-BA60711692DC}"/>
    <cellStyle name="Normal 7 12" xfId="3420" xr:uid="{696AEBB1-5F19-45F8-9461-303F6AE04DDB}"/>
    <cellStyle name="Normal 7 12 2" xfId="3421" xr:uid="{E83D79C5-75E5-4C8F-B18C-76CF41DEA0DE}"/>
    <cellStyle name="Normal 7 13" xfId="3422" xr:uid="{9B4C1755-BBE5-4003-922F-6387575C0118}"/>
    <cellStyle name="Normal 7 14" xfId="3423" xr:uid="{0349BD2A-4720-436F-AC0E-BAF9380708F6}"/>
    <cellStyle name="Normal 7 15" xfId="3424" xr:uid="{7E6A990A-DABD-49AA-8EF4-301199BC5DDB}"/>
    <cellStyle name="Normal 7 2" xfId="129" xr:uid="{4A992478-0116-406A-ADB7-25B8ACCE8D7F}"/>
    <cellStyle name="Normal 7 2 10" xfId="3425" xr:uid="{19E82E20-60A4-44A8-864A-142929D22AAD}"/>
    <cellStyle name="Normal 7 2 11" xfId="3426" xr:uid="{44CAC2FF-9474-4D94-8085-53A48A764CFB}"/>
    <cellStyle name="Normal 7 2 2" xfId="130" xr:uid="{658DB77A-1014-481A-973D-0D83E1C07A1F}"/>
    <cellStyle name="Normal 7 2 2 2" xfId="131" xr:uid="{90858C38-99EF-4003-8FE4-CF12BFD8A6AD}"/>
    <cellStyle name="Normal 7 2 2 2 2" xfId="347" xr:uid="{D3D4DFF0-E17A-4525-8C01-736D85429964}"/>
    <cellStyle name="Normal 7 2 2 2 2 2" xfId="677" xr:uid="{538BB0D0-E2E2-4E95-8053-FF7EA3FD4265}"/>
    <cellStyle name="Normal 7 2 2 2 2 2 2" xfId="678" xr:uid="{5AA017A1-4972-4E36-9587-7C18ACB31E27}"/>
    <cellStyle name="Normal 7 2 2 2 2 2 2 2" xfId="1702" xr:uid="{E7BB90B3-2984-4BF4-9A75-D0A190EE0BD5}"/>
    <cellStyle name="Normal 7 2 2 2 2 2 2 2 2" xfId="1703" xr:uid="{CD244BCB-0C6D-4A00-B63C-88E1031DCCA9}"/>
    <cellStyle name="Normal 7 2 2 2 2 2 2 3" xfId="1704" xr:uid="{CE52FDEE-FD3B-4591-8AB6-C1A8EAC1D8F9}"/>
    <cellStyle name="Normal 7 2 2 2 2 2 3" xfId="1705" xr:uid="{278C68C7-F47B-4AD2-B554-15572D610FA5}"/>
    <cellStyle name="Normal 7 2 2 2 2 2 3 2" xfId="1706" xr:uid="{7AC48B33-0FC4-4A86-8C9D-0D3E61690F0F}"/>
    <cellStyle name="Normal 7 2 2 2 2 2 4" xfId="1707" xr:uid="{252EEEE9-4878-4AD4-982D-122C293509E0}"/>
    <cellStyle name="Normal 7 2 2 2 2 3" xfId="679" xr:uid="{CC6FFCFA-659E-43C9-B782-482AA5BACE22}"/>
    <cellStyle name="Normal 7 2 2 2 2 3 2" xfId="1708" xr:uid="{904007DD-32ED-4839-92A8-DFB29482E08F}"/>
    <cellStyle name="Normal 7 2 2 2 2 3 2 2" xfId="1709" xr:uid="{47F4935D-2D9C-4BE0-8B83-6779E8D53A33}"/>
    <cellStyle name="Normal 7 2 2 2 2 3 3" xfId="1710" xr:uid="{3E1FE8C3-2340-414C-8F74-FCFB926E31B6}"/>
    <cellStyle name="Normal 7 2 2 2 2 3 4" xfId="3427" xr:uid="{916CF21C-6B04-4084-8985-72A77A778A89}"/>
    <cellStyle name="Normal 7 2 2 2 2 4" xfId="1711" xr:uid="{54BBD3DD-BF7D-44B0-AE94-36C23895EE64}"/>
    <cellStyle name="Normal 7 2 2 2 2 4 2" xfId="1712" xr:uid="{BBE68282-FEB6-4A73-ADA9-8EF186B136CF}"/>
    <cellStyle name="Normal 7 2 2 2 2 5" xfId="1713" xr:uid="{3DD3925B-F996-4F0A-A2CA-9C2DEC0474DC}"/>
    <cellStyle name="Normal 7 2 2 2 2 6" xfId="3428" xr:uid="{B85C672F-33BC-4545-822C-014B849F9350}"/>
    <cellStyle name="Normal 7 2 2 2 3" xfId="348" xr:uid="{EDAE9626-09C3-48D6-93E0-076599932F0C}"/>
    <cellStyle name="Normal 7 2 2 2 3 2" xfId="680" xr:uid="{C6B89F55-F33F-47F5-8E15-3185E1DAF635}"/>
    <cellStyle name="Normal 7 2 2 2 3 2 2" xfId="681" xr:uid="{F56776E2-748B-4A75-90A8-3D1F3CD56965}"/>
    <cellStyle name="Normal 7 2 2 2 3 2 2 2" xfId="1714" xr:uid="{51C08A35-E6EC-46A4-9C68-FBC2D8BF04C2}"/>
    <cellStyle name="Normal 7 2 2 2 3 2 2 2 2" xfId="1715" xr:uid="{98CA1364-3C0C-40A9-A122-423146058B4F}"/>
    <cellStyle name="Normal 7 2 2 2 3 2 2 3" xfId="1716" xr:uid="{2CA98415-6653-4567-ACC9-DA1B07E48BD3}"/>
    <cellStyle name="Normal 7 2 2 2 3 2 3" xfId="1717" xr:uid="{2421FA18-640C-4E7E-A38A-17FF4F4CEB37}"/>
    <cellStyle name="Normal 7 2 2 2 3 2 3 2" xfId="1718" xr:uid="{1BF1FE29-5085-452E-A667-3ADE57EC31F6}"/>
    <cellStyle name="Normal 7 2 2 2 3 2 4" xfId="1719" xr:uid="{8C658C18-ED1A-4B5D-8232-880CAAA3F62B}"/>
    <cellStyle name="Normal 7 2 2 2 3 3" xfId="682" xr:uid="{80508E17-7AFB-429A-9CEF-8F404411DC1F}"/>
    <cellStyle name="Normal 7 2 2 2 3 3 2" xfId="1720" xr:uid="{08E85FE4-E353-4895-B9F0-2E25D58725E2}"/>
    <cellStyle name="Normal 7 2 2 2 3 3 2 2" xfId="1721" xr:uid="{C6FA58E1-5509-4354-B6B1-4623F39E90EA}"/>
    <cellStyle name="Normal 7 2 2 2 3 3 3" xfId="1722" xr:uid="{C4BF5C46-BF7E-48F7-8662-4DE0B30562B3}"/>
    <cellStyle name="Normal 7 2 2 2 3 4" xfId="1723" xr:uid="{B844CFBC-D6D8-4601-B7E9-2CCA368E7D63}"/>
    <cellStyle name="Normal 7 2 2 2 3 4 2" xfId="1724" xr:uid="{2382B8DA-12EE-44D0-8C56-018E5785E210}"/>
    <cellStyle name="Normal 7 2 2 2 3 5" xfId="1725" xr:uid="{8EDEBD1D-8514-4FBC-82E7-C69821508978}"/>
    <cellStyle name="Normal 7 2 2 2 4" xfId="683" xr:uid="{9351299C-87AC-4618-96D9-C2E00AA951CE}"/>
    <cellStyle name="Normal 7 2 2 2 4 2" xfId="684" xr:uid="{40B9F2B8-9436-4C0E-8487-545378D0EDDD}"/>
    <cellStyle name="Normal 7 2 2 2 4 2 2" xfId="1726" xr:uid="{F8CF2F0A-9003-440C-A53A-CEF8328C3AFB}"/>
    <cellStyle name="Normal 7 2 2 2 4 2 2 2" xfId="1727" xr:uid="{F557E486-A4A0-49D3-AF24-0D8A6B9F9A4A}"/>
    <cellStyle name="Normal 7 2 2 2 4 2 3" xfId="1728" xr:uid="{F28016A5-C1C1-4595-9524-AEF3419AAA8E}"/>
    <cellStyle name="Normal 7 2 2 2 4 3" xfId="1729" xr:uid="{61969605-49A7-47E8-AE94-FF7D286E7733}"/>
    <cellStyle name="Normal 7 2 2 2 4 3 2" xfId="1730" xr:uid="{C459B7B3-5A12-4296-86F1-B2302EC269B0}"/>
    <cellStyle name="Normal 7 2 2 2 4 4" xfId="1731" xr:uid="{F2275E69-CEAF-49D4-852A-3FF367A4BED4}"/>
    <cellStyle name="Normal 7 2 2 2 5" xfId="685" xr:uid="{6417A784-3D9E-46FC-ABF1-02BBC847F8A9}"/>
    <cellStyle name="Normal 7 2 2 2 5 2" xfId="1732" xr:uid="{A41E5960-1149-4E3C-8D89-8B5E07E1C416}"/>
    <cellStyle name="Normal 7 2 2 2 5 2 2" xfId="1733" xr:uid="{6F9A0CD4-50B2-4270-95F4-348D2F61B9B9}"/>
    <cellStyle name="Normal 7 2 2 2 5 3" xfId="1734" xr:uid="{EAA54C83-06C4-49E3-ADE3-7A6E50E81084}"/>
    <cellStyle name="Normal 7 2 2 2 5 4" xfId="3429" xr:uid="{47B8EA3D-4E17-45A8-B45F-EA4B306D20BA}"/>
    <cellStyle name="Normal 7 2 2 2 6" xfId="1735" xr:uid="{EDEAE62F-5BBC-412C-88D1-88AC459EDD66}"/>
    <cellStyle name="Normal 7 2 2 2 6 2" xfId="1736" xr:uid="{63C57D1D-AFF9-4CD9-ACAC-9D7D21023507}"/>
    <cellStyle name="Normal 7 2 2 2 7" xfId="1737" xr:uid="{2E1C4D39-633D-4061-974A-8C7CD0DA3D00}"/>
    <cellStyle name="Normal 7 2 2 2 8" xfId="3430" xr:uid="{4E824ABC-1176-42D6-90CE-17432DF30B37}"/>
    <cellStyle name="Normal 7 2 2 3" xfId="349" xr:uid="{A7654DCD-DD04-4B98-95AA-C57AB7DF25AD}"/>
    <cellStyle name="Normal 7 2 2 3 2" xfId="686" xr:uid="{D0DD5D6A-A94F-4D31-87CE-60E36579577E}"/>
    <cellStyle name="Normal 7 2 2 3 2 2" xfId="687" xr:uid="{380080DD-1A5A-44CF-99EC-82259B07A073}"/>
    <cellStyle name="Normal 7 2 2 3 2 2 2" xfId="1738" xr:uid="{7C48035C-324A-4104-BA78-A9C252D53917}"/>
    <cellStyle name="Normal 7 2 2 3 2 2 2 2" xfId="1739" xr:uid="{D1EEF8FC-5887-45B8-B5B4-5B9E0D5EA819}"/>
    <cellStyle name="Normal 7 2 2 3 2 2 3" xfId="1740" xr:uid="{5D4F391D-2271-477A-90AC-A1C636B0D604}"/>
    <cellStyle name="Normal 7 2 2 3 2 3" xfId="1741" xr:uid="{DECE758D-4045-48E2-AB2F-A9E1C4F3D561}"/>
    <cellStyle name="Normal 7 2 2 3 2 3 2" xfId="1742" xr:uid="{DA205DC6-A836-4F02-A291-E29C5339A746}"/>
    <cellStyle name="Normal 7 2 2 3 2 4" xfId="1743" xr:uid="{85809EC2-2513-497E-B8BA-FD3AAE998B0B}"/>
    <cellStyle name="Normal 7 2 2 3 3" xfId="688" xr:uid="{A9E810C9-5427-4453-8BDA-5D777D374687}"/>
    <cellStyle name="Normal 7 2 2 3 3 2" xfId="1744" xr:uid="{1739C2BE-AD9C-47CD-B592-5576991F405E}"/>
    <cellStyle name="Normal 7 2 2 3 3 2 2" xfId="1745" xr:uid="{87ED1D72-BFE1-4A36-871C-F833DBB9D12A}"/>
    <cellStyle name="Normal 7 2 2 3 3 3" xfId="1746" xr:uid="{9791CBC2-B576-4470-860F-2CA740071F73}"/>
    <cellStyle name="Normal 7 2 2 3 3 4" xfId="3431" xr:uid="{C3D230D5-AE48-45C0-A78E-A65F71D5628B}"/>
    <cellStyle name="Normal 7 2 2 3 4" xfId="1747" xr:uid="{DAAF9638-38E2-41F3-9E4A-028BA47B2B94}"/>
    <cellStyle name="Normal 7 2 2 3 4 2" xfId="1748" xr:uid="{98BDBCB0-EFEE-40B0-8CAB-FF310D6D68B9}"/>
    <cellStyle name="Normal 7 2 2 3 5" xfId="1749" xr:uid="{E32888F8-C539-4A12-8935-D0C7D21A4977}"/>
    <cellStyle name="Normal 7 2 2 3 6" xfId="3432" xr:uid="{02FBA7C0-E6FC-4EE4-8715-7574CC060683}"/>
    <cellStyle name="Normal 7 2 2 4" xfId="350" xr:uid="{4A3C6996-FC35-42DF-8B71-35D3C2CA36AC}"/>
    <cellStyle name="Normal 7 2 2 4 2" xfId="689" xr:uid="{4C0CB189-27F9-4EB9-B56E-A5F78F42238B}"/>
    <cellStyle name="Normal 7 2 2 4 2 2" xfId="690" xr:uid="{EDBF2938-176E-4995-8FAF-AA0B3A38450D}"/>
    <cellStyle name="Normal 7 2 2 4 2 2 2" xfId="1750" xr:uid="{D8B9922E-832D-4427-8F9A-D04451DBE007}"/>
    <cellStyle name="Normal 7 2 2 4 2 2 2 2" xfId="1751" xr:uid="{C94B09B6-9C62-4C21-A887-74D7DA99CA3C}"/>
    <cellStyle name="Normal 7 2 2 4 2 2 3" xfId="1752" xr:uid="{05AB0796-4837-4758-A85A-B67E0EC93C07}"/>
    <cellStyle name="Normal 7 2 2 4 2 3" xfId="1753" xr:uid="{1CABEED8-B8D8-45F7-86CC-052F7133A745}"/>
    <cellStyle name="Normal 7 2 2 4 2 3 2" xfId="1754" xr:uid="{601C85AC-B80E-424F-8A0E-E203E7796C92}"/>
    <cellStyle name="Normal 7 2 2 4 2 4" xfId="1755" xr:uid="{FBF4685F-237D-400C-87EA-72651E4A5EBE}"/>
    <cellStyle name="Normal 7 2 2 4 3" xfId="691" xr:uid="{D6FB76CE-7C58-497A-89E5-4AC7266E5370}"/>
    <cellStyle name="Normal 7 2 2 4 3 2" xfId="1756" xr:uid="{9F9381C9-D7A9-4D91-A0BA-7B9A0232703E}"/>
    <cellStyle name="Normal 7 2 2 4 3 2 2" xfId="1757" xr:uid="{E67F08B9-41F5-43CA-B5DB-4A9EFCF2A81E}"/>
    <cellStyle name="Normal 7 2 2 4 3 3" xfId="1758" xr:uid="{43A786E2-7B5C-47FD-A2EF-B45F9F771E3F}"/>
    <cellStyle name="Normal 7 2 2 4 4" xfId="1759" xr:uid="{4ACF73EA-54E3-4D33-ABA9-5ABFE26580AA}"/>
    <cellStyle name="Normal 7 2 2 4 4 2" xfId="1760" xr:uid="{A84A00D5-6077-45D0-9146-0C3C1AA087AA}"/>
    <cellStyle name="Normal 7 2 2 4 5" xfId="1761" xr:uid="{C1D0CEA0-6777-43A5-830C-454A7892934F}"/>
    <cellStyle name="Normal 7 2 2 5" xfId="351" xr:uid="{19731221-2F88-4BDE-85B5-9624B79ED00B}"/>
    <cellStyle name="Normal 7 2 2 5 2" xfId="692" xr:uid="{95C037C8-6FBB-4C93-858C-905FDA09EF12}"/>
    <cellStyle name="Normal 7 2 2 5 2 2" xfId="1762" xr:uid="{84FE936F-E45B-48A9-90B8-56F6BF4D74A6}"/>
    <cellStyle name="Normal 7 2 2 5 2 2 2" xfId="1763" xr:uid="{61737A3D-DCB3-4AC5-BB76-179972125971}"/>
    <cellStyle name="Normal 7 2 2 5 2 3" xfId="1764" xr:uid="{92CAFE9A-354D-4861-8CCA-E0ED3479B839}"/>
    <cellStyle name="Normal 7 2 2 5 3" xfId="1765" xr:uid="{9EDC0FC4-3C3B-4989-8084-92B6407EE100}"/>
    <cellStyle name="Normal 7 2 2 5 3 2" xfId="1766" xr:uid="{B4CD6D50-4CAD-46E5-A0C4-6C895EB75F81}"/>
    <cellStyle name="Normal 7 2 2 5 4" xfId="1767" xr:uid="{2B00ED0F-BEBF-4076-9480-3FB9350BF0E3}"/>
    <cellStyle name="Normal 7 2 2 6" xfId="693" xr:uid="{FF14054E-2DDE-44FA-B500-CDB708FD186D}"/>
    <cellStyle name="Normal 7 2 2 6 2" xfId="1768" xr:uid="{10AA8FE0-ABC2-4EC5-BDC1-62884D5F226A}"/>
    <cellStyle name="Normal 7 2 2 6 2 2" xfId="1769" xr:uid="{BAB7E6D8-3E26-4947-99EB-DFDF079A44A9}"/>
    <cellStyle name="Normal 7 2 2 6 3" xfId="1770" xr:uid="{317AEAF9-F2B4-4EED-9FBC-9EEF1A60E143}"/>
    <cellStyle name="Normal 7 2 2 6 4" xfId="3433" xr:uid="{C7EFCF23-A22D-44CA-9A0B-ED4A9832EB6C}"/>
    <cellStyle name="Normal 7 2 2 7" xfId="1771" xr:uid="{1809C1C0-3F8F-4E16-80F2-CB6FD33BB6FF}"/>
    <cellStyle name="Normal 7 2 2 7 2" xfId="1772" xr:uid="{60D7510D-13AA-4B6F-8CD7-1BCEBF7F7566}"/>
    <cellStyle name="Normal 7 2 2 8" xfId="1773" xr:uid="{CC2D56E3-087A-4D2D-80DD-7D6CDB467FAD}"/>
    <cellStyle name="Normal 7 2 2 9" xfId="3434" xr:uid="{1C4C3BBE-77FC-4A9E-BA1F-DEE4596DAAAA}"/>
    <cellStyle name="Normal 7 2 3" xfId="132" xr:uid="{CEDCB4D8-84D5-4F55-B9D0-2908E954F10F}"/>
    <cellStyle name="Normal 7 2 3 2" xfId="133" xr:uid="{A185AF75-9575-4B26-868C-4D1520C6840F}"/>
    <cellStyle name="Normal 7 2 3 2 2" xfId="694" xr:uid="{E9024C4F-5C8F-496B-809F-8E59E7AF1FB3}"/>
    <cellStyle name="Normal 7 2 3 2 2 2" xfId="695" xr:uid="{3690E3BF-16EE-41B9-8BA9-B86138C6DDE0}"/>
    <cellStyle name="Normal 7 2 3 2 2 2 2" xfId="1774" xr:uid="{1A0ED512-4ADA-410B-ACDB-20AC592A832F}"/>
    <cellStyle name="Normal 7 2 3 2 2 2 2 2" xfId="1775" xr:uid="{F65ADAF8-D49F-46E4-A507-EB099BC31275}"/>
    <cellStyle name="Normal 7 2 3 2 2 2 3" xfId="1776" xr:uid="{5839ACC0-E002-4F61-BBFD-71743BEC16D0}"/>
    <cellStyle name="Normal 7 2 3 2 2 3" xfId="1777" xr:uid="{33BF2D6F-E781-4BCF-92B6-50F64499CE18}"/>
    <cellStyle name="Normal 7 2 3 2 2 3 2" xfId="1778" xr:uid="{E983B641-1940-4894-A424-581522BF01F2}"/>
    <cellStyle name="Normal 7 2 3 2 2 4" xfId="1779" xr:uid="{BF16638A-9FDE-49E7-974F-A6367979AD01}"/>
    <cellStyle name="Normal 7 2 3 2 3" xfId="696" xr:uid="{355C5EB9-436C-47E7-B55C-33855E103128}"/>
    <cellStyle name="Normal 7 2 3 2 3 2" xfId="1780" xr:uid="{5AE874D3-FD3B-45C1-9A39-51412EE3B590}"/>
    <cellStyle name="Normal 7 2 3 2 3 2 2" xfId="1781" xr:uid="{B54CECC5-42ED-4052-8499-77F959F83BB1}"/>
    <cellStyle name="Normal 7 2 3 2 3 3" xfId="1782" xr:uid="{5BCA9674-2F9B-42C9-B35E-2B76F86243E3}"/>
    <cellStyle name="Normal 7 2 3 2 3 4" xfId="3435" xr:uid="{014B682B-B409-45FC-B5C9-ACF50453CBA2}"/>
    <cellStyle name="Normal 7 2 3 2 4" xfId="1783" xr:uid="{3A88C789-A58E-4F01-BE6B-D230EA7EE05D}"/>
    <cellStyle name="Normal 7 2 3 2 4 2" xfId="1784" xr:uid="{6912B6E3-41EE-40BC-A42E-E961898F8398}"/>
    <cellStyle name="Normal 7 2 3 2 5" xfId="1785" xr:uid="{78C55E0B-9858-45F3-91FF-4EADE4A1EA66}"/>
    <cellStyle name="Normal 7 2 3 2 6" xfId="3436" xr:uid="{CF13C180-6F1C-403C-A742-1DE6D0BA9CE3}"/>
    <cellStyle name="Normal 7 2 3 3" xfId="352" xr:uid="{7D7B3B14-99F8-4CF9-90B6-DA660AEC2A05}"/>
    <cellStyle name="Normal 7 2 3 3 2" xfId="697" xr:uid="{2C7F2798-4F54-4F03-96E5-46EEFB71A59A}"/>
    <cellStyle name="Normal 7 2 3 3 2 2" xfId="698" xr:uid="{5FA819FD-DAA6-41D9-AB34-ABCB5768AB97}"/>
    <cellStyle name="Normal 7 2 3 3 2 2 2" xfId="1786" xr:uid="{F2DE067F-68E8-4578-8466-D6FFF342E809}"/>
    <cellStyle name="Normal 7 2 3 3 2 2 2 2" xfId="1787" xr:uid="{FEAFC5A9-B621-41D2-8D51-23BCB5DB5089}"/>
    <cellStyle name="Normal 7 2 3 3 2 2 3" xfId="1788" xr:uid="{71BB8F82-B1B7-4A27-BD0A-ABE822163AFF}"/>
    <cellStyle name="Normal 7 2 3 3 2 3" xfId="1789" xr:uid="{D1CEAAA7-78EF-447B-9B72-94753F0661B4}"/>
    <cellStyle name="Normal 7 2 3 3 2 3 2" xfId="1790" xr:uid="{41081165-75E4-4C95-A312-46CE270F495D}"/>
    <cellStyle name="Normal 7 2 3 3 2 4" xfId="1791" xr:uid="{01DBDF38-DE6A-43D0-B94E-9FA787D017AE}"/>
    <cellStyle name="Normal 7 2 3 3 3" xfId="699" xr:uid="{9D75A44D-0685-40DB-8FC1-992124E3D595}"/>
    <cellStyle name="Normal 7 2 3 3 3 2" xfId="1792" xr:uid="{DE8EBE4F-CC9D-4E33-84A1-0496995AB918}"/>
    <cellStyle name="Normal 7 2 3 3 3 2 2" xfId="1793" xr:uid="{6DFE2CC7-66B3-4061-A3AC-787112100908}"/>
    <cellStyle name="Normal 7 2 3 3 3 3" xfId="1794" xr:uid="{405FE79B-C150-4472-86E6-30530E9FD7AB}"/>
    <cellStyle name="Normal 7 2 3 3 4" xfId="1795" xr:uid="{0717D54E-BCF2-4CF7-B3A6-F5CBDEEF58CD}"/>
    <cellStyle name="Normal 7 2 3 3 4 2" xfId="1796" xr:uid="{C678FBC2-D594-4F6E-BFB4-7D6E211BA2B3}"/>
    <cellStyle name="Normal 7 2 3 3 5" xfId="1797" xr:uid="{B8AAB6D1-B9AE-4D7F-99CD-ED61D5CAE303}"/>
    <cellStyle name="Normal 7 2 3 4" xfId="353" xr:uid="{A92A8176-1B74-4987-B6B3-023AF2C59856}"/>
    <cellStyle name="Normal 7 2 3 4 2" xfId="700" xr:uid="{C7637896-0458-442B-B1C5-439BA054AC37}"/>
    <cellStyle name="Normal 7 2 3 4 2 2" xfId="1798" xr:uid="{B3F74A56-E565-4060-85D7-E0BDE064D53A}"/>
    <cellStyle name="Normal 7 2 3 4 2 2 2" xfId="1799" xr:uid="{BE3A3A9F-D4DA-4834-99CD-44B4CB166707}"/>
    <cellStyle name="Normal 7 2 3 4 2 3" xfId="1800" xr:uid="{94A9850A-27EB-4098-941E-42B951D85567}"/>
    <cellStyle name="Normal 7 2 3 4 3" xfId="1801" xr:uid="{A23CFB8D-45FC-438C-BF53-2A788653B1A9}"/>
    <cellStyle name="Normal 7 2 3 4 3 2" xfId="1802" xr:uid="{371541BB-FB3C-4863-B23A-B0FC7EE6CC5E}"/>
    <cellStyle name="Normal 7 2 3 4 4" xfId="1803" xr:uid="{41DCE43A-999F-4C91-AF21-B78D4CFD0091}"/>
    <cellStyle name="Normal 7 2 3 5" xfId="701" xr:uid="{1A11FD4D-1FF8-42BE-BF47-8EF2CF8B3754}"/>
    <cellStyle name="Normal 7 2 3 5 2" xfId="1804" xr:uid="{F887C2D1-D2FD-4493-97ED-9EA05B952231}"/>
    <cellStyle name="Normal 7 2 3 5 2 2" xfId="1805" xr:uid="{8625CA7D-58AE-43ED-82B8-2410A6C3555D}"/>
    <cellStyle name="Normal 7 2 3 5 3" xfId="1806" xr:uid="{A354D315-DF12-4FAD-B73C-9B4EECEF60D5}"/>
    <cellStyle name="Normal 7 2 3 5 4" xfId="3437" xr:uid="{82AF73D0-7C6E-48C1-A846-0C990424D01D}"/>
    <cellStyle name="Normal 7 2 3 6" xfId="1807" xr:uid="{6F1CB101-9BB3-40D2-9E50-781C0E7A1595}"/>
    <cellStyle name="Normal 7 2 3 6 2" xfId="1808" xr:uid="{F9075842-FFD9-4819-A37B-2EAAAA9B98A6}"/>
    <cellStyle name="Normal 7 2 3 7" xfId="1809" xr:uid="{2B0C0A4E-294C-40C3-B514-1DF684F4209E}"/>
    <cellStyle name="Normal 7 2 3 8" xfId="3438" xr:uid="{BDDF2AE4-AB9B-4DA2-9677-E1FB34891215}"/>
    <cellStyle name="Normal 7 2 4" xfId="134" xr:uid="{26D9BEDA-DC29-40FA-A900-068ABA8EA852}"/>
    <cellStyle name="Normal 7 2 4 2" xfId="448" xr:uid="{54F81353-B3A6-4EB6-A768-76DE7BF7C9A7}"/>
    <cellStyle name="Normal 7 2 4 2 2" xfId="702" xr:uid="{D090109F-05A5-4FB8-8FB1-68EA89DE9418}"/>
    <cellStyle name="Normal 7 2 4 2 2 2" xfId="1810" xr:uid="{0A101A3F-0D49-421E-B477-16E6B2D1EBFD}"/>
    <cellStyle name="Normal 7 2 4 2 2 2 2" xfId="1811" xr:uid="{8052D07C-58AC-4E2B-AF2F-A61E9A0ADCB0}"/>
    <cellStyle name="Normal 7 2 4 2 2 3" xfId="1812" xr:uid="{FB94E21F-ACB1-47EE-9C46-EAC7DBFD658B}"/>
    <cellStyle name="Normal 7 2 4 2 2 4" xfId="3439" xr:uid="{8B84233E-22B0-4CCB-A5A1-6EC911AA10D7}"/>
    <cellStyle name="Normal 7 2 4 2 3" xfId="1813" xr:uid="{5BA276AD-5716-4DD3-BEBB-01A6F4461506}"/>
    <cellStyle name="Normal 7 2 4 2 3 2" xfId="1814" xr:uid="{2D8CC4B0-679B-4C62-946A-E6F1E5202717}"/>
    <cellStyle name="Normal 7 2 4 2 4" xfId="1815" xr:uid="{F73DB466-FA88-4BFA-B4B7-82F01CFA1A6F}"/>
    <cellStyle name="Normal 7 2 4 2 5" xfId="3440" xr:uid="{F1D08C84-65CE-4E1A-A674-10168A4BB799}"/>
    <cellStyle name="Normal 7 2 4 3" xfId="703" xr:uid="{3C5F352D-3326-47F9-AF1A-EC66C4CAE4AB}"/>
    <cellStyle name="Normal 7 2 4 3 2" xfId="1816" xr:uid="{F1528EA2-3AD9-4BD9-93C6-71BA370A46E2}"/>
    <cellStyle name="Normal 7 2 4 3 2 2" xfId="1817" xr:uid="{0709F816-ADF5-4B69-950B-D079E40CE39B}"/>
    <cellStyle name="Normal 7 2 4 3 3" xfId="1818" xr:uid="{32E40D3E-1767-40F6-AC13-C2DB70C2B37E}"/>
    <cellStyle name="Normal 7 2 4 3 4" xfId="3441" xr:uid="{5BC4F147-C0F5-424C-B0F0-35B6041C9A8A}"/>
    <cellStyle name="Normal 7 2 4 4" xfId="1819" xr:uid="{6AED9302-549E-4106-8D70-4EA874BE7C87}"/>
    <cellStyle name="Normal 7 2 4 4 2" xfId="1820" xr:uid="{3CF50098-7451-4314-8A3B-5E4FAA7D8183}"/>
    <cellStyle name="Normal 7 2 4 4 3" xfId="3442" xr:uid="{7408304B-A774-4BCD-A7A7-9D679FD44F90}"/>
    <cellStyle name="Normal 7 2 4 4 4" xfId="3443" xr:uid="{DCB1D995-F81B-4971-B00A-30CEAA8260A6}"/>
    <cellStyle name="Normal 7 2 4 5" xfId="1821" xr:uid="{C44AC828-1926-451F-B371-5E07812E5940}"/>
    <cellStyle name="Normal 7 2 4 6" xfId="3444" xr:uid="{E380EBCE-2B38-40FE-830F-133FEDE0E8C9}"/>
    <cellStyle name="Normal 7 2 4 7" xfId="3445" xr:uid="{AAE39766-589A-49D7-85EE-F994112E27CD}"/>
    <cellStyle name="Normal 7 2 5" xfId="354" xr:uid="{E447907E-7D13-46A4-BDF5-D6512D0055BA}"/>
    <cellStyle name="Normal 7 2 5 2" xfId="704" xr:uid="{C8EAEC68-9BED-4B55-8C58-35F73C2F168C}"/>
    <cellStyle name="Normal 7 2 5 2 2" xfId="705" xr:uid="{BA45914A-8AB2-4AC4-B2D9-4D0725AEAF9E}"/>
    <cellStyle name="Normal 7 2 5 2 2 2" xfId="1822" xr:uid="{7A7510D0-28AC-4BEF-8B0C-445FF32F2933}"/>
    <cellStyle name="Normal 7 2 5 2 2 2 2" xfId="1823" xr:uid="{13FBBFB2-5946-4F3C-B4DA-FE92A6143452}"/>
    <cellStyle name="Normal 7 2 5 2 2 3" xfId="1824" xr:uid="{D18891F6-B38B-4039-89DF-BDA8AC6446FD}"/>
    <cellStyle name="Normal 7 2 5 2 3" xfId="1825" xr:uid="{7146166B-8A8D-4616-B43B-961D6AE5FF0B}"/>
    <cellStyle name="Normal 7 2 5 2 3 2" xfId="1826" xr:uid="{642ACB51-E271-43B5-B279-F1F38716AF68}"/>
    <cellStyle name="Normal 7 2 5 2 4" xfId="1827" xr:uid="{03BD15C1-FF93-429A-90F1-985A473AFEC7}"/>
    <cellStyle name="Normal 7 2 5 3" xfId="706" xr:uid="{DBB8A795-61EF-4CF3-B268-8F0216EC3671}"/>
    <cellStyle name="Normal 7 2 5 3 2" xfId="1828" xr:uid="{42B38A29-E28E-4326-8CCE-423DFD39102C}"/>
    <cellStyle name="Normal 7 2 5 3 2 2" xfId="1829" xr:uid="{77D21E61-334B-4609-9878-A6F879DBDDC0}"/>
    <cellStyle name="Normal 7 2 5 3 3" xfId="1830" xr:uid="{E9D913D5-2443-4D32-88BF-EB2EB1361353}"/>
    <cellStyle name="Normal 7 2 5 3 4" xfId="3446" xr:uid="{E60710A0-61DB-4296-BE15-37047E4E7346}"/>
    <cellStyle name="Normal 7 2 5 4" xfId="1831" xr:uid="{594836D6-8F4F-49E6-89AA-FCB960699D5E}"/>
    <cellStyle name="Normal 7 2 5 4 2" xfId="1832" xr:uid="{8BA693E1-C56C-4C62-B2F8-094F5C6A9874}"/>
    <cellStyle name="Normal 7 2 5 5" xfId="1833" xr:uid="{2BF03413-7AE5-4CD7-84D5-9EEFF3988FEC}"/>
    <cellStyle name="Normal 7 2 5 6" xfId="3447" xr:uid="{D83856F8-6644-4243-BD67-77F80F1F06AF}"/>
    <cellStyle name="Normal 7 2 6" xfId="355" xr:uid="{AC2075AD-66E9-4C96-97D2-1AA80DF46B46}"/>
    <cellStyle name="Normal 7 2 6 2" xfId="707" xr:uid="{4F514D44-415F-4E1B-A33A-3C8A7F004CC1}"/>
    <cellStyle name="Normal 7 2 6 2 2" xfId="1834" xr:uid="{E963E6A6-D76C-42AF-9C63-F5B9ACDA011A}"/>
    <cellStyle name="Normal 7 2 6 2 2 2" xfId="1835" xr:uid="{C82787EE-40DF-456A-8B51-AE90A8658AF7}"/>
    <cellStyle name="Normal 7 2 6 2 3" xfId="1836" xr:uid="{0DD396CC-6D6D-45E0-87FD-2441F8CC3A4E}"/>
    <cellStyle name="Normal 7 2 6 2 4" xfId="3448" xr:uid="{2F013469-40C9-4F5A-A011-C8F0D5104D88}"/>
    <cellStyle name="Normal 7 2 6 3" xfId="1837" xr:uid="{099C423C-AAA6-4BA0-9D28-190C6C15E74D}"/>
    <cellStyle name="Normal 7 2 6 3 2" xfId="1838" xr:uid="{00F4F628-7381-4F7D-94E0-90963F674007}"/>
    <cellStyle name="Normal 7 2 6 4" xfId="1839" xr:uid="{C701EC59-AC3B-4C04-9168-8D43F22AB892}"/>
    <cellStyle name="Normal 7 2 6 5" xfId="3449" xr:uid="{B659B852-0684-43D9-A5D7-784752327915}"/>
    <cellStyle name="Normal 7 2 7" xfId="708" xr:uid="{575DCF5B-49D5-4F33-A165-37AD028DBE75}"/>
    <cellStyle name="Normal 7 2 7 2" xfId="1840" xr:uid="{7C7F4875-563B-49E5-92AB-CB410CF5A8B4}"/>
    <cellStyle name="Normal 7 2 7 2 2" xfId="1841" xr:uid="{7E0161C3-8CC1-4693-A157-577DE3429CE1}"/>
    <cellStyle name="Normal 7 2 7 2 3" xfId="4409" xr:uid="{F96301AE-401A-4D4A-B4CB-E651A992B4C8}"/>
    <cellStyle name="Normal 7 2 7 3" xfId="1842" xr:uid="{CC038996-DBA5-4B63-921F-F44E4E4B3944}"/>
    <cellStyle name="Normal 7 2 7 4" xfId="3450" xr:uid="{9A4C94C7-AC03-4F45-AE7D-28D41FD34B2E}"/>
    <cellStyle name="Normal 7 2 7 4 2" xfId="4579" xr:uid="{C718120A-C3F8-4B8C-8B64-61B3EDDC4E80}"/>
    <cellStyle name="Normal 7 2 7 4 3" xfId="4686" xr:uid="{E28A7983-DFAF-4F46-84C3-59B52524173F}"/>
    <cellStyle name="Normal 7 2 7 4 4" xfId="4608" xr:uid="{BAF83799-618C-4F8E-9EEE-11F11D590F85}"/>
    <cellStyle name="Normal 7 2 8" xfId="1843" xr:uid="{1125107B-2754-4699-9247-7A94F54FF8C6}"/>
    <cellStyle name="Normal 7 2 8 2" xfId="1844" xr:uid="{9251FCCC-AB56-42C7-86A9-DBB1D3880ABC}"/>
    <cellStyle name="Normal 7 2 8 3" xfId="3451" xr:uid="{6C2B213C-0E5A-45A3-B32F-458B2CAE25EF}"/>
    <cellStyle name="Normal 7 2 8 4" xfId="3452" xr:uid="{BC603C4E-82E5-4009-B16B-2FD890212EEA}"/>
    <cellStyle name="Normal 7 2 9" xfId="1845" xr:uid="{F8E80144-6E31-4590-8F71-71F2787B55DE}"/>
    <cellStyle name="Normal 7 3" xfId="135" xr:uid="{9895DB87-D30B-4753-B105-8F0ACF842780}"/>
    <cellStyle name="Normal 7 3 10" xfId="3453" xr:uid="{2588A50B-DEC2-45F3-BD17-870CCDB23ED8}"/>
    <cellStyle name="Normal 7 3 11" xfId="3454" xr:uid="{4DA7A349-E564-4140-9E00-82AAA5E5D948}"/>
    <cellStyle name="Normal 7 3 2" xfId="136" xr:uid="{DB716D14-5BAA-4CED-BBC2-4A8E18E342FD}"/>
    <cellStyle name="Normal 7 3 2 2" xfId="137" xr:uid="{C921EB38-653E-424D-A284-6B28328B8512}"/>
    <cellStyle name="Normal 7 3 2 2 2" xfId="356" xr:uid="{5F534283-4B31-4481-8299-D2780656689A}"/>
    <cellStyle name="Normal 7 3 2 2 2 2" xfId="709" xr:uid="{7F94814E-9026-4614-BDE8-9722156A08E4}"/>
    <cellStyle name="Normal 7 3 2 2 2 2 2" xfId="1846" xr:uid="{A8721CCA-E1CD-42CB-A0DD-B6363C80ED2F}"/>
    <cellStyle name="Normal 7 3 2 2 2 2 2 2" xfId="1847" xr:uid="{2316DA18-A9F2-49DE-B0CD-D4EDD3CB7D8E}"/>
    <cellStyle name="Normal 7 3 2 2 2 2 3" xfId="1848" xr:uid="{6377ED5F-085D-47A2-95CE-74D4158E8927}"/>
    <cellStyle name="Normal 7 3 2 2 2 2 4" xfId="3455" xr:uid="{F8827E5B-E909-4A68-868F-2CAC0B821705}"/>
    <cellStyle name="Normal 7 3 2 2 2 3" xfId="1849" xr:uid="{D7BBAC0B-BA22-4C35-93C0-59A3BBA2FCB8}"/>
    <cellStyle name="Normal 7 3 2 2 2 3 2" xfId="1850" xr:uid="{994FCF36-7601-4993-92E5-690EA5663EF1}"/>
    <cellStyle name="Normal 7 3 2 2 2 3 3" xfId="3456" xr:uid="{E2A317E9-B851-409C-A764-4AAF72D0365A}"/>
    <cellStyle name="Normal 7 3 2 2 2 3 4" xfId="3457" xr:uid="{9D07DB39-C67D-45E8-9620-8FEAA162D3E6}"/>
    <cellStyle name="Normal 7 3 2 2 2 4" xfId="1851" xr:uid="{A5D43B5F-A56B-48E5-8E81-2B3200F1A468}"/>
    <cellStyle name="Normal 7 3 2 2 2 5" xfId="3458" xr:uid="{22BB07D2-3538-49E2-BD94-E92DD57542C1}"/>
    <cellStyle name="Normal 7 3 2 2 2 6" xfId="3459" xr:uid="{3FF34D49-8E0E-48A8-8642-C0C4D1F969D9}"/>
    <cellStyle name="Normal 7 3 2 2 3" xfId="710" xr:uid="{FDD96803-715A-48C5-9E3F-71103BF18C5C}"/>
    <cellStyle name="Normal 7 3 2 2 3 2" xfId="1852" xr:uid="{4FB12EFA-8EA6-46F5-AC8E-B705847383F6}"/>
    <cellStyle name="Normal 7 3 2 2 3 2 2" xfId="1853" xr:uid="{67279029-9A18-4E37-8B35-BC817E3E23AA}"/>
    <cellStyle name="Normal 7 3 2 2 3 2 3" xfId="3460" xr:uid="{43E0D6CD-FB87-4E65-A61E-650363B971B7}"/>
    <cellStyle name="Normal 7 3 2 2 3 2 4" xfId="3461" xr:uid="{C84C1931-0DB8-436D-9394-BD81653C1D10}"/>
    <cellStyle name="Normal 7 3 2 2 3 3" xfId="1854" xr:uid="{83F4BB0C-FFE4-430A-B730-C300D2C824BB}"/>
    <cellStyle name="Normal 7 3 2 2 3 4" xfId="3462" xr:uid="{EA98207F-C749-419D-9D79-00511CC6C29B}"/>
    <cellStyle name="Normal 7 3 2 2 3 5" xfId="3463" xr:uid="{4D6852CD-B164-4150-B023-3C21B51D49C7}"/>
    <cellStyle name="Normal 7 3 2 2 4" xfId="1855" xr:uid="{BA73076C-03A2-44AB-92FD-B91430F4164C}"/>
    <cellStyle name="Normal 7 3 2 2 4 2" xfId="1856" xr:uid="{2D62CFBA-BF1E-4D58-808C-18243EDAAB30}"/>
    <cellStyle name="Normal 7 3 2 2 4 3" xfId="3464" xr:uid="{E74C2FF9-2C4A-4FA5-8557-290047CB1002}"/>
    <cellStyle name="Normal 7 3 2 2 4 4" xfId="3465" xr:uid="{F2380419-8C6F-425E-928D-8BA700E73475}"/>
    <cellStyle name="Normal 7 3 2 2 5" xfId="1857" xr:uid="{1F8D7608-C3A1-4C70-9B60-10B2BE19A718}"/>
    <cellStyle name="Normal 7 3 2 2 5 2" xfId="3466" xr:uid="{8B05D9DA-CD58-46DA-A501-FE87E4F9E987}"/>
    <cellStyle name="Normal 7 3 2 2 5 3" xfId="3467" xr:uid="{7DD155DB-4136-4809-BECF-0B54630249CD}"/>
    <cellStyle name="Normal 7 3 2 2 5 4" xfId="3468" xr:uid="{63CA0BE6-D05A-4625-A1D6-3B84557660F9}"/>
    <cellStyle name="Normal 7 3 2 2 6" xfId="3469" xr:uid="{AC533F91-FEFF-4832-B181-F75E847DA324}"/>
    <cellStyle name="Normal 7 3 2 2 7" xfId="3470" xr:uid="{2836FFB6-F1AE-4312-8312-C4D234DA8567}"/>
    <cellStyle name="Normal 7 3 2 2 8" xfId="3471" xr:uid="{05C66ACC-7F67-4A51-80DB-55DA9DD25D78}"/>
    <cellStyle name="Normal 7 3 2 3" xfId="357" xr:uid="{C2E789D5-D04D-48E9-8C1A-61DF16F1B632}"/>
    <cellStyle name="Normal 7 3 2 3 2" xfId="711" xr:uid="{62308863-0B5C-4B7B-BD97-4466A2156D52}"/>
    <cellStyle name="Normal 7 3 2 3 2 2" xfId="712" xr:uid="{35090D32-D6CB-4286-8621-0A431CF12BAE}"/>
    <cellStyle name="Normal 7 3 2 3 2 2 2" xfId="1858" xr:uid="{3454BDBD-FD2F-4A2B-82F7-92359E2C29B5}"/>
    <cellStyle name="Normal 7 3 2 3 2 2 2 2" xfId="1859" xr:uid="{A8506262-0762-4EC4-A7F7-A3556C75FA85}"/>
    <cellStyle name="Normal 7 3 2 3 2 2 3" xfId="1860" xr:uid="{89900C69-993A-4E05-A750-6F15C4DAAAAF}"/>
    <cellStyle name="Normal 7 3 2 3 2 3" xfId="1861" xr:uid="{3665F1CD-889A-4E2C-93A3-5C4300319600}"/>
    <cellStyle name="Normal 7 3 2 3 2 3 2" xfId="1862" xr:uid="{3065FA81-C00D-4B1A-9D07-0AEEBD0ECD41}"/>
    <cellStyle name="Normal 7 3 2 3 2 4" xfId="1863" xr:uid="{27EE6E88-4D2A-4D0E-B7A4-EB6B1291FCA9}"/>
    <cellStyle name="Normal 7 3 2 3 3" xfId="713" xr:uid="{BF1BF892-377A-4E55-ACAA-87D9D466BE2D}"/>
    <cellStyle name="Normal 7 3 2 3 3 2" xfId="1864" xr:uid="{A1389990-4FFF-4B36-9869-807165292A56}"/>
    <cellStyle name="Normal 7 3 2 3 3 2 2" xfId="1865" xr:uid="{D7AB3F02-1462-4921-A441-E1DD8619D302}"/>
    <cellStyle name="Normal 7 3 2 3 3 3" xfId="1866" xr:uid="{0E9F80A0-589E-419E-AC68-EEEDFD2B9B78}"/>
    <cellStyle name="Normal 7 3 2 3 3 4" xfId="3472" xr:uid="{C3B7B3A2-C204-41F9-B8E2-D1CE351BDEBC}"/>
    <cellStyle name="Normal 7 3 2 3 4" xfId="1867" xr:uid="{4D2A5ED9-A062-4BE4-B96C-6E676455C84C}"/>
    <cellStyle name="Normal 7 3 2 3 4 2" xfId="1868" xr:uid="{CF77FEBB-C819-463D-A3D2-8F1BDC9AFCEF}"/>
    <cellStyle name="Normal 7 3 2 3 5" xfId="1869" xr:uid="{204F51A7-28C7-48B5-9201-F63A72BD46E8}"/>
    <cellStyle name="Normal 7 3 2 3 6" xfId="3473" xr:uid="{7B49942E-9A4A-46C0-968B-6F64CF520EAC}"/>
    <cellStyle name="Normal 7 3 2 4" xfId="358" xr:uid="{77B386E1-D42D-46E6-B956-62B1811407C2}"/>
    <cellStyle name="Normal 7 3 2 4 2" xfId="714" xr:uid="{67461234-8034-4E87-8C5B-A275A85E3AB4}"/>
    <cellStyle name="Normal 7 3 2 4 2 2" xfId="1870" xr:uid="{2109BA7E-BB1F-4D58-8E4F-E2CD0F9EE7AC}"/>
    <cellStyle name="Normal 7 3 2 4 2 2 2" xfId="1871" xr:uid="{4DB908E6-7193-4AEC-8AB1-C458FBF25300}"/>
    <cellStyle name="Normal 7 3 2 4 2 3" xfId="1872" xr:uid="{5B5E7820-2BE4-422C-B473-260B96A78A43}"/>
    <cellStyle name="Normal 7 3 2 4 2 4" xfId="3474" xr:uid="{D1A6B0FE-EABE-4190-BB6C-64C4EE384B05}"/>
    <cellStyle name="Normal 7 3 2 4 3" xfId="1873" xr:uid="{EA63F6E4-9BF8-430E-9B20-6C0608591D99}"/>
    <cellStyle name="Normal 7 3 2 4 3 2" xfId="1874" xr:uid="{4F5E9C2C-83AC-4E74-BA9E-FD81CABC2D4C}"/>
    <cellStyle name="Normal 7 3 2 4 4" xfId="1875" xr:uid="{3587AE98-1B13-45F5-869F-2A2D1CA92C53}"/>
    <cellStyle name="Normal 7 3 2 4 5" xfId="3475" xr:uid="{17CBC3C4-28F9-4AB3-B487-5DCD67EA6FCC}"/>
    <cellStyle name="Normal 7 3 2 5" xfId="359" xr:uid="{63D80943-8179-42B5-88AA-44359B03C53B}"/>
    <cellStyle name="Normal 7 3 2 5 2" xfId="1876" xr:uid="{00CD4295-C502-42CD-B6A2-AD78D21C0982}"/>
    <cellStyle name="Normal 7 3 2 5 2 2" xfId="1877" xr:uid="{1DACB61F-585E-4835-8B42-859CE211B152}"/>
    <cellStyle name="Normal 7 3 2 5 3" xfId="1878" xr:uid="{34E01D7D-1B84-4BF4-ABAD-863C15850466}"/>
    <cellStyle name="Normal 7 3 2 5 4" xfId="3476" xr:uid="{D0CFE19D-8215-49A1-A7FD-0888AE95700E}"/>
    <cellStyle name="Normal 7 3 2 6" xfId="1879" xr:uid="{B5F27822-8F41-4600-BE54-4CDEA57ECA0E}"/>
    <cellStyle name="Normal 7 3 2 6 2" xfId="1880" xr:uid="{5E7B7805-2F88-4163-AD7C-40D9F32A19C2}"/>
    <cellStyle name="Normal 7 3 2 6 3" xfId="3477" xr:uid="{4E989516-FD58-47EB-A725-21496FFBC720}"/>
    <cellStyle name="Normal 7 3 2 6 4" xfId="3478" xr:uid="{D142DE49-E28C-4C4E-9B92-1BB0E24EDD46}"/>
    <cellStyle name="Normal 7 3 2 7" xfId="1881" xr:uid="{F28B1D86-8F50-4206-92AD-048091AE3C6B}"/>
    <cellStyle name="Normal 7 3 2 8" xfId="3479" xr:uid="{5FCF454C-5AF6-4552-BD40-96D42ED179CA}"/>
    <cellStyle name="Normal 7 3 2 9" xfId="3480" xr:uid="{F1258390-8B29-4647-8092-788D23E75B7D}"/>
    <cellStyle name="Normal 7 3 3" xfId="138" xr:uid="{E1C27D64-FDA8-4934-9BA0-3E0CF36B87E6}"/>
    <cellStyle name="Normal 7 3 3 2" xfId="139" xr:uid="{5A3BAC59-5786-4211-96A4-AB1F43E7D4E5}"/>
    <cellStyle name="Normal 7 3 3 2 2" xfId="715" xr:uid="{B268B671-B862-402D-8287-B4B3D77D104D}"/>
    <cellStyle name="Normal 7 3 3 2 2 2" xfId="1882" xr:uid="{3F2C4064-8ED6-4BDA-9AA8-9BE4059A3267}"/>
    <cellStyle name="Normal 7 3 3 2 2 2 2" xfId="1883" xr:uid="{EF2B6D6F-A867-4086-AEF3-5906927C6CE0}"/>
    <cellStyle name="Normal 7 3 3 2 2 2 2 2" xfId="4484" xr:uid="{58C8C3E8-BAF2-4E69-B396-82EDB9C9CCD8}"/>
    <cellStyle name="Normal 7 3 3 2 2 2 3" xfId="4485" xr:uid="{BBCE3312-E5E7-4693-85F0-E08164E68BBD}"/>
    <cellStyle name="Normal 7 3 3 2 2 3" xfId="1884" xr:uid="{9E78C5E2-96D7-438F-B95F-4486AB007644}"/>
    <cellStyle name="Normal 7 3 3 2 2 3 2" xfId="4486" xr:uid="{FB13BD6C-9385-4F5A-9CFC-321095228AB0}"/>
    <cellStyle name="Normal 7 3 3 2 2 4" xfId="3481" xr:uid="{F85351E1-D01C-4138-8871-38F9405CEC79}"/>
    <cellStyle name="Normal 7 3 3 2 3" xfId="1885" xr:uid="{09DBC31B-7420-455B-A956-BD86A1C4A62E}"/>
    <cellStyle name="Normal 7 3 3 2 3 2" xfId="1886" xr:uid="{85656033-1554-4CBA-BC8F-BEBCC1908814}"/>
    <cellStyle name="Normal 7 3 3 2 3 2 2" xfId="4487" xr:uid="{6BF0E52B-DD11-470E-B30E-B441D2556F5A}"/>
    <cellStyle name="Normal 7 3 3 2 3 3" xfId="3482" xr:uid="{3B0DB77A-4F8C-418A-ACD3-740F46192C68}"/>
    <cellStyle name="Normal 7 3 3 2 3 4" xfId="3483" xr:uid="{6F2308CB-1A24-483A-9197-ECCEF76FA202}"/>
    <cellStyle name="Normal 7 3 3 2 4" xfId="1887" xr:uid="{D9E71DCD-A2CD-496A-A573-AD3253B5B860}"/>
    <cellStyle name="Normal 7 3 3 2 4 2" xfId="4488" xr:uid="{B61407C9-5CA5-4428-8E95-C821A7E3B9DA}"/>
    <cellStyle name="Normal 7 3 3 2 5" xfId="3484" xr:uid="{B8B47FB5-8A26-469D-A283-FD9144DA4F89}"/>
    <cellStyle name="Normal 7 3 3 2 6" xfId="3485" xr:uid="{C7C48C3C-C2FD-4277-8A61-A12A97528F25}"/>
    <cellStyle name="Normal 7 3 3 3" xfId="360" xr:uid="{E7DFDFF1-92C5-4EFB-A8CF-3A574778EAD5}"/>
    <cellStyle name="Normal 7 3 3 3 2" xfId="1888" xr:uid="{A26C78E3-3721-49EC-937C-FB4BCE5B1AC0}"/>
    <cellStyle name="Normal 7 3 3 3 2 2" xfId="1889" xr:uid="{1532FE8A-F9AB-4240-9E32-AF96304AB7A7}"/>
    <cellStyle name="Normal 7 3 3 3 2 2 2" xfId="4489" xr:uid="{C9B36F66-3650-4F94-8CEE-9D8538E5BEA3}"/>
    <cellStyle name="Normal 7 3 3 3 2 3" xfId="3486" xr:uid="{09A05A45-231A-4C17-BACB-C2D684DBA59B}"/>
    <cellStyle name="Normal 7 3 3 3 2 4" xfId="3487" xr:uid="{056FD66D-706D-475B-B981-2541B5FF21B7}"/>
    <cellStyle name="Normal 7 3 3 3 3" xfId="1890" xr:uid="{8CF4ECFF-02A4-4529-A1F0-ACD9D582AE75}"/>
    <cellStyle name="Normal 7 3 3 3 3 2" xfId="4490" xr:uid="{F072152F-8106-487E-8703-CBF5BFE9449A}"/>
    <cellStyle name="Normal 7 3 3 3 4" xfId="3488" xr:uid="{69C7C4C7-198F-4EF6-9638-6771FEF040CE}"/>
    <cellStyle name="Normal 7 3 3 3 5" xfId="3489" xr:uid="{7632B627-9311-47A5-BBA7-7DDB7A1A406D}"/>
    <cellStyle name="Normal 7 3 3 4" xfId="1891" xr:uid="{7E4B065A-42B9-4D0A-8649-4F080BFF3525}"/>
    <cellStyle name="Normal 7 3 3 4 2" xfId="1892" xr:uid="{27540428-DECD-460F-BF69-42CDB7D4CAEC}"/>
    <cellStyle name="Normal 7 3 3 4 2 2" xfId="4491" xr:uid="{713BD1DA-F2F1-492E-9788-CF547CDFF272}"/>
    <cellStyle name="Normal 7 3 3 4 3" xfId="3490" xr:uid="{7F8F8F5E-C444-4B54-B5EB-9EF711475629}"/>
    <cellStyle name="Normal 7 3 3 4 4" xfId="3491" xr:uid="{1B2E4B2F-D12B-491E-A7D5-0DA193372313}"/>
    <cellStyle name="Normal 7 3 3 5" xfId="1893" xr:uid="{3BE0CAAE-782E-4C3D-81A4-746CD8285EDD}"/>
    <cellStyle name="Normal 7 3 3 5 2" xfId="3492" xr:uid="{1AC558A0-CC14-4C29-A00C-87245B795B65}"/>
    <cellStyle name="Normal 7 3 3 5 3" xfId="3493" xr:uid="{C721886A-A1A8-4D34-AC73-E8476A7EA32E}"/>
    <cellStyle name="Normal 7 3 3 5 4" xfId="3494" xr:uid="{5AC36704-D622-47AD-B17B-121531888CDB}"/>
    <cellStyle name="Normal 7 3 3 6" xfId="3495" xr:uid="{D9D3844B-664A-4067-9660-0F159BE63ACE}"/>
    <cellStyle name="Normal 7 3 3 7" xfId="3496" xr:uid="{B8DD445A-1EE0-424F-943C-F68FBE28CBBC}"/>
    <cellStyle name="Normal 7 3 3 8" xfId="3497" xr:uid="{930FFC0A-BC57-4FD8-840D-7803BD85E30B}"/>
    <cellStyle name="Normal 7 3 4" xfId="140" xr:uid="{80FA60A7-5744-4A90-AA06-D1BEC7CF1CB7}"/>
    <cellStyle name="Normal 7 3 4 2" xfId="716" xr:uid="{B26C97A7-EB12-4EF4-843D-3DAC45D3B8CC}"/>
    <cellStyle name="Normal 7 3 4 2 2" xfId="717" xr:uid="{46224091-D5FD-4D77-A533-71D65620B4A4}"/>
    <cellStyle name="Normal 7 3 4 2 2 2" xfId="1894" xr:uid="{8F49D39E-BFB8-4DB1-9B18-BB4620073870}"/>
    <cellStyle name="Normal 7 3 4 2 2 2 2" xfId="1895" xr:uid="{B66D6862-D5EF-44E0-B113-215BF6CAAF5E}"/>
    <cellStyle name="Normal 7 3 4 2 2 3" xfId="1896" xr:uid="{E5A9A1F3-95A5-4518-A676-2E09A29DA4A9}"/>
    <cellStyle name="Normal 7 3 4 2 2 4" xfId="3498" xr:uid="{5A911ECD-BE07-4DDE-84C9-3E12D6E604E7}"/>
    <cellStyle name="Normal 7 3 4 2 3" xfId="1897" xr:uid="{B7F1D0A3-6801-4ED4-9429-F096CBE6DC4B}"/>
    <cellStyle name="Normal 7 3 4 2 3 2" xfId="1898" xr:uid="{3C7EC064-7FFE-4E30-9D88-D83C6F1F5991}"/>
    <cellStyle name="Normal 7 3 4 2 4" xfId="1899" xr:uid="{25889A54-7067-4F0E-A660-713D3CE59AEB}"/>
    <cellStyle name="Normal 7 3 4 2 5" xfId="3499" xr:uid="{A9A4A58A-C9FD-47C8-B051-E106C8DB0285}"/>
    <cellStyle name="Normal 7 3 4 3" xfId="718" xr:uid="{20FB4CE3-CD4E-43B3-A05B-2C26592EBAD1}"/>
    <cellStyle name="Normal 7 3 4 3 2" xfId="1900" xr:uid="{AD6A50D2-801A-4C1F-B891-0BCD3B1A06DD}"/>
    <cellStyle name="Normal 7 3 4 3 2 2" xfId="1901" xr:uid="{D2F78837-A990-4638-B0A0-EA56AF12F56E}"/>
    <cellStyle name="Normal 7 3 4 3 3" xfId="1902" xr:uid="{FF277255-8E2E-4DD2-B8AC-183D158487B3}"/>
    <cellStyle name="Normal 7 3 4 3 4" xfId="3500" xr:uid="{29FC786D-22E3-4205-95C6-2FE040648255}"/>
    <cellStyle name="Normal 7 3 4 4" xfId="1903" xr:uid="{243E4B90-2166-4AF8-8E6C-E050D8762BCF}"/>
    <cellStyle name="Normal 7 3 4 4 2" xfId="1904" xr:uid="{2FFAE88F-32B4-4DDE-98D7-F1285A1D22FD}"/>
    <cellStyle name="Normal 7 3 4 4 3" xfId="3501" xr:uid="{41D46E2B-FDED-46BE-B2F5-C1FFCBCC0918}"/>
    <cellStyle name="Normal 7 3 4 4 4" xfId="3502" xr:uid="{1EEE39CC-E31B-40A9-9DB0-01633CE9616D}"/>
    <cellStyle name="Normal 7 3 4 5" xfId="1905" xr:uid="{B47F72B2-72A2-4AC8-A617-08F3845A8E16}"/>
    <cellStyle name="Normal 7 3 4 6" xfId="3503" xr:uid="{FE358C6C-5AB8-43CE-A001-047ACC61C7AF}"/>
    <cellStyle name="Normal 7 3 4 7" xfId="3504" xr:uid="{943AAB28-1618-4210-B29C-08EDAA2DFC0A}"/>
    <cellStyle name="Normal 7 3 5" xfId="361" xr:uid="{F43D29DC-431E-423F-8BA8-3332146B1CFC}"/>
    <cellStyle name="Normal 7 3 5 2" xfId="719" xr:uid="{EDD69A5A-7DB3-429F-AE99-72076556AD97}"/>
    <cellStyle name="Normal 7 3 5 2 2" xfId="1906" xr:uid="{389B0C4E-9441-4408-9582-D5A20525E512}"/>
    <cellStyle name="Normal 7 3 5 2 2 2" xfId="1907" xr:uid="{B1FD2774-C765-45F9-AA64-A7605219AC12}"/>
    <cellStyle name="Normal 7 3 5 2 3" xfId="1908" xr:uid="{8FA53015-E34A-4677-AA27-94BE32E099CC}"/>
    <cellStyle name="Normal 7 3 5 2 4" xfId="3505" xr:uid="{EE47D582-6F82-44FB-BE91-AC80BD3AD8EB}"/>
    <cellStyle name="Normal 7 3 5 3" xfId="1909" xr:uid="{DC15AC8A-B010-4894-8848-381AB676AB88}"/>
    <cellStyle name="Normal 7 3 5 3 2" xfId="1910" xr:uid="{D553185E-49BF-4470-B4BD-4E8EAB6EAE7C}"/>
    <cellStyle name="Normal 7 3 5 3 3" xfId="3506" xr:uid="{E7BEAEC1-CA65-4B1E-8CB6-B70539BD4B42}"/>
    <cellStyle name="Normal 7 3 5 3 4" xfId="3507" xr:uid="{B8B11B22-24D9-4F90-BCFE-06150AF84AB2}"/>
    <cellStyle name="Normal 7 3 5 4" xfId="1911" xr:uid="{C4004A2A-E4C5-4432-B044-31B3377C7C2E}"/>
    <cellStyle name="Normal 7 3 5 5" xfId="3508" xr:uid="{07558617-B262-4311-9019-A88735C6AF46}"/>
    <cellStyle name="Normal 7 3 5 6" xfId="3509" xr:uid="{68409EAE-44CA-4889-9C97-FE12C4406386}"/>
    <cellStyle name="Normal 7 3 6" xfId="362" xr:uid="{523F26E3-60C5-4F08-9614-7D8724F17641}"/>
    <cellStyle name="Normal 7 3 6 2" xfId="1912" xr:uid="{C9EFAB72-D3A0-4E53-B2B4-D626080C1F58}"/>
    <cellStyle name="Normal 7 3 6 2 2" xfId="1913" xr:uid="{DF9DFF78-3280-45E6-90F7-243A2EEC20D2}"/>
    <cellStyle name="Normal 7 3 6 2 3" xfId="3510" xr:uid="{D5B4C2CB-4B51-427F-86C4-F879970581AA}"/>
    <cellStyle name="Normal 7 3 6 2 4" xfId="3511" xr:uid="{7F9C727F-314B-43B6-8EEB-4D1EF9C728DA}"/>
    <cellStyle name="Normal 7 3 6 3" xfId="1914" xr:uid="{4657B50A-506C-4E76-82A6-BB505D78E642}"/>
    <cellStyle name="Normal 7 3 6 4" xfId="3512" xr:uid="{E6456A7E-2BE3-4FFF-8941-614A166F3F30}"/>
    <cellStyle name="Normal 7 3 6 5" xfId="3513" xr:uid="{6F20F498-AE86-4E19-81F9-34F3D3FD016D}"/>
    <cellStyle name="Normal 7 3 7" xfId="1915" xr:uid="{2C9BE68E-1E9E-4A1E-9B75-73D1B6994BD7}"/>
    <cellStyle name="Normal 7 3 7 2" xfId="1916" xr:uid="{9F370FE8-4E7B-4248-B656-A1BFC58EFDAE}"/>
    <cellStyle name="Normal 7 3 7 3" xfId="3514" xr:uid="{FBD5050E-58D4-4858-87C6-B96F940478F3}"/>
    <cellStyle name="Normal 7 3 7 4" xfId="3515" xr:uid="{35A677A8-206F-465C-9A82-92C0B98E0C95}"/>
    <cellStyle name="Normal 7 3 8" xfId="1917" xr:uid="{B40CB542-050C-4140-9966-EE21CE60E704}"/>
    <cellStyle name="Normal 7 3 8 2" xfId="3516" xr:uid="{4DEFA774-A817-472A-9977-AD1201C36211}"/>
    <cellStyle name="Normal 7 3 8 3" xfId="3517" xr:uid="{3CAC7E56-7AD8-4B29-A70F-F74CCCE6ECDD}"/>
    <cellStyle name="Normal 7 3 8 4" xfId="3518" xr:uid="{11764875-F5BF-4307-9A37-3C5D4EEEC93B}"/>
    <cellStyle name="Normal 7 3 9" xfId="3519" xr:uid="{4D49EA42-0CB3-4484-9D91-C1B0C4FDC35D}"/>
    <cellStyle name="Normal 7 4" xfId="141" xr:uid="{D22BE2D8-09CA-4B2A-8F5A-0833E4F883E9}"/>
    <cellStyle name="Normal 7 4 10" xfId="3520" xr:uid="{35F76E2A-B6DA-4D13-B2D4-AD97A553AD6E}"/>
    <cellStyle name="Normal 7 4 11" xfId="3521" xr:uid="{AAEBA9E1-35D7-4E28-805B-0644355BAA53}"/>
    <cellStyle name="Normal 7 4 2" xfId="142" xr:uid="{4AB0A9F2-B674-429A-BA43-D68A7FEE0677}"/>
    <cellStyle name="Normal 7 4 2 2" xfId="363" xr:uid="{8A4A4BD4-881F-4EFC-B5F5-5158747AD9A2}"/>
    <cellStyle name="Normal 7 4 2 2 2" xfId="720" xr:uid="{D6D77694-7B1C-49D1-9FE4-AE242F610C87}"/>
    <cellStyle name="Normal 7 4 2 2 2 2" xfId="721" xr:uid="{D8D3F128-09D4-43D9-A36E-AE585B99834E}"/>
    <cellStyle name="Normal 7 4 2 2 2 2 2" xfId="1918" xr:uid="{678A2FBF-83D4-43C9-A2BB-C7775606F4CF}"/>
    <cellStyle name="Normal 7 4 2 2 2 2 3" xfId="3522" xr:uid="{5B52AF16-74C0-4150-8DF6-9D0187E3F7F9}"/>
    <cellStyle name="Normal 7 4 2 2 2 2 4" xfId="3523" xr:uid="{BBF5194F-A4AE-4320-9927-91DEC726D425}"/>
    <cellStyle name="Normal 7 4 2 2 2 3" xfId="1919" xr:uid="{8F488CB6-83B6-4D59-87F7-91180502686D}"/>
    <cellStyle name="Normal 7 4 2 2 2 3 2" xfId="3524" xr:uid="{B9315024-0EF0-4C38-8084-700668002310}"/>
    <cellStyle name="Normal 7 4 2 2 2 3 3" xfId="3525" xr:uid="{6AB6DD0B-CA8C-489B-ABE5-BB19651D3CB9}"/>
    <cellStyle name="Normal 7 4 2 2 2 3 4" xfId="3526" xr:uid="{8465EB50-7225-48A0-BACB-0999EE3C0DF5}"/>
    <cellStyle name="Normal 7 4 2 2 2 4" xfId="3527" xr:uid="{DADACE93-27DB-419C-BDBF-B03931E4F1E1}"/>
    <cellStyle name="Normal 7 4 2 2 2 5" xfId="3528" xr:uid="{10F2D972-D87A-4808-A209-580DA4256375}"/>
    <cellStyle name="Normal 7 4 2 2 2 6" xfId="3529" xr:uid="{AB0F0CE6-93E0-4467-AE70-D64FAC0D752A}"/>
    <cellStyle name="Normal 7 4 2 2 3" xfId="722" xr:uid="{2FB84B5E-7B15-4E63-8ED3-743A08E9A1CC}"/>
    <cellStyle name="Normal 7 4 2 2 3 2" xfId="1920" xr:uid="{B3C43302-011C-4386-9CEC-ADAE4F5A8346}"/>
    <cellStyle name="Normal 7 4 2 2 3 2 2" xfId="3530" xr:uid="{D7A293FD-62C0-4E31-B964-CB60E6592F57}"/>
    <cellStyle name="Normal 7 4 2 2 3 2 3" xfId="3531" xr:uid="{52A6B37C-AEC2-4A01-9C36-E76E71CED375}"/>
    <cellStyle name="Normal 7 4 2 2 3 2 4" xfId="3532" xr:uid="{B075C92D-6440-4B20-9EE7-F68B6B13915E}"/>
    <cellStyle name="Normal 7 4 2 2 3 3" xfId="3533" xr:uid="{20320CA7-6B83-4362-986B-E39F02422174}"/>
    <cellStyle name="Normal 7 4 2 2 3 4" xfId="3534" xr:uid="{FC99A305-3E78-4A93-A286-0A1B6CC451FB}"/>
    <cellStyle name="Normal 7 4 2 2 3 5" xfId="3535" xr:uid="{C0805D9E-C36A-4E4B-B9C4-7FE23787BEC7}"/>
    <cellStyle name="Normal 7 4 2 2 4" xfId="1921" xr:uid="{13108F02-86E8-4C07-A427-7DEC1EFE03F9}"/>
    <cellStyle name="Normal 7 4 2 2 4 2" xfId="3536" xr:uid="{5D134FB8-B4B9-484F-A120-858FDF694A00}"/>
    <cellStyle name="Normal 7 4 2 2 4 3" xfId="3537" xr:uid="{E2DF2226-DD26-474A-80A4-5A0215510657}"/>
    <cellStyle name="Normal 7 4 2 2 4 4" xfId="3538" xr:uid="{E3D5B0FF-59D9-42C5-B111-A9E43A190A08}"/>
    <cellStyle name="Normal 7 4 2 2 5" xfId="3539" xr:uid="{EA95BEE4-8FD2-40FF-89AF-775AF6061DC8}"/>
    <cellStyle name="Normal 7 4 2 2 5 2" xfId="3540" xr:uid="{AB857977-FC7A-462A-9A72-9A93DB0CCE3B}"/>
    <cellStyle name="Normal 7 4 2 2 5 3" xfId="3541" xr:uid="{9407A6E8-53AE-4C85-A6D7-6E894BEB9AF0}"/>
    <cellStyle name="Normal 7 4 2 2 5 4" xfId="3542" xr:uid="{B3E9D769-1663-4616-9A18-5D4C487BABFE}"/>
    <cellStyle name="Normal 7 4 2 2 6" xfId="3543" xr:uid="{3E442199-0791-49D9-80E1-8DC19F00D11E}"/>
    <cellStyle name="Normal 7 4 2 2 7" xfId="3544" xr:uid="{A22E52FC-B816-4F6B-BDED-BA396B1A48E9}"/>
    <cellStyle name="Normal 7 4 2 2 8" xfId="3545" xr:uid="{07A835ED-3678-46FA-84E4-B306A6F23D49}"/>
    <cellStyle name="Normal 7 4 2 3" xfId="723" xr:uid="{E71D6496-4E1D-4A30-8E3D-05137130DCCA}"/>
    <cellStyle name="Normal 7 4 2 3 2" xfId="724" xr:uid="{8A80F4E0-DA19-4144-9293-DB9987049EC1}"/>
    <cellStyle name="Normal 7 4 2 3 2 2" xfId="725" xr:uid="{56C03B28-BE71-417E-9FBF-597F50F30657}"/>
    <cellStyle name="Normal 7 4 2 3 2 3" xfId="3546" xr:uid="{943C7AD8-B522-4443-A2CA-0C81FFBB5551}"/>
    <cellStyle name="Normal 7 4 2 3 2 4" xfId="3547" xr:uid="{8AC74DDE-FA8B-4CE1-9264-E04431FC7B91}"/>
    <cellStyle name="Normal 7 4 2 3 3" xfId="726" xr:uid="{1B65390D-6C62-442A-80FE-700978E87F14}"/>
    <cellStyle name="Normal 7 4 2 3 3 2" xfId="3548" xr:uid="{EE441EC7-7248-41EA-8AF4-7815879FB711}"/>
    <cellStyle name="Normal 7 4 2 3 3 3" xfId="3549" xr:uid="{4F085429-C7E6-44C1-8164-66CA8E778484}"/>
    <cellStyle name="Normal 7 4 2 3 3 4" xfId="3550" xr:uid="{31936877-41D2-4D7F-8B5B-9459C347C33B}"/>
    <cellStyle name="Normal 7 4 2 3 4" xfId="3551" xr:uid="{B2C123C0-76EA-4C00-A47E-612E857B3458}"/>
    <cellStyle name="Normal 7 4 2 3 5" xfId="3552" xr:uid="{433540C7-02F4-4A13-AEB1-EBDB7DACA552}"/>
    <cellStyle name="Normal 7 4 2 3 6" xfId="3553" xr:uid="{D8845F2E-EC3A-43A5-BB17-6340F2CE3302}"/>
    <cellStyle name="Normal 7 4 2 4" xfId="727" xr:uid="{94FF5128-E507-4D46-A68D-FDA3AEAEA318}"/>
    <cellStyle name="Normal 7 4 2 4 2" xfId="728" xr:uid="{002C7E87-AEC7-49C2-8900-B586884CDABC}"/>
    <cellStyle name="Normal 7 4 2 4 2 2" xfId="3554" xr:uid="{8F03825E-60CE-481A-9D8E-4D6130FE56EA}"/>
    <cellStyle name="Normal 7 4 2 4 2 3" xfId="3555" xr:uid="{3816A626-FA48-4892-B0AD-20BC89D1783C}"/>
    <cellStyle name="Normal 7 4 2 4 2 4" xfId="3556" xr:uid="{F163F1E2-E229-48F0-B15A-D36109B0FDA7}"/>
    <cellStyle name="Normal 7 4 2 4 3" xfId="3557" xr:uid="{701B1025-5A4E-448E-A838-507C1A801633}"/>
    <cellStyle name="Normal 7 4 2 4 4" xfId="3558" xr:uid="{CC8EA52C-129B-416D-B0BF-08670443CB6B}"/>
    <cellStyle name="Normal 7 4 2 4 5" xfId="3559" xr:uid="{05C61738-7E4D-4523-91BA-EC3E68BD1A91}"/>
    <cellStyle name="Normal 7 4 2 5" xfId="729" xr:uid="{AFD6D63C-F344-432E-B265-5137D5935DB7}"/>
    <cellStyle name="Normal 7 4 2 5 2" xfId="3560" xr:uid="{F1F3B810-8540-4E2B-B5A3-348FBB5F9260}"/>
    <cellStyle name="Normal 7 4 2 5 3" xfId="3561" xr:uid="{3FC7F42D-4ECF-4F08-9C6F-036AF537BFF8}"/>
    <cellStyle name="Normal 7 4 2 5 4" xfId="3562" xr:uid="{F34836AA-2905-4741-8448-092AE542FA11}"/>
    <cellStyle name="Normal 7 4 2 6" xfId="3563" xr:uid="{2C164AFA-E71B-49DD-B16F-D63BD30A975D}"/>
    <cellStyle name="Normal 7 4 2 6 2" xfId="3564" xr:uid="{ACFC0570-66D4-4A70-B477-9261E9755ACF}"/>
    <cellStyle name="Normal 7 4 2 6 3" xfId="3565" xr:uid="{45DA0A16-D2A4-4EB9-859C-FBA393BE86AB}"/>
    <cellStyle name="Normal 7 4 2 6 4" xfId="3566" xr:uid="{53F4EAC0-EAC3-4A7B-8942-D6A6CBEAAB1E}"/>
    <cellStyle name="Normal 7 4 2 7" xfId="3567" xr:uid="{EA9BBF2B-9F30-46FA-8DE8-BFBA8881E7A2}"/>
    <cellStyle name="Normal 7 4 2 8" xfId="3568" xr:uid="{511C6DE6-6939-4202-9835-BC831F953D54}"/>
    <cellStyle name="Normal 7 4 2 9" xfId="3569" xr:uid="{0BC0D886-2FAB-4E43-AAB9-BF8635F8754F}"/>
    <cellStyle name="Normal 7 4 3" xfId="364" xr:uid="{3F5609CC-459F-4965-8503-21CB75AE51AA}"/>
    <cellStyle name="Normal 7 4 3 2" xfId="730" xr:uid="{4B2323C7-0F53-470E-9532-A87342B30D2A}"/>
    <cellStyle name="Normal 7 4 3 2 2" xfId="731" xr:uid="{3531F446-B723-451C-94D3-D5DD4CD025AB}"/>
    <cellStyle name="Normal 7 4 3 2 2 2" xfId="1922" xr:uid="{087B1A39-214A-4EF6-9482-76B8826795DE}"/>
    <cellStyle name="Normal 7 4 3 2 2 2 2" xfId="1923" xr:uid="{677BF987-F8AE-4A82-BB56-1A2BA76590A8}"/>
    <cellStyle name="Normal 7 4 3 2 2 3" xfId="1924" xr:uid="{F8DD031C-6110-447B-990A-1680FAE813BE}"/>
    <cellStyle name="Normal 7 4 3 2 2 4" xfId="3570" xr:uid="{5FE7772A-DDA9-4614-BFBB-31E516D5081C}"/>
    <cellStyle name="Normal 7 4 3 2 3" xfId="1925" xr:uid="{1A6505E4-41A9-472D-A029-B7F1764A774A}"/>
    <cellStyle name="Normal 7 4 3 2 3 2" xfId="1926" xr:uid="{5DDDC7CE-545D-4D26-AD52-C4EAE7034DFD}"/>
    <cellStyle name="Normal 7 4 3 2 3 3" xfId="3571" xr:uid="{C8382FB2-E1E0-4501-877F-CCE184377778}"/>
    <cellStyle name="Normal 7 4 3 2 3 4" xfId="3572" xr:uid="{2EDBB40D-0C8E-487B-8037-01ABB1D130CB}"/>
    <cellStyle name="Normal 7 4 3 2 4" xfId="1927" xr:uid="{FDB2F0DE-20E7-4C77-AEC3-5738992E64EB}"/>
    <cellStyle name="Normal 7 4 3 2 5" xfId="3573" xr:uid="{B6A48286-C87C-46F9-960E-DA35CA299F19}"/>
    <cellStyle name="Normal 7 4 3 2 6" xfId="3574" xr:uid="{BA6735A8-BA5A-46B9-9B6A-32277C806E2A}"/>
    <cellStyle name="Normal 7 4 3 3" xfId="732" xr:uid="{C205DB7C-2B39-4417-8ACB-2B54B4DD0EA4}"/>
    <cellStyle name="Normal 7 4 3 3 2" xfId="1928" xr:uid="{05D2AEB6-5188-436A-B643-88FC557138B2}"/>
    <cellStyle name="Normal 7 4 3 3 2 2" xfId="1929" xr:uid="{DE338BC1-1D13-4689-8AF1-EB36E45E1E82}"/>
    <cellStyle name="Normal 7 4 3 3 2 3" xfId="3575" xr:uid="{9B3F1AAF-9591-4399-985A-E25FCC866776}"/>
    <cellStyle name="Normal 7 4 3 3 2 4" xfId="3576" xr:uid="{861B6123-4F11-477D-AF6A-21B1F7A3B8B7}"/>
    <cellStyle name="Normal 7 4 3 3 3" xfId="1930" xr:uid="{6AE14931-2E6B-44BB-9AC1-99E151FD1496}"/>
    <cellStyle name="Normal 7 4 3 3 4" xfId="3577" xr:uid="{F596BD9E-A64A-4AA1-8451-5D358446FECE}"/>
    <cellStyle name="Normal 7 4 3 3 5" xfId="3578" xr:uid="{C908CC46-D86D-4773-BD85-3303A72AE5C1}"/>
    <cellStyle name="Normal 7 4 3 4" xfId="1931" xr:uid="{489084D7-31C3-4C83-BE57-43C62075B35D}"/>
    <cellStyle name="Normal 7 4 3 4 2" xfId="1932" xr:uid="{5E55272E-DF10-4BF9-A7A8-9F05E9C7BE26}"/>
    <cellStyle name="Normal 7 4 3 4 3" xfId="3579" xr:uid="{6FE3BDB9-307A-407D-879E-140BC922B3FF}"/>
    <cellStyle name="Normal 7 4 3 4 4" xfId="3580" xr:uid="{7B390F06-08B8-400B-9837-F880D60B8052}"/>
    <cellStyle name="Normal 7 4 3 5" xfId="1933" xr:uid="{16E7851E-902D-4E7E-9790-4399BA3AF555}"/>
    <cellStyle name="Normal 7 4 3 5 2" xfId="3581" xr:uid="{85FB0AD0-55F5-4D25-B313-6C757A37B51F}"/>
    <cellStyle name="Normal 7 4 3 5 3" xfId="3582" xr:uid="{FBE8F558-BC08-4A4E-80EB-143FF50B6E55}"/>
    <cellStyle name="Normal 7 4 3 5 4" xfId="3583" xr:uid="{3D83CF16-6FF7-4E94-AFD1-99D368A99678}"/>
    <cellStyle name="Normal 7 4 3 6" xfId="3584" xr:uid="{C9163812-72CD-4F9E-ADF3-4C7C61656C5D}"/>
    <cellStyle name="Normal 7 4 3 7" xfId="3585" xr:uid="{D4866697-FC62-429B-AC1D-935A57F58363}"/>
    <cellStyle name="Normal 7 4 3 8" xfId="3586" xr:uid="{9709097F-A9DC-4B97-8B37-5B750673DF17}"/>
    <cellStyle name="Normal 7 4 4" xfId="365" xr:uid="{2A0E8226-5B69-4DDE-9687-A441F8D25A37}"/>
    <cellStyle name="Normal 7 4 4 2" xfId="733" xr:uid="{8B50367A-E596-46F0-B760-E89561054D41}"/>
    <cellStyle name="Normal 7 4 4 2 2" xfId="734" xr:uid="{D6BE41FF-9B70-4C99-83EE-05890B7CA7AA}"/>
    <cellStyle name="Normal 7 4 4 2 2 2" xfId="1934" xr:uid="{975076DC-9882-419C-AB1A-6552C4AB1BED}"/>
    <cellStyle name="Normal 7 4 4 2 2 3" xfId="3587" xr:uid="{9C80FF64-5B38-4C9C-B69D-4079CB0D5488}"/>
    <cellStyle name="Normal 7 4 4 2 2 4" xfId="3588" xr:uid="{E004B7BA-22AC-485A-995D-11AD73D0DF49}"/>
    <cellStyle name="Normal 7 4 4 2 3" xfId="1935" xr:uid="{0863A9CE-2D79-49AA-A024-B2AC55E1FDAC}"/>
    <cellStyle name="Normal 7 4 4 2 4" xfId="3589" xr:uid="{BAE09F8B-448B-4273-8ECB-D598800AF555}"/>
    <cellStyle name="Normal 7 4 4 2 5" xfId="3590" xr:uid="{FAA45197-A3EB-4896-8EAA-AED6ABA98F9F}"/>
    <cellStyle name="Normal 7 4 4 3" xfId="735" xr:uid="{0866E155-7829-49D0-AEDA-282B88DC3818}"/>
    <cellStyle name="Normal 7 4 4 3 2" xfId="1936" xr:uid="{FA35AD09-9BA5-4202-8617-45A4A8F9D443}"/>
    <cellStyle name="Normal 7 4 4 3 3" xfId="3591" xr:uid="{2A646CD4-C416-4524-BF7A-D0B72D2239F8}"/>
    <cellStyle name="Normal 7 4 4 3 4" xfId="3592" xr:uid="{DAD19B79-C9C8-4C80-A519-C71BFC6420C2}"/>
    <cellStyle name="Normal 7 4 4 4" xfId="1937" xr:uid="{45A88E7C-553F-45E0-8C15-D54B1E249E9C}"/>
    <cellStyle name="Normal 7 4 4 4 2" xfId="3593" xr:uid="{96BA1F54-F89E-4762-AE77-0EB51CDFF80B}"/>
    <cellStyle name="Normal 7 4 4 4 3" xfId="3594" xr:uid="{14DEDEFF-1453-4580-BD19-B8D082103F42}"/>
    <cellStyle name="Normal 7 4 4 4 4" xfId="3595" xr:uid="{5CA6F004-01CE-41B6-8CC0-B0F00FEC3F5A}"/>
    <cellStyle name="Normal 7 4 4 5" xfId="3596" xr:uid="{C226BC16-0330-4D2C-8A31-0526365652EC}"/>
    <cellStyle name="Normal 7 4 4 6" xfId="3597" xr:uid="{7679C39D-6D55-406E-B2E5-B2BA540BDD87}"/>
    <cellStyle name="Normal 7 4 4 7" xfId="3598" xr:uid="{ED947B25-9201-42D7-ACDB-71E6F9E340C3}"/>
    <cellStyle name="Normal 7 4 5" xfId="366" xr:uid="{0D268168-B1F7-4F11-82F9-5A9E39A600DA}"/>
    <cellStyle name="Normal 7 4 5 2" xfId="736" xr:uid="{8EDDC880-D6FC-4CD2-92E8-EFF1E7587A6A}"/>
    <cellStyle name="Normal 7 4 5 2 2" xfId="1938" xr:uid="{16845AE9-D0A3-421E-B660-AADCE646F051}"/>
    <cellStyle name="Normal 7 4 5 2 3" xfId="3599" xr:uid="{868B54F9-208C-4843-8D0E-B3EA76CC6422}"/>
    <cellStyle name="Normal 7 4 5 2 4" xfId="3600" xr:uid="{387D6BE1-9781-45CE-A621-570A2741F144}"/>
    <cellStyle name="Normal 7 4 5 3" xfId="1939" xr:uid="{0D19BD78-6D98-46DF-A95C-8B0C62AF1296}"/>
    <cellStyle name="Normal 7 4 5 3 2" xfId="3601" xr:uid="{8B3D175F-0B4E-4C45-B206-7734C1E6CA12}"/>
    <cellStyle name="Normal 7 4 5 3 3" xfId="3602" xr:uid="{E5BF7B22-29BB-4E3D-9E9E-F869397C44DE}"/>
    <cellStyle name="Normal 7 4 5 3 4" xfId="3603" xr:uid="{D372FE39-ABA1-4E4D-A2A8-E0B3A78FA9E3}"/>
    <cellStyle name="Normal 7 4 5 4" xfId="3604" xr:uid="{0717D536-D7BE-4624-B399-B8B66CB29366}"/>
    <cellStyle name="Normal 7 4 5 5" xfId="3605" xr:uid="{D13E8FD2-8B4F-413C-B2BA-C1F41BCEE4AF}"/>
    <cellStyle name="Normal 7 4 5 6" xfId="3606" xr:uid="{C2FEA3DB-F4CC-4684-A46B-613480AB4D3B}"/>
    <cellStyle name="Normal 7 4 6" xfId="737" xr:uid="{715DFD80-711B-44D6-A7ED-DE58036076B9}"/>
    <cellStyle name="Normal 7 4 6 2" xfId="1940" xr:uid="{B6A614F6-EB50-40E6-9BFF-963FE6A2EA0E}"/>
    <cellStyle name="Normal 7 4 6 2 2" xfId="3607" xr:uid="{96B0AF25-012A-4337-8846-272ECCCFC615}"/>
    <cellStyle name="Normal 7 4 6 2 3" xfId="3608" xr:uid="{EC1E5F83-6BC9-4A2A-B710-55AA2B72CD93}"/>
    <cellStyle name="Normal 7 4 6 2 4" xfId="3609" xr:uid="{0EF7675D-E1C9-41DA-887C-F02EDA657E44}"/>
    <cellStyle name="Normal 7 4 6 3" xfId="3610" xr:uid="{C7E00530-8F4C-414F-B077-F3CDC48E3775}"/>
    <cellStyle name="Normal 7 4 6 4" xfId="3611" xr:uid="{B4A9AC5D-0CF5-466F-A416-03741FC4C12B}"/>
    <cellStyle name="Normal 7 4 6 5" xfId="3612" xr:uid="{73146C3F-8BAE-43CC-ACC3-A7995626626B}"/>
    <cellStyle name="Normal 7 4 7" xfId="1941" xr:uid="{D629D4DF-21B9-4867-8326-75B7E8827C5D}"/>
    <cellStyle name="Normal 7 4 7 2" xfId="3613" xr:uid="{4B610479-ABF4-4952-96F7-94FE29002CAF}"/>
    <cellStyle name="Normal 7 4 7 3" xfId="3614" xr:uid="{8794438E-C355-4857-9E60-1C5623F0A30C}"/>
    <cellStyle name="Normal 7 4 7 4" xfId="3615" xr:uid="{9D1DF779-14F3-4CDF-83C9-B6C71FE58876}"/>
    <cellStyle name="Normal 7 4 8" xfId="3616" xr:uid="{A8038FB8-DAB8-49A4-8148-D4570C9C3E47}"/>
    <cellStyle name="Normal 7 4 8 2" xfId="3617" xr:uid="{48077B8D-3EE8-4FE9-BC11-423DA76C0609}"/>
    <cellStyle name="Normal 7 4 8 3" xfId="3618" xr:uid="{E7179B0A-6BAB-447B-811C-627C0ABB3AE9}"/>
    <cellStyle name="Normal 7 4 8 4" xfId="3619" xr:uid="{79B9C1F5-E71B-4870-BC20-F62B0C503BC8}"/>
    <cellStyle name="Normal 7 4 9" xfId="3620" xr:uid="{3EA199D1-4EF1-492D-B8D0-9BF812D14691}"/>
    <cellStyle name="Normal 7 5" xfId="143" xr:uid="{C9BEDB12-EE87-459F-8C87-1BF44B79B430}"/>
    <cellStyle name="Normal 7 5 2" xfId="144" xr:uid="{CD5DB458-D1F0-45ED-A15E-9AE09BD86D33}"/>
    <cellStyle name="Normal 7 5 2 2" xfId="367" xr:uid="{4E28C725-04A2-4968-8C7E-711B8FDC4340}"/>
    <cellStyle name="Normal 7 5 2 2 2" xfId="738" xr:uid="{17570510-FEEC-43DA-A9C2-7CB28B268C26}"/>
    <cellStyle name="Normal 7 5 2 2 2 2" xfId="1942" xr:uid="{3798A53D-8393-4340-9550-242C3BD772F1}"/>
    <cellStyle name="Normal 7 5 2 2 2 3" xfId="3621" xr:uid="{21CC7D28-90B9-46EC-A10A-664A45077697}"/>
    <cellStyle name="Normal 7 5 2 2 2 4" xfId="3622" xr:uid="{8985D49C-3F01-424A-B673-BDE742C9323F}"/>
    <cellStyle name="Normal 7 5 2 2 3" xfId="1943" xr:uid="{24188A53-5250-471E-85EB-27BBE0EC3461}"/>
    <cellStyle name="Normal 7 5 2 2 3 2" xfId="3623" xr:uid="{D707748B-4583-43A2-BD89-198918A2366C}"/>
    <cellStyle name="Normal 7 5 2 2 3 3" xfId="3624" xr:uid="{6F5F717C-33EE-4C83-B7F7-81DFFE3319C3}"/>
    <cellStyle name="Normal 7 5 2 2 3 4" xfId="3625" xr:uid="{4866FE27-9116-423C-987B-472F410A64B1}"/>
    <cellStyle name="Normal 7 5 2 2 4" xfId="3626" xr:uid="{0F7F2959-E281-44A9-A72A-5D9350FCB897}"/>
    <cellStyle name="Normal 7 5 2 2 5" xfId="3627" xr:uid="{FE85DCD0-0868-46E4-8979-2CB3BC7F97D9}"/>
    <cellStyle name="Normal 7 5 2 2 6" xfId="3628" xr:uid="{39CDBD52-0EDF-4CCD-9A19-740EB03BD5A4}"/>
    <cellStyle name="Normal 7 5 2 3" xfId="739" xr:uid="{41CD1415-7B1F-47B8-935D-00F49E755DA8}"/>
    <cellStyle name="Normal 7 5 2 3 2" xfId="1944" xr:uid="{C53F47EE-F8FA-4F44-B55B-4DF3C12910E0}"/>
    <cellStyle name="Normal 7 5 2 3 2 2" xfId="3629" xr:uid="{4A8C69B4-97A0-4ED1-B894-20421D5E81BF}"/>
    <cellStyle name="Normal 7 5 2 3 2 3" xfId="3630" xr:uid="{5D52F90D-A84D-4AFC-9D88-DCD8128BA58F}"/>
    <cellStyle name="Normal 7 5 2 3 2 4" xfId="3631" xr:uid="{5AF99F42-5017-4924-8F15-261405B2CCEE}"/>
    <cellStyle name="Normal 7 5 2 3 3" xfId="3632" xr:uid="{6EB83A95-CD5E-4871-A9B1-1111FF6E1836}"/>
    <cellStyle name="Normal 7 5 2 3 4" xfId="3633" xr:uid="{956DE230-0528-4CAD-BF62-3DA89D2D85F7}"/>
    <cellStyle name="Normal 7 5 2 3 5" xfId="3634" xr:uid="{27ACF485-2162-4235-A3C8-E1F93CB17C67}"/>
    <cellStyle name="Normal 7 5 2 4" xfId="1945" xr:uid="{32AF652F-5AF1-4EDE-81C3-FFEAF6ACE43F}"/>
    <cellStyle name="Normal 7 5 2 4 2" xfId="3635" xr:uid="{3E5E3550-A212-42C5-8BF7-06C8F1996AD5}"/>
    <cellStyle name="Normal 7 5 2 4 3" xfId="3636" xr:uid="{E60DB78E-508D-4607-AA04-589431293650}"/>
    <cellStyle name="Normal 7 5 2 4 4" xfId="3637" xr:uid="{6FDDE340-9160-4FD6-9259-2DB4EEA30FEB}"/>
    <cellStyle name="Normal 7 5 2 5" xfId="3638" xr:uid="{114A7F3C-4402-46C6-8126-B085B4DC22D0}"/>
    <cellStyle name="Normal 7 5 2 5 2" xfId="3639" xr:uid="{700AC284-2523-4C02-BD43-087FC151AC48}"/>
    <cellStyle name="Normal 7 5 2 5 3" xfId="3640" xr:uid="{7354BD22-A114-471C-BC5D-72213306CCDF}"/>
    <cellStyle name="Normal 7 5 2 5 4" xfId="3641" xr:uid="{B946C077-B3FF-4537-8562-B326BE9C58DD}"/>
    <cellStyle name="Normal 7 5 2 6" xfId="3642" xr:uid="{1F88BC80-0C16-4C3B-BF1C-3350DBCB5BEC}"/>
    <cellStyle name="Normal 7 5 2 7" xfId="3643" xr:uid="{353CE7DF-679D-458C-87A0-BA54882F3870}"/>
    <cellStyle name="Normal 7 5 2 8" xfId="3644" xr:uid="{D624E5F3-9695-4F65-B1A6-F2667803BB38}"/>
    <cellStyle name="Normal 7 5 3" xfId="368" xr:uid="{C8A7F8C6-1E42-4C6A-A3C9-F5FCDC82C68F}"/>
    <cellStyle name="Normal 7 5 3 2" xfId="740" xr:uid="{7FCD7E6F-2178-45FB-8242-9CBB45D29145}"/>
    <cellStyle name="Normal 7 5 3 2 2" xfId="741" xr:uid="{E5CAE0A1-B352-43EF-82B2-A4401375C27A}"/>
    <cellStyle name="Normal 7 5 3 2 3" xfId="3645" xr:uid="{1403A1D4-42A4-4047-AAE1-3878ECA0651F}"/>
    <cellStyle name="Normal 7 5 3 2 4" xfId="3646" xr:uid="{52CE5B7D-D3F2-4F75-8B1B-6C02A9C3BBC3}"/>
    <cellStyle name="Normal 7 5 3 3" xfId="742" xr:uid="{E1A6F19A-82C6-41B2-A14A-C364E4D6FEFF}"/>
    <cellStyle name="Normal 7 5 3 3 2" xfId="3647" xr:uid="{F5EF7CD3-86E6-4EF4-B3DA-43BC7358E0F7}"/>
    <cellStyle name="Normal 7 5 3 3 3" xfId="3648" xr:uid="{C68A9D8D-2A1F-47EA-B0FB-CBE51B9BF985}"/>
    <cellStyle name="Normal 7 5 3 3 4" xfId="3649" xr:uid="{F76C801D-2032-4A6B-A23D-768E15DDC631}"/>
    <cellStyle name="Normal 7 5 3 4" xfId="3650" xr:uid="{80764E32-BA3A-4328-847E-40542505F62B}"/>
    <cellStyle name="Normal 7 5 3 5" xfId="3651" xr:uid="{12526099-5878-45BC-8941-C8E18980AFB7}"/>
    <cellStyle name="Normal 7 5 3 6" xfId="3652" xr:uid="{E307BC59-3591-4303-957B-AADA4288566D}"/>
    <cellStyle name="Normal 7 5 4" xfId="369" xr:uid="{C83E9ECA-1585-4A89-8531-E6EB3F681444}"/>
    <cellStyle name="Normal 7 5 4 2" xfId="743" xr:uid="{DAE49B9E-FB0A-42FB-877A-DCA224B219EA}"/>
    <cellStyle name="Normal 7 5 4 2 2" xfId="3653" xr:uid="{DFC8E170-5EDC-4AD7-9D44-2563AE566B5E}"/>
    <cellStyle name="Normal 7 5 4 2 3" xfId="3654" xr:uid="{94D3C4F9-1AE3-4835-8954-625DE81BBEFA}"/>
    <cellStyle name="Normal 7 5 4 2 4" xfId="3655" xr:uid="{0BD323D5-EE3D-4DA9-96E9-7FB64B1AAF14}"/>
    <cellStyle name="Normal 7 5 4 3" xfId="3656" xr:uid="{E3D64F6C-F306-42E9-B6DE-6D71AD388569}"/>
    <cellStyle name="Normal 7 5 4 4" xfId="3657" xr:uid="{9816F81B-B454-46E9-8EEF-9600B5765E65}"/>
    <cellStyle name="Normal 7 5 4 5" xfId="3658" xr:uid="{4C076846-3D5A-4BA1-AF04-A18A37FB6255}"/>
    <cellStyle name="Normal 7 5 5" xfId="744" xr:uid="{257B0608-01D5-4F9D-883A-B1B8585A49EC}"/>
    <cellStyle name="Normal 7 5 5 2" xfId="3659" xr:uid="{D2CECEB8-06F6-4428-BAD0-84F644C99B70}"/>
    <cellStyle name="Normal 7 5 5 3" xfId="3660" xr:uid="{1A999BF6-8394-4528-AA50-942011B022C8}"/>
    <cellStyle name="Normal 7 5 5 4" xfId="3661" xr:uid="{9FEE2C89-6A9E-4634-A5C8-A2836F3390E7}"/>
    <cellStyle name="Normal 7 5 6" xfId="3662" xr:uid="{C9AECB64-1FE0-4057-AF97-D9DFDECA2CB0}"/>
    <cellStyle name="Normal 7 5 6 2" xfId="3663" xr:uid="{0E63AB06-5EFE-4A3C-AB76-2C4839B5CA96}"/>
    <cellStyle name="Normal 7 5 6 3" xfId="3664" xr:uid="{E05CD1FA-CDA9-43B9-8FBA-B4AA4371838C}"/>
    <cellStyle name="Normal 7 5 6 4" xfId="3665" xr:uid="{8649C356-17A0-4092-A225-FDE6FA960F1F}"/>
    <cellStyle name="Normal 7 5 7" xfId="3666" xr:uid="{7C7B3806-EED0-49AC-81F8-27C4EBC20EEC}"/>
    <cellStyle name="Normal 7 5 8" xfId="3667" xr:uid="{43ACBB57-6B78-4E65-B64C-E69FB9E9BEEE}"/>
    <cellStyle name="Normal 7 5 9" xfId="3668" xr:uid="{F61A8A0A-CA48-4CE1-808D-681B69165C3D}"/>
    <cellStyle name="Normal 7 6" xfId="145" xr:uid="{135AAD5D-E429-448F-A3B1-36C58991A03E}"/>
    <cellStyle name="Normal 7 6 2" xfId="370" xr:uid="{FC871711-4D90-41A8-8888-C597BE7DF9C6}"/>
    <cellStyle name="Normal 7 6 2 2" xfId="745" xr:uid="{C06DA405-A041-4677-AB61-64E45C12D5C0}"/>
    <cellStyle name="Normal 7 6 2 2 2" xfId="1946" xr:uid="{E3B7FF7B-4654-4C6F-8EEB-B61872513282}"/>
    <cellStyle name="Normal 7 6 2 2 2 2" xfId="1947" xr:uid="{93F39870-4CED-495B-9ADE-EDE1E66DA7EA}"/>
    <cellStyle name="Normal 7 6 2 2 3" xfId="1948" xr:uid="{324DBC55-E87E-4E5E-B388-BF97F66F8FF6}"/>
    <cellStyle name="Normal 7 6 2 2 4" xfId="3669" xr:uid="{7D98995D-66C6-45EA-B7DB-66115AC38F8E}"/>
    <cellStyle name="Normal 7 6 2 3" xfId="1949" xr:uid="{3C6DF887-8E43-4E92-84DC-3D12F8829A8F}"/>
    <cellStyle name="Normal 7 6 2 3 2" xfId="1950" xr:uid="{661D672F-D70F-4193-865C-28D0028874B6}"/>
    <cellStyle name="Normal 7 6 2 3 3" xfId="3670" xr:uid="{5ED41A40-C4AF-40B9-ABC7-8E9B98ED6279}"/>
    <cellStyle name="Normal 7 6 2 3 4" xfId="3671" xr:uid="{98B5498F-B14A-4553-A251-8D68F24A2912}"/>
    <cellStyle name="Normal 7 6 2 4" xfId="1951" xr:uid="{8FB28F8E-AD87-4967-A2D7-325076A9B4B1}"/>
    <cellStyle name="Normal 7 6 2 5" xfId="3672" xr:uid="{A10FCDF4-442D-4511-BBB7-B0D3A7A8C989}"/>
    <cellStyle name="Normal 7 6 2 6" xfId="3673" xr:uid="{C4FBC9B7-5F48-463C-848E-B08CCEEB4477}"/>
    <cellStyle name="Normal 7 6 3" xfId="746" xr:uid="{4781E965-43E6-43CA-8C4F-824A4EBB936F}"/>
    <cellStyle name="Normal 7 6 3 2" xfId="1952" xr:uid="{D7EBD28E-828F-4089-8BEB-E43FC7856971}"/>
    <cellStyle name="Normal 7 6 3 2 2" xfId="1953" xr:uid="{2AE0766E-B21B-4FDC-8698-1FFA437C7737}"/>
    <cellStyle name="Normal 7 6 3 2 3" xfId="3674" xr:uid="{83085223-1E6B-4552-8D61-B0F366122329}"/>
    <cellStyle name="Normal 7 6 3 2 4" xfId="3675" xr:uid="{8BE76C9F-B989-4155-A8F3-0694E857238B}"/>
    <cellStyle name="Normal 7 6 3 3" xfId="1954" xr:uid="{F543B29E-A797-49A2-93F9-214F1F5D41A0}"/>
    <cellStyle name="Normal 7 6 3 4" xfId="3676" xr:uid="{B46D8184-A0C0-4C2D-A79A-9313BBEF54A0}"/>
    <cellStyle name="Normal 7 6 3 5" xfId="3677" xr:uid="{C9F2369E-8AD3-4141-9E14-62E9EC6857AD}"/>
    <cellStyle name="Normal 7 6 4" xfId="1955" xr:uid="{4134FABD-FBC3-4C12-8BB4-B245B1EFA642}"/>
    <cellStyle name="Normal 7 6 4 2" xfId="1956" xr:uid="{E7C388AB-A093-4222-B666-CF5B802D798D}"/>
    <cellStyle name="Normal 7 6 4 3" xfId="3678" xr:uid="{A2950830-185B-4B36-A99C-2ABE0587E97C}"/>
    <cellStyle name="Normal 7 6 4 4" xfId="3679" xr:uid="{6099C789-04DC-40E9-8866-AA5164EE7D4B}"/>
    <cellStyle name="Normal 7 6 5" xfId="1957" xr:uid="{6BD0A611-6BFD-4165-9CD3-D3A3B5F933E6}"/>
    <cellStyle name="Normal 7 6 5 2" xfId="3680" xr:uid="{FB414310-EA70-4138-BFAD-984F1AE9CFF8}"/>
    <cellStyle name="Normal 7 6 5 3" xfId="3681" xr:uid="{BE9B3957-77C9-4489-9E74-4C8395A9CEF6}"/>
    <cellStyle name="Normal 7 6 5 4" xfId="3682" xr:uid="{BE7BE50C-B7F8-4412-AB59-0B726865097F}"/>
    <cellStyle name="Normal 7 6 6" xfId="3683" xr:uid="{06814011-FE9A-463D-A049-4C91DEBF1E90}"/>
    <cellStyle name="Normal 7 6 7" xfId="3684" xr:uid="{DFAE244E-6682-40FC-8FF3-D756468D5EB8}"/>
    <cellStyle name="Normal 7 6 8" xfId="3685" xr:uid="{BD1F10BE-DBA4-435D-AAC3-9B14819B8289}"/>
    <cellStyle name="Normal 7 7" xfId="371" xr:uid="{37C226AC-B665-4AC4-B744-440D79254D70}"/>
    <cellStyle name="Normal 7 7 2" xfId="747" xr:uid="{4A5F4C05-EE7F-44D0-9395-45644975586E}"/>
    <cellStyle name="Normal 7 7 2 2" xfId="748" xr:uid="{D8798C8E-AB77-4EBD-AC80-80960659D24D}"/>
    <cellStyle name="Normal 7 7 2 2 2" xfId="1958" xr:uid="{B21B839B-7712-4512-8588-2B287702DFBC}"/>
    <cellStyle name="Normal 7 7 2 2 3" xfId="3686" xr:uid="{C184530D-E3F0-4B45-BE5C-5ADA5D910628}"/>
    <cellStyle name="Normal 7 7 2 2 4" xfId="3687" xr:uid="{3F8C393E-40D7-45D3-8CC0-DC11F47B99B9}"/>
    <cellStyle name="Normal 7 7 2 3" xfId="1959" xr:uid="{1530F227-C086-4510-B9F0-F8BD48BE0BD1}"/>
    <cellStyle name="Normal 7 7 2 4" xfId="3688" xr:uid="{535A3083-4080-4BAC-A3FA-C25D77197032}"/>
    <cellStyle name="Normal 7 7 2 5" xfId="3689" xr:uid="{558F2CD5-5D52-4891-843D-BEEE18EB2A6F}"/>
    <cellStyle name="Normal 7 7 3" xfId="749" xr:uid="{7C0D8D0E-37E4-4B32-B8B3-8E31FCF7EF6B}"/>
    <cellStyle name="Normal 7 7 3 2" xfId="1960" xr:uid="{005DAE48-D84A-4415-886D-3F2CBCA56244}"/>
    <cellStyle name="Normal 7 7 3 3" xfId="3690" xr:uid="{4949A9D6-13B6-41D9-8DB1-5B97FEE820C0}"/>
    <cellStyle name="Normal 7 7 3 4" xfId="3691" xr:uid="{E5409B05-865E-45D5-B7C3-E5A17BA7E8BA}"/>
    <cellStyle name="Normal 7 7 4" xfId="1961" xr:uid="{C5456B71-FF6F-4513-A1DD-A90FFECAA3B7}"/>
    <cellStyle name="Normal 7 7 4 2" xfId="3692" xr:uid="{60A82413-7249-4170-A9CA-2F74C1CAE975}"/>
    <cellStyle name="Normal 7 7 4 3" xfId="3693" xr:uid="{E7D0622D-AAF4-47D8-A5C9-DE181EB3FA71}"/>
    <cellStyle name="Normal 7 7 4 4" xfId="3694" xr:uid="{80D3C7B1-FE0D-48B7-815D-6CA0B0C477ED}"/>
    <cellStyle name="Normal 7 7 5" xfId="3695" xr:uid="{3B13B7B2-B1BD-4842-ACCF-16E604B7291C}"/>
    <cellStyle name="Normal 7 7 6" xfId="3696" xr:uid="{56F634E2-16F7-4BB8-9F3D-E897A12C0A34}"/>
    <cellStyle name="Normal 7 7 7" xfId="3697" xr:uid="{0FC2A3EE-AF28-4257-8C6B-63DFCD0687F4}"/>
    <cellStyle name="Normal 7 8" xfId="372" xr:uid="{21CDEE28-4552-48F3-BF0D-E2B5FC8DE992}"/>
    <cellStyle name="Normal 7 8 2" xfId="750" xr:uid="{BA177593-7E63-4451-AB7E-9386205420C1}"/>
    <cellStyle name="Normal 7 8 2 2" xfId="1962" xr:uid="{94C81958-C6AD-4885-91CE-84948F1B8344}"/>
    <cellStyle name="Normal 7 8 2 3" xfId="3698" xr:uid="{54CFDE84-E87D-4FAF-AC56-B44DFB8F273C}"/>
    <cellStyle name="Normal 7 8 2 4" xfId="3699" xr:uid="{B868F4FE-ABA2-4995-8288-D2A724C2C96D}"/>
    <cellStyle name="Normal 7 8 3" xfId="1963" xr:uid="{BEBB4BB7-51DB-43BF-849F-E27A0573F7A0}"/>
    <cellStyle name="Normal 7 8 3 2" xfId="3700" xr:uid="{D52AA6E1-1D88-40C6-BE66-86CE5458778F}"/>
    <cellStyle name="Normal 7 8 3 3" xfId="3701" xr:uid="{D6B7C9FD-5B80-4854-9115-6C63A9F36968}"/>
    <cellStyle name="Normal 7 8 3 4" xfId="3702" xr:uid="{301A2036-D5F6-44D2-A217-E2E1FB85BEA9}"/>
    <cellStyle name="Normal 7 8 4" xfId="3703" xr:uid="{3851A68E-789A-4AFC-835F-4926B7F1B21F}"/>
    <cellStyle name="Normal 7 8 5" xfId="3704" xr:uid="{E75A1021-FE8B-443C-83D4-D72039E9F021}"/>
    <cellStyle name="Normal 7 8 6" xfId="3705" xr:uid="{56433D57-64D5-458A-9573-A35AA0AD6CEB}"/>
    <cellStyle name="Normal 7 9" xfId="373" xr:uid="{DB5C15DA-447C-4E15-BE95-C4308A6DA615}"/>
    <cellStyle name="Normal 7 9 2" xfId="1964" xr:uid="{008BC6F0-39EF-42A4-A64A-A5D178E95C5E}"/>
    <cellStyle name="Normal 7 9 2 2" xfId="3706" xr:uid="{E73D3F92-1104-4692-A649-A8F99B49A69A}"/>
    <cellStyle name="Normal 7 9 2 2 2" xfId="4408" xr:uid="{4AA62634-237D-492D-A372-F62CB06BBCCB}"/>
    <cellStyle name="Normal 7 9 2 2 3" xfId="4687" xr:uid="{C42A91AC-F601-42ED-9E43-2438655506B5}"/>
    <cellStyle name="Normal 7 9 2 3" xfId="3707" xr:uid="{A5D9080C-5834-4E29-8FE3-DEA5C4EB6C54}"/>
    <cellStyle name="Normal 7 9 2 4" xfId="3708" xr:uid="{7AA91A40-EBC4-4B40-8AEC-9A40EB2519A1}"/>
    <cellStyle name="Normal 7 9 3" xfId="3709" xr:uid="{5C23D40B-44E3-47FC-B3A2-65382439167B}"/>
    <cellStyle name="Normal 7 9 3 2" xfId="5342" xr:uid="{67BC9F9E-21BE-4FFB-BC6E-2C206A9C168F}"/>
    <cellStyle name="Normal 7 9 4" xfId="3710" xr:uid="{59057816-7143-41B4-B5AE-6600FDB5908F}"/>
    <cellStyle name="Normal 7 9 4 2" xfId="4578" xr:uid="{143B7FF2-507B-44A7-BC07-D64E671AD192}"/>
    <cellStyle name="Normal 7 9 4 3" xfId="4688" xr:uid="{04D7065A-9425-4470-89AC-61721A9981C4}"/>
    <cellStyle name="Normal 7 9 4 4" xfId="4607" xr:uid="{941970FB-0C28-4087-9E9A-5294D94D0C91}"/>
    <cellStyle name="Normal 7 9 5" xfId="3711" xr:uid="{03DBEE2C-F4A1-4A6D-A579-25D2487F69D4}"/>
    <cellStyle name="Normal 8" xfId="146" xr:uid="{F0946369-8280-41B7-8184-43FFE6D3BD87}"/>
    <cellStyle name="Normal 8 10" xfId="1965" xr:uid="{FA777FCE-8307-4A7D-A01F-C0A8AE5FF9A5}"/>
    <cellStyle name="Normal 8 10 2" xfId="3712" xr:uid="{F98C7156-13E0-40A6-93AF-16BFC81EF4B4}"/>
    <cellStyle name="Normal 8 10 3" xfId="3713" xr:uid="{95430223-1218-4831-8EE9-364722E7C018}"/>
    <cellStyle name="Normal 8 10 4" xfId="3714" xr:uid="{8D41BBFE-9F3B-4FF7-82D4-AB778ADE6BDB}"/>
    <cellStyle name="Normal 8 11" xfId="3715" xr:uid="{261209EB-3033-4D33-AF9A-DEDF0446BC66}"/>
    <cellStyle name="Normal 8 11 2" xfId="3716" xr:uid="{BBD383F3-E065-425F-836A-E940BFBE532B}"/>
    <cellStyle name="Normal 8 11 3" xfId="3717" xr:uid="{1EF23A31-2099-4981-8816-1DB23FEBC031}"/>
    <cellStyle name="Normal 8 11 4" xfId="3718" xr:uid="{0D894AF2-AAFE-49A7-8FD6-99E5A0AB8C64}"/>
    <cellStyle name="Normal 8 12" xfId="3719" xr:uid="{3E18E11B-5792-40C8-84C9-6682FE224575}"/>
    <cellStyle name="Normal 8 12 2" xfId="3720" xr:uid="{89A985CD-4234-4877-86ED-ACB8F56595D1}"/>
    <cellStyle name="Normal 8 13" xfId="3721" xr:uid="{A7631158-DF22-440B-AE3A-1837BC0DF9A4}"/>
    <cellStyle name="Normal 8 14" xfId="3722" xr:uid="{32D77810-805F-46CB-AFB4-08470FF40F18}"/>
    <cellStyle name="Normal 8 15" xfId="3723" xr:uid="{13136308-201B-4861-8C2C-D1CB3F601301}"/>
    <cellStyle name="Normal 8 2" xfId="147" xr:uid="{0FF1ACDE-59C0-4263-B6E2-208F298F09F2}"/>
    <cellStyle name="Normal 8 2 10" xfId="3724" xr:uid="{F72B82CA-4A5B-4E7F-8BE0-0612DBABB228}"/>
    <cellStyle name="Normal 8 2 11" xfId="3725" xr:uid="{8BCF86BA-FEA4-4AF5-9C0A-E753D73E5956}"/>
    <cellStyle name="Normal 8 2 2" xfId="148" xr:uid="{DD5462CD-8E49-44F3-AEFE-C4758DD7F6F3}"/>
    <cellStyle name="Normal 8 2 2 2" xfId="149" xr:uid="{F7193B62-4DC2-41C2-B986-D4393D2839B6}"/>
    <cellStyle name="Normal 8 2 2 2 2" xfId="374" xr:uid="{462BDF21-D752-4BAC-B31C-7A73A46F013E}"/>
    <cellStyle name="Normal 8 2 2 2 2 2" xfId="751" xr:uid="{346216E1-7B88-418A-BDF4-D5F627AEB70D}"/>
    <cellStyle name="Normal 8 2 2 2 2 2 2" xfId="752" xr:uid="{2E530F26-9199-4461-827B-CF59CF316576}"/>
    <cellStyle name="Normal 8 2 2 2 2 2 2 2" xfId="1966" xr:uid="{0087690A-E682-48BC-985F-0EA305FF51EB}"/>
    <cellStyle name="Normal 8 2 2 2 2 2 2 2 2" xfId="1967" xr:uid="{4EC24EED-355D-4722-9CE4-4C8F922A0EBB}"/>
    <cellStyle name="Normal 8 2 2 2 2 2 2 3" xfId="1968" xr:uid="{B80DCD48-EA51-4BCF-BC6A-73A039550D79}"/>
    <cellStyle name="Normal 8 2 2 2 2 2 3" xfId="1969" xr:uid="{DD032B9B-1655-4591-A4E0-782E08739F50}"/>
    <cellStyle name="Normal 8 2 2 2 2 2 3 2" xfId="1970" xr:uid="{5E0132D2-3B4F-49EB-998D-4AA7DA9D0220}"/>
    <cellStyle name="Normal 8 2 2 2 2 2 4" xfId="1971" xr:uid="{CD3D6DC6-E042-46D5-844D-740BCB0593DA}"/>
    <cellStyle name="Normal 8 2 2 2 2 3" xfId="753" xr:uid="{3F1AD7FC-D1D4-4805-90C8-EAC6EDC691FA}"/>
    <cellStyle name="Normal 8 2 2 2 2 3 2" xfId="1972" xr:uid="{2FB90500-89A9-43B5-AB51-8AB59094EC06}"/>
    <cellStyle name="Normal 8 2 2 2 2 3 2 2" xfId="1973" xr:uid="{4C777975-BBA1-4C21-9B83-C9DA3769297B}"/>
    <cellStyle name="Normal 8 2 2 2 2 3 3" xfId="1974" xr:uid="{3B61D0FC-6C12-49DA-885C-97419F60F2FC}"/>
    <cellStyle name="Normal 8 2 2 2 2 3 4" xfId="3726" xr:uid="{B4C443BC-366B-46AE-A2DB-BEB19FC96846}"/>
    <cellStyle name="Normal 8 2 2 2 2 4" xfId="1975" xr:uid="{B02BC22E-B578-4E68-93B2-E4826C86EF2E}"/>
    <cellStyle name="Normal 8 2 2 2 2 4 2" xfId="1976" xr:uid="{B2BB27AC-E0B8-46C9-8845-CBDFFD097086}"/>
    <cellStyle name="Normal 8 2 2 2 2 5" xfId="1977" xr:uid="{9CF2340C-29AA-4FE1-9E24-C795CA6B1680}"/>
    <cellStyle name="Normal 8 2 2 2 2 6" xfId="3727" xr:uid="{4761110B-6DE0-4E37-AA62-0B2BB4B4C88E}"/>
    <cellStyle name="Normal 8 2 2 2 3" xfId="375" xr:uid="{22C83E5C-6471-40C7-902F-2043EA64A875}"/>
    <cellStyle name="Normal 8 2 2 2 3 2" xfId="754" xr:uid="{2092809B-BD8A-4F80-95B9-2B84DB9775F9}"/>
    <cellStyle name="Normal 8 2 2 2 3 2 2" xfId="755" xr:uid="{7E7C15B4-A12F-452A-84CD-4B5F4E645A6C}"/>
    <cellStyle name="Normal 8 2 2 2 3 2 2 2" xfId="1978" xr:uid="{AB23ECA5-1884-435D-A423-30FAD8E6F365}"/>
    <cellStyle name="Normal 8 2 2 2 3 2 2 2 2" xfId="1979" xr:uid="{8911C052-824A-4A09-B230-494BF7DCCD14}"/>
    <cellStyle name="Normal 8 2 2 2 3 2 2 3" xfId="1980" xr:uid="{70361ABA-5E38-40A4-8DAA-62313C97A63C}"/>
    <cellStyle name="Normal 8 2 2 2 3 2 3" xfId="1981" xr:uid="{D4BB8CD9-2D6E-44CE-B093-A35F08398BEB}"/>
    <cellStyle name="Normal 8 2 2 2 3 2 3 2" xfId="1982" xr:uid="{CA511635-A106-4FC0-91FB-08F77A10AAFA}"/>
    <cellStyle name="Normal 8 2 2 2 3 2 4" xfId="1983" xr:uid="{A95BF115-A3C9-4D30-AC26-C3632DF1A0FA}"/>
    <cellStyle name="Normal 8 2 2 2 3 3" xfId="756" xr:uid="{5F129BC9-A75C-4D59-A0BF-A618616F331B}"/>
    <cellStyle name="Normal 8 2 2 2 3 3 2" xfId="1984" xr:uid="{4BE3BAA1-EF7B-479B-8B7B-502E5980ECEE}"/>
    <cellStyle name="Normal 8 2 2 2 3 3 2 2" xfId="1985" xr:uid="{F0ACD357-0FEC-42B1-8427-3AF90231C6F0}"/>
    <cellStyle name="Normal 8 2 2 2 3 3 3" xfId="1986" xr:uid="{4A66211D-9DC6-4A98-A5AB-E22D1F31F7DD}"/>
    <cellStyle name="Normal 8 2 2 2 3 4" xfId="1987" xr:uid="{DB32E37F-78CD-48CA-9734-AC5C0732631D}"/>
    <cellStyle name="Normal 8 2 2 2 3 4 2" xfId="1988" xr:uid="{FABDA384-C460-4213-B60B-AD13B6106D2E}"/>
    <cellStyle name="Normal 8 2 2 2 3 5" xfId="1989" xr:uid="{F1C6B9F2-B145-47F9-A928-F9DF39DBFB8A}"/>
    <cellStyle name="Normal 8 2 2 2 4" xfId="757" xr:uid="{BE9D3D7F-D1F2-47C0-BC52-4ED4986EC5D7}"/>
    <cellStyle name="Normal 8 2 2 2 4 2" xfId="758" xr:uid="{BF88F13A-4E56-478C-9C9C-844294D87DE5}"/>
    <cellStyle name="Normal 8 2 2 2 4 2 2" xfId="1990" xr:uid="{893FB0F7-CA39-42E0-90D7-88CB6E7F293B}"/>
    <cellStyle name="Normal 8 2 2 2 4 2 2 2" xfId="1991" xr:uid="{B32D1CFB-E108-4E00-A5E2-4AF6A12D2D86}"/>
    <cellStyle name="Normal 8 2 2 2 4 2 3" xfId="1992" xr:uid="{6F2D787C-84E8-4806-9980-EB9B80D1D151}"/>
    <cellStyle name="Normal 8 2 2 2 4 3" xfId="1993" xr:uid="{2A4EE2BE-F3AA-4166-98A3-865E7E97A0B4}"/>
    <cellStyle name="Normal 8 2 2 2 4 3 2" xfId="1994" xr:uid="{C87C9699-515A-4CE4-A421-73B12FD589A3}"/>
    <cellStyle name="Normal 8 2 2 2 4 4" xfId="1995" xr:uid="{4BE58756-E4AD-4D9C-BCCA-0F6FBE3D50EF}"/>
    <cellStyle name="Normal 8 2 2 2 5" xfId="759" xr:uid="{621DB31A-80E9-4008-89EA-A4070DE82001}"/>
    <cellStyle name="Normal 8 2 2 2 5 2" xfId="1996" xr:uid="{3EDA847E-C4D1-497B-957A-13508A433F6D}"/>
    <cellStyle name="Normal 8 2 2 2 5 2 2" xfId="1997" xr:uid="{185E35CF-6CFC-405F-A0B1-41613BB314D0}"/>
    <cellStyle name="Normal 8 2 2 2 5 3" xfId="1998" xr:uid="{DB200BFC-3EFA-4358-A5F4-FC2B86B18742}"/>
    <cellStyle name="Normal 8 2 2 2 5 4" xfId="3728" xr:uid="{1B6A3915-A927-4956-84E9-CFB819764CE9}"/>
    <cellStyle name="Normal 8 2 2 2 6" xfId="1999" xr:uid="{A68C4E38-E151-4819-B77A-4D5A29DE0A45}"/>
    <cellStyle name="Normal 8 2 2 2 6 2" xfId="2000" xr:uid="{28D4C2BD-3705-4E72-9F82-8BBBF7BFB292}"/>
    <cellStyle name="Normal 8 2 2 2 7" xfId="2001" xr:uid="{AEAFF5B1-F3A5-419B-BCE3-AE636EEA9FF4}"/>
    <cellStyle name="Normal 8 2 2 2 8" xfId="3729" xr:uid="{967CFB6D-455B-42B8-9851-A379F67D7593}"/>
    <cellStyle name="Normal 8 2 2 3" xfId="376" xr:uid="{149DB664-1370-4475-9002-CB8C0D7931CF}"/>
    <cellStyle name="Normal 8 2 2 3 2" xfId="760" xr:uid="{BDCFC204-09F3-459A-ACBA-12683FB34EBF}"/>
    <cellStyle name="Normal 8 2 2 3 2 2" xfId="761" xr:uid="{6842ACC6-8AE8-4252-B23B-1AEAADBB3FC5}"/>
    <cellStyle name="Normal 8 2 2 3 2 2 2" xfId="2002" xr:uid="{B17AB825-7FEC-442F-9F7A-238AACDB8A4C}"/>
    <cellStyle name="Normal 8 2 2 3 2 2 2 2" xfId="2003" xr:uid="{3D047A40-113A-4F36-937C-BE635201B8A0}"/>
    <cellStyle name="Normal 8 2 2 3 2 2 3" xfId="2004" xr:uid="{55F73073-7CD0-4183-8BC0-626CD5E5B24A}"/>
    <cellStyle name="Normal 8 2 2 3 2 3" xfId="2005" xr:uid="{79C3A3F5-A207-4CF0-AD47-759D48861A2E}"/>
    <cellStyle name="Normal 8 2 2 3 2 3 2" xfId="2006" xr:uid="{ED1B421C-5D57-4F7E-B544-54A4F85F2988}"/>
    <cellStyle name="Normal 8 2 2 3 2 4" xfId="2007" xr:uid="{716BF390-3F70-44B0-ADDD-597A5FDA573C}"/>
    <cellStyle name="Normal 8 2 2 3 3" xfId="762" xr:uid="{8AE7D928-D709-4E26-9EF2-26AC210DBC4C}"/>
    <cellStyle name="Normal 8 2 2 3 3 2" xfId="2008" xr:uid="{AD42EF95-09B7-4283-8498-573A4AD64DD0}"/>
    <cellStyle name="Normal 8 2 2 3 3 2 2" xfId="2009" xr:uid="{26816412-6570-4ED9-ABBA-CBCACC89DB15}"/>
    <cellStyle name="Normal 8 2 2 3 3 3" xfId="2010" xr:uid="{9F42502B-B9BB-4860-8A4A-D088357EE338}"/>
    <cellStyle name="Normal 8 2 2 3 3 4" xfId="3730" xr:uid="{8B255283-8CA4-42C3-9FBA-FE5D2FD6B643}"/>
    <cellStyle name="Normal 8 2 2 3 4" xfId="2011" xr:uid="{5E021F00-AFC3-4AF7-9783-81B50D39A921}"/>
    <cellStyle name="Normal 8 2 2 3 4 2" xfId="2012" xr:uid="{4574E36C-BF19-4766-B573-5AFFBBAD2BD6}"/>
    <cellStyle name="Normal 8 2 2 3 5" xfId="2013" xr:uid="{2C5B6AB9-E058-4A96-A7BD-E7D67A903F5E}"/>
    <cellStyle name="Normal 8 2 2 3 6" xfId="3731" xr:uid="{8DD35F9A-637B-450C-973C-111F4BF8DDB9}"/>
    <cellStyle name="Normal 8 2 2 4" xfId="377" xr:uid="{8540814C-C6C4-411C-91DB-548D234881D7}"/>
    <cellStyle name="Normal 8 2 2 4 2" xfId="763" xr:uid="{1D2E47D5-C36D-4097-B76B-75C6415CB492}"/>
    <cellStyle name="Normal 8 2 2 4 2 2" xfId="764" xr:uid="{1269CA68-FB66-4140-9A1E-0B6654F91C37}"/>
    <cellStyle name="Normal 8 2 2 4 2 2 2" xfId="2014" xr:uid="{5ABEFFD3-B3F3-4DA2-A12E-26B119EB1393}"/>
    <cellStyle name="Normal 8 2 2 4 2 2 2 2" xfId="2015" xr:uid="{112FA9F0-A670-4180-A08D-BBABB46DE211}"/>
    <cellStyle name="Normal 8 2 2 4 2 2 3" xfId="2016" xr:uid="{FD2B3FEE-95B0-4817-80BE-D196EEC0F801}"/>
    <cellStyle name="Normal 8 2 2 4 2 3" xfId="2017" xr:uid="{641C46EE-DD4A-4F67-A72F-04A1A6BF6751}"/>
    <cellStyle name="Normal 8 2 2 4 2 3 2" xfId="2018" xr:uid="{414B7796-743B-4336-9008-D5979F86B30C}"/>
    <cellStyle name="Normal 8 2 2 4 2 4" xfId="2019" xr:uid="{2A02AD8E-B0C3-471F-8EAB-CEFD439CF822}"/>
    <cellStyle name="Normal 8 2 2 4 3" xfId="765" xr:uid="{FA75C491-3755-4FCE-B18A-F47036DFA41C}"/>
    <cellStyle name="Normal 8 2 2 4 3 2" xfId="2020" xr:uid="{ECF61C9D-BC1E-4828-9C9E-0A7E419D8BBB}"/>
    <cellStyle name="Normal 8 2 2 4 3 2 2" xfId="2021" xr:uid="{105375FF-A63B-4EDC-BD22-16FBAC604E44}"/>
    <cellStyle name="Normal 8 2 2 4 3 3" xfId="2022" xr:uid="{D3ED7569-7AEE-4E42-AD9A-25C552E040DA}"/>
    <cellStyle name="Normal 8 2 2 4 4" xfId="2023" xr:uid="{D657027E-45B3-4B72-8868-352C77D904D9}"/>
    <cellStyle name="Normal 8 2 2 4 4 2" xfId="2024" xr:uid="{E85ADFE8-FF79-47E3-90EB-B40E2FE1244A}"/>
    <cellStyle name="Normal 8 2 2 4 5" xfId="2025" xr:uid="{E254925B-2680-413F-868C-55F8882BA3FF}"/>
    <cellStyle name="Normal 8 2 2 5" xfId="378" xr:uid="{8DE684F9-421B-4872-BD10-B185D5F8866C}"/>
    <cellStyle name="Normal 8 2 2 5 2" xfId="766" xr:uid="{BD291867-EC9D-4F65-A813-255AA5A57D28}"/>
    <cellStyle name="Normal 8 2 2 5 2 2" xfId="2026" xr:uid="{5C3BC134-90AB-4AF6-8AAD-7B347FAE8A63}"/>
    <cellStyle name="Normal 8 2 2 5 2 2 2" xfId="2027" xr:uid="{2333C5CD-20E2-4CC8-B03E-7027D40BA86A}"/>
    <cellStyle name="Normal 8 2 2 5 2 3" xfId="2028" xr:uid="{DDC7B170-FA55-4EAF-971C-5A8BD4C68F5E}"/>
    <cellStyle name="Normal 8 2 2 5 3" xfId="2029" xr:uid="{20D32973-1510-47AD-9751-3DA5D47E11C5}"/>
    <cellStyle name="Normal 8 2 2 5 3 2" xfId="2030" xr:uid="{E4DD791E-7F75-427E-B090-AEE3463DB35E}"/>
    <cellStyle name="Normal 8 2 2 5 4" xfId="2031" xr:uid="{CF17D1AC-CACB-4864-ACAF-A6DB04A56CA1}"/>
    <cellStyle name="Normal 8 2 2 6" xfId="767" xr:uid="{C3353AA2-2F5D-4BF1-AE2E-3BFB192EBE7F}"/>
    <cellStyle name="Normal 8 2 2 6 2" xfId="2032" xr:uid="{2E9A0396-BE27-4F1F-9D41-B705C6C72D0B}"/>
    <cellStyle name="Normal 8 2 2 6 2 2" xfId="2033" xr:uid="{F6AD85E9-0883-4792-A406-C4EEA564D950}"/>
    <cellStyle name="Normal 8 2 2 6 3" xfId="2034" xr:uid="{493AB15F-32C6-480A-B547-8BD8F5B060F6}"/>
    <cellStyle name="Normal 8 2 2 6 4" xfId="3732" xr:uid="{785B3DD8-3E90-44FF-9A5F-116349B3540C}"/>
    <cellStyle name="Normal 8 2 2 7" xfId="2035" xr:uid="{2486EEFF-7E36-42AF-8407-DF780AE81C37}"/>
    <cellStyle name="Normal 8 2 2 7 2" xfId="2036" xr:uid="{39D782E0-F257-4CD1-82C6-1B5701B2D2B1}"/>
    <cellStyle name="Normal 8 2 2 8" xfId="2037" xr:uid="{A4C19AAA-68D8-4E70-B627-C414B775FA75}"/>
    <cellStyle name="Normal 8 2 2 9" xfId="3733" xr:uid="{DE23FA74-C0DF-4B35-B368-8092BA0A7A24}"/>
    <cellStyle name="Normal 8 2 3" xfId="150" xr:uid="{1B494D3E-9CB2-4E60-ABFE-2BBA30628D26}"/>
    <cellStyle name="Normal 8 2 3 2" xfId="151" xr:uid="{9134D1CF-C33B-4653-87AB-DC0E894B3BDE}"/>
    <cellStyle name="Normal 8 2 3 2 2" xfId="768" xr:uid="{1C2835A2-752F-4E74-B363-EB89999622D0}"/>
    <cellStyle name="Normal 8 2 3 2 2 2" xfId="769" xr:uid="{202408F5-90A0-424F-A175-78B97C15AB3C}"/>
    <cellStyle name="Normal 8 2 3 2 2 2 2" xfId="2038" xr:uid="{88F06C95-C2BF-4085-85A0-584CF15CC67F}"/>
    <cellStyle name="Normal 8 2 3 2 2 2 2 2" xfId="2039" xr:uid="{0398D9AD-D998-40C7-BF84-A0C05D4A06B6}"/>
    <cellStyle name="Normal 8 2 3 2 2 2 3" xfId="2040" xr:uid="{392E0109-AC1F-4F14-B88B-1CAE3C28700F}"/>
    <cellStyle name="Normal 8 2 3 2 2 3" xfId="2041" xr:uid="{7309200F-A4A4-4E51-B903-C0C9544E971C}"/>
    <cellStyle name="Normal 8 2 3 2 2 3 2" xfId="2042" xr:uid="{BC250E05-0E40-4B28-A054-ECA0D23008AF}"/>
    <cellStyle name="Normal 8 2 3 2 2 4" xfId="2043" xr:uid="{FC02F422-E165-4893-B813-50FB9DD93D8F}"/>
    <cellStyle name="Normal 8 2 3 2 3" xfId="770" xr:uid="{FA3CCC49-137C-4C9E-95E9-5DC7B4545A0A}"/>
    <cellStyle name="Normal 8 2 3 2 3 2" xfId="2044" xr:uid="{F2ED04B1-87FA-41CA-A1D7-65A3636DF13B}"/>
    <cellStyle name="Normal 8 2 3 2 3 2 2" xfId="2045" xr:uid="{84EA6B5E-674E-4FD4-B7D3-2CFFBF36195E}"/>
    <cellStyle name="Normal 8 2 3 2 3 3" xfId="2046" xr:uid="{CB0E096A-A776-4B6E-8BDB-328F53FCA6E1}"/>
    <cellStyle name="Normal 8 2 3 2 3 4" xfId="3734" xr:uid="{F3277327-CAE7-4745-8B2A-287700CE68F7}"/>
    <cellStyle name="Normal 8 2 3 2 4" xfId="2047" xr:uid="{4E57E6C2-923E-4A1C-A700-A989BDE275E2}"/>
    <cellStyle name="Normal 8 2 3 2 4 2" xfId="2048" xr:uid="{66B84672-C18F-4A2A-8C95-B6A65C3CE1CD}"/>
    <cellStyle name="Normal 8 2 3 2 5" xfId="2049" xr:uid="{0A3F21F6-843F-4479-AE3F-5B6ABB5AC47F}"/>
    <cellStyle name="Normal 8 2 3 2 6" xfId="3735" xr:uid="{40C488C2-C040-494B-B717-E7B6D53A0884}"/>
    <cellStyle name="Normal 8 2 3 3" xfId="379" xr:uid="{5634D4FD-36EC-4997-99AF-DFA491B7C97D}"/>
    <cellStyle name="Normal 8 2 3 3 2" xfId="771" xr:uid="{FB7EEA1F-CC3B-4E7E-B839-DF8F09B4C566}"/>
    <cellStyle name="Normal 8 2 3 3 2 2" xfId="772" xr:uid="{A6F7A927-0B47-4B2B-A6F9-F18C7C699350}"/>
    <cellStyle name="Normal 8 2 3 3 2 2 2" xfId="2050" xr:uid="{B1C0C7AE-9E75-4C73-B707-63313078425B}"/>
    <cellStyle name="Normal 8 2 3 3 2 2 2 2" xfId="2051" xr:uid="{28ECDA24-41E8-41FA-8096-F9DCD93A5F7E}"/>
    <cellStyle name="Normal 8 2 3 3 2 2 3" xfId="2052" xr:uid="{51021C9B-A5BD-4240-AEA1-9E7FEC6CD773}"/>
    <cellStyle name="Normal 8 2 3 3 2 3" xfId="2053" xr:uid="{E8BBD1B7-2D64-44C8-91E5-C5CA80A08CFB}"/>
    <cellStyle name="Normal 8 2 3 3 2 3 2" xfId="2054" xr:uid="{67F4AEE0-02DB-42C3-A931-D696394A5E51}"/>
    <cellStyle name="Normal 8 2 3 3 2 4" xfId="2055" xr:uid="{45E7466F-F35E-4E0E-B999-20F3DF6842F1}"/>
    <cellStyle name="Normal 8 2 3 3 3" xfId="773" xr:uid="{9726E38C-5248-4F82-9D08-DA745DE3D691}"/>
    <cellStyle name="Normal 8 2 3 3 3 2" xfId="2056" xr:uid="{3E169F40-69EE-4E8C-8950-4132B5C6EC62}"/>
    <cellStyle name="Normal 8 2 3 3 3 2 2" xfId="2057" xr:uid="{7E7EAEE4-FC52-4BA2-A78B-1A637C78DD5C}"/>
    <cellStyle name="Normal 8 2 3 3 3 3" xfId="2058" xr:uid="{1F54B26B-5BFA-4E61-A16C-9BDE31648FE1}"/>
    <cellStyle name="Normal 8 2 3 3 4" xfId="2059" xr:uid="{57863E42-415D-4757-8902-CFC48C3627ED}"/>
    <cellStyle name="Normal 8 2 3 3 4 2" xfId="2060" xr:uid="{1BE8D1C1-835C-49BD-BDAC-A2BD983C512A}"/>
    <cellStyle name="Normal 8 2 3 3 5" xfId="2061" xr:uid="{88E50C20-D79A-4886-8F1D-00E9479B3533}"/>
    <cellStyle name="Normal 8 2 3 4" xfId="380" xr:uid="{9F84CC17-1A45-4FAD-9D27-190DF5A91178}"/>
    <cellStyle name="Normal 8 2 3 4 2" xfId="774" xr:uid="{95ACBACB-065E-4736-8DF2-632B0D19ACDD}"/>
    <cellStyle name="Normal 8 2 3 4 2 2" xfId="2062" xr:uid="{CFE830F9-216F-45DA-AE72-0DB676733053}"/>
    <cellStyle name="Normal 8 2 3 4 2 2 2" xfId="2063" xr:uid="{91919BAC-AACA-4FE2-B583-55A476C7AA75}"/>
    <cellStyle name="Normal 8 2 3 4 2 3" xfId="2064" xr:uid="{8F773509-A2ED-4F60-A1C7-62ECD29EE0BC}"/>
    <cellStyle name="Normal 8 2 3 4 3" xfId="2065" xr:uid="{F3433F38-701D-4FF6-8671-1EE18E4CAB6F}"/>
    <cellStyle name="Normal 8 2 3 4 3 2" xfId="2066" xr:uid="{272F9A45-E8A6-47ED-B9DC-B7F91F2B7B39}"/>
    <cellStyle name="Normal 8 2 3 4 4" xfId="2067" xr:uid="{FABA0091-9CDB-4090-A43C-E0DC798882E1}"/>
    <cellStyle name="Normal 8 2 3 5" xfId="775" xr:uid="{2D9DFBA1-373F-4AF6-9A07-0E79EE13D909}"/>
    <cellStyle name="Normal 8 2 3 5 2" xfId="2068" xr:uid="{585901B6-8C70-4CFF-BF2B-AFF6B601897F}"/>
    <cellStyle name="Normal 8 2 3 5 2 2" xfId="2069" xr:uid="{BE7896AA-FD29-4DEE-B813-0589A00EAAD6}"/>
    <cellStyle name="Normal 8 2 3 5 3" xfId="2070" xr:uid="{2D49F69E-BF6A-4904-876B-A8A6EEF7DFA0}"/>
    <cellStyle name="Normal 8 2 3 5 4" xfId="3736" xr:uid="{3EEB1866-B2E1-4279-B2F9-90499E10CE94}"/>
    <cellStyle name="Normal 8 2 3 6" xfId="2071" xr:uid="{0FDAFB09-C282-463F-BA41-5CF7DD48130C}"/>
    <cellStyle name="Normal 8 2 3 6 2" xfId="2072" xr:uid="{FBC5984F-5CC1-4D66-A61B-FA21EC968911}"/>
    <cellStyle name="Normal 8 2 3 7" xfId="2073" xr:uid="{E6926157-0937-483F-9C8C-2ACEF90238FF}"/>
    <cellStyle name="Normal 8 2 3 8" xfId="3737" xr:uid="{C599AEE2-5A86-4E6B-B152-295CACFF01C1}"/>
    <cellStyle name="Normal 8 2 4" xfId="152" xr:uid="{2444DF5A-4468-44ED-8369-F27CC60542C7}"/>
    <cellStyle name="Normal 8 2 4 2" xfId="449" xr:uid="{B214DE22-8EE4-4EE1-901C-71329364EE20}"/>
    <cellStyle name="Normal 8 2 4 2 2" xfId="776" xr:uid="{B2FA4D4D-E99F-464E-94FD-074856E6B91E}"/>
    <cellStyle name="Normal 8 2 4 2 2 2" xfId="2074" xr:uid="{380DE03D-6A00-4C34-8605-CB82B63F122E}"/>
    <cellStyle name="Normal 8 2 4 2 2 2 2" xfId="2075" xr:uid="{9BA786CB-5ED9-460B-BD83-E35C73AF745E}"/>
    <cellStyle name="Normal 8 2 4 2 2 3" xfId="2076" xr:uid="{AF3DAFF1-0677-4D66-A1D1-36AD9DC4BFC5}"/>
    <cellStyle name="Normal 8 2 4 2 2 4" xfId="3738" xr:uid="{ED6FF0C5-56C3-4EEB-B9BC-8F33F491A23C}"/>
    <cellStyle name="Normal 8 2 4 2 3" xfId="2077" xr:uid="{71B07A36-36CD-43A4-B324-7DE19AD514E1}"/>
    <cellStyle name="Normal 8 2 4 2 3 2" xfId="2078" xr:uid="{10168C94-9798-4F7F-A6FD-50CA93FAE8DC}"/>
    <cellStyle name="Normal 8 2 4 2 4" xfId="2079" xr:uid="{7FDA4B34-D0EC-4E78-BC46-4D0287A339ED}"/>
    <cellStyle name="Normal 8 2 4 2 5" xfId="3739" xr:uid="{BD716509-D624-4817-83CD-EBB84B9E8568}"/>
    <cellStyle name="Normal 8 2 4 3" xfId="777" xr:uid="{7903E25F-983C-4D6D-9D2A-B8ED13484224}"/>
    <cellStyle name="Normal 8 2 4 3 2" xfId="2080" xr:uid="{1E29A697-EADB-4B57-8DB8-31D6EBB06856}"/>
    <cellStyle name="Normal 8 2 4 3 2 2" xfId="2081" xr:uid="{80093A4A-07A5-4D08-AB36-1F873FFD86BC}"/>
    <cellStyle name="Normal 8 2 4 3 3" xfId="2082" xr:uid="{BC76D464-6A2A-4516-B1E8-B4294BC9F8AF}"/>
    <cellStyle name="Normal 8 2 4 3 4" xfId="3740" xr:uid="{2AD5E817-9615-4966-B9B6-26E2734163D0}"/>
    <cellStyle name="Normal 8 2 4 4" xfId="2083" xr:uid="{DFDC75AC-95EA-47EF-8EF2-41C740920B19}"/>
    <cellStyle name="Normal 8 2 4 4 2" xfId="2084" xr:uid="{35754507-E130-46F4-934C-A705141037A6}"/>
    <cellStyle name="Normal 8 2 4 4 3" xfId="3741" xr:uid="{A00B8028-7424-40F6-81D6-221517FE5427}"/>
    <cellStyle name="Normal 8 2 4 4 4" xfId="3742" xr:uid="{250D6778-1862-470C-89F8-E1418208A0A0}"/>
    <cellStyle name="Normal 8 2 4 5" xfId="2085" xr:uid="{C9BEA594-8AE4-42AD-B8A7-A62EFB21F127}"/>
    <cellStyle name="Normal 8 2 4 6" xfId="3743" xr:uid="{9640DFBC-35DD-4F61-AA08-864FBFF59397}"/>
    <cellStyle name="Normal 8 2 4 7" xfId="3744" xr:uid="{9E68A3A9-B70D-4D41-8A7E-DACACBC2C011}"/>
    <cellStyle name="Normal 8 2 5" xfId="381" xr:uid="{15E33395-1C95-4DEE-A4A3-A69AEE8502DF}"/>
    <cellStyle name="Normal 8 2 5 2" xfId="778" xr:uid="{48BA9936-A330-4119-8738-48A5610C1784}"/>
    <cellStyle name="Normal 8 2 5 2 2" xfId="779" xr:uid="{16BC518A-DF0E-4A0D-8879-DB030F059884}"/>
    <cellStyle name="Normal 8 2 5 2 2 2" xfId="2086" xr:uid="{86D96FA8-A20A-4BD5-A74A-58CE4DA8C73A}"/>
    <cellStyle name="Normal 8 2 5 2 2 2 2" xfId="2087" xr:uid="{CEC8118F-B6B5-4C80-B0CD-54DD821C6FC6}"/>
    <cellStyle name="Normal 8 2 5 2 2 3" xfId="2088" xr:uid="{32462FFD-9BB7-4E54-BB38-A59658F71A9E}"/>
    <cellStyle name="Normal 8 2 5 2 3" xfId="2089" xr:uid="{B438AF49-4C95-47E1-ACA2-EEA36983B151}"/>
    <cellStyle name="Normal 8 2 5 2 3 2" xfId="2090" xr:uid="{CF4CC2F9-6432-4A04-8EF6-17B758407C9E}"/>
    <cellStyle name="Normal 8 2 5 2 4" xfId="2091" xr:uid="{033513C0-B505-469F-8925-B7D5849CBEEF}"/>
    <cellStyle name="Normal 8 2 5 3" xfId="780" xr:uid="{E61A7C2F-24F5-4C70-88F9-AB89B085E829}"/>
    <cellStyle name="Normal 8 2 5 3 2" xfId="2092" xr:uid="{56497EBD-A520-4D0D-AA8C-87AE7B7CA1D0}"/>
    <cellStyle name="Normal 8 2 5 3 2 2" xfId="2093" xr:uid="{E78A041F-965C-48B0-BDD6-974D318B4DE5}"/>
    <cellStyle name="Normal 8 2 5 3 3" xfId="2094" xr:uid="{5AB7E6E0-9157-4649-B5F5-7241DCBC64C0}"/>
    <cellStyle name="Normal 8 2 5 3 4" xfId="3745" xr:uid="{A9CECF43-3849-450A-8CF0-364EC146B1E6}"/>
    <cellStyle name="Normal 8 2 5 4" xfId="2095" xr:uid="{0DF1C8E7-D11F-438D-9013-32E5DE67421E}"/>
    <cellStyle name="Normal 8 2 5 4 2" xfId="2096" xr:uid="{3EBD1DF5-3820-40CD-A0A0-6FD0A651C8F1}"/>
    <cellStyle name="Normal 8 2 5 5" xfId="2097" xr:uid="{070C6DB3-9719-454B-BBEB-5D18457D6557}"/>
    <cellStyle name="Normal 8 2 5 6" xfId="3746" xr:uid="{34CE2254-12FE-404B-AD6A-7B48A83499FA}"/>
    <cellStyle name="Normal 8 2 6" xfId="382" xr:uid="{4B9EBC48-8ED0-45E2-AF7C-A532954C08EF}"/>
    <cellStyle name="Normal 8 2 6 2" xfId="781" xr:uid="{1648045B-E261-477E-B07D-59D40EF0445D}"/>
    <cellStyle name="Normal 8 2 6 2 2" xfId="2098" xr:uid="{14487E9F-0693-4DA4-8BF7-4C75D15D1714}"/>
    <cellStyle name="Normal 8 2 6 2 2 2" xfId="2099" xr:uid="{F00E1658-4837-42CB-8BA3-8ED4EB9A526C}"/>
    <cellStyle name="Normal 8 2 6 2 3" xfId="2100" xr:uid="{81AC9F19-E417-4118-BB3E-05B3A4919F5F}"/>
    <cellStyle name="Normal 8 2 6 2 4" xfId="3747" xr:uid="{4BFE6824-C0C3-4790-B953-DF63D6EB5028}"/>
    <cellStyle name="Normal 8 2 6 3" xfId="2101" xr:uid="{DC5C307A-A4EA-4500-AA18-9AA182898740}"/>
    <cellStyle name="Normal 8 2 6 3 2" xfId="2102" xr:uid="{FDD917D9-18A5-4598-A845-5A53DF56AEB9}"/>
    <cellStyle name="Normal 8 2 6 4" xfId="2103" xr:uid="{11B23C10-70E0-4B6A-9933-57A10C70E350}"/>
    <cellStyle name="Normal 8 2 6 5" xfId="3748" xr:uid="{D1276E8A-01BC-41E6-A491-9A1103747340}"/>
    <cellStyle name="Normal 8 2 7" xfId="782" xr:uid="{C9567F98-E8C7-47C4-B29B-86C6B9378EBF}"/>
    <cellStyle name="Normal 8 2 7 2" xfId="2104" xr:uid="{09EE5F99-DC38-43FE-BDF7-CCA711FA12BE}"/>
    <cellStyle name="Normal 8 2 7 2 2" xfId="2105" xr:uid="{1D3524DB-BA1D-4B35-9081-106914FB45FB}"/>
    <cellStyle name="Normal 8 2 7 3" xfId="2106" xr:uid="{EC6E1D09-606D-4C03-BD8F-0786E851BE82}"/>
    <cellStyle name="Normal 8 2 7 4" xfId="3749" xr:uid="{E2339460-D359-498F-9AE2-B392F3E32D8C}"/>
    <cellStyle name="Normal 8 2 8" xfId="2107" xr:uid="{5E1C830F-A480-4667-85F8-62627EA13874}"/>
    <cellStyle name="Normal 8 2 8 2" xfId="2108" xr:uid="{0B40C036-1D58-4A0D-BBA0-84F38E92F3A5}"/>
    <cellStyle name="Normal 8 2 8 3" xfId="3750" xr:uid="{222D4106-0DAB-406A-921A-975EE415F541}"/>
    <cellStyle name="Normal 8 2 8 4" xfId="3751" xr:uid="{E0655102-819A-4657-866F-AE7431D1F076}"/>
    <cellStyle name="Normal 8 2 9" xfId="2109" xr:uid="{3659D263-B134-4CB5-A23D-6BCF14ADC8F4}"/>
    <cellStyle name="Normal 8 3" xfId="153" xr:uid="{7DD292DD-D5ED-4AA3-A33C-523E2425EC9A}"/>
    <cellStyle name="Normal 8 3 10" xfId="3752" xr:uid="{6F033607-7C35-4347-9F29-6B3777DEFA2B}"/>
    <cellStyle name="Normal 8 3 11" xfId="3753" xr:uid="{0F964F73-3236-432F-A960-B4B943A53E0D}"/>
    <cellStyle name="Normal 8 3 2" xfId="154" xr:uid="{CEFE8060-1E93-46A8-AA67-9822D6656433}"/>
    <cellStyle name="Normal 8 3 2 2" xfId="155" xr:uid="{3CE5B6FD-5AB6-4BBE-B81A-6BFD61CB7369}"/>
    <cellStyle name="Normal 8 3 2 2 2" xfId="383" xr:uid="{08B9839A-4145-4879-87F0-E893F8459C33}"/>
    <cellStyle name="Normal 8 3 2 2 2 2" xfId="783" xr:uid="{AB586155-16A7-4869-9A08-75E40ED5686A}"/>
    <cellStyle name="Normal 8 3 2 2 2 2 2" xfId="2110" xr:uid="{A99EE381-8612-4A91-AC42-8C36802038CE}"/>
    <cellStyle name="Normal 8 3 2 2 2 2 2 2" xfId="2111" xr:uid="{37CC992F-AA8A-49C1-8162-CC55A1100B7E}"/>
    <cellStyle name="Normal 8 3 2 2 2 2 3" xfId="2112" xr:uid="{6C895292-2F55-4EB3-B51C-82E06054BC05}"/>
    <cellStyle name="Normal 8 3 2 2 2 2 4" xfId="3754" xr:uid="{2E038700-941F-4E56-9DBA-F25E8204CFAB}"/>
    <cellStyle name="Normal 8 3 2 2 2 3" xfId="2113" xr:uid="{2999A9C2-529F-44A4-A70A-E47D43DF1362}"/>
    <cellStyle name="Normal 8 3 2 2 2 3 2" xfId="2114" xr:uid="{CCBCECF0-D25F-4843-82A9-92954ABCACEC}"/>
    <cellStyle name="Normal 8 3 2 2 2 3 3" xfId="3755" xr:uid="{2389DC24-963E-456F-AC39-0BCC124FA8D5}"/>
    <cellStyle name="Normal 8 3 2 2 2 3 4" xfId="3756" xr:uid="{6F861F86-D05E-4462-92CB-B11BDCB546F4}"/>
    <cellStyle name="Normal 8 3 2 2 2 4" xfId="2115" xr:uid="{B046396A-4EA7-44BB-B1DC-8DCA1AF5F587}"/>
    <cellStyle name="Normal 8 3 2 2 2 5" xfId="3757" xr:uid="{91B65DF0-5C7A-4611-B725-4D7F3F403319}"/>
    <cellStyle name="Normal 8 3 2 2 2 6" xfId="3758" xr:uid="{8AAF3BF0-0DD7-411A-8CF6-ECC9425C4045}"/>
    <cellStyle name="Normal 8 3 2 2 3" xfId="784" xr:uid="{927D2ED4-7998-4F29-BA1F-86AEF7398CD5}"/>
    <cellStyle name="Normal 8 3 2 2 3 2" xfId="2116" xr:uid="{4A6302CD-B98D-48D3-9BE7-E9D052B071CD}"/>
    <cellStyle name="Normal 8 3 2 2 3 2 2" xfId="2117" xr:uid="{507F8186-4ECE-4A7B-9E30-C0D59640BFB4}"/>
    <cellStyle name="Normal 8 3 2 2 3 2 3" xfId="3759" xr:uid="{B79B6E2A-85E5-4DFB-BEE1-65DE1F6D6CB5}"/>
    <cellStyle name="Normal 8 3 2 2 3 2 4" xfId="3760" xr:uid="{DE25576C-0089-48D0-9312-1718ABF8A977}"/>
    <cellStyle name="Normal 8 3 2 2 3 3" xfId="2118" xr:uid="{F5E416BA-D470-4A1E-A913-5C8794F15782}"/>
    <cellStyle name="Normal 8 3 2 2 3 4" xfId="3761" xr:uid="{72094A8B-718A-4162-AAEC-C08C33220F27}"/>
    <cellStyle name="Normal 8 3 2 2 3 5" xfId="3762" xr:uid="{A8123C7B-3176-42E0-AA56-234EDF502296}"/>
    <cellStyle name="Normal 8 3 2 2 4" xfId="2119" xr:uid="{01E7592B-8EBC-4A47-80FB-0B621D0E3F0D}"/>
    <cellStyle name="Normal 8 3 2 2 4 2" xfId="2120" xr:uid="{A936F396-859A-4052-89E8-8F44BAF0BC87}"/>
    <cellStyle name="Normal 8 3 2 2 4 3" xfId="3763" xr:uid="{0066A617-55AF-44BD-B701-D58C093C2175}"/>
    <cellStyle name="Normal 8 3 2 2 4 4" xfId="3764" xr:uid="{4100DF68-5FAF-4044-83CF-30A667109B25}"/>
    <cellStyle name="Normal 8 3 2 2 5" xfId="2121" xr:uid="{9BB4FA3D-45DD-44B0-9EA9-19B11D786DD3}"/>
    <cellStyle name="Normal 8 3 2 2 5 2" xfId="3765" xr:uid="{6901D670-7B16-4637-84C0-0DC02490F66A}"/>
    <cellStyle name="Normal 8 3 2 2 5 3" xfId="3766" xr:uid="{1896ABA0-D11E-4B86-AB40-F1E3296213CA}"/>
    <cellStyle name="Normal 8 3 2 2 5 4" xfId="3767" xr:uid="{437BC754-E43C-4D99-9E59-CD1078EA44C8}"/>
    <cellStyle name="Normal 8 3 2 2 6" xfId="3768" xr:uid="{B92D6493-E9A6-484A-9382-EC00B929906C}"/>
    <cellStyle name="Normal 8 3 2 2 7" xfId="3769" xr:uid="{09C45A17-C1F9-4F35-A190-059E4E69F91C}"/>
    <cellStyle name="Normal 8 3 2 2 8" xfId="3770" xr:uid="{6C27877A-CA76-4FC7-8D72-F5F7B39C524E}"/>
    <cellStyle name="Normal 8 3 2 3" xfId="384" xr:uid="{C6FCBDF5-B0CE-4892-B261-B737F3496255}"/>
    <cellStyle name="Normal 8 3 2 3 2" xfId="785" xr:uid="{FC722801-6B41-4904-B29E-4000BCEF88FE}"/>
    <cellStyle name="Normal 8 3 2 3 2 2" xfId="786" xr:uid="{4641E3CB-1AE1-4B79-AE17-9BD8BDD7A15F}"/>
    <cellStyle name="Normal 8 3 2 3 2 2 2" xfId="2122" xr:uid="{93886A49-9852-4725-BB37-DC2BDD417603}"/>
    <cellStyle name="Normal 8 3 2 3 2 2 2 2" xfId="2123" xr:uid="{56323906-8732-4481-929D-D2A6767FCF78}"/>
    <cellStyle name="Normal 8 3 2 3 2 2 3" xfId="2124" xr:uid="{18D1458D-F85C-4956-8BA4-4FA231707E23}"/>
    <cellStyle name="Normal 8 3 2 3 2 3" xfId="2125" xr:uid="{8A263F21-B77C-43E6-B724-7FB1C53E36B1}"/>
    <cellStyle name="Normal 8 3 2 3 2 3 2" xfId="2126" xr:uid="{54BCFC6E-E730-41F6-844E-7EE43B5B7702}"/>
    <cellStyle name="Normal 8 3 2 3 2 4" xfId="2127" xr:uid="{E0AE9CCE-9F0D-441C-AC43-6F7B0803BE4A}"/>
    <cellStyle name="Normal 8 3 2 3 3" xfId="787" xr:uid="{559CB52F-8FA1-4C80-92E7-AFC3A9322A5D}"/>
    <cellStyle name="Normal 8 3 2 3 3 2" xfId="2128" xr:uid="{E50931A0-8CDE-41E6-9C2D-7D81818FAAB2}"/>
    <cellStyle name="Normal 8 3 2 3 3 2 2" xfId="2129" xr:uid="{CEC1AEF2-4A6E-4593-BB62-8C0CADDDEDC4}"/>
    <cellStyle name="Normal 8 3 2 3 3 3" xfId="2130" xr:uid="{41600692-A3D9-42C6-A625-721A2E363C35}"/>
    <cellStyle name="Normal 8 3 2 3 3 4" xfId="3771" xr:uid="{2015C13C-A15F-42DD-B49E-25CFCF3EE970}"/>
    <cellStyle name="Normal 8 3 2 3 4" xfId="2131" xr:uid="{74EA3491-067F-4F44-9F24-B3AA348C90B3}"/>
    <cellStyle name="Normal 8 3 2 3 4 2" xfId="2132" xr:uid="{28997305-A9FB-4B55-94CD-BF682C2AB544}"/>
    <cellStyle name="Normal 8 3 2 3 5" xfId="2133" xr:uid="{F0C39E43-8D34-42E4-ABF9-7DE10B10790E}"/>
    <cellStyle name="Normal 8 3 2 3 6" xfId="3772" xr:uid="{D1EB4391-C4E6-4DDD-85A1-1D060B930EAD}"/>
    <cellStyle name="Normal 8 3 2 4" xfId="385" xr:uid="{4BF96257-F8E3-437E-AB3D-13343ADA728F}"/>
    <cellStyle name="Normal 8 3 2 4 2" xfId="788" xr:uid="{05518CD3-00A0-4168-BF09-63C6B81C7165}"/>
    <cellStyle name="Normal 8 3 2 4 2 2" xfId="2134" xr:uid="{69C0E197-8612-40CB-A578-E27DCC89E558}"/>
    <cellStyle name="Normal 8 3 2 4 2 2 2" xfId="2135" xr:uid="{F79F76BA-9F7A-4AB0-ADBD-F4186F368386}"/>
    <cellStyle name="Normal 8 3 2 4 2 3" xfId="2136" xr:uid="{35087E38-64B7-49D0-81C5-C03713A2C7B7}"/>
    <cellStyle name="Normal 8 3 2 4 2 4" xfId="3773" xr:uid="{13EF6371-0BCB-4988-BD1E-223A3E043049}"/>
    <cellStyle name="Normal 8 3 2 4 3" xfId="2137" xr:uid="{2A6DB266-146A-4DDD-B270-EE6B10BF95D1}"/>
    <cellStyle name="Normal 8 3 2 4 3 2" xfId="2138" xr:uid="{F85C5926-0FBD-4E81-8EFB-6212966ACDB9}"/>
    <cellStyle name="Normal 8 3 2 4 4" xfId="2139" xr:uid="{29C10BAB-92E3-4E06-B163-D777F327AF88}"/>
    <cellStyle name="Normal 8 3 2 4 5" xfId="3774" xr:uid="{E70D7C26-817B-4CDD-9587-9F8439498200}"/>
    <cellStyle name="Normal 8 3 2 5" xfId="386" xr:uid="{208E1B7F-4CA8-4F24-9A41-16DBF95526A9}"/>
    <cellStyle name="Normal 8 3 2 5 2" xfId="2140" xr:uid="{7A929E9C-27D4-401A-BFED-A473B5C26837}"/>
    <cellStyle name="Normal 8 3 2 5 2 2" xfId="2141" xr:uid="{DA8E3B06-3D12-40D1-93E0-DC89244F6704}"/>
    <cellStyle name="Normal 8 3 2 5 3" xfId="2142" xr:uid="{A6A4720F-7530-4678-A5BD-97189A0B0F9B}"/>
    <cellStyle name="Normal 8 3 2 5 4" xfId="3775" xr:uid="{08D760FA-4F41-4585-8E1E-AF2FFD616982}"/>
    <cellStyle name="Normal 8 3 2 6" xfId="2143" xr:uid="{0061CED2-A96B-4829-83F0-88245B46F384}"/>
    <cellStyle name="Normal 8 3 2 6 2" xfId="2144" xr:uid="{F506E20B-035F-4839-8AB9-6EEC676276AE}"/>
    <cellStyle name="Normal 8 3 2 6 3" xfId="3776" xr:uid="{9B9AA813-153F-436F-B681-04B45E7F7335}"/>
    <cellStyle name="Normal 8 3 2 6 4" xfId="3777" xr:uid="{40E5F80A-EE41-4D50-8D2B-5DDE1EFD65DF}"/>
    <cellStyle name="Normal 8 3 2 7" xfId="2145" xr:uid="{2A5460C1-5B02-4100-A0AB-76D0D55221B5}"/>
    <cellStyle name="Normal 8 3 2 8" xfId="3778" xr:uid="{E423708C-10C5-4377-93A4-DCC62A317FF2}"/>
    <cellStyle name="Normal 8 3 2 9" xfId="3779" xr:uid="{EBD2692D-3FFD-4632-A786-BF217FD276EC}"/>
    <cellStyle name="Normal 8 3 3" xfId="156" xr:uid="{852D7612-4FB4-43F4-955D-4063248B0BF3}"/>
    <cellStyle name="Normal 8 3 3 2" xfId="157" xr:uid="{1A0202D2-3192-422A-BC28-810CC01E04F4}"/>
    <cellStyle name="Normal 8 3 3 2 2" xfId="789" xr:uid="{85A8D700-F570-44EB-8E96-F8EF785B71F0}"/>
    <cellStyle name="Normal 8 3 3 2 2 2" xfId="2146" xr:uid="{7C665E48-559A-47C5-84C0-2C7C3F3F4180}"/>
    <cellStyle name="Normal 8 3 3 2 2 2 2" xfId="2147" xr:uid="{4619065B-A1C5-4176-BFE7-CEE262F0638B}"/>
    <cellStyle name="Normal 8 3 3 2 2 2 2 2" xfId="4492" xr:uid="{D2FE333D-98F2-4251-87C1-A8B94AC680AB}"/>
    <cellStyle name="Normal 8 3 3 2 2 2 3" xfId="4493" xr:uid="{0AB48282-8238-4D49-8358-690FF86717B8}"/>
    <cellStyle name="Normal 8 3 3 2 2 3" xfId="2148" xr:uid="{8A111C12-E2F1-43CD-A042-B71D7224CF9F}"/>
    <cellStyle name="Normal 8 3 3 2 2 3 2" xfId="4494" xr:uid="{43DCDC81-5C93-4E91-8308-75972EFABC09}"/>
    <cellStyle name="Normal 8 3 3 2 2 4" xfId="3780" xr:uid="{B3BDF02F-8469-4299-831F-E84B35CE4810}"/>
    <cellStyle name="Normal 8 3 3 2 3" xfId="2149" xr:uid="{05D6C1C4-9F01-4376-9E7D-796EE678D06B}"/>
    <cellStyle name="Normal 8 3 3 2 3 2" xfId="2150" xr:uid="{23FCF988-2C7F-4E71-8A05-BF0FB3FB64B8}"/>
    <cellStyle name="Normal 8 3 3 2 3 2 2" xfId="4495" xr:uid="{237C464A-958B-4F44-AE51-D662DEBE9D15}"/>
    <cellStyle name="Normal 8 3 3 2 3 3" xfId="3781" xr:uid="{BEDE4998-5C8E-4A7F-AE1D-F2035DE31F5C}"/>
    <cellStyle name="Normal 8 3 3 2 3 4" xfId="3782" xr:uid="{C109EF0F-DE04-496D-A2FD-4F134E260602}"/>
    <cellStyle name="Normal 8 3 3 2 4" xfId="2151" xr:uid="{F6B71D29-2E3E-4B55-93C6-82255B2D01AC}"/>
    <cellStyle name="Normal 8 3 3 2 4 2" xfId="4496" xr:uid="{48AFAF0F-D151-439E-99A7-E751C6147EF3}"/>
    <cellStyle name="Normal 8 3 3 2 5" xfId="3783" xr:uid="{3B701268-7C0E-4A68-B1DE-7020A9B25E54}"/>
    <cellStyle name="Normal 8 3 3 2 6" xfId="3784" xr:uid="{735E6216-5116-4BAE-941E-1BFFC1FDA4C8}"/>
    <cellStyle name="Normal 8 3 3 3" xfId="387" xr:uid="{C06B165B-F08E-4DED-9E6D-6FFA6C1EF9E5}"/>
    <cellStyle name="Normal 8 3 3 3 2" xfId="2152" xr:uid="{0DCE469F-795A-42AF-AB58-3FE9CC7B42DA}"/>
    <cellStyle name="Normal 8 3 3 3 2 2" xfId="2153" xr:uid="{F8A44951-68DB-4DEF-82E8-7B488753FB5E}"/>
    <cellStyle name="Normal 8 3 3 3 2 2 2" xfId="4497" xr:uid="{8EE3383C-8889-414D-9DA6-744DDF5B8926}"/>
    <cellStyle name="Normal 8 3 3 3 2 3" xfId="3785" xr:uid="{A555E0CA-8D51-4D08-829E-1F2A59F7C9DF}"/>
    <cellStyle name="Normal 8 3 3 3 2 4" xfId="3786" xr:uid="{F80831A1-60F9-4E75-BEAA-069D86FFA79F}"/>
    <cellStyle name="Normal 8 3 3 3 3" xfId="2154" xr:uid="{F0220740-0578-4082-85F2-9064BE312C20}"/>
    <cellStyle name="Normal 8 3 3 3 3 2" xfId="4498" xr:uid="{A8DC3897-6F42-48C4-BE22-A1D01817C862}"/>
    <cellStyle name="Normal 8 3 3 3 4" xfId="3787" xr:uid="{33855C2C-A6F5-42CD-9F23-BCA69BACCFC1}"/>
    <cellStyle name="Normal 8 3 3 3 5" xfId="3788" xr:uid="{9F714394-1422-4707-B08C-06EF6386BB73}"/>
    <cellStyle name="Normal 8 3 3 4" xfId="2155" xr:uid="{BE805E35-8303-4F75-AE47-D4E43588CDF1}"/>
    <cellStyle name="Normal 8 3 3 4 2" xfId="2156" xr:uid="{2FDBEED4-C1EA-4525-A7B8-7D5AFCC71EC9}"/>
    <cellStyle name="Normal 8 3 3 4 2 2" xfId="4499" xr:uid="{BEE2EE72-8E4C-46AD-8AF9-B2BA53434343}"/>
    <cellStyle name="Normal 8 3 3 4 3" xfId="3789" xr:uid="{FDD1F585-FEFA-4303-89A3-5003255B5981}"/>
    <cellStyle name="Normal 8 3 3 4 4" xfId="3790" xr:uid="{476CFB84-589B-499A-8659-B774562CA200}"/>
    <cellStyle name="Normal 8 3 3 5" xfId="2157" xr:uid="{5BFF5B66-E464-49BF-B07A-815E3DF055E9}"/>
    <cellStyle name="Normal 8 3 3 5 2" xfId="3791" xr:uid="{EDE85F13-D070-4979-B83D-DD61ED872209}"/>
    <cellStyle name="Normal 8 3 3 5 3" xfId="3792" xr:uid="{B285DB8C-73BB-42D2-88B5-DFCCFC16B737}"/>
    <cellStyle name="Normal 8 3 3 5 4" xfId="3793" xr:uid="{184FA921-45D7-426C-9A28-92729DE989A4}"/>
    <cellStyle name="Normal 8 3 3 6" xfId="3794" xr:uid="{E2477653-A0D4-4465-BDB4-607917EDBB96}"/>
    <cellStyle name="Normal 8 3 3 7" xfId="3795" xr:uid="{3AC4A61C-38D4-4E6A-BD2D-B54E3D8EF802}"/>
    <cellStyle name="Normal 8 3 3 8" xfId="3796" xr:uid="{57E862F9-DAA0-40FE-BAD8-F7DAC7B55267}"/>
    <cellStyle name="Normal 8 3 4" xfId="158" xr:uid="{8F076A17-AC2B-49F3-A97E-AC49309E08DB}"/>
    <cellStyle name="Normal 8 3 4 2" xfId="790" xr:uid="{F020EA28-381C-44B8-9410-AE6F0444A374}"/>
    <cellStyle name="Normal 8 3 4 2 2" xfId="791" xr:uid="{4450F5F5-47FC-455A-8F74-A8DD26962D73}"/>
    <cellStyle name="Normal 8 3 4 2 2 2" xfId="2158" xr:uid="{4DBF2B3B-8865-4388-90C8-A03FFAAB594F}"/>
    <cellStyle name="Normal 8 3 4 2 2 2 2" xfId="2159" xr:uid="{184B4FFD-7575-4D1C-AC68-59264BAB9626}"/>
    <cellStyle name="Normal 8 3 4 2 2 3" xfId="2160" xr:uid="{B35D0E1E-E640-4CF2-895C-55E788EDD8A6}"/>
    <cellStyle name="Normal 8 3 4 2 2 4" xfId="3797" xr:uid="{E29BEF65-D2CC-4B16-A59F-ABE174499065}"/>
    <cellStyle name="Normal 8 3 4 2 3" xfId="2161" xr:uid="{0DB65D75-4B69-4E66-B8DF-75517E97664C}"/>
    <cellStyle name="Normal 8 3 4 2 3 2" xfId="2162" xr:uid="{79A71A78-5EB1-440C-90A4-E89BEA789ABE}"/>
    <cellStyle name="Normal 8 3 4 2 4" xfId="2163" xr:uid="{4FD2DF70-52C4-4489-8BEE-244110414C0F}"/>
    <cellStyle name="Normal 8 3 4 2 5" xfId="3798" xr:uid="{806180F6-EDD2-433A-B75A-D4EA3D04D1CF}"/>
    <cellStyle name="Normal 8 3 4 3" xfId="792" xr:uid="{602BA1B0-66ED-4211-A14A-6F3E2EEAD3BD}"/>
    <cellStyle name="Normal 8 3 4 3 2" xfId="2164" xr:uid="{D8C44904-D585-4CAC-9B81-FE2A5EE6A894}"/>
    <cellStyle name="Normal 8 3 4 3 2 2" xfId="2165" xr:uid="{575D2807-2B73-4015-87F0-AEB647D01A8A}"/>
    <cellStyle name="Normal 8 3 4 3 3" xfId="2166" xr:uid="{3A84C483-3C87-40DF-B145-C40B89C74A01}"/>
    <cellStyle name="Normal 8 3 4 3 4" xfId="3799" xr:uid="{E8333AFD-D5DA-400B-A059-041EE1C6C21D}"/>
    <cellStyle name="Normal 8 3 4 4" xfId="2167" xr:uid="{FE8ECF63-5960-464D-BB73-2CC7895B39FF}"/>
    <cellStyle name="Normal 8 3 4 4 2" xfId="2168" xr:uid="{EE9AA40A-2B18-4C28-96F7-4FDFB734FE98}"/>
    <cellStyle name="Normal 8 3 4 4 3" xfId="3800" xr:uid="{2686B7BC-29AA-4FB1-9FC9-263653032F06}"/>
    <cellStyle name="Normal 8 3 4 4 4" xfId="3801" xr:uid="{6C9F381C-988C-4DCD-AB37-11CBA6365B75}"/>
    <cellStyle name="Normal 8 3 4 5" xfId="2169" xr:uid="{5D86EFD3-1056-42F5-A56E-D1F309FEBF91}"/>
    <cellStyle name="Normal 8 3 4 6" xfId="3802" xr:uid="{955E995B-82A8-48CA-9EBC-D255FC3CF189}"/>
    <cellStyle name="Normal 8 3 4 7" xfId="3803" xr:uid="{7989154E-87F6-417A-95AC-0C5CF0A5BB17}"/>
    <cellStyle name="Normal 8 3 5" xfId="388" xr:uid="{912C87BB-0081-4DFA-A1D2-8CC28FC0F1E3}"/>
    <cellStyle name="Normal 8 3 5 2" xfId="793" xr:uid="{0F9EBAB2-4B9F-448E-81E7-886A062C9E5F}"/>
    <cellStyle name="Normal 8 3 5 2 2" xfId="2170" xr:uid="{40E52DAA-A86B-491F-B22C-A8230CC2FCCA}"/>
    <cellStyle name="Normal 8 3 5 2 2 2" xfId="2171" xr:uid="{6D699718-9667-4573-B61C-316225996C3E}"/>
    <cellStyle name="Normal 8 3 5 2 3" xfId="2172" xr:uid="{CEC32B38-3339-4584-B04A-B91779F0E5C2}"/>
    <cellStyle name="Normal 8 3 5 2 4" xfId="3804" xr:uid="{9F26D004-3F4A-472D-87EC-A91357110911}"/>
    <cellStyle name="Normal 8 3 5 3" xfId="2173" xr:uid="{326DE4AE-56BD-4A52-9FD2-F34937F9D49D}"/>
    <cellStyle name="Normal 8 3 5 3 2" xfId="2174" xr:uid="{EA83AA4B-2E0E-48B1-A3D4-6B018198E0A5}"/>
    <cellStyle name="Normal 8 3 5 3 3" xfId="3805" xr:uid="{26225AA8-645F-4F66-B723-3A2C629D497D}"/>
    <cellStyle name="Normal 8 3 5 3 4" xfId="3806" xr:uid="{AD92BD73-2A4F-44A4-9819-A3C0EFC55064}"/>
    <cellStyle name="Normal 8 3 5 4" xfId="2175" xr:uid="{D2E04AC9-7468-4E0B-B16D-A353360E4095}"/>
    <cellStyle name="Normal 8 3 5 5" xfId="3807" xr:uid="{A440FC8B-B7D2-492A-BBEC-A53EF3E96077}"/>
    <cellStyle name="Normal 8 3 5 6" xfId="3808" xr:uid="{9FFDA4FA-301B-41B6-A26B-F86A53F0170E}"/>
    <cellStyle name="Normal 8 3 6" xfId="389" xr:uid="{E7127222-745B-4196-9C88-05BFB431E008}"/>
    <cellStyle name="Normal 8 3 6 2" xfId="2176" xr:uid="{8DDE36FF-0BAC-4E5E-ACC3-7C7FBD44DD6A}"/>
    <cellStyle name="Normal 8 3 6 2 2" xfId="2177" xr:uid="{8DED5DAB-6C50-4AAD-B427-D314D46341CE}"/>
    <cellStyle name="Normal 8 3 6 2 3" xfId="3809" xr:uid="{84FE2739-FA00-410F-9866-4B2550D837CC}"/>
    <cellStyle name="Normal 8 3 6 2 4" xfId="3810" xr:uid="{C1AFC9D1-2336-4324-AEE0-52CF7E8ABE7B}"/>
    <cellStyle name="Normal 8 3 6 3" xfId="2178" xr:uid="{966660E3-5960-46AC-A75F-5AE7304C3CBE}"/>
    <cellStyle name="Normal 8 3 6 4" xfId="3811" xr:uid="{405EF7EF-0173-4893-A531-49F5F754440F}"/>
    <cellStyle name="Normal 8 3 6 5" xfId="3812" xr:uid="{A4D561A9-AC8D-4910-9938-D19D941BCEB4}"/>
    <cellStyle name="Normal 8 3 7" xfId="2179" xr:uid="{24AC7848-F956-4622-AF21-96B1267EDADF}"/>
    <cellStyle name="Normal 8 3 7 2" xfId="2180" xr:uid="{D70D12AD-3B1C-4911-B6B5-925D3BE3E01B}"/>
    <cellStyle name="Normal 8 3 7 3" xfId="3813" xr:uid="{3B550D34-475F-4870-B885-FDCDDDAF4B70}"/>
    <cellStyle name="Normal 8 3 7 4" xfId="3814" xr:uid="{494A219E-DEF7-42C9-A65E-71FD16ECCDB2}"/>
    <cellStyle name="Normal 8 3 8" xfId="2181" xr:uid="{D20362BE-BA18-4EF8-8370-D44CB3AFE069}"/>
    <cellStyle name="Normal 8 3 8 2" xfId="3815" xr:uid="{CBFAB155-4068-403B-80DC-F73F1F35D199}"/>
    <cellStyle name="Normal 8 3 8 3" xfId="3816" xr:uid="{04A1FA37-EA69-4B50-B584-3244673D9668}"/>
    <cellStyle name="Normal 8 3 8 4" xfId="3817" xr:uid="{CAF894F3-42DD-493F-A3C0-74B317B93786}"/>
    <cellStyle name="Normal 8 3 9" xfId="3818" xr:uid="{770E3852-9BE8-48D2-BE63-3C41EF36C99D}"/>
    <cellStyle name="Normal 8 4" xfId="159" xr:uid="{68891AD7-CF40-42F6-85BD-F01B37902385}"/>
    <cellStyle name="Normal 8 4 10" xfId="3819" xr:uid="{2CC3C27F-79B2-4840-8BD0-DBAF4BF99014}"/>
    <cellStyle name="Normal 8 4 11" xfId="3820" xr:uid="{8E7E034D-EE52-4100-B459-AFE5E5E7BA1E}"/>
    <cellStyle name="Normal 8 4 2" xfId="160" xr:uid="{1D8A2828-EB96-40D7-80E4-1763690E810F}"/>
    <cellStyle name="Normal 8 4 2 2" xfId="390" xr:uid="{37DC2573-1269-42A8-910B-D537A068AB9E}"/>
    <cellStyle name="Normal 8 4 2 2 2" xfId="794" xr:uid="{BB01A0C9-71C6-4403-A3C1-5B5607E40688}"/>
    <cellStyle name="Normal 8 4 2 2 2 2" xfId="795" xr:uid="{E0D75334-9C6E-4564-8115-285FF2511556}"/>
    <cellStyle name="Normal 8 4 2 2 2 2 2" xfId="2182" xr:uid="{5BAC81A7-6597-45B9-92A0-E1904E2D9872}"/>
    <cellStyle name="Normal 8 4 2 2 2 2 3" xfId="3821" xr:uid="{C2D74CAF-3D8F-42CC-A2BC-5C8B388FFF51}"/>
    <cellStyle name="Normal 8 4 2 2 2 2 4" xfId="3822" xr:uid="{7DD71D17-FBBF-47B4-BC9C-79D8804532BF}"/>
    <cellStyle name="Normal 8 4 2 2 2 3" xfId="2183" xr:uid="{A735B7BB-F302-458E-851C-5FC289638CC5}"/>
    <cellStyle name="Normal 8 4 2 2 2 3 2" xfId="3823" xr:uid="{7BFA3C87-BD58-48E8-A9F0-2C47F22C3673}"/>
    <cellStyle name="Normal 8 4 2 2 2 3 3" xfId="3824" xr:uid="{941BA294-5868-45AC-8C0B-B994607C9CB8}"/>
    <cellStyle name="Normal 8 4 2 2 2 3 4" xfId="3825" xr:uid="{144A0262-846C-4990-B684-EC01C4CFCB46}"/>
    <cellStyle name="Normal 8 4 2 2 2 4" xfId="3826" xr:uid="{97866C1B-037E-476F-954D-872DA6551FED}"/>
    <cellStyle name="Normal 8 4 2 2 2 5" xfId="3827" xr:uid="{D5DF2224-222B-4617-BF40-38899D226ADF}"/>
    <cellStyle name="Normal 8 4 2 2 2 6" xfId="3828" xr:uid="{B8A16919-0CB5-4F46-BFE1-C35CFC631A0D}"/>
    <cellStyle name="Normal 8 4 2 2 3" xfId="796" xr:uid="{D018BFF0-2CD2-4BD1-854E-4402B8B0B6E5}"/>
    <cellStyle name="Normal 8 4 2 2 3 2" xfId="2184" xr:uid="{011B1690-6E3F-486F-9E11-2CB02A1D132D}"/>
    <cellStyle name="Normal 8 4 2 2 3 2 2" xfId="3829" xr:uid="{A3E866F8-D4AD-43A7-8CF4-43F77284DBF1}"/>
    <cellStyle name="Normal 8 4 2 2 3 2 3" xfId="3830" xr:uid="{73039B8B-FBBB-4736-9D5E-E2EC62AC0975}"/>
    <cellStyle name="Normal 8 4 2 2 3 2 4" xfId="3831" xr:uid="{72D08F50-646C-42BE-BA53-E89C3039B7D7}"/>
    <cellStyle name="Normal 8 4 2 2 3 3" xfId="3832" xr:uid="{D45870C8-A581-4636-8252-EF1D23D480B3}"/>
    <cellStyle name="Normal 8 4 2 2 3 4" xfId="3833" xr:uid="{387E607E-FBA3-4251-B24E-25705EBB79FA}"/>
    <cellStyle name="Normal 8 4 2 2 3 5" xfId="3834" xr:uid="{08616F77-42E4-42D2-B757-CDE0D7E9FB51}"/>
    <cellStyle name="Normal 8 4 2 2 4" xfId="2185" xr:uid="{12E74D1A-9585-446F-888D-44C2365EFF15}"/>
    <cellStyle name="Normal 8 4 2 2 4 2" xfId="3835" xr:uid="{E7909372-B2D1-45A5-AABB-1B3D7F2338F3}"/>
    <cellStyle name="Normal 8 4 2 2 4 3" xfId="3836" xr:uid="{B3B86187-8372-4021-9E6C-F3C4C3A25E6E}"/>
    <cellStyle name="Normal 8 4 2 2 4 4" xfId="3837" xr:uid="{B8175384-4565-4B24-875A-39C08A5D6A09}"/>
    <cellStyle name="Normal 8 4 2 2 5" xfId="3838" xr:uid="{693EEDAD-A964-4373-BAD1-791FCB288A34}"/>
    <cellStyle name="Normal 8 4 2 2 5 2" xfId="3839" xr:uid="{602B3624-4A29-49A1-A5C7-8F9C8A852D41}"/>
    <cellStyle name="Normal 8 4 2 2 5 3" xfId="3840" xr:uid="{C72DBFB6-6890-4992-9E0B-F53810B4E914}"/>
    <cellStyle name="Normal 8 4 2 2 5 4" xfId="3841" xr:uid="{CE59B600-E2F2-4424-AA75-B6243836FCB1}"/>
    <cellStyle name="Normal 8 4 2 2 6" xfId="3842" xr:uid="{A5A236BA-276A-4694-AB72-40AACBE02625}"/>
    <cellStyle name="Normal 8 4 2 2 7" xfId="3843" xr:uid="{25FCA6B5-5BE7-46DF-A6B4-973D55EEEAAE}"/>
    <cellStyle name="Normal 8 4 2 2 8" xfId="3844" xr:uid="{5F93923B-7CB8-481E-BFC3-34875A0B904B}"/>
    <cellStyle name="Normal 8 4 2 3" xfId="797" xr:uid="{1B427218-E569-463D-96F5-2DAC5627FEE3}"/>
    <cellStyle name="Normal 8 4 2 3 2" xfId="798" xr:uid="{1B7CFF74-2464-4799-99EF-5646F55B839B}"/>
    <cellStyle name="Normal 8 4 2 3 2 2" xfId="799" xr:uid="{8DB7B374-4319-48EE-ADBC-1CA65E272D8A}"/>
    <cellStyle name="Normal 8 4 2 3 2 3" xfId="3845" xr:uid="{78933625-CCD8-4391-A661-61E7A9EB32B7}"/>
    <cellStyle name="Normal 8 4 2 3 2 4" xfId="3846" xr:uid="{E617CBE5-CBD1-4823-A468-F4A331454D95}"/>
    <cellStyle name="Normal 8 4 2 3 3" xfId="800" xr:uid="{27C904DC-9D3F-46A8-9806-70F34EE8853E}"/>
    <cellStyle name="Normal 8 4 2 3 3 2" xfId="3847" xr:uid="{3593282D-CE91-4A48-83C8-41C1851D0506}"/>
    <cellStyle name="Normal 8 4 2 3 3 3" xfId="3848" xr:uid="{2985CA73-48CE-491F-ADB8-C4FAF7761B4A}"/>
    <cellStyle name="Normal 8 4 2 3 3 4" xfId="3849" xr:uid="{8C035442-E8EB-4869-8240-3985E103CBF4}"/>
    <cellStyle name="Normal 8 4 2 3 4" xfId="3850" xr:uid="{3714F184-18F1-4C24-994E-31C49EE64E71}"/>
    <cellStyle name="Normal 8 4 2 3 5" xfId="3851" xr:uid="{61A4C983-579B-4D63-BDE8-606AC1C5B478}"/>
    <cellStyle name="Normal 8 4 2 3 6" xfId="3852" xr:uid="{827046AC-3351-47C4-B14A-097AF59FD19F}"/>
    <cellStyle name="Normal 8 4 2 4" xfId="801" xr:uid="{5B5A4A04-3420-46A0-84BB-3ED2DB7A18CB}"/>
    <cellStyle name="Normal 8 4 2 4 2" xfId="802" xr:uid="{BAFECD6F-7B6D-4F12-9150-590D1498902D}"/>
    <cellStyle name="Normal 8 4 2 4 2 2" xfId="3853" xr:uid="{097F4D13-7A7F-424F-B5D7-3AEF7F9527F7}"/>
    <cellStyle name="Normal 8 4 2 4 2 3" xfId="3854" xr:uid="{C99A3890-7E3C-4DA8-9B0C-F20A802BF240}"/>
    <cellStyle name="Normal 8 4 2 4 2 4" xfId="3855" xr:uid="{AC0BB9AE-2EC6-4D35-B174-BFEF3D43413C}"/>
    <cellStyle name="Normal 8 4 2 4 3" xfId="3856" xr:uid="{9D94B16F-BB1F-45CF-9265-D095166E6A7A}"/>
    <cellStyle name="Normal 8 4 2 4 4" xfId="3857" xr:uid="{5394AB02-04F5-484A-85DB-92A6193FE7B0}"/>
    <cellStyle name="Normal 8 4 2 4 5" xfId="3858" xr:uid="{4D825925-EBB6-4844-B6CC-60F9EB54B6B8}"/>
    <cellStyle name="Normal 8 4 2 5" xfId="803" xr:uid="{50AD2677-20DC-4407-BDBA-51CDB77E7BB0}"/>
    <cellStyle name="Normal 8 4 2 5 2" xfId="3859" xr:uid="{0BFB1BED-476D-41F1-8E25-A1B9BC8A17F3}"/>
    <cellStyle name="Normal 8 4 2 5 3" xfId="3860" xr:uid="{2B90E1BA-8E1F-4BEA-AC52-C1B4DADB61FC}"/>
    <cellStyle name="Normal 8 4 2 5 4" xfId="3861" xr:uid="{85AB5231-0BBB-452F-9C02-1B6F1E276BB8}"/>
    <cellStyle name="Normal 8 4 2 6" xfId="3862" xr:uid="{A823CBD6-EC19-4125-98C3-044DDEA3B6D1}"/>
    <cellStyle name="Normal 8 4 2 6 2" xfId="3863" xr:uid="{C3850500-6049-4313-BB87-31A087D17779}"/>
    <cellStyle name="Normal 8 4 2 6 3" xfId="3864" xr:uid="{21560CA1-9D55-4A57-80BD-0159279EADF5}"/>
    <cellStyle name="Normal 8 4 2 6 4" xfId="3865" xr:uid="{2D7B0E8D-74B3-4F8D-AEF2-2D6B1439BB8C}"/>
    <cellStyle name="Normal 8 4 2 7" xfId="3866" xr:uid="{55E6138B-703B-4FE7-A1CF-0C389C5E9B2A}"/>
    <cellStyle name="Normal 8 4 2 8" xfId="3867" xr:uid="{826F205F-B81D-4B1B-BA53-5DD7F264FF62}"/>
    <cellStyle name="Normal 8 4 2 9" xfId="3868" xr:uid="{6BC87B6A-7DB7-42EA-870C-0E75BB2AB0F6}"/>
    <cellStyle name="Normal 8 4 3" xfId="391" xr:uid="{8622CFB3-F0A4-4BFC-B64D-C6D58CFB3424}"/>
    <cellStyle name="Normal 8 4 3 2" xfId="804" xr:uid="{7266E187-76F5-41BC-B778-42D95AAF9227}"/>
    <cellStyle name="Normal 8 4 3 2 2" xfId="805" xr:uid="{76A6C0BA-7F11-4BBD-AD7B-5B430CF96661}"/>
    <cellStyle name="Normal 8 4 3 2 2 2" xfId="2186" xr:uid="{57DDC2E8-F6F3-4255-87AF-DB606ECE515F}"/>
    <cellStyle name="Normal 8 4 3 2 2 2 2" xfId="2187" xr:uid="{E553FC16-6493-4C46-AB13-B09C805DFD9A}"/>
    <cellStyle name="Normal 8 4 3 2 2 3" xfId="2188" xr:uid="{1AA986C3-08EA-4D64-AABD-3151D2CF2EE2}"/>
    <cellStyle name="Normal 8 4 3 2 2 4" xfId="3869" xr:uid="{B8188824-67C1-4114-9B41-B05355A81227}"/>
    <cellStyle name="Normal 8 4 3 2 3" xfId="2189" xr:uid="{6179257D-6E2F-4A29-A591-955CF05AB05A}"/>
    <cellStyle name="Normal 8 4 3 2 3 2" xfId="2190" xr:uid="{8D997B06-F48E-4536-9A41-CF4E31B5F460}"/>
    <cellStyle name="Normal 8 4 3 2 3 3" xfId="3870" xr:uid="{D7CE1B95-74FF-4E04-A860-DB49D9A40FD5}"/>
    <cellStyle name="Normal 8 4 3 2 3 4" xfId="3871" xr:uid="{C763CB32-19F7-4DE8-AE33-22F0031000AB}"/>
    <cellStyle name="Normal 8 4 3 2 4" xfId="2191" xr:uid="{18B9D07A-A57E-4A4C-B207-7F28EB417BC7}"/>
    <cellStyle name="Normal 8 4 3 2 5" xfId="3872" xr:uid="{FE90BAD5-282D-4FEF-9028-33991B537343}"/>
    <cellStyle name="Normal 8 4 3 2 6" xfId="3873" xr:uid="{14A839A1-2BAA-4DD7-9763-1F74AA583242}"/>
    <cellStyle name="Normal 8 4 3 3" xfId="806" xr:uid="{BC9B0589-2395-4069-9618-1DFDFF45AAE4}"/>
    <cellStyle name="Normal 8 4 3 3 2" xfId="2192" xr:uid="{96E407B9-B995-47D5-ABF4-15CFA0E812BB}"/>
    <cellStyle name="Normal 8 4 3 3 2 2" xfId="2193" xr:uid="{C6650EAA-D612-4358-90EE-D0D576E8E359}"/>
    <cellStyle name="Normal 8 4 3 3 2 3" xfId="3874" xr:uid="{19C90609-3BA6-4AC8-967A-25343184C118}"/>
    <cellStyle name="Normal 8 4 3 3 2 4" xfId="3875" xr:uid="{B8FAAFA3-6EBD-476F-98FE-1E012588F5DB}"/>
    <cellStyle name="Normal 8 4 3 3 3" xfId="2194" xr:uid="{892D8364-6DC2-4158-A6ED-AAD899A8B878}"/>
    <cellStyle name="Normal 8 4 3 3 4" xfId="3876" xr:uid="{761D78F0-76DC-46C6-86BD-20110426A1EA}"/>
    <cellStyle name="Normal 8 4 3 3 5" xfId="3877" xr:uid="{8D07C8D8-E4E5-425D-9F27-C2D6A2041450}"/>
    <cellStyle name="Normal 8 4 3 4" xfId="2195" xr:uid="{C85BF348-A0F5-4EDB-9720-80859B878780}"/>
    <cellStyle name="Normal 8 4 3 4 2" xfId="2196" xr:uid="{EE18B34E-4DD1-4724-893B-489961768412}"/>
    <cellStyle name="Normal 8 4 3 4 3" xfId="3878" xr:uid="{ACB3C234-97CC-4EA3-9CB6-408B79C2F7E7}"/>
    <cellStyle name="Normal 8 4 3 4 4" xfId="3879" xr:uid="{5A0A2B73-C5D6-4595-A26A-000140391D2E}"/>
    <cellStyle name="Normal 8 4 3 5" xfId="2197" xr:uid="{322FD07C-6690-4A60-8EAE-C676D8D91BD3}"/>
    <cellStyle name="Normal 8 4 3 5 2" xfId="3880" xr:uid="{A48D81FB-5F78-416B-81D4-93B299281BD4}"/>
    <cellStyle name="Normal 8 4 3 5 3" xfId="3881" xr:uid="{D80BB862-E417-4C9A-A5F7-8CBFE72D2546}"/>
    <cellStyle name="Normal 8 4 3 5 4" xfId="3882" xr:uid="{0C590E95-4017-46AB-B8A9-B297AA4452DF}"/>
    <cellStyle name="Normal 8 4 3 6" xfId="3883" xr:uid="{076500A8-20FB-47F7-B365-14924AEF9F9D}"/>
    <cellStyle name="Normal 8 4 3 7" xfId="3884" xr:uid="{3794E72B-9F90-4527-8150-8C1C315F1BAF}"/>
    <cellStyle name="Normal 8 4 3 8" xfId="3885" xr:uid="{3186FF6D-5F1E-4D16-8177-6561902B7CE0}"/>
    <cellStyle name="Normal 8 4 4" xfId="392" xr:uid="{79D61F3C-3D02-4B27-9BF8-EAE888AD0CE6}"/>
    <cellStyle name="Normal 8 4 4 2" xfId="807" xr:uid="{1C222058-A0D4-432C-A5B3-394632D1DB1C}"/>
    <cellStyle name="Normal 8 4 4 2 2" xfId="808" xr:uid="{724077C6-BAC3-4FB9-91FB-2BDE35661D43}"/>
    <cellStyle name="Normal 8 4 4 2 2 2" xfId="2198" xr:uid="{B7A4439E-5BAC-4AEE-875A-014939334645}"/>
    <cellStyle name="Normal 8 4 4 2 2 3" xfId="3886" xr:uid="{E34190EB-BEB6-4ABC-AA3E-5B7B148A5D1B}"/>
    <cellStyle name="Normal 8 4 4 2 2 4" xfId="3887" xr:uid="{D9032C03-9686-4E95-BFA0-AB47AD5ACA25}"/>
    <cellStyle name="Normal 8 4 4 2 3" xfId="2199" xr:uid="{7F326F46-08BA-4632-BDF9-06D71B7CEAD3}"/>
    <cellStyle name="Normal 8 4 4 2 4" xfId="3888" xr:uid="{D99306A1-BC2D-4846-94A2-1CE140E72089}"/>
    <cellStyle name="Normal 8 4 4 2 5" xfId="3889" xr:uid="{3AEA3A53-3A80-45F2-8055-76EDB43A4907}"/>
    <cellStyle name="Normal 8 4 4 3" xfId="809" xr:uid="{482711A2-C38C-4DD8-991E-8D3FC3B51BBC}"/>
    <cellStyle name="Normal 8 4 4 3 2" xfId="2200" xr:uid="{90C80EC0-3AA4-4916-9F73-ACF96B33D4D9}"/>
    <cellStyle name="Normal 8 4 4 3 3" xfId="3890" xr:uid="{7BE68A7E-CA5A-4B07-9D33-59AA8490A9EE}"/>
    <cellStyle name="Normal 8 4 4 3 4" xfId="3891" xr:uid="{A4C58372-50E9-48A8-B212-6D5D06E84D38}"/>
    <cellStyle name="Normal 8 4 4 4" xfId="2201" xr:uid="{BCC8D9EE-050E-4824-B537-0B5E6FFD82B2}"/>
    <cellStyle name="Normal 8 4 4 4 2" xfId="3892" xr:uid="{0A740DB5-66A2-4B19-8CED-180F97B350AE}"/>
    <cellStyle name="Normal 8 4 4 4 3" xfId="3893" xr:uid="{3164ACB1-3826-4BEB-BC2B-6D380E6C1206}"/>
    <cellStyle name="Normal 8 4 4 4 4" xfId="3894" xr:uid="{E69B2EBB-4B54-4127-863B-B93B9C4AF671}"/>
    <cellStyle name="Normal 8 4 4 5" xfId="3895" xr:uid="{BCB097C0-2211-4B2D-BC3A-962632B4FB25}"/>
    <cellStyle name="Normal 8 4 4 6" xfId="3896" xr:uid="{D9AC0223-A7CB-4B64-8C49-2AC545E9134C}"/>
    <cellStyle name="Normal 8 4 4 7" xfId="3897" xr:uid="{1ECA8F5C-1A9D-4AAE-B4DF-FC6CBC477EDF}"/>
    <cellStyle name="Normal 8 4 5" xfId="393" xr:uid="{3E044634-C86D-4667-A6CA-6AF614C9DBA1}"/>
    <cellStyle name="Normal 8 4 5 2" xfId="810" xr:uid="{A340E679-DE73-4C97-86A2-42306A8E28E0}"/>
    <cellStyle name="Normal 8 4 5 2 2" xfId="2202" xr:uid="{597F381D-7631-48F2-8CB4-3912DB4CC156}"/>
    <cellStyle name="Normal 8 4 5 2 3" xfId="3898" xr:uid="{AF5DAD71-9E42-4A69-966B-E938FFD40E7D}"/>
    <cellStyle name="Normal 8 4 5 2 4" xfId="3899" xr:uid="{708A49A0-BD16-4119-A793-420A35C09B14}"/>
    <cellStyle name="Normal 8 4 5 3" xfId="2203" xr:uid="{D69365A2-3DD8-429E-A619-8BA6E38AC947}"/>
    <cellStyle name="Normal 8 4 5 3 2" xfId="3900" xr:uid="{743F6CE1-4323-4C90-84A5-CA7B9BED694D}"/>
    <cellStyle name="Normal 8 4 5 3 3" xfId="3901" xr:uid="{3ACF367F-DAF1-4F2C-83EB-F23C62DB2A8D}"/>
    <cellStyle name="Normal 8 4 5 3 4" xfId="3902" xr:uid="{F3DAAF23-E2D6-4B51-9392-92723878381E}"/>
    <cellStyle name="Normal 8 4 5 4" xfId="3903" xr:uid="{504B98C2-0AB5-4429-B17C-667244D4226C}"/>
    <cellStyle name="Normal 8 4 5 5" xfId="3904" xr:uid="{E85CED68-8995-42AC-ADC0-239D73E7F47E}"/>
    <cellStyle name="Normal 8 4 5 6" xfId="3905" xr:uid="{C6F60685-7353-48D5-AF1A-ACF173CE39E8}"/>
    <cellStyle name="Normal 8 4 6" xfId="811" xr:uid="{74DBFE60-DD7C-4E1C-9E8D-0B101539237D}"/>
    <cellStyle name="Normal 8 4 6 2" xfId="2204" xr:uid="{07DDF401-1166-4DEA-919C-56FCDFE8D0E2}"/>
    <cellStyle name="Normal 8 4 6 2 2" xfId="3906" xr:uid="{C8867CC4-1FA0-47D2-B833-22F362B4A408}"/>
    <cellStyle name="Normal 8 4 6 2 3" xfId="3907" xr:uid="{20CD30CE-DBCC-4DEA-A1FC-DF00EC3E3DDA}"/>
    <cellStyle name="Normal 8 4 6 2 4" xfId="3908" xr:uid="{DD630608-0ECD-4BF3-94D6-2E3C6E202D9B}"/>
    <cellStyle name="Normal 8 4 6 3" xfId="3909" xr:uid="{9F4BC51D-C846-4513-98B2-06395C683D65}"/>
    <cellStyle name="Normal 8 4 6 4" xfId="3910" xr:uid="{16EE41F8-B6EC-4239-9245-923BD57CF997}"/>
    <cellStyle name="Normal 8 4 6 5" xfId="3911" xr:uid="{AFCD6554-3FF1-4A9D-8FC7-0B54B95F8263}"/>
    <cellStyle name="Normal 8 4 7" xfId="2205" xr:uid="{A305EC3A-BAC4-4AC1-BC1F-B7B92B3C7FF7}"/>
    <cellStyle name="Normal 8 4 7 2" xfId="3912" xr:uid="{D5D0BC0E-70C8-42CF-A3B8-C4B4404FA573}"/>
    <cellStyle name="Normal 8 4 7 3" xfId="3913" xr:uid="{BEB14510-155B-4EE5-A74C-177511809CA4}"/>
    <cellStyle name="Normal 8 4 7 4" xfId="3914" xr:uid="{441EC1C6-D344-409D-A974-E72B036C0380}"/>
    <cellStyle name="Normal 8 4 8" xfId="3915" xr:uid="{F797B11C-639C-42B6-BC43-FD8CF5A0E9C4}"/>
    <cellStyle name="Normal 8 4 8 2" xfId="3916" xr:uid="{B2873D31-CAAB-49D4-BB1D-7925366E2F02}"/>
    <cellStyle name="Normal 8 4 8 3" xfId="3917" xr:uid="{8C014790-D1CD-4B11-A3BE-E667D0922DE6}"/>
    <cellStyle name="Normal 8 4 8 4" xfId="3918" xr:uid="{4554EC60-69C5-4C3A-A1B3-3906FCA26905}"/>
    <cellStyle name="Normal 8 4 9" xfId="3919" xr:uid="{2CB8570F-92E9-465B-8647-0A49D4F43FC1}"/>
    <cellStyle name="Normal 8 5" xfId="161" xr:uid="{B2277AF5-DDA9-4C5C-BE0D-D83F3709D752}"/>
    <cellStyle name="Normal 8 5 2" xfId="162" xr:uid="{ABE4153C-241E-4DDF-9B07-37F3CD318683}"/>
    <cellStyle name="Normal 8 5 2 2" xfId="394" xr:uid="{40CE2508-A68D-4772-A0FE-C68069AEB132}"/>
    <cellStyle name="Normal 8 5 2 2 2" xfId="812" xr:uid="{F0B71BD9-5148-4E54-BE7E-ECF99AA7BABB}"/>
    <cellStyle name="Normal 8 5 2 2 2 2" xfId="2206" xr:uid="{55BAB778-2160-4412-A5FE-15D917669A24}"/>
    <cellStyle name="Normal 8 5 2 2 2 3" xfId="3920" xr:uid="{AC82D289-D111-453F-AEB9-AB443F3F7FB0}"/>
    <cellStyle name="Normal 8 5 2 2 2 4" xfId="3921" xr:uid="{14A51E7F-C09A-4FB3-B4CC-AA6D2A747173}"/>
    <cellStyle name="Normal 8 5 2 2 3" xfId="2207" xr:uid="{7F241BB6-6015-4AEB-97CF-9472E2D42604}"/>
    <cellStyle name="Normal 8 5 2 2 3 2" xfId="3922" xr:uid="{296D5E32-EAC8-4DD2-817D-29B4E0FE2CD4}"/>
    <cellStyle name="Normal 8 5 2 2 3 3" xfId="3923" xr:uid="{F7874A95-8A01-436D-9891-37F84CE1E01F}"/>
    <cellStyle name="Normal 8 5 2 2 3 4" xfId="3924" xr:uid="{99BF8411-71B7-4CAC-84EE-3C73486AE8D7}"/>
    <cellStyle name="Normal 8 5 2 2 4" xfId="3925" xr:uid="{8451B8A2-5F0E-4252-9449-B4C239409930}"/>
    <cellStyle name="Normal 8 5 2 2 5" xfId="3926" xr:uid="{2E97861D-0B7D-4E5A-8934-87236EE11168}"/>
    <cellStyle name="Normal 8 5 2 2 6" xfId="3927" xr:uid="{45CE51EA-4B3E-4735-8F9D-895355EF4984}"/>
    <cellStyle name="Normal 8 5 2 3" xfId="813" xr:uid="{E6AA6C26-5E19-4AC0-934C-BE3A5584EEE5}"/>
    <cellStyle name="Normal 8 5 2 3 2" xfId="2208" xr:uid="{5EB86C31-8E0B-49C1-899F-6F5182AEE50C}"/>
    <cellStyle name="Normal 8 5 2 3 2 2" xfId="3928" xr:uid="{7E246D0E-0683-451C-A432-1187EDA97CFA}"/>
    <cellStyle name="Normal 8 5 2 3 2 3" xfId="3929" xr:uid="{BF2287E2-9707-43F1-AE18-35B6776A77C7}"/>
    <cellStyle name="Normal 8 5 2 3 2 4" xfId="3930" xr:uid="{F1C26BA5-416C-4110-B7FF-849BEA902C40}"/>
    <cellStyle name="Normal 8 5 2 3 3" xfId="3931" xr:uid="{DAB1E190-0EAB-4261-A9CC-E14B3FA8E5DB}"/>
    <cellStyle name="Normal 8 5 2 3 4" xfId="3932" xr:uid="{BA6323DF-D95C-482B-AE62-26BCF4D04A1A}"/>
    <cellStyle name="Normal 8 5 2 3 5" xfId="3933" xr:uid="{408B8F31-1190-4FA9-91E0-3E1C7A882FFB}"/>
    <cellStyle name="Normal 8 5 2 4" xfId="2209" xr:uid="{B87EC0F0-0BE2-4106-A407-00D609DD355D}"/>
    <cellStyle name="Normal 8 5 2 4 2" xfId="3934" xr:uid="{6FDD1F1D-09DD-4677-83FC-0B235AFAF7AA}"/>
    <cellStyle name="Normal 8 5 2 4 3" xfId="3935" xr:uid="{0995A325-C221-4A5F-9B90-CC1AF7A6E69D}"/>
    <cellStyle name="Normal 8 5 2 4 4" xfId="3936" xr:uid="{C957DAED-6565-467F-9498-A1DDBFC91828}"/>
    <cellStyle name="Normal 8 5 2 5" xfId="3937" xr:uid="{33C4EF24-1C39-44AF-AD47-E6A51252B9C1}"/>
    <cellStyle name="Normal 8 5 2 5 2" xfId="3938" xr:uid="{D4BCBF06-6801-474B-BA72-861A1899EF40}"/>
    <cellStyle name="Normal 8 5 2 5 3" xfId="3939" xr:uid="{1FB771DB-6703-4724-8799-03A5E3F98970}"/>
    <cellStyle name="Normal 8 5 2 5 4" xfId="3940" xr:uid="{FAC66C3F-F370-4EA6-A9FD-BD2B40FAD25C}"/>
    <cellStyle name="Normal 8 5 2 6" xfId="3941" xr:uid="{7C9527D0-5B46-4FDA-AE50-D81C4149A777}"/>
    <cellStyle name="Normal 8 5 2 7" xfId="3942" xr:uid="{105ECB38-45DE-4FBC-A5EE-F9D36930A2A7}"/>
    <cellStyle name="Normal 8 5 2 8" xfId="3943" xr:uid="{15C429C6-822E-4D81-9C03-47B5A7B7F725}"/>
    <cellStyle name="Normal 8 5 3" xfId="395" xr:uid="{5DEB82D6-D663-4748-889C-40FE1ECB20A3}"/>
    <cellStyle name="Normal 8 5 3 2" xfId="814" xr:uid="{D57E8AE9-8CCD-4670-B5B5-6880378EFFD8}"/>
    <cellStyle name="Normal 8 5 3 2 2" xfId="815" xr:uid="{A43FBA5C-4B56-4684-8FB3-C2A6BB245CBC}"/>
    <cellStyle name="Normal 8 5 3 2 3" xfId="3944" xr:uid="{F7307633-B6CB-455A-A549-6DF707E826B6}"/>
    <cellStyle name="Normal 8 5 3 2 4" xfId="3945" xr:uid="{FEF127D1-EFAA-4A81-B2C3-1D3BB002B204}"/>
    <cellStyle name="Normal 8 5 3 3" xfId="816" xr:uid="{6082FD1F-F28E-4DE9-B01F-6912A6A7CF26}"/>
    <cellStyle name="Normal 8 5 3 3 2" xfId="3946" xr:uid="{9EEC4E9B-A4B0-492F-B1A8-7B3AA1B724DA}"/>
    <cellStyle name="Normal 8 5 3 3 3" xfId="3947" xr:uid="{E90068B2-B55A-4B2A-BF08-CE3B25DFB4C1}"/>
    <cellStyle name="Normal 8 5 3 3 4" xfId="3948" xr:uid="{1A93F5D4-2CA8-43C2-BF3E-0A1B060B2720}"/>
    <cellStyle name="Normal 8 5 3 4" xfId="3949" xr:uid="{0B4CAAA8-7635-45C9-A470-15C9D5FBE432}"/>
    <cellStyle name="Normal 8 5 3 5" xfId="3950" xr:uid="{C57EF3B7-9E9A-4FAA-9A7C-F121B97DE9D5}"/>
    <cellStyle name="Normal 8 5 3 6" xfId="3951" xr:uid="{575BE4E8-1E54-44CA-9EF0-B95438B0131D}"/>
    <cellStyle name="Normal 8 5 4" xfId="396" xr:uid="{AF2E0A42-BCA7-4F81-AC46-54B8DF6C1B2B}"/>
    <cellStyle name="Normal 8 5 4 2" xfId="817" xr:uid="{0E131F22-3065-4EAE-9F11-35554FD7A979}"/>
    <cellStyle name="Normal 8 5 4 2 2" xfId="3952" xr:uid="{FDD1EA00-243E-4497-B83A-3D812586C391}"/>
    <cellStyle name="Normal 8 5 4 2 3" xfId="3953" xr:uid="{9A7FF977-C0B6-4D0B-BCE2-9E9E2A96165A}"/>
    <cellStyle name="Normal 8 5 4 2 4" xfId="3954" xr:uid="{4E222201-7518-4509-9F3A-CB066E1E06D3}"/>
    <cellStyle name="Normal 8 5 4 3" xfId="3955" xr:uid="{928E5C49-B008-4994-8C09-610B0772EC69}"/>
    <cellStyle name="Normal 8 5 4 4" xfId="3956" xr:uid="{465B1FAE-AFF7-423D-9C94-73001027760A}"/>
    <cellStyle name="Normal 8 5 4 5" xfId="3957" xr:uid="{C5FD1027-6611-4EB2-873C-15A15861A595}"/>
    <cellStyle name="Normal 8 5 5" xfId="818" xr:uid="{7CF4D659-B172-4F8B-9CEE-4120880656FC}"/>
    <cellStyle name="Normal 8 5 5 2" xfId="3958" xr:uid="{705D3AA3-4EE7-45D6-B85B-21326D8BC0F7}"/>
    <cellStyle name="Normal 8 5 5 3" xfId="3959" xr:uid="{DE93A7E1-D448-49E6-9133-000C2A5A4195}"/>
    <cellStyle name="Normal 8 5 5 4" xfId="3960" xr:uid="{E97D4A0B-0969-407C-96A3-E313A3DBAEBB}"/>
    <cellStyle name="Normal 8 5 6" xfId="3961" xr:uid="{B7B42F11-102F-4EFA-9874-8D3FCA3A3A8A}"/>
    <cellStyle name="Normal 8 5 6 2" xfId="3962" xr:uid="{8971E135-B0C9-442F-A678-7FDE4B2CC864}"/>
    <cellStyle name="Normal 8 5 6 3" xfId="3963" xr:uid="{36E99CEB-7184-43E0-89A3-58DF6484E734}"/>
    <cellStyle name="Normal 8 5 6 4" xfId="3964" xr:uid="{629452E2-5C29-4E81-BDFC-83F2D9AB5F09}"/>
    <cellStyle name="Normal 8 5 7" xfId="3965" xr:uid="{23BBBC1F-3BDA-4202-8A94-CE41107FEAE9}"/>
    <cellStyle name="Normal 8 5 8" xfId="3966" xr:uid="{10D3A1E7-AE37-46B1-AD10-249F67D915C8}"/>
    <cellStyle name="Normal 8 5 9" xfId="3967" xr:uid="{0EB77ED4-CF6A-4B2C-8963-93925540DA4E}"/>
    <cellStyle name="Normal 8 6" xfId="163" xr:uid="{D6BAC1AF-27EF-4259-A764-5A083AAA2241}"/>
    <cellStyle name="Normal 8 6 2" xfId="397" xr:uid="{A06AB5AF-A1EB-46DA-BD7E-8D78A4CF9837}"/>
    <cellStyle name="Normal 8 6 2 2" xfId="819" xr:uid="{366DAA29-3C14-4C69-8823-855537A47FB6}"/>
    <cellStyle name="Normal 8 6 2 2 2" xfId="2210" xr:uid="{3CBAB61F-BFEC-46CD-80FD-9322F3CBBD17}"/>
    <cellStyle name="Normal 8 6 2 2 2 2" xfId="2211" xr:uid="{4601C38A-747B-4A1A-B785-DC748642753D}"/>
    <cellStyle name="Normal 8 6 2 2 3" xfId="2212" xr:uid="{6EDAE687-67E6-4D1E-B76E-528B9132B4B3}"/>
    <cellStyle name="Normal 8 6 2 2 4" xfId="3968" xr:uid="{4FF3ED00-DA6B-4DE7-903D-9FD4215927EA}"/>
    <cellStyle name="Normal 8 6 2 3" xfId="2213" xr:uid="{6F7D8D36-5426-433F-9A12-1F579B4C1D79}"/>
    <cellStyle name="Normal 8 6 2 3 2" xfId="2214" xr:uid="{7F552D8B-651C-4FFC-B1BD-0FF419750ADA}"/>
    <cellStyle name="Normal 8 6 2 3 3" xfId="3969" xr:uid="{767F8E31-6C57-4E44-A3E4-8FFCCF7A19E4}"/>
    <cellStyle name="Normal 8 6 2 3 4" xfId="3970" xr:uid="{34C41149-669B-4D7B-B7B9-6422CD5BCF93}"/>
    <cellStyle name="Normal 8 6 2 4" xfId="2215" xr:uid="{6C6656DD-E86B-4DD3-8738-69BEC17A9D28}"/>
    <cellStyle name="Normal 8 6 2 5" xfId="3971" xr:uid="{E3A68CC0-A289-4D5C-B023-4C777255E2B3}"/>
    <cellStyle name="Normal 8 6 2 6" xfId="3972" xr:uid="{780285AC-6680-4ADE-A209-88E6983A6FC7}"/>
    <cellStyle name="Normal 8 6 3" xfId="820" xr:uid="{CD2C1EEF-249B-4AAB-957D-7B2F5376EC04}"/>
    <cellStyle name="Normal 8 6 3 2" xfId="2216" xr:uid="{2052C05D-E371-4187-A833-D5D55A242253}"/>
    <cellStyle name="Normal 8 6 3 2 2" xfId="2217" xr:uid="{24722608-F0AA-45B0-B6CA-A58C5A5D0AAA}"/>
    <cellStyle name="Normal 8 6 3 2 3" xfId="3973" xr:uid="{59E0896C-6238-430E-BB36-DD65586074D1}"/>
    <cellStyle name="Normal 8 6 3 2 4" xfId="3974" xr:uid="{6D5F0A1A-9690-4C96-84ED-6B1F5E941A29}"/>
    <cellStyle name="Normal 8 6 3 3" xfId="2218" xr:uid="{9F6C134C-7196-4678-90A4-BECA3CA3D462}"/>
    <cellStyle name="Normal 8 6 3 4" xfId="3975" xr:uid="{3A0E98B6-8073-4D3F-B1F3-BA25C711E919}"/>
    <cellStyle name="Normal 8 6 3 5" xfId="3976" xr:uid="{4F5FDE42-4B0E-43F7-93E6-CCF13CA2DEBA}"/>
    <cellStyle name="Normal 8 6 4" xfId="2219" xr:uid="{A27DDA0C-6A68-4950-B9E8-C84E6709D529}"/>
    <cellStyle name="Normal 8 6 4 2" xfId="2220" xr:uid="{7D4D31DC-25D8-4847-A56E-A29699E4A51E}"/>
    <cellStyle name="Normal 8 6 4 3" xfId="3977" xr:uid="{3B89402B-ED76-4DEF-A843-47420FFDBC3F}"/>
    <cellStyle name="Normal 8 6 4 4" xfId="3978" xr:uid="{B82E006F-8579-4DA2-8E56-B1961E9EDFB2}"/>
    <cellStyle name="Normal 8 6 5" xfId="2221" xr:uid="{8E5E98CB-91A1-4A12-9A14-32B3D2ECB268}"/>
    <cellStyle name="Normal 8 6 5 2" xfId="3979" xr:uid="{0C3D6A35-9B9B-42F8-B102-0606787AE269}"/>
    <cellStyle name="Normal 8 6 5 3" xfId="3980" xr:uid="{C0FDA20E-F153-4F98-97A4-0D5FE3667120}"/>
    <cellStyle name="Normal 8 6 5 4" xfId="3981" xr:uid="{DC62F81D-E8FF-472B-AC2A-D5FFD8EE8B91}"/>
    <cellStyle name="Normal 8 6 6" xfId="3982" xr:uid="{5176B7D2-A564-4FB2-ADD2-AD0D9195C381}"/>
    <cellStyle name="Normal 8 6 7" xfId="3983" xr:uid="{7B849DE8-7859-4A18-85A2-1B9949A8AC26}"/>
    <cellStyle name="Normal 8 6 8" xfId="3984" xr:uid="{D13D2C5F-1339-4DCD-9B58-DE982282CC5A}"/>
    <cellStyle name="Normal 8 7" xfId="398" xr:uid="{6A9580DB-5818-4A34-B89F-B2AD2D757506}"/>
    <cellStyle name="Normal 8 7 2" xfId="821" xr:uid="{DB514954-24D6-4AF6-AB6A-68CD40929561}"/>
    <cellStyle name="Normal 8 7 2 2" xfId="822" xr:uid="{756C3D5B-64E3-466F-A516-99C64EA385A8}"/>
    <cellStyle name="Normal 8 7 2 2 2" xfId="2222" xr:uid="{C758B8A6-D404-441C-B0D3-52F34426D4EC}"/>
    <cellStyle name="Normal 8 7 2 2 3" xfId="3985" xr:uid="{6DB9DA12-01D0-490A-8D8C-41CDCA831437}"/>
    <cellStyle name="Normal 8 7 2 2 4" xfId="3986" xr:uid="{38F91AD8-12A5-4A7A-9CB3-5F5576703DD2}"/>
    <cellStyle name="Normal 8 7 2 3" xfId="2223" xr:uid="{6EF68D2C-A2AB-4319-A0EB-A45BDCD8EF47}"/>
    <cellStyle name="Normal 8 7 2 4" xfId="3987" xr:uid="{3B5A0500-D348-4045-BC09-D722E17772B9}"/>
    <cellStyle name="Normal 8 7 2 5" xfId="3988" xr:uid="{BB5AB5B9-3304-40F3-8514-7922C85FEC12}"/>
    <cellStyle name="Normal 8 7 3" xfId="823" xr:uid="{27F47F5D-ED30-4222-AF9B-6803313B4D99}"/>
    <cellStyle name="Normal 8 7 3 2" xfId="2224" xr:uid="{30B37C71-5E2F-4AE0-B0E5-9B9FF0023208}"/>
    <cellStyle name="Normal 8 7 3 3" xfId="3989" xr:uid="{EE7EF566-3E60-442C-B427-81CC475798BE}"/>
    <cellStyle name="Normal 8 7 3 4" xfId="3990" xr:uid="{BE4C3F0B-CD26-4C73-B957-495F9066B260}"/>
    <cellStyle name="Normal 8 7 4" xfId="2225" xr:uid="{8E290D95-9EB3-4183-9E23-1BC3E67CD96D}"/>
    <cellStyle name="Normal 8 7 4 2" xfId="3991" xr:uid="{2A3519B2-089A-4795-B535-14EFD8CB4C97}"/>
    <cellStyle name="Normal 8 7 4 3" xfId="3992" xr:uid="{5FA29D5C-E89F-44B1-990E-66B3159B2D5F}"/>
    <cellStyle name="Normal 8 7 4 4" xfId="3993" xr:uid="{BD62280C-54A3-49B8-9D3E-33310829A507}"/>
    <cellStyle name="Normal 8 7 5" xfId="3994" xr:uid="{8ABB3681-79F2-4E93-90A0-B3247588AB1F}"/>
    <cellStyle name="Normal 8 7 6" xfId="3995" xr:uid="{3C3B6EF4-30A5-40E2-B2B6-032434036F1A}"/>
    <cellStyle name="Normal 8 7 7" xfId="3996" xr:uid="{F8306125-2C49-4CD1-8E92-8861FB1367F4}"/>
    <cellStyle name="Normal 8 8" xfId="399" xr:uid="{8448826F-F730-4CCF-A543-46DDAB498203}"/>
    <cellStyle name="Normal 8 8 2" xfId="824" xr:uid="{382BC17D-D22A-47BE-BF98-6100C26C855C}"/>
    <cellStyle name="Normal 8 8 2 2" xfId="2226" xr:uid="{A3001683-B963-4FA1-9DB1-D54C9280504B}"/>
    <cellStyle name="Normal 8 8 2 3" xfId="3997" xr:uid="{717945DE-582E-4DA9-9EA7-905722BEC5F5}"/>
    <cellStyle name="Normal 8 8 2 4" xfId="3998" xr:uid="{C99654C8-6F66-428B-AFC4-EA394792AF49}"/>
    <cellStyle name="Normal 8 8 3" xfId="2227" xr:uid="{223C2024-8AF4-4008-A8F3-49F0EC488BE1}"/>
    <cellStyle name="Normal 8 8 3 2" xfId="3999" xr:uid="{6BCD2B19-6B20-49E3-81B8-3556A38DC7B0}"/>
    <cellStyle name="Normal 8 8 3 3" xfId="4000" xr:uid="{E5A339A3-2904-4E4B-B63D-69945E6EC9A5}"/>
    <cellStyle name="Normal 8 8 3 4" xfId="4001" xr:uid="{2A1FBDBA-7F98-4C61-A025-42739F5F74F6}"/>
    <cellStyle name="Normal 8 8 4" xfId="4002" xr:uid="{3C9AFF8C-3915-4E48-85F6-9A0F385372FF}"/>
    <cellStyle name="Normal 8 8 5" xfId="4003" xr:uid="{3F6E703D-795C-4626-BAEE-95678D07A7FD}"/>
    <cellStyle name="Normal 8 8 6" xfId="4004" xr:uid="{58514DF3-F012-4060-9323-4C7CB97ECA1F}"/>
    <cellStyle name="Normal 8 9" xfId="400" xr:uid="{5C95516F-04EF-42A9-BBA9-68F8EF5DE1B9}"/>
    <cellStyle name="Normal 8 9 2" xfId="2228" xr:uid="{9C416F03-AC1C-49D7-9676-C1AAED098CCA}"/>
    <cellStyle name="Normal 8 9 2 2" xfId="4005" xr:uid="{2194CFD4-EDF7-48C0-8DE2-CC84B4D923A9}"/>
    <cellStyle name="Normal 8 9 2 2 2" xfId="4410" xr:uid="{5C8CB679-0362-444A-8766-397819EABC7C}"/>
    <cellStyle name="Normal 8 9 2 2 3" xfId="4689" xr:uid="{66628B96-5041-4589-A34F-47E8ABE31594}"/>
    <cellStyle name="Normal 8 9 2 3" xfId="4006" xr:uid="{73A5C129-1579-44EF-B47E-A72216D03806}"/>
    <cellStyle name="Normal 8 9 2 4" xfId="4007" xr:uid="{4DE247EF-FC0B-43AB-A7C2-3155C59DC614}"/>
    <cellStyle name="Normal 8 9 3" xfId="4008" xr:uid="{68D6ECAC-76BF-4899-B590-1450537013EE}"/>
    <cellStyle name="Normal 8 9 3 2" xfId="5343" xr:uid="{F467E997-22DC-4669-A103-EA43773070C7}"/>
    <cellStyle name="Normal 8 9 4" xfId="4009" xr:uid="{4AAC5E52-A522-4DDF-AE8F-AB742684C79C}"/>
    <cellStyle name="Normal 8 9 4 2" xfId="4580" xr:uid="{561384F6-C806-428D-8143-A5362C00FD6E}"/>
    <cellStyle name="Normal 8 9 4 3" xfId="4690" xr:uid="{0DF589A9-1147-442C-AC2D-8B0C1ABD7B80}"/>
    <cellStyle name="Normal 8 9 4 4" xfId="4609" xr:uid="{689D09BE-CACA-45E1-B2E9-503FB0A7E03B}"/>
    <cellStyle name="Normal 8 9 5" xfId="4010" xr:uid="{BDF721A6-59F0-4B3E-8D47-607FF49E72D0}"/>
    <cellStyle name="Normal 9" xfId="164" xr:uid="{53DF7CDB-9A47-467E-B7F7-3A76B8BB1E11}"/>
    <cellStyle name="Normal 9 10" xfId="401" xr:uid="{12326071-18D7-4493-8903-F4E69C7D0E89}"/>
    <cellStyle name="Normal 9 10 2" xfId="2229" xr:uid="{DA77904C-C440-4F77-B39F-3D19086B1BC6}"/>
    <cellStyle name="Normal 9 10 2 2" xfId="4011" xr:uid="{DFDACA24-2D01-477D-BD8E-E4DD06A4804F}"/>
    <cellStyle name="Normal 9 10 2 3" xfId="4012" xr:uid="{F538ED0E-A6F6-4B24-93AF-2FCB8649AED6}"/>
    <cellStyle name="Normal 9 10 2 4" xfId="4013" xr:uid="{2C6B0D87-5B31-4C22-BAFB-1E25D4188019}"/>
    <cellStyle name="Normal 9 10 3" xfId="4014" xr:uid="{0E0C513E-2E2F-47B0-B31E-9A0A3551022C}"/>
    <cellStyle name="Normal 9 10 4" xfId="4015" xr:uid="{8745A819-7556-4E9B-9622-B2A62E50C793}"/>
    <cellStyle name="Normal 9 10 5" xfId="4016" xr:uid="{6A0A9CBA-704E-4A80-847C-7891BCA947E9}"/>
    <cellStyle name="Normal 9 11" xfId="2230" xr:uid="{810CB33D-3A18-48F5-A3D6-3FEEA4932D46}"/>
    <cellStyle name="Normal 9 11 2" xfId="4017" xr:uid="{B5EB37D8-7376-41C6-A392-B0C88B89E2D1}"/>
    <cellStyle name="Normal 9 11 3" xfId="4018" xr:uid="{50137245-D531-429C-BAF2-21787BED973D}"/>
    <cellStyle name="Normal 9 11 4" xfId="4019" xr:uid="{F3F1B8D4-B8EA-4E82-AA23-7A576157E155}"/>
    <cellStyle name="Normal 9 12" xfId="4020" xr:uid="{2AA56007-FCD8-4C41-A801-C86EA7E2D0DC}"/>
    <cellStyle name="Normal 9 12 2" xfId="4021" xr:uid="{958667CD-EE49-45F4-A8CE-7884FDE609EA}"/>
    <cellStyle name="Normal 9 12 3" xfId="4022" xr:uid="{16309729-6E56-4AA7-9366-5599D39355AF}"/>
    <cellStyle name="Normal 9 12 4" xfId="4023" xr:uid="{C9E3890F-7320-44B6-95BE-25BEC30CE428}"/>
    <cellStyle name="Normal 9 13" xfId="4024" xr:uid="{BFE524B2-87D8-4125-AC3D-9E849F36E509}"/>
    <cellStyle name="Normal 9 13 2" xfId="4025" xr:uid="{1F35B915-8546-4332-A05C-9DA615C5F01A}"/>
    <cellStyle name="Normal 9 14" xfId="4026" xr:uid="{8BB61B41-1FCB-4203-B7DE-ABF56099EDCF}"/>
    <cellStyle name="Normal 9 15" xfId="4027" xr:uid="{28C3A1C4-AEBF-4B81-844B-55794C947E32}"/>
    <cellStyle name="Normal 9 16" xfId="4028" xr:uid="{EABA7A56-9A59-464D-A003-44B62A8C040B}"/>
    <cellStyle name="Normal 9 2" xfId="165" xr:uid="{04F1899F-8F02-445A-90CC-74AAA53AE88E}"/>
    <cellStyle name="Normal 9 2 2" xfId="402" xr:uid="{6539989F-6969-4710-8136-89B42B58447E}"/>
    <cellStyle name="Normal 9 2 2 2" xfId="4672" xr:uid="{8C38979D-5401-4E2C-BD6B-41C96AF0F408}"/>
    <cellStyle name="Normal 9 2 3" xfId="4561" xr:uid="{7622CB43-1716-4344-A032-D4FE2063F653}"/>
    <cellStyle name="Normal 9 3" xfId="166" xr:uid="{2297DFAB-FA4E-40C9-B5B6-6754AB72B7E8}"/>
    <cellStyle name="Normal 9 3 10" xfId="4029" xr:uid="{F2B2BE5A-3BA7-4064-9AE2-A937A066498A}"/>
    <cellStyle name="Normal 9 3 11" xfId="4030" xr:uid="{134E81AA-2D4B-4001-83BD-B79294CBE7C0}"/>
    <cellStyle name="Normal 9 3 2" xfId="167" xr:uid="{D6EFFF69-2E88-4B93-BBF0-009AA2248DCE}"/>
    <cellStyle name="Normal 9 3 2 2" xfId="168" xr:uid="{968E1704-2F6C-44D7-8243-89CF5CE8DC25}"/>
    <cellStyle name="Normal 9 3 2 2 2" xfId="403" xr:uid="{525EA6B2-8E7A-4DFC-92A3-4B81B95C91DE}"/>
    <cellStyle name="Normal 9 3 2 2 2 2" xfId="825" xr:uid="{C161486E-1483-4565-931F-0ED5D1433074}"/>
    <cellStyle name="Normal 9 3 2 2 2 2 2" xfId="826" xr:uid="{1F61AE3A-1FD7-44B2-AB9D-CF82EC679EA4}"/>
    <cellStyle name="Normal 9 3 2 2 2 2 2 2" xfId="2231" xr:uid="{0B488C00-7E53-42AB-B75B-11E978737CC7}"/>
    <cellStyle name="Normal 9 3 2 2 2 2 2 2 2" xfId="2232" xr:uid="{37E95DBB-7FCB-4AB3-8BE8-B9263304644A}"/>
    <cellStyle name="Normal 9 3 2 2 2 2 2 3" xfId="2233" xr:uid="{54B62193-6648-4B86-9242-60149BE7D858}"/>
    <cellStyle name="Normal 9 3 2 2 2 2 3" xfId="2234" xr:uid="{7044CC0F-4AFC-4EB3-9214-C102F2661209}"/>
    <cellStyle name="Normal 9 3 2 2 2 2 3 2" xfId="2235" xr:uid="{EFF8BAEF-6CF1-4F2E-AC52-07476D813CF2}"/>
    <cellStyle name="Normal 9 3 2 2 2 2 4" xfId="2236" xr:uid="{5A39F78D-E08F-4794-8E9A-C4CBCE443C16}"/>
    <cellStyle name="Normal 9 3 2 2 2 3" xfId="827" xr:uid="{55EDD49E-0B5F-4096-8427-6BF24B900E0D}"/>
    <cellStyle name="Normal 9 3 2 2 2 3 2" xfId="2237" xr:uid="{3416688C-85FA-49F5-BD8A-43494140F59F}"/>
    <cellStyle name="Normal 9 3 2 2 2 3 2 2" xfId="2238" xr:uid="{ECB2DCB3-3994-4CCB-BCA2-28CB8E99207D}"/>
    <cellStyle name="Normal 9 3 2 2 2 3 3" xfId="2239" xr:uid="{9F897A96-B614-4FD5-83C8-C534230478DD}"/>
    <cellStyle name="Normal 9 3 2 2 2 3 4" xfId="4031" xr:uid="{8FF59643-DA8F-4A94-B050-75E397CD66E8}"/>
    <cellStyle name="Normal 9 3 2 2 2 4" xfId="2240" xr:uid="{AC3644E6-1B16-436A-8FCC-23A7F2B99A01}"/>
    <cellStyle name="Normal 9 3 2 2 2 4 2" xfId="2241" xr:uid="{45EBD9D9-0530-4695-A0B6-E44335F1F9DE}"/>
    <cellStyle name="Normal 9 3 2 2 2 5" xfId="2242" xr:uid="{A5FCE5C2-FE8A-4E60-B067-9DE7C0994C1D}"/>
    <cellStyle name="Normal 9 3 2 2 2 6" xfId="4032" xr:uid="{4F7A4D66-DA1F-4CAC-A9ED-0E3797E47C51}"/>
    <cellStyle name="Normal 9 3 2 2 3" xfId="404" xr:uid="{D2902542-D72A-4F9C-88E0-539B92248D73}"/>
    <cellStyle name="Normal 9 3 2 2 3 2" xfId="828" xr:uid="{30B2BFF9-E77D-48AA-81A5-73667ED434E2}"/>
    <cellStyle name="Normal 9 3 2 2 3 2 2" xfId="829" xr:uid="{2B4FF56D-D73E-494C-996C-D59E2E345520}"/>
    <cellStyle name="Normal 9 3 2 2 3 2 2 2" xfId="2243" xr:uid="{442AAAB7-D367-4748-8801-20DBCF126C62}"/>
    <cellStyle name="Normal 9 3 2 2 3 2 2 2 2" xfId="2244" xr:uid="{CFA90EF1-3105-41D2-BA02-6FEF81C0B925}"/>
    <cellStyle name="Normal 9 3 2 2 3 2 2 3" xfId="2245" xr:uid="{6986BAA9-6ED5-4455-B4E5-DD0C03B50D98}"/>
    <cellStyle name="Normal 9 3 2 2 3 2 3" xfId="2246" xr:uid="{FF50CDB0-CF8D-4E0E-A1D8-18DAEAF302A2}"/>
    <cellStyle name="Normal 9 3 2 2 3 2 3 2" xfId="2247" xr:uid="{CF0EF691-BC7E-4A49-BD7D-219765A5C52D}"/>
    <cellStyle name="Normal 9 3 2 2 3 2 4" xfId="2248" xr:uid="{DF26D808-0F12-4F5C-8512-86130513EFB4}"/>
    <cellStyle name="Normal 9 3 2 2 3 3" xfId="830" xr:uid="{D2BA9CA7-E8DA-439F-97D6-07A87A0C5AD1}"/>
    <cellStyle name="Normal 9 3 2 2 3 3 2" xfId="2249" xr:uid="{0A210E4D-62B1-46B0-A520-205B773018FD}"/>
    <cellStyle name="Normal 9 3 2 2 3 3 2 2" xfId="2250" xr:uid="{5F2F230A-304E-4C66-BA07-FFC3E80D3C65}"/>
    <cellStyle name="Normal 9 3 2 2 3 3 3" xfId="2251" xr:uid="{BC8F67FF-F212-40F1-828C-C455C18FD37E}"/>
    <cellStyle name="Normal 9 3 2 2 3 4" xfId="2252" xr:uid="{E9883960-2398-49D6-81C1-0EEBF52B6EB3}"/>
    <cellStyle name="Normal 9 3 2 2 3 4 2" xfId="2253" xr:uid="{56C1B72F-2895-49DB-AB1B-9D1EF29AAB09}"/>
    <cellStyle name="Normal 9 3 2 2 3 5" xfId="2254" xr:uid="{437F65F4-B355-4003-979C-66D5B6BEBB31}"/>
    <cellStyle name="Normal 9 3 2 2 4" xfId="831" xr:uid="{4D70124B-0870-4F9D-B460-8F3E322FFF80}"/>
    <cellStyle name="Normal 9 3 2 2 4 2" xfId="832" xr:uid="{B50CC1BA-4E3A-4457-B7C1-7A69B2178393}"/>
    <cellStyle name="Normal 9 3 2 2 4 2 2" xfId="2255" xr:uid="{0AEFC22D-D7BD-41FD-9005-16B3097DD284}"/>
    <cellStyle name="Normal 9 3 2 2 4 2 2 2" xfId="2256" xr:uid="{D8796496-A32F-4E01-AB4E-923D33271B1C}"/>
    <cellStyle name="Normal 9 3 2 2 4 2 3" xfId="2257" xr:uid="{6D6AE0AA-9471-4BE1-9EBC-7AB17AE79444}"/>
    <cellStyle name="Normal 9 3 2 2 4 3" xfId="2258" xr:uid="{89D58511-EF2D-4AA9-AEC6-E0EFFE8D259E}"/>
    <cellStyle name="Normal 9 3 2 2 4 3 2" xfId="2259" xr:uid="{EB63E201-31B3-4F7A-B5B9-B073245563E4}"/>
    <cellStyle name="Normal 9 3 2 2 4 4" xfId="2260" xr:uid="{AE20CA52-9FB9-4CBC-A7BE-C60C9ABB2E77}"/>
    <cellStyle name="Normal 9 3 2 2 5" xfId="833" xr:uid="{F8FD0191-D870-4D62-B645-FAAC62D89A85}"/>
    <cellStyle name="Normal 9 3 2 2 5 2" xfId="2261" xr:uid="{CB0C4BFF-0FD7-496E-94CE-84D71DA2CE87}"/>
    <cellStyle name="Normal 9 3 2 2 5 2 2" xfId="2262" xr:uid="{3D8FC08E-0925-4E97-9AE9-5FD47784F219}"/>
    <cellStyle name="Normal 9 3 2 2 5 3" xfId="2263" xr:uid="{1B213D90-8A95-4399-9061-BFEF1C949F49}"/>
    <cellStyle name="Normal 9 3 2 2 5 4" xfId="4033" xr:uid="{F9BF8FEA-735F-45D9-A6C2-B5CE7D4D61C0}"/>
    <cellStyle name="Normal 9 3 2 2 6" xfId="2264" xr:uid="{659671EA-1375-4C21-B2F1-96AD150404C1}"/>
    <cellStyle name="Normal 9 3 2 2 6 2" xfId="2265" xr:uid="{725F7C37-6E53-4D7F-92D4-607490A25CB8}"/>
    <cellStyle name="Normal 9 3 2 2 7" xfId="2266" xr:uid="{89BBD936-48F8-4959-ABE7-9C38800F3B18}"/>
    <cellStyle name="Normal 9 3 2 2 8" xfId="4034" xr:uid="{C1C8A130-DB78-4EC5-9484-F4A4B1BDD653}"/>
    <cellStyle name="Normal 9 3 2 3" xfId="405" xr:uid="{82D9D1D0-6F4C-45E4-AA0E-F32580A19A5D}"/>
    <cellStyle name="Normal 9 3 2 3 2" xfId="834" xr:uid="{2AA32778-7039-4A76-BCCE-0844A9A35CAC}"/>
    <cellStyle name="Normal 9 3 2 3 2 2" xfId="835" xr:uid="{B1B28268-3AE6-4EC6-BBDF-E53265215218}"/>
    <cellStyle name="Normal 9 3 2 3 2 2 2" xfId="2267" xr:uid="{3CCD01B3-063F-4148-99A8-FC90A6B7D587}"/>
    <cellStyle name="Normal 9 3 2 3 2 2 2 2" xfId="2268" xr:uid="{FA4DE69D-05D9-421C-A341-DE7BB7141381}"/>
    <cellStyle name="Normal 9 3 2 3 2 2 3" xfId="2269" xr:uid="{20FFC8C2-272C-453F-A378-E9BCDE50E701}"/>
    <cellStyle name="Normal 9 3 2 3 2 3" xfId="2270" xr:uid="{890C68C9-73C2-42AA-AC34-9A042A15299E}"/>
    <cellStyle name="Normal 9 3 2 3 2 3 2" xfId="2271" xr:uid="{75F92733-3E69-4D14-9AD5-86DF5F02E223}"/>
    <cellStyle name="Normal 9 3 2 3 2 4" xfId="2272" xr:uid="{85DD1EB1-7559-460F-9E12-3847781B21FC}"/>
    <cellStyle name="Normal 9 3 2 3 3" xfId="836" xr:uid="{C8DC213E-4F9C-4945-9FBB-E865CAB04C87}"/>
    <cellStyle name="Normal 9 3 2 3 3 2" xfId="2273" xr:uid="{0F150E05-4668-4047-B16A-497AA4EC8F5F}"/>
    <cellStyle name="Normal 9 3 2 3 3 2 2" xfId="2274" xr:uid="{DB4C8C5D-41DE-4091-9896-B6F71AD8658E}"/>
    <cellStyle name="Normal 9 3 2 3 3 3" xfId="2275" xr:uid="{E058DFE0-978D-4019-99EA-43199BB9F447}"/>
    <cellStyle name="Normal 9 3 2 3 3 4" xfId="4035" xr:uid="{D04078D1-592F-44BB-A017-BA7328D6FB1C}"/>
    <cellStyle name="Normal 9 3 2 3 4" xfId="2276" xr:uid="{B7538154-19E2-4682-AB2B-7424C08EE41E}"/>
    <cellStyle name="Normal 9 3 2 3 4 2" xfId="2277" xr:uid="{D710059A-BBA0-4AB4-A352-C131E28406C8}"/>
    <cellStyle name="Normal 9 3 2 3 5" xfId="2278" xr:uid="{1DA5DE14-DEE4-4B73-B362-B8728638D2DB}"/>
    <cellStyle name="Normal 9 3 2 3 6" xfId="4036" xr:uid="{5E0275AD-2944-45EC-8DD1-CC4A340C85DE}"/>
    <cellStyle name="Normal 9 3 2 4" xfId="406" xr:uid="{736017CD-2B7C-4A2F-B198-C7306F16D091}"/>
    <cellStyle name="Normal 9 3 2 4 2" xfId="837" xr:uid="{EE732BA7-9974-4BA1-B267-774DC11B184A}"/>
    <cellStyle name="Normal 9 3 2 4 2 2" xfId="838" xr:uid="{127A6362-1A48-4C23-AA00-52D0EF141F58}"/>
    <cellStyle name="Normal 9 3 2 4 2 2 2" xfId="2279" xr:uid="{A1A7F92B-E0BD-41B7-A522-4040C15A42D4}"/>
    <cellStyle name="Normal 9 3 2 4 2 2 2 2" xfId="2280" xr:uid="{32A62D49-CF00-49AF-8478-B07F8CEBFE42}"/>
    <cellStyle name="Normal 9 3 2 4 2 2 3" xfId="2281" xr:uid="{65D7A583-6344-4DC4-AEE9-2523D2E419A8}"/>
    <cellStyle name="Normal 9 3 2 4 2 3" xfId="2282" xr:uid="{A97B183C-ABD7-46B2-9AF1-124901D169B6}"/>
    <cellStyle name="Normal 9 3 2 4 2 3 2" xfId="2283" xr:uid="{B35745C0-D41A-4704-83EE-864873EB8E09}"/>
    <cellStyle name="Normal 9 3 2 4 2 4" xfId="2284" xr:uid="{ACBD5094-E0ED-4A20-B437-25CD1A4178FD}"/>
    <cellStyle name="Normal 9 3 2 4 3" xfId="839" xr:uid="{BC638A05-492F-445F-92AF-129A73403E54}"/>
    <cellStyle name="Normal 9 3 2 4 3 2" xfId="2285" xr:uid="{8594D2FD-F723-4C0A-9CAD-C36638441871}"/>
    <cellStyle name="Normal 9 3 2 4 3 2 2" xfId="2286" xr:uid="{9A1BC7CF-0DAF-4C36-949C-18A1F0E657E2}"/>
    <cellStyle name="Normal 9 3 2 4 3 3" xfId="2287" xr:uid="{E2CCE3ED-0D5D-462C-8115-6F2C097A2203}"/>
    <cellStyle name="Normal 9 3 2 4 4" xfId="2288" xr:uid="{3618CB39-D47A-40D9-9455-C16FFC123147}"/>
    <cellStyle name="Normal 9 3 2 4 4 2" xfId="2289" xr:uid="{2A21E8F7-10A5-4740-BD7E-28F5254D6DFF}"/>
    <cellStyle name="Normal 9 3 2 4 5" xfId="2290" xr:uid="{7A244AAD-DBA2-4F9C-9599-32BD0D99835D}"/>
    <cellStyle name="Normal 9 3 2 5" xfId="407" xr:uid="{F4D6A7B8-4D76-4E6A-91BA-9AF86BDEAED7}"/>
    <cellStyle name="Normal 9 3 2 5 2" xfId="840" xr:uid="{B80FC92A-67E7-4CA5-88E6-046D93797084}"/>
    <cellStyle name="Normal 9 3 2 5 2 2" xfId="2291" xr:uid="{71CA2E16-A8E1-4DB2-91A5-44483D8EE3FD}"/>
    <cellStyle name="Normal 9 3 2 5 2 2 2" xfId="2292" xr:uid="{A442A961-47F8-4866-8C1B-ECD9F3517883}"/>
    <cellStyle name="Normal 9 3 2 5 2 3" xfId="2293" xr:uid="{BB619C99-3217-46AE-8B7E-A809FA7DC93E}"/>
    <cellStyle name="Normal 9 3 2 5 3" xfId="2294" xr:uid="{B4ABD9D1-EFE1-4F4E-B5DD-CFFE01F53EB2}"/>
    <cellStyle name="Normal 9 3 2 5 3 2" xfId="2295" xr:uid="{23C44E09-81E8-4324-9455-AD94CE54C6B7}"/>
    <cellStyle name="Normal 9 3 2 5 4" xfId="2296" xr:uid="{45D144BF-F208-4C4F-976D-9A161CA68483}"/>
    <cellStyle name="Normal 9 3 2 6" xfId="841" xr:uid="{5079403A-5EFA-4054-BE5D-21C3CDB21AAF}"/>
    <cellStyle name="Normal 9 3 2 6 2" xfId="2297" xr:uid="{D63CE2D1-463D-4896-AA96-EE8910B02992}"/>
    <cellStyle name="Normal 9 3 2 6 2 2" xfId="2298" xr:uid="{1BBDF5AC-7C49-4CCB-ADB8-0404DBAE7821}"/>
    <cellStyle name="Normal 9 3 2 6 3" xfId="2299" xr:uid="{CE5FC83C-F1C5-4906-86D1-3819248181AA}"/>
    <cellStyle name="Normal 9 3 2 6 4" xfId="4037" xr:uid="{27B37CD2-C0F8-4B81-85FC-A5FBE4245AB3}"/>
    <cellStyle name="Normal 9 3 2 7" xfId="2300" xr:uid="{F26B40F7-FAFF-4407-B19A-16B740431EE8}"/>
    <cellStyle name="Normal 9 3 2 7 2" xfId="2301" xr:uid="{1C59AE78-0CE1-4C9A-A47E-5E93729857FD}"/>
    <cellStyle name="Normal 9 3 2 8" xfId="2302" xr:uid="{76673616-21B1-4789-A1B9-0582C9045194}"/>
    <cellStyle name="Normal 9 3 2 9" xfId="4038" xr:uid="{C8A89316-CED4-49B8-909F-A69757A4ABE2}"/>
    <cellStyle name="Normal 9 3 3" xfId="169" xr:uid="{0939BF73-E610-4EE5-A8D6-5AB8E4CD2C3E}"/>
    <cellStyle name="Normal 9 3 3 2" xfId="170" xr:uid="{BD046A67-DB69-432F-B437-46FEE61E5E04}"/>
    <cellStyle name="Normal 9 3 3 2 2" xfId="842" xr:uid="{A09D6049-1407-4F8D-997E-6B869AFA82E5}"/>
    <cellStyle name="Normal 9 3 3 2 2 2" xfId="843" xr:uid="{77DE2222-AE88-4913-B186-2920B295EE52}"/>
    <cellStyle name="Normal 9 3 3 2 2 2 2" xfId="2303" xr:uid="{8E3D56D9-2B78-4E57-9BBD-879811EC5D11}"/>
    <cellStyle name="Normal 9 3 3 2 2 2 2 2" xfId="2304" xr:uid="{A1916F59-A79B-478A-892F-02D2495541B7}"/>
    <cellStyle name="Normal 9 3 3 2 2 2 3" xfId="2305" xr:uid="{1FEE23FF-D43D-4D57-89AE-64728EAA313B}"/>
    <cellStyle name="Normal 9 3 3 2 2 3" xfId="2306" xr:uid="{E3C9973C-6EA1-45D9-90E0-3BC8E7B692E2}"/>
    <cellStyle name="Normal 9 3 3 2 2 3 2" xfId="2307" xr:uid="{E8C98BB2-487B-429A-A19B-E619945E9191}"/>
    <cellStyle name="Normal 9 3 3 2 2 4" xfId="2308" xr:uid="{0E9DB197-B972-47FC-9085-96C789284647}"/>
    <cellStyle name="Normal 9 3 3 2 3" xfId="844" xr:uid="{B562E23C-A787-4488-8AD1-8A0AFC25B757}"/>
    <cellStyle name="Normal 9 3 3 2 3 2" xfId="2309" xr:uid="{D34B2C70-ECEC-40B6-9DD1-88C30F5FA4E7}"/>
    <cellStyle name="Normal 9 3 3 2 3 2 2" xfId="2310" xr:uid="{56D351CC-FB3C-4C64-BBF1-75BD1C699D87}"/>
    <cellStyle name="Normal 9 3 3 2 3 3" xfId="2311" xr:uid="{1760BB47-4DF0-4D8A-89E4-B5F5062AE6C8}"/>
    <cellStyle name="Normal 9 3 3 2 3 4" xfId="4039" xr:uid="{741F8E38-8136-4BA6-ABD4-E57A70A32314}"/>
    <cellStyle name="Normal 9 3 3 2 4" xfId="2312" xr:uid="{C7027437-DCA2-4E98-B8CC-84786D0BEC6E}"/>
    <cellStyle name="Normal 9 3 3 2 4 2" xfId="2313" xr:uid="{65908C23-4203-4676-93FF-7EBE8A3C5A6A}"/>
    <cellStyle name="Normal 9 3 3 2 5" xfId="2314" xr:uid="{F9403E1A-A978-49C7-AD39-05DEAA2E0F99}"/>
    <cellStyle name="Normal 9 3 3 2 6" xfId="4040" xr:uid="{892BD7BB-64E0-4771-A02D-C757CB538B9F}"/>
    <cellStyle name="Normal 9 3 3 3" xfId="408" xr:uid="{347731D5-4280-45E3-86D3-6258855F6DC4}"/>
    <cellStyle name="Normal 9 3 3 3 2" xfId="845" xr:uid="{07D8E548-39F1-4AFA-896A-1EB6535429CD}"/>
    <cellStyle name="Normal 9 3 3 3 2 2" xfId="846" xr:uid="{303197F2-A439-4361-AD5B-C3B50F3B5DD4}"/>
    <cellStyle name="Normal 9 3 3 3 2 2 2" xfId="2315" xr:uid="{DB2E058C-DE88-4953-B5DD-F0965BFF8C35}"/>
    <cellStyle name="Normal 9 3 3 3 2 2 2 2" xfId="2316" xr:uid="{DA522E9D-1DF8-4826-9291-FC6F56206B6C}"/>
    <cellStyle name="Normal 9 3 3 3 2 2 2 2 2" xfId="4765" xr:uid="{0881227C-16C8-461B-974A-7AEE841DB831}"/>
    <cellStyle name="Normal 9 3 3 3 2 2 3" xfId="2317" xr:uid="{DFF66D33-CECD-4ED7-A197-6C2A4863DFF6}"/>
    <cellStyle name="Normal 9 3 3 3 2 2 3 2" xfId="4766" xr:uid="{1461C412-36CD-4655-86AE-08545B9D9968}"/>
    <cellStyle name="Normal 9 3 3 3 2 3" xfId="2318" xr:uid="{43904291-1ABD-4946-A365-14467320A192}"/>
    <cellStyle name="Normal 9 3 3 3 2 3 2" xfId="2319" xr:uid="{B53D31D8-10D4-405D-BF69-BE9D3AB5B6CF}"/>
    <cellStyle name="Normal 9 3 3 3 2 3 2 2" xfId="4768" xr:uid="{9698DB60-5B8C-4CC5-8D4A-BEE5599CBD5F}"/>
    <cellStyle name="Normal 9 3 3 3 2 3 3" xfId="4767" xr:uid="{8749C418-1F1C-437A-A4A1-320BC27EEABF}"/>
    <cellStyle name="Normal 9 3 3 3 2 4" xfId="2320" xr:uid="{B9C29E6A-7726-4E2D-8F03-496C6D591225}"/>
    <cellStyle name="Normal 9 3 3 3 2 4 2" xfId="4769" xr:uid="{CFC461B5-5519-440A-87D3-C3EEB476D1DB}"/>
    <cellStyle name="Normal 9 3 3 3 3" xfId="847" xr:uid="{938F664C-23D3-47F8-9167-676953B295CF}"/>
    <cellStyle name="Normal 9 3 3 3 3 2" xfId="2321" xr:uid="{8754FC85-63B9-4BCC-9BE5-4DDE7200DC5D}"/>
    <cellStyle name="Normal 9 3 3 3 3 2 2" xfId="2322" xr:uid="{FD622EBD-7125-4C75-9D87-9AF315EAFC56}"/>
    <cellStyle name="Normal 9 3 3 3 3 2 2 2" xfId="4772" xr:uid="{C573D04B-B000-40D0-9AE6-AA75C608785F}"/>
    <cellStyle name="Normal 9 3 3 3 3 2 3" xfId="4771" xr:uid="{0E7BD9E0-00F0-4E22-9930-EF614EECAB5F}"/>
    <cellStyle name="Normal 9 3 3 3 3 3" xfId="2323" xr:uid="{CBA2722C-B5E1-4F73-9846-15B4A677F1A0}"/>
    <cellStyle name="Normal 9 3 3 3 3 3 2" xfId="4773" xr:uid="{713F18F8-5361-4663-96B9-F65BFCCB59E8}"/>
    <cellStyle name="Normal 9 3 3 3 3 4" xfId="4770" xr:uid="{BAA0033A-FFC5-4F92-993E-C968984D09E8}"/>
    <cellStyle name="Normal 9 3 3 3 4" xfId="2324" xr:uid="{79035DAE-4E85-49B6-8B7F-D874BF04408E}"/>
    <cellStyle name="Normal 9 3 3 3 4 2" xfId="2325" xr:uid="{109C9426-1502-40C6-BDFF-011D43C9A046}"/>
    <cellStyle name="Normal 9 3 3 3 4 2 2" xfId="4775" xr:uid="{8134CBB7-502A-45EF-88EA-C9FCA51ED5B2}"/>
    <cellStyle name="Normal 9 3 3 3 4 3" xfId="4774" xr:uid="{3B5EAB2A-08B2-4281-89AD-BBEAC8A24D8C}"/>
    <cellStyle name="Normal 9 3 3 3 5" xfId="2326" xr:uid="{96B12476-AF52-438A-830D-0B54291765E1}"/>
    <cellStyle name="Normal 9 3 3 3 5 2" xfId="4776" xr:uid="{087C032C-9119-460E-8B1A-DFBB3A2F7A87}"/>
    <cellStyle name="Normal 9 3 3 4" xfId="409" xr:uid="{2245A5B1-1930-4070-8574-6386EB20D574}"/>
    <cellStyle name="Normal 9 3 3 4 2" xfId="848" xr:uid="{141A892B-1421-4031-AF01-A59D53757EF2}"/>
    <cellStyle name="Normal 9 3 3 4 2 2" xfId="2327" xr:uid="{8506BC45-4561-4AEB-BFD7-DBEC79F46C8B}"/>
    <cellStyle name="Normal 9 3 3 4 2 2 2" xfId="2328" xr:uid="{F4E77E97-5A5C-46E6-9F2B-C73FE7154BA3}"/>
    <cellStyle name="Normal 9 3 3 4 2 2 2 2" xfId="4780" xr:uid="{F3A55EF9-C8DF-428B-A029-3D6B68D2CA48}"/>
    <cellStyle name="Normal 9 3 3 4 2 2 3" xfId="4779" xr:uid="{B86950BF-5B4F-474B-9E55-7BA51B28D7C3}"/>
    <cellStyle name="Normal 9 3 3 4 2 3" xfId="2329" xr:uid="{43838192-0354-4A1E-87EA-287CFA832395}"/>
    <cellStyle name="Normal 9 3 3 4 2 3 2" xfId="4781" xr:uid="{06267D05-DF94-4227-ACE3-A3A598F6A4D4}"/>
    <cellStyle name="Normal 9 3 3 4 2 4" xfId="4778" xr:uid="{AD67622A-0B24-4480-A70E-679C20E2F262}"/>
    <cellStyle name="Normal 9 3 3 4 3" xfId="2330" xr:uid="{4EFA8646-7922-4344-AE67-C889AA1BF5BF}"/>
    <cellStyle name="Normal 9 3 3 4 3 2" xfId="2331" xr:uid="{634AD9C3-AB6B-4AEB-A108-256E8FF6A9E8}"/>
    <cellStyle name="Normal 9 3 3 4 3 2 2" xfId="4783" xr:uid="{4B5EFEFD-53A8-4477-A79D-68D8E0F2EDC5}"/>
    <cellStyle name="Normal 9 3 3 4 3 3" xfId="4782" xr:uid="{7D1251AD-5058-4511-8430-FCC55FE4A04F}"/>
    <cellStyle name="Normal 9 3 3 4 4" xfId="2332" xr:uid="{7FE78837-A2F1-431A-910D-BB5F9B873D6C}"/>
    <cellStyle name="Normal 9 3 3 4 4 2" xfId="4784" xr:uid="{402098B8-872D-44FA-AF9B-7E9BAED8DED2}"/>
    <cellStyle name="Normal 9 3 3 4 5" xfId="4777" xr:uid="{667B74B4-0DF7-4496-BC99-814B17757898}"/>
    <cellStyle name="Normal 9 3 3 5" xfId="849" xr:uid="{A9381B4F-FB0A-4825-8770-9F1AA0CC833C}"/>
    <cellStyle name="Normal 9 3 3 5 2" xfId="2333" xr:uid="{33035008-FC9B-42E2-85D5-B3FD80292F82}"/>
    <cellStyle name="Normal 9 3 3 5 2 2" xfId="2334" xr:uid="{6F97F3F4-122B-4E70-93B3-171F344A335E}"/>
    <cellStyle name="Normal 9 3 3 5 2 2 2" xfId="4787" xr:uid="{F36015E7-7EE1-40A3-9C26-6ADAEFAD8179}"/>
    <cellStyle name="Normal 9 3 3 5 2 3" xfId="4786" xr:uid="{FA17819A-E5C5-46EC-9299-D6414DBDCF03}"/>
    <cellStyle name="Normal 9 3 3 5 3" xfId="2335" xr:uid="{E859DFF0-C7F3-47FC-8313-D62A52D0F01A}"/>
    <cellStyle name="Normal 9 3 3 5 3 2" xfId="4788" xr:uid="{9D8C6215-A909-4378-9A98-2C58B1E53744}"/>
    <cellStyle name="Normal 9 3 3 5 4" xfId="4041" xr:uid="{AC336E09-384E-4AB6-8AEC-3616BA9D73D4}"/>
    <cellStyle name="Normal 9 3 3 5 4 2" xfId="4789" xr:uid="{5C86CE40-B32F-4CB2-B946-998FF0EC65E3}"/>
    <cellStyle name="Normal 9 3 3 5 5" xfId="4785" xr:uid="{1C3072EA-6FC5-4526-A40F-44F30066E7A4}"/>
    <cellStyle name="Normal 9 3 3 6" xfId="2336" xr:uid="{26C12FD0-8CC7-4E56-85C1-0342C95B21A2}"/>
    <cellStyle name="Normal 9 3 3 6 2" xfId="2337" xr:uid="{DF5D9876-9C9A-4202-A19D-058E8B112DD9}"/>
    <cellStyle name="Normal 9 3 3 6 2 2" xfId="4791" xr:uid="{DE8B230A-0247-41DA-8B13-B89DB333DBAD}"/>
    <cellStyle name="Normal 9 3 3 6 3" xfId="4790" xr:uid="{872C776B-9B7C-4DF7-8215-10CBA73B5A70}"/>
    <cellStyle name="Normal 9 3 3 7" xfId="2338" xr:uid="{5D82FD7B-458C-4635-AAEA-E590AEDCAFCC}"/>
    <cellStyle name="Normal 9 3 3 7 2" xfId="4792" xr:uid="{7A96AA70-9424-44B7-B370-E5A51E8DDB3B}"/>
    <cellStyle name="Normal 9 3 3 8" xfId="4042" xr:uid="{ACA60260-F596-4633-9DE0-E9F801B704D3}"/>
    <cellStyle name="Normal 9 3 3 8 2" xfId="4793" xr:uid="{BAA3046C-A703-4EED-B70E-D7F7AF908DEB}"/>
    <cellStyle name="Normal 9 3 4" xfId="171" xr:uid="{8D0E3C21-F045-4DF2-AE04-1882F3716EE3}"/>
    <cellStyle name="Normal 9 3 4 2" xfId="450" xr:uid="{0B69FE72-F9AA-4D9F-A818-3E78CCA35A0D}"/>
    <cellStyle name="Normal 9 3 4 2 2" xfId="850" xr:uid="{2AB44907-D3F8-4458-8107-B5AF71DC94E3}"/>
    <cellStyle name="Normal 9 3 4 2 2 2" xfId="2339" xr:uid="{EF50AD72-77D0-4449-8BFC-0FCAE5490776}"/>
    <cellStyle name="Normal 9 3 4 2 2 2 2" xfId="2340" xr:uid="{208BE837-0980-4F51-91FA-5C52984607FD}"/>
    <cellStyle name="Normal 9 3 4 2 2 2 2 2" xfId="4798" xr:uid="{D12A2C4D-E715-4098-896A-2DC7E3A59532}"/>
    <cellStyle name="Normal 9 3 4 2 2 2 3" xfId="4797" xr:uid="{ACBA837E-F313-4A47-81EF-FFA09B6CF971}"/>
    <cellStyle name="Normal 9 3 4 2 2 3" xfId="2341" xr:uid="{F26A9587-28D2-4009-A0B7-8361E67336EA}"/>
    <cellStyle name="Normal 9 3 4 2 2 3 2" xfId="4799" xr:uid="{7DB6F3DC-1436-4393-A51D-0084A973145E}"/>
    <cellStyle name="Normal 9 3 4 2 2 4" xfId="4043" xr:uid="{05E5C924-682A-4C00-86A2-B8CF132E5E39}"/>
    <cellStyle name="Normal 9 3 4 2 2 4 2" xfId="4800" xr:uid="{169F79CA-21A0-42ED-93A3-6F9775A5464B}"/>
    <cellStyle name="Normal 9 3 4 2 2 5" xfId="4796" xr:uid="{56A8F701-2671-4EA3-B99B-4BD42B20373E}"/>
    <cellStyle name="Normal 9 3 4 2 3" xfId="2342" xr:uid="{33BDC57D-3CBC-42C0-8574-517B724F07FE}"/>
    <cellStyle name="Normal 9 3 4 2 3 2" xfId="2343" xr:uid="{9D82FB14-1315-4103-8C69-108734E444DA}"/>
    <cellStyle name="Normal 9 3 4 2 3 2 2" xfId="4802" xr:uid="{4254247A-1492-42BE-82AB-803DE23C5004}"/>
    <cellStyle name="Normal 9 3 4 2 3 3" xfId="4801" xr:uid="{654830D9-F0E5-405F-BF9F-92FFB2F0A64B}"/>
    <cellStyle name="Normal 9 3 4 2 4" xfId="2344" xr:uid="{9016EE68-B009-4984-85C7-8F4C44221C31}"/>
    <cellStyle name="Normal 9 3 4 2 4 2" xfId="4803" xr:uid="{4344BCCD-D94A-4A95-93FC-B1CBFF849CD5}"/>
    <cellStyle name="Normal 9 3 4 2 5" xfId="4044" xr:uid="{25ED76A0-34CD-40B1-B827-2367B39CF3C0}"/>
    <cellStyle name="Normal 9 3 4 2 5 2" xfId="4804" xr:uid="{FDA41A44-D18A-41E6-A4F9-A0502C769EA6}"/>
    <cellStyle name="Normal 9 3 4 2 6" xfId="4795" xr:uid="{90F4F522-D886-4A30-A80D-752A2A888975}"/>
    <cellStyle name="Normal 9 3 4 3" xfId="851" xr:uid="{EFECC5BB-1AF0-4FB8-B921-A29124CFAD92}"/>
    <cellStyle name="Normal 9 3 4 3 2" xfId="2345" xr:uid="{9D2BE70E-0949-428C-A9C3-1BAD715D7D1D}"/>
    <cellStyle name="Normal 9 3 4 3 2 2" xfId="2346" xr:uid="{F14A8B6E-2517-466B-BF28-BFC9BDB6E5B6}"/>
    <cellStyle name="Normal 9 3 4 3 2 2 2" xfId="4807" xr:uid="{8FF7C884-703D-4218-A9DE-812F35366D9B}"/>
    <cellStyle name="Normal 9 3 4 3 2 3" xfId="4806" xr:uid="{9787E638-C889-482E-B81D-1EBB305CD384}"/>
    <cellStyle name="Normal 9 3 4 3 3" xfId="2347" xr:uid="{6DFAC180-5DB0-406E-AB74-F7E97D78D732}"/>
    <cellStyle name="Normal 9 3 4 3 3 2" xfId="4808" xr:uid="{0E442BA7-D2CC-4988-B636-637CE5ECDBF2}"/>
    <cellStyle name="Normal 9 3 4 3 4" xfId="4045" xr:uid="{31CB1596-45AF-4895-8D27-E5D991DC75B0}"/>
    <cellStyle name="Normal 9 3 4 3 4 2" xfId="4809" xr:uid="{46D31052-0B47-4F25-825D-9F1044C164DD}"/>
    <cellStyle name="Normal 9 3 4 3 5" xfId="4805" xr:uid="{0D6C44A4-824E-4F90-A21A-BC623DD494A2}"/>
    <cellStyle name="Normal 9 3 4 4" xfId="2348" xr:uid="{419BB3E6-34F9-499E-8352-45195FA16FEC}"/>
    <cellStyle name="Normal 9 3 4 4 2" xfId="2349" xr:uid="{8DD765FC-72FC-4DDD-9C8A-A6710A70FE1F}"/>
    <cellStyle name="Normal 9 3 4 4 2 2" xfId="4811" xr:uid="{61374E0D-6B19-4A2E-A31B-7E39D46DDCC1}"/>
    <cellStyle name="Normal 9 3 4 4 3" xfId="4046" xr:uid="{5181DC6E-762F-489F-9C96-C3B7C1D0FC0A}"/>
    <cellStyle name="Normal 9 3 4 4 3 2" xfId="4812" xr:uid="{4226797E-B5E5-4378-8E8F-15D70A0A4869}"/>
    <cellStyle name="Normal 9 3 4 4 4" xfId="4047" xr:uid="{C7156A31-7156-4CB7-9929-289F514CB6E0}"/>
    <cellStyle name="Normal 9 3 4 4 4 2" xfId="4813" xr:uid="{87EF3623-B7D3-4271-80C0-6994E8577B0F}"/>
    <cellStyle name="Normal 9 3 4 4 5" xfId="4810" xr:uid="{39BB8507-25CF-4EDF-A67D-61BECEF41DFD}"/>
    <cellStyle name="Normal 9 3 4 5" xfId="2350" xr:uid="{BCBB98A5-5E77-4124-8BBE-7D8781FCAD59}"/>
    <cellStyle name="Normal 9 3 4 5 2" xfId="4814" xr:uid="{9CDCFE62-DD95-406E-93C6-C2DDDEDDB9EB}"/>
    <cellStyle name="Normal 9 3 4 6" xfId="4048" xr:uid="{F3978406-7BD6-4F72-AE0A-13E03FEAA0D9}"/>
    <cellStyle name="Normal 9 3 4 6 2" xfId="4815" xr:uid="{FDA7891C-297A-4761-8786-837CA7A518BB}"/>
    <cellStyle name="Normal 9 3 4 7" xfId="4049" xr:uid="{99D2E871-41EF-40FE-8768-D8D38791CBBD}"/>
    <cellStyle name="Normal 9 3 4 7 2" xfId="4816" xr:uid="{FF071F9A-D914-4135-B259-15CA5ED699A9}"/>
    <cellStyle name="Normal 9 3 4 8" xfId="4794" xr:uid="{5B00ECCF-7EFE-4665-9CCE-423CD1D2B954}"/>
    <cellStyle name="Normal 9 3 5" xfId="410" xr:uid="{812DBA0C-487F-4019-86C5-56426A323A36}"/>
    <cellStyle name="Normal 9 3 5 2" xfId="852" xr:uid="{66C52BD7-6321-40F4-84C8-89298047625B}"/>
    <cellStyle name="Normal 9 3 5 2 2" xfId="853" xr:uid="{F5EAA1FA-5178-475D-85A8-EBC4AB60C4B9}"/>
    <cellStyle name="Normal 9 3 5 2 2 2" xfId="2351" xr:uid="{0E51A883-AB3E-4797-B8BF-6DB02E07DD4E}"/>
    <cellStyle name="Normal 9 3 5 2 2 2 2" xfId="2352" xr:uid="{A666E629-3F41-49CA-9CD3-CAF66020722C}"/>
    <cellStyle name="Normal 9 3 5 2 2 2 2 2" xfId="4821" xr:uid="{2BE862A6-B3E4-485F-A70E-777FAFCEDC0D}"/>
    <cellStyle name="Normal 9 3 5 2 2 2 3" xfId="4820" xr:uid="{BDAD97D8-CF5E-408C-B26E-6A79D33B1973}"/>
    <cellStyle name="Normal 9 3 5 2 2 3" xfId="2353" xr:uid="{3A42AA59-C09F-4DCD-B154-EF69AE59007A}"/>
    <cellStyle name="Normal 9 3 5 2 2 3 2" xfId="4822" xr:uid="{2ACC6457-AE6F-4128-9C0A-CF6D6988BDE1}"/>
    <cellStyle name="Normal 9 3 5 2 2 4" xfId="4819" xr:uid="{3C03F4DF-B3B1-4A87-BDDE-C29BA219A1D0}"/>
    <cellStyle name="Normal 9 3 5 2 3" xfId="2354" xr:uid="{1FA08A55-B9AF-4885-B305-E18EEA929C7A}"/>
    <cellStyle name="Normal 9 3 5 2 3 2" xfId="2355" xr:uid="{48662C8C-93F9-4DBE-BDA2-AD8FDCE62E24}"/>
    <cellStyle name="Normal 9 3 5 2 3 2 2" xfId="4824" xr:uid="{F155E5C2-525E-4F9C-BB44-7FD88736B277}"/>
    <cellStyle name="Normal 9 3 5 2 3 3" xfId="4823" xr:uid="{F7C71871-4104-4E52-9BA9-9247E5B029D8}"/>
    <cellStyle name="Normal 9 3 5 2 4" xfId="2356" xr:uid="{377E1528-FDEB-437F-9B55-18FB9EE7EF72}"/>
    <cellStyle name="Normal 9 3 5 2 4 2" xfId="4825" xr:uid="{21049440-CE3E-401F-8B03-2D0DB0C85D7E}"/>
    <cellStyle name="Normal 9 3 5 2 5" xfId="4818" xr:uid="{785B0C16-7C1D-4402-B2FD-BA0F3142C3D2}"/>
    <cellStyle name="Normal 9 3 5 3" xfId="854" xr:uid="{DB0DE548-630B-4C28-B497-30B89542E0C4}"/>
    <cellStyle name="Normal 9 3 5 3 2" xfId="2357" xr:uid="{00AEC338-30F1-4AE1-91CC-FF497B6DD1E0}"/>
    <cellStyle name="Normal 9 3 5 3 2 2" xfId="2358" xr:uid="{0B8D086C-F2E0-4AEC-B43A-24CFF8E19D88}"/>
    <cellStyle name="Normal 9 3 5 3 2 2 2" xfId="4828" xr:uid="{74F33185-0D4A-4DFA-A000-140A2DD892D4}"/>
    <cellStyle name="Normal 9 3 5 3 2 3" xfId="4827" xr:uid="{D76948A1-D5E8-4A28-8363-1A31C442C6E6}"/>
    <cellStyle name="Normal 9 3 5 3 3" xfId="2359" xr:uid="{AABA3F4B-F8EA-4C04-8CB4-EA1CBA26EE0A}"/>
    <cellStyle name="Normal 9 3 5 3 3 2" xfId="4829" xr:uid="{AE0C90F8-1025-496B-9C48-BD924EB392E7}"/>
    <cellStyle name="Normal 9 3 5 3 4" xfId="4050" xr:uid="{B191EAAA-B535-4EE9-BE93-10F460BFB21E}"/>
    <cellStyle name="Normal 9 3 5 3 4 2" xfId="4830" xr:uid="{96245B97-CE54-47F6-B179-462CE12C5368}"/>
    <cellStyle name="Normal 9 3 5 3 5" xfId="4826" xr:uid="{C8B23C6F-6C87-4524-BFB1-2B68D411FA36}"/>
    <cellStyle name="Normal 9 3 5 4" xfId="2360" xr:uid="{4E5E6D48-57AD-42BF-8090-06E85320F303}"/>
    <cellStyle name="Normal 9 3 5 4 2" xfId="2361" xr:uid="{B17B92A0-F4A0-401F-ADBF-D6FD9F39CD7C}"/>
    <cellStyle name="Normal 9 3 5 4 2 2" xfId="4832" xr:uid="{A8050D59-9132-4ECB-97E2-9C009FD01C4F}"/>
    <cellStyle name="Normal 9 3 5 4 3" xfId="4831" xr:uid="{B0A8C43B-124B-47A9-8074-01C5CDBAB6BF}"/>
    <cellStyle name="Normal 9 3 5 5" xfId="2362" xr:uid="{26B5A735-6727-49AF-95E9-F34FF2FED3FB}"/>
    <cellStyle name="Normal 9 3 5 5 2" xfId="4833" xr:uid="{5D59F55E-EC23-4D11-850D-B5CAD825048C}"/>
    <cellStyle name="Normal 9 3 5 6" xfId="4051" xr:uid="{DA596BC4-D7A5-4E12-BB56-AC2509096F51}"/>
    <cellStyle name="Normal 9 3 5 6 2" xfId="4834" xr:uid="{EEEBD97B-CC28-4F88-B2E7-DC3C1BA75D6B}"/>
    <cellStyle name="Normal 9 3 5 7" xfId="4817" xr:uid="{607E675F-8CEF-4E64-BF48-DAECF08629BB}"/>
    <cellStyle name="Normal 9 3 6" xfId="411" xr:uid="{672535BA-966A-4509-AF3E-84E7C38695A8}"/>
    <cellStyle name="Normal 9 3 6 2" xfId="855" xr:uid="{18D5D10B-0609-4379-BE7E-2DFB442FED41}"/>
    <cellStyle name="Normal 9 3 6 2 2" xfId="2363" xr:uid="{1F95F83A-8466-4633-A7D4-CDE23AE07C9F}"/>
    <cellStyle name="Normal 9 3 6 2 2 2" xfId="2364" xr:uid="{2615F0B4-6BE6-40C9-B6B4-DA2ABD40F2BE}"/>
    <cellStyle name="Normal 9 3 6 2 2 2 2" xfId="4838" xr:uid="{D0C35D59-A7A5-4703-B7E9-B2BEBE75D368}"/>
    <cellStyle name="Normal 9 3 6 2 2 3" xfId="4837" xr:uid="{C00D7F84-53E4-49D8-A9BC-32BEB1BC060A}"/>
    <cellStyle name="Normal 9 3 6 2 3" xfId="2365" xr:uid="{93724F06-2EFC-49F0-8FC5-A3E088A22456}"/>
    <cellStyle name="Normal 9 3 6 2 3 2" xfId="4839" xr:uid="{34919974-966A-4B79-B164-AFD7529C01F9}"/>
    <cellStyle name="Normal 9 3 6 2 4" xfId="4052" xr:uid="{CA8D6802-0F15-4BFC-9C98-C4CDC1BD60DB}"/>
    <cellStyle name="Normal 9 3 6 2 4 2" xfId="4840" xr:uid="{22DB6887-FC81-4EA8-9E96-BFA58B5ED1EA}"/>
    <cellStyle name="Normal 9 3 6 2 5" xfId="4836" xr:uid="{F5DF9C08-FD7B-4354-8AE8-DA461377CF76}"/>
    <cellStyle name="Normal 9 3 6 3" xfId="2366" xr:uid="{FE38A264-45C9-4AE7-89CF-A5B5C5703533}"/>
    <cellStyle name="Normal 9 3 6 3 2" xfId="2367" xr:uid="{25E50B49-E5CE-4D68-A9EC-C79089E44127}"/>
    <cellStyle name="Normal 9 3 6 3 2 2" xfId="4842" xr:uid="{1CA00F02-D582-456C-8850-8514E8432649}"/>
    <cellStyle name="Normal 9 3 6 3 3" xfId="4841" xr:uid="{CF521E23-0607-42DF-9ACE-91D17834E97C}"/>
    <cellStyle name="Normal 9 3 6 4" xfId="2368" xr:uid="{126B2860-08A4-40A3-AFD4-DD95C0015C60}"/>
    <cellStyle name="Normal 9 3 6 4 2" xfId="4843" xr:uid="{E590C0FE-B81C-40D4-B263-40B3AB8B51C0}"/>
    <cellStyle name="Normal 9 3 6 5" xfId="4053" xr:uid="{090B2581-47F9-4E3E-8056-E49DBE0F5E4D}"/>
    <cellStyle name="Normal 9 3 6 5 2" xfId="4844" xr:uid="{20757C9C-12F6-48C5-B808-0F6BC6D8E0BC}"/>
    <cellStyle name="Normal 9 3 6 6" xfId="4835" xr:uid="{A8BCDC35-4748-40F1-A5C2-9490F6595406}"/>
    <cellStyle name="Normal 9 3 7" xfId="856" xr:uid="{F8730CD9-1530-4066-A161-3EA9F5486D75}"/>
    <cellStyle name="Normal 9 3 7 2" xfId="2369" xr:uid="{B4D4B8F5-A67C-4291-AB3F-E3480E06317C}"/>
    <cellStyle name="Normal 9 3 7 2 2" xfId="2370" xr:uid="{417541C1-E055-4461-B864-738EDDFAE7CD}"/>
    <cellStyle name="Normal 9 3 7 2 2 2" xfId="4847" xr:uid="{A16C3282-F8B0-4FCE-A52F-EA5BA556E8CF}"/>
    <cellStyle name="Normal 9 3 7 2 3" xfId="4846" xr:uid="{4D2B2072-40AF-4762-A81E-6AE1EFC81CC1}"/>
    <cellStyle name="Normal 9 3 7 3" xfId="2371" xr:uid="{013C0CB0-AF6B-4D11-A83B-48879203031A}"/>
    <cellStyle name="Normal 9 3 7 3 2" xfId="4848" xr:uid="{1F9D0B51-7F9C-45F2-8CBD-03001065A901}"/>
    <cellStyle name="Normal 9 3 7 4" xfId="4054" xr:uid="{56E4A2B8-EC09-4772-A527-8091F82FC5BA}"/>
    <cellStyle name="Normal 9 3 7 4 2" xfId="4849" xr:uid="{0832A75F-AFA3-47DA-89C6-A5AA12CECBC6}"/>
    <cellStyle name="Normal 9 3 7 5" xfId="4845" xr:uid="{C1604EA4-D3B9-4CB5-9517-60BD6736A981}"/>
    <cellStyle name="Normal 9 3 8" xfId="2372" xr:uid="{CD0EB4BA-B9CD-4C06-AC01-811B1086D60F}"/>
    <cellStyle name="Normal 9 3 8 2" xfId="2373" xr:uid="{FC57E5D7-9F07-4566-9B03-93D40DBC4372}"/>
    <cellStyle name="Normal 9 3 8 2 2" xfId="4851" xr:uid="{B7285FD1-33E7-4BFE-A211-688D6D8434B3}"/>
    <cellStyle name="Normal 9 3 8 3" xfId="4055" xr:uid="{89FB3B3C-C71B-4200-BE50-93EF8F707284}"/>
    <cellStyle name="Normal 9 3 8 3 2" xfId="4852" xr:uid="{3F8E430E-ED9D-4504-9F49-EF5B32F02FC9}"/>
    <cellStyle name="Normal 9 3 8 4" xfId="4056" xr:uid="{A6359DAD-F531-4769-97B4-4E420B5030ED}"/>
    <cellStyle name="Normal 9 3 8 4 2" xfId="4853" xr:uid="{346D0952-F7D5-40BE-9927-555F7FA9CD5F}"/>
    <cellStyle name="Normal 9 3 8 5" xfId="4850" xr:uid="{F6E65E93-D729-46DA-BE7D-C0543F7AFD9D}"/>
    <cellStyle name="Normal 9 3 9" xfId="2374" xr:uid="{7A17DCCD-9265-4AB9-8DD1-6CD1CDEE3B10}"/>
    <cellStyle name="Normal 9 3 9 2" xfId="4854" xr:uid="{BDB64425-B25F-4A9D-A3D8-BBD59BCECD0B}"/>
    <cellStyle name="Normal 9 4" xfId="172" xr:uid="{22AEFE9C-7AF5-4CB0-82A1-0761252C6BD7}"/>
    <cellStyle name="Normal 9 4 10" xfId="4057" xr:uid="{5E2ACC58-6700-409A-8D55-1D7228BA638D}"/>
    <cellStyle name="Normal 9 4 10 2" xfId="4856" xr:uid="{DF63CA27-2E04-4855-A328-ABEF61DE0D9C}"/>
    <cellStyle name="Normal 9 4 11" xfId="4058" xr:uid="{19E41A7C-649E-4CFD-A8CD-EED7CF5CCBDB}"/>
    <cellStyle name="Normal 9 4 11 2" xfId="4857" xr:uid="{8E6FC0AA-B6E7-432F-A41D-EDEE83FD2B00}"/>
    <cellStyle name="Normal 9 4 12" xfId="4855" xr:uid="{F47BE107-079A-436C-A78D-B95A5C79A3E8}"/>
    <cellStyle name="Normal 9 4 2" xfId="173" xr:uid="{6F935105-F46F-4ABD-B1AB-ED334A2DF920}"/>
    <cellStyle name="Normal 9 4 2 10" xfId="4858" xr:uid="{8E18C4C2-FC5E-4B31-B253-6FDC0B9719A6}"/>
    <cellStyle name="Normal 9 4 2 2" xfId="174" xr:uid="{1E7C776C-0C1B-4B99-88C2-24A0D41A6435}"/>
    <cellStyle name="Normal 9 4 2 2 2" xfId="412" xr:uid="{8C79C766-FD2C-4DC8-B116-40F86BD02E7F}"/>
    <cellStyle name="Normal 9 4 2 2 2 2" xfId="857" xr:uid="{0A81D992-39B1-4F23-B3D9-88C15FBFBBAE}"/>
    <cellStyle name="Normal 9 4 2 2 2 2 2" xfId="2375" xr:uid="{415D2A66-8360-4992-8C82-D97C5C8D06CF}"/>
    <cellStyle name="Normal 9 4 2 2 2 2 2 2" xfId="2376" xr:uid="{0C6B3262-D2D5-4C91-879C-55C4971D1F11}"/>
    <cellStyle name="Normal 9 4 2 2 2 2 2 2 2" xfId="4863" xr:uid="{500DD2DC-ECFD-4700-BB3E-13A1BE5E480D}"/>
    <cellStyle name="Normal 9 4 2 2 2 2 2 3" xfId="4862" xr:uid="{A007897E-B53A-4C3E-BFFB-2DB7E8DB2EDF}"/>
    <cellStyle name="Normal 9 4 2 2 2 2 3" xfId="2377" xr:uid="{83A9A624-8A15-4B75-AB0E-898E4498B486}"/>
    <cellStyle name="Normal 9 4 2 2 2 2 3 2" xfId="4864" xr:uid="{40D25EEB-AD12-4F6C-858F-5FDF5A965A2B}"/>
    <cellStyle name="Normal 9 4 2 2 2 2 4" xfId="4059" xr:uid="{D12E9678-20AE-4D6B-915E-42897BC0BACD}"/>
    <cellStyle name="Normal 9 4 2 2 2 2 4 2" xfId="4865" xr:uid="{565179DA-6489-49D7-B814-1868975A02BF}"/>
    <cellStyle name="Normal 9 4 2 2 2 2 5" xfId="4861" xr:uid="{13BB5E26-1C83-47B5-8B67-B5645E6FDC0A}"/>
    <cellStyle name="Normal 9 4 2 2 2 3" xfId="2378" xr:uid="{3BC5E1AB-928D-41A8-ACAD-FD2F52A3ACAB}"/>
    <cellStyle name="Normal 9 4 2 2 2 3 2" xfId="2379" xr:uid="{5278FE79-8330-4829-8EAA-345DC4D6FEB7}"/>
    <cellStyle name="Normal 9 4 2 2 2 3 2 2" xfId="4867" xr:uid="{99B0AFF7-7FF2-435F-A822-10A08279842E}"/>
    <cellStyle name="Normal 9 4 2 2 2 3 3" xfId="4060" xr:uid="{EC236A12-1FB1-4975-BE6D-5B125D5A1CA3}"/>
    <cellStyle name="Normal 9 4 2 2 2 3 3 2" xfId="4868" xr:uid="{4DC1F351-31CD-4584-8492-DED0D9AB784D}"/>
    <cellStyle name="Normal 9 4 2 2 2 3 4" xfId="4061" xr:uid="{406FCF6B-1952-4642-9453-FDE2553ABF5E}"/>
    <cellStyle name="Normal 9 4 2 2 2 3 4 2" xfId="4869" xr:uid="{68E648A1-AB26-4306-A66E-033B4C5FF857}"/>
    <cellStyle name="Normal 9 4 2 2 2 3 5" xfId="4866" xr:uid="{E4A52EC4-209B-4C59-84F1-8E8482CD4BBB}"/>
    <cellStyle name="Normal 9 4 2 2 2 4" xfId="2380" xr:uid="{1062DD28-D7DE-48B9-B9D8-69B9EE6E0331}"/>
    <cellStyle name="Normal 9 4 2 2 2 4 2" xfId="4870" xr:uid="{8D23BE5F-8894-4223-94B4-847D670F2C1B}"/>
    <cellStyle name="Normal 9 4 2 2 2 5" xfId="4062" xr:uid="{11A8A13C-DA11-4C55-9F8B-C6D8B7A72594}"/>
    <cellStyle name="Normal 9 4 2 2 2 5 2" xfId="4871" xr:uid="{FE6B0B45-0829-4698-AA0A-624D43543392}"/>
    <cellStyle name="Normal 9 4 2 2 2 6" xfId="4063" xr:uid="{9AB58316-FB57-4A51-AF89-1D3083107533}"/>
    <cellStyle name="Normal 9 4 2 2 2 6 2" xfId="4872" xr:uid="{DDDDEB73-E70D-4897-A0CD-10369BD5E8C8}"/>
    <cellStyle name="Normal 9 4 2 2 2 7" xfId="4860" xr:uid="{4BDD2B5B-8F1B-4C3D-A21F-461E9FCE70EE}"/>
    <cellStyle name="Normal 9 4 2 2 3" xfId="858" xr:uid="{ADC36E3E-A672-4FDF-A965-0EBBEEDC4F4D}"/>
    <cellStyle name="Normal 9 4 2 2 3 2" xfId="2381" xr:uid="{C5694238-3701-4405-BC77-CFF7A99E12DD}"/>
    <cellStyle name="Normal 9 4 2 2 3 2 2" xfId="2382" xr:uid="{EBDA95C7-9BE0-4D04-9C6D-5FB7D5C1CB94}"/>
    <cellStyle name="Normal 9 4 2 2 3 2 2 2" xfId="4875" xr:uid="{67E99859-16B5-40A9-8415-8746D0136692}"/>
    <cellStyle name="Normal 9 4 2 2 3 2 3" xfId="4064" xr:uid="{367DAB0F-99AB-4C8D-88B8-C722313671AE}"/>
    <cellStyle name="Normal 9 4 2 2 3 2 3 2" xfId="4876" xr:uid="{EE6115E6-AE56-4BE1-804E-A272EF09FD0E}"/>
    <cellStyle name="Normal 9 4 2 2 3 2 4" xfId="4065" xr:uid="{ECC1604D-A995-456D-88C8-FC81190E0090}"/>
    <cellStyle name="Normal 9 4 2 2 3 2 4 2" xfId="4877" xr:uid="{BF3D4860-C122-4E32-B3E5-F92A05059D69}"/>
    <cellStyle name="Normal 9 4 2 2 3 2 5" xfId="4874" xr:uid="{6F6D8555-6B04-4174-BF63-75DC16AC99AC}"/>
    <cellStyle name="Normal 9 4 2 2 3 3" xfId="2383" xr:uid="{94EEB9D2-BFDD-433C-A84C-948CFE522705}"/>
    <cellStyle name="Normal 9 4 2 2 3 3 2" xfId="4878" xr:uid="{C96B5587-1809-4F82-9362-2A0EA59FEE70}"/>
    <cellStyle name="Normal 9 4 2 2 3 4" xfId="4066" xr:uid="{82DF55B2-FB1E-4BA1-BACE-71F1EA6F3D95}"/>
    <cellStyle name="Normal 9 4 2 2 3 4 2" xfId="4879" xr:uid="{3E3C0EE4-7703-45FE-B541-F7061E9D57EA}"/>
    <cellStyle name="Normal 9 4 2 2 3 5" xfId="4067" xr:uid="{148D15C0-22FA-4451-AB25-A1297809E1FE}"/>
    <cellStyle name="Normal 9 4 2 2 3 5 2" xfId="4880" xr:uid="{99671D53-46C5-4CD1-B6D3-A9D2C08728FC}"/>
    <cellStyle name="Normal 9 4 2 2 3 6" xfId="4873" xr:uid="{FB32C5FE-1770-4E6B-B731-DC828247C3C5}"/>
    <cellStyle name="Normal 9 4 2 2 4" xfId="2384" xr:uid="{0A93D909-A716-41A2-8688-2C84B502A32D}"/>
    <cellStyle name="Normal 9 4 2 2 4 2" xfId="2385" xr:uid="{5565C64C-E0A5-4A6D-8497-0CCBBE68C7A3}"/>
    <cellStyle name="Normal 9 4 2 2 4 2 2" xfId="4882" xr:uid="{575FB3A4-C1A5-4BB9-8B26-D34F5F9C6503}"/>
    <cellStyle name="Normal 9 4 2 2 4 3" xfId="4068" xr:uid="{73CBC79C-6EC9-45D8-9EEB-0E3F7B7468FF}"/>
    <cellStyle name="Normal 9 4 2 2 4 3 2" xfId="4883" xr:uid="{7043622A-6DD8-4223-8EC0-F7BF90D008FF}"/>
    <cellStyle name="Normal 9 4 2 2 4 4" xfId="4069" xr:uid="{95146BDD-0C4E-4081-B93D-1E6697376718}"/>
    <cellStyle name="Normal 9 4 2 2 4 4 2" xfId="4884" xr:uid="{61C35AC0-D557-471D-8C3D-5EECA2D213B3}"/>
    <cellStyle name="Normal 9 4 2 2 4 5" xfId="4881" xr:uid="{2D1A75EE-71BD-4201-A579-3E44B4C76F2C}"/>
    <cellStyle name="Normal 9 4 2 2 5" xfId="2386" xr:uid="{F7F20901-BAB0-47B3-B6B0-8C04FD2B4993}"/>
    <cellStyle name="Normal 9 4 2 2 5 2" xfId="4070" xr:uid="{28D27B59-694F-40CD-A3A7-333EF7C3EE58}"/>
    <cellStyle name="Normal 9 4 2 2 5 2 2" xfId="4886" xr:uid="{E7694C53-408E-4248-90A0-17520ADED79E}"/>
    <cellStyle name="Normal 9 4 2 2 5 3" xfId="4071" xr:uid="{68E754BB-40A7-4789-BE1E-6D651A60BAD6}"/>
    <cellStyle name="Normal 9 4 2 2 5 3 2" xfId="4887" xr:uid="{7532B466-69F6-4AC6-AB5D-58BA71E05492}"/>
    <cellStyle name="Normal 9 4 2 2 5 4" xfId="4072" xr:uid="{A5B3D0EB-1F9E-41A6-8A4F-F5F4809B687E}"/>
    <cellStyle name="Normal 9 4 2 2 5 4 2" xfId="4888" xr:uid="{7604C943-1684-4C5D-BDF0-C24B618E041D}"/>
    <cellStyle name="Normal 9 4 2 2 5 5" xfId="4885" xr:uid="{3494CAB5-C944-4207-870E-53AB998A8A0B}"/>
    <cellStyle name="Normal 9 4 2 2 6" xfId="4073" xr:uid="{4161CF2E-8FDB-4992-8D2A-816323F5B464}"/>
    <cellStyle name="Normal 9 4 2 2 6 2" xfId="4889" xr:uid="{20C21330-A037-48E8-95B0-AD4E49B089F7}"/>
    <cellStyle name="Normal 9 4 2 2 7" xfId="4074" xr:uid="{72877018-B4A3-496F-83BB-DD7061011992}"/>
    <cellStyle name="Normal 9 4 2 2 7 2" xfId="4890" xr:uid="{2726EE63-DBFE-4973-A85A-A9DE79584C18}"/>
    <cellStyle name="Normal 9 4 2 2 8" xfId="4075" xr:uid="{0F8CBE2D-D7E2-4FE1-A575-9DD878C84B93}"/>
    <cellStyle name="Normal 9 4 2 2 8 2" xfId="4891" xr:uid="{DB89A4FE-E7F4-4D0C-A05F-ECC81EB9E7BB}"/>
    <cellStyle name="Normal 9 4 2 2 9" xfId="4859" xr:uid="{025A8C1A-1805-4A3D-8370-BBEF16F5D177}"/>
    <cellStyle name="Normal 9 4 2 3" xfId="413" xr:uid="{7573B5A7-829C-49ED-A3F5-083C121DDDDA}"/>
    <cellStyle name="Normal 9 4 2 3 2" xfId="859" xr:uid="{39EA38AD-CADF-4A61-AFA4-A6A4A4A49975}"/>
    <cellStyle name="Normal 9 4 2 3 2 2" xfId="860" xr:uid="{9106D160-1193-4185-A86C-832D719BAAD0}"/>
    <cellStyle name="Normal 9 4 2 3 2 2 2" xfId="2387" xr:uid="{5D46E5B2-44A7-49CF-8357-280E040D051C}"/>
    <cellStyle name="Normal 9 4 2 3 2 2 2 2" xfId="2388" xr:uid="{E858A601-3E2A-45DE-80DA-5137E639DD8D}"/>
    <cellStyle name="Normal 9 4 2 3 2 2 2 2 2" xfId="4896" xr:uid="{9ABF08FE-B771-412D-A7FC-D3C211FC8F07}"/>
    <cellStyle name="Normal 9 4 2 3 2 2 2 3" xfId="4895" xr:uid="{DCDEEEA3-0321-49EA-A577-FF32B2CBA841}"/>
    <cellStyle name="Normal 9 4 2 3 2 2 3" xfId="2389" xr:uid="{F43AA9F2-AB6E-4E2F-AB8E-507F038AC43B}"/>
    <cellStyle name="Normal 9 4 2 3 2 2 3 2" xfId="4897" xr:uid="{19C2BC91-437B-4DEE-B970-8389DD28AD3B}"/>
    <cellStyle name="Normal 9 4 2 3 2 2 4" xfId="4894" xr:uid="{4119C8C8-8DDE-479A-885E-86AE0CFD77AF}"/>
    <cellStyle name="Normal 9 4 2 3 2 3" xfId="2390" xr:uid="{AA07DCD7-D7E2-4AAE-8A1A-361D424862B5}"/>
    <cellStyle name="Normal 9 4 2 3 2 3 2" xfId="2391" xr:uid="{029B8C52-B91B-429C-8C5A-BD23EACBEC47}"/>
    <cellStyle name="Normal 9 4 2 3 2 3 2 2" xfId="4899" xr:uid="{DFFC3314-47E3-4E6C-92BF-1A932A294489}"/>
    <cellStyle name="Normal 9 4 2 3 2 3 3" xfId="4898" xr:uid="{1A5C1BFF-48D0-4008-8B5E-6F6D93DA1CC2}"/>
    <cellStyle name="Normal 9 4 2 3 2 4" xfId="2392" xr:uid="{0F38C133-CF05-4BD6-8A8B-2FE3FD6854D0}"/>
    <cellStyle name="Normal 9 4 2 3 2 4 2" xfId="4900" xr:uid="{53ED9BCD-1F4A-4F7A-A915-35B6C08358C2}"/>
    <cellStyle name="Normal 9 4 2 3 2 5" xfId="4893" xr:uid="{D8E634B3-0CEE-4C38-A5D7-624F306924E1}"/>
    <cellStyle name="Normal 9 4 2 3 3" xfId="861" xr:uid="{494D4089-5117-49D9-AC69-527A42F1E716}"/>
    <cellStyle name="Normal 9 4 2 3 3 2" xfId="2393" xr:uid="{BA1953DE-0A5E-4603-91D9-E8E65C185319}"/>
    <cellStyle name="Normal 9 4 2 3 3 2 2" xfId="2394" xr:uid="{DF4DAFE1-3EA5-4737-8D00-97FE90E89B23}"/>
    <cellStyle name="Normal 9 4 2 3 3 2 2 2" xfId="4903" xr:uid="{7FA252E1-FB29-48CA-9DD8-B26478AF6908}"/>
    <cellStyle name="Normal 9 4 2 3 3 2 3" xfId="4902" xr:uid="{BE343924-1D05-45D3-A572-8AF4ACD0B1EB}"/>
    <cellStyle name="Normal 9 4 2 3 3 3" xfId="2395" xr:uid="{19FD8302-2EC8-43F6-B5EB-255E8C2012C0}"/>
    <cellStyle name="Normal 9 4 2 3 3 3 2" xfId="4904" xr:uid="{D3137FCA-E82F-49D8-B48C-B9C0AF194B7A}"/>
    <cellStyle name="Normal 9 4 2 3 3 4" xfId="4076" xr:uid="{FA393295-BE1D-49CA-B891-FF7D4C96B492}"/>
    <cellStyle name="Normal 9 4 2 3 3 4 2" xfId="4905" xr:uid="{83A6706F-C8BB-40D1-A5AC-0F9D91219973}"/>
    <cellStyle name="Normal 9 4 2 3 3 5" xfId="4901" xr:uid="{C8160A8C-19F6-4B42-BD83-EC9DFD1FB8A1}"/>
    <cellStyle name="Normal 9 4 2 3 4" xfId="2396" xr:uid="{278C82F2-5B8C-4C53-99C5-652656CF73CC}"/>
    <cellStyle name="Normal 9 4 2 3 4 2" xfId="2397" xr:uid="{1466556D-DD9A-45DB-9514-B85EAA9D9CA7}"/>
    <cellStyle name="Normal 9 4 2 3 4 2 2" xfId="4907" xr:uid="{43A029B1-B82D-478D-BE04-59C57AC6144A}"/>
    <cellStyle name="Normal 9 4 2 3 4 3" xfId="4906" xr:uid="{22837CCB-74B2-4A15-BE84-41A93EFACD85}"/>
    <cellStyle name="Normal 9 4 2 3 5" xfId="2398" xr:uid="{9FD516CE-8FB2-4F0F-9DC5-9F094A1AE0B2}"/>
    <cellStyle name="Normal 9 4 2 3 5 2" xfId="4908" xr:uid="{5B6984CD-1CF8-48F0-9CF7-F6982C1B38F5}"/>
    <cellStyle name="Normal 9 4 2 3 6" xfId="4077" xr:uid="{89087885-5E6A-4EAF-8A55-2C2335710405}"/>
    <cellStyle name="Normal 9 4 2 3 6 2" xfId="4909" xr:uid="{794735CD-C64B-48E2-873E-A46618121302}"/>
    <cellStyle name="Normal 9 4 2 3 7" xfId="4892" xr:uid="{3835B4F7-581D-443B-B648-C86FC7D6501B}"/>
    <cellStyle name="Normal 9 4 2 4" xfId="414" xr:uid="{EC93A168-BDF5-4B40-9E38-632BA8903475}"/>
    <cellStyle name="Normal 9 4 2 4 2" xfId="862" xr:uid="{D8D4B66F-4F33-4F37-9CCA-68756F644428}"/>
    <cellStyle name="Normal 9 4 2 4 2 2" xfId="2399" xr:uid="{5787FEBC-7E6E-4002-946F-076587BCF473}"/>
    <cellStyle name="Normal 9 4 2 4 2 2 2" xfId="2400" xr:uid="{3EB29BC6-2917-413B-9864-1866D454BD3B}"/>
    <cellStyle name="Normal 9 4 2 4 2 2 2 2" xfId="4913" xr:uid="{D87C936B-5F1F-43B9-B59D-C0D12C7B419B}"/>
    <cellStyle name="Normal 9 4 2 4 2 2 3" xfId="4912" xr:uid="{D639EF2A-6C07-4489-AD64-26BD081D3A23}"/>
    <cellStyle name="Normal 9 4 2 4 2 3" xfId="2401" xr:uid="{FAECC373-4913-43D1-846F-C4EC9F850176}"/>
    <cellStyle name="Normal 9 4 2 4 2 3 2" xfId="4914" xr:uid="{92D38445-22DB-4D3B-9B3C-02B528535558}"/>
    <cellStyle name="Normal 9 4 2 4 2 4" xfId="4078" xr:uid="{7C13ABF1-28EF-458F-8B97-94F2197A38D0}"/>
    <cellStyle name="Normal 9 4 2 4 2 4 2" xfId="4915" xr:uid="{008096F8-BD8C-41BA-A796-A6AA36326072}"/>
    <cellStyle name="Normal 9 4 2 4 2 5" xfId="4911" xr:uid="{F9508B60-EE1F-4082-A603-E26939401A08}"/>
    <cellStyle name="Normal 9 4 2 4 3" xfId="2402" xr:uid="{C8CDED42-8D82-4E04-A2C1-EECABC837196}"/>
    <cellStyle name="Normal 9 4 2 4 3 2" xfId="2403" xr:uid="{B613A1A4-C6DC-45A1-AE73-07F5710DFE27}"/>
    <cellStyle name="Normal 9 4 2 4 3 2 2" xfId="4917" xr:uid="{ECB6429C-123F-4A95-8B30-41D8316F36B5}"/>
    <cellStyle name="Normal 9 4 2 4 3 3" xfId="4916" xr:uid="{FAD93A8D-02E2-49D9-A84B-92DBF10EB47D}"/>
    <cellStyle name="Normal 9 4 2 4 4" xfId="2404" xr:uid="{5CEA41A4-4CC1-48A0-B191-16C0223B9F8F}"/>
    <cellStyle name="Normal 9 4 2 4 4 2" xfId="4918" xr:uid="{FC364749-334A-4085-96B1-1C864A85CDBC}"/>
    <cellStyle name="Normal 9 4 2 4 5" xfId="4079" xr:uid="{A70ECF1B-97AF-421E-AC9E-CA6E60AED5C5}"/>
    <cellStyle name="Normal 9 4 2 4 5 2" xfId="4919" xr:uid="{DB813C08-7FCD-485D-B88E-97A4AFE9E244}"/>
    <cellStyle name="Normal 9 4 2 4 6" xfId="4910" xr:uid="{D9C128EE-C7B5-4419-A80E-9667A47452CF}"/>
    <cellStyle name="Normal 9 4 2 5" xfId="415" xr:uid="{0D5A0F9D-D74C-4E6D-9C28-DE2222786591}"/>
    <cellStyle name="Normal 9 4 2 5 2" xfId="2405" xr:uid="{1346A116-4F9C-44E7-81EB-2626B3192F3F}"/>
    <cellStyle name="Normal 9 4 2 5 2 2" xfId="2406" xr:uid="{42EE3B3F-FF2A-4566-94B2-4AA380119849}"/>
    <cellStyle name="Normal 9 4 2 5 2 2 2" xfId="4922" xr:uid="{8BC868DA-3277-4014-B50B-A27A99DA3B99}"/>
    <cellStyle name="Normal 9 4 2 5 2 3" xfId="4921" xr:uid="{B86A9779-3B9B-4C52-8390-04AD98537F59}"/>
    <cellStyle name="Normal 9 4 2 5 3" xfId="2407" xr:uid="{08A92EEC-080B-4796-BB7B-9A3F9049EB3F}"/>
    <cellStyle name="Normal 9 4 2 5 3 2" xfId="4923" xr:uid="{47F091E8-D2A0-40D1-A025-1BD64FB5BB4D}"/>
    <cellStyle name="Normal 9 4 2 5 4" xfId="4080" xr:uid="{481D0FC4-49CD-4837-9FF6-5DFD2C0DD062}"/>
    <cellStyle name="Normal 9 4 2 5 4 2" xfId="4924" xr:uid="{DCABA9B3-9BC7-47DE-A0A3-0B4FBFE3CB41}"/>
    <cellStyle name="Normal 9 4 2 5 5" xfId="4920" xr:uid="{F6BE7B1E-7080-4C2D-AB62-E5CC33223459}"/>
    <cellStyle name="Normal 9 4 2 6" xfId="2408" xr:uid="{51EC1463-0801-4470-A4E3-744ADA993E4E}"/>
    <cellStyle name="Normal 9 4 2 6 2" xfId="2409" xr:uid="{085AA1AF-B3BF-453D-9CD6-C8C1347E37BC}"/>
    <cellStyle name="Normal 9 4 2 6 2 2" xfId="4926" xr:uid="{5F9C4974-98E7-4DF6-A115-CDB5C0B1A60F}"/>
    <cellStyle name="Normal 9 4 2 6 3" xfId="4081" xr:uid="{3E753848-FF3E-424C-A2E0-96C5B2519866}"/>
    <cellStyle name="Normal 9 4 2 6 3 2" xfId="4927" xr:uid="{9327BF35-DC80-4764-9801-95FA9B9B3213}"/>
    <cellStyle name="Normal 9 4 2 6 4" xfId="4082" xr:uid="{57C349F6-E9BA-49A1-844F-DB99DB17A4E9}"/>
    <cellStyle name="Normal 9 4 2 6 4 2" xfId="4928" xr:uid="{D9BCC411-A3E1-4458-B93F-B57BE9642408}"/>
    <cellStyle name="Normal 9 4 2 6 5" xfId="4925" xr:uid="{EB387AA0-6766-475B-8279-3EAC87037D8B}"/>
    <cellStyle name="Normal 9 4 2 7" xfId="2410" xr:uid="{8193ADB6-9FC4-49D9-8F60-5705B1911346}"/>
    <cellStyle name="Normal 9 4 2 7 2" xfId="4929" xr:uid="{E0E28859-2E65-42AD-8094-8E2768E52677}"/>
    <cellStyle name="Normal 9 4 2 8" xfId="4083" xr:uid="{43E0F419-8419-438C-911A-8894E779BA2C}"/>
    <cellStyle name="Normal 9 4 2 8 2" xfId="4930" xr:uid="{D8A7C028-A0CD-4F31-90B9-EBF412372659}"/>
    <cellStyle name="Normal 9 4 2 9" xfId="4084" xr:uid="{A379AC4E-B506-423F-B9E9-84E571000C6D}"/>
    <cellStyle name="Normal 9 4 2 9 2" xfId="4931" xr:uid="{D6D7047C-F434-4F6E-AC2F-8CEE644BEAE5}"/>
    <cellStyle name="Normal 9 4 3" xfId="175" xr:uid="{BD53449C-5065-4C24-839A-9F764CD95BB6}"/>
    <cellStyle name="Normal 9 4 3 2" xfId="176" xr:uid="{97F2E086-9E82-4A12-8BAD-04FB63BDDB66}"/>
    <cellStyle name="Normal 9 4 3 2 2" xfId="863" xr:uid="{7206C185-2B97-4F49-A336-2AD7B1A526C1}"/>
    <cellStyle name="Normal 9 4 3 2 2 2" xfId="2411" xr:uid="{F8320056-57A8-4E9F-A64F-5558921A3708}"/>
    <cellStyle name="Normal 9 4 3 2 2 2 2" xfId="2412" xr:uid="{627E1C76-3597-44C6-8AD4-22FE22498AA0}"/>
    <cellStyle name="Normal 9 4 3 2 2 2 2 2" xfId="4500" xr:uid="{422E58C5-CCA7-407A-A260-7A8F949CCBCA}"/>
    <cellStyle name="Normal 9 4 3 2 2 2 2 2 2" xfId="5307" xr:uid="{F6646982-C1E8-4535-A9D3-87511EC98CFF}"/>
    <cellStyle name="Normal 9 4 3 2 2 2 2 2 3" xfId="4936" xr:uid="{4188B0B5-3821-4F36-B85F-7225247B25FF}"/>
    <cellStyle name="Normal 9 4 3 2 2 2 3" xfId="4501" xr:uid="{F353F4BF-426D-4DBC-9F5E-CA116A1538AE}"/>
    <cellStyle name="Normal 9 4 3 2 2 2 3 2" xfId="5308" xr:uid="{38610982-7699-4CBD-A33B-4EEB0C8E3D12}"/>
    <cellStyle name="Normal 9 4 3 2 2 2 3 3" xfId="4935" xr:uid="{F03005A7-C7B7-4FC1-BBD2-16BF8C24955D}"/>
    <cellStyle name="Normal 9 4 3 2 2 3" xfId="2413" xr:uid="{A0953AB5-FA12-4C44-95BA-5F9126730B08}"/>
    <cellStyle name="Normal 9 4 3 2 2 3 2" xfId="4502" xr:uid="{E201E9D3-F9F8-4E53-B7B5-E4D3B08303BA}"/>
    <cellStyle name="Normal 9 4 3 2 2 3 2 2" xfId="5309" xr:uid="{0B842B05-FEC7-4E62-8002-3BB0242728D7}"/>
    <cellStyle name="Normal 9 4 3 2 2 3 2 3" xfId="4937" xr:uid="{33B0846F-E4D8-40E7-9F03-11C1106D94A7}"/>
    <cellStyle name="Normal 9 4 3 2 2 4" xfId="4085" xr:uid="{8174E60C-22A7-40D1-AE3B-8774ADCD4BFD}"/>
    <cellStyle name="Normal 9 4 3 2 2 4 2" xfId="4938" xr:uid="{E0BD51B6-1DD3-480B-A8A4-A0C765A77FB0}"/>
    <cellStyle name="Normal 9 4 3 2 2 5" xfId="4934" xr:uid="{34887B1D-8FAD-4478-8E3E-25ADECB8CFE9}"/>
    <cellStyle name="Normal 9 4 3 2 3" xfId="2414" xr:uid="{A6CEE7A4-847C-4043-B202-3F7ACDA27B66}"/>
    <cellStyle name="Normal 9 4 3 2 3 2" xfId="2415" xr:uid="{4CDFB41D-A547-4FB5-A88D-1352994AD841}"/>
    <cellStyle name="Normal 9 4 3 2 3 2 2" xfId="4503" xr:uid="{C948D875-0441-461A-B95A-926D831AAD66}"/>
    <cellStyle name="Normal 9 4 3 2 3 2 2 2" xfId="5310" xr:uid="{A5E3CF8B-8DC1-45EA-AC49-C57A3A6ACB1E}"/>
    <cellStyle name="Normal 9 4 3 2 3 2 2 3" xfId="4940" xr:uid="{6E11C410-D1DE-4654-A09F-89938FA38CD1}"/>
    <cellStyle name="Normal 9 4 3 2 3 3" xfId="4086" xr:uid="{8D752EF7-E82D-42B5-BF04-FF8BD3DD5396}"/>
    <cellStyle name="Normal 9 4 3 2 3 3 2" xfId="4941" xr:uid="{9167E4DD-E5DF-4D22-811D-E272E38CCFE3}"/>
    <cellStyle name="Normal 9 4 3 2 3 4" xfId="4087" xr:uid="{06F788E4-4DC1-4B95-B207-9BAFFC554C6F}"/>
    <cellStyle name="Normal 9 4 3 2 3 4 2" xfId="4942" xr:uid="{971EC7DA-8A67-4AB0-ADE6-90DE58CEC19A}"/>
    <cellStyle name="Normal 9 4 3 2 3 5" xfId="4939" xr:uid="{B50F4F12-8A4F-4E0B-A00B-ABD69457E080}"/>
    <cellStyle name="Normal 9 4 3 2 4" xfId="2416" xr:uid="{E9490094-A9EF-4A95-883D-3A6D31F44B90}"/>
    <cellStyle name="Normal 9 4 3 2 4 2" xfId="4504" xr:uid="{E4712AEB-0FA9-4AA9-AACD-B6E25A7BAAFC}"/>
    <cellStyle name="Normal 9 4 3 2 4 2 2" xfId="5311" xr:uid="{6103DCB8-C5A0-4E4F-B12B-1E452CB2EB64}"/>
    <cellStyle name="Normal 9 4 3 2 4 2 3" xfId="4943" xr:uid="{ED8DDA1F-09C1-4857-93C9-0B82CB6E11AA}"/>
    <cellStyle name="Normal 9 4 3 2 5" xfId="4088" xr:uid="{9FE75FD2-3B71-4A89-B135-DBFA7866C787}"/>
    <cellStyle name="Normal 9 4 3 2 5 2" xfId="4944" xr:uid="{FF9E99F5-DD25-4DE0-8DBB-1053FB49CF5B}"/>
    <cellStyle name="Normal 9 4 3 2 6" xfId="4089" xr:uid="{AD11D97C-454B-4A17-8381-56EA5568A1BB}"/>
    <cellStyle name="Normal 9 4 3 2 6 2" xfId="4945" xr:uid="{9E121400-0053-45C3-9802-42BE816B32BF}"/>
    <cellStyle name="Normal 9 4 3 2 7" xfId="4933" xr:uid="{5E7A32C7-3254-4534-9F38-6689CE7BB075}"/>
    <cellStyle name="Normal 9 4 3 3" xfId="416" xr:uid="{05A5001D-A5B4-4469-88E0-DEFCA3B063B8}"/>
    <cellStyle name="Normal 9 4 3 3 2" xfId="2417" xr:uid="{F94190F6-C3B0-4AC8-AAAE-4A076BD45836}"/>
    <cellStyle name="Normal 9 4 3 3 2 2" xfId="2418" xr:uid="{70B96814-8DE5-43A9-87B8-F5B3A5B70043}"/>
    <cellStyle name="Normal 9 4 3 3 2 2 2" xfId="4505" xr:uid="{34650DA9-A765-48A8-B539-8601D3830973}"/>
    <cellStyle name="Normal 9 4 3 3 2 2 2 2" xfId="5312" xr:uid="{709F0019-0905-4B05-9545-285998672A25}"/>
    <cellStyle name="Normal 9 4 3 3 2 2 2 3" xfId="4948" xr:uid="{7A6243A8-1F66-4257-A2F2-03D7767FD4A1}"/>
    <cellStyle name="Normal 9 4 3 3 2 3" xfId="4090" xr:uid="{0BA84255-8079-4E85-9292-9BA2B78238AE}"/>
    <cellStyle name="Normal 9 4 3 3 2 3 2" xfId="4949" xr:uid="{820BCE4D-7438-4F32-815E-F88B167966F9}"/>
    <cellStyle name="Normal 9 4 3 3 2 4" xfId="4091" xr:uid="{A5723444-29AC-46B5-9F41-9B11E4DD69CD}"/>
    <cellStyle name="Normal 9 4 3 3 2 4 2" xfId="4950" xr:uid="{43340851-0304-4AB4-82C4-93B35B712A9D}"/>
    <cellStyle name="Normal 9 4 3 3 2 5" xfId="4947" xr:uid="{9A8BF6DF-E2E8-4FAE-97B6-B074F657AA2F}"/>
    <cellStyle name="Normal 9 4 3 3 3" xfId="2419" xr:uid="{21996EC2-32DB-4809-BEF5-C90622E21710}"/>
    <cellStyle name="Normal 9 4 3 3 3 2" xfId="4506" xr:uid="{49F25CA4-350C-4489-828C-AFC254B0DDED}"/>
    <cellStyle name="Normal 9 4 3 3 3 2 2" xfId="5313" xr:uid="{D2CDB2A9-B888-4640-AD4B-26F19DA3ACA4}"/>
    <cellStyle name="Normal 9 4 3 3 3 2 3" xfId="4951" xr:uid="{8F1BBD1F-F239-47C7-9101-BA63FE9A5B76}"/>
    <cellStyle name="Normal 9 4 3 3 4" xfId="4092" xr:uid="{3DD60F78-8A54-4AD6-A39B-FA3C0A6C1EBD}"/>
    <cellStyle name="Normal 9 4 3 3 4 2" xfId="4952" xr:uid="{BD3FC9AC-6FF6-402B-A2CB-A6FB3DDF58EF}"/>
    <cellStyle name="Normal 9 4 3 3 5" xfId="4093" xr:uid="{1CBF21BF-BBCD-46EE-91BA-766AFC8CAFF1}"/>
    <cellStyle name="Normal 9 4 3 3 5 2" xfId="4953" xr:uid="{08FFFD9F-8BC0-4E11-9B70-F883946B5302}"/>
    <cellStyle name="Normal 9 4 3 3 6" xfId="4946" xr:uid="{F5B24ADD-79B8-43DC-B00C-DA9BB81E5F57}"/>
    <cellStyle name="Normal 9 4 3 4" xfId="2420" xr:uid="{AE89567A-5E54-4E1D-8AB2-4792DDD51B53}"/>
    <cellStyle name="Normal 9 4 3 4 2" xfId="2421" xr:uid="{110B7E95-D469-4A07-A392-FD376FABBEA0}"/>
    <cellStyle name="Normal 9 4 3 4 2 2" xfId="4507" xr:uid="{71EE7E13-B9AC-442E-9B4D-4CFB82783E5E}"/>
    <cellStyle name="Normal 9 4 3 4 2 2 2" xfId="5314" xr:uid="{26F27D77-B6EB-41E0-8DBD-89E44F54A1DC}"/>
    <cellStyle name="Normal 9 4 3 4 2 2 3" xfId="4955" xr:uid="{4730812C-83E0-4655-99C0-B291C8406C4B}"/>
    <cellStyle name="Normal 9 4 3 4 3" xfId="4094" xr:uid="{490CD45B-76F4-45DD-B43F-828A1A51AA24}"/>
    <cellStyle name="Normal 9 4 3 4 3 2" xfId="4956" xr:uid="{2196F229-D238-45EC-87B8-70E66863D15C}"/>
    <cellStyle name="Normal 9 4 3 4 4" xfId="4095" xr:uid="{BFA5FBEC-7F74-444C-9A8E-C9ACB5AFE074}"/>
    <cellStyle name="Normal 9 4 3 4 4 2" xfId="4957" xr:uid="{423D0C06-8810-4C32-89F2-CCD515A83F2E}"/>
    <cellStyle name="Normal 9 4 3 4 5" xfId="4954" xr:uid="{A6BC0ECD-4BC2-4FAF-8FDA-45D882055706}"/>
    <cellStyle name="Normal 9 4 3 5" xfId="2422" xr:uid="{BE311F89-196A-45A3-9176-2654828B137F}"/>
    <cellStyle name="Normal 9 4 3 5 2" xfId="4096" xr:uid="{FE3C8E13-CA51-4B76-992E-AF2DEB571D9A}"/>
    <cellStyle name="Normal 9 4 3 5 2 2" xfId="4959" xr:uid="{8EA380B0-76E5-4800-9CD2-38284DBCD29B}"/>
    <cellStyle name="Normal 9 4 3 5 3" xfId="4097" xr:uid="{8773866C-AB56-451B-9CE8-A078251DC7A8}"/>
    <cellStyle name="Normal 9 4 3 5 3 2" xfId="4960" xr:uid="{ABB8ACE5-39BD-420E-908B-669704FA14E3}"/>
    <cellStyle name="Normal 9 4 3 5 4" xfId="4098" xr:uid="{7D70F3A9-D82E-4A22-B88A-895D2D9CC199}"/>
    <cellStyle name="Normal 9 4 3 5 4 2" xfId="4961" xr:uid="{C0BEF006-A78E-4CD7-B246-264FB434C680}"/>
    <cellStyle name="Normal 9 4 3 5 5" xfId="4958" xr:uid="{C691875C-466A-423E-9BF6-BCE772D7BF46}"/>
    <cellStyle name="Normal 9 4 3 6" xfId="4099" xr:uid="{6D93BE19-931C-45E9-8EDF-B5AFD20E6912}"/>
    <cellStyle name="Normal 9 4 3 6 2" xfId="4962" xr:uid="{E5A438D1-0722-46AB-95FC-C014ADAB7D8E}"/>
    <cellStyle name="Normal 9 4 3 7" xfId="4100" xr:uid="{FF4C0D55-6A68-4D34-B795-00F27663B34B}"/>
    <cellStyle name="Normal 9 4 3 7 2" xfId="4963" xr:uid="{449F08C9-B963-4E4C-9B7B-34B3777D6306}"/>
    <cellStyle name="Normal 9 4 3 8" xfId="4101" xr:uid="{503DB65C-C645-4CE8-A799-257F8494F713}"/>
    <cellStyle name="Normal 9 4 3 8 2" xfId="4964" xr:uid="{0A66B59D-64E5-4EFB-8213-D1D74ADD84CE}"/>
    <cellStyle name="Normal 9 4 3 9" xfId="4932" xr:uid="{4072723D-9F4B-4584-B1B4-FA764D2F5430}"/>
    <cellStyle name="Normal 9 4 4" xfId="177" xr:uid="{B2A2907D-8E15-44DB-BF7C-D6D9FF1C0049}"/>
    <cellStyle name="Normal 9 4 4 2" xfId="864" xr:uid="{97526346-B9D8-4C16-B00C-13ADEB0E8E29}"/>
    <cellStyle name="Normal 9 4 4 2 2" xfId="865" xr:uid="{9AFC8936-9D37-48DC-954C-D3C52EB8712F}"/>
    <cellStyle name="Normal 9 4 4 2 2 2" xfId="2423" xr:uid="{50A94346-CCB8-4DCC-9094-B99A1F2DA707}"/>
    <cellStyle name="Normal 9 4 4 2 2 2 2" xfId="2424" xr:uid="{C143DFE7-FF99-4056-B637-79E0AE013CF9}"/>
    <cellStyle name="Normal 9 4 4 2 2 2 2 2" xfId="4969" xr:uid="{6435DE27-7EC7-4291-9D42-27EFE90D60FF}"/>
    <cellStyle name="Normal 9 4 4 2 2 2 3" xfId="4968" xr:uid="{6365F2DE-86AF-47FF-AE98-42D4BB217F09}"/>
    <cellStyle name="Normal 9 4 4 2 2 3" xfId="2425" xr:uid="{A26926E7-BC92-4E2B-9FC6-3F41E6A7D188}"/>
    <cellStyle name="Normal 9 4 4 2 2 3 2" xfId="4970" xr:uid="{5D0C9E0D-0EE9-42E8-AE0A-2CB408C07221}"/>
    <cellStyle name="Normal 9 4 4 2 2 4" xfId="4102" xr:uid="{9284CDDE-76EB-4A50-B51A-EB72CD138019}"/>
    <cellStyle name="Normal 9 4 4 2 2 4 2" xfId="4971" xr:uid="{C008B314-E4ED-4DBD-B190-31553399FB98}"/>
    <cellStyle name="Normal 9 4 4 2 2 5" xfId="4967" xr:uid="{18E59044-02B9-4FF7-B159-1B7131D351C0}"/>
    <cellStyle name="Normal 9 4 4 2 3" xfId="2426" xr:uid="{FF596001-4493-4665-83EB-0275BCF8918E}"/>
    <cellStyle name="Normal 9 4 4 2 3 2" xfId="2427" xr:uid="{C757F205-3D72-4878-A657-8C3A4F5E61CD}"/>
    <cellStyle name="Normal 9 4 4 2 3 2 2" xfId="4973" xr:uid="{6F09A264-51F8-441D-9571-15E5609037EE}"/>
    <cellStyle name="Normal 9 4 4 2 3 3" xfId="4972" xr:uid="{27433086-693D-4A78-8034-59FAB26167F0}"/>
    <cellStyle name="Normal 9 4 4 2 4" xfId="2428" xr:uid="{C57A8FDD-9B17-4712-BF3A-1E6CD615A2CA}"/>
    <cellStyle name="Normal 9 4 4 2 4 2" xfId="4974" xr:uid="{CD785BBF-4942-4384-AF51-45E23FED1D10}"/>
    <cellStyle name="Normal 9 4 4 2 5" xfId="4103" xr:uid="{4F19EA70-E966-4C31-B12C-E55A78AC1E0A}"/>
    <cellStyle name="Normal 9 4 4 2 5 2" xfId="4975" xr:uid="{E23828A8-FACC-43D5-A9E5-87B51402A5A8}"/>
    <cellStyle name="Normal 9 4 4 2 6" xfId="4966" xr:uid="{3DAE9773-B03E-4E7B-A9C5-8EFAD27CA679}"/>
    <cellStyle name="Normal 9 4 4 3" xfId="866" xr:uid="{619DAA95-6898-4DDC-ADCE-C62816648856}"/>
    <cellStyle name="Normal 9 4 4 3 2" xfId="2429" xr:uid="{A89CC185-8764-4667-BAF7-B4F5CC66D829}"/>
    <cellStyle name="Normal 9 4 4 3 2 2" xfId="2430" xr:uid="{A7101779-91E1-40D2-A54E-614E12559FAF}"/>
    <cellStyle name="Normal 9 4 4 3 2 2 2" xfId="4978" xr:uid="{8764AC01-3D65-41B7-AB3E-A4B4316F711A}"/>
    <cellStyle name="Normal 9 4 4 3 2 3" xfId="4977" xr:uid="{50354C99-20F2-470D-B7D3-4B21AA1F8A85}"/>
    <cellStyle name="Normal 9 4 4 3 3" xfId="2431" xr:uid="{2B55EAE6-CC7F-4A85-A718-386229CA402D}"/>
    <cellStyle name="Normal 9 4 4 3 3 2" xfId="4979" xr:uid="{EC40AB53-9230-4A0B-856F-8023CA68D155}"/>
    <cellStyle name="Normal 9 4 4 3 4" xfId="4104" xr:uid="{8547949C-9675-4EFF-9E20-8FF478B79712}"/>
    <cellStyle name="Normal 9 4 4 3 4 2" xfId="4980" xr:uid="{637BFC62-C3F4-4C9E-9512-559554FA67DB}"/>
    <cellStyle name="Normal 9 4 4 3 5" xfId="4976" xr:uid="{413711FB-C01F-4E72-AF35-A02D7FF93E44}"/>
    <cellStyle name="Normal 9 4 4 4" xfId="2432" xr:uid="{AA05129E-22E7-484E-975C-2096914B3FF6}"/>
    <cellStyle name="Normal 9 4 4 4 2" xfId="2433" xr:uid="{A4D4084D-DCB3-40DD-B987-D1765C8CDAF6}"/>
    <cellStyle name="Normal 9 4 4 4 2 2" xfId="4982" xr:uid="{E3F07342-B371-4F1F-9BCD-45ED473964E3}"/>
    <cellStyle name="Normal 9 4 4 4 3" xfId="4105" xr:uid="{668B8BE4-4FCA-4DA9-8833-B233F204A012}"/>
    <cellStyle name="Normal 9 4 4 4 3 2" xfId="4983" xr:uid="{4D637111-E603-48E4-B3E5-396D66F771E5}"/>
    <cellStyle name="Normal 9 4 4 4 4" xfId="4106" xr:uid="{EC528D14-D2CA-459F-9142-03E290E1ED1F}"/>
    <cellStyle name="Normal 9 4 4 4 4 2" xfId="4984" xr:uid="{C46D8D41-70D1-4CEE-A925-05A15DFED88D}"/>
    <cellStyle name="Normal 9 4 4 4 5" xfId="4981" xr:uid="{D01BCF2B-8168-42D4-BB75-05195102EA81}"/>
    <cellStyle name="Normal 9 4 4 5" xfId="2434" xr:uid="{93133479-456C-4AF1-93C6-F0598045C96C}"/>
    <cellStyle name="Normal 9 4 4 5 2" xfId="4985" xr:uid="{002BA25E-B2FC-461F-AA1A-F360BCF8B1C7}"/>
    <cellStyle name="Normal 9 4 4 6" xfId="4107" xr:uid="{78638004-E40F-4F3D-A53D-043A8F6FF144}"/>
    <cellStyle name="Normal 9 4 4 6 2" xfId="4986" xr:uid="{3748FB25-2857-433A-A6C7-FFA35A636133}"/>
    <cellStyle name="Normal 9 4 4 7" xfId="4108" xr:uid="{A2973E78-B6F9-403F-B892-73626B22DBF5}"/>
    <cellStyle name="Normal 9 4 4 7 2" xfId="4987" xr:uid="{719B746D-2297-4F10-BB99-7B9B7D3EF8E4}"/>
    <cellStyle name="Normal 9 4 4 8" xfId="4965" xr:uid="{B35A9D0F-A160-43B6-9D1D-2D0A3B4E2477}"/>
    <cellStyle name="Normal 9 4 5" xfId="417" xr:uid="{8F138994-D292-4089-94B3-E85AD2B32186}"/>
    <cellStyle name="Normal 9 4 5 2" xfId="867" xr:uid="{5238A1F5-B89B-434B-A94A-B1A657023AD9}"/>
    <cellStyle name="Normal 9 4 5 2 2" xfId="2435" xr:uid="{0E83F5C3-3747-42C1-AF11-FE287D0E697B}"/>
    <cellStyle name="Normal 9 4 5 2 2 2" xfId="2436" xr:uid="{5B6B175D-57CF-4DF5-A9BB-2DA6FF1C0200}"/>
    <cellStyle name="Normal 9 4 5 2 2 2 2" xfId="4991" xr:uid="{E5061BE3-E373-47D3-A55C-635A922A7406}"/>
    <cellStyle name="Normal 9 4 5 2 2 3" xfId="4990" xr:uid="{CA8A7312-882A-400E-9037-1F2EEB7FFDBA}"/>
    <cellStyle name="Normal 9 4 5 2 3" xfId="2437" xr:uid="{F6E27FFA-4297-4428-B5FE-D32FF71AAC4A}"/>
    <cellStyle name="Normal 9 4 5 2 3 2" xfId="4992" xr:uid="{3A9FF695-6445-408F-9E2A-7320FEE33423}"/>
    <cellStyle name="Normal 9 4 5 2 4" xfId="4109" xr:uid="{381175C1-588E-4BDF-912A-65E8E3E133D2}"/>
    <cellStyle name="Normal 9 4 5 2 4 2" xfId="4993" xr:uid="{6363E5D4-2C14-4B33-AF58-648DC88A6B02}"/>
    <cellStyle name="Normal 9 4 5 2 5" xfId="4989" xr:uid="{F27A069C-B909-499A-8D93-52C80FE4C4FC}"/>
    <cellStyle name="Normal 9 4 5 3" xfId="2438" xr:uid="{8296BF8F-1D7E-4441-BD92-BEDE0E70010E}"/>
    <cellStyle name="Normal 9 4 5 3 2" xfId="2439" xr:uid="{7EF64076-DD24-46C8-A950-E137E904B594}"/>
    <cellStyle name="Normal 9 4 5 3 2 2" xfId="4995" xr:uid="{CF3E183C-122A-460E-B321-681AC7D2FC3B}"/>
    <cellStyle name="Normal 9 4 5 3 3" xfId="4110" xr:uid="{C66178F0-4292-47DF-86CB-384AA727DF30}"/>
    <cellStyle name="Normal 9 4 5 3 3 2" xfId="4996" xr:uid="{ABCB5269-1C4B-49C7-9AD2-129D88A68AAB}"/>
    <cellStyle name="Normal 9 4 5 3 4" xfId="4111" xr:uid="{19BE988D-ED4E-429B-9B4F-CC583B7EDC33}"/>
    <cellStyle name="Normal 9 4 5 3 4 2" xfId="4997" xr:uid="{75ED8032-EEEC-40DF-8C1B-B07FC2477891}"/>
    <cellStyle name="Normal 9 4 5 3 5" xfId="4994" xr:uid="{5CD330FF-C3BA-4F56-895C-ACB912A55585}"/>
    <cellStyle name="Normal 9 4 5 4" xfId="2440" xr:uid="{F88EA6F7-7158-43B2-9A37-1E9B7797FE34}"/>
    <cellStyle name="Normal 9 4 5 4 2" xfId="4998" xr:uid="{CDA2997E-63C7-415E-9AFD-2667BED97B19}"/>
    <cellStyle name="Normal 9 4 5 5" xfId="4112" xr:uid="{B300815C-73E3-4670-BDE9-0BB5A8FD32B6}"/>
    <cellStyle name="Normal 9 4 5 5 2" xfId="4999" xr:uid="{27C0D209-A554-4380-B2C7-6D238A4E8A99}"/>
    <cellStyle name="Normal 9 4 5 6" xfId="4113" xr:uid="{4DCE9C6B-1912-4C65-B321-FCD89B5F4AA9}"/>
    <cellStyle name="Normal 9 4 5 6 2" xfId="5000" xr:uid="{0BF6BF9F-2E28-4B6D-8556-29BE0E12B6D9}"/>
    <cellStyle name="Normal 9 4 5 7" xfId="4988" xr:uid="{AF23EC80-1384-4668-8D46-72D97369C467}"/>
    <cellStyle name="Normal 9 4 6" xfId="418" xr:uid="{0BEA2C8C-EB3A-4ECA-85A0-D5BE4EC96C05}"/>
    <cellStyle name="Normal 9 4 6 2" xfId="2441" xr:uid="{7FFA66A6-C76D-4633-BF95-2BDDF57B722D}"/>
    <cellStyle name="Normal 9 4 6 2 2" xfId="2442" xr:uid="{FF446DC6-572D-4D5B-AB1C-55F2326A93B4}"/>
    <cellStyle name="Normal 9 4 6 2 2 2" xfId="5003" xr:uid="{B11982FD-EAE1-489A-9DCC-B10E99A37C23}"/>
    <cellStyle name="Normal 9 4 6 2 3" xfId="4114" xr:uid="{105FBB1A-4682-46C4-9808-E70FE7F835D9}"/>
    <cellStyle name="Normal 9 4 6 2 3 2" xfId="5004" xr:uid="{C16CF96A-A323-478B-A11E-E32EE2275983}"/>
    <cellStyle name="Normal 9 4 6 2 4" xfId="4115" xr:uid="{5305FF89-551F-4FEA-8878-3C8C36A1860C}"/>
    <cellStyle name="Normal 9 4 6 2 4 2" xfId="5005" xr:uid="{9A3551DE-2D1F-4902-AB3E-F0CA3B50CBED}"/>
    <cellStyle name="Normal 9 4 6 2 5" xfId="5002" xr:uid="{F1ADFB3A-E166-40C8-827B-0FF3E61BDF0F}"/>
    <cellStyle name="Normal 9 4 6 3" xfId="2443" xr:uid="{F665385D-A705-4B8F-BE57-B3C86832305D}"/>
    <cellStyle name="Normal 9 4 6 3 2" xfId="5006" xr:uid="{7FDC21B5-BD27-4FB9-AB70-7BD8BB1CDDF7}"/>
    <cellStyle name="Normal 9 4 6 4" xfId="4116" xr:uid="{1DB4E58E-B2B2-4F55-9363-3FE3A86951B9}"/>
    <cellStyle name="Normal 9 4 6 4 2" xfId="5007" xr:uid="{2E2964AA-3D2D-4139-BAAE-B5B4B2761E89}"/>
    <cellStyle name="Normal 9 4 6 5" xfId="4117" xr:uid="{DA4B4108-A58B-4066-8E31-5D32C593CBFF}"/>
    <cellStyle name="Normal 9 4 6 5 2" xfId="5008" xr:uid="{30AAFEE3-A639-4846-B3B6-268921283A11}"/>
    <cellStyle name="Normal 9 4 6 6" xfId="5001" xr:uid="{467F3C3E-FB19-4223-BD6E-09E9C8A5F934}"/>
    <cellStyle name="Normal 9 4 7" xfId="2444" xr:uid="{B16BBFED-3662-46A0-8A5E-1C4EC984BA08}"/>
    <cellStyle name="Normal 9 4 7 2" xfId="2445" xr:uid="{B06C3C7B-8ED7-4B7C-B557-E07F90246330}"/>
    <cellStyle name="Normal 9 4 7 2 2" xfId="5010" xr:uid="{0FFC623C-85F2-40E5-B198-CF6650918E4A}"/>
    <cellStyle name="Normal 9 4 7 3" xfId="4118" xr:uid="{CC6FC5AB-D533-4028-81F7-A3A713F78A40}"/>
    <cellStyle name="Normal 9 4 7 3 2" xfId="5011" xr:uid="{A5661EA7-F692-4E71-B6DA-3ECEDC6D00DA}"/>
    <cellStyle name="Normal 9 4 7 4" xfId="4119" xr:uid="{A471C55E-86C6-464D-B1BA-9B665715704B}"/>
    <cellStyle name="Normal 9 4 7 4 2" xfId="5012" xr:uid="{46DCA753-46D3-4BE2-A719-9E3C729A0FF7}"/>
    <cellStyle name="Normal 9 4 7 5" xfId="5009" xr:uid="{F370D095-B280-4DAF-87AA-FB908A0D9446}"/>
    <cellStyle name="Normal 9 4 8" xfId="2446" xr:uid="{A4D1E0E2-6C75-44E3-9974-E40C42FE8103}"/>
    <cellStyle name="Normal 9 4 8 2" xfId="4120" xr:uid="{23F41A42-33BD-4D96-B943-EF09AC759269}"/>
    <cellStyle name="Normal 9 4 8 2 2" xfId="5014" xr:uid="{059CCD8C-A671-4C19-AD92-5A7194FD1B85}"/>
    <cellStyle name="Normal 9 4 8 3" xfId="4121" xr:uid="{11D59DCB-F014-42EB-B52E-76D19639FF19}"/>
    <cellStyle name="Normal 9 4 8 3 2" xfId="5015" xr:uid="{2C394396-9192-46D0-B7F5-FDF391C33A5B}"/>
    <cellStyle name="Normal 9 4 8 4" xfId="4122" xr:uid="{7CD00917-5696-42FB-B8D9-AB5C8FC54762}"/>
    <cellStyle name="Normal 9 4 8 4 2" xfId="5016" xr:uid="{BBADF0FA-F661-42D8-93D5-3F03A05F5C98}"/>
    <cellStyle name="Normal 9 4 8 5" xfId="5013" xr:uid="{F924708A-DA28-4916-801C-E13D20D93126}"/>
    <cellStyle name="Normal 9 4 9" xfId="4123" xr:uid="{3DA218EC-07B3-41D8-9AEA-D900374024E3}"/>
    <cellStyle name="Normal 9 4 9 2" xfId="5017" xr:uid="{196567E1-DCDD-41F7-A313-D00C0CC9F8C8}"/>
    <cellStyle name="Normal 9 5" xfId="178" xr:uid="{2E2160BB-59DE-438C-AEDF-7826AD717E4A}"/>
    <cellStyle name="Normal 9 5 10" xfId="4124" xr:uid="{C2C1AF47-7090-49DD-BFBF-1B5DA7284CF6}"/>
    <cellStyle name="Normal 9 5 10 2" xfId="5019" xr:uid="{BF680B34-6859-42B8-8C77-2E6E30C25455}"/>
    <cellStyle name="Normal 9 5 11" xfId="4125" xr:uid="{D6A792D8-5F39-43BD-B4D1-D4B7EC1F5186}"/>
    <cellStyle name="Normal 9 5 11 2" xfId="5020" xr:uid="{EF2650EE-E154-4CBA-908B-1FBA3BD43519}"/>
    <cellStyle name="Normal 9 5 12" xfId="5018" xr:uid="{310E161E-6F8D-4011-97AC-41523AA6E90A}"/>
    <cellStyle name="Normal 9 5 2" xfId="179" xr:uid="{38A5B701-53A6-4814-B0AC-403223A554AD}"/>
    <cellStyle name="Normal 9 5 2 10" xfId="5021" xr:uid="{52FDDE50-8663-49D2-AC03-67FA5D43CDB0}"/>
    <cellStyle name="Normal 9 5 2 2" xfId="419" xr:uid="{4571FEE6-5377-484C-AC6D-F1ABB4F18F0F}"/>
    <cellStyle name="Normal 9 5 2 2 2" xfId="868" xr:uid="{CA7D5A80-DA6F-4C1C-83ED-65AC86BF2F19}"/>
    <cellStyle name="Normal 9 5 2 2 2 2" xfId="869" xr:uid="{4C699418-4197-4AA1-AAA7-8B352A561661}"/>
    <cellStyle name="Normal 9 5 2 2 2 2 2" xfId="2447" xr:uid="{FA39A589-F417-4843-AC82-E1EB4A47515C}"/>
    <cellStyle name="Normal 9 5 2 2 2 2 2 2" xfId="5025" xr:uid="{06C31C94-21FA-43E0-AD6A-A16D9CFB5004}"/>
    <cellStyle name="Normal 9 5 2 2 2 2 3" xfId="4126" xr:uid="{007F22EF-AC57-4D6E-A659-BB8E8A5D7734}"/>
    <cellStyle name="Normal 9 5 2 2 2 2 3 2" xfId="5026" xr:uid="{A4610621-31DE-4422-B0FD-DD949BE43A32}"/>
    <cellStyle name="Normal 9 5 2 2 2 2 4" xfId="4127" xr:uid="{54090D72-EF73-414F-BAEE-5B0E4AA62D6F}"/>
    <cellStyle name="Normal 9 5 2 2 2 2 4 2" xfId="5027" xr:uid="{54D8982C-5FF6-44F7-8146-6E9E17924A29}"/>
    <cellStyle name="Normal 9 5 2 2 2 2 5" xfId="5024" xr:uid="{64D048B6-78F4-43F6-8D9F-EF1180B69AEE}"/>
    <cellStyle name="Normal 9 5 2 2 2 3" xfId="2448" xr:uid="{F0BE8A15-BE82-432F-B456-464A42B70F08}"/>
    <cellStyle name="Normal 9 5 2 2 2 3 2" xfId="4128" xr:uid="{99C7D78A-1586-47D2-9E71-CD7BB97DE7EE}"/>
    <cellStyle name="Normal 9 5 2 2 2 3 2 2" xfId="5029" xr:uid="{C8DC818E-B037-41D7-94C7-5B34173A02C7}"/>
    <cellStyle name="Normal 9 5 2 2 2 3 3" xfId="4129" xr:uid="{3AEBDF0F-E7EF-4412-831D-48096E13DBFF}"/>
    <cellStyle name="Normal 9 5 2 2 2 3 3 2" xfId="5030" xr:uid="{3CEE3097-5B1C-47F3-960E-AE118A2BBA7E}"/>
    <cellStyle name="Normal 9 5 2 2 2 3 4" xfId="4130" xr:uid="{3E185D81-7A32-43A6-9EDA-E08200FF5DFC}"/>
    <cellStyle name="Normal 9 5 2 2 2 3 4 2" xfId="5031" xr:uid="{B5E3DE86-D539-46A2-9410-C5813B4BCD5D}"/>
    <cellStyle name="Normal 9 5 2 2 2 3 5" xfId="5028" xr:uid="{EBADBEA7-D226-4E68-81DC-1F3F03EC3C24}"/>
    <cellStyle name="Normal 9 5 2 2 2 4" xfId="4131" xr:uid="{4128112D-0190-4B74-B1AD-A0B8B4C80FC4}"/>
    <cellStyle name="Normal 9 5 2 2 2 4 2" xfId="5032" xr:uid="{CCE418F1-900C-4AA6-A613-D28F8059BB63}"/>
    <cellStyle name="Normal 9 5 2 2 2 5" xfId="4132" xr:uid="{59BC2D8E-3F36-4EDB-A672-548C618EBD5B}"/>
    <cellStyle name="Normal 9 5 2 2 2 5 2" xfId="5033" xr:uid="{2BF69619-F26D-4E88-B4A0-B67CC7F16741}"/>
    <cellStyle name="Normal 9 5 2 2 2 6" xfId="4133" xr:uid="{6091C8B7-21E0-4769-BEA8-A124A9666AC5}"/>
    <cellStyle name="Normal 9 5 2 2 2 6 2" xfId="5034" xr:uid="{30D8BCFC-F6EB-40EE-BEBE-D403B3D0FC89}"/>
    <cellStyle name="Normal 9 5 2 2 2 7" xfId="5023" xr:uid="{D2D6287E-DB57-428B-BC3C-EEFB89FE873C}"/>
    <cellStyle name="Normal 9 5 2 2 3" xfId="870" xr:uid="{676D2574-315B-4B42-9575-5607D52EDC24}"/>
    <cellStyle name="Normal 9 5 2 2 3 2" xfId="2449" xr:uid="{524A3C78-613B-40E6-85BB-9B1581D9F89A}"/>
    <cellStyle name="Normal 9 5 2 2 3 2 2" xfId="4134" xr:uid="{C7D65DBC-C785-4316-A0D9-37E87BEA770C}"/>
    <cellStyle name="Normal 9 5 2 2 3 2 2 2" xfId="5037" xr:uid="{EF87EA57-95FB-4958-BFAA-199C30C2D1E5}"/>
    <cellStyle name="Normal 9 5 2 2 3 2 3" xfId="4135" xr:uid="{645F87ED-D5D2-4134-A151-BDA777E1989B}"/>
    <cellStyle name="Normal 9 5 2 2 3 2 3 2" xfId="5038" xr:uid="{BD9E2FB1-42D7-4980-B7F7-E4F52CE05D60}"/>
    <cellStyle name="Normal 9 5 2 2 3 2 4" xfId="4136" xr:uid="{1C8E9DF5-C6F3-4029-910B-E9E431778AD7}"/>
    <cellStyle name="Normal 9 5 2 2 3 2 4 2" xfId="5039" xr:uid="{1F947DAB-0250-4E2E-8B43-D2BAA651D0CA}"/>
    <cellStyle name="Normal 9 5 2 2 3 2 5" xfId="5036" xr:uid="{49E382A3-2798-4EFC-95EB-1598542C9B4B}"/>
    <cellStyle name="Normal 9 5 2 2 3 3" xfId="4137" xr:uid="{D496122E-99C6-479C-931F-CC7780ECEEB8}"/>
    <cellStyle name="Normal 9 5 2 2 3 3 2" xfId="5040" xr:uid="{C55AE9E4-AFC1-48D1-B2FB-9DAA005BEBA9}"/>
    <cellStyle name="Normal 9 5 2 2 3 4" xfId="4138" xr:uid="{2A50A27D-8AF8-455F-A07F-5B5C7C23B319}"/>
    <cellStyle name="Normal 9 5 2 2 3 4 2" xfId="5041" xr:uid="{17B36C65-5F53-4639-A129-D10F55EA9ABA}"/>
    <cellStyle name="Normal 9 5 2 2 3 5" xfId="4139" xr:uid="{BA1DD1E2-71ED-4B08-B7B3-082B14F54645}"/>
    <cellStyle name="Normal 9 5 2 2 3 5 2" xfId="5042" xr:uid="{93F88314-02A5-4DD1-B02C-3E6BF53AC396}"/>
    <cellStyle name="Normal 9 5 2 2 3 6" xfId="5035" xr:uid="{166F3C51-0F3E-49C6-BE2C-BCEF3BC555C6}"/>
    <cellStyle name="Normal 9 5 2 2 4" xfId="2450" xr:uid="{C4036DF2-AE37-405A-9E72-C7EB6A3E5ECF}"/>
    <cellStyle name="Normal 9 5 2 2 4 2" xfId="4140" xr:uid="{2CE42F10-8BD8-45E8-A7B1-534DD289281B}"/>
    <cellStyle name="Normal 9 5 2 2 4 2 2" xfId="5044" xr:uid="{64095997-6E67-485E-8D13-924BD1E159F0}"/>
    <cellStyle name="Normal 9 5 2 2 4 3" xfId="4141" xr:uid="{9C3BEB29-992F-44E8-8F2A-178E9493663C}"/>
    <cellStyle name="Normal 9 5 2 2 4 3 2" xfId="5045" xr:uid="{9DE99A07-03E8-4D5F-9F13-23C728A5DE29}"/>
    <cellStyle name="Normal 9 5 2 2 4 4" xfId="4142" xr:uid="{026B8D02-9565-4F5E-8CD9-60119B424BD8}"/>
    <cellStyle name="Normal 9 5 2 2 4 4 2" xfId="5046" xr:uid="{F48C3C57-DC8D-41A8-ABBF-492066BDBDDD}"/>
    <cellStyle name="Normal 9 5 2 2 4 5" xfId="5043" xr:uid="{6DD70950-539F-44C4-ABAD-EB69907E08A5}"/>
    <cellStyle name="Normal 9 5 2 2 5" xfId="4143" xr:uid="{3B45CA92-05F2-4E60-AA95-0D929F1A0385}"/>
    <cellStyle name="Normal 9 5 2 2 5 2" xfId="4144" xr:uid="{A8179056-B092-4C8F-AB93-8FA2BBE309DA}"/>
    <cellStyle name="Normal 9 5 2 2 5 2 2" xfId="5048" xr:uid="{A787A501-D68B-48FD-992C-45E54DB93F07}"/>
    <cellStyle name="Normal 9 5 2 2 5 3" xfId="4145" xr:uid="{3D9F1E1B-9301-485F-9DB4-5A11BD12D0D1}"/>
    <cellStyle name="Normal 9 5 2 2 5 3 2" xfId="5049" xr:uid="{4DD08442-922F-4F16-B6B8-CEF12F058F26}"/>
    <cellStyle name="Normal 9 5 2 2 5 4" xfId="4146" xr:uid="{FDCB6F52-4D84-4051-AFC8-3A6D46137D36}"/>
    <cellStyle name="Normal 9 5 2 2 5 4 2" xfId="5050" xr:uid="{674F5DCE-473B-4055-A68E-FD6E94F50B32}"/>
    <cellStyle name="Normal 9 5 2 2 5 5" xfId="5047" xr:uid="{D405169C-7206-43E5-94DE-A239869F5BD5}"/>
    <cellStyle name="Normal 9 5 2 2 6" xfId="4147" xr:uid="{BA506231-1B87-4C7B-ADF8-CBBEFC1CE134}"/>
    <cellStyle name="Normal 9 5 2 2 6 2" xfId="5051" xr:uid="{C12C96D6-4534-4B7D-A6AB-3845FF28928B}"/>
    <cellStyle name="Normal 9 5 2 2 7" xfId="4148" xr:uid="{93DA61D3-82A0-466B-AD4A-73D91FE88415}"/>
    <cellStyle name="Normal 9 5 2 2 7 2" xfId="5052" xr:uid="{EEA323F8-ED33-44C3-84B4-FBECFB009F44}"/>
    <cellStyle name="Normal 9 5 2 2 8" xfId="4149" xr:uid="{C55CFE8C-929A-4554-8B81-09FE0E621D07}"/>
    <cellStyle name="Normal 9 5 2 2 8 2" xfId="5053" xr:uid="{C93D568C-E3E1-45FC-A2D0-44D9F4AEA0A6}"/>
    <cellStyle name="Normal 9 5 2 2 9" xfId="5022" xr:uid="{7CCEAF60-A96A-41D0-B2A6-7A392F1BC5E1}"/>
    <cellStyle name="Normal 9 5 2 3" xfId="871" xr:uid="{6334533B-2206-4EB4-9002-A17EF5939CC3}"/>
    <cellStyle name="Normal 9 5 2 3 2" xfId="872" xr:uid="{747EAF02-1F3D-400E-B3DD-D4D76C4F6126}"/>
    <cellStyle name="Normal 9 5 2 3 2 2" xfId="873" xr:uid="{A3BD3CA8-0E15-494E-A705-194CA717CBF3}"/>
    <cellStyle name="Normal 9 5 2 3 2 2 2" xfId="5056" xr:uid="{0574F0A4-A92E-4437-B0EC-3C417CA94654}"/>
    <cellStyle name="Normal 9 5 2 3 2 3" xfId="4150" xr:uid="{2CEE2F4F-954B-4F57-B86E-BBB0B3441C59}"/>
    <cellStyle name="Normal 9 5 2 3 2 3 2" xfId="5057" xr:uid="{3ECBCD62-32D1-4DBE-9010-6C7DDEA2C181}"/>
    <cellStyle name="Normal 9 5 2 3 2 4" xfId="4151" xr:uid="{4F32A937-669A-40F9-B500-44B1AD604A54}"/>
    <cellStyle name="Normal 9 5 2 3 2 4 2" xfId="5058" xr:uid="{3938EAEA-EEEF-4911-A854-DFBEB831CA47}"/>
    <cellStyle name="Normal 9 5 2 3 2 5" xfId="5055" xr:uid="{AE241ADE-A2EE-453F-91B0-05A4A9EBBB5D}"/>
    <cellStyle name="Normal 9 5 2 3 3" xfId="874" xr:uid="{FACF0D4A-A34D-4362-8418-E99D1ECAEA88}"/>
    <cellStyle name="Normal 9 5 2 3 3 2" xfId="4152" xr:uid="{0DA65F9B-F4EA-4701-975D-F3C0D67000A2}"/>
    <cellStyle name="Normal 9 5 2 3 3 2 2" xfId="5060" xr:uid="{769C8698-7BE9-4067-BC8D-8DFD50A1FA0D}"/>
    <cellStyle name="Normal 9 5 2 3 3 3" xfId="4153" xr:uid="{3F83BF51-BB79-4F3E-9928-AA9D1F97C37E}"/>
    <cellStyle name="Normal 9 5 2 3 3 3 2" xfId="5061" xr:uid="{A4B65A83-C870-4AC3-B7D0-DD0D23057CE7}"/>
    <cellStyle name="Normal 9 5 2 3 3 4" xfId="4154" xr:uid="{6A8AC994-12CE-45FE-9C41-A9598AF7C3D4}"/>
    <cellStyle name="Normal 9 5 2 3 3 4 2" xfId="5062" xr:uid="{EB1ACB18-8D8E-4DFD-8035-D1E5CB25C0CC}"/>
    <cellStyle name="Normal 9 5 2 3 3 5" xfId="5059" xr:uid="{CD4B30DA-8F9F-4C0F-A638-4462CFCDFDB1}"/>
    <cellStyle name="Normal 9 5 2 3 4" xfId="4155" xr:uid="{B007243E-B26B-49BB-BB4D-6C49FBE40F43}"/>
    <cellStyle name="Normal 9 5 2 3 4 2" xfId="5063" xr:uid="{FF155FCD-57F4-40B8-9369-F2FDC8E305A6}"/>
    <cellStyle name="Normal 9 5 2 3 5" xfId="4156" xr:uid="{20D77D29-F47C-4B3B-BA29-289D420FE863}"/>
    <cellStyle name="Normal 9 5 2 3 5 2" xfId="5064" xr:uid="{20FB3EDA-2C60-4211-805B-E2820A07ACAD}"/>
    <cellStyle name="Normal 9 5 2 3 6" xfId="4157" xr:uid="{AFD57C75-653A-4DAB-B674-C71C34B9472F}"/>
    <cellStyle name="Normal 9 5 2 3 6 2" xfId="5065" xr:uid="{3F491CFD-1DEF-4DF5-99C8-D76B249A7A36}"/>
    <cellStyle name="Normal 9 5 2 3 7" xfId="5054" xr:uid="{04BFDF74-7C12-4121-905A-803F9F6E1F9E}"/>
    <cellStyle name="Normal 9 5 2 4" xfId="875" xr:uid="{46A64A9E-BE33-4457-B2A7-E5A9A8305B8A}"/>
    <cellStyle name="Normal 9 5 2 4 2" xfId="876" xr:uid="{21449928-A5BB-4D1A-90C3-5AA82AEC8BDC}"/>
    <cellStyle name="Normal 9 5 2 4 2 2" xfId="4158" xr:uid="{297D5422-E4BA-468C-87A0-EA06897F8905}"/>
    <cellStyle name="Normal 9 5 2 4 2 2 2" xfId="5068" xr:uid="{8D152EC1-DC78-480E-B694-9F89A305AFB3}"/>
    <cellStyle name="Normal 9 5 2 4 2 3" xfId="4159" xr:uid="{53C48ECD-426A-4E76-BF86-5113DF848399}"/>
    <cellStyle name="Normal 9 5 2 4 2 3 2" xfId="5069" xr:uid="{B558C91C-67B1-4CCE-A4D3-38D7FBA4F28E}"/>
    <cellStyle name="Normal 9 5 2 4 2 4" xfId="4160" xr:uid="{F8420043-AE9B-483B-B206-07F3139021B4}"/>
    <cellStyle name="Normal 9 5 2 4 2 4 2" xfId="5070" xr:uid="{5EFD5249-1198-4AB9-BC28-FC8AEDFBBF71}"/>
    <cellStyle name="Normal 9 5 2 4 2 5" xfId="5067" xr:uid="{68FAFD2A-9D23-4CCB-9D4B-9539F9333C88}"/>
    <cellStyle name="Normal 9 5 2 4 3" xfId="4161" xr:uid="{B2D878D9-1037-42F5-BE0B-8894BF31125B}"/>
    <cellStyle name="Normal 9 5 2 4 3 2" xfId="5071" xr:uid="{CD0E6B1F-C7A0-469B-A125-77119617CC57}"/>
    <cellStyle name="Normal 9 5 2 4 4" xfId="4162" xr:uid="{C018F432-4727-4578-8F8D-AF057564D6E9}"/>
    <cellStyle name="Normal 9 5 2 4 4 2" xfId="5072" xr:uid="{4FD8A78D-FABB-42C6-9A4C-107E625BBEC2}"/>
    <cellStyle name="Normal 9 5 2 4 5" xfId="4163" xr:uid="{51DFE459-0EFA-47D9-98F1-647D555310DE}"/>
    <cellStyle name="Normal 9 5 2 4 5 2" xfId="5073" xr:uid="{F959046C-6C57-496E-8C8B-7C0A853E02A8}"/>
    <cellStyle name="Normal 9 5 2 4 6" xfId="5066" xr:uid="{1979C5B5-B061-465D-B82C-F661BF1ED418}"/>
    <cellStyle name="Normal 9 5 2 5" xfId="877" xr:uid="{5729323B-21C5-4EC3-85B1-AA7D8144910E}"/>
    <cellStyle name="Normal 9 5 2 5 2" xfId="4164" xr:uid="{ED9264B2-B771-419B-A544-F91ACA88DAD5}"/>
    <cellStyle name="Normal 9 5 2 5 2 2" xfId="5075" xr:uid="{40CB0F7B-5CFA-4558-AD31-3B87924E619A}"/>
    <cellStyle name="Normal 9 5 2 5 3" xfId="4165" xr:uid="{BEAEF566-197B-4DCA-8EA1-3E40D07A67DC}"/>
    <cellStyle name="Normal 9 5 2 5 3 2" xfId="5076" xr:uid="{C8C4EBD5-5876-4A68-A0DD-1B27AE07D774}"/>
    <cellStyle name="Normal 9 5 2 5 4" xfId="4166" xr:uid="{42EB6579-0A05-42ED-B1C8-C3C467C3E934}"/>
    <cellStyle name="Normal 9 5 2 5 4 2" xfId="5077" xr:uid="{0ED4B364-FA43-4E8B-A110-3812446BD90F}"/>
    <cellStyle name="Normal 9 5 2 5 5" xfId="5074" xr:uid="{C3CD2214-06A4-4CBE-8CF3-43E55B3E363C}"/>
    <cellStyle name="Normal 9 5 2 6" xfId="4167" xr:uid="{BD6DB77B-E59B-4E53-A9E1-1E64CF705A04}"/>
    <cellStyle name="Normal 9 5 2 6 2" xfId="4168" xr:uid="{2CC66B42-6B19-435D-9FA0-8A6CDBF21A36}"/>
    <cellStyle name="Normal 9 5 2 6 2 2" xfId="5079" xr:uid="{CE305DE4-9F8B-4AE6-A6A7-80803DA9C9AC}"/>
    <cellStyle name="Normal 9 5 2 6 3" xfId="4169" xr:uid="{FEF019CC-84E4-4A6C-86B6-FCDBF8CF2CD2}"/>
    <cellStyle name="Normal 9 5 2 6 3 2" xfId="5080" xr:uid="{42D6FA2D-49F5-4893-9EC0-0A2567035F59}"/>
    <cellStyle name="Normal 9 5 2 6 4" xfId="4170" xr:uid="{654A8051-AEEF-404E-8D01-BC1581A1F3E1}"/>
    <cellStyle name="Normal 9 5 2 6 4 2" xfId="5081" xr:uid="{ED5D2AF3-7598-4AC6-8F49-07D20EC4D46F}"/>
    <cellStyle name="Normal 9 5 2 6 5" xfId="5078" xr:uid="{8881655F-3AFF-410B-AFAE-B3A89F76F9DC}"/>
    <cellStyle name="Normal 9 5 2 7" xfId="4171" xr:uid="{7F06F6A3-C2EF-4FE7-BC77-B5F1D1CC21CE}"/>
    <cellStyle name="Normal 9 5 2 7 2" xfId="5082" xr:uid="{CE994D4F-9A49-4EB1-9305-D08A6CAD8306}"/>
    <cellStyle name="Normal 9 5 2 8" xfId="4172" xr:uid="{D20314F7-95C3-4E6C-8E77-AE78CEE248C8}"/>
    <cellStyle name="Normal 9 5 2 8 2" xfId="5083" xr:uid="{C66278FC-F26C-4296-9C18-DEADDAB7F314}"/>
    <cellStyle name="Normal 9 5 2 9" xfId="4173" xr:uid="{683CA994-B2F6-4475-BA7D-5F49BD89F350}"/>
    <cellStyle name="Normal 9 5 2 9 2" xfId="5084" xr:uid="{F6713176-71AB-475E-8711-36BA938E6EFF}"/>
    <cellStyle name="Normal 9 5 3" xfId="420" xr:uid="{FD8B2CB5-89A5-434F-86B2-CE6462851CDB}"/>
    <cellStyle name="Normal 9 5 3 2" xfId="878" xr:uid="{40036F07-8D0F-42A6-97F9-0A136ECBC01F}"/>
    <cellStyle name="Normal 9 5 3 2 2" xfId="879" xr:uid="{113CE09B-A343-4358-8F24-649DF68EB7B0}"/>
    <cellStyle name="Normal 9 5 3 2 2 2" xfId="2451" xr:uid="{ADB1E627-F620-4882-BE47-7EB4D56A813D}"/>
    <cellStyle name="Normal 9 5 3 2 2 2 2" xfId="2452" xr:uid="{7BDB2AFC-37E0-444D-827A-75312764F3F9}"/>
    <cellStyle name="Normal 9 5 3 2 2 2 2 2" xfId="5089" xr:uid="{2FF5E4C7-18FB-49FA-9564-52E2D4C2CACD}"/>
    <cellStyle name="Normal 9 5 3 2 2 2 3" xfId="5088" xr:uid="{027B3B8D-8B91-44E9-BBE4-48B55417682A}"/>
    <cellStyle name="Normal 9 5 3 2 2 3" xfId="2453" xr:uid="{5C6FD15C-93AF-4744-A0EB-55C3B745EED4}"/>
    <cellStyle name="Normal 9 5 3 2 2 3 2" xfId="5090" xr:uid="{2C56E528-7FF6-48E5-95B0-3A31D6275DD9}"/>
    <cellStyle name="Normal 9 5 3 2 2 4" xfId="4174" xr:uid="{B8B86865-4500-48CD-A28F-4DED352BE166}"/>
    <cellStyle name="Normal 9 5 3 2 2 4 2" xfId="5091" xr:uid="{DAB41720-924C-46D4-8937-DB5F9F31ABC9}"/>
    <cellStyle name="Normal 9 5 3 2 2 5" xfId="5087" xr:uid="{3B142E87-85EA-48C4-BEEC-ECC99BF7029E}"/>
    <cellStyle name="Normal 9 5 3 2 3" xfId="2454" xr:uid="{083A360F-AD49-4B39-8B93-F781123D577E}"/>
    <cellStyle name="Normal 9 5 3 2 3 2" xfId="2455" xr:uid="{1C3C302E-5EDE-4FB9-9B46-46C82E13D822}"/>
    <cellStyle name="Normal 9 5 3 2 3 2 2" xfId="5093" xr:uid="{0CFEF808-7EBA-4C16-94EA-65D6330A9649}"/>
    <cellStyle name="Normal 9 5 3 2 3 3" xfId="4175" xr:uid="{26BFF010-324E-4213-8937-748BEF3A5ABE}"/>
    <cellStyle name="Normal 9 5 3 2 3 3 2" xfId="5094" xr:uid="{0718F831-E9A7-43C8-8D1C-323390166C27}"/>
    <cellStyle name="Normal 9 5 3 2 3 4" xfId="4176" xr:uid="{9500AC80-589D-4A36-A841-6152492708C6}"/>
    <cellStyle name="Normal 9 5 3 2 3 4 2" xfId="5095" xr:uid="{004256F9-0896-4E8D-BF87-393C014F5A0B}"/>
    <cellStyle name="Normal 9 5 3 2 3 5" xfId="5092" xr:uid="{DB2CB317-AB5B-4195-BB7F-9643FDF05C84}"/>
    <cellStyle name="Normal 9 5 3 2 4" xfId="2456" xr:uid="{FD84CB3B-9137-4F15-B554-A483A48CD1C8}"/>
    <cellStyle name="Normal 9 5 3 2 4 2" xfId="5096" xr:uid="{E29929A0-8601-4637-9783-67492F9BBC8B}"/>
    <cellStyle name="Normal 9 5 3 2 5" xfId="4177" xr:uid="{0D8AE6D7-9D41-4ACC-93F3-301098483D8B}"/>
    <cellStyle name="Normal 9 5 3 2 5 2" xfId="5097" xr:uid="{DF58E819-BD57-48C1-AE56-B2BD37B47106}"/>
    <cellStyle name="Normal 9 5 3 2 6" xfId="4178" xr:uid="{CA40A18F-C7C9-48A1-91CA-572B49EEDD5C}"/>
    <cellStyle name="Normal 9 5 3 2 6 2" xfId="5098" xr:uid="{5D3B2A94-F12B-4B7A-8EC0-BCE12F942B08}"/>
    <cellStyle name="Normal 9 5 3 2 7" xfId="5086" xr:uid="{DA68D7EE-74F7-4C8A-A9FA-BBD9F2791921}"/>
    <cellStyle name="Normal 9 5 3 3" xfId="880" xr:uid="{2F3203FA-1A29-46C4-A3B5-1DA316B3155A}"/>
    <cellStyle name="Normal 9 5 3 3 2" xfId="2457" xr:uid="{D8677859-FD18-4B71-A04F-4B6E5EB64E6B}"/>
    <cellStyle name="Normal 9 5 3 3 2 2" xfId="2458" xr:uid="{58971134-0A63-43D3-BC26-9995BE29AE93}"/>
    <cellStyle name="Normal 9 5 3 3 2 2 2" xfId="5101" xr:uid="{62ECAB07-B096-490C-8CCB-C4F4B19BB8C4}"/>
    <cellStyle name="Normal 9 5 3 3 2 3" xfId="4179" xr:uid="{26DE2ADA-223A-4CC6-8775-5E075E86910F}"/>
    <cellStyle name="Normal 9 5 3 3 2 3 2" xfId="5102" xr:uid="{A1202A2E-92AE-4D45-B520-0A8915FB9808}"/>
    <cellStyle name="Normal 9 5 3 3 2 4" xfId="4180" xr:uid="{4B9639E6-C088-40F1-BD48-DEC626B8B36A}"/>
    <cellStyle name="Normal 9 5 3 3 2 4 2" xfId="5103" xr:uid="{A99EB25B-52CD-4224-B356-7835BF4BEB75}"/>
    <cellStyle name="Normal 9 5 3 3 2 5" xfId="5100" xr:uid="{5CA0197A-0E05-4723-837D-31516AAC9D29}"/>
    <cellStyle name="Normal 9 5 3 3 3" xfId="2459" xr:uid="{AC383DDD-DD7A-4135-B617-335D7DA02A1C}"/>
    <cellStyle name="Normal 9 5 3 3 3 2" xfId="5104" xr:uid="{85397898-47B8-4C20-9BCA-13B76F3EA8C2}"/>
    <cellStyle name="Normal 9 5 3 3 4" xfId="4181" xr:uid="{76BB3515-455C-4E0B-A2A9-AD63CBC55C6F}"/>
    <cellStyle name="Normal 9 5 3 3 4 2" xfId="5105" xr:uid="{F6D29E66-BF1C-445D-B1C6-9B77E0299625}"/>
    <cellStyle name="Normal 9 5 3 3 5" xfId="4182" xr:uid="{28741208-DA61-4DA5-AC71-B1B221659618}"/>
    <cellStyle name="Normal 9 5 3 3 5 2" xfId="5106" xr:uid="{58C374C8-6F81-401E-B2A7-966334E20A57}"/>
    <cellStyle name="Normal 9 5 3 3 6" xfId="5099" xr:uid="{EBAA285F-F1CB-4F7A-BD32-75404D3FA374}"/>
    <cellStyle name="Normal 9 5 3 4" xfId="2460" xr:uid="{07B1DE12-A29A-43DF-9383-E9882561137C}"/>
    <cellStyle name="Normal 9 5 3 4 2" xfId="2461" xr:uid="{5A1F2CD1-53EE-4AF8-97ED-4698986FE771}"/>
    <cellStyle name="Normal 9 5 3 4 2 2" xfId="5108" xr:uid="{5FC02918-370D-4AA4-9C23-523D6C6501FF}"/>
    <cellStyle name="Normal 9 5 3 4 3" xfId="4183" xr:uid="{BBECDDB8-228C-4578-B219-C340D0CC2A65}"/>
    <cellStyle name="Normal 9 5 3 4 3 2" xfId="5109" xr:uid="{0DA31958-D2FF-4912-A58C-639F0C9DB3B0}"/>
    <cellStyle name="Normal 9 5 3 4 4" xfId="4184" xr:uid="{D1C4344C-E89C-41B8-8E02-05FB1C31E681}"/>
    <cellStyle name="Normal 9 5 3 4 4 2" xfId="5110" xr:uid="{D69D769C-6A09-43E3-B22C-24C84DA9C3AF}"/>
    <cellStyle name="Normal 9 5 3 4 5" xfId="5107" xr:uid="{201F7BF8-525A-4D08-9EC5-34037A685A1A}"/>
    <cellStyle name="Normal 9 5 3 5" xfId="2462" xr:uid="{C04582BF-55A2-456E-B7B9-2BE920C8BFD3}"/>
    <cellStyle name="Normal 9 5 3 5 2" xfId="4185" xr:uid="{B65FBF94-FBB7-45A9-8CB0-3F7E177B8418}"/>
    <cellStyle name="Normal 9 5 3 5 2 2" xfId="5112" xr:uid="{213830DE-EAA4-499B-A162-CC98030DC670}"/>
    <cellStyle name="Normal 9 5 3 5 3" xfId="4186" xr:uid="{2DB413A9-B0B2-4917-9E2A-AF93BBD99F8A}"/>
    <cellStyle name="Normal 9 5 3 5 3 2" xfId="5113" xr:uid="{BB374B18-A200-4571-AD31-10D82FC47869}"/>
    <cellStyle name="Normal 9 5 3 5 4" xfId="4187" xr:uid="{841438C7-3766-4440-A283-20A940A780ED}"/>
    <cellStyle name="Normal 9 5 3 5 4 2" xfId="5114" xr:uid="{A29CECD6-3257-4635-87D6-7606E32BBC41}"/>
    <cellStyle name="Normal 9 5 3 5 5" xfId="5111" xr:uid="{9611C39F-7B1C-4333-8290-38E8C296EF3C}"/>
    <cellStyle name="Normal 9 5 3 6" xfId="4188" xr:uid="{4918BDC7-6BA8-48CC-94A5-47B24023C265}"/>
    <cellStyle name="Normal 9 5 3 6 2" xfId="5115" xr:uid="{C47EEFC5-020E-4EEB-97FE-2B579A991D95}"/>
    <cellStyle name="Normal 9 5 3 7" xfId="4189" xr:uid="{4530333B-FC70-4300-9B27-9C79B6DCB2F1}"/>
    <cellStyle name="Normal 9 5 3 7 2" xfId="5116" xr:uid="{D3204AAC-60A7-420E-A21B-D0196AC371CD}"/>
    <cellStyle name="Normal 9 5 3 8" xfId="4190" xr:uid="{7F7E3749-8075-4D77-A5B3-44EB82D3139A}"/>
    <cellStyle name="Normal 9 5 3 8 2" xfId="5117" xr:uid="{590047E6-2662-46AA-BA84-C1F352EB2463}"/>
    <cellStyle name="Normal 9 5 3 9" xfId="5085" xr:uid="{DBC50BEE-E3D8-4B82-8F31-99B216512EEC}"/>
    <cellStyle name="Normal 9 5 4" xfId="421" xr:uid="{B993C977-5807-4129-A8D6-52779AEA9EE9}"/>
    <cellStyle name="Normal 9 5 4 2" xfId="881" xr:uid="{FBAB21CE-2618-4403-A01D-C54B835AEA7A}"/>
    <cellStyle name="Normal 9 5 4 2 2" xfId="882" xr:uid="{9F276523-519B-48F6-9C75-231E91576A8C}"/>
    <cellStyle name="Normal 9 5 4 2 2 2" xfId="2463" xr:uid="{34669F5F-DA07-4B99-88FA-ECAE62E20D47}"/>
    <cellStyle name="Normal 9 5 4 2 2 2 2" xfId="5121" xr:uid="{96F1BB14-5A68-4D17-A0A5-344DE29CB8C0}"/>
    <cellStyle name="Normal 9 5 4 2 2 3" xfId="4191" xr:uid="{E80ABF54-134D-44DE-BEA4-EFC5642603C4}"/>
    <cellStyle name="Normal 9 5 4 2 2 3 2" xfId="5122" xr:uid="{CD45B5FB-F6E1-4ECE-8540-1F3216073829}"/>
    <cellStyle name="Normal 9 5 4 2 2 4" xfId="4192" xr:uid="{CC9DFC34-21FE-447D-A046-CCC7C91C1042}"/>
    <cellStyle name="Normal 9 5 4 2 2 4 2" xfId="5123" xr:uid="{60587E87-9352-4AE7-A51F-A9B921E20C50}"/>
    <cellStyle name="Normal 9 5 4 2 2 5" xfId="5120" xr:uid="{334808F0-706E-47A9-9667-A09D4FA0FEF8}"/>
    <cellStyle name="Normal 9 5 4 2 3" xfId="2464" xr:uid="{F4758104-4922-456A-96D4-F7DF3D25D905}"/>
    <cellStyle name="Normal 9 5 4 2 3 2" xfId="5124" xr:uid="{19394287-4011-4E73-896E-687F72BA180C}"/>
    <cellStyle name="Normal 9 5 4 2 4" xfId="4193" xr:uid="{1B21BCB3-ECD3-4168-AB05-1938B5A4150D}"/>
    <cellStyle name="Normal 9 5 4 2 4 2" xfId="5125" xr:uid="{82010C16-77EF-4BE4-AE8D-DAF53B9B0BF3}"/>
    <cellStyle name="Normal 9 5 4 2 5" xfId="4194" xr:uid="{4B70420F-70D8-47AA-AFEF-0545CCDF09D3}"/>
    <cellStyle name="Normal 9 5 4 2 5 2" xfId="5126" xr:uid="{A9A227AE-FE79-49EC-9539-CBEFB0767748}"/>
    <cellStyle name="Normal 9 5 4 2 6" xfId="5119" xr:uid="{82AA137D-C543-4302-82AD-0A7FFB0690C6}"/>
    <cellStyle name="Normal 9 5 4 3" xfId="883" xr:uid="{7ABDE41F-5BBB-4EB5-B260-0E86826DEE64}"/>
    <cellStyle name="Normal 9 5 4 3 2" xfId="2465" xr:uid="{DBB3BD3D-F68A-41C6-840F-496A2BA7E468}"/>
    <cellStyle name="Normal 9 5 4 3 2 2" xfId="5128" xr:uid="{BE3A73C4-EEA4-40D8-906A-038C2E15789A}"/>
    <cellStyle name="Normal 9 5 4 3 3" xfId="4195" xr:uid="{32409DEE-C6D9-4476-AA16-1CAD64D41247}"/>
    <cellStyle name="Normal 9 5 4 3 3 2" xfId="5129" xr:uid="{B899E218-EAFC-4D62-9425-70A8BC62F007}"/>
    <cellStyle name="Normal 9 5 4 3 4" xfId="4196" xr:uid="{E743740C-D4DA-4D3B-A9CA-1CFB7F9D4E55}"/>
    <cellStyle name="Normal 9 5 4 3 4 2" xfId="5130" xr:uid="{B8253F94-6A83-47D9-9E17-4253E1B08D2D}"/>
    <cellStyle name="Normal 9 5 4 3 5" xfId="5127" xr:uid="{0BCF4FE9-E814-447C-ACEF-9FA4AE69CA05}"/>
    <cellStyle name="Normal 9 5 4 4" xfId="2466" xr:uid="{FBBF7CA9-D5D4-4090-BE55-CCE59482500B}"/>
    <cellStyle name="Normal 9 5 4 4 2" xfId="4197" xr:uid="{470588E4-B287-47CB-A01F-764F3D93CE5E}"/>
    <cellStyle name="Normal 9 5 4 4 2 2" xfId="5132" xr:uid="{BB7E7BD2-7DD1-41EA-90E5-994E3643556C}"/>
    <cellStyle name="Normal 9 5 4 4 3" xfId="4198" xr:uid="{D94B5303-3B70-47DB-A4B9-95F622F9CA59}"/>
    <cellStyle name="Normal 9 5 4 4 3 2" xfId="5133" xr:uid="{FE3C4AD9-C7C7-4DBC-968C-5908D6C806D8}"/>
    <cellStyle name="Normal 9 5 4 4 4" xfId="4199" xr:uid="{294D2CFE-311C-4D89-B661-7EADECCA9AE2}"/>
    <cellStyle name="Normal 9 5 4 4 4 2" xfId="5134" xr:uid="{27539F38-129A-4468-95F4-ACB52A692447}"/>
    <cellStyle name="Normal 9 5 4 4 5" xfId="5131" xr:uid="{5E900916-286D-43A4-BC58-A8A65970551A}"/>
    <cellStyle name="Normal 9 5 4 5" xfId="4200" xr:uid="{5B30E6BE-2A28-4B64-AD5A-246C3E333EE7}"/>
    <cellStyle name="Normal 9 5 4 5 2" xfId="5135" xr:uid="{1DB3F2C3-8671-45BC-BBDA-1C7DCE21182D}"/>
    <cellStyle name="Normal 9 5 4 6" xfId="4201" xr:uid="{A7806B0B-58A4-40DE-8D7F-13BAD9B20585}"/>
    <cellStyle name="Normal 9 5 4 6 2" xfId="5136" xr:uid="{5088E195-A804-4B01-9FED-438674BE701B}"/>
    <cellStyle name="Normal 9 5 4 7" xfId="4202" xr:uid="{96A2EA1E-0F3C-4F2F-8FDD-54F35576B78C}"/>
    <cellStyle name="Normal 9 5 4 7 2" xfId="5137" xr:uid="{C84299BA-639B-4220-96F9-B57E663E657F}"/>
    <cellStyle name="Normal 9 5 4 8" xfId="5118" xr:uid="{8BEE978E-0AF8-4A85-93F1-2DBCA805593C}"/>
    <cellStyle name="Normal 9 5 5" xfId="422" xr:uid="{F6921C7E-7A6E-4DC1-888D-DD07E49EF122}"/>
    <cellStyle name="Normal 9 5 5 2" xfId="884" xr:uid="{AE174B88-A2B7-4536-9C42-EE821893B626}"/>
    <cellStyle name="Normal 9 5 5 2 2" xfId="2467" xr:uid="{2BAF0B3F-8614-4A3C-BA10-D592D9A56050}"/>
    <cellStyle name="Normal 9 5 5 2 2 2" xfId="5140" xr:uid="{1F022064-0460-4A5E-85F9-EE0614AD33FA}"/>
    <cellStyle name="Normal 9 5 5 2 3" xfId="4203" xr:uid="{F190F559-7D65-435D-B652-CA7966A339BA}"/>
    <cellStyle name="Normal 9 5 5 2 3 2" xfId="5141" xr:uid="{02114F36-40CD-4CB9-8807-B89609F322E1}"/>
    <cellStyle name="Normal 9 5 5 2 4" xfId="4204" xr:uid="{ABC684FC-6513-4C28-B700-EA8EF3D2AFB5}"/>
    <cellStyle name="Normal 9 5 5 2 4 2" xfId="5142" xr:uid="{43417EFE-8F9A-4AAC-8E50-4F932D57601E}"/>
    <cellStyle name="Normal 9 5 5 2 5" xfId="5139" xr:uid="{FC704ABB-EB27-4109-9C74-C53E8838EBED}"/>
    <cellStyle name="Normal 9 5 5 3" xfId="2468" xr:uid="{1B860697-E427-46A7-BDA3-EA464191A807}"/>
    <cellStyle name="Normal 9 5 5 3 2" xfId="4205" xr:uid="{A5FF79EB-9AF1-47DC-A3F5-65ADEC333306}"/>
    <cellStyle name="Normal 9 5 5 3 2 2" xfId="5144" xr:uid="{651684D1-70F6-42D2-87CD-441F335EDDB2}"/>
    <cellStyle name="Normal 9 5 5 3 3" xfId="4206" xr:uid="{B39E5126-5917-4C04-813B-EEB7BED66B79}"/>
    <cellStyle name="Normal 9 5 5 3 3 2" xfId="5145" xr:uid="{A886665B-6499-47AE-83C5-95887A11C3A3}"/>
    <cellStyle name="Normal 9 5 5 3 4" xfId="4207" xr:uid="{5432CB96-25B2-4635-BBB4-85BB1233A204}"/>
    <cellStyle name="Normal 9 5 5 3 4 2" xfId="5146" xr:uid="{77691660-40AB-4561-B7CD-BBCC1A4F2B95}"/>
    <cellStyle name="Normal 9 5 5 3 5" xfId="5143" xr:uid="{8415E8AF-C06E-4DD0-93F1-57F89CC17BAA}"/>
    <cellStyle name="Normal 9 5 5 4" xfId="4208" xr:uid="{5035E30B-5282-4947-BEB9-05596DC703D4}"/>
    <cellStyle name="Normal 9 5 5 4 2" xfId="5147" xr:uid="{3B923CF8-7506-4B3D-935F-385B879191A5}"/>
    <cellStyle name="Normal 9 5 5 5" xfId="4209" xr:uid="{97A648D6-0389-4B19-85FE-2C5463ADFF2D}"/>
    <cellStyle name="Normal 9 5 5 5 2" xfId="5148" xr:uid="{E2A66D0D-AAEA-42A4-A482-BC8C7DEE5973}"/>
    <cellStyle name="Normal 9 5 5 6" xfId="4210" xr:uid="{C945EAAF-BB51-4388-8CCA-C7D899E7C906}"/>
    <cellStyle name="Normal 9 5 5 6 2" xfId="5149" xr:uid="{37525B14-5A98-4553-A059-8AAAC7D0ABB3}"/>
    <cellStyle name="Normal 9 5 5 7" xfId="5138" xr:uid="{5B4EF32E-8B2B-4A38-BAA5-D0A0ABCCE3B8}"/>
    <cellStyle name="Normal 9 5 6" xfId="885" xr:uid="{C6FFFB90-8681-456C-AAC4-4218CFB4507B}"/>
    <cellStyle name="Normal 9 5 6 2" xfId="2469" xr:uid="{A2D20A8D-4CD6-43BA-A247-9953EB26FFB1}"/>
    <cellStyle name="Normal 9 5 6 2 2" xfId="4211" xr:uid="{0EE9D0BC-775E-43A4-9DF1-723D56137846}"/>
    <cellStyle name="Normal 9 5 6 2 2 2" xfId="5152" xr:uid="{2A288905-79F5-457B-891D-3CB13A4A0E9C}"/>
    <cellStyle name="Normal 9 5 6 2 3" xfId="4212" xr:uid="{AD66A899-6C1B-44D5-A627-2F9E59C8ED53}"/>
    <cellStyle name="Normal 9 5 6 2 3 2" xfId="5153" xr:uid="{50D88BBE-3D71-4D85-8989-0A4645448F7C}"/>
    <cellStyle name="Normal 9 5 6 2 4" xfId="4213" xr:uid="{EC87994B-F8E7-440A-953B-16129BC8A258}"/>
    <cellStyle name="Normal 9 5 6 2 4 2" xfId="5154" xr:uid="{5775F886-31A8-462E-B1AE-A12A96DC8A57}"/>
    <cellStyle name="Normal 9 5 6 2 5" xfId="5151" xr:uid="{20B23A8E-3D7C-4474-A956-29EA44EB170F}"/>
    <cellStyle name="Normal 9 5 6 3" xfId="4214" xr:uid="{D150CE6E-758E-4718-9301-6CD5431171A1}"/>
    <cellStyle name="Normal 9 5 6 3 2" xfId="5155" xr:uid="{353C0CA7-DA40-4CD7-A62F-4FC83B8771FB}"/>
    <cellStyle name="Normal 9 5 6 4" xfId="4215" xr:uid="{A27A1EB4-848B-47DB-B813-E519CAA13BF6}"/>
    <cellStyle name="Normal 9 5 6 4 2" xfId="5156" xr:uid="{171631A4-EBA0-410B-BB80-50655149D09E}"/>
    <cellStyle name="Normal 9 5 6 5" xfId="4216" xr:uid="{50C6AC0B-DFDF-4DA0-BCDA-D123B6D1CAC7}"/>
    <cellStyle name="Normal 9 5 6 5 2" xfId="5157" xr:uid="{39B34B4E-2D68-4CDE-BBFF-C24554118CE4}"/>
    <cellStyle name="Normal 9 5 6 6" xfId="5150" xr:uid="{B1DB697F-96DA-40A1-8922-EEE2BB9C4A26}"/>
    <cellStyle name="Normal 9 5 7" xfId="2470" xr:uid="{87FA7E8F-8359-4187-9EC2-83739C9DCF1C}"/>
    <cellStyle name="Normal 9 5 7 2" xfId="4217" xr:uid="{0BE4EACF-0A6D-45CC-A9A7-2EAD2B73FE6F}"/>
    <cellStyle name="Normal 9 5 7 2 2" xfId="5159" xr:uid="{067F58CB-952B-4355-ABAC-0AC16531A847}"/>
    <cellStyle name="Normal 9 5 7 3" xfId="4218" xr:uid="{63F5F9F2-C5FE-44D2-8BE2-0B522EDAF11D}"/>
    <cellStyle name="Normal 9 5 7 3 2" xfId="5160" xr:uid="{ABC007A0-E1F6-4099-82AC-D63A0EA63E9A}"/>
    <cellStyle name="Normal 9 5 7 4" xfId="4219" xr:uid="{567C86E6-D854-429A-ADF0-F86F0716409E}"/>
    <cellStyle name="Normal 9 5 7 4 2" xfId="5161" xr:uid="{BE02A761-6772-4E9F-9EF3-340A4B3A7654}"/>
    <cellStyle name="Normal 9 5 7 5" xfId="5158" xr:uid="{423A35C8-4A2A-4656-BDE0-791D6D077E3B}"/>
    <cellStyle name="Normal 9 5 8" xfId="4220" xr:uid="{2D7162CA-4D87-43F8-8BEA-BCDE513BED14}"/>
    <cellStyle name="Normal 9 5 8 2" xfId="4221" xr:uid="{21B07027-5E9E-43F3-961F-1DD6C521531C}"/>
    <cellStyle name="Normal 9 5 8 2 2" xfId="5163" xr:uid="{833EFCF4-7388-41CE-9C2F-77DC1F53431F}"/>
    <cellStyle name="Normal 9 5 8 3" xfId="4222" xr:uid="{2CE432F2-9CD8-4A49-BE2E-1FA3CC23EECE}"/>
    <cellStyle name="Normal 9 5 8 3 2" xfId="5164" xr:uid="{DAA121C5-7887-4517-8297-7B795AD59FBE}"/>
    <cellStyle name="Normal 9 5 8 4" xfId="4223" xr:uid="{D993B464-2299-4BBA-98F6-E9D9C0EB004A}"/>
    <cellStyle name="Normal 9 5 8 4 2" xfId="5165" xr:uid="{96EED4FF-625F-413A-B0F3-0AF0407A6AD3}"/>
    <cellStyle name="Normal 9 5 8 5" xfId="5162" xr:uid="{BB71E54D-F1AF-442E-8C9B-9A614E242880}"/>
    <cellStyle name="Normal 9 5 9" xfId="4224" xr:uid="{DBC3DA40-4981-4BF4-992D-B34B3F7F00B3}"/>
    <cellStyle name="Normal 9 5 9 2" xfId="5166" xr:uid="{50C96410-07C4-483D-893D-7725B3BDAA8F}"/>
    <cellStyle name="Normal 9 6" xfId="180" xr:uid="{614C0250-5A00-4E6A-AD40-FD938FF09D3A}"/>
    <cellStyle name="Normal 9 6 10" xfId="5167" xr:uid="{413AF064-89C7-4D91-8A91-34A31497BEF6}"/>
    <cellStyle name="Normal 9 6 2" xfId="181" xr:uid="{CA18E191-F32D-4707-9AA2-129C21E302DC}"/>
    <cellStyle name="Normal 9 6 2 2" xfId="423" xr:uid="{0EAD7A12-9386-42FA-B5EC-3F26843CA1ED}"/>
    <cellStyle name="Normal 9 6 2 2 2" xfId="886" xr:uid="{164A342A-D353-4E57-9778-BC55219D289E}"/>
    <cellStyle name="Normal 9 6 2 2 2 2" xfId="2471" xr:uid="{A784AA9A-C9E2-44B2-B2AE-68B75E1DD56F}"/>
    <cellStyle name="Normal 9 6 2 2 2 2 2" xfId="5171" xr:uid="{472EEEB1-D307-4DE6-B571-33B553C749C9}"/>
    <cellStyle name="Normal 9 6 2 2 2 3" xfId="4225" xr:uid="{8F6FC7BC-3166-4234-BD89-8FFF0B5D2BC9}"/>
    <cellStyle name="Normal 9 6 2 2 2 3 2" xfId="5172" xr:uid="{88419902-89C9-4C8A-B80A-7F78CF554129}"/>
    <cellStyle name="Normal 9 6 2 2 2 4" xfId="4226" xr:uid="{9FA26648-AF5E-4392-A35C-F25BFC54B5FA}"/>
    <cellStyle name="Normal 9 6 2 2 2 4 2" xfId="5173" xr:uid="{3FEA8676-AE13-407E-A0B8-253ED9EE1CCC}"/>
    <cellStyle name="Normal 9 6 2 2 2 5" xfId="5170" xr:uid="{618D7C36-D665-4630-8708-AD57A39EDA79}"/>
    <cellStyle name="Normal 9 6 2 2 3" xfId="2472" xr:uid="{B91C3A43-2847-44D8-995C-891890FA87FA}"/>
    <cellStyle name="Normal 9 6 2 2 3 2" xfId="4227" xr:uid="{CF0CAB2B-8A96-4868-B50F-43E3A4E129E4}"/>
    <cellStyle name="Normal 9 6 2 2 3 2 2" xfId="5175" xr:uid="{6E8579BA-582D-43CA-ADA5-2D210200229A}"/>
    <cellStyle name="Normal 9 6 2 2 3 3" xfId="4228" xr:uid="{294610E1-D060-4D6D-8C1C-AF83FDA903C4}"/>
    <cellStyle name="Normal 9 6 2 2 3 3 2" xfId="5176" xr:uid="{F3AAAF2B-7645-46EF-8715-2B048F3F8769}"/>
    <cellStyle name="Normal 9 6 2 2 3 4" xfId="4229" xr:uid="{B64EEB83-6A5C-4144-A054-676548DC2A7E}"/>
    <cellStyle name="Normal 9 6 2 2 3 4 2" xfId="5177" xr:uid="{1A73226B-CB8F-4B3B-A099-74131907902D}"/>
    <cellStyle name="Normal 9 6 2 2 3 5" xfId="5174" xr:uid="{4826E1D9-F3D2-472C-B157-86E56520572C}"/>
    <cellStyle name="Normal 9 6 2 2 4" xfId="4230" xr:uid="{65171EA0-A320-4FEF-89F3-267754EC8C42}"/>
    <cellStyle name="Normal 9 6 2 2 4 2" xfId="5178" xr:uid="{F8F18BE1-4DD0-4383-A4FC-BF3D6D1560E7}"/>
    <cellStyle name="Normal 9 6 2 2 5" xfId="4231" xr:uid="{9057E0A6-09CC-4452-A9D5-1121E2693C64}"/>
    <cellStyle name="Normal 9 6 2 2 5 2" xfId="5179" xr:uid="{772AD08E-A354-4308-8F50-3554C7A48868}"/>
    <cellStyle name="Normal 9 6 2 2 6" xfId="4232" xr:uid="{3D108AF5-A52A-43D6-BEC9-CD6C7B457A47}"/>
    <cellStyle name="Normal 9 6 2 2 6 2" xfId="5180" xr:uid="{9803E899-D1F5-4A08-9F4F-F4051C38A22B}"/>
    <cellStyle name="Normal 9 6 2 2 7" xfId="5169" xr:uid="{DBD728FE-8FD8-4CC0-A13F-66B1C8AAEFF7}"/>
    <cellStyle name="Normal 9 6 2 3" xfId="887" xr:uid="{0DD35929-222F-4024-8952-60658D043ADD}"/>
    <cellStyle name="Normal 9 6 2 3 2" xfId="2473" xr:uid="{F3D23EDF-3BF6-4D2B-A348-2F6229ECC559}"/>
    <cellStyle name="Normal 9 6 2 3 2 2" xfId="4233" xr:uid="{85A70AE1-1B59-4C40-B97E-4BD3900B14A0}"/>
    <cellStyle name="Normal 9 6 2 3 2 2 2" xfId="5183" xr:uid="{C05868BF-574B-4459-A174-038D159344E8}"/>
    <cellStyle name="Normal 9 6 2 3 2 3" xfId="4234" xr:uid="{A91B5655-DD57-40C2-A781-48B46C3F13D8}"/>
    <cellStyle name="Normal 9 6 2 3 2 3 2" xfId="5184" xr:uid="{1FCB4575-9782-4DBE-A718-6ABC28E79129}"/>
    <cellStyle name="Normal 9 6 2 3 2 4" xfId="4235" xr:uid="{B4D9915C-119D-4B1E-8500-897DD2E05242}"/>
    <cellStyle name="Normal 9 6 2 3 2 4 2" xfId="5185" xr:uid="{07DFDB8F-D39A-4E05-AF7A-DEE714855365}"/>
    <cellStyle name="Normal 9 6 2 3 2 5" xfId="5182" xr:uid="{09D7BF31-857E-4EC8-BC35-409FD9A6C10B}"/>
    <cellStyle name="Normal 9 6 2 3 3" xfId="4236" xr:uid="{628A42DE-12EC-489A-B9C7-A94C9BE4232D}"/>
    <cellStyle name="Normal 9 6 2 3 3 2" xfId="5186" xr:uid="{4FC86EDB-5734-4B38-A330-944BB1CEA293}"/>
    <cellStyle name="Normal 9 6 2 3 4" xfId="4237" xr:uid="{B8F18228-89F3-4AD4-8169-EC81113B87F8}"/>
    <cellStyle name="Normal 9 6 2 3 4 2" xfId="5187" xr:uid="{E557F85A-6999-4C32-A8F3-8E4D0AD4BCF0}"/>
    <cellStyle name="Normal 9 6 2 3 5" xfId="4238" xr:uid="{B25B5BCD-1C79-4FD6-9C0E-0CAAB79B2276}"/>
    <cellStyle name="Normal 9 6 2 3 5 2" xfId="5188" xr:uid="{F433AAC0-3696-4A49-86F5-9F4FBCFB6DF1}"/>
    <cellStyle name="Normal 9 6 2 3 6" xfId="5181" xr:uid="{2F502047-B500-4A01-A67B-7F1F3A6657F5}"/>
    <cellStyle name="Normal 9 6 2 4" xfId="2474" xr:uid="{40095C66-1DCA-4B8C-9238-7660B72833F9}"/>
    <cellStyle name="Normal 9 6 2 4 2" xfId="4239" xr:uid="{8D38235A-BC13-4029-9069-5313C3D8ED46}"/>
    <cellStyle name="Normal 9 6 2 4 2 2" xfId="5190" xr:uid="{3FBD7DAD-1982-4A5A-B915-5977FEA02D78}"/>
    <cellStyle name="Normal 9 6 2 4 3" xfId="4240" xr:uid="{C3ED5A39-A226-48B3-889C-5C13789E4D6B}"/>
    <cellStyle name="Normal 9 6 2 4 3 2" xfId="5191" xr:uid="{D918BB25-6BBA-4C65-8BAD-F014C62DF121}"/>
    <cellStyle name="Normal 9 6 2 4 4" xfId="4241" xr:uid="{E5B0284F-941E-4BAF-BF5E-EFAC271DAC4C}"/>
    <cellStyle name="Normal 9 6 2 4 4 2" xfId="5192" xr:uid="{13E68B8F-2C84-4064-A875-FE058F70358B}"/>
    <cellStyle name="Normal 9 6 2 4 5" xfId="5189" xr:uid="{0F02F124-9BA6-4A87-805A-DCBAE6125B4E}"/>
    <cellStyle name="Normal 9 6 2 5" xfId="4242" xr:uid="{64CDFC15-9FF5-41E1-8808-4253312FCDCC}"/>
    <cellStyle name="Normal 9 6 2 5 2" xfId="4243" xr:uid="{475BC6D2-29B1-44A5-9A0C-CFE608601E4D}"/>
    <cellStyle name="Normal 9 6 2 5 2 2" xfId="5194" xr:uid="{B71F1375-A870-431B-9714-402206F3A0E8}"/>
    <cellStyle name="Normal 9 6 2 5 3" xfId="4244" xr:uid="{401473D9-4390-433E-872C-EE604C2D3356}"/>
    <cellStyle name="Normal 9 6 2 5 3 2" xfId="5195" xr:uid="{4F68DE82-5C22-43A7-B5FB-FBEBD356C79E}"/>
    <cellStyle name="Normal 9 6 2 5 4" xfId="4245" xr:uid="{5CDFB909-3BC0-4E81-9E2D-1BDD7A2541AD}"/>
    <cellStyle name="Normal 9 6 2 5 4 2" xfId="5196" xr:uid="{F345659D-3104-40F6-B255-894F2D29CC72}"/>
    <cellStyle name="Normal 9 6 2 5 5" xfId="5193" xr:uid="{3EB7EDED-E237-4859-A0FB-9DD399FB91C7}"/>
    <cellStyle name="Normal 9 6 2 6" xfId="4246" xr:uid="{EAF23D22-F45E-480F-932A-136AB789FC10}"/>
    <cellStyle name="Normal 9 6 2 6 2" xfId="5197" xr:uid="{01FEDB7A-66F2-4D48-97BD-9B60F4AEAB99}"/>
    <cellStyle name="Normal 9 6 2 7" xfId="4247" xr:uid="{4B354A7F-076E-4201-9D0E-69AE8444EC09}"/>
    <cellStyle name="Normal 9 6 2 7 2" xfId="5198" xr:uid="{69C858AA-45FF-47F8-9598-7261B376811D}"/>
    <cellStyle name="Normal 9 6 2 8" xfId="4248" xr:uid="{8CC644EB-1A51-4E98-A14C-7AEAAFEEDF7B}"/>
    <cellStyle name="Normal 9 6 2 8 2" xfId="5199" xr:uid="{79A7842E-6398-4691-9167-DA60859E33BA}"/>
    <cellStyle name="Normal 9 6 2 9" xfId="5168" xr:uid="{95D59E36-BC78-449E-9776-DD1EB4B6E5D9}"/>
    <cellStyle name="Normal 9 6 3" xfId="424" xr:uid="{B2A0B619-4010-49AD-8BDF-67D6B94B9087}"/>
    <cellStyle name="Normal 9 6 3 2" xfId="888" xr:uid="{7AD889D1-5FCC-4F17-BFEF-B1FBA5A1BFDB}"/>
    <cellStyle name="Normal 9 6 3 2 2" xfId="889" xr:uid="{401B1642-317A-4FBF-B2EA-707D27144BAA}"/>
    <cellStyle name="Normal 9 6 3 2 2 2" xfId="5202" xr:uid="{AB739CA9-2CDE-4845-A9D3-E9D5C7FF206D}"/>
    <cellStyle name="Normal 9 6 3 2 3" xfId="4249" xr:uid="{030737FC-E5E6-4B08-BFC4-4B9365B4281A}"/>
    <cellStyle name="Normal 9 6 3 2 3 2" xfId="5203" xr:uid="{54C9C7A4-C879-41D6-AD51-4CDE031DAE07}"/>
    <cellStyle name="Normal 9 6 3 2 4" xfId="4250" xr:uid="{70FABAE9-DD74-4A38-BBED-843D5701EA9A}"/>
    <cellStyle name="Normal 9 6 3 2 4 2" xfId="5204" xr:uid="{795B1253-75CD-4334-A151-5E55AAC1E20E}"/>
    <cellStyle name="Normal 9 6 3 2 5" xfId="5201" xr:uid="{577CCDB3-101B-4E55-B828-96EECF0DE2BC}"/>
    <cellStyle name="Normal 9 6 3 3" xfId="890" xr:uid="{E4D5635A-ABA9-477F-8297-76AD9F25FA2B}"/>
    <cellStyle name="Normal 9 6 3 3 2" xfId="4251" xr:uid="{F1AD9218-FAAD-45D9-8EAC-4915E0922FA6}"/>
    <cellStyle name="Normal 9 6 3 3 2 2" xfId="5206" xr:uid="{60382B05-C3FD-45FA-BF0B-C99952A4422C}"/>
    <cellStyle name="Normal 9 6 3 3 3" xfId="4252" xr:uid="{4909EB9A-AEC8-4D68-9691-CC1FF0E859A4}"/>
    <cellStyle name="Normal 9 6 3 3 3 2" xfId="5207" xr:uid="{69101E71-EEE2-452E-AA2A-F14B235673AA}"/>
    <cellStyle name="Normal 9 6 3 3 4" xfId="4253" xr:uid="{452D880D-9458-4BB4-8290-29D2FF75F5C0}"/>
    <cellStyle name="Normal 9 6 3 3 4 2" xfId="5208" xr:uid="{BAD2457E-3498-4956-95BB-FC8A5A1ED32A}"/>
    <cellStyle name="Normal 9 6 3 3 5" xfId="5205" xr:uid="{95D35404-1D28-4F1F-9E0C-BC4C0A1481ED}"/>
    <cellStyle name="Normal 9 6 3 4" xfId="4254" xr:uid="{68D35A56-98FC-4DFD-903F-4545E3623E48}"/>
    <cellStyle name="Normal 9 6 3 4 2" xfId="5209" xr:uid="{29A00101-E6E5-4DBA-AA9B-6F453A3AFF69}"/>
    <cellStyle name="Normal 9 6 3 5" xfId="4255" xr:uid="{314799F8-3916-4314-A53A-B2E7704BFDBF}"/>
    <cellStyle name="Normal 9 6 3 5 2" xfId="5210" xr:uid="{53BA4052-596D-4AB6-98EE-E55C7E1684FB}"/>
    <cellStyle name="Normal 9 6 3 6" xfId="4256" xr:uid="{DC1C7B91-89E5-4BFC-A5DE-A80477F2A8B8}"/>
    <cellStyle name="Normal 9 6 3 6 2" xfId="5211" xr:uid="{3C74FA48-340B-4885-9A23-9EBAC032B2F9}"/>
    <cellStyle name="Normal 9 6 3 7" xfId="5200" xr:uid="{AFF96B2E-03BD-4895-809E-010DD27A876A}"/>
    <cellStyle name="Normal 9 6 4" xfId="425" xr:uid="{57383817-6508-483F-8177-5AA1CC2A3D92}"/>
    <cellStyle name="Normal 9 6 4 2" xfId="891" xr:uid="{70B1CF3A-976E-4EFF-9FF1-2D6A9E34FA7F}"/>
    <cellStyle name="Normal 9 6 4 2 2" xfId="4257" xr:uid="{9B854CC3-5DD5-45A2-89B8-07159B25ED96}"/>
    <cellStyle name="Normal 9 6 4 2 2 2" xfId="5214" xr:uid="{F5DF66AF-8E28-47A9-AFF9-D17AED7D5105}"/>
    <cellStyle name="Normal 9 6 4 2 3" xfId="4258" xr:uid="{EC3B92D5-793E-4B84-85E8-A484C4840575}"/>
    <cellStyle name="Normal 9 6 4 2 3 2" xfId="5215" xr:uid="{EC5EF48B-2B61-4AB5-A60F-5C70F3E20906}"/>
    <cellStyle name="Normal 9 6 4 2 4" xfId="4259" xr:uid="{155B94C5-C16A-47E7-8A9A-4FD7EFF2130C}"/>
    <cellStyle name="Normal 9 6 4 2 4 2" xfId="5216" xr:uid="{927DE9A7-FCF4-45FB-B6FB-1819E67E03CF}"/>
    <cellStyle name="Normal 9 6 4 2 5" xfId="5213" xr:uid="{B4415167-C516-4FB1-865A-3662344789A4}"/>
    <cellStyle name="Normal 9 6 4 3" xfId="4260" xr:uid="{99161BFD-77EA-4421-83B5-198166D03FD7}"/>
    <cellStyle name="Normal 9 6 4 3 2" xfId="5217" xr:uid="{C6631C83-F0A4-43CC-83BF-6744AD65F3C9}"/>
    <cellStyle name="Normal 9 6 4 4" xfId="4261" xr:uid="{7243DC6E-5F85-43C2-8CC7-C3DE9C890FB8}"/>
    <cellStyle name="Normal 9 6 4 4 2" xfId="5218" xr:uid="{BBD2E87F-4357-410E-B733-236CCC6103B3}"/>
    <cellStyle name="Normal 9 6 4 5" xfId="4262" xr:uid="{1FF1BDC5-B497-4914-AE0C-466850C65524}"/>
    <cellStyle name="Normal 9 6 4 5 2" xfId="5219" xr:uid="{08F43485-1C4B-437B-9328-3B03A1866F5C}"/>
    <cellStyle name="Normal 9 6 4 6" xfId="5212" xr:uid="{B173D0D5-E267-4DC0-8697-AD476CFAC73A}"/>
    <cellStyle name="Normal 9 6 5" xfId="892" xr:uid="{56A393B9-EFCF-414E-87B9-0852385BE5B2}"/>
    <cellStyle name="Normal 9 6 5 2" xfId="4263" xr:uid="{F47A38D6-580D-404A-97A8-77465F3D695D}"/>
    <cellStyle name="Normal 9 6 5 2 2" xfId="5221" xr:uid="{A0F99FA9-5580-4085-90BC-91D0E651443E}"/>
    <cellStyle name="Normal 9 6 5 3" xfId="4264" xr:uid="{69633555-7FC9-4929-96AA-EEF331D22E67}"/>
    <cellStyle name="Normal 9 6 5 3 2" xfId="5222" xr:uid="{E494CF3A-7381-4EBC-BAB1-09B5466210DD}"/>
    <cellStyle name="Normal 9 6 5 4" xfId="4265" xr:uid="{6C42F1C3-C597-4A5B-BC02-4A1ECE4E492A}"/>
    <cellStyle name="Normal 9 6 5 4 2" xfId="5223" xr:uid="{0E3AD1E3-A64C-45DA-B01E-AB036840FCA3}"/>
    <cellStyle name="Normal 9 6 5 5" xfId="5220" xr:uid="{8A715187-214A-4ADC-BC3F-D983A187B02E}"/>
    <cellStyle name="Normal 9 6 6" xfId="4266" xr:uid="{B4F402B8-D3A5-4ACF-89D5-5967BF011F97}"/>
    <cellStyle name="Normal 9 6 6 2" xfId="4267" xr:uid="{2B6CEA26-3EBB-47B3-B60E-92BB0D41B03F}"/>
    <cellStyle name="Normal 9 6 6 2 2" xfId="5225" xr:uid="{960E886F-B797-4D40-AE19-F85F6E60C3BC}"/>
    <cellStyle name="Normal 9 6 6 3" xfId="4268" xr:uid="{9E1DAB56-81D0-4903-B1FD-015768E22DE0}"/>
    <cellStyle name="Normal 9 6 6 3 2" xfId="5226" xr:uid="{8C548565-099A-449E-82AD-827C1CEBEEF3}"/>
    <cellStyle name="Normal 9 6 6 4" xfId="4269" xr:uid="{91CC1E3D-40F2-4BAB-B224-01B6ADCCEE4A}"/>
    <cellStyle name="Normal 9 6 6 4 2" xfId="5227" xr:uid="{783E0DA9-E8FB-46A0-A344-4833C83643EE}"/>
    <cellStyle name="Normal 9 6 6 5" xfId="5224" xr:uid="{08899E71-A611-429D-9A1F-416211ACE808}"/>
    <cellStyle name="Normal 9 6 7" xfId="4270" xr:uid="{97B935B2-2F31-4B6D-9A43-426F676FCCF1}"/>
    <cellStyle name="Normal 9 6 7 2" xfId="5228" xr:uid="{1346F7B4-7E58-4C89-A314-FBABD53A831F}"/>
    <cellStyle name="Normal 9 6 8" xfId="4271" xr:uid="{8EE5B21D-8BB0-4E81-999D-81CD1F5AF0CA}"/>
    <cellStyle name="Normal 9 6 8 2" xfId="5229" xr:uid="{7BAD326F-9C20-4FF3-8B08-14B1EE1CCE61}"/>
    <cellStyle name="Normal 9 6 9" xfId="4272" xr:uid="{F79A6831-17E0-4D8F-8D0B-03879BB5C77F}"/>
    <cellStyle name="Normal 9 6 9 2" xfId="5230" xr:uid="{768C6264-4D1A-4D46-8783-0DC32EEDC4AB}"/>
    <cellStyle name="Normal 9 7" xfId="182" xr:uid="{EF98F37B-5335-428F-B5FF-8F2473B057D8}"/>
    <cellStyle name="Normal 9 7 2" xfId="426" xr:uid="{46F33F2A-2704-433C-A208-4A25A4437B26}"/>
    <cellStyle name="Normal 9 7 2 2" xfId="893" xr:uid="{2B3D064B-4633-4151-8E53-5FC880F75224}"/>
    <cellStyle name="Normal 9 7 2 2 2" xfId="2475" xr:uid="{357A8A98-DEFC-4746-99F0-014DA19B76DE}"/>
    <cellStyle name="Normal 9 7 2 2 2 2" xfId="2476" xr:uid="{4903B118-F800-4628-ADB9-03B23FB54778}"/>
    <cellStyle name="Normal 9 7 2 2 2 2 2" xfId="5235" xr:uid="{104E6545-0437-4D24-B909-E0631082F86C}"/>
    <cellStyle name="Normal 9 7 2 2 2 3" xfId="5234" xr:uid="{5ACC32E4-9406-40FC-BEA1-A9D3914B01DB}"/>
    <cellStyle name="Normal 9 7 2 2 3" xfId="2477" xr:uid="{C449F007-9CC1-4FE2-AD5F-C458B2F62A81}"/>
    <cellStyle name="Normal 9 7 2 2 3 2" xfId="5236" xr:uid="{426C3D65-3F23-48EA-9768-59C4BC915EFD}"/>
    <cellStyle name="Normal 9 7 2 2 4" xfId="4273" xr:uid="{7067FC4F-E854-46E4-8A03-90E1B7EF8649}"/>
    <cellStyle name="Normal 9 7 2 2 4 2" xfId="5237" xr:uid="{3A32AE57-7F86-4151-8534-A184214599A7}"/>
    <cellStyle name="Normal 9 7 2 2 5" xfId="5233" xr:uid="{7F8E0CF9-CA5E-4465-AF70-897FFCA6BA43}"/>
    <cellStyle name="Normal 9 7 2 3" xfId="2478" xr:uid="{BF3C5ED7-7538-413B-AC52-405EB9BE27E9}"/>
    <cellStyle name="Normal 9 7 2 3 2" xfId="2479" xr:uid="{27EC7F1F-DECE-47C8-B886-68720008B231}"/>
    <cellStyle name="Normal 9 7 2 3 2 2" xfId="5239" xr:uid="{E58CC4AB-2E79-426C-B34C-64486BAF2577}"/>
    <cellStyle name="Normal 9 7 2 3 3" xfId="4274" xr:uid="{7F655E59-DA94-4E41-B0A2-D6F4C72244E2}"/>
    <cellStyle name="Normal 9 7 2 3 3 2" xfId="5240" xr:uid="{756179DC-DDE0-436F-A921-E9805FF3B302}"/>
    <cellStyle name="Normal 9 7 2 3 4" xfId="4275" xr:uid="{7FB8B8E6-3216-4766-A549-F743CD753930}"/>
    <cellStyle name="Normal 9 7 2 3 4 2" xfId="5241" xr:uid="{263015D4-D776-45CB-8BCD-95CA5640FFEC}"/>
    <cellStyle name="Normal 9 7 2 3 5" xfId="5238" xr:uid="{28033CEE-9DA4-4DC0-8D4B-A36B4CA8CD25}"/>
    <cellStyle name="Normal 9 7 2 4" xfId="2480" xr:uid="{AFF8DBCD-E656-481C-A964-9BF425264D6A}"/>
    <cellStyle name="Normal 9 7 2 4 2" xfId="5242" xr:uid="{29990320-83A6-432E-ABE1-CF7480BE0E2D}"/>
    <cellStyle name="Normal 9 7 2 5" xfId="4276" xr:uid="{C9D47E1B-11C2-484F-9F0C-6E10519467BD}"/>
    <cellStyle name="Normal 9 7 2 5 2" xfId="5243" xr:uid="{D948FE40-9886-4F0A-BFD7-317AECEF3E25}"/>
    <cellStyle name="Normal 9 7 2 6" xfId="4277" xr:uid="{02FEC780-0438-44EA-8F75-631327863A1B}"/>
    <cellStyle name="Normal 9 7 2 6 2" xfId="5244" xr:uid="{F135E09B-2BC3-4704-9C21-E1B8BB3AB4FB}"/>
    <cellStyle name="Normal 9 7 2 7" xfId="5232" xr:uid="{9AC0C4D6-057E-4E81-A576-A5E3C5FC8AA4}"/>
    <cellStyle name="Normal 9 7 3" xfId="894" xr:uid="{1B62DF7D-5837-49D1-99AA-15E954C9586C}"/>
    <cellStyle name="Normal 9 7 3 2" xfId="2481" xr:uid="{6CEDC3CA-E073-42FA-AFDC-F2A01B03388D}"/>
    <cellStyle name="Normal 9 7 3 2 2" xfId="2482" xr:uid="{CFE5650A-BD30-4F88-9BE1-E219B851D23F}"/>
    <cellStyle name="Normal 9 7 3 2 2 2" xfId="5247" xr:uid="{B95ED77A-4841-4389-A07C-B0B32A08780E}"/>
    <cellStyle name="Normal 9 7 3 2 3" xfId="4278" xr:uid="{6A38052F-E5C8-4572-A0EA-CECE5066CC1E}"/>
    <cellStyle name="Normal 9 7 3 2 3 2" xfId="5248" xr:uid="{58830AED-5CCA-43C0-8C88-D9DD6B6A015B}"/>
    <cellStyle name="Normal 9 7 3 2 4" xfId="4279" xr:uid="{9A25824E-D989-49CB-A2DA-8C20354700B7}"/>
    <cellStyle name="Normal 9 7 3 2 4 2" xfId="5249" xr:uid="{0E07BEDD-A51D-485F-B6BA-7E59169C3D32}"/>
    <cellStyle name="Normal 9 7 3 2 5" xfId="5246" xr:uid="{CC850BEB-3527-4C9F-B9DB-9F4CC7185B35}"/>
    <cellStyle name="Normal 9 7 3 3" xfId="2483" xr:uid="{65EC2B64-4277-4321-A015-F06EA4E5D731}"/>
    <cellStyle name="Normal 9 7 3 3 2" xfId="5250" xr:uid="{9FA92895-86FB-4814-A053-D0603F1ADB9B}"/>
    <cellStyle name="Normal 9 7 3 4" xfId="4280" xr:uid="{5588A891-9350-415B-892B-40B4FFC9DCDF}"/>
    <cellStyle name="Normal 9 7 3 4 2" xfId="5251" xr:uid="{9F83BD56-8C1B-4E99-B45B-D84A00E9B363}"/>
    <cellStyle name="Normal 9 7 3 5" xfId="4281" xr:uid="{9C5C3A98-AB78-4A97-9872-C8D60DA73C7C}"/>
    <cellStyle name="Normal 9 7 3 5 2" xfId="5252" xr:uid="{C985F0D6-5EEF-4C51-8AAA-C3DBB8DB1F9E}"/>
    <cellStyle name="Normal 9 7 3 6" xfId="5245" xr:uid="{E10DDECE-FAB2-491A-A7CC-E00027FE2F30}"/>
    <cellStyle name="Normal 9 7 4" xfId="2484" xr:uid="{EA29F9A7-94C5-4B4C-ACFD-815D6D412448}"/>
    <cellStyle name="Normal 9 7 4 2" xfId="2485" xr:uid="{06DF3554-ADDE-4F2E-BE20-6BC813720E64}"/>
    <cellStyle name="Normal 9 7 4 2 2" xfId="5254" xr:uid="{85DD95E7-27AF-4BC7-8A76-D98C28CECC28}"/>
    <cellStyle name="Normal 9 7 4 3" xfId="4282" xr:uid="{7777E147-23FC-4C9A-B2E4-DFE0358B31DF}"/>
    <cellStyle name="Normal 9 7 4 3 2" xfId="5255" xr:uid="{D73A8CED-B8E4-4A3B-A33C-F97D8141470C}"/>
    <cellStyle name="Normal 9 7 4 4" xfId="4283" xr:uid="{FEC6A911-2A1A-43B1-A739-ED3B551FA13B}"/>
    <cellStyle name="Normal 9 7 4 4 2" xfId="5256" xr:uid="{BA77FEAB-0BCE-40A6-B046-DA43BB443679}"/>
    <cellStyle name="Normal 9 7 4 5" xfId="5253" xr:uid="{9D0BD8F0-2B2A-43D7-AA6D-27B1E38E6E65}"/>
    <cellStyle name="Normal 9 7 5" xfId="2486" xr:uid="{C344B057-1B0F-4673-8966-E350D4F75990}"/>
    <cellStyle name="Normal 9 7 5 2" xfId="4284" xr:uid="{6B89EAB7-0CDD-44EF-976E-2A4554920F41}"/>
    <cellStyle name="Normal 9 7 5 2 2" xfId="5258" xr:uid="{D2E4F296-AC8B-4887-A494-D884B4A26DDD}"/>
    <cellStyle name="Normal 9 7 5 3" xfId="4285" xr:uid="{164D879C-225D-42BA-8DBA-B795DD73265C}"/>
    <cellStyle name="Normal 9 7 5 3 2" xfId="5259" xr:uid="{6A8CAD7D-F876-4DC6-920C-D238CE4DDD2B}"/>
    <cellStyle name="Normal 9 7 5 4" xfId="4286" xr:uid="{D80E7EB2-9CD8-4F0D-BEEB-B6D48CE36DD3}"/>
    <cellStyle name="Normal 9 7 5 4 2" xfId="5260" xr:uid="{A2BB2886-D0F8-40AC-9B34-FA9E666EB473}"/>
    <cellStyle name="Normal 9 7 5 5" xfId="5257" xr:uid="{20747612-2143-487F-BE65-6F8EDDF79CBE}"/>
    <cellStyle name="Normal 9 7 6" xfId="4287" xr:uid="{B952DAA0-17F1-43B8-8A8A-B1708AAA6FA8}"/>
    <cellStyle name="Normal 9 7 6 2" xfId="5261" xr:uid="{886ACB25-BA2B-45C4-961A-94963CECBB4B}"/>
    <cellStyle name="Normal 9 7 7" xfId="4288" xr:uid="{9DE771D9-E823-4C77-BDF8-09A11B23F075}"/>
    <cellStyle name="Normal 9 7 7 2" xfId="5262" xr:uid="{F9DB465A-E694-4731-B91F-E25ECC64F93B}"/>
    <cellStyle name="Normal 9 7 8" xfId="4289" xr:uid="{D08B761F-1CAD-410E-93F2-BA4D351D92B0}"/>
    <cellStyle name="Normal 9 7 8 2" xfId="5263" xr:uid="{A753F089-7A93-4E90-AD0A-3C50CEE42B47}"/>
    <cellStyle name="Normal 9 7 9" xfId="5231" xr:uid="{C99D59F6-FB8C-4D33-84E1-A39FD5EB7A30}"/>
    <cellStyle name="Normal 9 8" xfId="427" xr:uid="{8755C1BA-A460-4EFD-BB55-6584C9B21744}"/>
    <cellStyle name="Normal 9 8 2" xfId="895" xr:uid="{1FBDF0AD-86DF-4CFD-88ED-BC398231CEFF}"/>
    <cellStyle name="Normal 9 8 2 2" xfId="896" xr:uid="{D5EC6E41-6334-416E-A3FD-4CFE031F5000}"/>
    <cellStyle name="Normal 9 8 2 2 2" xfId="2487" xr:uid="{8558075D-283A-4B1A-9C6E-DA8368701530}"/>
    <cellStyle name="Normal 9 8 2 2 2 2" xfId="5267" xr:uid="{F188FC9C-512C-4681-827A-C4FCD27946AE}"/>
    <cellStyle name="Normal 9 8 2 2 3" xfId="4290" xr:uid="{701A27CD-FE37-4B7E-8CF9-187F8ED9ED6C}"/>
    <cellStyle name="Normal 9 8 2 2 3 2" xfId="5268" xr:uid="{815DD4EC-19D0-4D30-BE1C-3DE41A7CBC4C}"/>
    <cellStyle name="Normal 9 8 2 2 4" xfId="4291" xr:uid="{FA38B4A6-956F-467C-9055-89C8E467924F}"/>
    <cellStyle name="Normal 9 8 2 2 4 2" xfId="5269" xr:uid="{EF269122-FAA4-4948-A5E7-DB052C0C4B67}"/>
    <cellStyle name="Normal 9 8 2 2 5" xfId="5266" xr:uid="{A20F1ECF-55FF-4502-8C83-B5E5E5E6A6DB}"/>
    <cellStyle name="Normal 9 8 2 3" xfId="2488" xr:uid="{4B44A2E6-C4D2-42F2-8CCA-5D9DC97A46CB}"/>
    <cellStyle name="Normal 9 8 2 3 2" xfId="5270" xr:uid="{C5D56A3F-70BD-4476-88E3-E5BCB09EC719}"/>
    <cellStyle name="Normal 9 8 2 4" xfId="4292" xr:uid="{33225B63-0C0C-45B7-B553-59607E02BC9A}"/>
    <cellStyle name="Normal 9 8 2 4 2" xfId="5271" xr:uid="{B712ACA3-CF45-4021-A42F-6D351634A62B}"/>
    <cellStyle name="Normal 9 8 2 5" xfId="4293" xr:uid="{A2967F90-9C9A-4E01-9D7D-56534FE0B148}"/>
    <cellStyle name="Normal 9 8 2 5 2" xfId="5272" xr:uid="{B11BA9ED-77E6-4B1F-B3F0-0681D3060C2D}"/>
    <cellStyle name="Normal 9 8 2 6" xfId="5265" xr:uid="{667D43C1-CE81-4AC8-A5C8-4858BA786466}"/>
    <cellStyle name="Normal 9 8 3" xfId="897" xr:uid="{241CE088-0E79-4EA3-A0CB-2D7AFF479C5A}"/>
    <cellStyle name="Normal 9 8 3 2" xfId="2489" xr:uid="{D4C938CE-F27D-4934-9973-CF7AE2086410}"/>
    <cellStyle name="Normal 9 8 3 2 2" xfId="5274" xr:uid="{FFC1E640-AFA8-4812-B2AC-9BBA7D2BF671}"/>
    <cellStyle name="Normal 9 8 3 3" xfId="4294" xr:uid="{9D861BB3-B86D-4655-9C4F-D8871F40AD19}"/>
    <cellStyle name="Normal 9 8 3 3 2" xfId="5275" xr:uid="{3298F8FA-F3B4-4B15-B066-10B08B98C47E}"/>
    <cellStyle name="Normal 9 8 3 4" xfId="4295" xr:uid="{B7BEA10F-9F66-44A9-96E0-2D794EB878C2}"/>
    <cellStyle name="Normal 9 8 3 4 2" xfId="5276" xr:uid="{C954CCDD-437E-45AB-A86F-48BB8616BFBA}"/>
    <cellStyle name="Normal 9 8 3 5" xfId="5273" xr:uid="{7C1F422C-272C-41C9-88F0-9B799CA64695}"/>
    <cellStyle name="Normal 9 8 4" xfId="2490" xr:uid="{BA736C69-A3F9-4F6B-9499-F32C298E3BBE}"/>
    <cellStyle name="Normal 9 8 4 2" xfId="4296" xr:uid="{E26483E2-E6DE-4537-843D-6C4B49B59AFB}"/>
    <cellStyle name="Normal 9 8 4 2 2" xfId="5278" xr:uid="{61DB4375-EAD6-4E31-92CF-C2C1B00340AC}"/>
    <cellStyle name="Normal 9 8 4 3" xfId="4297" xr:uid="{CA709760-1714-4B2B-A82E-DE3A3D271668}"/>
    <cellStyle name="Normal 9 8 4 3 2" xfId="5279" xr:uid="{E0A4439B-9D57-4A34-88D7-F712841502EB}"/>
    <cellStyle name="Normal 9 8 4 4" xfId="4298" xr:uid="{460A5B7F-485C-4E47-A2F9-298F82A7384C}"/>
    <cellStyle name="Normal 9 8 4 4 2" xfId="5280" xr:uid="{33651566-4A9D-46C4-B500-7E335090CE6A}"/>
    <cellStyle name="Normal 9 8 4 5" xfId="5277" xr:uid="{C7966095-A08C-48E3-889E-7CF604036A26}"/>
    <cellStyle name="Normal 9 8 5" xfId="4299" xr:uid="{B0CC8B80-2F51-49EC-B679-950EB2CC4E2A}"/>
    <cellStyle name="Normal 9 8 5 2" xfId="5281" xr:uid="{E58A6523-0243-4692-9AF9-ACCEC5CED539}"/>
    <cellStyle name="Normal 9 8 6" xfId="4300" xr:uid="{37FB6086-2808-409B-8F44-FB59AA127C95}"/>
    <cellStyle name="Normal 9 8 6 2" xfId="5282" xr:uid="{98138B05-0053-47F3-B5C6-63E7B596FAF9}"/>
    <cellStyle name="Normal 9 8 7" xfId="4301" xr:uid="{2C9915C6-8F7E-4215-8EF9-57CFF17C62D4}"/>
    <cellStyle name="Normal 9 8 7 2" xfId="5283" xr:uid="{25FE4A26-E371-4517-BE99-48ED084D9EEB}"/>
    <cellStyle name="Normal 9 8 8" xfId="5264" xr:uid="{CD9618AE-8A7F-42F5-8B43-1E34BA26B883}"/>
    <cellStyle name="Normal 9 9" xfId="428" xr:uid="{79EBA57D-377C-4C10-800A-2A0F9FE36151}"/>
    <cellStyle name="Normal 9 9 2" xfId="898" xr:uid="{034D727A-B08A-4D12-BE73-7E6CA4B1547A}"/>
    <cellStyle name="Normal 9 9 2 2" xfId="2491" xr:uid="{E50C0895-AF25-4E1A-BF8F-6117CC46E533}"/>
    <cellStyle name="Normal 9 9 2 2 2" xfId="5286" xr:uid="{98C96CAD-3599-43FA-BCB6-ECCD2C98819D}"/>
    <cellStyle name="Normal 9 9 2 3" xfId="4302" xr:uid="{FEB83F6B-85DF-4A3F-8730-C096C34B5317}"/>
    <cellStyle name="Normal 9 9 2 3 2" xfId="5287" xr:uid="{BE1C05E5-80B8-4CC6-9234-C806F4FDFB18}"/>
    <cellStyle name="Normal 9 9 2 4" xfId="4303" xr:uid="{9130AB06-F762-418B-A89B-5F4184F21BA6}"/>
    <cellStyle name="Normal 9 9 2 4 2" xfId="5288" xr:uid="{56238CA6-1DB2-44EC-ABDD-7032B78C7AAA}"/>
    <cellStyle name="Normal 9 9 2 5" xfId="5285" xr:uid="{DB2C3C40-E0FC-48BA-8359-345611EB0087}"/>
    <cellStyle name="Normal 9 9 3" xfId="2492" xr:uid="{B377E9FD-53C4-470A-A816-7214158539FB}"/>
    <cellStyle name="Normal 9 9 3 2" xfId="4304" xr:uid="{9B63B18B-572F-46BB-95DB-9F1A18F7D5FE}"/>
    <cellStyle name="Normal 9 9 3 2 2" xfId="5290" xr:uid="{880BA74E-C007-43E4-95E0-D314630CE199}"/>
    <cellStyle name="Normal 9 9 3 3" xfId="4305" xr:uid="{D8ED66A2-5BB7-4067-89F3-45AF4FD08924}"/>
    <cellStyle name="Normal 9 9 3 3 2" xfId="5291" xr:uid="{CC43B33F-610F-4F75-BD64-DFE609C6EC95}"/>
    <cellStyle name="Normal 9 9 3 4" xfId="4306" xr:uid="{3B7A19AB-559A-4B41-B564-8240963AA107}"/>
    <cellStyle name="Normal 9 9 3 4 2" xfId="5292" xr:uid="{4469ACA9-4A12-4520-8BE1-CAE58C7C8B39}"/>
    <cellStyle name="Normal 9 9 3 5" xfId="5289" xr:uid="{E668BE16-D358-4E6D-BEAA-B526F5849876}"/>
    <cellStyle name="Normal 9 9 4" xfId="4307" xr:uid="{02592E08-0442-4BAD-B0D4-CE8BC491405C}"/>
    <cellStyle name="Normal 9 9 4 2" xfId="5293" xr:uid="{AC0642D5-A1CD-429C-8B8A-36AE6F95F005}"/>
    <cellStyle name="Normal 9 9 5" xfId="4308" xr:uid="{D9D15CD2-AC32-46B2-8D92-D71737978FB8}"/>
    <cellStyle name="Normal 9 9 5 2" xfId="5294" xr:uid="{E953EF88-9825-49E2-B49B-69DD48B5C99A}"/>
    <cellStyle name="Normal 9 9 6" xfId="4309" xr:uid="{10E5B6CC-83AE-4900-9C52-933D306829A9}"/>
    <cellStyle name="Normal 9 9 6 2" xfId="5295" xr:uid="{5620E7DB-9CE9-41AF-8F63-4EE984AF50FC}"/>
    <cellStyle name="Normal 9 9 7" xfId="5284" xr:uid="{FA8746E1-7E69-4DB1-BCF1-934864D5F7FB}"/>
    <cellStyle name="Percent 2" xfId="183" xr:uid="{1C8FF415-4AC4-4422-B62E-24502D0DC699}"/>
    <cellStyle name="Percent 2 2" xfId="5296" xr:uid="{86E216A1-0FF5-4DEE-8117-C1794ADA1870}"/>
    <cellStyle name="Гиперссылка 2" xfId="4" xr:uid="{49BAA0F8-B3D3-41B5-87DD-435502328B29}"/>
    <cellStyle name="Гиперссылка 2 2" xfId="5297" xr:uid="{D62B7E30-2CE5-4450-924A-8625D1AAB2BF}"/>
    <cellStyle name="Обычный 2" xfId="1" xr:uid="{A3CD5D5E-4502-4158-8112-08CDD679ACF5}"/>
    <cellStyle name="Обычный 2 2" xfId="5" xr:uid="{D19F253E-EE9B-4476-9D91-2EE3A6D7A3DC}"/>
    <cellStyle name="Обычный 2 2 2" xfId="5299" xr:uid="{2F143671-957E-49DE-8202-85202A999CCE}"/>
    <cellStyle name="Обычный 2 3" xfId="5298" xr:uid="{CBCA224C-2277-4FEC-B854-0432484E8BCB}"/>
    <cellStyle name="常规_Sheet1_1" xfId="4411" xr:uid="{F782066A-27E0-4631-9686-530C64D9503A}"/>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7" sqref="E7"/>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1" t="s">
        <v>2</v>
      </c>
      <c r="C8" s="94"/>
      <c r="D8" s="94"/>
      <c r="E8" s="94"/>
      <c r="F8" s="94"/>
      <c r="G8" s="95"/>
    </row>
    <row r="9" spans="2:7" ht="14.25">
      <c r="B9" s="151"/>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22"/>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722</v>
      </c>
      <c r="C10" s="132"/>
      <c r="D10" s="132"/>
      <c r="E10" s="132"/>
      <c r="F10" s="127"/>
      <c r="G10" s="128"/>
      <c r="H10" s="128" t="s">
        <v>722</v>
      </c>
      <c r="I10" s="132"/>
      <c r="J10" s="154">
        <v>51373</v>
      </c>
      <c r="K10" s="127"/>
    </row>
    <row r="11" spans="1:11">
      <c r="A11" s="126"/>
      <c r="B11" s="126" t="s">
        <v>723</v>
      </c>
      <c r="C11" s="132"/>
      <c r="D11" s="132"/>
      <c r="E11" s="132"/>
      <c r="F11" s="127"/>
      <c r="G11" s="128"/>
      <c r="H11" s="128" t="s">
        <v>723</v>
      </c>
      <c r="I11" s="132"/>
      <c r="J11" s="155"/>
      <c r="K11" s="127"/>
    </row>
    <row r="12" spans="1:11">
      <c r="A12" s="126"/>
      <c r="B12" s="126" t="s">
        <v>724</v>
      </c>
      <c r="C12" s="132"/>
      <c r="D12" s="132"/>
      <c r="E12" s="132"/>
      <c r="F12" s="127"/>
      <c r="G12" s="128"/>
      <c r="H12" s="128" t="s">
        <v>724</v>
      </c>
      <c r="I12" s="132"/>
      <c r="J12" s="142"/>
      <c r="K12" s="127"/>
    </row>
    <row r="13" spans="1:11">
      <c r="A13" s="126"/>
      <c r="B13" s="126" t="s">
        <v>725</v>
      </c>
      <c r="C13" s="132"/>
      <c r="D13" s="132"/>
      <c r="E13" s="132"/>
      <c r="F13" s="127"/>
      <c r="G13" s="128"/>
      <c r="H13" s="128" t="s">
        <v>725</v>
      </c>
      <c r="I13" s="132"/>
      <c r="J13" s="132"/>
      <c r="K13" s="127"/>
    </row>
    <row r="14" spans="1:11">
      <c r="A14" s="126"/>
      <c r="B14" s="126" t="s">
        <v>726</v>
      </c>
      <c r="C14" s="132"/>
      <c r="D14" s="132"/>
      <c r="E14" s="132"/>
      <c r="F14" s="127"/>
      <c r="G14" s="128"/>
      <c r="H14" s="128" t="s">
        <v>726</v>
      </c>
      <c r="I14" s="132"/>
      <c r="J14" s="111" t="s">
        <v>16</v>
      </c>
      <c r="K14" s="127"/>
    </row>
    <row r="15" spans="1:11" ht="15" customHeight="1">
      <c r="A15" s="126"/>
      <c r="B15" s="110" t="s">
        <v>831</v>
      </c>
      <c r="C15" s="132"/>
      <c r="D15" s="132"/>
      <c r="E15" s="132"/>
      <c r="F15" s="127"/>
      <c r="G15" s="128"/>
      <c r="H15" s="110" t="s">
        <v>831</v>
      </c>
      <c r="I15" s="132"/>
      <c r="J15" s="156">
        <v>45179</v>
      </c>
      <c r="K15" s="127"/>
    </row>
    <row r="16" spans="1:11" ht="15" customHeight="1">
      <c r="A16" s="126"/>
      <c r="B16" s="144" t="s">
        <v>832</v>
      </c>
      <c r="C16" s="7"/>
      <c r="D16" s="7"/>
      <c r="E16" s="7"/>
      <c r="F16" s="8"/>
      <c r="G16" s="128"/>
      <c r="H16" s="144" t="s">
        <v>832</v>
      </c>
      <c r="I16" s="132"/>
      <c r="J16" s="157"/>
      <c r="K16" s="127"/>
    </row>
    <row r="17" spans="1:11" ht="15" customHeight="1">
      <c r="A17" s="126"/>
      <c r="B17" s="132"/>
      <c r="C17" s="132"/>
      <c r="D17" s="132"/>
      <c r="E17" s="132"/>
      <c r="F17" s="132"/>
      <c r="G17" s="132"/>
      <c r="H17" s="132"/>
      <c r="I17" s="135" t="s">
        <v>147</v>
      </c>
      <c r="J17" s="141">
        <v>39930</v>
      </c>
      <c r="K17" s="127"/>
    </row>
    <row r="18" spans="1:11">
      <c r="A18" s="126"/>
      <c r="B18" s="132" t="s">
        <v>727</v>
      </c>
      <c r="C18" s="132"/>
      <c r="D18" s="132"/>
      <c r="E18" s="132"/>
      <c r="F18" s="132"/>
      <c r="G18" s="132"/>
      <c r="H18" s="132"/>
      <c r="I18" s="135" t="s">
        <v>148</v>
      </c>
      <c r="J18" s="141" t="s">
        <v>833</v>
      </c>
      <c r="K18" s="127"/>
    </row>
    <row r="19" spans="1:11" ht="18">
      <c r="A19" s="126"/>
      <c r="B19" s="132" t="s">
        <v>728</v>
      </c>
      <c r="C19" s="132"/>
      <c r="D19" s="132"/>
      <c r="E19" s="132"/>
      <c r="F19" s="132"/>
      <c r="G19" s="132"/>
      <c r="H19" s="132"/>
      <c r="I19" s="134" t="s">
        <v>264</v>
      </c>
      <c r="J19" s="116" t="s">
        <v>138</v>
      </c>
      <c r="K19" s="127"/>
    </row>
    <row r="20" spans="1:11">
      <c r="A20" s="126"/>
      <c r="B20" s="132"/>
      <c r="C20" s="132"/>
      <c r="D20" s="132"/>
      <c r="E20" s="132"/>
      <c r="F20" s="132"/>
      <c r="G20" s="132"/>
      <c r="H20" s="132"/>
      <c r="I20" s="132"/>
      <c r="J20" s="132"/>
      <c r="K20" s="127"/>
    </row>
    <row r="21" spans="1:11">
      <c r="A21" s="126"/>
      <c r="B21" s="112" t="s">
        <v>204</v>
      </c>
      <c r="C21" s="112" t="s">
        <v>205</v>
      </c>
      <c r="D21" s="129" t="s">
        <v>290</v>
      </c>
      <c r="E21" s="129" t="s">
        <v>206</v>
      </c>
      <c r="F21" s="158" t="s">
        <v>207</v>
      </c>
      <c r="G21" s="159"/>
      <c r="H21" s="112" t="s">
        <v>174</v>
      </c>
      <c r="I21" s="112" t="s">
        <v>208</v>
      </c>
      <c r="J21" s="112" t="s">
        <v>26</v>
      </c>
      <c r="K21" s="127"/>
    </row>
    <row r="22" spans="1:11">
      <c r="A22" s="126"/>
      <c r="B22" s="117"/>
      <c r="C22" s="117"/>
      <c r="D22" s="118"/>
      <c r="E22" s="118"/>
      <c r="F22" s="160"/>
      <c r="G22" s="161"/>
      <c r="H22" s="117" t="s">
        <v>146</v>
      </c>
      <c r="I22" s="117"/>
      <c r="J22" s="117"/>
      <c r="K22" s="127"/>
    </row>
    <row r="23" spans="1:11" ht="24">
      <c r="A23" s="126"/>
      <c r="B23" s="119">
        <v>20</v>
      </c>
      <c r="C23" s="10" t="s">
        <v>729</v>
      </c>
      <c r="D23" s="130" t="s">
        <v>729</v>
      </c>
      <c r="E23" s="130" t="s">
        <v>589</v>
      </c>
      <c r="F23" s="152"/>
      <c r="G23" s="153"/>
      <c r="H23" s="11" t="s">
        <v>823</v>
      </c>
      <c r="I23" s="14">
        <v>0.17</v>
      </c>
      <c r="J23" s="121">
        <f t="shared" ref="J23:J54" si="0">I23*B23</f>
        <v>3.4000000000000004</v>
      </c>
      <c r="K23" s="127"/>
    </row>
    <row r="24" spans="1:11" ht="24">
      <c r="A24" s="126"/>
      <c r="B24" s="119">
        <v>20</v>
      </c>
      <c r="C24" s="10" t="s">
        <v>730</v>
      </c>
      <c r="D24" s="130" t="s">
        <v>730</v>
      </c>
      <c r="E24" s="130" t="s">
        <v>589</v>
      </c>
      <c r="F24" s="152"/>
      <c r="G24" s="153"/>
      <c r="H24" s="11" t="s">
        <v>824</v>
      </c>
      <c r="I24" s="14">
        <v>0.17</v>
      </c>
      <c r="J24" s="121">
        <f t="shared" si="0"/>
        <v>3.4000000000000004</v>
      </c>
      <c r="K24" s="127"/>
    </row>
    <row r="25" spans="1:11">
      <c r="A25" s="126"/>
      <c r="B25" s="119">
        <v>2</v>
      </c>
      <c r="C25" s="10" t="s">
        <v>731</v>
      </c>
      <c r="D25" s="130" t="s">
        <v>790</v>
      </c>
      <c r="E25" s="130" t="s">
        <v>732</v>
      </c>
      <c r="F25" s="152" t="s">
        <v>589</v>
      </c>
      <c r="G25" s="153"/>
      <c r="H25" s="11" t="s">
        <v>733</v>
      </c>
      <c r="I25" s="14">
        <v>0.61</v>
      </c>
      <c r="J25" s="121">
        <f t="shared" si="0"/>
        <v>1.22</v>
      </c>
      <c r="K25" s="127"/>
    </row>
    <row r="26" spans="1:11">
      <c r="A26" s="126"/>
      <c r="B26" s="119">
        <v>2</v>
      </c>
      <c r="C26" s="10" t="s">
        <v>731</v>
      </c>
      <c r="D26" s="130" t="s">
        <v>791</v>
      </c>
      <c r="E26" s="130" t="s">
        <v>721</v>
      </c>
      <c r="F26" s="152" t="s">
        <v>279</v>
      </c>
      <c r="G26" s="153"/>
      <c r="H26" s="11" t="s">
        <v>733</v>
      </c>
      <c r="I26" s="14">
        <v>0.68</v>
      </c>
      <c r="J26" s="121">
        <f t="shared" si="0"/>
        <v>1.36</v>
      </c>
      <c r="K26" s="127"/>
    </row>
    <row r="27" spans="1:11">
      <c r="A27" s="126"/>
      <c r="B27" s="119">
        <v>2</v>
      </c>
      <c r="C27" s="10" t="s">
        <v>731</v>
      </c>
      <c r="D27" s="130" t="s">
        <v>792</v>
      </c>
      <c r="E27" s="130" t="s">
        <v>716</v>
      </c>
      <c r="F27" s="152" t="s">
        <v>589</v>
      </c>
      <c r="G27" s="153"/>
      <c r="H27" s="11" t="s">
        <v>733</v>
      </c>
      <c r="I27" s="14">
        <v>0.72</v>
      </c>
      <c r="J27" s="121">
        <f t="shared" si="0"/>
        <v>1.44</v>
      </c>
      <c r="K27" s="127"/>
    </row>
    <row r="28" spans="1:11">
      <c r="A28" s="126"/>
      <c r="B28" s="119">
        <v>2</v>
      </c>
      <c r="C28" s="10" t="s">
        <v>731</v>
      </c>
      <c r="D28" s="130" t="s">
        <v>793</v>
      </c>
      <c r="E28" s="130" t="s">
        <v>718</v>
      </c>
      <c r="F28" s="152" t="s">
        <v>589</v>
      </c>
      <c r="G28" s="153"/>
      <c r="H28" s="11" t="s">
        <v>733</v>
      </c>
      <c r="I28" s="14">
        <v>0.77</v>
      </c>
      <c r="J28" s="121">
        <f t="shared" si="0"/>
        <v>1.54</v>
      </c>
      <c r="K28" s="127"/>
    </row>
    <row r="29" spans="1:11">
      <c r="A29" s="126"/>
      <c r="B29" s="119">
        <v>2</v>
      </c>
      <c r="C29" s="10" t="s">
        <v>731</v>
      </c>
      <c r="D29" s="130" t="s">
        <v>794</v>
      </c>
      <c r="E29" s="130" t="s">
        <v>719</v>
      </c>
      <c r="F29" s="152" t="s">
        <v>279</v>
      </c>
      <c r="G29" s="153"/>
      <c r="H29" s="11" t="s">
        <v>733</v>
      </c>
      <c r="I29" s="14">
        <v>0.86</v>
      </c>
      <c r="J29" s="121">
        <f t="shared" si="0"/>
        <v>1.72</v>
      </c>
      <c r="K29" s="127"/>
    </row>
    <row r="30" spans="1:11" ht="24">
      <c r="A30" s="126"/>
      <c r="B30" s="119">
        <v>10</v>
      </c>
      <c r="C30" s="10" t="s">
        <v>668</v>
      </c>
      <c r="D30" s="130" t="s">
        <v>668</v>
      </c>
      <c r="E30" s="130" t="s">
        <v>31</v>
      </c>
      <c r="F30" s="152" t="s">
        <v>112</v>
      </c>
      <c r="G30" s="153"/>
      <c r="H30" s="11" t="s">
        <v>720</v>
      </c>
      <c r="I30" s="14">
        <v>0.84</v>
      </c>
      <c r="J30" s="121">
        <f t="shared" si="0"/>
        <v>8.4</v>
      </c>
      <c r="K30" s="127"/>
    </row>
    <row r="31" spans="1:11" ht="24">
      <c r="A31" s="126"/>
      <c r="B31" s="119">
        <v>3</v>
      </c>
      <c r="C31" s="10" t="s">
        <v>668</v>
      </c>
      <c r="D31" s="130" t="s">
        <v>668</v>
      </c>
      <c r="E31" s="130" t="s">
        <v>31</v>
      </c>
      <c r="F31" s="152" t="s">
        <v>218</v>
      </c>
      <c r="G31" s="153"/>
      <c r="H31" s="11" t="s">
        <v>720</v>
      </c>
      <c r="I31" s="14">
        <v>0.84</v>
      </c>
      <c r="J31" s="121">
        <f t="shared" si="0"/>
        <v>2.52</v>
      </c>
      <c r="K31" s="127"/>
    </row>
    <row r="32" spans="1:11" ht="24">
      <c r="A32" s="126"/>
      <c r="B32" s="119">
        <v>3</v>
      </c>
      <c r="C32" s="10" t="s">
        <v>668</v>
      </c>
      <c r="D32" s="130" t="s">
        <v>668</v>
      </c>
      <c r="E32" s="130" t="s">
        <v>31</v>
      </c>
      <c r="F32" s="152" t="s">
        <v>219</v>
      </c>
      <c r="G32" s="153"/>
      <c r="H32" s="11" t="s">
        <v>720</v>
      </c>
      <c r="I32" s="14">
        <v>0.84</v>
      </c>
      <c r="J32" s="121">
        <f t="shared" si="0"/>
        <v>2.52</v>
      </c>
      <c r="K32" s="127"/>
    </row>
    <row r="33" spans="1:11" ht="24">
      <c r="A33" s="126"/>
      <c r="B33" s="119">
        <v>3</v>
      </c>
      <c r="C33" s="10" t="s">
        <v>668</v>
      </c>
      <c r="D33" s="130" t="s">
        <v>668</v>
      </c>
      <c r="E33" s="130" t="s">
        <v>31</v>
      </c>
      <c r="F33" s="152" t="s">
        <v>220</v>
      </c>
      <c r="G33" s="153"/>
      <c r="H33" s="11" t="s">
        <v>720</v>
      </c>
      <c r="I33" s="14">
        <v>0.84</v>
      </c>
      <c r="J33" s="121">
        <f t="shared" si="0"/>
        <v>2.52</v>
      </c>
      <c r="K33" s="127"/>
    </row>
    <row r="34" spans="1:11" ht="24">
      <c r="A34" s="126"/>
      <c r="B34" s="119">
        <v>3</v>
      </c>
      <c r="C34" s="10" t="s">
        <v>668</v>
      </c>
      <c r="D34" s="130" t="s">
        <v>668</v>
      </c>
      <c r="E34" s="130" t="s">
        <v>31</v>
      </c>
      <c r="F34" s="152" t="s">
        <v>271</v>
      </c>
      <c r="G34" s="153"/>
      <c r="H34" s="11" t="s">
        <v>720</v>
      </c>
      <c r="I34" s="14">
        <v>0.84</v>
      </c>
      <c r="J34" s="121">
        <f t="shared" si="0"/>
        <v>2.52</v>
      </c>
      <c r="K34" s="127"/>
    </row>
    <row r="35" spans="1:11" ht="24">
      <c r="A35" s="126"/>
      <c r="B35" s="119">
        <v>2</v>
      </c>
      <c r="C35" s="10" t="s">
        <v>734</v>
      </c>
      <c r="D35" s="130" t="s">
        <v>734</v>
      </c>
      <c r="E35" s="130" t="s">
        <v>279</v>
      </c>
      <c r="F35" s="152"/>
      <c r="G35" s="153"/>
      <c r="H35" s="11" t="s">
        <v>825</v>
      </c>
      <c r="I35" s="14">
        <v>0.2</v>
      </c>
      <c r="J35" s="121">
        <f t="shared" si="0"/>
        <v>0.4</v>
      </c>
      <c r="K35" s="127"/>
    </row>
    <row r="36" spans="1:11" ht="24">
      <c r="A36" s="126"/>
      <c r="B36" s="119">
        <v>10</v>
      </c>
      <c r="C36" s="10" t="s">
        <v>734</v>
      </c>
      <c r="D36" s="130" t="s">
        <v>734</v>
      </c>
      <c r="E36" s="130" t="s">
        <v>115</v>
      </c>
      <c r="F36" s="152"/>
      <c r="G36" s="153"/>
      <c r="H36" s="11" t="s">
        <v>825</v>
      </c>
      <c r="I36" s="14">
        <v>0.2</v>
      </c>
      <c r="J36" s="121">
        <f t="shared" si="0"/>
        <v>2</v>
      </c>
      <c r="K36" s="127"/>
    </row>
    <row r="37" spans="1:11" ht="24">
      <c r="A37" s="126"/>
      <c r="B37" s="119">
        <v>6</v>
      </c>
      <c r="C37" s="10" t="s">
        <v>734</v>
      </c>
      <c r="D37" s="130" t="s">
        <v>734</v>
      </c>
      <c r="E37" s="130" t="s">
        <v>490</v>
      </c>
      <c r="F37" s="152"/>
      <c r="G37" s="153"/>
      <c r="H37" s="11" t="s">
        <v>825</v>
      </c>
      <c r="I37" s="14">
        <v>0.2</v>
      </c>
      <c r="J37" s="121">
        <f t="shared" si="0"/>
        <v>1.2000000000000002</v>
      </c>
      <c r="K37" s="127"/>
    </row>
    <row r="38" spans="1:11" ht="24">
      <c r="A38" s="126"/>
      <c r="B38" s="119">
        <v>3</v>
      </c>
      <c r="C38" s="10" t="s">
        <v>734</v>
      </c>
      <c r="D38" s="130" t="s">
        <v>734</v>
      </c>
      <c r="E38" s="130" t="s">
        <v>735</v>
      </c>
      <c r="F38" s="152"/>
      <c r="G38" s="153"/>
      <c r="H38" s="11" t="s">
        <v>825</v>
      </c>
      <c r="I38" s="14">
        <v>0.2</v>
      </c>
      <c r="J38" s="121">
        <f t="shared" si="0"/>
        <v>0.60000000000000009</v>
      </c>
      <c r="K38" s="127"/>
    </row>
    <row r="39" spans="1:11" ht="24">
      <c r="A39" s="126"/>
      <c r="B39" s="119">
        <v>20</v>
      </c>
      <c r="C39" s="10" t="s">
        <v>736</v>
      </c>
      <c r="D39" s="130" t="s">
        <v>736</v>
      </c>
      <c r="E39" s="130" t="s">
        <v>589</v>
      </c>
      <c r="F39" s="152"/>
      <c r="G39" s="153"/>
      <c r="H39" s="11" t="s">
        <v>826</v>
      </c>
      <c r="I39" s="14">
        <v>0.18</v>
      </c>
      <c r="J39" s="121">
        <f t="shared" si="0"/>
        <v>3.5999999999999996</v>
      </c>
      <c r="K39" s="127"/>
    </row>
    <row r="40" spans="1:11" ht="48">
      <c r="A40" s="126"/>
      <c r="B40" s="119">
        <v>1</v>
      </c>
      <c r="C40" s="10" t="s">
        <v>737</v>
      </c>
      <c r="D40" s="130" t="s">
        <v>795</v>
      </c>
      <c r="E40" s="130" t="s">
        <v>738</v>
      </c>
      <c r="F40" s="152"/>
      <c r="G40" s="153"/>
      <c r="H40" s="11" t="s">
        <v>827</v>
      </c>
      <c r="I40" s="14">
        <v>24.86</v>
      </c>
      <c r="J40" s="121">
        <f t="shared" si="0"/>
        <v>24.86</v>
      </c>
      <c r="K40" s="127"/>
    </row>
    <row r="41" spans="1:11" ht="48">
      <c r="A41" s="126"/>
      <c r="B41" s="119">
        <v>1</v>
      </c>
      <c r="C41" s="10" t="s">
        <v>739</v>
      </c>
      <c r="D41" s="130" t="s">
        <v>796</v>
      </c>
      <c r="E41" s="130" t="s">
        <v>738</v>
      </c>
      <c r="F41" s="152"/>
      <c r="G41" s="153"/>
      <c r="H41" s="11" t="s">
        <v>828</v>
      </c>
      <c r="I41" s="14">
        <v>20.37</v>
      </c>
      <c r="J41" s="121">
        <f t="shared" si="0"/>
        <v>20.37</v>
      </c>
      <c r="K41" s="127"/>
    </row>
    <row r="42" spans="1:11" ht="48">
      <c r="A42" s="126"/>
      <c r="B42" s="119">
        <v>1</v>
      </c>
      <c r="C42" s="10" t="s">
        <v>740</v>
      </c>
      <c r="D42" s="130" t="s">
        <v>797</v>
      </c>
      <c r="E42" s="130" t="s">
        <v>738</v>
      </c>
      <c r="F42" s="152"/>
      <c r="G42" s="153"/>
      <c r="H42" s="11" t="s">
        <v>829</v>
      </c>
      <c r="I42" s="14">
        <v>31.36</v>
      </c>
      <c r="J42" s="121">
        <f t="shared" si="0"/>
        <v>31.36</v>
      </c>
      <c r="K42" s="127"/>
    </row>
    <row r="43" spans="1:11" ht="24">
      <c r="A43" s="126"/>
      <c r="B43" s="119">
        <v>6</v>
      </c>
      <c r="C43" s="10" t="s">
        <v>741</v>
      </c>
      <c r="D43" s="130" t="s">
        <v>798</v>
      </c>
      <c r="E43" s="130" t="s">
        <v>742</v>
      </c>
      <c r="F43" s="152"/>
      <c r="G43" s="153"/>
      <c r="H43" s="11" t="s">
        <v>743</v>
      </c>
      <c r="I43" s="14">
        <v>1.1299999999999999</v>
      </c>
      <c r="J43" s="121">
        <f t="shared" si="0"/>
        <v>6.7799999999999994</v>
      </c>
      <c r="K43" s="127"/>
    </row>
    <row r="44" spans="1:11" ht="24">
      <c r="A44" s="126"/>
      <c r="B44" s="119">
        <v>6</v>
      </c>
      <c r="C44" s="10" t="s">
        <v>741</v>
      </c>
      <c r="D44" s="130" t="s">
        <v>799</v>
      </c>
      <c r="E44" s="130" t="s">
        <v>300</v>
      </c>
      <c r="F44" s="152"/>
      <c r="G44" s="153"/>
      <c r="H44" s="11" t="s">
        <v>743</v>
      </c>
      <c r="I44" s="14">
        <v>2.2999999999999998</v>
      </c>
      <c r="J44" s="121">
        <f t="shared" si="0"/>
        <v>13.799999999999999</v>
      </c>
      <c r="K44" s="127"/>
    </row>
    <row r="45" spans="1:11" ht="24">
      <c r="A45" s="126"/>
      <c r="B45" s="119">
        <v>6</v>
      </c>
      <c r="C45" s="10" t="s">
        <v>741</v>
      </c>
      <c r="D45" s="130" t="s">
        <v>800</v>
      </c>
      <c r="E45" s="130" t="s">
        <v>320</v>
      </c>
      <c r="F45" s="152"/>
      <c r="G45" s="153"/>
      <c r="H45" s="11" t="s">
        <v>743</v>
      </c>
      <c r="I45" s="14">
        <v>3.87</v>
      </c>
      <c r="J45" s="121">
        <f t="shared" si="0"/>
        <v>23.22</v>
      </c>
      <c r="K45" s="127"/>
    </row>
    <row r="46" spans="1:11" ht="24">
      <c r="A46" s="126"/>
      <c r="B46" s="119">
        <v>6</v>
      </c>
      <c r="C46" s="10" t="s">
        <v>744</v>
      </c>
      <c r="D46" s="130" t="s">
        <v>801</v>
      </c>
      <c r="E46" s="130" t="s">
        <v>742</v>
      </c>
      <c r="F46" s="152"/>
      <c r="G46" s="153"/>
      <c r="H46" s="11" t="s">
        <v>745</v>
      </c>
      <c r="I46" s="14">
        <v>1.31</v>
      </c>
      <c r="J46" s="121">
        <f t="shared" si="0"/>
        <v>7.86</v>
      </c>
      <c r="K46" s="127"/>
    </row>
    <row r="47" spans="1:11" ht="24">
      <c r="A47" s="126"/>
      <c r="B47" s="119">
        <v>10</v>
      </c>
      <c r="C47" s="10" t="s">
        <v>744</v>
      </c>
      <c r="D47" s="130" t="s">
        <v>802</v>
      </c>
      <c r="E47" s="130" t="s">
        <v>746</v>
      </c>
      <c r="F47" s="152"/>
      <c r="G47" s="153"/>
      <c r="H47" s="11" t="s">
        <v>745</v>
      </c>
      <c r="I47" s="14">
        <v>2.12</v>
      </c>
      <c r="J47" s="121">
        <f t="shared" si="0"/>
        <v>21.200000000000003</v>
      </c>
      <c r="K47" s="127"/>
    </row>
    <row r="48" spans="1:11" ht="24">
      <c r="A48" s="126"/>
      <c r="B48" s="119">
        <v>10</v>
      </c>
      <c r="C48" s="10" t="s">
        <v>744</v>
      </c>
      <c r="D48" s="130" t="s">
        <v>803</v>
      </c>
      <c r="E48" s="130" t="s">
        <v>747</v>
      </c>
      <c r="F48" s="152"/>
      <c r="G48" s="153"/>
      <c r="H48" s="11" t="s">
        <v>745</v>
      </c>
      <c r="I48" s="14">
        <v>2.69</v>
      </c>
      <c r="J48" s="121">
        <f t="shared" si="0"/>
        <v>26.9</v>
      </c>
      <c r="K48" s="127"/>
    </row>
    <row r="49" spans="1:11" ht="24">
      <c r="A49" s="126"/>
      <c r="B49" s="119">
        <v>10</v>
      </c>
      <c r="C49" s="10" t="s">
        <v>744</v>
      </c>
      <c r="D49" s="130" t="s">
        <v>804</v>
      </c>
      <c r="E49" s="130" t="s">
        <v>320</v>
      </c>
      <c r="F49" s="152"/>
      <c r="G49" s="153"/>
      <c r="H49" s="11" t="s">
        <v>745</v>
      </c>
      <c r="I49" s="14">
        <v>2.9</v>
      </c>
      <c r="J49" s="121">
        <f t="shared" si="0"/>
        <v>29</v>
      </c>
      <c r="K49" s="127"/>
    </row>
    <row r="50" spans="1:11">
      <c r="A50" s="126"/>
      <c r="B50" s="119">
        <v>2</v>
      </c>
      <c r="C50" s="10" t="s">
        <v>748</v>
      </c>
      <c r="D50" s="130" t="s">
        <v>805</v>
      </c>
      <c r="E50" s="130" t="s">
        <v>732</v>
      </c>
      <c r="F50" s="152" t="s">
        <v>279</v>
      </c>
      <c r="G50" s="153"/>
      <c r="H50" s="11" t="s">
        <v>749</v>
      </c>
      <c r="I50" s="14">
        <v>2.54</v>
      </c>
      <c r="J50" s="121">
        <f t="shared" si="0"/>
        <v>5.08</v>
      </c>
      <c r="K50" s="127"/>
    </row>
    <row r="51" spans="1:11">
      <c r="A51" s="126"/>
      <c r="B51" s="119">
        <v>2</v>
      </c>
      <c r="C51" s="10" t="s">
        <v>748</v>
      </c>
      <c r="D51" s="130" t="s">
        <v>806</v>
      </c>
      <c r="E51" s="130" t="s">
        <v>716</v>
      </c>
      <c r="F51" s="152" t="s">
        <v>279</v>
      </c>
      <c r="G51" s="153"/>
      <c r="H51" s="11" t="s">
        <v>749</v>
      </c>
      <c r="I51" s="14">
        <v>3.03</v>
      </c>
      <c r="J51" s="121">
        <f t="shared" si="0"/>
        <v>6.06</v>
      </c>
      <c r="K51" s="127"/>
    </row>
    <row r="52" spans="1:11">
      <c r="A52" s="126"/>
      <c r="B52" s="119">
        <v>2</v>
      </c>
      <c r="C52" s="10" t="s">
        <v>748</v>
      </c>
      <c r="D52" s="130" t="s">
        <v>807</v>
      </c>
      <c r="E52" s="130" t="s">
        <v>718</v>
      </c>
      <c r="F52" s="152" t="s">
        <v>279</v>
      </c>
      <c r="G52" s="153"/>
      <c r="H52" s="11" t="s">
        <v>749</v>
      </c>
      <c r="I52" s="14">
        <v>3.27</v>
      </c>
      <c r="J52" s="121">
        <f t="shared" si="0"/>
        <v>6.54</v>
      </c>
      <c r="K52" s="127"/>
    </row>
    <row r="53" spans="1:11">
      <c r="A53" s="126"/>
      <c r="B53" s="119">
        <v>2</v>
      </c>
      <c r="C53" s="10" t="s">
        <v>748</v>
      </c>
      <c r="D53" s="130" t="s">
        <v>808</v>
      </c>
      <c r="E53" s="130" t="s">
        <v>719</v>
      </c>
      <c r="F53" s="152" t="s">
        <v>279</v>
      </c>
      <c r="G53" s="153"/>
      <c r="H53" s="11" t="s">
        <v>749</v>
      </c>
      <c r="I53" s="14">
        <v>3.57</v>
      </c>
      <c r="J53" s="121">
        <f t="shared" si="0"/>
        <v>7.14</v>
      </c>
      <c r="K53" s="127"/>
    </row>
    <row r="54" spans="1:11" ht="24">
      <c r="A54" s="126"/>
      <c r="B54" s="119">
        <v>2</v>
      </c>
      <c r="C54" s="10" t="s">
        <v>750</v>
      </c>
      <c r="D54" s="130" t="s">
        <v>750</v>
      </c>
      <c r="E54" s="130" t="s">
        <v>30</v>
      </c>
      <c r="F54" s="152" t="s">
        <v>275</v>
      </c>
      <c r="G54" s="153"/>
      <c r="H54" s="11" t="s">
        <v>751</v>
      </c>
      <c r="I54" s="14">
        <v>1.37</v>
      </c>
      <c r="J54" s="121">
        <f t="shared" si="0"/>
        <v>2.74</v>
      </c>
      <c r="K54" s="127"/>
    </row>
    <row r="55" spans="1:11" ht="13.5" customHeight="1">
      <c r="A55" s="126"/>
      <c r="B55" s="119">
        <v>6</v>
      </c>
      <c r="C55" s="10" t="s">
        <v>752</v>
      </c>
      <c r="D55" s="130" t="s">
        <v>809</v>
      </c>
      <c r="E55" s="130" t="s">
        <v>304</v>
      </c>
      <c r="F55" s="152"/>
      <c r="G55" s="153"/>
      <c r="H55" s="11" t="s">
        <v>753</v>
      </c>
      <c r="I55" s="14">
        <v>0.77</v>
      </c>
      <c r="J55" s="121">
        <f t="shared" ref="J55:J86" si="1">I55*B55</f>
        <v>4.62</v>
      </c>
      <c r="K55" s="127"/>
    </row>
    <row r="56" spans="1:11" ht="13.5" customHeight="1">
      <c r="A56" s="126"/>
      <c r="B56" s="119">
        <v>6</v>
      </c>
      <c r="C56" s="10" t="s">
        <v>752</v>
      </c>
      <c r="D56" s="130" t="s">
        <v>810</v>
      </c>
      <c r="E56" s="130" t="s">
        <v>300</v>
      </c>
      <c r="F56" s="152"/>
      <c r="G56" s="153"/>
      <c r="H56" s="11" t="s">
        <v>753</v>
      </c>
      <c r="I56" s="14">
        <v>0.87</v>
      </c>
      <c r="J56" s="121">
        <f t="shared" si="1"/>
        <v>5.22</v>
      </c>
      <c r="K56" s="127"/>
    </row>
    <row r="57" spans="1:11" ht="24">
      <c r="A57" s="126"/>
      <c r="B57" s="119">
        <v>20</v>
      </c>
      <c r="C57" s="10" t="s">
        <v>121</v>
      </c>
      <c r="D57" s="130" t="s">
        <v>121</v>
      </c>
      <c r="E57" s="130"/>
      <c r="F57" s="152"/>
      <c r="G57" s="153"/>
      <c r="H57" s="11" t="s">
        <v>754</v>
      </c>
      <c r="I57" s="14">
        <v>0.19</v>
      </c>
      <c r="J57" s="121">
        <f t="shared" si="1"/>
        <v>3.8</v>
      </c>
      <c r="K57" s="127"/>
    </row>
    <row r="58" spans="1:11" ht="24">
      <c r="A58" s="126"/>
      <c r="B58" s="119">
        <v>20</v>
      </c>
      <c r="C58" s="10" t="s">
        <v>755</v>
      </c>
      <c r="D58" s="130" t="s">
        <v>755</v>
      </c>
      <c r="E58" s="130"/>
      <c r="F58" s="152"/>
      <c r="G58" s="153"/>
      <c r="H58" s="11" t="s">
        <v>756</v>
      </c>
      <c r="I58" s="14">
        <v>0.19</v>
      </c>
      <c r="J58" s="121">
        <f t="shared" si="1"/>
        <v>3.8</v>
      </c>
      <c r="K58" s="127"/>
    </row>
    <row r="59" spans="1:11" ht="24">
      <c r="A59" s="126"/>
      <c r="B59" s="119">
        <v>8</v>
      </c>
      <c r="C59" s="10" t="s">
        <v>631</v>
      </c>
      <c r="D59" s="130" t="s">
        <v>631</v>
      </c>
      <c r="E59" s="130" t="s">
        <v>279</v>
      </c>
      <c r="F59" s="152"/>
      <c r="G59" s="153"/>
      <c r="H59" s="11" t="s">
        <v>757</v>
      </c>
      <c r="I59" s="14">
        <v>0.38</v>
      </c>
      <c r="J59" s="121">
        <f t="shared" si="1"/>
        <v>3.04</v>
      </c>
      <c r="K59" s="127"/>
    </row>
    <row r="60" spans="1:11" ht="24">
      <c r="A60" s="126"/>
      <c r="B60" s="119">
        <v>20</v>
      </c>
      <c r="C60" s="10" t="s">
        <v>127</v>
      </c>
      <c r="D60" s="130" t="s">
        <v>127</v>
      </c>
      <c r="E60" s="130" t="s">
        <v>245</v>
      </c>
      <c r="F60" s="152"/>
      <c r="G60" s="153"/>
      <c r="H60" s="11" t="s">
        <v>758</v>
      </c>
      <c r="I60" s="14">
        <v>0.57999999999999996</v>
      </c>
      <c r="J60" s="121">
        <f t="shared" si="1"/>
        <v>11.6</v>
      </c>
      <c r="K60" s="127"/>
    </row>
    <row r="61" spans="1:11" ht="24">
      <c r="A61" s="126"/>
      <c r="B61" s="119">
        <v>4</v>
      </c>
      <c r="C61" s="10" t="s">
        <v>127</v>
      </c>
      <c r="D61" s="130" t="s">
        <v>127</v>
      </c>
      <c r="E61" s="130" t="s">
        <v>354</v>
      </c>
      <c r="F61" s="152"/>
      <c r="G61" s="153"/>
      <c r="H61" s="11" t="s">
        <v>758</v>
      </c>
      <c r="I61" s="14">
        <v>0.57999999999999996</v>
      </c>
      <c r="J61" s="121">
        <f t="shared" si="1"/>
        <v>2.3199999999999998</v>
      </c>
      <c r="K61" s="127"/>
    </row>
    <row r="62" spans="1:11">
      <c r="A62" s="126"/>
      <c r="B62" s="119">
        <v>2</v>
      </c>
      <c r="C62" s="10" t="s">
        <v>759</v>
      </c>
      <c r="D62" s="130" t="s">
        <v>811</v>
      </c>
      <c r="E62" s="130" t="s">
        <v>760</v>
      </c>
      <c r="F62" s="152"/>
      <c r="G62" s="153"/>
      <c r="H62" s="11" t="s">
        <v>761</v>
      </c>
      <c r="I62" s="14">
        <v>2.44</v>
      </c>
      <c r="J62" s="121">
        <f t="shared" si="1"/>
        <v>4.88</v>
      </c>
      <c r="K62" s="127"/>
    </row>
    <row r="63" spans="1:11">
      <c r="A63" s="126"/>
      <c r="B63" s="119">
        <v>2</v>
      </c>
      <c r="C63" s="10" t="s">
        <v>762</v>
      </c>
      <c r="D63" s="130" t="s">
        <v>812</v>
      </c>
      <c r="E63" s="130" t="s">
        <v>732</v>
      </c>
      <c r="F63" s="152" t="s">
        <v>279</v>
      </c>
      <c r="G63" s="153"/>
      <c r="H63" s="11" t="s">
        <v>763</v>
      </c>
      <c r="I63" s="14">
        <v>0.41</v>
      </c>
      <c r="J63" s="121">
        <f t="shared" si="1"/>
        <v>0.82</v>
      </c>
      <c r="K63" s="127"/>
    </row>
    <row r="64" spans="1:11">
      <c r="A64" s="126"/>
      <c r="B64" s="119">
        <v>2</v>
      </c>
      <c r="C64" s="10" t="s">
        <v>762</v>
      </c>
      <c r="D64" s="130" t="s">
        <v>812</v>
      </c>
      <c r="E64" s="130" t="s">
        <v>732</v>
      </c>
      <c r="F64" s="152" t="s">
        <v>589</v>
      </c>
      <c r="G64" s="153"/>
      <c r="H64" s="11" t="s">
        <v>763</v>
      </c>
      <c r="I64" s="14">
        <v>0.41</v>
      </c>
      <c r="J64" s="121">
        <f t="shared" si="1"/>
        <v>0.82</v>
      </c>
      <c r="K64" s="127"/>
    </row>
    <row r="65" spans="1:11">
      <c r="A65" s="126"/>
      <c r="B65" s="119">
        <v>2</v>
      </c>
      <c r="C65" s="10" t="s">
        <v>762</v>
      </c>
      <c r="D65" s="130" t="s">
        <v>813</v>
      </c>
      <c r="E65" s="130" t="s">
        <v>721</v>
      </c>
      <c r="F65" s="152" t="s">
        <v>279</v>
      </c>
      <c r="G65" s="153"/>
      <c r="H65" s="11" t="s">
        <v>763</v>
      </c>
      <c r="I65" s="14">
        <v>0.45</v>
      </c>
      <c r="J65" s="121">
        <f t="shared" si="1"/>
        <v>0.9</v>
      </c>
      <c r="K65" s="127"/>
    </row>
    <row r="66" spans="1:11">
      <c r="A66" s="126"/>
      <c r="B66" s="119">
        <v>2</v>
      </c>
      <c r="C66" s="10" t="s">
        <v>762</v>
      </c>
      <c r="D66" s="130" t="s">
        <v>813</v>
      </c>
      <c r="E66" s="130" t="s">
        <v>721</v>
      </c>
      <c r="F66" s="152" t="s">
        <v>589</v>
      </c>
      <c r="G66" s="153"/>
      <c r="H66" s="11" t="s">
        <v>763</v>
      </c>
      <c r="I66" s="14">
        <v>0.45</v>
      </c>
      <c r="J66" s="121">
        <f t="shared" si="1"/>
        <v>0.9</v>
      </c>
      <c r="K66" s="127"/>
    </row>
    <row r="67" spans="1:11">
      <c r="A67" s="126"/>
      <c r="B67" s="119">
        <v>2</v>
      </c>
      <c r="C67" s="10" t="s">
        <v>762</v>
      </c>
      <c r="D67" s="130" t="s">
        <v>814</v>
      </c>
      <c r="E67" s="130" t="s">
        <v>716</v>
      </c>
      <c r="F67" s="152" t="s">
        <v>279</v>
      </c>
      <c r="G67" s="153"/>
      <c r="H67" s="11" t="s">
        <v>763</v>
      </c>
      <c r="I67" s="14">
        <v>0.47</v>
      </c>
      <c r="J67" s="121">
        <f t="shared" si="1"/>
        <v>0.94</v>
      </c>
      <c r="K67" s="127"/>
    </row>
    <row r="68" spans="1:11">
      <c r="A68" s="126"/>
      <c r="B68" s="119">
        <v>2</v>
      </c>
      <c r="C68" s="10" t="s">
        <v>762</v>
      </c>
      <c r="D68" s="130" t="s">
        <v>814</v>
      </c>
      <c r="E68" s="130" t="s">
        <v>716</v>
      </c>
      <c r="F68" s="152" t="s">
        <v>589</v>
      </c>
      <c r="G68" s="153"/>
      <c r="H68" s="11" t="s">
        <v>763</v>
      </c>
      <c r="I68" s="14">
        <v>0.47</v>
      </c>
      <c r="J68" s="121">
        <f t="shared" si="1"/>
        <v>0.94</v>
      </c>
      <c r="K68" s="127"/>
    </row>
    <row r="69" spans="1:11">
      <c r="A69" s="126"/>
      <c r="B69" s="119">
        <v>2</v>
      </c>
      <c r="C69" s="10" t="s">
        <v>762</v>
      </c>
      <c r="D69" s="130" t="s">
        <v>815</v>
      </c>
      <c r="E69" s="130" t="s">
        <v>718</v>
      </c>
      <c r="F69" s="152" t="s">
        <v>279</v>
      </c>
      <c r="G69" s="153"/>
      <c r="H69" s="11" t="s">
        <v>763</v>
      </c>
      <c r="I69" s="14">
        <v>0.51</v>
      </c>
      <c r="J69" s="121">
        <f t="shared" si="1"/>
        <v>1.02</v>
      </c>
      <c r="K69" s="127"/>
    </row>
    <row r="70" spans="1:11">
      <c r="A70" s="126"/>
      <c r="B70" s="119">
        <v>2</v>
      </c>
      <c r="C70" s="10" t="s">
        <v>762</v>
      </c>
      <c r="D70" s="130" t="s">
        <v>815</v>
      </c>
      <c r="E70" s="130" t="s">
        <v>718</v>
      </c>
      <c r="F70" s="152" t="s">
        <v>589</v>
      </c>
      <c r="G70" s="153"/>
      <c r="H70" s="11" t="s">
        <v>763</v>
      </c>
      <c r="I70" s="14">
        <v>0.51</v>
      </c>
      <c r="J70" s="121">
        <f t="shared" si="1"/>
        <v>1.02</v>
      </c>
      <c r="K70" s="127"/>
    </row>
    <row r="71" spans="1:11">
      <c r="A71" s="126"/>
      <c r="B71" s="119">
        <v>2</v>
      </c>
      <c r="C71" s="10" t="s">
        <v>762</v>
      </c>
      <c r="D71" s="130" t="s">
        <v>816</v>
      </c>
      <c r="E71" s="130" t="s">
        <v>719</v>
      </c>
      <c r="F71" s="152" t="s">
        <v>279</v>
      </c>
      <c r="G71" s="153"/>
      <c r="H71" s="11" t="s">
        <v>763</v>
      </c>
      <c r="I71" s="14">
        <v>0.55000000000000004</v>
      </c>
      <c r="J71" s="121">
        <f t="shared" si="1"/>
        <v>1.1000000000000001</v>
      </c>
      <c r="K71" s="127"/>
    </row>
    <row r="72" spans="1:11">
      <c r="A72" s="126"/>
      <c r="B72" s="119">
        <v>2</v>
      </c>
      <c r="C72" s="10" t="s">
        <v>762</v>
      </c>
      <c r="D72" s="130" t="s">
        <v>816</v>
      </c>
      <c r="E72" s="130" t="s">
        <v>719</v>
      </c>
      <c r="F72" s="152" t="s">
        <v>589</v>
      </c>
      <c r="G72" s="153"/>
      <c r="H72" s="11" t="s">
        <v>763</v>
      </c>
      <c r="I72" s="14">
        <v>0.55000000000000004</v>
      </c>
      <c r="J72" s="121">
        <f t="shared" si="1"/>
        <v>1.1000000000000001</v>
      </c>
      <c r="K72" s="127"/>
    </row>
    <row r="73" spans="1:11" ht="24">
      <c r="A73" s="126"/>
      <c r="B73" s="119">
        <v>2</v>
      </c>
      <c r="C73" s="10" t="s">
        <v>764</v>
      </c>
      <c r="D73" s="130" t="s">
        <v>764</v>
      </c>
      <c r="E73" s="130" t="s">
        <v>765</v>
      </c>
      <c r="F73" s="152"/>
      <c r="G73" s="153"/>
      <c r="H73" s="11" t="s">
        <v>766</v>
      </c>
      <c r="I73" s="14">
        <v>1.1499999999999999</v>
      </c>
      <c r="J73" s="121">
        <f t="shared" si="1"/>
        <v>2.2999999999999998</v>
      </c>
      <c r="K73" s="127"/>
    </row>
    <row r="74" spans="1:11" ht="24">
      <c r="A74" s="126"/>
      <c r="B74" s="119">
        <v>3</v>
      </c>
      <c r="C74" s="10" t="s">
        <v>764</v>
      </c>
      <c r="D74" s="130" t="s">
        <v>764</v>
      </c>
      <c r="E74" s="130" t="s">
        <v>767</v>
      </c>
      <c r="F74" s="152"/>
      <c r="G74" s="153"/>
      <c r="H74" s="11" t="s">
        <v>766</v>
      </c>
      <c r="I74" s="14">
        <v>1.1499999999999999</v>
      </c>
      <c r="J74" s="121">
        <f t="shared" si="1"/>
        <v>3.4499999999999997</v>
      </c>
      <c r="K74" s="127"/>
    </row>
    <row r="75" spans="1:11" ht="24">
      <c r="A75" s="126"/>
      <c r="B75" s="119">
        <v>3</v>
      </c>
      <c r="C75" s="10" t="s">
        <v>764</v>
      </c>
      <c r="D75" s="130" t="s">
        <v>764</v>
      </c>
      <c r="E75" s="130" t="s">
        <v>768</v>
      </c>
      <c r="F75" s="152"/>
      <c r="G75" s="153"/>
      <c r="H75" s="11" t="s">
        <v>766</v>
      </c>
      <c r="I75" s="14">
        <v>1.1499999999999999</v>
      </c>
      <c r="J75" s="121">
        <f t="shared" si="1"/>
        <v>3.4499999999999997</v>
      </c>
      <c r="K75" s="127"/>
    </row>
    <row r="76" spans="1:11" ht="24">
      <c r="A76" s="126"/>
      <c r="B76" s="119">
        <v>2</v>
      </c>
      <c r="C76" s="10" t="s">
        <v>764</v>
      </c>
      <c r="D76" s="130" t="s">
        <v>764</v>
      </c>
      <c r="E76" s="130" t="s">
        <v>769</v>
      </c>
      <c r="F76" s="152"/>
      <c r="G76" s="153"/>
      <c r="H76" s="11" t="s">
        <v>766</v>
      </c>
      <c r="I76" s="14">
        <v>1.1499999999999999</v>
      </c>
      <c r="J76" s="121">
        <f t="shared" si="1"/>
        <v>2.2999999999999998</v>
      </c>
      <c r="K76" s="127"/>
    </row>
    <row r="77" spans="1:11" ht="24">
      <c r="A77" s="126"/>
      <c r="B77" s="119">
        <v>2</v>
      </c>
      <c r="C77" s="10" t="s">
        <v>770</v>
      </c>
      <c r="D77" s="130" t="s">
        <v>770</v>
      </c>
      <c r="E77" s="130" t="s">
        <v>765</v>
      </c>
      <c r="F77" s="152"/>
      <c r="G77" s="153"/>
      <c r="H77" s="11" t="s">
        <v>771</v>
      </c>
      <c r="I77" s="14">
        <v>1.56</v>
      </c>
      <c r="J77" s="121">
        <f t="shared" si="1"/>
        <v>3.12</v>
      </c>
      <c r="K77" s="127"/>
    </row>
    <row r="78" spans="1:11" ht="24">
      <c r="A78" s="126"/>
      <c r="B78" s="119">
        <v>3</v>
      </c>
      <c r="C78" s="10" t="s">
        <v>770</v>
      </c>
      <c r="D78" s="130" t="s">
        <v>770</v>
      </c>
      <c r="E78" s="130" t="s">
        <v>767</v>
      </c>
      <c r="F78" s="152"/>
      <c r="G78" s="153"/>
      <c r="H78" s="11" t="s">
        <v>771</v>
      </c>
      <c r="I78" s="14">
        <v>1.56</v>
      </c>
      <c r="J78" s="121">
        <f t="shared" si="1"/>
        <v>4.68</v>
      </c>
      <c r="K78" s="127"/>
    </row>
    <row r="79" spans="1:11" ht="24">
      <c r="A79" s="126"/>
      <c r="B79" s="119">
        <v>3</v>
      </c>
      <c r="C79" s="10" t="s">
        <v>770</v>
      </c>
      <c r="D79" s="130" t="s">
        <v>770</v>
      </c>
      <c r="E79" s="130" t="s">
        <v>768</v>
      </c>
      <c r="F79" s="152"/>
      <c r="G79" s="153"/>
      <c r="H79" s="11" t="s">
        <v>771</v>
      </c>
      <c r="I79" s="14">
        <v>1.56</v>
      </c>
      <c r="J79" s="121">
        <f t="shared" si="1"/>
        <v>4.68</v>
      </c>
      <c r="K79" s="127"/>
    </row>
    <row r="80" spans="1:11" ht="24">
      <c r="A80" s="126"/>
      <c r="B80" s="119">
        <v>2</v>
      </c>
      <c r="C80" s="10" t="s">
        <v>772</v>
      </c>
      <c r="D80" s="130" t="s">
        <v>772</v>
      </c>
      <c r="E80" s="130" t="s">
        <v>765</v>
      </c>
      <c r="F80" s="152"/>
      <c r="G80" s="153"/>
      <c r="H80" s="11" t="s">
        <v>773</v>
      </c>
      <c r="I80" s="14">
        <v>1.17</v>
      </c>
      <c r="J80" s="121">
        <f t="shared" si="1"/>
        <v>2.34</v>
      </c>
      <c r="K80" s="127"/>
    </row>
    <row r="81" spans="1:11" ht="24">
      <c r="A81" s="126"/>
      <c r="B81" s="119">
        <v>6</v>
      </c>
      <c r="C81" s="10" t="s">
        <v>772</v>
      </c>
      <c r="D81" s="130" t="s">
        <v>772</v>
      </c>
      <c r="E81" s="130" t="s">
        <v>774</v>
      </c>
      <c r="F81" s="152"/>
      <c r="G81" s="153"/>
      <c r="H81" s="11" t="s">
        <v>773</v>
      </c>
      <c r="I81" s="14">
        <v>1.17</v>
      </c>
      <c r="J81" s="121">
        <f t="shared" si="1"/>
        <v>7.02</v>
      </c>
      <c r="K81" s="127"/>
    </row>
    <row r="82" spans="1:11" ht="24">
      <c r="A82" s="126"/>
      <c r="B82" s="119">
        <v>3</v>
      </c>
      <c r="C82" s="10" t="s">
        <v>772</v>
      </c>
      <c r="D82" s="130" t="s">
        <v>772</v>
      </c>
      <c r="E82" s="130" t="s">
        <v>767</v>
      </c>
      <c r="F82" s="152"/>
      <c r="G82" s="153"/>
      <c r="H82" s="11" t="s">
        <v>773</v>
      </c>
      <c r="I82" s="14">
        <v>1.17</v>
      </c>
      <c r="J82" s="121">
        <f t="shared" si="1"/>
        <v>3.51</v>
      </c>
      <c r="K82" s="127"/>
    </row>
    <row r="83" spans="1:11" ht="24">
      <c r="A83" s="126"/>
      <c r="B83" s="119">
        <v>7</v>
      </c>
      <c r="C83" s="10" t="s">
        <v>772</v>
      </c>
      <c r="D83" s="130" t="s">
        <v>772</v>
      </c>
      <c r="E83" s="130" t="s">
        <v>768</v>
      </c>
      <c r="F83" s="152"/>
      <c r="G83" s="153"/>
      <c r="H83" s="11" t="s">
        <v>773</v>
      </c>
      <c r="I83" s="14">
        <v>1.17</v>
      </c>
      <c r="J83" s="121">
        <f t="shared" si="1"/>
        <v>8.19</v>
      </c>
      <c r="K83" s="127"/>
    </row>
    <row r="84" spans="1:11" ht="24">
      <c r="A84" s="126"/>
      <c r="B84" s="119">
        <v>1</v>
      </c>
      <c r="C84" s="10" t="s">
        <v>775</v>
      </c>
      <c r="D84" s="130" t="s">
        <v>775</v>
      </c>
      <c r="E84" s="130" t="s">
        <v>776</v>
      </c>
      <c r="F84" s="152"/>
      <c r="G84" s="153"/>
      <c r="H84" s="11" t="s">
        <v>777</v>
      </c>
      <c r="I84" s="14">
        <v>1.17</v>
      </c>
      <c r="J84" s="121">
        <f t="shared" si="1"/>
        <v>1.17</v>
      </c>
      <c r="K84" s="127"/>
    </row>
    <row r="85" spans="1:11" ht="24">
      <c r="A85" s="126"/>
      <c r="B85" s="119">
        <v>2</v>
      </c>
      <c r="C85" s="10" t="s">
        <v>775</v>
      </c>
      <c r="D85" s="130" t="s">
        <v>775</v>
      </c>
      <c r="E85" s="130" t="s">
        <v>774</v>
      </c>
      <c r="F85" s="152"/>
      <c r="G85" s="153"/>
      <c r="H85" s="11" t="s">
        <v>777</v>
      </c>
      <c r="I85" s="14">
        <v>1.17</v>
      </c>
      <c r="J85" s="121">
        <f t="shared" si="1"/>
        <v>2.34</v>
      </c>
      <c r="K85" s="127"/>
    </row>
    <row r="86" spans="1:11" ht="24">
      <c r="A86" s="126"/>
      <c r="B86" s="119">
        <v>3</v>
      </c>
      <c r="C86" s="10" t="s">
        <v>775</v>
      </c>
      <c r="D86" s="130" t="s">
        <v>775</v>
      </c>
      <c r="E86" s="130" t="s">
        <v>767</v>
      </c>
      <c r="F86" s="152"/>
      <c r="G86" s="153"/>
      <c r="H86" s="11" t="s">
        <v>777</v>
      </c>
      <c r="I86" s="14">
        <v>1.17</v>
      </c>
      <c r="J86" s="121">
        <f t="shared" si="1"/>
        <v>3.51</v>
      </c>
      <c r="K86" s="127"/>
    </row>
    <row r="87" spans="1:11">
      <c r="A87" s="126"/>
      <c r="B87" s="119">
        <v>2</v>
      </c>
      <c r="C87" s="10" t="s">
        <v>778</v>
      </c>
      <c r="D87" s="130" t="s">
        <v>778</v>
      </c>
      <c r="E87" s="130" t="s">
        <v>776</v>
      </c>
      <c r="F87" s="152"/>
      <c r="G87" s="153"/>
      <c r="H87" s="11" t="s">
        <v>779</v>
      </c>
      <c r="I87" s="14">
        <v>1.46</v>
      </c>
      <c r="J87" s="121">
        <f t="shared" ref="J87:J110" si="2">I87*B87</f>
        <v>2.92</v>
      </c>
      <c r="K87" s="127"/>
    </row>
    <row r="88" spans="1:11">
      <c r="A88" s="126"/>
      <c r="B88" s="119">
        <v>3</v>
      </c>
      <c r="C88" s="10" t="s">
        <v>778</v>
      </c>
      <c r="D88" s="130" t="s">
        <v>778</v>
      </c>
      <c r="E88" s="130" t="s">
        <v>767</v>
      </c>
      <c r="F88" s="152"/>
      <c r="G88" s="153"/>
      <c r="H88" s="11" t="s">
        <v>779</v>
      </c>
      <c r="I88" s="14">
        <v>1.46</v>
      </c>
      <c r="J88" s="121">
        <f t="shared" si="2"/>
        <v>4.38</v>
      </c>
      <c r="K88" s="127"/>
    </row>
    <row r="89" spans="1:11">
      <c r="A89" s="126"/>
      <c r="B89" s="119">
        <v>3</v>
      </c>
      <c r="C89" s="10" t="s">
        <v>778</v>
      </c>
      <c r="D89" s="130" t="s">
        <v>778</v>
      </c>
      <c r="E89" s="130" t="s">
        <v>768</v>
      </c>
      <c r="F89" s="152"/>
      <c r="G89" s="153"/>
      <c r="H89" s="11" t="s">
        <v>779</v>
      </c>
      <c r="I89" s="14">
        <v>1.46</v>
      </c>
      <c r="J89" s="121">
        <f t="shared" si="2"/>
        <v>4.38</v>
      </c>
      <c r="K89" s="127"/>
    </row>
    <row r="90" spans="1:11">
      <c r="A90" s="126"/>
      <c r="B90" s="119">
        <v>3</v>
      </c>
      <c r="C90" s="10" t="s">
        <v>778</v>
      </c>
      <c r="D90" s="130" t="s">
        <v>778</v>
      </c>
      <c r="E90" s="130" t="s">
        <v>769</v>
      </c>
      <c r="F90" s="152"/>
      <c r="G90" s="153"/>
      <c r="H90" s="11" t="s">
        <v>779</v>
      </c>
      <c r="I90" s="14">
        <v>1.46</v>
      </c>
      <c r="J90" s="121">
        <f t="shared" si="2"/>
        <v>4.38</v>
      </c>
      <c r="K90" s="127"/>
    </row>
    <row r="91" spans="1:11">
      <c r="A91" s="126"/>
      <c r="B91" s="119">
        <v>2</v>
      </c>
      <c r="C91" s="10" t="s">
        <v>780</v>
      </c>
      <c r="D91" s="130" t="s">
        <v>780</v>
      </c>
      <c r="E91" s="130" t="s">
        <v>765</v>
      </c>
      <c r="F91" s="152"/>
      <c r="G91" s="153"/>
      <c r="H91" s="11" t="s">
        <v>781</v>
      </c>
      <c r="I91" s="14">
        <v>2.93</v>
      </c>
      <c r="J91" s="121">
        <f t="shared" si="2"/>
        <v>5.86</v>
      </c>
      <c r="K91" s="127"/>
    </row>
    <row r="92" spans="1:11">
      <c r="A92" s="126"/>
      <c r="B92" s="119">
        <v>3</v>
      </c>
      <c r="C92" s="10" t="s">
        <v>780</v>
      </c>
      <c r="D92" s="130" t="s">
        <v>780</v>
      </c>
      <c r="E92" s="130" t="s">
        <v>774</v>
      </c>
      <c r="F92" s="152"/>
      <c r="G92" s="153"/>
      <c r="H92" s="11" t="s">
        <v>781</v>
      </c>
      <c r="I92" s="14">
        <v>2.93</v>
      </c>
      <c r="J92" s="121">
        <f t="shared" si="2"/>
        <v>8.7900000000000009</v>
      </c>
      <c r="K92" s="127"/>
    </row>
    <row r="93" spans="1:11">
      <c r="A93" s="126"/>
      <c r="B93" s="119">
        <v>3</v>
      </c>
      <c r="C93" s="10" t="s">
        <v>780</v>
      </c>
      <c r="D93" s="130" t="s">
        <v>780</v>
      </c>
      <c r="E93" s="130" t="s">
        <v>767</v>
      </c>
      <c r="F93" s="152"/>
      <c r="G93" s="153"/>
      <c r="H93" s="11" t="s">
        <v>781</v>
      </c>
      <c r="I93" s="14">
        <v>2.93</v>
      </c>
      <c r="J93" s="121">
        <f t="shared" si="2"/>
        <v>8.7900000000000009</v>
      </c>
      <c r="K93" s="127"/>
    </row>
    <row r="94" spans="1:11" ht="24">
      <c r="A94" s="126"/>
      <c r="B94" s="119">
        <v>2</v>
      </c>
      <c r="C94" s="10" t="s">
        <v>782</v>
      </c>
      <c r="D94" s="130" t="s">
        <v>782</v>
      </c>
      <c r="E94" s="130" t="s">
        <v>776</v>
      </c>
      <c r="F94" s="152"/>
      <c r="G94" s="153"/>
      <c r="H94" s="11" t="s">
        <v>783</v>
      </c>
      <c r="I94" s="14">
        <v>1.85</v>
      </c>
      <c r="J94" s="121">
        <f t="shared" si="2"/>
        <v>3.7</v>
      </c>
      <c r="K94" s="127"/>
    </row>
    <row r="95" spans="1:11" ht="24">
      <c r="A95" s="126"/>
      <c r="B95" s="119">
        <v>3</v>
      </c>
      <c r="C95" s="10" t="s">
        <v>782</v>
      </c>
      <c r="D95" s="130" t="s">
        <v>782</v>
      </c>
      <c r="E95" s="130" t="s">
        <v>765</v>
      </c>
      <c r="F95" s="152"/>
      <c r="G95" s="153"/>
      <c r="H95" s="11" t="s">
        <v>783</v>
      </c>
      <c r="I95" s="14">
        <v>1.85</v>
      </c>
      <c r="J95" s="121">
        <f t="shared" si="2"/>
        <v>5.5500000000000007</v>
      </c>
      <c r="K95" s="127"/>
    </row>
    <row r="96" spans="1:11" ht="24">
      <c r="A96" s="126"/>
      <c r="B96" s="119">
        <v>4</v>
      </c>
      <c r="C96" s="10" t="s">
        <v>782</v>
      </c>
      <c r="D96" s="130" t="s">
        <v>782</v>
      </c>
      <c r="E96" s="130" t="s">
        <v>774</v>
      </c>
      <c r="F96" s="152"/>
      <c r="G96" s="153"/>
      <c r="H96" s="11" t="s">
        <v>783</v>
      </c>
      <c r="I96" s="14">
        <v>1.85</v>
      </c>
      <c r="J96" s="121">
        <f t="shared" si="2"/>
        <v>7.4</v>
      </c>
      <c r="K96" s="127"/>
    </row>
    <row r="97" spans="1:11" ht="24" hidden="1">
      <c r="A97" s="126"/>
      <c r="B97" s="145">
        <v>0</v>
      </c>
      <c r="C97" s="146" t="s">
        <v>782</v>
      </c>
      <c r="D97" s="143" t="s">
        <v>782</v>
      </c>
      <c r="E97" s="143" t="s">
        <v>767</v>
      </c>
      <c r="F97" s="162"/>
      <c r="G97" s="163"/>
      <c r="H97" s="147" t="s">
        <v>783</v>
      </c>
      <c r="I97" s="148">
        <v>1.85</v>
      </c>
      <c r="J97" s="149">
        <f t="shared" si="2"/>
        <v>0</v>
      </c>
      <c r="K97" s="127"/>
    </row>
    <row r="98" spans="1:11" ht="24">
      <c r="A98" s="126"/>
      <c r="B98" s="119">
        <v>3</v>
      </c>
      <c r="C98" s="10" t="s">
        <v>782</v>
      </c>
      <c r="D98" s="130" t="s">
        <v>782</v>
      </c>
      <c r="E98" s="130" t="s">
        <v>768</v>
      </c>
      <c r="F98" s="152"/>
      <c r="G98" s="153"/>
      <c r="H98" s="11" t="s">
        <v>783</v>
      </c>
      <c r="I98" s="14">
        <v>1.85</v>
      </c>
      <c r="J98" s="121">
        <f t="shared" si="2"/>
        <v>5.5500000000000007</v>
      </c>
      <c r="K98" s="127"/>
    </row>
    <row r="99" spans="1:11">
      <c r="A99" s="126"/>
      <c r="B99" s="119">
        <v>1</v>
      </c>
      <c r="C99" s="10" t="s">
        <v>784</v>
      </c>
      <c r="D99" s="130" t="s">
        <v>784</v>
      </c>
      <c r="E99" s="130" t="s">
        <v>776</v>
      </c>
      <c r="F99" s="152"/>
      <c r="G99" s="153"/>
      <c r="H99" s="11" t="s">
        <v>785</v>
      </c>
      <c r="I99" s="14">
        <v>2.44</v>
      </c>
      <c r="J99" s="121">
        <f t="shared" si="2"/>
        <v>2.44</v>
      </c>
      <c r="K99" s="127"/>
    </row>
    <row r="100" spans="1:11">
      <c r="A100" s="126"/>
      <c r="B100" s="119">
        <v>2</v>
      </c>
      <c r="C100" s="10" t="s">
        <v>784</v>
      </c>
      <c r="D100" s="130" t="s">
        <v>784</v>
      </c>
      <c r="E100" s="130" t="s">
        <v>765</v>
      </c>
      <c r="F100" s="152"/>
      <c r="G100" s="153"/>
      <c r="H100" s="11" t="s">
        <v>785</v>
      </c>
      <c r="I100" s="14">
        <v>2.44</v>
      </c>
      <c r="J100" s="121">
        <f t="shared" si="2"/>
        <v>4.88</v>
      </c>
      <c r="K100" s="127"/>
    </row>
    <row r="101" spans="1:11">
      <c r="A101" s="126"/>
      <c r="B101" s="119">
        <v>3</v>
      </c>
      <c r="C101" s="10" t="s">
        <v>784</v>
      </c>
      <c r="D101" s="130" t="s">
        <v>784</v>
      </c>
      <c r="E101" s="130" t="s">
        <v>768</v>
      </c>
      <c r="F101" s="152"/>
      <c r="G101" s="153"/>
      <c r="H101" s="11" t="s">
        <v>785</v>
      </c>
      <c r="I101" s="14">
        <v>2.44</v>
      </c>
      <c r="J101" s="121">
        <f t="shared" si="2"/>
        <v>7.32</v>
      </c>
      <c r="K101" s="127"/>
    </row>
    <row r="102" spans="1:11" ht="24">
      <c r="A102" s="126"/>
      <c r="B102" s="119">
        <v>1</v>
      </c>
      <c r="C102" s="10" t="s">
        <v>786</v>
      </c>
      <c r="D102" s="130" t="s">
        <v>786</v>
      </c>
      <c r="E102" s="130" t="s">
        <v>765</v>
      </c>
      <c r="F102" s="152"/>
      <c r="G102" s="153"/>
      <c r="H102" s="11" t="s">
        <v>787</v>
      </c>
      <c r="I102" s="14">
        <v>2.2400000000000002</v>
      </c>
      <c r="J102" s="121">
        <f t="shared" si="2"/>
        <v>2.2400000000000002</v>
      </c>
      <c r="K102" s="127"/>
    </row>
    <row r="103" spans="1:11" ht="24">
      <c r="A103" s="126"/>
      <c r="B103" s="119">
        <v>6</v>
      </c>
      <c r="C103" s="10" t="s">
        <v>786</v>
      </c>
      <c r="D103" s="130" t="s">
        <v>786</v>
      </c>
      <c r="E103" s="130" t="s">
        <v>774</v>
      </c>
      <c r="F103" s="152"/>
      <c r="G103" s="153"/>
      <c r="H103" s="11" t="s">
        <v>787</v>
      </c>
      <c r="I103" s="14">
        <v>2.2400000000000002</v>
      </c>
      <c r="J103" s="121">
        <f t="shared" si="2"/>
        <v>13.440000000000001</v>
      </c>
      <c r="K103" s="127"/>
    </row>
    <row r="104" spans="1:11" ht="24">
      <c r="A104" s="126"/>
      <c r="B104" s="119">
        <v>5</v>
      </c>
      <c r="C104" s="10" t="s">
        <v>786</v>
      </c>
      <c r="D104" s="130" t="s">
        <v>786</v>
      </c>
      <c r="E104" s="130" t="s">
        <v>767</v>
      </c>
      <c r="F104" s="152"/>
      <c r="G104" s="153"/>
      <c r="H104" s="11" t="s">
        <v>787</v>
      </c>
      <c r="I104" s="14">
        <v>2.2400000000000002</v>
      </c>
      <c r="J104" s="121">
        <f t="shared" si="2"/>
        <v>11.200000000000001</v>
      </c>
      <c r="K104" s="127"/>
    </row>
    <row r="105" spans="1:11" ht="24">
      <c r="A105" s="126"/>
      <c r="B105" s="119">
        <v>4</v>
      </c>
      <c r="C105" s="10" t="s">
        <v>786</v>
      </c>
      <c r="D105" s="130" t="s">
        <v>786</v>
      </c>
      <c r="E105" s="130" t="s">
        <v>768</v>
      </c>
      <c r="F105" s="152"/>
      <c r="G105" s="153"/>
      <c r="H105" s="11" t="s">
        <v>787</v>
      </c>
      <c r="I105" s="14">
        <v>2.2400000000000002</v>
      </c>
      <c r="J105" s="121">
        <f t="shared" si="2"/>
        <v>8.9600000000000009</v>
      </c>
      <c r="K105" s="127"/>
    </row>
    <row r="106" spans="1:11" ht="24">
      <c r="A106" s="126"/>
      <c r="B106" s="119">
        <v>2</v>
      </c>
      <c r="C106" s="10" t="s">
        <v>788</v>
      </c>
      <c r="D106" s="130" t="s">
        <v>817</v>
      </c>
      <c r="E106" s="130" t="s">
        <v>717</v>
      </c>
      <c r="F106" s="152" t="s">
        <v>279</v>
      </c>
      <c r="G106" s="153"/>
      <c r="H106" s="11" t="s">
        <v>789</v>
      </c>
      <c r="I106" s="14">
        <v>2.44</v>
      </c>
      <c r="J106" s="121">
        <f t="shared" si="2"/>
        <v>4.88</v>
      </c>
      <c r="K106" s="127"/>
    </row>
    <row r="107" spans="1:11" ht="24">
      <c r="A107" s="126"/>
      <c r="B107" s="119">
        <v>2</v>
      </c>
      <c r="C107" s="10" t="s">
        <v>788</v>
      </c>
      <c r="D107" s="130" t="s">
        <v>818</v>
      </c>
      <c r="E107" s="130" t="s">
        <v>721</v>
      </c>
      <c r="F107" s="152" t="s">
        <v>279</v>
      </c>
      <c r="G107" s="153"/>
      <c r="H107" s="11" t="s">
        <v>789</v>
      </c>
      <c r="I107" s="14">
        <v>2.64</v>
      </c>
      <c r="J107" s="121">
        <f t="shared" si="2"/>
        <v>5.28</v>
      </c>
      <c r="K107" s="127"/>
    </row>
    <row r="108" spans="1:11" ht="24">
      <c r="A108" s="126"/>
      <c r="B108" s="119">
        <v>2</v>
      </c>
      <c r="C108" s="10" t="s">
        <v>788</v>
      </c>
      <c r="D108" s="130" t="s">
        <v>819</v>
      </c>
      <c r="E108" s="130" t="s">
        <v>716</v>
      </c>
      <c r="F108" s="152" t="s">
        <v>279</v>
      </c>
      <c r="G108" s="153"/>
      <c r="H108" s="11" t="s">
        <v>789</v>
      </c>
      <c r="I108" s="14">
        <v>2.83</v>
      </c>
      <c r="J108" s="121">
        <f t="shared" si="2"/>
        <v>5.66</v>
      </c>
      <c r="K108" s="127"/>
    </row>
    <row r="109" spans="1:11" ht="24">
      <c r="A109" s="126"/>
      <c r="B109" s="119">
        <v>2</v>
      </c>
      <c r="C109" s="10" t="s">
        <v>788</v>
      </c>
      <c r="D109" s="130" t="s">
        <v>820</v>
      </c>
      <c r="E109" s="130" t="s">
        <v>718</v>
      </c>
      <c r="F109" s="152" t="s">
        <v>279</v>
      </c>
      <c r="G109" s="153"/>
      <c r="H109" s="11" t="s">
        <v>789</v>
      </c>
      <c r="I109" s="14">
        <v>3.03</v>
      </c>
      <c r="J109" s="121">
        <f t="shared" si="2"/>
        <v>6.06</v>
      </c>
      <c r="K109" s="127"/>
    </row>
    <row r="110" spans="1:11" ht="24">
      <c r="A110" s="126"/>
      <c r="B110" s="120">
        <v>2</v>
      </c>
      <c r="C110" s="12" t="s">
        <v>788</v>
      </c>
      <c r="D110" s="131" t="s">
        <v>821</v>
      </c>
      <c r="E110" s="131" t="s">
        <v>719</v>
      </c>
      <c r="F110" s="164" t="s">
        <v>279</v>
      </c>
      <c r="G110" s="165"/>
      <c r="H110" s="13" t="s">
        <v>789</v>
      </c>
      <c r="I110" s="15">
        <v>3.22</v>
      </c>
      <c r="J110" s="122">
        <f t="shared" si="2"/>
        <v>6.44</v>
      </c>
      <c r="K110" s="127"/>
    </row>
    <row r="111" spans="1:11">
      <c r="A111" s="126"/>
      <c r="B111" s="138"/>
      <c r="C111" s="138"/>
      <c r="D111" s="138"/>
      <c r="E111" s="138"/>
      <c r="F111" s="138"/>
      <c r="G111" s="138"/>
      <c r="H111" s="138"/>
      <c r="I111" s="139" t="s">
        <v>261</v>
      </c>
      <c r="J111" s="140">
        <f>SUM(J23:J110)</f>
        <v>514.67000000000007</v>
      </c>
      <c r="K111" s="127"/>
    </row>
    <row r="112" spans="1:11">
      <c r="A112" s="126"/>
      <c r="B112" s="138"/>
      <c r="C112" s="138"/>
      <c r="D112" s="138"/>
      <c r="E112" s="138"/>
      <c r="F112" s="138"/>
      <c r="G112" s="138"/>
      <c r="H112" s="138"/>
      <c r="I112" s="139" t="s">
        <v>834</v>
      </c>
      <c r="J112" s="140">
        <v>0</v>
      </c>
      <c r="K112" s="127"/>
    </row>
    <row r="113" spans="1:11" hidden="1" outlineLevel="1">
      <c r="A113" s="126"/>
      <c r="B113" s="138"/>
      <c r="C113" s="138"/>
      <c r="D113" s="138"/>
      <c r="E113" s="138"/>
      <c r="F113" s="138"/>
      <c r="G113" s="138"/>
      <c r="H113" s="138"/>
      <c r="I113" s="139" t="s">
        <v>191</v>
      </c>
      <c r="J113" s="140"/>
      <c r="K113" s="127"/>
    </row>
    <row r="114" spans="1:11" collapsed="1">
      <c r="A114" s="126"/>
      <c r="B114" s="138"/>
      <c r="C114" s="138"/>
      <c r="D114" s="138"/>
      <c r="E114" s="138"/>
      <c r="F114" s="138"/>
      <c r="G114" s="138"/>
      <c r="H114" s="138"/>
      <c r="I114" s="139" t="s">
        <v>263</v>
      </c>
      <c r="J114" s="140">
        <f>SUM(J111:J113)</f>
        <v>514.67000000000007</v>
      </c>
      <c r="K114" s="127"/>
    </row>
    <row r="115" spans="1:11">
      <c r="A115" s="6"/>
      <c r="B115" s="7"/>
      <c r="C115" s="7"/>
      <c r="D115" s="7"/>
      <c r="E115" s="7"/>
      <c r="F115" s="7"/>
      <c r="G115" s="7"/>
      <c r="H115" s="7" t="s">
        <v>835</v>
      </c>
      <c r="I115" s="7"/>
      <c r="J115" s="7"/>
      <c r="K115" s="8"/>
    </row>
    <row r="117" spans="1:11">
      <c r="H117" s="1" t="s">
        <v>830</v>
      </c>
      <c r="I117" s="103">
        <f>'Tax Invoice'!E14</f>
        <v>37.65</v>
      </c>
    </row>
    <row r="118" spans="1:11">
      <c r="H118" s="1" t="s">
        <v>711</v>
      </c>
      <c r="I118" s="103">
        <f>'Tax Invoice'!M11</f>
        <v>35.369999999999997</v>
      </c>
    </row>
    <row r="119" spans="1:11">
      <c r="H119" s="1" t="s">
        <v>714</v>
      </c>
      <c r="I119" s="103">
        <f>I121/I118</f>
        <v>547.84635284139108</v>
      </c>
    </row>
    <row r="120" spans="1:11">
      <c r="H120" s="1" t="s">
        <v>715</v>
      </c>
      <c r="I120" s="103">
        <f>I122/I118</f>
        <v>547.84635284139108</v>
      </c>
    </row>
    <row r="121" spans="1:11">
      <c r="H121" s="1" t="s">
        <v>712</v>
      </c>
      <c r="I121" s="103">
        <f>J111*I117</f>
        <v>19377.325500000003</v>
      </c>
    </row>
    <row r="122" spans="1:11">
      <c r="H122" s="1" t="s">
        <v>713</v>
      </c>
      <c r="I122" s="103">
        <f>J114*I117</f>
        <v>19377.325500000003</v>
      </c>
    </row>
  </sheetData>
  <mergeCells count="92">
    <mergeCell ref="F109:G109"/>
    <mergeCell ref="F110:G110"/>
    <mergeCell ref="F104:G104"/>
    <mergeCell ref="F105:G105"/>
    <mergeCell ref="F106:G106"/>
    <mergeCell ref="F107:G107"/>
    <mergeCell ref="F108:G108"/>
    <mergeCell ref="F99:G99"/>
    <mergeCell ref="F100:G100"/>
    <mergeCell ref="F101:G101"/>
    <mergeCell ref="F102:G102"/>
    <mergeCell ref="F103:G103"/>
    <mergeCell ref="F94:G94"/>
    <mergeCell ref="F95:G95"/>
    <mergeCell ref="F96:G96"/>
    <mergeCell ref="F97:G97"/>
    <mergeCell ref="F98:G98"/>
    <mergeCell ref="F89:G89"/>
    <mergeCell ref="F90:G90"/>
    <mergeCell ref="F91:G91"/>
    <mergeCell ref="F92:G92"/>
    <mergeCell ref="F93:G93"/>
    <mergeCell ref="F84:G84"/>
    <mergeCell ref="F85:G85"/>
    <mergeCell ref="F86:G86"/>
    <mergeCell ref="F87:G87"/>
    <mergeCell ref="F88:G88"/>
    <mergeCell ref="F79:G79"/>
    <mergeCell ref="F80:G80"/>
    <mergeCell ref="F81:G81"/>
    <mergeCell ref="F82:G82"/>
    <mergeCell ref="F83:G83"/>
    <mergeCell ref="J10:J11"/>
    <mergeCell ref="J15:J16"/>
    <mergeCell ref="F21:G21"/>
    <mergeCell ref="F22:G22"/>
    <mergeCell ref="F23:G23"/>
    <mergeCell ref="F74:G74"/>
    <mergeCell ref="F75:G75"/>
    <mergeCell ref="F76:G76"/>
    <mergeCell ref="F77:G77"/>
    <mergeCell ref="F78:G78"/>
    <mergeCell ref="F69:G69"/>
    <mergeCell ref="F70:G70"/>
    <mergeCell ref="F71:G71"/>
    <mergeCell ref="F72:G72"/>
    <mergeCell ref="F73:G73"/>
    <mergeCell ref="F64:G64"/>
    <mergeCell ref="F65:G65"/>
    <mergeCell ref="F66:G66"/>
    <mergeCell ref="F67:G67"/>
    <mergeCell ref="F68:G68"/>
    <mergeCell ref="F59:G59"/>
    <mergeCell ref="F60:G60"/>
    <mergeCell ref="F61:G61"/>
    <mergeCell ref="F62:G62"/>
    <mergeCell ref="F63:G63"/>
    <mergeCell ref="F54:G54"/>
    <mergeCell ref="F55:G55"/>
    <mergeCell ref="F56:G56"/>
    <mergeCell ref="F57:G57"/>
    <mergeCell ref="F58:G58"/>
    <mergeCell ref="F49:G49"/>
    <mergeCell ref="F50:G50"/>
    <mergeCell ref="F51:G51"/>
    <mergeCell ref="F52:G52"/>
    <mergeCell ref="F53:G53"/>
    <mergeCell ref="F44:G44"/>
    <mergeCell ref="F45:G45"/>
    <mergeCell ref="F46:G46"/>
    <mergeCell ref="F47:G47"/>
    <mergeCell ref="F48:G48"/>
    <mergeCell ref="F39:G39"/>
    <mergeCell ref="F40:G40"/>
    <mergeCell ref="F41:G41"/>
    <mergeCell ref="F42:G42"/>
    <mergeCell ref="F43:G43"/>
    <mergeCell ref="F29:G29"/>
    <mergeCell ref="F30:G30"/>
    <mergeCell ref="F31:G31"/>
    <mergeCell ref="F32:G32"/>
    <mergeCell ref="F33:G33"/>
    <mergeCell ref="F24:G24"/>
    <mergeCell ref="F25:G25"/>
    <mergeCell ref="F26:G26"/>
    <mergeCell ref="F27:G27"/>
    <mergeCell ref="F28:G28"/>
    <mergeCell ref="F34:G34"/>
    <mergeCell ref="F35:G35"/>
    <mergeCell ref="F36:G36"/>
    <mergeCell ref="F37:G37"/>
    <mergeCell ref="F38:G3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0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396</v>
      </c>
      <c r="O1" t="s">
        <v>149</v>
      </c>
      <c r="T1" t="s">
        <v>261</v>
      </c>
      <c r="U1">
        <v>523.92000000000007</v>
      </c>
    </row>
    <row r="2" spans="1:21" ht="15.75">
      <c r="A2" s="126"/>
      <c r="B2" s="136" t="s">
        <v>139</v>
      </c>
      <c r="C2" s="132"/>
      <c r="D2" s="132"/>
      <c r="E2" s="132"/>
      <c r="F2" s="132"/>
      <c r="G2" s="132"/>
      <c r="H2" s="132"/>
      <c r="I2" s="137" t="s">
        <v>145</v>
      </c>
      <c r="J2" s="127"/>
      <c r="T2" t="s">
        <v>190</v>
      </c>
      <c r="U2">
        <v>0</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523.92000000000007</v>
      </c>
    </row>
    <row r="5" spans="1:21">
      <c r="A5" s="126"/>
      <c r="B5" s="133" t="s">
        <v>142</v>
      </c>
      <c r="C5" s="132"/>
      <c r="D5" s="132"/>
      <c r="E5" s="132"/>
      <c r="F5" s="132"/>
      <c r="G5" s="132"/>
      <c r="H5" s="132"/>
      <c r="I5" s="132"/>
      <c r="J5" s="127"/>
      <c r="S5" t="s">
        <v>822</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722</v>
      </c>
      <c r="C10" s="132"/>
      <c r="D10" s="132"/>
      <c r="E10" s="127"/>
      <c r="F10" s="128"/>
      <c r="G10" s="128" t="s">
        <v>722</v>
      </c>
      <c r="H10" s="132"/>
      <c r="I10" s="154"/>
      <c r="J10" s="127"/>
    </row>
    <row r="11" spans="1:21">
      <c r="A11" s="126"/>
      <c r="B11" s="126" t="s">
        <v>723</v>
      </c>
      <c r="C11" s="132"/>
      <c r="D11" s="132"/>
      <c r="E11" s="127"/>
      <c r="F11" s="128"/>
      <c r="G11" s="128" t="s">
        <v>723</v>
      </c>
      <c r="H11" s="132"/>
      <c r="I11" s="155"/>
      <c r="J11" s="127"/>
    </row>
    <row r="12" spans="1:21">
      <c r="A12" s="126"/>
      <c r="B12" s="126" t="s">
        <v>724</v>
      </c>
      <c r="C12" s="132"/>
      <c r="D12" s="132"/>
      <c r="E12" s="127"/>
      <c r="F12" s="128"/>
      <c r="G12" s="128" t="s">
        <v>724</v>
      </c>
      <c r="H12" s="132"/>
      <c r="I12" s="132"/>
      <c r="J12" s="127"/>
    </row>
    <row r="13" spans="1:21">
      <c r="A13" s="126"/>
      <c r="B13" s="126" t="s">
        <v>725</v>
      </c>
      <c r="C13" s="132"/>
      <c r="D13" s="132"/>
      <c r="E13" s="127"/>
      <c r="F13" s="128"/>
      <c r="G13" s="128" t="s">
        <v>725</v>
      </c>
      <c r="H13" s="132"/>
      <c r="I13" s="111" t="s">
        <v>16</v>
      </c>
      <c r="J13" s="127"/>
    </row>
    <row r="14" spans="1:21">
      <c r="A14" s="126"/>
      <c r="B14" s="126" t="s">
        <v>726</v>
      </c>
      <c r="C14" s="132"/>
      <c r="D14" s="132"/>
      <c r="E14" s="127"/>
      <c r="F14" s="128"/>
      <c r="G14" s="128" t="s">
        <v>726</v>
      </c>
      <c r="H14" s="132"/>
      <c r="I14" s="156">
        <v>45178</v>
      </c>
      <c r="J14" s="127"/>
    </row>
    <row r="15" spans="1:21">
      <c r="A15" s="126"/>
      <c r="B15" s="6" t="s">
        <v>11</v>
      </c>
      <c r="C15" s="7"/>
      <c r="D15" s="7"/>
      <c r="E15" s="8"/>
      <c r="F15" s="128"/>
      <c r="G15" s="9" t="s">
        <v>11</v>
      </c>
      <c r="H15" s="132"/>
      <c r="I15" s="157"/>
      <c r="J15" s="127"/>
    </row>
    <row r="16" spans="1:21">
      <c r="A16" s="126"/>
      <c r="B16" s="132"/>
      <c r="C16" s="132"/>
      <c r="D16" s="132"/>
      <c r="E16" s="132"/>
      <c r="F16" s="132"/>
      <c r="G16" s="132"/>
      <c r="H16" s="135" t="s">
        <v>147</v>
      </c>
      <c r="I16" s="141">
        <v>39930</v>
      </c>
      <c r="J16" s="127"/>
    </row>
    <row r="17" spans="1:16">
      <c r="A17" s="126"/>
      <c r="B17" s="132" t="s">
        <v>727</v>
      </c>
      <c r="C17" s="132"/>
      <c r="D17" s="132"/>
      <c r="E17" s="132"/>
      <c r="F17" s="132"/>
      <c r="G17" s="132"/>
      <c r="H17" s="135" t="s">
        <v>148</v>
      </c>
      <c r="I17" s="141"/>
      <c r="J17" s="127"/>
    </row>
    <row r="18" spans="1:16" ht="18">
      <c r="A18" s="126"/>
      <c r="B18" s="132" t="s">
        <v>728</v>
      </c>
      <c r="C18" s="132"/>
      <c r="D18" s="132"/>
      <c r="E18" s="132"/>
      <c r="F18" s="132"/>
      <c r="G18" s="132"/>
      <c r="H18" s="134" t="s">
        <v>264</v>
      </c>
      <c r="I18" s="116" t="s">
        <v>138</v>
      </c>
      <c r="J18" s="127"/>
    </row>
    <row r="19" spans="1:16">
      <c r="A19" s="126"/>
      <c r="B19" s="132"/>
      <c r="C19" s="132"/>
      <c r="D19" s="132"/>
      <c r="E19" s="132"/>
      <c r="F19" s="132"/>
      <c r="G19" s="132"/>
      <c r="H19" s="132"/>
      <c r="I19" s="132"/>
      <c r="J19" s="127"/>
      <c r="P19">
        <v>45178</v>
      </c>
    </row>
    <row r="20" spans="1:16">
      <c r="A20" s="126"/>
      <c r="B20" s="112" t="s">
        <v>204</v>
      </c>
      <c r="C20" s="112" t="s">
        <v>205</v>
      </c>
      <c r="D20" s="129" t="s">
        <v>206</v>
      </c>
      <c r="E20" s="158" t="s">
        <v>207</v>
      </c>
      <c r="F20" s="159"/>
      <c r="G20" s="112" t="s">
        <v>174</v>
      </c>
      <c r="H20" s="112" t="s">
        <v>208</v>
      </c>
      <c r="I20" s="112" t="s">
        <v>26</v>
      </c>
      <c r="J20" s="127"/>
    </row>
    <row r="21" spans="1:16">
      <c r="A21" s="126"/>
      <c r="B21" s="117"/>
      <c r="C21" s="117"/>
      <c r="D21" s="118"/>
      <c r="E21" s="160"/>
      <c r="F21" s="161"/>
      <c r="G21" s="117" t="s">
        <v>146</v>
      </c>
      <c r="H21" s="117"/>
      <c r="I21" s="117"/>
      <c r="J21" s="127"/>
    </row>
    <row r="22" spans="1:16" ht="168">
      <c r="A22" s="126"/>
      <c r="B22" s="119">
        <v>20</v>
      </c>
      <c r="C22" s="10" t="s">
        <v>729</v>
      </c>
      <c r="D22" s="130" t="s">
        <v>589</v>
      </c>
      <c r="E22" s="152"/>
      <c r="F22" s="153"/>
      <c r="G22" s="11" t="s">
        <v>823</v>
      </c>
      <c r="H22" s="14">
        <v>0.17</v>
      </c>
      <c r="I22" s="121">
        <f t="shared" ref="I22:I53" si="0">H22*B22</f>
        <v>3.4000000000000004</v>
      </c>
      <c r="J22" s="127"/>
    </row>
    <row r="23" spans="1:16" ht="180">
      <c r="A23" s="126"/>
      <c r="B23" s="119">
        <v>20</v>
      </c>
      <c r="C23" s="10" t="s">
        <v>730</v>
      </c>
      <c r="D23" s="130" t="s">
        <v>589</v>
      </c>
      <c r="E23" s="152"/>
      <c r="F23" s="153"/>
      <c r="G23" s="11" t="s">
        <v>824</v>
      </c>
      <c r="H23" s="14">
        <v>0.17</v>
      </c>
      <c r="I23" s="121">
        <f t="shared" si="0"/>
        <v>3.4000000000000004</v>
      </c>
      <c r="J23" s="127"/>
    </row>
    <row r="24" spans="1:16" ht="72">
      <c r="A24" s="126"/>
      <c r="B24" s="119">
        <v>2</v>
      </c>
      <c r="C24" s="10" t="s">
        <v>731</v>
      </c>
      <c r="D24" s="130" t="s">
        <v>732</v>
      </c>
      <c r="E24" s="152" t="s">
        <v>589</v>
      </c>
      <c r="F24" s="153"/>
      <c r="G24" s="11" t="s">
        <v>733</v>
      </c>
      <c r="H24" s="14">
        <v>0.61</v>
      </c>
      <c r="I24" s="121">
        <f t="shared" si="0"/>
        <v>1.22</v>
      </c>
      <c r="J24" s="127"/>
    </row>
    <row r="25" spans="1:16" ht="72">
      <c r="A25" s="126"/>
      <c r="B25" s="119">
        <v>2</v>
      </c>
      <c r="C25" s="10" t="s">
        <v>731</v>
      </c>
      <c r="D25" s="130" t="s">
        <v>721</v>
      </c>
      <c r="E25" s="152" t="s">
        <v>279</v>
      </c>
      <c r="F25" s="153"/>
      <c r="G25" s="11" t="s">
        <v>733</v>
      </c>
      <c r="H25" s="14">
        <v>0.68</v>
      </c>
      <c r="I25" s="121">
        <f t="shared" si="0"/>
        <v>1.36</v>
      </c>
      <c r="J25" s="127"/>
    </row>
    <row r="26" spans="1:16" ht="72">
      <c r="A26" s="126"/>
      <c r="B26" s="119">
        <v>2</v>
      </c>
      <c r="C26" s="10" t="s">
        <v>731</v>
      </c>
      <c r="D26" s="130" t="s">
        <v>716</v>
      </c>
      <c r="E26" s="152" t="s">
        <v>589</v>
      </c>
      <c r="F26" s="153"/>
      <c r="G26" s="11" t="s">
        <v>733</v>
      </c>
      <c r="H26" s="14">
        <v>0.72</v>
      </c>
      <c r="I26" s="121">
        <f t="shared" si="0"/>
        <v>1.44</v>
      </c>
      <c r="J26" s="127"/>
    </row>
    <row r="27" spans="1:16" ht="72">
      <c r="A27" s="126"/>
      <c r="B27" s="119">
        <v>2</v>
      </c>
      <c r="C27" s="10" t="s">
        <v>731</v>
      </c>
      <c r="D27" s="130" t="s">
        <v>718</v>
      </c>
      <c r="E27" s="152" t="s">
        <v>589</v>
      </c>
      <c r="F27" s="153"/>
      <c r="G27" s="11" t="s">
        <v>733</v>
      </c>
      <c r="H27" s="14">
        <v>0.77</v>
      </c>
      <c r="I27" s="121">
        <f t="shared" si="0"/>
        <v>1.54</v>
      </c>
      <c r="J27" s="127"/>
    </row>
    <row r="28" spans="1:16" ht="72">
      <c r="A28" s="126"/>
      <c r="B28" s="119">
        <v>2</v>
      </c>
      <c r="C28" s="10" t="s">
        <v>731</v>
      </c>
      <c r="D28" s="130" t="s">
        <v>719</v>
      </c>
      <c r="E28" s="152" t="s">
        <v>279</v>
      </c>
      <c r="F28" s="153"/>
      <c r="G28" s="11" t="s">
        <v>733</v>
      </c>
      <c r="H28" s="14">
        <v>0.86</v>
      </c>
      <c r="I28" s="121">
        <f t="shared" si="0"/>
        <v>1.72</v>
      </c>
      <c r="J28" s="127"/>
    </row>
    <row r="29" spans="1:16" ht="180">
      <c r="A29" s="126"/>
      <c r="B29" s="119">
        <v>10</v>
      </c>
      <c r="C29" s="10" t="s">
        <v>668</v>
      </c>
      <c r="D29" s="130" t="s">
        <v>31</v>
      </c>
      <c r="E29" s="152" t="s">
        <v>112</v>
      </c>
      <c r="F29" s="153"/>
      <c r="G29" s="11" t="s">
        <v>720</v>
      </c>
      <c r="H29" s="14">
        <v>0.84</v>
      </c>
      <c r="I29" s="121">
        <f t="shared" si="0"/>
        <v>8.4</v>
      </c>
      <c r="J29" s="127"/>
    </row>
    <row r="30" spans="1:16" ht="180">
      <c r="A30" s="126"/>
      <c r="B30" s="119">
        <v>3</v>
      </c>
      <c r="C30" s="10" t="s">
        <v>668</v>
      </c>
      <c r="D30" s="130" t="s">
        <v>31</v>
      </c>
      <c r="E30" s="152" t="s">
        <v>218</v>
      </c>
      <c r="F30" s="153"/>
      <c r="G30" s="11" t="s">
        <v>720</v>
      </c>
      <c r="H30" s="14">
        <v>0.84</v>
      </c>
      <c r="I30" s="121">
        <f t="shared" si="0"/>
        <v>2.52</v>
      </c>
      <c r="J30" s="127"/>
    </row>
    <row r="31" spans="1:16" ht="180">
      <c r="A31" s="126"/>
      <c r="B31" s="119">
        <v>3</v>
      </c>
      <c r="C31" s="10" t="s">
        <v>668</v>
      </c>
      <c r="D31" s="130" t="s">
        <v>31</v>
      </c>
      <c r="E31" s="152" t="s">
        <v>219</v>
      </c>
      <c r="F31" s="153"/>
      <c r="G31" s="11" t="s">
        <v>720</v>
      </c>
      <c r="H31" s="14">
        <v>0.84</v>
      </c>
      <c r="I31" s="121">
        <f t="shared" si="0"/>
        <v>2.52</v>
      </c>
      <c r="J31" s="127"/>
    </row>
    <row r="32" spans="1:16" ht="180">
      <c r="A32" s="126"/>
      <c r="B32" s="119">
        <v>3</v>
      </c>
      <c r="C32" s="10" t="s">
        <v>668</v>
      </c>
      <c r="D32" s="130" t="s">
        <v>31</v>
      </c>
      <c r="E32" s="152" t="s">
        <v>220</v>
      </c>
      <c r="F32" s="153"/>
      <c r="G32" s="11" t="s">
        <v>720</v>
      </c>
      <c r="H32" s="14">
        <v>0.84</v>
      </c>
      <c r="I32" s="121">
        <f t="shared" si="0"/>
        <v>2.52</v>
      </c>
      <c r="J32" s="127"/>
    </row>
    <row r="33" spans="1:10" ht="180">
      <c r="A33" s="126"/>
      <c r="B33" s="119">
        <v>3</v>
      </c>
      <c r="C33" s="10" t="s">
        <v>668</v>
      </c>
      <c r="D33" s="130" t="s">
        <v>31</v>
      </c>
      <c r="E33" s="152" t="s">
        <v>271</v>
      </c>
      <c r="F33" s="153"/>
      <c r="G33" s="11" t="s">
        <v>720</v>
      </c>
      <c r="H33" s="14">
        <v>0.84</v>
      </c>
      <c r="I33" s="121">
        <f t="shared" si="0"/>
        <v>2.52</v>
      </c>
      <c r="J33" s="127"/>
    </row>
    <row r="34" spans="1:10" ht="156">
      <c r="A34" s="126"/>
      <c r="B34" s="119">
        <v>2</v>
      </c>
      <c r="C34" s="10" t="s">
        <v>734</v>
      </c>
      <c r="D34" s="130" t="s">
        <v>279</v>
      </c>
      <c r="E34" s="152"/>
      <c r="F34" s="153"/>
      <c r="G34" s="11" t="s">
        <v>825</v>
      </c>
      <c r="H34" s="14">
        <v>0.2</v>
      </c>
      <c r="I34" s="121">
        <f t="shared" si="0"/>
        <v>0.4</v>
      </c>
      <c r="J34" s="127"/>
    </row>
    <row r="35" spans="1:10" ht="156">
      <c r="A35" s="126"/>
      <c r="B35" s="119">
        <v>10</v>
      </c>
      <c r="C35" s="10" t="s">
        <v>734</v>
      </c>
      <c r="D35" s="130" t="s">
        <v>115</v>
      </c>
      <c r="E35" s="152"/>
      <c r="F35" s="153"/>
      <c r="G35" s="11" t="s">
        <v>825</v>
      </c>
      <c r="H35" s="14">
        <v>0.2</v>
      </c>
      <c r="I35" s="121">
        <f t="shared" si="0"/>
        <v>2</v>
      </c>
      <c r="J35" s="127"/>
    </row>
    <row r="36" spans="1:10" ht="156">
      <c r="A36" s="126"/>
      <c r="B36" s="119">
        <v>6</v>
      </c>
      <c r="C36" s="10" t="s">
        <v>734</v>
      </c>
      <c r="D36" s="130" t="s">
        <v>490</v>
      </c>
      <c r="E36" s="152"/>
      <c r="F36" s="153"/>
      <c r="G36" s="11" t="s">
        <v>825</v>
      </c>
      <c r="H36" s="14">
        <v>0.2</v>
      </c>
      <c r="I36" s="121">
        <f t="shared" si="0"/>
        <v>1.2000000000000002</v>
      </c>
      <c r="J36" s="127"/>
    </row>
    <row r="37" spans="1:10" ht="156">
      <c r="A37" s="126"/>
      <c r="B37" s="119">
        <v>3</v>
      </c>
      <c r="C37" s="10" t="s">
        <v>734</v>
      </c>
      <c r="D37" s="130" t="s">
        <v>735</v>
      </c>
      <c r="E37" s="152"/>
      <c r="F37" s="153"/>
      <c r="G37" s="11" t="s">
        <v>825</v>
      </c>
      <c r="H37" s="14">
        <v>0.2</v>
      </c>
      <c r="I37" s="121">
        <f t="shared" si="0"/>
        <v>0.60000000000000009</v>
      </c>
      <c r="J37" s="127"/>
    </row>
    <row r="38" spans="1:10" ht="156">
      <c r="A38" s="126"/>
      <c r="B38" s="119">
        <v>20</v>
      </c>
      <c r="C38" s="10" t="s">
        <v>736</v>
      </c>
      <c r="D38" s="130" t="s">
        <v>589</v>
      </c>
      <c r="E38" s="152"/>
      <c r="F38" s="153"/>
      <c r="G38" s="11" t="s">
        <v>826</v>
      </c>
      <c r="H38" s="14">
        <v>0.18</v>
      </c>
      <c r="I38" s="121">
        <f t="shared" si="0"/>
        <v>3.5999999999999996</v>
      </c>
      <c r="J38" s="127"/>
    </row>
    <row r="39" spans="1:10" ht="288">
      <c r="A39" s="126"/>
      <c r="B39" s="119">
        <v>1</v>
      </c>
      <c r="C39" s="10" t="s">
        <v>737</v>
      </c>
      <c r="D39" s="130" t="s">
        <v>738</v>
      </c>
      <c r="E39" s="152"/>
      <c r="F39" s="153"/>
      <c r="G39" s="11" t="s">
        <v>827</v>
      </c>
      <c r="H39" s="14">
        <v>24.86</v>
      </c>
      <c r="I39" s="121">
        <f t="shared" si="0"/>
        <v>24.86</v>
      </c>
      <c r="J39" s="127"/>
    </row>
    <row r="40" spans="1:10" ht="312">
      <c r="A40" s="126"/>
      <c r="B40" s="119">
        <v>1</v>
      </c>
      <c r="C40" s="10" t="s">
        <v>739</v>
      </c>
      <c r="D40" s="130" t="s">
        <v>738</v>
      </c>
      <c r="E40" s="152"/>
      <c r="F40" s="153"/>
      <c r="G40" s="11" t="s">
        <v>828</v>
      </c>
      <c r="H40" s="14">
        <v>20.37</v>
      </c>
      <c r="I40" s="121">
        <f t="shared" si="0"/>
        <v>20.37</v>
      </c>
      <c r="J40" s="127"/>
    </row>
    <row r="41" spans="1:10" ht="348">
      <c r="A41" s="126"/>
      <c r="B41" s="119">
        <v>1</v>
      </c>
      <c r="C41" s="10" t="s">
        <v>740</v>
      </c>
      <c r="D41" s="130" t="s">
        <v>738</v>
      </c>
      <c r="E41" s="152"/>
      <c r="F41" s="153"/>
      <c r="G41" s="11" t="s">
        <v>829</v>
      </c>
      <c r="H41" s="14">
        <v>31.36</v>
      </c>
      <c r="I41" s="121">
        <f t="shared" si="0"/>
        <v>31.36</v>
      </c>
      <c r="J41" s="127"/>
    </row>
    <row r="42" spans="1:10" ht="156">
      <c r="A42" s="126"/>
      <c r="B42" s="119">
        <v>6</v>
      </c>
      <c r="C42" s="10" t="s">
        <v>741</v>
      </c>
      <c r="D42" s="130" t="s">
        <v>742</v>
      </c>
      <c r="E42" s="152"/>
      <c r="F42" s="153"/>
      <c r="G42" s="11" t="s">
        <v>743</v>
      </c>
      <c r="H42" s="14">
        <v>1.1299999999999999</v>
      </c>
      <c r="I42" s="121">
        <f t="shared" si="0"/>
        <v>6.7799999999999994</v>
      </c>
      <c r="J42" s="127"/>
    </row>
    <row r="43" spans="1:10" ht="156">
      <c r="A43" s="126"/>
      <c r="B43" s="119">
        <v>6</v>
      </c>
      <c r="C43" s="10" t="s">
        <v>741</v>
      </c>
      <c r="D43" s="130" t="s">
        <v>300</v>
      </c>
      <c r="E43" s="152"/>
      <c r="F43" s="153"/>
      <c r="G43" s="11" t="s">
        <v>743</v>
      </c>
      <c r="H43" s="14">
        <v>2.2999999999999998</v>
      </c>
      <c r="I43" s="121">
        <f t="shared" si="0"/>
        <v>13.799999999999999</v>
      </c>
      <c r="J43" s="127"/>
    </row>
    <row r="44" spans="1:10" ht="156">
      <c r="A44" s="126"/>
      <c r="B44" s="119">
        <v>6</v>
      </c>
      <c r="C44" s="10" t="s">
        <v>741</v>
      </c>
      <c r="D44" s="130" t="s">
        <v>320</v>
      </c>
      <c r="E44" s="152"/>
      <c r="F44" s="153"/>
      <c r="G44" s="11" t="s">
        <v>743</v>
      </c>
      <c r="H44" s="14">
        <v>3.87</v>
      </c>
      <c r="I44" s="121">
        <f t="shared" si="0"/>
        <v>23.22</v>
      </c>
      <c r="J44" s="127"/>
    </row>
    <row r="45" spans="1:10" ht="120">
      <c r="A45" s="126"/>
      <c r="B45" s="119">
        <v>6</v>
      </c>
      <c r="C45" s="10" t="s">
        <v>744</v>
      </c>
      <c r="D45" s="130" t="s">
        <v>742</v>
      </c>
      <c r="E45" s="152"/>
      <c r="F45" s="153"/>
      <c r="G45" s="11" t="s">
        <v>745</v>
      </c>
      <c r="H45" s="14">
        <v>1.31</v>
      </c>
      <c r="I45" s="121">
        <f t="shared" si="0"/>
        <v>7.86</v>
      </c>
      <c r="J45" s="127"/>
    </row>
    <row r="46" spans="1:10" ht="120">
      <c r="A46" s="126"/>
      <c r="B46" s="119">
        <v>10</v>
      </c>
      <c r="C46" s="10" t="s">
        <v>744</v>
      </c>
      <c r="D46" s="130" t="s">
        <v>746</v>
      </c>
      <c r="E46" s="152"/>
      <c r="F46" s="153"/>
      <c r="G46" s="11" t="s">
        <v>745</v>
      </c>
      <c r="H46" s="14">
        <v>2.12</v>
      </c>
      <c r="I46" s="121">
        <f t="shared" si="0"/>
        <v>21.200000000000003</v>
      </c>
      <c r="J46" s="127"/>
    </row>
    <row r="47" spans="1:10" ht="120">
      <c r="A47" s="126"/>
      <c r="B47" s="119">
        <v>10</v>
      </c>
      <c r="C47" s="10" t="s">
        <v>744</v>
      </c>
      <c r="D47" s="130" t="s">
        <v>747</v>
      </c>
      <c r="E47" s="152"/>
      <c r="F47" s="153"/>
      <c r="G47" s="11" t="s">
        <v>745</v>
      </c>
      <c r="H47" s="14">
        <v>2.69</v>
      </c>
      <c r="I47" s="121">
        <f t="shared" si="0"/>
        <v>26.9</v>
      </c>
      <c r="J47" s="127"/>
    </row>
    <row r="48" spans="1:10" ht="120">
      <c r="A48" s="126"/>
      <c r="B48" s="119">
        <v>10</v>
      </c>
      <c r="C48" s="10" t="s">
        <v>744</v>
      </c>
      <c r="D48" s="130" t="s">
        <v>320</v>
      </c>
      <c r="E48" s="152"/>
      <c r="F48" s="153"/>
      <c r="G48" s="11" t="s">
        <v>745</v>
      </c>
      <c r="H48" s="14">
        <v>2.9</v>
      </c>
      <c r="I48" s="121">
        <f t="shared" si="0"/>
        <v>29</v>
      </c>
      <c r="J48" s="127"/>
    </row>
    <row r="49" spans="1:10" ht="84">
      <c r="A49" s="126"/>
      <c r="B49" s="119">
        <v>2</v>
      </c>
      <c r="C49" s="10" t="s">
        <v>748</v>
      </c>
      <c r="D49" s="130" t="s">
        <v>732</v>
      </c>
      <c r="E49" s="152" t="s">
        <v>279</v>
      </c>
      <c r="F49" s="153"/>
      <c r="G49" s="11" t="s">
        <v>749</v>
      </c>
      <c r="H49" s="14">
        <v>2.54</v>
      </c>
      <c r="I49" s="121">
        <f t="shared" si="0"/>
        <v>5.08</v>
      </c>
      <c r="J49" s="127"/>
    </row>
    <row r="50" spans="1:10" ht="84">
      <c r="A50" s="126"/>
      <c r="B50" s="119">
        <v>2</v>
      </c>
      <c r="C50" s="10" t="s">
        <v>748</v>
      </c>
      <c r="D50" s="130" t="s">
        <v>716</v>
      </c>
      <c r="E50" s="152" t="s">
        <v>279</v>
      </c>
      <c r="F50" s="153"/>
      <c r="G50" s="11" t="s">
        <v>749</v>
      </c>
      <c r="H50" s="14">
        <v>3.03</v>
      </c>
      <c r="I50" s="121">
        <f t="shared" si="0"/>
        <v>6.06</v>
      </c>
      <c r="J50" s="127"/>
    </row>
    <row r="51" spans="1:10" ht="84">
      <c r="A51" s="126"/>
      <c r="B51" s="119">
        <v>2</v>
      </c>
      <c r="C51" s="10" t="s">
        <v>748</v>
      </c>
      <c r="D51" s="130" t="s">
        <v>718</v>
      </c>
      <c r="E51" s="152" t="s">
        <v>279</v>
      </c>
      <c r="F51" s="153"/>
      <c r="G51" s="11" t="s">
        <v>749</v>
      </c>
      <c r="H51" s="14">
        <v>3.27</v>
      </c>
      <c r="I51" s="121">
        <f t="shared" si="0"/>
        <v>6.54</v>
      </c>
      <c r="J51" s="127"/>
    </row>
    <row r="52" spans="1:10" ht="84">
      <c r="A52" s="126"/>
      <c r="B52" s="119">
        <v>2</v>
      </c>
      <c r="C52" s="10" t="s">
        <v>748</v>
      </c>
      <c r="D52" s="130" t="s">
        <v>719</v>
      </c>
      <c r="E52" s="152" t="s">
        <v>279</v>
      </c>
      <c r="F52" s="153"/>
      <c r="G52" s="11" t="s">
        <v>749</v>
      </c>
      <c r="H52" s="14">
        <v>3.57</v>
      </c>
      <c r="I52" s="121">
        <f t="shared" si="0"/>
        <v>7.14</v>
      </c>
      <c r="J52" s="127"/>
    </row>
    <row r="53" spans="1:10" ht="180">
      <c r="A53" s="126"/>
      <c r="B53" s="119">
        <v>2</v>
      </c>
      <c r="C53" s="10" t="s">
        <v>750</v>
      </c>
      <c r="D53" s="130" t="s">
        <v>30</v>
      </c>
      <c r="E53" s="152" t="s">
        <v>275</v>
      </c>
      <c r="F53" s="153"/>
      <c r="G53" s="11" t="s">
        <v>751</v>
      </c>
      <c r="H53" s="14">
        <v>1.37</v>
      </c>
      <c r="I53" s="121">
        <f t="shared" si="0"/>
        <v>2.74</v>
      </c>
      <c r="J53" s="127"/>
    </row>
    <row r="54" spans="1:10" ht="96">
      <c r="A54" s="126"/>
      <c r="B54" s="119">
        <v>6</v>
      </c>
      <c r="C54" s="10" t="s">
        <v>752</v>
      </c>
      <c r="D54" s="130" t="s">
        <v>304</v>
      </c>
      <c r="E54" s="152"/>
      <c r="F54" s="153"/>
      <c r="G54" s="11" t="s">
        <v>753</v>
      </c>
      <c r="H54" s="14">
        <v>0.77</v>
      </c>
      <c r="I54" s="121">
        <f t="shared" ref="I54:I85" si="1">H54*B54</f>
        <v>4.62</v>
      </c>
      <c r="J54" s="127"/>
    </row>
    <row r="55" spans="1:10" ht="96">
      <c r="A55" s="126"/>
      <c r="B55" s="119">
        <v>6</v>
      </c>
      <c r="C55" s="10" t="s">
        <v>752</v>
      </c>
      <c r="D55" s="130" t="s">
        <v>300</v>
      </c>
      <c r="E55" s="152"/>
      <c r="F55" s="153"/>
      <c r="G55" s="11" t="s">
        <v>753</v>
      </c>
      <c r="H55" s="14">
        <v>0.87</v>
      </c>
      <c r="I55" s="121">
        <f t="shared" si="1"/>
        <v>5.22</v>
      </c>
      <c r="J55" s="127"/>
    </row>
    <row r="56" spans="1:10" ht="132">
      <c r="A56" s="126"/>
      <c r="B56" s="119">
        <v>20</v>
      </c>
      <c r="C56" s="10" t="s">
        <v>121</v>
      </c>
      <c r="D56" s="130"/>
      <c r="E56" s="152"/>
      <c r="F56" s="153"/>
      <c r="G56" s="11" t="s">
        <v>754</v>
      </c>
      <c r="H56" s="14">
        <v>0.19</v>
      </c>
      <c r="I56" s="121">
        <f t="shared" si="1"/>
        <v>3.8</v>
      </c>
      <c r="J56" s="127"/>
    </row>
    <row r="57" spans="1:10" ht="132">
      <c r="A57" s="126"/>
      <c r="B57" s="119">
        <v>20</v>
      </c>
      <c r="C57" s="10" t="s">
        <v>755</v>
      </c>
      <c r="D57" s="130"/>
      <c r="E57" s="152"/>
      <c r="F57" s="153"/>
      <c r="G57" s="11" t="s">
        <v>756</v>
      </c>
      <c r="H57" s="14">
        <v>0.19</v>
      </c>
      <c r="I57" s="121">
        <f t="shared" si="1"/>
        <v>3.8</v>
      </c>
      <c r="J57" s="127"/>
    </row>
    <row r="58" spans="1:10" ht="108">
      <c r="A58" s="126"/>
      <c r="B58" s="119">
        <v>8</v>
      </c>
      <c r="C58" s="10" t="s">
        <v>631</v>
      </c>
      <c r="D58" s="130" t="s">
        <v>279</v>
      </c>
      <c r="E58" s="152"/>
      <c r="F58" s="153"/>
      <c r="G58" s="11" t="s">
        <v>757</v>
      </c>
      <c r="H58" s="14">
        <v>0.38</v>
      </c>
      <c r="I58" s="121">
        <f t="shared" si="1"/>
        <v>3.04</v>
      </c>
      <c r="J58" s="127"/>
    </row>
    <row r="59" spans="1:10" ht="132">
      <c r="A59" s="126"/>
      <c r="B59" s="119">
        <v>20</v>
      </c>
      <c r="C59" s="10" t="s">
        <v>127</v>
      </c>
      <c r="D59" s="130" t="s">
        <v>245</v>
      </c>
      <c r="E59" s="152"/>
      <c r="F59" s="153"/>
      <c r="G59" s="11" t="s">
        <v>758</v>
      </c>
      <c r="H59" s="14">
        <v>0.57999999999999996</v>
      </c>
      <c r="I59" s="121">
        <f t="shared" si="1"/>
        <v>11.6</v>
      </c>
      <c r="J59" s="127"/>
    </row>
    <row r="60" spans="1:10" ht="132">
      <c r="A60" s="126"/>
      <c r="B60" s="119">
        <v>4</v>
      </c>
      <c r="C60" s="10" t="s">
        <v>127</v>
      </c>
      <c r="D60" s="130" t="s">
        <v>354</v>
      </c>
      <c r="E60" s="152"/>
      <c r="F60" s="153"/>
      <c r="G60" s="11" t="s">
        <v>758</v>
      </c>
      <c r="H60" s="14">
        <v>0.57999999999999996</v>
      </c>
      <c r="I60" s="121">
        <f t="shared" si="1"/>
        <v>2.3199999999999998</v>
      </c>
      <c r="J60" s="127"/>
    </row>
    <row r="61" spans="1:10" ht="72">
      <c r="A61" s="126"/>
      <c r="B61" s="119">
        <v>2</v>
      </c>
      <c r="C61" s="10" t="s">
        <v>759</v>
      </c>
      <c r="D61" s="130" t="s">
        <v>760</v>
      </c>
      <c r="E61" s="152"/>
      <c r="F61" s="153"/>
      <c r="G61" s="11" t="s">
        <v>761</v>
      </c>
      <c r="H61" s="14">
        <v>2.44</v>
      </c>
      <c r="I61" s="121">
        <f t="shared" si="1"/>
        <v>4.88</v>
      </c>
      <c r="J61" s="127"/>
    </row>
    <row r="62" spans="1:10" ht="72">
      <c r="A62" s="126"/>
      <c r="B62" s="119">
        <v>2</v>
      </c>
      <c r="C62" s="10" t="s">
        <v>762</v>
      </c>
      <c r="D62" s="130" t="s">
        <v>732</v>
      </c>
      <c r="E62" s="152" t="s">
        <v>279</v>
      </c>
      <c r="F62" s="153"/>
      <c r="G62" s="11" t="s">
        <v>763</v>
      </c>
      <c r="H62" s="14">
        <v>0.41</v>
      </c>
      <c r="I62" s="121">
        <f t="shared" si="1"/>
        <v>0.82</v>
      </c>
      <c r="J62" s="127"/>
    </row>
    <row r="63" spans="1:10" ht="72">
      <c r="A63" s="126"/>
      <c r="B63" s="119">
        <v>2</v>
      </c>
      <c r="C63" s="10" t="s">
        <v>762</v>
      </c>
      <c r="D63" s="130" t="s">
        <v>732</v>
      </c>
      <c r="E63" s="152" t="s">
        <v>589</v>
      </c>
      <c r="F63" s="153"/>
      <c r="G63" s="11" t="s">
        <v>763</v>
      </c>
      <c r="H63" s="14">
        <v>0.41</v>
      </c>
      <c r="I63" s="121">
        <f t="shared" si="1"/>
        <v>0.82</v>
      </c>
      <c r="J63" s="127"/>
    </row>
    <row r="64" spans="1:10" ht="72">
      <c r="A64" s="126"/>
      <c r="B64" s="119">
        <v>2</v>
      </c>
      <c r="C64" s="10" t="s">
        <v>762</v>
      </c>
      <c r="D64" s="130" t="s">
        <v>721</v>
      </c>
      <c r="E64" s="152" t="s">
        <v>279</v>
      </c>
      <c r="F64" s="153"/>
      <c r="G64" s="11" t="s">
        <v>763</v>
      </c>
      <c r="H64" s="14">
        <v>0.45</v>
      </c>
      <c r="I64" s="121">
        <f t="shared" si="1"/>
        <v>0.9</v>
      </c>
      <c r="J64" s="127"/>
    </row>
    <row r="65" spans="1:10" ht="72">
      <c r="A65" s="126"/>
      <c r="B65" s="119">
        <v>2</v>
      </c>
      <c r="C65" s="10" t="s">
        <v>762</v>
      </c>
      <c r="D65" s="130" t="s">
        <v>721</v>
      </c>
      <c r="E65" s="152" t="s">
        <v>589</v>
      </c>
      <c r="F65" s="153"/>
      <c r="G65" s="11" t="s">
        <v>763</v>
      </c>
      <c r="H65" s="14">
        <v>0.45</v>
      </c>
      <c r="I65" s="121">
        <f t="shared" si="1"/>
        <v>0.9</v>
      </c>
      <c r="J65" s="127"/>
    </row>
    <row r="66" spans="1:10" ht="72">
      <c r="A66" s="126"/>
      <c r="B66" s="119">
        <v>2</v>
      </c>
      <c r="C66" s="10" t="s">
        <v>762</v>
      </c>
      <c r="D66" s="130" t="s">
        <v>716</v>
      </c>
      <c r="E66" s="152" t="s">
        <v>279</v>
      </c>
      <c r="F66" s="153"/>
      <c r="G66" s="11" t="s">
        <v>763</v>
      </c>
      <c r="H66" s="14">
        <v>0.47</v>
      </c>
      <c r="I66" s="121">
        <f t="shared" si="1"/>
        <v>0.94</v>
      </c>
      <c r="J66" s="127"/>
    </row>
    <row r="67" spans="1:10" ht="72">
      <c r="A67" s="126"/>
      <c r="B67" s="119">
        <v>2</v>
      </c>
      <c r="C67" s="10" t="s">
        <v>762</v>
      </c>
      <c r="D67" s="130" t="s">
        <v>716</v>
      </c>
      <c r="E67" s="152" t="s">
        <v>589</v>
      </c>
      <c r="F67" s="153"/>
      <c r="G67" s="11" t="s">
        <v>763</v>
      </c>
      <c r="H67" s="14">
        <v>0.47</v>
      </c>
      <c r="I67" s="121">
        <f t="shared" si="1"/>
        <v>0.94</v>
      </c>
      <c r="J67" s="127"/>
    </row>
    <row r="68" spans="1:10" ht="72">
      <c r="A68" s="126"/>
      <c r="B68" s="119">
        <v>2</v>
      </c>
      <c r="C68" s="10" t="s">
        <v>762</v>
      </c>
      <c r="D68" s="130" t="s">
        <v>718</v>
      </c>
      <c r="E68" s="152" t="s">
        <v>279</v>
      </c>
      <c r="F68" s="153"/>
      <c r="G68" s="11" t="s">
        <v>763</v>
      </c>
      <c r="H68" s="14">
        <v>0.51</v>
      </c>
      <c r="I68" s="121">
        <f t="shared" si="1"/>
        <v>1.02</v>
      </c>
      <c r="J68" s="127"/>
    </row>
    <row r="69" spans="1:10" ht="72">
      <c r="A69" s="126"/>
      <c r="B69" s="119">
        <v>2</v>
      </c>
      <c r="C69" s="10" t="s">
        <v>762</v>
      </c>
      <c r="D69" s="130" t="s">
        <v>718</v>
      </c>
      <c r="E69" s="152" t="s">
        <v>589</v>
      </c>
      <c r="F69" s="153"/>
      <c r="G69" s="11" t="s">
        <v>763</v>
      </c>
      <c r="H69" s="14">
        <v>0.51</v>
      </c>
      <c r="I69" s="121">
        <f t="shared" si="1"/>
        <v>1.02</v>
      </c>
      <c r="J69" s="127"/>
    </row>
    <row r="70" spans="1:10" ht="72">
      <c r="A70" s="126"/>
      <c r="B70" s="119">
        <v>2</v>
      </c>
      <c r="C70" s="10" t="s">
        <v>762</v>
      </c>
      <c r="D70" s="130" t="s">
        <v>719</v>
      </c>
      <c r="E70" s="152" t="s">
        <v>279</v>
      </c>
      <c r="F70" s="153"/>
      <c r="G70" s="11" t="s">
        <v>763</v>
      </c>
      <c r="H70" s="14">
        <v>0.55000000000000004</v>
      </c>
      <c r="I70" s="121">
        <f t="shared" si="1"/>
        <v>1.1000000000000001</v>
      </c>
      <c r="J70" s="127"/>
    </row>
    <row r="71" spans="1:10" ht="72">
      <c r="A71" s="126"/>
      <c r="B71" s="119">
        <v>2</v>
      </c>
      <c r="C71" s="10" t="s">
        <v>762</v>
      </c>
      <c r="D71" s="130" t="s">
        <v>719</v>
      </c>
      <c r="E71" s="152" t="s">
        <v>589</v>
      </c>
      <c r="F71" s="153"/>
      <c r="G71" s="11" t="s">
        <v>763</v>
      </c>
      <c r="H71" s="14">
        <v>0.55000000000000004</v>
      </c>
      <c r="I71" s="121">
        <f t="shared" si="1"/>
        <v>1.1000000000000001</v>
      </c>
      <c r="J71" s="127"/>
    </row>
    <row r="72" spans="1:10" ht="120">
      <c r="A72" s="126"/>
      <c r="B72" s="119">
        <v>2</v>
      </c>
      <c r="C72" s="10" t="s">
        <v>764</v>
      </c>
      <c r="D72" s="130" t="s">
        <v>765</v>
      </c>
      <c r="E72" s="152"/>
      <c r="F72" s="153"/>
      <c r="G72" s="11" t="s">
        <v>766</v>
      </c>
      <c r="H72" s="14">
        <v>1.1499999999999999</v>
      </c>
      <c r="I72" s="121">
        <f t="shared" si="1"/>
        <v>2.2999999999999998</v>
      </c>
      <c r="J72" s="127"/>
    </row>
    <row r="73" spans="1:10" ht="120">
      <c r="A73" s="126"/>
      <c r="B73" s="119">
        <v>3</v>
      </c>
      <c r="C73" s="10" t="s">
        <v>764</v>
      </c>
      <c r="D73" s="130" t="s">
        <v>767</v>
      </c>
      <c r="E73" s="152"/>
      <c r="F73" s="153"/>
      <c r="G73" s="11" t="s">
        <v>766</v>
      </c>
      <c r="H73" s="14">
        <v>1.1499999999999999</v>
      </c>
      <c r="I73" s="121">
        <f t="shared" si="1"/>
        <v>3.4499999999999997</v>
      </c>
      <c r="J73" s="127"/>
    </row>
    <row r="74" spans="1:10" ht="120">
      <c r="A74" s="126"/>
      <c r="B74" s="119">
        <v>3</v>
      </c>
      <c r="C74" s="10" t="s">
        <v>764</v>
      </c>
      <c r="D74" s="130" t="s">
        <v>768</v>
      </c>
      <c r="E74" s="152"/>
      <c r="F74" s="153"/>
      <c r="G74" s="11" t="s">
        <v>766</v>
      </c>
      <c r="H74" s="14">
        <v>1.1499999999999999</v>
      </c>
      <c r="I74" s="121">
        <f t="shared" si="1"/>
        <v>3.4499999999999997</v>
      </c>
      <c r="J74" s="127"/>
    </row>
    <row r="75" spans="1:10" ht="120">
      <c r="A75" s="126"/>
      <c r="B75" s="119">
        <v>2</v>
      </c>
      <c r="C75" s="10" t="s">
        <v>764</v>
      </c>
      <c r="D75" s="130" t="s">
        <v>769</v>
      </c>
      <c r="E75" s="152"/>
      <c r="F75" s="153"/>
      <c r="G75" s="11" t="s">
        <v>766</v>
      </c>
      <c r="H75" s="14">
        <v>1.1499999999999999</v>
      </c>
      <c r="I75" s="121">
        <f t="shared" si="1"/>
        <v>2.2999999999999998</v>
      </c>
      <c r="J75" s="127"/>
    </row>
    <row r="76" spans="1:10" ht="132">
      <c r="A76" s="126"/>
      <c r="B76" s="119">
        <v>2</v>
      </c>
      <c r="C76" s="10" t="s">
        <v>770</v>
      </c>
      <c r="D76" s="130" t="s">
        <v>765</v>
      </c>
      <c r="E76" s="152"/>
      <c r="F76" s="153"/>
      <c r="G76" s="11" t="s">
        <v>771</v>
      </c>
      <c r="H76" s="14">
        <v>1.56</v>
      </c>
      <c r="I76" s="121">
        <f t="shared" si="1"/>
        <v>3.12</v>
      </c>
      <c r="J76" s="127"/>
    </row>
    <row r="77" spans="1:10" ht="132">
      <c r="A77" s="126"/>
      <c r="B77" s="119">
        <v>3</v>
      </c>
      <c r="C77" s="10" t="s">
        <v>770</v>
      </c>
      <c r="D77" s="130" t="s">
        <v>767</v>
      </c>
      <c r="E77" s="152"/>
      <c r="F77" s="153"/>
      <c r="G77" s="11" t="s">
        <v>771</v>
      </c>
      <c r="H77" s="14">
        <v>1.56</v>
      </c>
      <c r="I77" s="121">
        <f t="shared" si="1"/>
        <v>4.68</v>
      </c>
      <c r="J77" s="127"/>
    </row>
    <row r="78" spans="1:10" ht="132">
      <c r="A78" s="126"/>
      <c r="B78" s="119">
        <v>3</v>
      </c>
      <c r="C78" s="10" t="s">
        <v>770</v>
      </c>
      <c r="D78" s="130" t="s">
        <v>768</v>
      </c>
      <c r="E78" s="152"/>
      <c r="F78" s="153"/>
      <c r="G78" s="11" t="s">
        <v>771</v>
      </c>
      <c r="H78" s="14">
        <v>1.56</v>
      </c>
      <c r="I78" s="121">
        <f t="shared" si="1"/>
        <v>4.68</v>
      </c>
      <c r="J78" s="127"/>
    </row>
    <row r="79" spans="1:10" ht="132">
      <c r="A79" s="126"/>
      <c r="B79" s="119">
        <v>2</v>
      </c>
      <c r="C79" s="10" t="s">
        <v>772</v>
      </c>
      <c r="D79" s="130" t="s">
        <v>765</v>
      </c>
      <c r="E79" s="152"/>
      <c r="F79" s="153"/>
      <c r="G79" s="11" t="s">
        <v>773</v>
      </c>
      <c r="H79" s="14">
        <v>1.17</v>
      </c>
      <c r="I79" s="121">
        <f t="shared" si="1"/>
        <v>2.34</v>
      </c>
      <c r="J79" s="127"/>
    </row>
    <row r="80" spans="1:10" ht="132">
      <c r="A80" s="126"/>
      <c r="B80" s="119">
        <v>6</v>
      </c>
      <c r="C80" s="10" t="s">
        <v>772</v>
      </c>
      <c r="D80" s="130" t="s">
        <v>774</v>
      </c>
      <c r="E80" s="152"/>
      <c r="F80" s="153"/>
      <c r="G80" s="11" t="s">
        <v>773</v>
      </c>
      <c r="H80" s="14">
        <v>1.17</v>
      </c>
      <c r="I80" s="121">
        <f t="shared" si="1"/>
        <v>7.02</v>
      </c>
      <c r="J80" s="127"/>
    </row>
    <row r="81" spans="1:10" ht="132">
      <c r="A81" s="126"/>
      <c r="B81" s="119">
        <v>3</v>
      </c>
      <c r="C81" s="10" t="s">
        <v>772</v>
      </c>
      <c r="D81" s="130" t="s">
        <v>767</v>
      </c>
      <c r="E81" s="152"/>
      <c r="F81" s="153"/>
      <c r="G81" s="11" t="s">
        <v>773</v>
      </c>
      <c r="H81" s="14">
        <v>1.17</v>
      </c>
      <c r="I81" s="121">
        <f t="shared" si="1"/>
        <v>3.51</v>
      </c>
      <c r="J81" s="127"/>
    </row>
    <row r="82" spans="1:10" ht="132">
      <c r="A82" s="126"/>
      <c r="B82" s="119">
        <v>7</v>
      </c>
      <c r="C82" s="10" t="s">
        <v>772</v>
      </c>
      <c r="D82" s="130" t="s">
        <v>768</v>
      </c>
      <c r="E82" s="152"/>
      <c r="F82" s="153"/>
      <c r="G82" s="11" t="s">
        <v>773</v>
      </c>
      <c r="H82" s="14">
        <v>1.17</v>
      </c>
      <c r="I82" s="121">
        <f t="shared" si="1"/>
        <v>8.19</v>
      </c>
      <c r="J82" s="127"/>
    </row>
    <row r="83" spans="1:10" ht="96">
      <c r="A83" s="126"/>
      <c r="B83" s="119">
        <v>1</v>
      </c>
      <c r="C83" s="10" t="s">
        <v>775</v>
      </c>
      <c r="D83" s="130" t="s">
        <v>776</v>
      </c>
      <c r="E83" s="152"/>
      <c r="F83" s="153"/>
      <c r="G83" s="11" t="s">
        <v>777</v>
      </c>
      <c r="H83" s="14">
        <v>1.17</v>
      </c>
      <c r="I83" s="121">
        <f t="shared" si="1"/>
        <v>1.17</v>
      </c>
      <c r="J83" s="127"/>
    </row>
    <row r="84" spans="1:10" ht="96">
      <c r="A84" s="126"/>
      <c r="B84" s="119">
        <v>2</v>
      </c>
      <c r="C84" s="10" t="s">
        <v>775</v>
      </c>
      <c r="D84" s="130" t="s">
        <v>774</v>
      </c>
      <c r="E84" s="152"/>
      <c r="F84" s="153"/>
      <c r="G84" s="11" t="s">
        <v>777</v>
      </c>
      <c r="H84" s="14">
        <v>1.17</v>
      </c>
      <c r="I84" s="121">
        <f t="shared" si="1"/>
        <v>2.34</v>
      </c>
      <c r="J84" s="127"/>
    </row>
    <row r="85" spans="1:10" ht="96">
      <c r="A85" s="126"/>
      <c r="B85" s="119">
        <v>3</v>
      </c>
      <c r="C85" s="10" t="s">
        <v>775</v>
      </c>
      <c r="D85" s="130" t="s">
        <v>767</v>
      </c>
      <c r="E85" s="152"/>
      <c r="F85" s="153"/>
      <c r="G85" s="11" t="s">
        <v>777</v>
      </c>
      <c r="H85" s="14">
        <v>1.17</v>
      </c>
      <c r="I85" s="121">
        <f t="shared" si="1"/>
        <v>3.51</v>
      </c>
      <c r="J85" s="127"/>
    </row>
    <row r="86" spans="1:10" ht="72">
      <c r="A86" s="126"/>
      <c r="B86" s="119">
        <v>2</v>
      </c>
      <c r="C86" s="10" t="s">
        <v>778</v>
      </c>
      <c r="D86" s="130" t="s">
        <v>776</v>
      </c>
      <c r="E86" s="152"/>
      <c r="F86" s="153"/>
      <c r="G86" s="11" t="s">
        <v>779</v>
      </c>
      <c r="H86" s="14">
        <v>1.46</v>
      </c>
      <c r="I86" s="121">
        <f t="shared" ref="I86:I109" si="2">H86*B86</f>
        <v>2.92</v>
      </c>
      <c r="J86" s="127"/>
    </row>
    <row r="87" spans="1:10" ht="72">
      <c r="A87" s="126"/>
      <c r="B87" s="119">
        <v>3</v>
      </c>
      <c r="C87" s="10" t="s">
        <v>778</v>
      </c>
      <c r="D87" s="130" t="s">
        <v>767</v>
      </c>
      <c r="E87" s="152"/>
      <c r="F87" s="153"/>
      <c r="G87" s="11" t="s">
        <v>779</v>
      </c>
      <c r="H87" s="14">
        <v>1.46</v>
      </c>
      <c r="I87" s="121">
        <f t="shared" si="2"/>
        <v>4.38</v>
      </c>
      <c r="J87" s="127"/>
    </row>
    <row r="88" spans="1:10" ht="72">
      <c r="A88" s="126"/>
      <c r="B88" s="119">
        <v>3</v>
      </c>
      <c r="C88" s="10" t="s">
        <v>778</v>
      </c>
      <c r="D88" s="130" t="s">
        <v>768</v>
      </c>
      <c r="E88" s="152"/>
      <c r="F88" s="153"/>
      <c r="G88" s="11" t="s">
        <v>779</v>
      </c>
      <c r="H88" s="14">
        <v>1.46</v>
      </c>
      <c r="I88" s="121">
        <f t="shared" si="2"/>
        <v>4.38</v>
      </c>
      <c r="J88" s="127"/>
    </row>
    <row r="89" spans="1:10" ht="72">
      <c r="A89" s="126"/>
      <c r="B89" s="119">
        <v>3</v>
      </c>
      <c r="C89" s="10" t="s">
        <v>778</v>
      </c>
      <c r="D89" s="130" t="s">
        <v>769</v>
      </c>
      <c r="E89" s="152"/>
      <c r="F89" s="153"/>
      <c r="G89" s="11" t="s">
        <v>779</v>
      </c>
      <c r="H89" s="14">
        <v>1.46</v>
      </c>
      <c r="I89" s="121">
        <f t="shared" si="2"/>
        <v>4.38</v>
      </c>
      <c r="J89" s="127"/>
    </row>
    <row r="90" spans="1:10" ht="72">
      <c r="A90" s="126"/>
      <c r="B90" s="119">
        <v>2</v>
      </c>
      <c r="C90" s="10" t="s">
        <v>780</v>
      </c>
      <c r="D90" s="130" t="s">
        <v>765</v>
      </c>
      <c r="E90" s="152"/>
      <c r="F90" s="153"/>
      <c r="G90" s="11" t="s">
        <v>781</v>
      </c>
      <c r="H90" s="14">
        <v>2.93</v>
      </c>
      <c r="I90" s="121">
        <f t="shared" si="2"/>
        <v>5.86</v>
      </c>
      <c r="J90" s="127"/>
    </row>
    <row r="91" spans="1:10" ht="72">
      <c r="A91" s="126"/>
      <c r="B91" s="119">
        <v>3</v>
      </c>
      <c r="C91" s="10" t="s">
        <v>780</v>
      </c>
      <c r="D91" s="130" t="s">
        <v>774</v>
      </c>
      <c r="E91" s="152"/>
      <c r="F91" s="153"/>
      <c r="G91" s="11" t="s">
        <v>781</v>
      </c>
      <c r="H91" s="14">
        <v>2.93</v>
      </c>
      <c r="I91" s="121">
        <f t="shared" si="2"/>
        <v>8.7900000000000009</v>
      </c>
      <c r="J91" s="127"/>
    </row>
    <row r="92" spans="1:10" ht="72">
      <c r="A92" s="126"/>
      <c r="B92" s="119">
        <v>3</v>
      </c>
      <c r="C92" s="10" t="s">
        <v>780</v>
      </c>
      <c r="D92" s="130" t="s">
        <v>767</v>
      </c>
      <c r="E92" s="152"/>
      <c r="F92" s="153"/>
      <c r="G92" s="11" t="s">
        <v>781</v>
      </c>
      <c r="H92" s="14">
        <v>2.93</v>
      </c>
      <c r="I92" s="121">
        <f t="shared" si="2"/>
        <v>8.7900000000000009</v>
      </c>
      <c r="J92" s="127"/>
    </row>
    <row r="93" spans="1:10" ht="144">
      <c r="A93" s="126"/>
      <c r="B93" s="119">
        <v>2</v>
      </c>
      <c r="C93" s="10" t="s">
        <v>782</v>
      </c>
      <c r="D93" s="130" t="s">
        <v>776</v>
      </c>
      <c r="E93" s="152"/>
      <c r="F93" s="153"/>
      <c r="G93" s="11" t="s">
        <v>783</v>
      </c>
      <c r="H93" s="14">
        <v>1.85</v>
      </c>
      <c r="I93" s="121">
        <f t="shared" si="2"/>
        <v>3.7</v>
      </c>
      <c r="J93" s="127"/>
    </row>
    <row r="94" spans="1:10" ht="144">
      <c r="A94" s="126"/>
      <c r="B94" s="119">
        <v>3</v>
      </c>
      <c r="C94" s="10" t="s">
        <v>782</v>
      </c>
      <c r="D94" s="130" t="s">
        <v>765</v>
      </c>
      <c r="E94" s="152"/>
      <c r="F94" s="153"/>
      <c r="G94" s="11" t="s">
        <v>783</v>
      </c>
      <c r="H94" s="14">
        <v>1.85</v>
      </c>
      <c r="I94" s="121">
        <f t="shared" si="2"/>
        <v>5.5500000000000007</v>
      </c>
      <c r="J94" s="127"/>
    </row>
    <row r="95" spans="1:10" ht="144">
      <c r="A95" s="126"/>
      <c r="B95" s="119">
        <v>4</v>
      </c>
      <c r="C95" s="10" t="s">
        <v>782</v>
      </c>
      <c r="D95" s="130" t="s">
        <v>774</v>
      </c>
      <c r="E95" s="152"/>
      <c r="F95" s="153"/>
      <c r="G95" s="11" t="s">
        <v>783</v>
      </c>
      <c r="H95" s="14">
        <v>1.85</v>
      </c>
      <c r="I95" s="121">
        <f t="shared" si="2"/>
        <v>7.4</v>
      </c>
      <c r="J95" s="127"/>
    </row>
    <row r="96" spans="1:10" ht="144">
      <c r="A96" s="126"/>
      <c r="B96" s="119">
        <v>5</v>
      </c>
      <c r="C96" s="10" t="s">
        <v>782</v>
      </c>
      <c r="D96" s="130" t="s">
        <v>767</v>
      </c>
      <c r="E96" s="152"/>
      <c r="F96" s="153"/>
      <c r="G96" s="11" t="s">
        <v>783</v>
      </c>
      <c r="H96" s="14">
        <v>1.85</v>
      </c>
      <c r="I96" s="121">
        <f t="shared" si="2"/>
        <v>9.25</v>
      </c>
      <c r="J96" s="127"/>
    </row>
    <row r="97" spans="1:10" ht="144">
      <c r="A97" s="126"/>
      <c r="B97" s="119">
        <v>3</v>
      </c>
      <c r="C97" s="10" t="s">
        <v>782</v>
      </c>
      <c r="D97" s="130" t="s">
        <v>768</v>
      </c>
      <c r="E97" s="152"/>
      <c r="F97" s="153"/>
      <c r="G97" s="11" t="s">
        <v>783</v>
      </c>
      <c r="H97" s="14">
        <v>1.85</v>
      </c>
      <c r="I97" s="121">
        <f t="shared" si="2"/>
        <v>5.5500000000000007</v>
      </c>
      <c r="J97" s="127"/>
    </row>
    <row r="98" spans="1:10" ht="84">
      <c r="A98" s="126"/>
      <c r="B98" s="119">
        <v>1</v>
      </c>
      <c r="C98" s="10" t="s">
        <v>784</v>
      </c>
      <c r="D98" s="130" t="s">
        <v>776</v>
      </c>
      <c r="E98" s="152"/>
      <c r="F98" s="153"/>
      <c r="G98" s="11" t="s">
        <v>785</v>
      </c>
      <c r="H98" s="14">
        <v>2.44</v>
      </c>
      <c r="I98" s="121">
        <f t="shared" si="2"/>
        <v>2.44</v>
      </c>
      <c r="J98" s="127"/>
    </row>
    <row r="99" spans="1:10" ht="84">
      <c r="A99" s="126"/>
      <c r="B99" s="119">
        <v>2</v>
      </c>
      <c r="C99" s="10" t="s">
        <v>784</v>
      </c>
      <c r="D99" s="130" t="s">
        <v>765</v>
      </c>
      <c r="E99" s="152"/>
      <c r="F99" s="153"/>
      <c r="G99" s="11" t="s">
        <v>785</v>
      </c>
      <c r="H99" s="14">
        <v>2.44</v>
      </c>
      <c r="I99" s="121">
        <f t="shared" si="2"/>
        <v>4.88</v>
      </c>
      <c r="J99" s="127"/>
    </row>
    <row r="100" spans="1:10" ht="84">
      <c r="A100" s="126"/>
      <c r="B100" s="119">
        <v>3</v>
      </c>
      <c r="C100" s="10" t="s">
        <v>784</v>
      </c>
      <c r="D100" s="130" t="s">
        <v>768</v>
      </c>
      <c r="E100" s="152"/>
      <c r="F100" s="153"/>
      <c r="G100" s="11" t="s">
        <v>785</v>
      </c>
      <c r="H100" s="14">
        <v>2.44</v>
      </c>
      <c r="I100" s="121">
        <f t="shared" si="2"/>
        <v>7.32</v>
      </c>
      <c r="J100" s="127"/>
    </row>
    <row r="101" spans="1:10" ht="120">
      <c r="A101" s="126"/>
      <c r="B101" s="119">
        <v>1</v>
      </c>
      <c r="C101" s="10" t="s">
        <v>786</v>
      </c>
      <c r="D101" s="130" t="s">
        <v>765</v>
      </c>
      <c r="E101" s="152"/>
      <c r="F101" s="153"/>
      <c r="G101" s="11" t="s">
        <v>787</v>
      </c>
      <c r="H101" s="14">
        <v>2.2400000000000002</v>
      </c>
      <c r="I101" s="121">
        <f t="shared" si="2"/>
        <v>2.2400000000000002</v>
      </c>
      <c r="J101" s="127"/>
    </row>
    <row r="102" spans="1:10" ht="120">
      <c r="A102" s="126"/>
      <c r="B102" s="119">
        <v>6</v>
      </c>
      <c r="C102" s="10" t="s">
        <v>786</v>
      </c>
      <c r="D102" s="130" t="s">
        <v>774</v>
      </c>
      <c r="E102" s="152"/>
      <c r="F102" s="153"/>
      <c r="G102" s="11" t="s">
        <v>787</v>
      </c>
      <c r="H102" s="14">
        <v>2.2400000000000002</v>
      </c>
      <c r="I102" s="121">
        <f t="shared" si="2"/>
        <v>13.440000000000001</v>
      </c>
      <c r="J102" s="127"/>
    </row>
    <row r="103" spans="1:10" ht="120">
      <c r="A103" s="126"/>
      <c r="B103" s="119">
        <v>5</v>
      </c>
      <c r="C103" s="10" t="s">
        <v>786</v>
      </c>
      <c r="D103" s="130" t="s">
        <v>767</v>
      </c>
      <c r="E103" s="152"/>
      <c r="F103" s="153"/>
      <c r="G103" s="11" t="s">
        <v>787</v>
      </c>
      <c r="H103" s="14">
        <v>2.2400000000000002</v>
      </c>
      <c r="I103" s="121">
        <f t="shared" si="2"/>
        <v>11.200000000000001</v>
      </c>
      <c r="J103" s="127"/>
    </row>
    <row r="104" spans="1:10" ht="120">
      <c r="A104" s="126"/>
      <c r="B104" s="119">
        <v>4</v>
      </c>
      <c r="C104" s="10" t="s">
        <v>786</v>
      </c>
      <c r="D104" s="130" t="s">
        <v>768</v>
      </c>
      <c r="E104" s="152"/>
      <c r="F104" s="153"/>
      <c r="G104" s="11" t="s">
        <v>787</v>
      </c>
      <c r="H104" s="14">
        <v>2.2400000000000002</v>
      </c>
      <c r="I104" s="121">
        <f t="shared" si="2"/>
        <v>8.9600000000000009</v>
      </c>
      <c r="J104" s="127"/>
    </row>
    <row r="105" spans="1:10" ht="108">
      <c r="A105" s="126"/>
      <c r="B105" s="119">
        <v>2</v>
      </c>
      <c r="C105" s="10" t="s">
        <v>788</v>
      </c>
      <c r="D105" s="130" t="s">
        <v>717</v>
      </c>
      <c r="E105" s="152" t="s">
        <v>279</v>
      </c>
      <c r="F105" s="153"/>
      <c r="G105" s="11" t="s">
        <v>789</v>
      </c>
      <c r="H105" s="14">
        <v>2.44</v>
      </c>
      <c r="I105" s="121">
        <f t="shared" si="2"/>
        <v>4.88</v>
      </c>
      <c r="J105" s="127"/>
    </row>
    <row r="106" spans="1:10" ht="108">
      <c r="A106" s="126"/>
      <c r="B106" s="119">
        <v>2</v>
      </c>
      <c r="C106" s="10" t="s">
        <v>788</v>
      </c>
      <c r="D106" s="130" t="s">
        <v>721</v>
      </c>
      <c r="E106" s="152" t="s">
        <v>279</v>
      </c>
      <c r="F106" s="153"/>
      <c r="G106" s="11" t="s">
        <v>789</v>
      </c>
      <c r="H106" s="14">
        <v>2.64</v>
      </c>
      <c r="I106" s="121">
        <f t="shared" si="2"/>
        <v>5.28</v>
      </c>
      <c r="J106" s="127"/>
    </row>
    <row r="107" spans="1:10" ht="108">
      <c r="A107" s="126"/>
      <c r="B107" s="119">
        <v>2</v>
      </c>
      <c r="C107" s="10" t="s">
        <v>788</v>
      </c>
      <c r="D107" s="130" t="s">
        <v>716</v>
      </c>
      <c r="E107" s="152" t="s">
        <v>279</v>
      </c>
      <c r="F107" s="153"/>
      <c r="G107" s="11" t="s">
        <v>789</v>
      </c>
      <c r="H107" s="14">
        <v>2.83</v>
      </c>
      <c r="I107" s="121">
        <f t="shared" si="2"/>
        <v>5.66</v>
      </c>
      <c r="J107" s="127"/>
    </row>
    <row r="108" spans="1:10" ht="108">
      <c r="A108" s="126"/>
      <c r="B108" s="119">
        <v>2</v>
      </c>
      <c r="C108" s="10" t="s">
        <v>788</v>
      </c>
      <c r="D108" s="130" t="s">
        <v>718</v>
      </c>
      <c r="E108" s="152" t="s">
        <v>279</v>
      </c>
      <c r="F108" s="153"/>
      <c r="G108" s="11" t="s">
        <v>789</v>
      </c>
      <c r="H108" s="14">
        <v>3.03</v>
      </c>
      <c r="I108" s="121">
        <f t="shared" si="2"/>
        <v>6.06</v>
      </c>
      <c r="J108" s="127"/>
    </row>
    <row r="109" spans="1:10" ht="108">
      <c r="A109" s="126"/>
      <c r="B109" s="120">
        <v>2</v>
      </c>
      <c r="C109" s="12" t="s">
        <v>788</v>
      </c>
      <c r="D109" s="131" t="s">
        <v>719</v>
      </c>
      <c r="E109" s="164" t="s">
        <v>279</v>
      </c>
      <c r="F109" s="165"/>
      <c r="G109" s="13" t="s">
        <v>789</v>
      </c>
      <c r="H109" s="15">
        <v>3.22</v>
      </c>
      <c r="I109" s="122">
        <f t="shared" si="2"/>
        <v>6.44</v>
      </c>
      <c r="J109" s="127"/>
    </row>
  </sheetData>
  <mergeCells count="92">
    <mergeCell ref="E105:F105"/>
    <mergeCell ref="E106:F106"/>
    <mergeCell ref="E107:F107"/>
    <mergeCell ref="E108:F108"/>
    <mergeCell ref="E109:F109"/>
    <mergeCell ref="E100:F100"/>
    <mergeCell ref="E101:F101"/>
    <mergeCell ref="E102:F102"/>
    <mergeCell ref="E103:F103"/>
    <mergeCell ref="E104:F104"/>
    <mergeCell ref="E95:F95"/>
    <mergeCell ref="E96:F96"/>
    <mergeCell ref="E97:F97"/>
    <mergeCell ref="E98:F98"/>
    <mergeCell ref="E99:F99"/>
    <mergeCell ref="E90:F90"/>
    <mergeCell ref="E91:F91"/>
    <mergeCell ref="E92:F92"/>
    <mergeCell ref="E93:F93"/>
    <mergeCell ref="E94:F94"/>
    <mergeCell ref="E85:F85"/>
    <mergeCell ref="E86:F86"/>
    <mergeCell ref="E87:F87"/>
    <mergeCell ref="E88:F88"/>
    <mergeCell ref="E89:F89"/>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14"/>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v>0.2</v>
      </c>
      <c r="O1" t="s">
        <v>187</v>
      </c>
    </row>
    <row r="2" spans="1:15" ht="15.75" customHeight="1">
      <c r="A2" s="126"/>
      <c r="B2" s="136" t="s">
        <v>139</v>
      </c>
      <c r="C2" s="132"/>
      <c r="D2" s="132"/>
      <c r="E2" s="132"/>
      <c r="F2" s="132"/>
      <c r="G2" s="132"/>
      <c r="H2" s="132"/>
      <c r="I2" s="132"/>
      <c r="J2" s="132"/>
      <c r="K2" s="137" t="s">
        <v>145</v>
      </c>
      <c r="L2" s="127"/>
      <c r="N2">
        <v>523.92000000000007</v>
      </c>
      <c r="O2" t="s">
        <v>188</v>
      </c>
    </row>
    <row r="3" spans="1:15" ht="12.75" customHeight="1">
      <c r="A3" s="126"/>
      <c r="B3" s="133" t="s">
        <v>836</v>
      </c>
      <c r="C3" s="132"/>
      <c r="D3" s="132"/>
      <c r="E3" s="132"/>
      <c r="F3" s="132"/>
      <c r="G3" s="132"/>
      <c r="H3" s="132"/>
      <c r="I3" s="132"/>
      <c r="J3" s="132"/>
      <c r="K3" s="132"/>
      <c r="L3" s="127"/>
      <c r="N3">
        <v>523.92000000000007</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hidden="1"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722</v>
      </c>
      <c r="C10" s="132"/>
      <c r="D10" s="132"/>
      <c r="E10" s="132"/>
      <c r="F10" s="127"/>
      <c r="G10" s="128"/>
      <c r="H10" s="128" t="s">
        <v>722</v>
      </c>
      <c r="I10" s="132"/>
      <c r="J10" s="132"/>
      <c r="K10" s="154">
        <f>IF(Invoice!J10&lt;&gt;"",Invoice!J10,"")</f>
        <v>51373</v>
      </c>
      <c r="L10" s="127"/>
    </row>
    <row r="11" spans="1:15" ht="12.75" customHeight="1">
      <c r="A11" s="126"/>
      <c r="B11" s="126" t="s">
        <v>723</v>
      </c>
      <c r="C11" s="132"/>
      <c r="D11" s="132"/>
      <c r="E11" s="132"/>
      <c r="F11" s="127"/>
      <c r="G11" s="128"/>
      <c r="H11" s="128" t="s">
        <v>723</v>
      </c>
      <c r="I11" s="132"/>
      <c r="J11" s="132"/>
      <c r="K11" s="155"/>
      <c r="L11" s="127"/>
    </row>
    <row r="12" spans="1:15" ht="12.75" customHeight="1">
      <c r="A12" s="126"/>
      <c r="B12" s="126" t="s">
        <v>724</v>
      </c>
      <c r="C12" s="132"/>
      <c r="D12" s="132"/>
      <c r="E12" s="132"/>
      <c r="F12" s="127"/>
      <c r="G12" s="128"/>
      <c r="H12" s="128" t="s">
        <v>724</v>
      </c>
      <c r="I12" s="132"/>
      <c r="J12" s="132"/>
      <c r="K12" s="142"/>
      <c r="L12" s="127"/>
    </row>
    <row r="13" spans="1:15" ht="12.75" customHeight="1">
      <c r="A13" s="126"/>
      <c r="B13" s="126" t="s">
        <v>725</v>
      </c>
      <c r="C13" s="132"/>
      <c r="D13" s="132"/>
      <c r="E13" s="132"/>
      <c r="F13" s="127"/>
      <c r="G13" s="128"/>
      <c r="H13" s="128" t="s">
        <v>725</v>
      </c>
      <c r="I13" s="132"/>
      <c r="J13" s="132"/>
      <c r="K13" s="132"/>
      <c r="L13" s="127"/>
    </row>
    <row r="14" spans="1:15" ht="12.75" customHeight="1">
      <c r="A14" s="126"/>
      <c r="B14" s="126" t="s">
        <v>726</v>
      </c>
      <c r="C14" s="132"/>
      <c r="D14" s="132"/>
      <c r="E14" s="132"/>
      <c r="F14" s="127"/>
      <c r="G14" s="128"/>
      <c r="H14" s="128" t="s">
        <v>726</v>
      </c>
      <c r="I14" s="132"/>
      <c r="J14" s="132"/>
      <c r="K14" s="111" t="s">
        <v>16</v>
      </c>
      <c r="L14" s="127"/>
    </row>
    <row r="15" spans="1:15" ht="15" customHeight="1">
      <c r="A15" s="126"/>
      <c r="B15" s="110" t="s">
        <v>831</v>
      </c>
      <c r="C15" s="132"/>
      <c r="D15" s="132"/>
      <c r="E15" s="132"/>
      <c r="F15" s="127"/>
      <c r="G15" s="128"/>
      <c r="H15" s="110" t="s">
        <v>831</v>
      </c>
      <c r="I15" s="132"/>
      <c r="J15" s="132"/>
      <c r="K15" s="156">
        <f>Invoice!J15</f>
        <v>45179</v>
      </c>
      <c r="L15" s="127"/>
    </row>
    <row r="16" spans="1:15" ht="15" customHeight="1">
      <c r="A16" s="126"/>
      <c r="B16" s="144" t="s">
        <v>832</v>
      </c>
      <c r="C16" s="7"/>
      <c r="D16" s="7"/>
      <c r="E16" s="7"/>
      <c r="F16" s="8"/>
      <c r="G16" s="128"/>
      <c r="H16" s="144" t="s">
        <v>832</v>
      </c>
      <c r="I16" s="132"/>
      <c r="J16" s="132"/>
      <c r="K16" s="157"/>
      <c r="L16" s="127"/>
    </row>
    <row r="17" spans="1:12" ht="15" customHeight="1">
      <c r="A17" s="126"/>
      <c r="B17" s="132"/>
      <c r="C17" s="132"/>
      <c r="D17" s="132"/>
      <c r="E17" s="132"/>
      <c r="F17" s="132"/>
      <c r="G17" s="132"/>
      <c r="H17" s="132"/>
      <c r="I17" s="135" t="s">
        <v>147</v>
      </c>
      <c r="J17" s="135" t="s">
        <v>147</v>
      </c>
      <c r="K17" s="141">
        <v>39930</v>
      </c>
      <c r="L17" s="127"/>
    </row>
    <row r="18" spans="1:12" ht="12.75" customHeight="1">
      <c r="A18" s="126"/>
      <c r="B18" s="132" t="s">
        <v>727</v>
      </c>
      <c r="C18" s="132"/>
      <c r="D18" s="132"/>
      <c r="E18" s="132"/>
      <c r="F18" s="132"/>
      <c r="G18" s="132"/>
      <c r="H18" s="132"/>
      <c r="I18" s="135" t="s">
        <v>148</v>
      </c>
      <c r="J18" s="135" t="s">
        <v>148</v>
      </c>
      <c r="K18" s="141" t="str">
        <f>IF(Invoice!J18&lt;&gt;"",Invoice!J18,"")</f>
        <v>Leo</v>
      </c>
      <c r="L18" s="127"/>
    </row>
    <row r="19" spans="1:12" ht="18" customHeight="1">
      <c r="A19" s="126"/>
      <c r="B19" s="132" t="s">
        <v>728</v>
      </c>
      <c r="C19" s="132"/>
      <c r="D19" s="132"/>
      <c r="E19" s="132"/>
      <c r="F19" s="132"/>
      <c r="G19" s="132"/>
      <c r="H19" s="132"/>
      <c r="I19" s="134" t="s">
        <v>264</v>
      </c>
      <c r="J19" s="134" t="s">
        <v>264</v>
      </c>
      <c r="K19" s="116" t="s">
        <v>138</v>
      </c>
      <c r="L19" s="127"/>
    </row>
    <row r="20" spans="1:12" ht="12.75" customHeight="1">
      <c r="A20" s="126"/>
      <c r="B20" s="132"/>
      <c r="C20" s="132"/>
      <c r="D20" s="132"/>
      <c r="E20" s="132"/>
      <c r="F20" s="132"/>
      <c r="G20" s="132"/>
      <c r="H20" s="132"/>
      <c r="I20" s="132"/>
      <c r="J20" s="132"/>
      <c r="K20" s="132"/>
      <c r="L20" s="127"/>
    </row>
    <row r="21" spans="1:12" ht="12.75" customHeight="1">
      <c r="A21" s="126"/>
      <c r="B21" s="112" t="s">
        <v>204</v>
      </c>
      <c r="C21" s="112" t="s">
        <v>205</v>
      </c>
      <c r="D21" s="112" t="s">
        <v>290</v>
      </c>
      <c r="E21" s="129" t="s">
        <v>206</v>
      </c>
      <c r="F21" s="158" t="s">
        <v>207</v>
      </c>
      <c r="G21" s="159"/>
      <c r="H21" s="112" t="s">
        <v>174</v>
      </c>
      <c r="I21" s="112" t="s">
        <v>208</v>
      </c>
      <c r="J21" s="112" t="s">
        <v>208</v>
      </c>
      <c r="K21" s="112" t="s">
        <v>26</v>
      </c>
      <c r="L21" s="127"/>
    </row>
    <row r="22" spans="1:12" ht="38.25">
      <c r="A22" s="126"/>
      <c r="B22" s="112"/>
      <c r="C22" s="112"/>
      <c r="D22" s="112"/>
      <c r="E22" s="129"/>
      <c r="F22" s="158"/>
      <c r="G22" s="159"/>
      <c r="H22" s="150" t="s">
        <v>865</v>
      </c>
      <c r="I22" s="112"/>
      <c r="J22" s="112"/>
      <c r="K22" s="112"/>
      <c r="L22" s="127"/>
    </row>
    <row r="23" spans="1:12" ht="24" customHeight="1">
      <c r="A23" s="126"/>
      <c r="B23" s="119">
        <f>'Tax Invoice'!D18</f>
        <v>20</v>
      </c>
      <c r="C23" s="10" t="s">
        <v>729</v>
      </c>
      <c r="D23" s="10" t="s">
        <v>729</v>
      </c>
      <c r="E23" s="130" t="s">
        <v>589</v>
      </c>
      <c r="F23" s="152"/>
      <c r="G23" s="153"/>
      <c r="H23" s="11" t="s">
        <v>823</v>
      </c>
      <c r="I23" s="14">
        <f t="shared" ref="I23:I54" si="0">ROUNDUP(J23*$N$1,2)</f>
        <v>0.04</v>
      </c>
      <c r="J23" s="14">
        <v>0.17</v>
      </c>
      <c r="K23" s="121">
        <f t="shared" ref="K23:K54" si="1">I23*B23</f>
        <v>0.8</v>
      </c>
      <c r="L23" s="127"/>
    </row>
    <row r="24" spans="1:12" ht="24" customHeight="1">
      <c r="A24" s="126"/>
      <c r="B24" s="119">
        <f>'Tax Invoice'!D19</f>
        <v>20</v>
      </c>
      <c r="C24" s="10" t="s">
        <v>730</v>
      </c>
      <c r="D24" s="10" t="s">
        <v>730</v>
      </c>
      <c r="E24" s="130" t="s">
        <v>589</v>
      </c>
      <c r="F24" s="152"/>
      <c r="G24" s="153"/>
      <c r="H24" s="11" t="s">
        <v>824</v>
      </c>
      <c r="I24" s="14">
        <f t="shared" si="0"/>
        <v>0.04</v>
      </c>
      <c r="J24" s="14">
        <v>0.17</v>
      </c>
      <c r="K24" s="121">
        <f t="shared" si="1"/>
        <v>0.8</v>
      </c>
      <c r="L24" s="127"/>
    </row>
    <row r="25" spans="1:12" ht="12.75" customHeight="1">
      <c r="A25" s="126"/>
      <c r="B25" s="119">
        <f>'Tax Invoice'!D20</f>
        <v>2</v>
      </c>
      <c r="C25" s="10" t="s">
        <v>731</v>
      </c>
      <c r="D25" s="10" t="s">
        <v>790</v>
      </c>
      <c r="E25" s="130" t="s">
        <v>732</v>
      </c>
      <c r="F25" s="152" t="s">
        <v>589</v>
      </c>
      <c r="G25" s="153"/>
      <c r="H25" s="11" t="s">
        <v>733</v>
      </c>
      <c r="I25" s="14">
        <f t="shared" si="0"/>
        <v>0.13</v>
      </c>
      <c r="J25" s="14">
        <v>0.61</v>
      </c>
      <c r="K25" s="121">
        <f t="shared" si="1"/>
        <v>0.26</v>
      </c>
      <c r="L25" s="127"/>
    </row>
    <row r="26" spans="1:12" ht="12.75" customHeight="1">
      <c r="A26" s="126"/>
      <c r="B26" s="119">
        <f>'Tax Invoice'!D21</f>
        <v>2</v>
      </c>
      <c r="C26" s="10" t="s">
        <v>731</v>
      </c>
      <c r="D26" s="10" t="s">
        <v>791</v>
      </c>
      <c r="E26" s="130" t="s">
        <v>721</v>
      </c>
      <c r="F26" s="152" t="s">
        <v>279</v>
      </c>
      <c r="G26" s="153"/>
      <c r="H26" s="11" t="s">
        <v>733</v>
      </c>
      <c r="I26" s="14">
        <f t="shared" si="0"/>
        <v>0.14000000000000001</v>
      </c>
      <c r="J26" s="14">
        <v>0.68</v>
      </c>
      <c r="K26" s="121">
        <f t="shared" si="1"/>
        <v>0.28000000000000003</v>
      </c>
      <c r="L26" s="127"/>
    </row>
    <row r="27" spans="1:12" ht="12.75" customHeight="1">
      <c r="A27" s="126"/>
      <c r="B27" s="119">
        <f>'Tax Invoice'!D22</f>
        <v>2</v>
      </c>
      <c r="C27" s="10" t="s">
        <v>731</v>
      </c>
      <c r="D27" s="10" t="s">
        <v>792</v>
      </c>
      <c r="E27" s="130" t="s">
        <v>716</v>
      </c>
      <c r="F27" s="152" t="s">
        <v>589</v>
      </c>
      <c r="G27" s="153"/>
      <c r="H27" s="11" t="s">
        <v>733</v>
      </c>
      <c r="I27" s="14">
        <f t="shared" si="0"/>
        <v>0.15000000000000002</v>
      </c>
      <c r="J27" s="14">
        <v>0.72</v>
      </c>
      <c r="K27" s="121">
        <f t="shared" si="1"/>
        <v>0.30000000000000004</v>
      </c>
      <c r="L27" s="127"/>
    </row>
    <row r="28" spans="1:12" ht="12.75" customHeight="1">
      <c r="A28" s="126"/>
      <c r="B28" s="119">
        <f>'Tax Invoice'!D23</f>
        <v>2</v>
      </c>
      <c r="C28" s="10" t="s">
        <v>731</v>
      </c>
      <c r="D28" s="10" t="s">
        <v>793</v>
      </c>
      <c r="E28" s="130" t="s">
        <v>718</v>
      </c>
      <c r="F28" s="152" t="s">
        <v>589</v>
      </c>
      <c r="G28" s="153"/>
      <c r="H28" s="11" t="s">
        <v>733</v>
      </c>
      <c r="I28" s="14">
        <f t="shared" si="0"/>
        <v>0.16</v>
      </c>
      <c r="J28" s="14">
        <v>0.77</v>
      </c>
      <c r="K28" s="121">
        <f t="shared" si="1"/>
        <v>0.32</v>
      </c>
      <c r="L28" s="127"/>
    </row>
    <row r="29" spans="1:12" ht="12.75" customHeight="1">
      <c r="A29" s="126"/>
      <c r="B29" s="119">
        <f>'Tax Invoice'!D24</f>
        <v>2</v>
      </c>
      <c r="C29" s="10" t="s">
        <v>731</v>
      </c>
      <c r="D29" s="10" t="s">
        <v>794</v>
      </c>
      <c r="E29" s="130" t="s">
        <v>719</v>
      </c>
      <c r="F29" s="152" t="s">
        <v>279</v>
      </c>
      <c r="G29" s="153"/>
      <c r="H29" s="11" t="s">
        <v>733</v>
      </c>
      <c r="I29" s="14">
        <f t="shared" si="0"/>
        <v>0.18000000000000002</v>
      </c>
      <c r="J29" s="14">
        <v>0.86</v>
      </c>
      <c r="K29" s="121">
        <f t="shared" si="1"/>
        <v>0.36000000000000004</v>
      </c>
      <c r="L29" s="127"/>
    </row>
    <row r="30" spans="1:12">
      <c r="A30" s="126"/>
      <c r="B30" s="119">
        <f>'Tax Invoice'!D25</f>
        <v>10</v>
      </c>
      <c r="C30" s="10" t="s">
        <v>668</v>
      </c>
      <c r="D30" s="10" t="s">
        <v>668</v>
      </c>
      <c r="E30" s="130" t="s">
        <v>31</v>
      </c>
      <c r="F30" s="152" t="s">
        <v>112</v>
      </c>
      <c r="G30" s="153"/>
      <c r="H30" s="11" t="s">
        <v>838</v>
      </c>
      <c r="I30" s="14">
        <f t="shared" si="0"/>
        <v>0.17</v>
      </c>
      <c r="J30" s="14">
        <v>0.84</v>
      </c>
      <c r="K30" s="121">
        <f t="shared" si="1"/>
        <v>1.7000000000000002</v>
      </c>
      <c r="L30" s="127"/>
    </row>
    <row r="31" spans="1:12">
      <c r="A31" s="126"/>
      <c r="B31" s="119">
        <f>'Tax Invoice'!D26</f>
        <v>3</v>
      </c>
      <c r="C31" s="10" t="s">
        <v>668</v>
      </c>
      <c r="D31" s="10" t="s">
        <v>668</v>
      </c>
      <c r="E31" s="130" t="s">
        <v>31</v>
      </c>
      <c r="F31" s="152" t="s">
        <v>218</v>
      </c>
      <c r="G31" s="153"/>
      <c r="H31" s="11" t="s">
        <v>838</v>
      </c>
      <c r="I31" s="14">
        <f t="shared" si="0"/>
        <v>0.17</v>
      </c>
      <c r="J31" s="14">
        <v>0.84</v>
      </c>
      <c r="K31" s="121">
        <f t="shared" si="1"/>
        <v>0.51</v>
      </c>
      <c r="L31" s="127"/>
    </row>
    <row r="32" spans="1:12" ht="24" customHeight="1">
      <c r="A32" s="126"/>
      <c r="B32" s="119">
        <f>'Tax Invoice'!D27</f>
        <v>3</v>
      </c>
      <c r="C32" s="10" t="s">
        <v>668</v>
      </c>
      <c r="D32" s="10" t="s">
        <v>668</v>
      </c>
      <c r="E32" s="130" t="s">
        <v>31</v>
      </c>
      <c r="F32" s="152" t="s">
        <v>219</v>
      </c>
      <c r="G32" s="153"/>
      <c r="H32" s="11" t="s">
        <v>838</v>
      </c>
      <c r="I32" s="14">
        <f t="shared" si="0"/>
        <v>0.17</v>
      </c>
      <c r="J32" s="14">
        <v>0.84</v>
      </c>
      <c r="K32" s="121">
        <f t="shared" si="1"/>
        <v>0.51</v>
      </c>
      <c r="L32" s="127"/>
    </row>
    <row r="33" spans="1:12" ht="24" customHeight="1">
      <c r="A33" s="126"/>
      <c r="B33" s="119">
        <f>'Tax Invoice'!D28</f>
        <v>3</v>
      </c>
      <c r="C33" s="10" t="s">
        <v>668</v>
      </c>
      <c r="D33" s="10" t="s">
        <v>668</v>
      </c>
      <c r="E33" s="130" t="s">
        <v>31</v>
      </c>
      <c r="F33" s="152" t="s">
        <v>220</v>
      </c>
      <c r="G33" s="153"/>
      <c r="H33" s="11" t="s">
        <v>838</v>
      </c>
      <c r="I33" s="14">
        <f t="shared" si="0"/>
        <v>0.17</v>
      </c>
      <c r="J33" s="14">
        <v>0.84</v>
      </c>
      <c r="K33" s="121">
        <f t="shared" si="1"/>
        <v>0.51</v>
      </c>
      <c r="L33" s="127"/>
    </row>
    <row r="34" spans="1:12" ht="24" customHeight="1">
      <c r="A34" s="126"/>
      <c r="B34" s="119">
        <f>'Tax Invoice'!D29</f>
        <v>3</v>
      </c>
      <c r="C34" s="10" t="s">
        <v>668</v>
      </c>
      <c r="D34" s="10" t="s">
        <v>668</v>
      </c>
      <c r="E34" s="130" t="s">
        <v>31</v>
      </c>
      <c r="F34" s="152" t="s">
        <v>271</v>
      </c>
      <c r="G34" s="153"/>
      <c r="H34" s="11" t="s">
        <v>838</v>
      </c>
      <c r="I34" s="14">
        <f t="shared" si="0"/>
        <v>0.17</v>
      </c>
      <c r="J34" s="14">
        <v>0.84</v>
      </c>
      <c r="K34" s="121">
        <f t="shared" si="1"/>
        <v>0.51</v>
      </c>
      <c r="L34" s="127"/>
    </row>
    <row r="35" spans="1:12" ht="24" customHeight="1">
      <c r="A35" s="126"/>
      <c r="B35" s="119">
        <f>'Tax Invoice'!D30</f>
        <v>2</v>
      </c>
      <c r="C35" s="10" t="s">
        <v>734</v>
      </c>
      <c r="D35" s="10" t="s">
        <v>734</v>
      </c>
      <c r="E35" s="130" t="s">
        <v>279</v>
      </c>
      <c r="F35" s="152"/>
      <c r="G35" s="153"/>
      <c r="H35" s="11" t="s">
        <v>839</v>
      </c>
      <c r="I35" s="14">
        <f t="shared" si="0"/>
        <v>0.04</v>
      </c>
      <c r="J35" s="14">
        <v>0.2</v>
      </c>
      <c r="K35" s="121">
        <f t="shared" si="1"/>
        <v>0.08</v>
      </c>
      <c r="L35" s="127"/>
    </row>
    <row r="36" spans="1:12" ht="24" customHeight="1">
      <c r="A36" s="126"/>
      <c r="B36" s="119">
        <f>'Tax Invoice'!D31</f>
        <v>10</v>
      </c>
      <c r="C36" s="10" t="s">
        <v>734</v>
      </c>
      <c r="D36" s="10" t="s">
        <v>734</v>
      </c>
      <c r="E36" s="130" t="s">
        <v>115</v>
      </c>
      <c r="F36" s="152"/>
      <c r="G36" s="153"/>
      <c r="H36" s="11" t="s">
        <v>839</v>
      </c>
      <c r="I36" s="14">
        <f t="shared" si="0"/>
        <v>0.04</v>
      </c>
      <c r="J36" s="14">
        <v>0.2</v>
      </c>
      <c r="K36" s="121">
        <f t="shared" si="1"/>
        <v>0.4</v>
      </c>
      <c r="L36" s="127"/>
    </row>
    <row r="37" spans="1:12" ht="24" customHeight="1">
      <c r="A37" s="126"/>
      <c r="B37" s="119">
        <f>'Tax Invoice'!D32</f>
        <v>6</v>
      </c>
      <c r="C37" s="10" t="s">
        <v>734</v>
      </c>
      <c r="D37" s="10" t="s">
        <v>734</v>
      </c>
      <c r="E37" s="130" t="s">
        <v>490</v>
      </c>
      <c r="F37" s="152"/>
      <c r="G37" s="153"/>
      <c r="H37" s="11" t="s">
        <v>839</v>
      </c>
      <c r="I37" s="14">
        <f t="shared" si="0"/>
        <v>0.04</v>
      </c>
      <c r="J37" s="14">
        <v>0.2</v>
      </c>
      <c r="K37" s="121">
        <f t="shared" si="1"/>
        <v>0.24</v>
      </c>
      <c r="L37" s="127"/>
    </row>
    <row r="38" spans="1:12" ht="24" customHeight="1">
      <c r="A38" s="126"/>
      <c r="B38" s="119">
        <f>'Tax Invoice'!D33</f>
        <v>3</v>
      </c>
      <c r="C38" s="10" t="s">
        <v>734</v>
      </c>
      <c r="D38" s="10" t="s">
        <v>734</v>
      </c>
      <c r="E38" s="130" t="s">
        <v>735</v>
      </c>
      <c r="F38" s="152"/>
      <c r="G38" s="153"/>
      <c r="H38" s="11" t="s">
        <v>839</v>
      </c>
      <c r="I38" s="14">
        <f t="shared" si="0"/>
        <v>0.04</v>
      </c>
      <c r="J38" s="14">
        <v>0.2</v>
      </c>
      <c r="K38" s="121">
        <f t="shared" si="1"/>
        <v>0.12</v>
      </c>
      <c r="L38" s="127"/>
    </row>
    <row r="39" spans="1:12" ht="24" customHeight="1">
      <c r="A39" s="126"/>
      <c r="B39" s="119">
        <f>'Tax Invoice'!D34</f>
        <v>20</v>
      </c>
      <c r="C39" s="10" t="s">
        <v>736</v>
      </c>
      <c r="D39" s="10" t="s">
        <v>736</v>
      </c>
      <c r="E39" s="130" t="s">
        <v>589</v>
      </c>
      <c r="F39" s="152"/>
      <c r="G39" s="153"/>
      <c r="H39" s="11" t="s">
        <v>840</v>
      </c>
      <c r="I39" s="14">
        <f t="shared" si="0"/>
        <v>0.04</v>
      </c>
      <c r="J39" s="14">
        <v>0.18</v>
      </c>
      <c r="K39" s="121">
        <f t="shared" si="1"/>
        <v>0.8</v>
      </c>
      <c r="L39" s="127"/>
    </row>
    <row r="40" spans="1:12">
      <c r="A40" s="126"/>
      <c r="B40" s="119">
        <f>'Tax Invoice'!D35</f>
        <v>1</v>
      </c>
      <c r="C40" s="10" t="s">
        <v>737</v>
      </c>
      <c r="D40" s="10" t="s">
        <v>795</v>
      </c>
      <c r="E40" s="130"/>
      <c r="F40" s="152"/>
      <c r="G40" s="153"/>
      <c r="H40" s="11" t="s">
        <v>841</v>
      </c>
      <c r="I40" s="14">
        <f t="shared" si="0"/>
        <v>4.9799999999999995</v>
      </c>
      <c r="J40" s="14">
        <v>24.86</v>
      </c>
      <c r="K40" s="121">
        <f t="shared" si="1"/>
        <v>4.9799999999999995</v>
      </c>
      <c r="L40" s="127"/>
    </row>
    <row r="41" spans="1:12">
      <c r="A41" s="126"/>
      <c r="B41" s="119">
        <f>'Tax Invoice'!D36</f>
        <v>1</v>
      </c>
      <c r="C41" s="10" t="s">
        <v>739</v>
      </c>
      <c r="D41" s="10" t="s">
        <v>796</v>
      </c>
      <c r="E41" s="130"/>
      <c r="F41" s="152"/>
      <c r="G41" s="153"/>
      <c r="H41" s="11" t="s">
        <v>842</v>
      </c>
      <c r="I41" s="14">
        <f t="shared" si="0"/>
        <v>4.08</v>
      </c>
      <c r="J41" s="14">
        <v>20.37</v>
      </c>
      <c r="K41" s="121">
        <f t="shared" si="1"/>
        <v>4.08</v>
      </c>
      <c r="L41" s="127"/>
    </row>
    <row r="42" spans="1:12">
      <c r="A42" s="126"/>
      <c r="B42" s="119">
        <f>'Tax Invoice'!D37</f>
        <v>1</v>
      </c>
      <c r="C42" s="10" t="s">
        <v>740</v>
      </c>
      <c r="D42" s="10" t="s">
        <v>797</v>
      </c>
      <c r="E42" s="130"/>
      <c r="F42" s="152"/>
      <c r="G42" s="153"/>
      <c r="H42" s="11" t="s">
        <v>843</v>
      </c>
      <c r="I42" s="14">
        <f t="shared" si="0"/>
        <v>6.2799999999999994</v>
      </c>
      <c r="J42" s="14">
        <v>31.36</v>
      </c>
      <c r="K42" s="121">
        <f t="shared" si="1"/>
        <v>6.2799999999999994</v>
      </c>
      <c r="L42" s="127"/>
    </row>
    <row r="43" spans="1:12" ht="24" customHeight="1">
      <c r="A43" s="126"/>
      <c r="B43" s="119">
        <f>'Tax Invoice'!D38</f>
        <v>6</v>
      </c>
      <c r="C43" s="10" t="s">
        <v>741</v>
      </c>
      <c r="D43" s="10" t="s">
        <v>798</v>
      </c>
      <c r="E43" s="130" t="s">
        <v>742</v>
      </c>
      <c r="F43" s="152"/>
      <c r="G43" s="153"/>
      <c r="H43" s="11" t="s">
        <v>860</v>
      </c>
      <c r="I43" s="14">
        <f t="shared" si="0"/>
        <v>0.23</v>
      </c>
      <c r="J43" s="14">
        <v>1.1299999999999999</v>
      </c>
      <c r="K43" s="121">
        <f t="shared" si="1"/>
        <v>1.3800000000000001</v>
      </c>
      <c r="L43" s="127"/>
    </row>
    <row r="44" spans="1:12" ht="24" customHeight="1">
      <c r="A44" s="126"/>
      <c r="B44" s="119">
        <f>'Tax Invoice'!D39</f>
        <v>6</v>
      </c>
      <c r="C44" s="10" t="s">
        <v>741</v>
      </c>
      <c r="D44" s="10" t="s">
        <v>799</v>
      </c>
      <c r="E44" s="130" t="s">
        <v>300</v>
      </c>
      <c r="F44" s="152"/>
      <c r="G44" s="153"/>
      <c r="H44" s="11" t="s">
        <v>860</v>
      </c>
      <c r="I44" s="14">
        <f t="shared" si="0"/>
        <v>0.46</v>
      </c>
      <c r="J44" s="14">
        <v>2.2999999999999998</v>
      </c>
      <c r="K44" s="121">
        <f t="shared" si="1"/>
        <v>2.7600000000000002</v>
      </c>
      <c r="L44" s="127"/>
    </row>
    <row r="45" spans="1:12" ht="24" customHeight="1">
      <c r="A45" s="126"/>
      <c r="B45" s="119">
        <f>'Tax Invoice'!D40</f>
        <v>6</v>
      </c>
      <c r="C45" s="10" t="s">
        <v>741</v>
      </c>
      <c r="D45" s="10" t="s">
        <v>800</v>
      </c>
      <c r="E45" s="130" t="s">
        <v>320</v>
      </c>
      <c r="F45" s="152"/>
      <c r="G45" s="153"/>
      <c r="H45" s="11" t="s">
        <v>861</v>
      </c>
      <c r="I45" s="14">
        <f t="shared" si="0"/>
        <v>0.78</v>
      </c>
      <c r="J45" s="14">
        <v>3.87</v>
      </c>
      <c r="K45" s="121">
        <f t="shared" si="1"/>
        <v>4.68</v>
      </c>
      <c r="L45" s="127"/>
    </row>
    <row r="46" spans="1:12" ht="24" customHeight="1">
      <c r="A46" s="126"/>
      <c r="B46" s="119">
        <f>'Tax Invoice'!D41</f>
        <v>6</v>
      </c>
      <c r="C46" s="10" t="s">
        <v>744</v>
      </c>
      <c r="D46" s="10" t="s">
        <v>801</v>
      </c>
      <c r="E46" s="130" t="s">
        <v>742</v>
      </c>
      <c r="F46" s="152"/>
      <c r="G46" s="153"/>
      <c r="H46" s="11" t="s">
        <v>862</v>
      </c>
      <c r="I46" s="14">
        <f t="shared" si="0"/>
        <v>0.27</v>
      </c>
      <c r="J46" s="14">
        <v>1.31</v>
      </c>
      <c r="K46" s="121">
        <f t="shared" si="1"/>
        <v>1.62</v>
      </c>
      <c r="L46" s="127"/>
    </row>
    <row r="47" spans="1:12" ht="24" customHeight="1">
      <c r="A47" s="126"/>
      <c r="B47" s="119">
        <f>'Tax Invoice'!D42</f>
        <v>10</v>
      </c>
      <c r="C47" s="10" t="s">
        <v>744</v>
      </c>
      <c r="D47" s="10" t="s">
        <v>802</v>
      </c>
      <c r="E47" s="130" t="s">
        <v>746</v>
      </c>
      <c r="F47" s="152"/>
      <c r="G47" s="153"/>
      <c r="H47" s="11" t="s">
        <v>862</v>
      </c>
      <c r="I47" s="14">
        <f t="shared" si="0"/>
        <v>0.43</v>
      </c>
      <c r="J47" s="14">
        <v>2.12</v>
      </c>
      <c r="K47" s="121">
        <f t="shared" si="1"/>
        <v>4.3</v>
      </c>
      <c r="L47" s="127"/>
    </row>
    <row r="48" spans="1:12" ht="24" customHeight="1">
      <c r="A48" s="126"/>
      <c r="B48" s="119">
        <f>'Tax Invoice'!D43</f>
        <v>10</v>
      </c>
      <c r="C48" s="10" t="s">
        <v>744</v>
      </c>
      <c r="D48" s="10" t="s">
        <v>803</v>
      </c>
      <c r="E48" s="130" t="s">
        <v>747</v>
      </c>
      <c r="F48" s="152"/>
      <c r="G48" s="153"/>
      <c r="H48" s="11" t="s">
        <v>862</v>
      </c>
      <c r="I48" s="14">
        <f t="shared" si="0"/>
        <v>0.54</v>
      </c>
      <c r="J48" s="14">
        <v>2.69</v>
      </c>
      <c r="K48" s="121">
        <f t="shared" si="1"/>
        <v>5.4</v>
      </c>
      <c r="L48" s="127"/>
    </row>
    <row r="49" spans="1:12" ht="24" customHeight="1">
      <c r="A49" s="126"/>
      <c r="B49" s="119">
        <f>'Tax Invoice'!D44</f>
        <v>10</v>
      </c>
      <c r="C49" s="10" t="s">
        <v>744</v>
      </c>
      <c r="D49" s="10" t="s">
        <v>804</v>
      </c>
      <c r="E49" s="130" t="s">
        <v>320</v>
      </c>
      <c r="F49" s="152"/>
      <c r="G49" s="153"/>
      <c r="H49" s="11" t="s">
        <v>862</v>
      </c>
      <c r="I49" s="14">
        <f t="shared" si="0"/>
        <v>0.57999999999999996</v>
      </c>
      <c r="J49" s="14">
        <v>2.9</v>
      </c>
      <c r="K49" s="121">
        <f t="shared" si="1"/>
        <v>5.8</v>
      </c>
      <c r="L49" s="127"/>
    </row>
    <row r="50" spans="1:12" ht="12.75" customHeight="1">
      <c r="A50" s="126"/>
      <c r="B50" s="119">
        <f>'Tax Invoice'!D45</f>
        <v>2</v>
      </c>
      <c r="C50" s="10" t="s">
        <v>748</v>
      </c>
      <c r="D50" s="10" t="s">
        <v>805</v>
      </c>
      <c r="E50" s="130" t="s">
        <v>732</v>
      </c>
      <c r="F50" s="152" t="s">
        <v>279</v>
      </c>
      <c r="G50" s="153"/>
      <c r="H50" s="11" t="s">
        <v>844</v>
      </c>
      <c r="I50" s="14">
        <f t="shared" si="0"/>
        <v>0.51</v>
      </c>
      <c r="J50" s="14">
        <v>2.54</v>
      </c>
      <c r="K50" s="121">
        <f t="shared" si="1"/>
        <v>1.02</v>
      </c>
      <c r="L50" s="127"/>
    </row>
    <row r="51" spans="1:12" ht="12.75" customHeight="1">
      <c r="A51" s="126"/>
      <c r="B51" s="119">
        <f>'Tax Invoice'!D46</f>
        <v>2</v>
      </c>
      <c r="C51" s="10" t="s">
        <v>748</v>
      </c>
      <c r="D51" s="10" t="s">
        <v>806</v>
      </c>
      <c r="E51" s="130" t="s">
        <v>716</v>
      </c>
      <c r="F51" s="152" t="s">
        <v>279</v>
      </c>
      <c r="G51" s="153"/>
      <c r="H51" s="11" t="s">
        <v>844</v>
      </c>
      <c r="I51" s="14">
        <f t="shared" si="0"/>
        <v>0.61</v>
      </c>
      <c r="J51" s="14">
        <v>3.03</v>
      </c>
      <c r="K51" s="121">
        <f t="shared" si="1"/>
        <v>1.22</v>
      </c>
      <c r="L51" s="127"/>
    </row>
    <row r="52" spans="1:12" ht="12.75" customHeight="1">
      <c r="A52" s="126"/>
      <c r="B52" s="119">
        <f>'Tax Invoice'!D47</f>
        <v>2</v>
      </c>
      <c r="C52" s="10" t="s">
        <v>748</v>
      </c>
      <c r="D52" s="10" t="s">
        <v>807</v>
      </c>
      <c r="E52" s="130" t="s">
        <v>718</v>
      </c>
      <c r="F52" s="152" t="s">
        <v>279</v>
      </c>
      <c r="G52" s="153"/>
      <c r="H52" s="11" t="s">
        <v>844</v>
      </c>
      <c r="I52" s="14">
        <f t="shared" si="0"/>
        <v>0.66</v>
      </c>
      <c r="J52" s="14">
        <v>3.27</v>
      </c>
      <c r="K52" s="121">
        <f t="shared" si="1"/>
        <v>1.32</v>
      </c>
      <c r="L52" s="127"/>
    </row>
    <row r="53" spans="1:12" ht="12.75" customHeight="1">
      <c r="A53" s="126"/>
      <c r="B53" s="119">
        <f>'Tax Invoice'!D48</f>
        <v>2</v>
      </c>
      <c r="C53" s="10" t="s">
        <v>748</v>
      </c>
      <c r="D53" s="10" t="s">
        <v>808</v>
      </c>
      <c r="E53" s="130" t="s">
        <v>719</v>
      </c>
      <c r="F53" s="152" t="s">
        <v>279</v>
      </c>
      <c r="G53" s="153"/>
      <c r="H53" s="11" t="s">
        <v>844</v>
      </c>
      <c r="I53" s="14">
        <f t="shared" si="0"/>
        <v>0.72</v>
      </c>
      <c r="J53" s="14">
        <v>3.57</v>
      </c>
      <c r="K53" s="121">
        <f t="shared" si="1"/>
        <v>1.44</v>
      </c>
      <c r="L53" s="127"/>
    </row>
    <row r="54" spans="1:12" ht="24" customHeight="1">
      <c r="A54" s="126"/>
      <c r="B54" s="119">
        <f>'Tax Invoice'!D49</f>
        <v>2</v>
      </c>
      <c r="C54" s="10" t="s">
        <v>750</v>
      </c>
      <c r="D54" s="10" t="s">
        <v>750</v>
      </c>
      <c r="E54" s="130" t="s">
        <v>30</v>
      </c>
      <c r="F54" s="152" t="s">
        <v>275</v>
      </c>
      <c r="G54" s="153"/>
      <c r="H54" s="11" t="s">
        <v>863</v>
      </c>
      <c r="I54" s="14">
        <f t="shared" si="0"/>
        <v>0.28000000000000003</v>
      </c>
      <c r="J54" s="14">
        <v>1.37</v>
      </c>
      <c r="K54" s="121">
        <f t="shared" si="1"/>
        <v>0.56000000000000005</v>
      </c>
      <c r="L54" s="127"/>
    </row>
    <row r="55" spans="1:12">
      <c r="A55" s="126"/>
      <c r="B55" s="119">
        <f>'Tax Invoice'!D50</f>
        <v>6</v>
      </c>
      <c r="C55" s="10" t="s">
        <v>752</v>
      </c>
      <c r="D55" s="10" t="s">
        <v>809</v>
      </c>
      <c r="E55" s="130" t="s">
        <v>304</v>
      </c>
      <c r="F55" s="152"/>
      <c r="G55" s="153"/>
      <c r="H55" s="11" t="s">
        <v>845</v>
      </c>
      <c r="I55" s="14">
        <f t="shared" ref="I55:I86" si="2">ROUNDUP(J55*$N$1,2)</f>
        <v>0.16</v>
      </c>
      <c r="J55" s="14">
        <v>0.77</v>
      </c>
      <c r="K55" s="121">
        <f t="shared" ref="K55:K86" si="3">I55*B55</f>
        <v>0.96</v>
      </c>
      <c r="L55" s="127"/>
    </row>
    <row r="56" spans="1:12">
      <c r="A56" s="126"/>
      <c r="B56" s="119">
        <f>'Tax Invoice'!D51</f>
        <v>6</v>
      </c>
      <c r="C56" s="10" t="s">
        <v>752</v>
      </c>
      <c r="D56" s="10" t="s">
        <v>810</v>
      </c>
      <c r="E56" s="130" t="s">
        <v>300</v>
      </c>
      <c r="F56" s="152"/>
      <c r="G56" s="153"/>
      <c r="H56" s="11" t="s">
        <v>845</v>
      </c>
      <c r="I56" s="14">
        <f t="shared" si="2"/>
        <v>0.18000000000000002</v>
      </c>
      <c r="J56" s="14">
        <v>0.87</v>
      </c>
      <c r="K56" s="121">
        <f t="shared" si="3"/>
        <v>1.08</v>
      </c>
      <c r="L56" s="127"/>
    </row>
    <row r="57" spans="1:12">
      <c r="A57" s="126"/>
      <c r="B57" s="119">
        <f>'Tax Invoice'!D52</f>
        <v>20</v>
      </c>
      <c r="C57" s="10" t="s">
        <v>121</v>
      </c>
      <c r="D57" s="10" t="s">
        <v>121</v>
      </c>
      <c r="E57" s="130"/>
      <c r="F57" s="152"/>
      <c r="G57" s="153"/>
      <c r="H57" s="11" t="s">
        <v>846</v>
      </c>
      <c r="I57" s="14">
        <f t="shared" si="2"/>
        <v>0.04</v>
      </c>
      <c r="J57" s="14">
        <v>0.19</v>
      </c>
      <c r="K57" s="121">
        <f t="shared" si="3"/>
        <v>0.8</v>
      </c>
      <c r="L57" s="127"/>
    </row>
    <row r="58" spans="1:12">
      <c r="A58" s="126"/>
      <c r="B58" s="119">
        <f>'Tax Invoice'!D53</f>
        <v>20</v>
      </c>
      <c r="C58" s="10" t="s">
        <v>755</v>
      </c>
      <c r="D58" s="10" t="s">
        <v>755</v>
      </c>
      <c r="E58" s="130"/>
      <c r="F58" s="152"/>
      <c r="G58" s="153"/>
      <c r="H58" s="11" t="s">
        <v>847</v>
      </c>
      <c r="I58" s="14">
        <f t="shared" si="2"/>
        <v>0.04</v>
      </c>
      <c r="J58" s="14">
        <v>0.19</v>
      </c>
      <c r="K58" s="121">
        <f t="shared" si="3"/>
        <v>0.8</v>
      </c>
      <c r="L58" s="127"/>
    </row>
    <row r="59" spans="1:12">
      <c r="A59" s="126"/>
      <c r="B59" s="119">
        <f>'Tax Invoice'!D54</f>
        <v>8</v>
      </c>
      <c r="C59" s="10" t="s">
        <v>631</v>
      </c>
      <c r="D59" s="10" t="s">
        <v>631</v>
      </c>
      <c r="E59" s="130" t="s">
        <v>279</v>
      </c>
      <c r="F59" s="152"/>
      <c r="G59" s="153"/>
      <c r="H59" s="11" t="s">
        <v>848</v>
      </c>
      <c r="I59" s="14">
        <f t="shared" si="2"/>
        <v>0.08</v>
      </c>
      <c r="J59" s="14">
        <v>0.38</v>
      </c>
      <c r="K59" s="121">
        <f t="shared" si="3"/>
        <v>0.64</v>
      </c>
      <c r="L59" s="127"/>
    </row>
    <row r="60" spans="1:12" ht="15" customHeight="1">
      <c r="A60" s="126"/>
      <c r="B60" s="119">
        <f>'Tax Invoice'!D55</f>
        <v>20</v>
      </c>
      <c r="C60" s="10" t="s">
        <v>127</v>
      </c>
      <c r="D60" s="10" t="s">
        <v>127</v>
      </c>
      <c r="E60" s="130" t="s">
        <v>245</v>
      </c>
      <c r="F60" s="152"/>
      <c r="G60" s="153"/>
      <c r="H60" s="11" t="s">
        <v>859</v>
      </c>
      <c r="I60" s="14">
        <f t="shared" si="2"/>
        <v>0.12</v>
      </c>
      <c r="J60" s="14">
        <v>0.57999999999999996</v>
      </c>
      <c r="K60" s="121">
        <f t="shared" si="3"/>
        <v>2.4</v>
      </c>
      <c r="L60" s="127"/>
    </row>
    <row r="61" spans="1:12" ht="15" customHeight="1">
      <c r="A61" s="126"/>
      <c r="B61" s="119">
        <f>'Tax Invoice'!D56</f>
        <v>4</v>
      </c>
      <c r="C61" s="10" t="s">
        <v>127</v>
      </c>
      <c r="D61" s="10" t="s">
        <v>127</v>
      </c>
      <c r="E61" s="130" t="s">
        <v>354</v>
      </c>
      <c r="F61" s="152"/>
      <c r="G61" s="153"/>
      <c r="H61" s="11" t="s">
        <v>859</v>
      </c>
      <c r="I61" s="14">
        <f t="shared" si="2"/>
        <v>0.12</v>
      </c>
      <c r="J61" s="14">
        <v>0.57999999999999996</v>
      </c>
      <c r="K61" s="121">
        <f t="shared" si="3"/>
        <v>0.48</v>
      </c>
      <c r="L61" s="127"/>
    </row>
    <row r="62" spans="1:12">
      <c r="A62" s="126"/>
      <c r="B62" s="119">
        <f>'Tax Invoice'!D57</f>
        <v>2</v>
      </c>
      <c r="C62" s="10" t="s">
        <v>759</v>
      </c>
      <c r="D62" s="10" t="s">
        <v>811</v>
      </c>
      <c r="E62" s="130" t="s">
        <v>760</v>
      </c>
      <c r="F62" s="152"/>
      <c r="G62" s="153"/>
      <c r="H62" s="11" t="s">
        <v>849</v>
      </c>
      <c r="I62" s="14">
        <f t="shared" si="2"/>
        <v>0.49</v>
      </c>
      <c r="J62" s="14">
        <v>2.44</v>
      </c>
      <c r="K62" s="121">
        <f t="shared" si="3"/>
        <v>0.98</v>
      </c>
      <c r="L62" s="127"/>
    </row>
    <row r="63" spans="1:12">
      <c r="A63" s="126"/>
      <c r="B63" s="119">
        <f>'Tax Invoice'!D58</f>
        <v>2</v>
      </c>
      <c r="C63" s="10" t="s">
        <v>762</v>
      </c>
      <c r="D63" s="10" t="s">
        <v>812</v>
      </c>
      <c r="E63" s="130" t="s">
        <v>732</v>
      </c>
      <c r="F63" s="152" t="s">
        <v>279</v>
      </c>
      <c r="G63" s="153"/>
      <c r="H63" s="11" t="s">
        <v>763</v>
      </c>
      <c r="I63" s="14">
        <f t="shared" si="2"/>
        <v>0.09</v>
      </c>
      <c r="J63" s="14">
        <v>0.41</v>
      </c>
      <c r="K63" s="121">
        <f t="shared" si="3"/>
        <v>0.18</v>
      </c>
      <c r="L63" s="127"/>
    </row>
    <row r="64" spans="1:12">
      <c r="A64" s="126"/>
      <c r="B64" s="119">
        <f>'Tax Invoice'!D59</f>
        <v>2</v>
      </c>
      <c r="C64" s="10" t="s">
        <v>762</v>
      </c>
      <c r="D64" s="10" t="s">
        <v>812</v>
      </c>
      <c r="E64" s="130" t="s">
        <v>732</v>
      </c>
      <c r="F64" s="152" t="s">
        <v>589</v>
      </c>
      <c r="G64" s="153"/>
      <c r="H64" s="11" t="s">
        <v>763</v>
      </c>
      <c r="I64" s="14">
        <f t="shared" si="2"/>
        <v>0.09</v>
      </c>
      <c r="J64" s="14">
        <v>0.41</v>
      </c>
      <c r="K64" s="121">
        <f t="shared" si="3"/>
        <v>0.18</v>
      </c>
      <c r="L64" s="127"/>
    </row>
    <row r="65" spans="1:12">
      <c r="A65" s="126"/>
      <c r="B65" s="119">
        <f>'Tax Invoice'!D60</f>
        <v>2</v>
      </c>
      <c r="C65" s="10" t="s">
        <v>762</v>
      </c>
      <c r="D65" s="10" t="s">
        <v>813</v>
      </c>
      <c r="E65" s="130" t="s">
        <v>721</v>
      </c>
      <c r="F65" s="152" t="s">
        <v>279</v>
      </c>
      <c r="G65" s="153"/>
      <c r="H65" s="11" t="s">
        <v>763</v>
      </c>
      <c r="I65" s="14">
        <f t="shared" si="2"/>
        <v>0.09</v>
      </c>
      <c r="J65" s="14">
        <v>0.45</v>
      </c>
      <c r="K65" s="121">
        <f t="shared" si="3"/>
        <v>0.18</v>
      </c>
      <c r="L65" s="127"/>
    </row>
    <row r="66" spans="1:12">
      <c r="A66" s="126"/>
      <c r="B66" s="119">
        <f>'Tax Invoice'!D61</f>
        <v>2</v>
      </c>
      <c r="C66" s="10" t="s">
        <v>762</v>
      </c>
      <c r="D66" s="10" t="s">
        <v>813</v>
      </c>
      <c r="E66" s="130" t="s">
        <v>721</v>
      </c>
      <c r="F66" s="152" t="s">
        <v>589</v>
      </c>
      <c r="G66" s="153"/>
      <c r="H66" s="11" t="s">
        <v>763</v>
      </c>
      <c r="I66" s="14">
        <f t="shared" si="2"/>
        <v>0.09</v>
      </c>
      <c r="J66" s="14">
        <v>0.45</v>
      </c>
      <c r="K66" s="121">
        <f t="shared" si="3"/>
        <v>0.18</v>
      </c>
      <c r="L66" s="127"/>
    </row>
    <row r="67" spans="1:12">
      <c r="A67" s="126"/>
      <c r="B67" s="119">
        <f>'Tax Invoice'!D62</f>
        <v>2</v>
      </c>
      <c r="C67" s="10" t="s">
        <v>762</v>
      </c>
      <c r="D67" s="10" t="s">
        <v>814</v>
      </c>
      <c r="E67" s="130" t="s">
        <v>716</v>
      </c>
      <c r="F67" s="152" t="s">
        <v>279</v>
      </c>
      <c r="G67" s="153"/>
      <c r="H67" s="11" t="s">
        <v>763</v>
      </c>
      <c r="I67" s="14">
        <f t="shared" si="2"/>
        <v>9.9999999999999992E-2</v>
      </c>
      <c r="J67" s="14">
        <v>0.47</v>
      </c>
      <c r="K67" s="121">
        <f t="shared" si="3"/>
        <v>0.19999999999999998</v>
      </c>
      <c r="L67" s="127"/>
    </row>
    <row r="68" spans="1:12">
      <c r="A68" s="126"/>
      <c r="B68" s="119">
        <f>'Tax Invoice'!D63</f>
        <v>2</v>
      </c>
      <c r="C68" s="10" t="s">
        <v>762</v>
      </c>
      <c r="D68" s="10" t="s">
        <v>814</v>
      </c>
      <c r="E68" s="130" t="s">
        <v>716</v>
      </c>
      <c r="F68" s="152" t="s">
        <v>589</v>
      </c>
      <c r="G68" s="153"/>
      <c r="H68" s="11" t="s">
        <v>763</v>
      </c>
      <c r="I68" s="14">
        <f t="shared" si="2"/>
        <v>9.9999999999999992E-2</v>
      </c>
      <c r="J68" s="14">
        <v>0.47</v>
      </c>
      <c r="K68" s="121">
        <f t="shared" si="3"/>
        <v>0.19999999999999998</v>
      </c>
      <c r="L68" s="127"/>
    </row>
    <row r="69" spans="1:12">
      <c r="A69" s="126"/>
      <c r="B69" s="119">
        <f>'Tax Invoice'!D64</f>
        <v>2</v>
      </c>
      <c r="C69" s="10" t="s">
        <v>762</v>
      </c>
      <c r="D69" s="10" t="s">
        <v>815</v>
      </c>
      <c r="E69" s="130" t="s">
        <v>718</v>
      </c>
      <c r="F69" s="152" t="s">
        <v>279</v>
      </c>
      <c r="G69" s="153"/>
      <c r="H69" s="11" t="s">
        <v>763</v>
      </c>
      <c r="I69" s="14">
        <f t="shared" si="2"/>
        <v>0.11</v>
      </c>
      <c r="J69" s="14">
        <v>0.51</v>
      </c>
      <c r="K69" s="121">
        <f t="shared" si="3"/>
        <v>0.22</v>
      </c>
      <c r="L69" s="127"/>
    </row>
    <row r="70" spans="1:12">
      <c r="A70" s="126"/>
      <c r="B70" s="119">
        <f>'Tax Invoice'!D65</f>
        <v>2</v>
      </c>
      <c r="C70" s="10" t="s">
        <v>762</v>
      </c>
      <c r="D70" s="10" t="s">
        <v>815</v>
      </c>
      <c r="E70" s="130" t="s">
        <v>718</v>
      </c>
      <c r="F70" s="152" t="s">
        <v>589</v>
      </c>
      <c r="G70" s="153"/>
      <c r="H70" s="11" t="s">
        <v>763</v>
      </c>
      <c r="I70" s="14">
        <f t="shared" si="2"/>
        <v>0.11</v>
      </c>
      <c r="J70" s="14">
        <v>0.51</v>
      </c>
      <c r="K70" s="121">
        <f t="shared" si="3"/>
        <v>0.22</v>
      </c>
      <c r="L70" s="127"/>
    </row>
    <row r="71" spans="1:12">
      <c r="A71" s="126"/>
      <c r="B71" s="119">
        <f>'Tax Invoice'!D66</f>
        <v>2</v>
      </c>
      <c r="C71" s="10" t="s">
        <v>762</v>
      </c>
      <c r="D71" s="10" t="s">
        <v>816</v>
      </c>
      <c r="E71" s="130" t="s">
        <v>719</v>
      </c>
      <c r="F71" s="152" t="s">
        <v>279</v>
      </c>
      <c r="G71" s="153"/>
      <c r="H71" s="11" t="s">
        <v>763</v>
      </c>
      <c r="I71" s="14">
        <f t="shared" si="2"/>
        <v>0.11</v>
      </c>
      <c r="J71" s="14">
        <v>0.55000000000000004</v>
      </c>
      <c r="K71" s="121">
        <f t="shared" si="3"/>
        <v>0.22</v>
      </c>
      <c r="L71" s="127"/>
    </row>
    <row r="72" spans="1:12">
      <c r="A72" s="126"/>
      <c r="B72" s="119">
        <f>'Tax Invoice'!D67</f>
        <v>2</v>
      </c>
      <c r="C72" s="10" t="s">
        <v>762</v>
      </c>
      <c r="D72" s="10" t="s">
        <v>816</v>
      </c>
      <c r="E72" s="130" t="s">
        <v>719</v>
      </c>
      <c r="F72" s="152" t="s">
        <v>589</v>
      </c>
      <c r="G72" s="153"/>
      <c r="H72" s="11" t="s">
        <v>763</v>
      </c>
      <c r="I72" s="14">
        <f t="shared" si="2"/>
        <v>0.11</v>
      </c>
      <c r="J72" s="14">
        <v>0.55000000000000004</v>
      </c>
      <c r="K72" s="121">
        <f t="shared" si="3"/>
        <v>0.22</v>
      </c>
      <c r="L72" s="127"/>
    </row>
    <row r="73" spans="1:12">
      <c r="A73" s="126"/>
      <c r="B73" s="119">
        <f>'Tax Invoice'!D68</f>
        <v>2</v>
      </c>
      <c r="C73" s="10" t="s">
        <v>764</v>
      </c>
      <c r="D73" s="10" t="s">
        <v>764</v>
      </c>
      <c r="E73" s="130" t="s">
        <v>765</v>
      </c>
      <c r="F73" s="152"/>
      <c r="G73" s="153"/>
      <c r="H73" s="11" t="s">
        <v>850</v>
      </c>
      <c r="I73" s="14">
        <f t="shared" si="2"/>
        <v>0.23</v>
      </c>
      <c r="J73" s="14">
        <v>1.1499999999999999</v>
      </c>
      <c r="K73" s="121">
        <f t="shared" si="3"/>
        <v>0.46</v>
      </c>
      <c r="L73" s="127"/>
    </row>
    <row r="74" spans="1:12">
      <c r="A74" s="126"/>
      <c r="B74" s="119">
        <f>'Tax Invoice'!D69</f>
        <v>3</v>
      </c>
      <c r="C74" s="10" t="s">
        <v>764</v>
      </c>
      <c r="D74" s="10" t="s">
        <v>764</v>
      </c>
      <c r="E74" s="130" t="s">
        <v>767</v>
      </c>
      <c r="F74" s="152"/>
      <c r="G74" s="153"/>
      <c r="H74" s="11" t="s">
        <v>850</v>
      </c>
      <c r="I74" s="14">
        <f t="shared" si="2"/>
        <v>0.23</v>
      </c>
      <c r="J74" s="14">
        <v>1.1499999999999999</v>
      </c>
      <c r="K74" s="121">
        <f t="shared" si="3"/>
        <v>0.69000000000000006</v>
      </c>
      <c r="L74" s="127"/>
    </row>
    <row r="75" spans="1:12">
      <c r="A75" s="126"/>
      <c r="B75" s="119">
        <f>'Tax Invoice'!D70</f>
        <v>3</v>
      </c>
      <c r="C75" s="10" t="s">
        <v>764</v>
      </c>
      <c r="D75" s="10" t="s">
        <v>764</v>
      </c>
      <c r="E75" s="130" t="s">
        <v>768</v>
      </c>
      <c r="F75" s="152"/>
      <c r="G75" s="153"/>
      <c r="H75" s="11" t="s">
        <v>850</v>
      </c>
      <c r="I75" s="14">
        <f t="shared" si="2"/>
        <v>0.23</v>
      </c>
      <c r="J75" s="14">
        <v>1.1499999999999999</v>
      </c>
      <c r="K75" s="121">
        <f t="shared" si="3"/>
        <v>0.69000000000000006</v>
      </c>
      <c r="L75" s="127"/>
    </row>
    <row r="76" spans="1:12">
      <c r="A76" s="126"/>
      <c r="B76" s="119">
        <f>'Tax Invoice'!D71</f>
        <v>2</v>
      </c>
      <c r="C76" s="10" t="s">
        <v>764</v>
      </c>
      <c r="D76" s="10" t="s">
        <v>764</v>
      </c>
      <c r="E76" s="130" t="s">
        <v>769</v>
      </c>
      <c r="F76" s="152"/>
      <c r="G76" s="153"/>
      <c r="H76" s="11" t="s">
        <v>850</v>
      </c>
      <c r="I76" s="14">
        <f t="shared" si="2"/>
        <v>0.23</v>
      </c>
      <c r="J76" s="14">
        <v>1.1499999999999999</v>
      </c>
      <c r="K76" s="121">
        <f t="shared" si="3"/>
        <v>0.46</v>
      </c>
      <c r="L76" s="127"/>
    </row>
    <row r="77" spans="1:12">
      <c r="A77" s="126"/>
      <c r="B77" s="119">
        <f>'Tax Invoice'!D72</f>
        <v>2</v>
      </c>
      <c r="C77" s="10" t="s">
        <v>770</v>
      </c>
      <c r="D77" s="10" t="s">
        <v>770</v>
      </c>
      <c r="E77" s="130" t="s">
        <v>765</v>
      </c>
      <c r="F77" s="152"/>
      <c r="G77" s="153"/>
      <c r="H77" s="11" t="s">
        <v>851</v>
      </c>
      <c r="I77" s="14">
        <f t="shared" si="2"/>
        <v>0.32</v>
      </c>
      <c r="J77" s="14">
        <v>1.56</v>
      </c>
      <c r="K77" s="121">
        <f t="shared" si="3"/>
        <v>0.64</v>
      </c>
      <c r="L77" s="127"/>
    </row>
    <row r="78" spans="1:12">
      <c r="A78" s="126"/>
      <c r="B78" s="119">
        <f>'Tax Invoice'!D73</f>
        <v>3</v>
      </c>
      <c r="C78" s="10" t="s">
        <v>770</v>
      </c>
      <c r="D78" s="10" t="s">
        <v>770</v>
      </c>
      <c r="E78" s="130" t="s">
        <v>767</v>
      </c>
      <c r="F78" s="152"/>
      <c r="G78" s="153"/>
      <c r="H78" s="11" t="s">
        <v>851</v>
      </c>
      <c r="I78" s="14">
        <f t="shared" si="2"/>
        <v>0.32</v>
      </c>
      <c r="J78" s="14">
        <v>1.56</v>
      </c>
      <c r="K78" s="121">
        <f t="shared" si="3"/>
        <v>0.96</v>
      </c>
      <c r="L78" s="127"/>
    </row>
    <row r="79" spans="1:12">
      <c r="A79" s="126"/>
      <c r="B79" s="119">
        <f>'Tax Invoice'!D74</f>
        <v>3</v>
      </c>
      <c r="C79" s="10" t="s">
        <v>770</v>
      </c>
      <c r="D79" s="10" t="s">
        <v>770</v>
      </c>
      <c r="E79" s="130" t="s">
        <v>768</v>
      </c>
      <c r="F79" s="152"/>
      <c r="G79" s="153"/>
      <c r="H79" s="11" t="s">
        <v>851</v>
      </c>
      <c r="I79" s="14">
        <f t="shared" si="2"/>
        <v>0.32</v>
      </c>
      <c r="J79" s="14">
        <v>1.56</v>
      </c>
      <c r="K79" s="121">
        <f t="shared" si="3"/>
        <v>0.96</v>
      </c>
      <c r="L79" s="127"/>
    </row>
    <row r="80" spans="1:12" ht="14.25" customHeight="1">
      <c r="A80" s="126"/>
      <c r="B80" s="119">
        <f>'Tax Invoice'!D75</f>
        <v>2</v>
      </c>
      <c r="C80" s="10" t="s">
        <v>772</v>
      </c>
      <c r="D80" s="10" t="s">
        <v>772</v>
      </c>
      <c r="E80" s="130" t="s">
        <v>765</v>
      </c>
      <c r="F80" s="152"/>
      <c r="G80" s="153"/>
      <c r="H80" s="11" t="s">
        <v>852</v>
      </c>
      <c r="I80" s="14">
        <f t="shared" si="2"/>
        <v>0.24000000000000002</v>
      </c>
      <c r="J80" s="14">
        <v>1.17</v>
      </c>
      <c r="K80" s="121">
        <f t="shared" si="3"/>
        <v>0.48000000000000004</v>
      </c>
      <c r="L80" s="127"/>
    </row>
    <row r="81" spans="1:12" ht="14.25" customHeight="1">
      <c r="A81" s="126"/>
      <c r="B81" s="119">
        <f>'Tax Invoice'!D76</f>
        <v>6</v>
      </c>
      <c r="C81" s="10" t="s">
        <v>772</v>
      </c>
      <c r="D81" s="10" t="s">
        <v>772</v>
      </c>
      <c r="E81" s="130" t="s">
        <v>774</v>
      </c>
      <c r="F81" s="152"/>
      <c r="G81" s="153"/>
      <c r="H81" s="11" t="s">
        <v>852</v>
      </c>
      <c r="I81" s="14">
        <f t="shared" si="2"/>
        <v>0.24000000000000002</v>
      </c>
      <c r="J81" s="14">
        <v>1.17</v>
      </c>
      <c r="K81" s="121">
        <f t="shared" si="3"/>
        <v>1.4400000000000002</v>
      </c>
      <c r="L81" s="127"/>
    </row>
    <row r="82" spans="1:12" ht="14.25" customHeight="1">
      <c r="A82" s="126"/>
      <c r="B82" s="119">
        <f>'Tax Invoice'!D77</f>
        <v>3</v>
      </c>
      <c r="C82" s="10" t="s">
        <v>772</v>
      </c>
      <c r="D82" s="10" t="s">
        <v>772</v>
      </c>
      <c r="E82" s="130" t="s">
        <v>767</v>
      </c>
      <c r="F82" s="152"/>
      <c r="G82" s="153"/>
      <c r="H82" s="11" t="s">
        <v>852</v>
      </c>
      <c r="I82" s="14">
        <f t="shared" si="2"/>
        <v>0.24000000000000002</v>
      </c>
      <c r="J82" s="14">
        <v>1.17</v>
      </c>
      <c r="K82" s="121">
        <f t="shared" si="3"/>
        <v>0.72000000000000008</v>
      </c>
      <c r="L82" s="127"/>
    </row>
    <row r="83" spans="1:12" ht="14.25" customHeight="1">
      <c r="A83" s="126"/>
      <c r="B83" s="119">
        <f>'Tax Invoice'!D78</f>
        <v>7</v>
      </c>
      <c r="C83" s="10" t="s">
        <v>772</v>
      </c>
      <c r="D83" s="10" t="s">
        <v>772</v>
      </c>
      <c r="E83" s="130" t="s">
        <v>768</v>
      </c>
      <c r="F83" s="152"/>
      <c r="G83" s="153"/>
      <c r="H83" s="11" t="s">
        <v>852</v>
      </c>
      <c r="I83" s="14">
        <f t="shared" si="2"/>
        <v>0.24000000000000002</v>
      </c>
      <c r="J83" s="14">
        <v>1.17</v>
      </c>
      <c r="K83" s="121">
        <f t="shared" si="3"/>
        <v>1.6800000000000002</v>
      </c>
      <c r="L83" s="127"/>
    </row>
    <row r="84" spans="1:12">
      <c r="A84" s="126"/>
      <c r="B84" s="119">
        <f>'Tax Invoice'!D79</f>
        <v>1</v>
      </c>
      <c r="C84" s="10" t="s">
        <v>775</v>
      </c>
      <c r="D84" s="10" t="s">
        <v>775</v>
      </c>
      <c r="E84" s="130" t="s">
        <v>776</v>
      </c>
      <c r="F84" s="152"/>
      <c r="G84" s="153"/>
      <c r="H84" s="11" t="s">
        <v>853</v>
      </c>
      <c r="I84" s="14">
        <f t="shared" si="2"/>
        <v>0.24000000000000002</v>
      </c>
      <c r="J84" s="14">
        <v>1.17</v>
      </c>
      <c r="K84" s="121">
        <f t="shared" si="3"/>
        <v>0.24000000000000002</v>
      </c>
      <c r="L84" s="127"/>
    </row>
    <row r="85" spans="1:12">
      <c r="A85" s="126"/>
      <c r="B85" s="119">
        <f>'Tax Invoice'!D80</f>
        <v>2</v>
      </c>
      <c r="C85" s="10" t="s">
        <v>775</v>
      </c>
      <c r="D85" s="10" t="s">
        <v>775</v>
      </c>
      <c r="E85" s="130" t="s">
        <v>774</v>
      </c>
      <c r="F85" s="152"/>
      <c r="G85" s="153"/>
      <c r="H85" s="11" t="s">
        <v>853</v>
      </c>
      <c r="I85" s="14">
        <f t="shared" si="2"/>
        <v>0.24000000000000002</v>
      </c>
      <c r="J85" s="14">
        <v>1.17</v>
      </c>
      <c r="K85" s="121">
        <f t="shared" si="3"/>
        <v>0.48000000000000004</v>
      </c>
      <c r="L85" s="127"/>
    </row>
    <row r="86" spans="1:12">
      <c r="A86" s="126"/>
      <c r="B86" s="119">
        <f>'Tax Invoice'!D81</f>
        <v>3</v>
      </c>
      <c r="C86" s="10" t="s">
        <v>775</v>
      </c>
      <c r="D86" s="10" t="s">
        <v>775</v>
      </c>
      <c r="E86" s="130" t="s">
        <v>767</v>
      </c>
      <c r="F86" s="152"/>
      <c r="G86" s="153"/>
      <c r="H86" s="11" t="s">
        <v>853</v>
      </c>
      <c r="I86" s="14">
        <f t="shared" si="2"/>
        <v>0.24000000000000002</v>
      </c>
      <c r="J86" s="14">
        <v>1.17</v>
      </c>
      <c r="K86" s="121">
        <f t="shared" si="3"/>
        <v>0.72000000000000008</v>
      </c>
      <c r="L86" s="127"/>
    </row>
    <row r="87" spans="1:12" ht="12.75" customHeight="1">
      <c r="A87" s="126"/>
      <c r="B87" s="119">
        <f>'Tax Invoice'!D82</f>
        <v>2</v>
      </c>
      <c r="C87" s="10" t="s">
        <v>778</v>
      </c>
      <c r="D87" s="10" t="s">
        <v>778</v>
      </c>
      <c r="E87" s="130" t="s">
        <v>776</v>
      </c>
      <c r="F87" s="152"/>
      <c r="G87" s="153"/>
      <c r="H87" s="11" t="s">
        <v>779</v>
      </c>
      <c r="I87" s="14">
        <f t="shared" ref="I87:I110" si="4">ROUNDUP(J87*$N$1,2)</f>
        <v>0.3</v>
      </c>
      <c r="J87" s="14">
        <v>1.46</v>
      </c>
      <c r="K87" s="121">
        <f t="shared" ref="K87:K110" si="5">I87*B87</f>
        <v>0.6</v>
      </c>
      <c r="L87" s="127"/>
    </row>
    <row r="88" spans="1:12" ht="12.75" customHeight="1">
      <c r="A88" s="126"/>
      <c r="B88" s="119">
        <f>'Tax Invoice'!D83</f>
        <v>3</v>
      </c>
      <c r="C88" s="10" t="s">
        <v>778</v>
      </c>
      <c r="D88" s="10" t="s">
        <v>778</v>
      </c>
      <c r="E88" s="130" t="s">
        <v>767</v>
      </c>
      <c r="F88" s="152"/>
      <c r="G88" s="153"/>
      <c r="H88" s="11" t="s">
        <v>779</v>
      </c>
      <c r="I88" s="14">
        <f t="shared" si="4"/>
        <v>0.3</v>
      </c>
      <c r="J88" s="14">
        <v>1.46</v>
      </c>
      <c r="K88" s="121">
        <f t="shared" si="5"/>
        <v>0.89999999999999991</v>
      </c>
      <c r="L88" s="127"/>
    </row>
    <row r="89" spans="1:12" ht="12.75" customHeight="1">
      <c r="A89" s="126"/>
      <c r="B89" s="119">
        <f>'Tax Invoice'!D84</f>
        <v>3</v>
      </c>
      <c r="C89" s="10" t="s">
        <v>778</v>
      </c>
      <c r="D89" s="10" t="s">
        <v>778</v>
      </c>
      <c r="E89" s="130" t="s">
        <v>768</v>
      </c>
      <c r="F89" s="152"/>
      <c r="G89" s="153"/>
      <c r="H89" s="11" t="s">
        <v>779</v>
      </c>
      <c r="I89" s="14">
        <f t="shared" si="4"/>
        <v>0.3</v>
      </c>
      <c r="J89" s="14">
        <v>1.46</v>
      </c>
      <c r="K89" s="121">
        <f t="shared" si="5"/>
        <v>0.89999999999999991</v>
      </c>
      <c r="L89" s="127"/>
    </row>
    <row r="90" spans="1:12" ht="12.75" customHeight="1">
      <c r="A90" s="126"/>
      <c r="B90" s="119">
        <f>'Tax Invoice'!D85</f>
        <v>3</v>
      </c>
      <c r="C90" s="10" t="s">
        <v>778</v>
      </c>
      <c r="D90" s="10" t="s">
        <v>778</v>
      </c>
      <c r="E90" s="130" t="s">
        <v>769</v>
      </c>
      <c r="F90" s="152"/>
      <c r="G90" s="153"/>
      <c r="H90" s="11" t="s">
        <v>779</v>
      </c>
      <c r="I90" s="14">
        <f t="shared" si="4"/>
        <v>0.3</v>
      </c>
      <c r="J90" s="14">
        <v>1.46</v>
      </c>
      <c r="K90" s="121">
        <f t="shared" si="5"/>
        <v>0.89999999999999991</v>
      </c>
      <c r="L90" s="127"/>
    </row>
    <row r="91" spans="1:12" ht="12.75" customHeight="1">
      <c r="A91" s="126"/>
      <c r="B91" s="119">
        <f>'Tax Invoice'!D86</f>
        <v>2</v>
      </c>
      <c r="C91" s="10" t="s">
        <v>780</v>
      </c>
      <c r="D91" s="10" t="s">
        <v>780</v>
      </c>
      <c r="E91" s="130" t="s">
        <v>765</v>
      </c>
      <c r="F91" s="152"/>
      <c r="G91" s="153"/>
      <c r="H91" s="11" t="s">
        <v>781</v>
      </c>
      <c r="I91" s="14">
        <f t="shared" si="4"/>
        <v>0.59</v>
      </c>
      <c r="J91" s="14">
        <v>2.93</v>
      </c>
      <c r="K91" s="121">
        <f t="shared" si="5"/>
        <v>1.18</v>
      </c>
      <c r="L91" s="127"/>
    </row>
    <row r="92" spans="1:12" ht="12.75" customHeight="1">
      <c r="A92" s="126"/>
      <c r="B92" s="119">
        <f>'Tax Invoice'!D87</f>
        <v>3</v>
      </c>
      <c r="C92" s="10" t="s">
        <v>780</v>
      </c>
      <c r="D92" s="10" t="s">
        <v>780</v>
      </c>
      <c r="E92" s="130" t="s">
        <v>774</v>
      </c>
      <c r="F92" s="152"/>
      <c r="G92" s="153"/>
      <c r="H92" s="11" t="s">
        <v>781</v>
      </c>
      <c r="I92" s="14">
        <f t="shared" si="4"/>
        <v>0.59</v>
      </c>
      <c r="J92" s="14">
        <v>2.93</v>
      </c>
      <c r="K92" s="121">
        <f t="shared" si="5"/>
        <v>1.77</v>
      </c>
      <c r="L92" s="127"/>
    </row>
    <row r="93" spans="1:12" ht="12.75" customHeight="1">
      <c r="A93" s="126"/>
      <c r="B93" s="119">
        <f>'Tax Invoice'!D88</f>
        <v>3</v>
      </c>
      <c r="C93" s="10" t="s">
        <v>780</v>
      </c>
      <c r="D93" s="10" t="s">
        <v>780</v>
      </c>
      <c r="E93" s="130" t="s">
        <v>767</v>
      </c>
      <c r="F93" s="152"/>
      <c r="G93" s="153"/>
      <c r="H93" s="11" t="s">
        <v>781</v>
      </c>
      <c r="I93" s="14">
        <f t="shared" si="4"/>
        <v>0.59</v>
      </c>
      <c r="J93" s="14">
        <v>2.93</v>
      </c>
      <c r="K93" s="121">
        <f t="shared" si="5"/>
        <v>1.77</v>
      </c>
      <c r="L93" s="127"/>
    </row>
    <row r="94" spans="1:12">
      <c r="A94" s="126"/>
      <c r="B94" s="119">
        <f>'Tax Invoice'!D89</f>
        <v>2</v>
      </c>
      <c r="C94" s="10" t="s">
        <v>782</v>
      </c>
      <c r="D94" s="10" t="s">
        <v>782</v>
      </c>
      <c r="E94" s="130" t="s">
        <v>776</v>
      </c>
      <c r="F94" s="152"/>
      <c r="G94" s="153"/>
      <c r="H94" s="11" t="s">
        <v>855</v>
      </c>
      <c r="I94" s="14">
        <f t="shared" si="4"/>
        <v>0.37</v>
      </c>
      <c r="J94" s="14">
        <v>1.85</v>
      </c>
      <c r="K94" s="121">
        <f t="shared" si="5"/>
        <v>0.74</v>
      </c>
      <c r="L94" s="127"/>
    </row>
    <row r="95" spans="1:12">
      <c r="A95" s="126"/>
      <c r="B95" s="119">
        <f>'Tax Invoice'!D90</f>
        <v>3</v>
      </c>
      <c r="C95" s="10" t="s">
        <v>782</v>
      </c>
      <c r="D95" s="10" t="s">
        <v>782</v>
      </c>
      <c r="E95" s="130" t="s">
        <v>765</v>
      </c>
      <c r="F95" s="152"/>
      <c r="G95" s="153"/>
      <c r="H95" s="11" t="s">
        <v>855</v>
      </c>
      <c r="I95" s="14">
        <f t="shared" si="4"/>
        <v>0.37</v>
      </c>
      <c r="J95" s="14">
        <v>1.85</v>
      </c>
      <c r="K95" s="121">
        <f t="shared" si="5"/>
        <v>1.1099999999999999</v>
      </c>
      <c r="L95" s="127"/>
    </row>
    <row r="96" spans="1:12">
      <c r="A96" s="126"/>
      <c r="B96" s="119">
        <f>'Tax Invoice'!D91</f>
        <v>4</v>
      </c>
      <c r="C96" s="10" t="s">
        <v>782</v>
      </c>
      <c r="D96" s="10" t="s">
        <v>782</v>
      </c>
      <c r="E96" s="130" t="s">
        <v>774</v>
      </c>
      <c r="F96" s="152"/>
      <c r="G96" s="153"/>
      <c r="H96" s="11" t="s">
        <v>855</v>
      </c>
      <c r="I96" s="14">
        <f t="shared" si="4"/>
        <v>0.37</v>
      </c>
      <c r="J96" s="14">
        <v>1.85</v>
      </c>
      <c r="K96" s="121">
        <f t="shared" si="5"/>
        <v>1.48</v>
      </c>
      <c r="L96" s="127"/>
    </row>
    <row r="97" spans="1:12" ht="24" hidden="1" customHeight="1">
      <c r="A97" s="126"/>
      <c r="B97" s="145">
        <v>0</v>
      </c>
      <c r="C97" s="146" t="s">
        <v>782</v>
      </c>
      <c r="D97" s="146" t="s">
        <v>782</v>
      </c>
      <c r="E97" s="143" t="s">
        <v>767</v>
      </c>
      <c r="F97" s="162"/>
      <c r="G97" s="163"/>
      <c r="H97" s="11" t="s">
        <v>854</v>
      </c>
      <c r="I97" s="148">
        <f t="shared" si="4"/>
        <v>0.37</v>
      </c>
      <c r="J97" s="148">
        <v>1.85</v>
      </c>
      <c r="K97" s="149">
        <f t="shared" si="5"/>
        <v>0</v>
      </c>
      <c r="L97" s="127"/>
    </row>
    <row r="98" spans="1:12">
      <c r="A98" s="126"/>
      <c r="B98" s="119">
        <f>'Tax Invoice'!D93</f>
        <v>3</v>
      </c>
      <c r="C98" s="10" t="s">
        <v>782</v>
      </c>
      <c r="D98" s="10" t="s">
        <v>782</v>
      </c>
      <c r="E98" s="130" t="s">
        <v>768</v>
      </c>
      <c r="F98" s="152"/>
      <c r="G98" s="153"/>
      <c r="H98" s="11" t="s">
        <v>855</v>
      </c>
      <c r="I98" s="14">
        <f t="shared" si="4"/>
        <v>0.37</v>
      </c>
      <c r="J98" s="14">
        <v>1.85</v>
      </c>
      <c r="K98" s="121">
        <f t="shared" si="5"/>
        <v>1.1099999999999999</v>
      </c>
      <c r="L98" s="127"/>
    </row>
    <row r="99" spans="1:12" ht="12.75" customHeight="1">
      <c r="A99" s="126"/>
      <c r="B99" s="119">
        <f>'Tax Invoice'!D94</f>
        <v>1</v>
      </c>
      <c r="C99" s="10" t="s">
        <v>784</v>
      </c>
      <c r="D99" s="10" t="s">
        <v>784</v>
      </c>
      <c r="E99" s="130" t="s">
        <v>776</v>
      </c>
      <c r="F99" s="152"/>
      <c r="G99" s="153"/>
      <c r="H99" s="11" t="s">
        <v>856</v>
      </c>
      <c r="I99" s="14">
        <f t="shared" si="4"/>
        <v>0.49</v>
      </c>
      <c r="J99" s="14">
        <v>2.44</v>
      </c>
      <c r="K99" s="121">
        <f t="shared" si="5"/>
        <v>0.49</v>
      </c>
      <c r="L99" s="127"/>
    </row>
    <row r="100" spans="1:12" ht="12.75" customHeight="1">
      <c r="A100" s="126"/>
      <c r="B100" s="119">
        <f>'Tax Invoice'!D95</f>
        <v>2</v>
      </c>
      <c r="C100" s="10" t="s">
        <v>784</v>
      </c>
      <c r="D100" s="10" t="s">
        <v>784</v>
      </c>
      <c r="E100" s="130" t="s">
        <v>765</v>
      </c>
      <c r="F100" s="152"/>
      <c r="G100" s="153"/>
      <c r="H100" s="11" t="s">
        <v>856</v>
      </c>
      <c r="I100" s="14">
        <f t="shared" si="4"/>
        <v>0.49</v>
      </c>
      <c r="J100" s="14">
        <v>2.44</v>
      </c>
      <c r="K100" s="121">
        <f t="shared" si="5"/>
        <v>0.98</v>
      </c>
      <c r="L100" s="127"/>
    </row>
    <row r="101" spans="1:12" ht="12.75" customHeight="1">
      <c r="A101" s="126"/>
      <c r="B101" s="119">
        <f>'Tax Invoice'!D96</f>
        <v>3</v>
      </c>
      <c r="C101" s="10" t="s">
        <v>784</v>
      </c>
      <c r="D101" s="10" t="s">
        <v>784</v>
      </c>
      <c r="E101" s="130" t="s">
        <v>768</v>
      </c>
      <c r="F101" s="152"/>
      <c r="G101" s="153"/>
      <c r="H101" s="11" t="s">
        <v>856</v>
      </c>
      <c r="I101" s="14">
        <f t="shared" si="4"/>
        <v>0.49</v>
      </c>
      <c r="J101" s="14">
        <v>2.44</v>
      </c>
      <c r="K101" s="121">
        <f t="shared" si="5"/>
        <v>1.47</v>
      </c>
      <c r="L101" s="127"/>
    </row>
    <row r="102" spans="1:12">
      <c r="A102" s="126"/>
      <c r="B102" s="119">
        <f>'Tax Invoice'!D97</f>
        <v>1</v>
      </c>
      <c r="C102" s="10" t="s">
        <v>786</v>
      </c>
      <c r="D102" s="10" t="s">
        <v>786</v>
      </c>
      <c r="E102" s="130" t="s">
        <v>765</v>
      </c>
      <c r="F102" s="152"/>
      <c r="G102" s="153"/>
      <c r="H102" s="11" t="s">
        <v>857</v>
      </c>
      <c r="I102" s="14">
        <f t="shared" si="4"/>
        <v>0.45</v>
      </c>
      <c r="J102" s="14">
        <v>2.2400000000000002</v>
      </c>
      <c r="K102" s="121">
        <f t="shared" si="5"/>
        <v>0.45</v>
      </c>
      <c r="L102" s="127"/>
    </row>
    <row r="103" spans="1:12">
      <c r="A103" s="126"/>
      <c r="B103" s="119">
        <f>'Tax Invoice'!D98</f>
        <v>6</v>
      </c>
      <c r="C103" s="10" t="s">
        <v>786</v>
      </c>
      <c r="D103" s="10" t="s">
        <v>786</v>
      </c>
      <c r="E103" s="130" t="s">
        <v>774</v>
      </c>
      <c r="F103" s="152"/>
      <c r="G103" s="153"/>
      <c r="H103" s="11" t="s">
        <v>857</v>
      </c>
      <c r="I103" s="14">
        <f t="shared" si="4"/>
        <v>0.45</v>
      </c>
      <c r="J103" s="14">
        <v>2.2400000000000002</v>
      </c>
      <c r="K103" s="121">
        <f t="shared" si="5"/>
        <v>2.7</v>
      </c>
      <c r="L103" s="127"/>
    </row>
    <row r="104" spans="1:12">
      <c r="A104" s="126"/>
      <c r="B104" s="119">
        <f>'Tax Invoice'!D99</f>
        <v>5</v>
      </c>
      <c r="C104" s="10" t="s">
        <v>786</v>
      </c>
      <c r="D104" s="10" t="s">
        <v>786</v>
      </c>
      <c r="E104" s="130" t="s">
        <v>767</v>
      </c>
      <c r="F104" s="152"/>
      <c r="G104" s="153"/>
      <c r="H104" s="11" t="s">
        <v>857</v>
      </c>
      <c r="I104" s="14">
        <f t="shared" si="4"/>
        <v>0.45</v>
      </c>
      <c r="J104" s="14">
        <v>2.2400000000000002</v>
      </c>
      <c r="K104" s="121">
        <f t="shared" si="5"/>
        <v>2.25</v>
      </c>
      <c r="L104" s="127"/>
    </row>
    <row r="105" spans="1:12">
      <c r="A105" s="126"/>
      <c r="B105" s="119">
        <f>'Tax Invoice'!D100</f>
        <v>4</v>
      </c>
      <c r="C105" s="10" t="s">
        <v>786</v>
      </c>
      <c r="D105" s="10" t="s">
        <v>786</v>
      </c>
      <c r="E105" s="130" t="s">
        <v>768</v>
      </c>
      <c r="F105" s="152"/>
      <c r="G105" s="153"/>
      <c r="H105" s="11" t="s">
        <v>857</v>
      </c>
      <c r="I105" s="14">
        <f t="shared" si="4"/>
        <v>0.45</v>
      </c>
      <c r="J105" s="14">
        <v>2.2400000000000002</v>
      </c>
      <c r="K105" s="121">
        <f t="shared" si="5"/>
        <v>1.8</v>
      </c>
      <c r="L105" s="127"/>
    </row>
    <row r="106" spans="1:12">
      <c r="A106" s="126"/>
      <c r="B106" s="119">
        <f>'Tax Invoice'!D101</f>
        <v>2</v>
      </c>
      <c r="C106" s="10" t="s">
        <v>788</v>
      </c>
      <c r="D106" s="10" t="s">
        <v>817</v>
      </c>
      <c r="E106" s="130" t="s">
        <v>717</v>
      </c>
      <c r="F106" s="152" t="s">
        <v>279</v>
      </c>
      <c r="G106" s="153"/>
      <c r="H106" s="11" t="s">
        <v>858</v>
      </c>
      <c r="I106" s="14">
        <f t="shared" si="4"/>
        <v>0.49</v>
      </c>
      <c r="J106" s="14">
        <v>2.44</v>
      </c>
      <c r="K106" s="121">
        <f t="shared" si="5"/>
        <v>0.98</v>
      </c>
      <c r="L106" s="127"/>
    </row>
    <row r="107" spans="1:12">
      <c r="A107" s="126"/>
      <c r="B107" s="119">
        <f>'Tax Invoice'!D102</f>
        <v>2</v>
      </c>
      <c r="C107" s="10" t="s">
        <v>788</v>
      </c>
      <c r="D107" s="10" t="s">
        <v>818</v>
      </c>
      <c r="E107" s="130" t="s">
        <v>721</v>
      </c>
      <c r="F107" s="152" t="s">
        <v>279</v>
      </c>
      <c r="G107" s="153"/>
      <c r="H107" s="11" t="s">
        <v>858</v>
      </c>
      <c r="I107" s="14">
        <f t="shared" si="4"/>
        <v>0.53</v>
      </c>
      <c r="J107" s="14">
        <v>2.64</v>
      </c>
      <c r="K107" s="121">
        <f t="shared" si="5"/>
        <v>1.06</v>
      </c>
      <c r="L107" s="127"/>
    </row>
    <row r="108" spans="1:12">
      <c r="A108" s="126"/>
      <c r="B108" s="119">
        <f>'Tax Invoice'!D103</f>
        <v>2</v>
      </c>
      <c r="C108" s="10" t="s">
        <v>788</v>
      </c>
      <c r="D108" s="10" t="s">
        <v>819</v>
      </c>
      <c r="E108" s="130" t="s">
        <v>716</v>
      </c>
      <c r="F108" s="152" t="s">
        <v>279</v>
      </c>
      <c r="G108" s="153"/>
      <c r="H108" s="11" t="s">
        <v>858</v>
      </c>
      <c r="I108" s="14">
        <f t="shared" si="4"/>
        <v>0.57000000000000006</v>
      </c>
      <c r="J108" s="14">
        <v>2.83</v>
      </c>
      <c r="K108" s="121">
        <f t="shared" si="5"/>
        <v>1.1400000000000001</v>
      </c>
      <c r="L108" s="127"/>
    </row>
    <row r="109" spans="1:12">
      <c r="A109" s="126"/>
      <c r="B109" s="119">
        <f>'Tax Invoice'!D104</f>
        <v>2</v>
      </c>
      <c r="C109" s="10" t="s">
        <v>788</v>
      </c>
      <c r="D109" s="10" t="s">
        <v>820</v>
      </c>
      <c r="E109" s="130" t="s">
        <v>718</v>
      </c>
      <c r="F109" s="152" t="s">
        <v>279</v>
      </c>
      <c r="G109" s="153"/>
      <c r="H109" s="11" t="s">
        <v>858</v>
      </c>
      <c r="I109" s="14">
        <f t="shared" si="4"/>
        <v>0.61</v>
      </c>
      <c r="J109" s="14">
        <v>3.03</v>
      </c>
      <c r="K109" s="121">
        <f t="shared" si="5"/>
        <v>1.22</v>
      </c>
      <c r="L109" s="127"/>
    </row>
    <row r="110" spans="1:12">
      <c r="A110" s="126"/>
      <c r="B110" s="120">
        <f>'Tax Invoice'!D105</f>
        <v>2</v>
      </c>
      <c r="C110" s="12" t="s">
        <v>788</v>
      </c>
      <c r="D110" s="12" t="s">
        <v>821</v>
      </c>
      <c r="E110" s="131" t="s">
        <v>719</v>
      </c>
      <c r="F110" s="164" t="s">
        <v>279</v>
      </c>
      <c r="G110" s="165"/>
      <c r="H110" s="13" t="s">
        <v>858</v>
      </c>
      <c r="I110" s="15">
        <f t="shared" si="4"/>
        <v>0.65</v>
      </c>
      <c r="J110" s="15">
        <v>3.22</v>
      </c>
      <c r="K110" s="122">
        <f t="shared" si="5"/>
        <v>1.3</v>
      </c>
      <c r="L110" s="127"/>
    </row>
    <row r="111" spans="1:12" ht="12.75" customHeight="1">
      <c r="A111" s="126"/>
      <c r="B111" s="138"/>
      <c r="C111" s="138"/>
      <c r="D111" s="138"/>
      <c r="E111" s="138"/>
      <c r="F111" s="138"/>
      <c r="G111" s="138"/>
      <c r="H111" s="138"/>
      <c r="I111" s="139" t="s">
        <v>261</v>
      </c>
      <c r="J111" s="139" t="s">
        <v>261</v>
      </c>
      <c r="K111" s="140">
        <f>SUM(K23:K110)</f>
        <v>104.39999999999998</v>
      </c>
      <c r="L111" s="127"/>
    </row>
    <row r="112" spans="1:12" ht="12.75" customHeight="1">
      <c r="A112" s="126"/>
      <c r="B112" s="138"/>
      <c r="C112" s="138"/>
      <c r="D112" s="138"/>
      <c r="E112" s="138"/>
      <c r="F112" s="138"/>
      <c r="G112" s="138"/>
      <c r="H112" s="138"/>
      <c r="I112" s="139" t="s">
        <v>864</v>
      </c>
      <c r="J112" s="139" t="s">
        <v>190</v>
      </c>
      <c r="K112" s="140">
        <v>15.16</v>
      </c>
      <c r="L112" s="127"/>
    </row>
    <row r="113" spans="1:12" ht="12.75" customHeight="1">
      <c r="A113" s="126"/>
      <c r="B113" s="138"/>
      <c r="C113" s="138"/>
      <c r="D113" s="138"/>
      <c r="E113" s="138"/>
      <c r="F113" s="138"/>
      <c r="G113" s="138"/>
      <c r="H113" s="138"/>
      <c r="I113" s="139" t="s">
        <v>263</v>
      </c>
      <c r="J113" s="139" t="s">
        <v>263</v>
      </c>
      <c r="K113" s="140">
        <f>SUM(K111:K112)</f>
        <v>119.55999999999997</v>
      </c>
      <c r="L113" s="127"/>
    </row>
    <row r="114" spans="1:12" ht="12.75" customHeight="1">
      <c r="A114" s="6"/>
      <c r="B114" s="7"/>
      <c r="C114" s="7"/>
      <c r="D114" s="7"/>
      <c r="E114" s="7"/>
      <c r="F114" s="7"/>
      <c r="G114" s="7"/>
      <c r="H114" s="7" t="s">
        <v>837</v>
      </c>
      <c r="I114" s="7"/>
      <c r="J114" s="7"/>
      <c r="K114" s="7"/>
      <c r="L114" s="8"/>
    </row>
  </sheetData>
  <mergeCells count="92">
    <mergeCell ref="F109:G109"/>
    <mergeCell ref="F110:G110"/>
    <mergeCell ref="F104:G104"/>
    <mergeCell ref="F105:G105"/>
    <mergeCell ref="F106:G106"/>
    <mergeCell ref="F107:G107"/>
    <mergeCell ref="F108:G108"/>
    <mergeCell ref="F99:G99"/>
    <mergeCell ref="F100:G100"/>
    <mergeCell ref="F101:G101"/>
    <mergeCell ref="F102:G102"/>
    <mergeCell ref="F103:G103"/>
    <mergeCell ref="F94:G94"/>
    <mergeCell ref="F95:G95"/>
    <mergeCell ref="F96:G96"/>
    <mergeCell ref="F97:G97"/>
    <mergeCell ref="F98:G98"/>
    <mergeCell ref="F89:G89"/>
    <mergeCell ref="F90:G90"/>
    <mergeCell ref="F91:G91"/>
    <mergeCell ref="F92:G92"/>
    <mergeCell ref="F93:G93"/>
    <mergeCell ref="F84:G84"/>
    <mergeCell ref="F85:G85"/>
    <mergeCell ref="F86:G86"/>
    <mergeCell ref="F87:G87"/>
    <mergeCell ref="F88:G88"/>
    <mergeCell ref="F79:G79"/>
    <mergeCell ref="F80:G80"/>
    <mergeCell ref="F81:G81"/>
    <mergeCell ref="F82:G82"/>
    <mergeCell ref="F83:G83"/>
    <mergeCell ref="F76:G76"/>
    <mergeCell ref="F77:G77"/>
    <mergeCell ref="F78:G78"/>
    <mergeCell ref="K10:K11"/>
    <mergeCell ref="K15:K16"/>
    <mergeCell ref="F71:G71"/>
    <mergeCell ref="F72:G72"/>
    <mergeCell ref="F73:G73"/>
    <mergeCell ref="F74:G74"/>
    <mergeCell ref="F75:G75"/>
    <mergeCell ref="F66:G66"/>
    <mergeCell ref="F67:G67"/>
    <mergeCell ref="F68:G68"/>
    <mergeCell ref="F69:G69"/>
    <mergeCell ref="F70:G70"/>
    <mergeCell ref="F61:G61"/>
    <mergeCell ref="F62:G62"/>
    <mergeCell ref="F63:G63"/>
    <mergeCell ref="F64:G64"/>
    <mergeCell ref="F65:G65"/>
    <mergeCell ref="F56:G56"/>
    <mergeCell ref="F57:G57"/>
    <mergeCell ref="F58:G58"/>
    <mergeCell ref="F59:G59"/>
    <mergeCell ref="F60:G60"/>
    <mergeCell ref="F51:G51"/>
    <mergeCell ref="F52:G52"/>
    <mergeCell ref="F53:G53"/>
    <mergeCell ref="F54:G54"/>
    <mergeCell ref="F55:G55"/>
    <mergeCell ref="F46:G46"/>
    <mergeCell ref="F47:G47"/>
    <mergeCell ref="F48:G48"/>
    <mergeCell ref="F49:G49"/>
    <mergeCell ref="F50:G50"/>
    <mergeCell ref="F41:G41"/>
    <mergeCell ref="F42:G42"/>
    <mergeCell ref="F43:G43"/>
    <mergeCell ref="F44:G44"/>
    <mergeCell ref="F45:G45"/>
    <mergeCell ref="F36:G36"/>
    <mergeCell ref="F37:G37"/>
    <mergeCell ref="F38:G38"/>
    <mergeCell ref="F39:G39"/>
    <mergeCell ref="F40:G40"/>
    <mergeCell ref="F21:G21"/>
    <mergeCell ref="F22:G22"/>
    <mergeCell ref="F23:G23"/>
    <mergeCell ref="F34:G34"/>
    <mergeCell ref="F35:G35"/>
    <mergeCell ref="F31:G31"/>
    <mergeCell ref="F32:G32"/>
    <mergeCell ref="F33:G33"/>
    <mergeCell ref="F25:G25"/>
    <mergeCell ref="F26:G26"/>
    <mergeCell ref="F24:G24"/>
    <mergeCell ref="F29:G29"/>
    <mergeCell ref="F30:G30"/>
    <mergeCell ref="F27:G27"/>
    <mergeCell ref="F28:G2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523.92000000000007</v>
      </c>
      <c r="O2" s="21" t="s">
        <v>265</v>
      </c>
    </row>
    <row r="3" spans="1:15" s="21" customFormat="1" ht="15" customHeight="1" thickBot="1">
      <c r="A3" s="22" t="s">
        <v>156</v>
      </c>
      <c r="G3" s="28">
        <f>Invoice!J15</f>
        <v>45179</v>
      </c>
      <c r="H3" s="29"/>
      <c r="N3" s="21">
        <v>523.92000000000007</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JOCAR REGALS S.L.</v>
      </c>
      <c r="B10" s="37"/>
      <c r="C10" s="37"/>
      <c r="D10" s="37"/>
      <c r="F10" s="38" t="str">
        <f>'Copy paste to Here'!B10</f>
        <v>JOCAR REGALS S.L.</v>
      </c>
      <c r="G10" s="39"/>
      <c r="H10" s="40"/>
      <c r="K10" s="107" t="s">
        <v>282</v>
      </c>
      <c r="L10" s="35" t="s">
        <v>282</v>
      </c>
      <c r="M10" s="21">
        <v>1</v>
      </c>
    </row>
    <row r="11" spans="1:15" s="21" customFormat="1" ht="15.75" thickBot="1">
      <c r="A11" s="41" t="str">
        <f>'Copy paste to Here'!G11</f>
        <v>ANTONIO LAMELAS TAPIA</v>
      </c>
      <c r="B11" s="42"/>
      <c r="C11" s="42"/>
      <c r="D11" s="42"/>
      <c r="F11" s="43" t="str">
        <f>'Copy paste to Here'!B11</f>
        <v>ANTONIO LAMELAS TAPIA</v>
      </c>
      <c r="G11" s="44"/>
      <c r="H11" s="45"/>
      <c r="K11" s="105" t="s">
        <v>163</v>
      </c>
      <c r="L11" s="46" t="s">
        <v>164</v>
      </c>
      <c r="M11" s="21">
        <f>VLOOKUP(G3,[1]Sheet1!$A$9:$I$7290,2,FALSE)</f>
        <v>35.369999999999997</v>
      </c>
    </row>
    <row r="12" spans="1:15" s="21" customFormat="1" ht="15.75" thickBot="1">
      <c r="A12" s="41" t="str">
        <f>'Copy paste to Here'!G12</f>
        <v>CALLE DEL MAR 112</v>
      </c>
      <c r="B12" s="42"/>
      <c r="C12" s="42"/>
      <c r="D12" s="42"/>
      <c r="E12" s="89"/>
      <c r="F12" s="43" t="str">
        <f>'Copy paste to Here'!B12</f>
        <v>CALLE DEL MAR 112</v>
      </c>
      <c r="G12" s="44"/>
      <c r="H12" s="45"/>
      <c r="K12" s="105" t="s">
        <v>165</v>
      </c>
      <c r="L12" s="46" t="s">
        <v>138</v>
      </c>
      <c r="M12" s="21">
        <f>VLOOKUP(G3,[1]Sheet1!$A$9:$I$7290,3,FALSE)</f>
        <v>37.65</v>
      </c>
    </row>
    <row r="13" spans="1:15" s="21" customFormat="1" ht="15.75" thickBot="1">
      <c r="A13" s="41" t="str">
        <f>'Copy paste to Here'!G13</f>
        <v>08911 BADALONA, Barcelona</v>
      </c>
      <c r="B13" s="42"/>
      <c r="C13" s="42"/>
      <c r="D13" s="42"/>
      <c r="E13" s="123" t="s">
        <v>138</v>
      </c>
      <c r="F13" s="43" t="str">
        <f>'Copy paste to Here'!B13</f>
        <v>08911 BADALONA, Barcelona</v>
      </c>
      <c r="G13" s="44"/>
      <c r="H13" s="45"/>
      <c r="K13" s="105" t="s">
        <v>166</v>
      </c>
      <c r="L13" s="46" t="s">
        <v>167</v>
      </c>
      <c r="M13" s="125">
        <f>VLOOKUP(G3,[1]Sheet1!$A$9:$I$7290,4,FALSE)</f>
        <v>43.89</v>
      </c>
    </row>
    <row r="14" spans="1:15" s="21" customFormat="1" ht="15.75" thickBot="1">
      <c r="A14" s="41" t="str">
        <f>'Copy paste to Here'!G14</f>
        <v>Spain</v>
      </c>
      <c r="B14" s="42"/>
      <c r="C14" s="42"/>
      <c r="D14" s="42"/>
      <c r="E14" s="123">
        <f>VLOOKUP(J9,$L$10:$M$17,2,FALSE)</f>
        <v>37.65</v>
      </c>
      <c r="F14" s="43" t="str">
        <f>'Copy paste to Here'!B14</f>
        <v>Spain</v>
      </c>
      <c r="G14" s="44"/>
      <c r="H14" s="45"/>
      <c r="K14" s="105" t="s">
        <v>168</v>
      </c>
      <c r="L14" s="46" t="s">
        <v>169</v>
      </c>
      <c r="M14" s="21">
        <f>VLOOKUP(G3,[1]Sheet1!$A$9:$I$7290,5,FALSE)</f>
        <v>22.24</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25.69</v>
      </c>
    </row>
    <row r="16" spans="1:15" s="21" customFormat="1" ht="13.7" customHeight="1" thickBot="1">
      <c r="A16" s="52"/>
      <c r="K16" s="106" t="s">
        <v>172</v>
      </c>
      <c r="L16" s="51" t="s">
        <v>173</v>
      </c>
      <c r="M16" s="21">
        <f>VLOOKUP(G3,[1]Sheet1!$A$9:$I$7290,7,FALSE)</f>
        <v>20.63</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Flexible acrylic tongue barbell, 14g (1.6mm) with 6mm solid colored acrylic balls - length 5/8'' (16mm) &amp; Color: White  &amp;  </v>
      </c>
      <c r="B18" s="57" t="str">
        <f>'Copy paste to Here'!C22</f>
        <v>ABBSA</v>
      </c>
      <c r="C18" s="57" t="s">
        <v>729</v>
      </c>
      <c r="D18" s="58">
        <f>Invoice!B23</f>
        <v>20</v>
      </c>
      <c r="E18" s="59">
        <f>'Shipping Invoice'!J23*$N$1</f>
        <v>0.17</v>
      </c>
      <c r="F18" s="59">
        <f>D18*E18</f>
        <v>3.4000000000000004</v>
      </c>
      <c r="G18" s="60">
        <f>E18*$E$14</f>
        <v>6.4005000000000001</v>
      </c>
      <c r="H18" s="61">
        <f>D18*G18</f>
        <v>128.01</v>
      </c>
    </row>
    <row r="19" spans="1:13" s="62" customFormat="1" ht="24">
      <c r="A19" s="124" t="str">
        <f>IF((LEN('Copy paste to Here'!G23))&gt;5,((CONCATENATE('Copy paste to Here'!G23," &amp; ",'Copy paste to Here'!D23,"  &amp;  ",'Copy paste to Here'!E23))),"Empty Cell")</f>
        <v xml:space="preserve">Flexible acrylic belly banana, 14g (1.6mm) with 5 &amp; 8mm solid colored acrylic balls - length 3/8'' (10mm) &amp; Color: White  &amp;  </v>
      </c>
      <c r="B19" s="57" t="str">
        <f>'Copy paste to Here'!C23</f>
        <v>ABNSA</v>
      </c>
      <c r="C19" s="57" t="s">
        <v>730</v>
      </c>
      <c r="D19" s="58">
        <f>Invoice!B24</f>
        <v>20</v>
      </c>
      <c r="E19" s="59">
        <f>'Shipping Invoice'!J24*$N$1</f>
        <v>0.17</v>
      </c>
      <c r="F19" s="59">
        <f t="shared" ref="F19:F82" si="0">D19*E19</f>
        <v>3.4000000000000004</v>
      </c>
      <c r="G19" s="60">
        <f t="shared" ref="G19:G82" si="1">E19*$E$14</f>
        <v>6.4005000000000001</v>
      </c>
      <c r="H19" s="63">
        <f t="shared" ref="H19:H82" si="2">D19*G19</f>
        <v>128.01</v>
      </c>
    </row>
    <row r="20" spans="1:13" s="62" customFormat="1" ht="24">
      <c r="A20" s="56" t="str">
        <f>IF((LEN('Copy paste to Here'!G24))&gt;5,((CONCATENATE('Copy paste to Here'!G24," &amp; ",'Copy paste to Here'!D24,"  &amp;  ",'Copy paste to Here'!E24))),"Empty Cell")</f>
        <v>Acrylic flesh tunnel with external screw-fit &amp; Gauge: 4mm  &amp;  Color: White</v>
      </c>
      <c r="B20" s="57" t="str">
        <f>'Copy paste to Here'!C24</f>
        <v>ACFP</v>
      </c>
      <c r="C20" s="57" t="s">
        <v>790</v>
      </c>
      <c r="D20" s="58">
        <f>Invoice!B25</f>
        <v>2</v>
      </c>
      <c r="E20" s="59">
        <f>'Shipping Invoice'!J25*$N$1</f>
        <v>0.61</v>
      </c>
      <c r="F20" s="59">
        <f t="shared" si="0"/>
        <v>1.22</v>
      </c>
      <c r="G20" s="60">
        <f t="shared" si="1"/>
        <v>22.9665</v>
      </c>
      <c r="H20" s="63">
        <f t="shared" si="2"/>
        <v>45.933</v>
      </c>
    </row>
    <row r="21" spans="1:13" s="62" customFormat="1" ht="24">
      <c r="A21" s="56" t="str">
        <f>IF((LEN('Copy paste to Here'!G25))&gt;5,((CONCATENATE('Copy paste to Here'!G25," &amp; ",'Copy paste to Here'!D25,"  &amp;  ",'Copy paste to Here'!E25))),"Empty Cell")</f>
        <v>Acrylic flesh tunnel with external screw-fit &amp; Gauge: 6mm  &amp;  Color: Black</v>
      </c>
      <c r="B21" s="57" t="str">
        <f>'Copy paste to Here'!C25</f>
        <v>ACFP</v>
      </c>
      <c r="C21" s="57" t="s">
        <v>791</v>
      </c>
      <c r="D21" s="58">
        <f>Invoice!B26</f>
        <v>2</v>
      </c>
      <c r="E21" s="59">
        <f>'Shipping Invoice'!J26*$N$1</f>
        <v>0.68</v>
      </c>
      <c r="F21" s="59">
        <f t="shared" si="0"/>
        <v>1.36</v>
      </c>
      <c r="G21" s="60">
        <f t="shared" si="1"/>
        <v>25.602</v>
      </c>
      <c r="H21" s="63">
        <f t="shared" si="2"/>
        <v>51.204000000000001</v>
      </c>
    </row>
    <row r="22" spans="1:13" s="62" customFormat="1" ht="24">
      <c r="A22" s="56" t="str">
        <f>IF((LEN('Copy paste to Here'!G26))&gt;5,((CONCATENATE('Copy paste to Here'!G26," &amp; ",'Copy paste to Here'!D26,"  &amp;  ",'Copy paste to Here'!E26))),"Empty Cell")</f>
        <v>Acrylic flesh tunnel with external screw-fit &amp; Gauge: 8mm  &amp;  Color: White</v>
      </c>
      <c r="B22" s="57" t="str">
        <f>'Copy paste to Here'!C26</f>
        <v>ACFP</v>
      </c>
      <c r="C22" s="57" t="s">
        <v>792</v>
      </c>
      <c r="D22" s="58">
        <f>Invoice!B27</f>
        <v>2</v>
      </c>
      <c r="E22" s="59">
        <f>'Shipping Invoice'!J27*$N$1</f>
        <v>0.72</v>
      </c>
      <c r="F22" s="59">
        <f t="shared" si="0"/>
        <v>1.44</v>
      </c>
      <c r="G22" s="60">
        <f t="shared" si="1"/>
        <v>27.107999999999997</v>
      </c>
      <c r="H22" s="63">
        <f t="shared" si="2"/>
        <v>54.215999999999994</v>
      </c>
    </row>
    <row r="23" spans="1:13" s="62" customFormat="1" ht="24">
      <c r="A23" s="56" t="str">
        <f>IF((LEN('Copy paste to Here'!G27))&gt;5,((CONCATENATE('Copy paste to Here'!G27," &amp; ",'Copy paste to Here'!D27,"  &amp;  ",'Copy paste to Here'!E27))),"Empty Cell")</f>
        <v>Acrylic flesh tunnel with external screw-fit &amp; Gauge: 10mm  &amp;  Color: White</v>
      </c>
      <c r="B23" s="57" t="str">
        <f>'Copy paste to Here'!C27</f>
        <v>ACFP</v>
      </c>
      <c r="C23" s="57" t="s">
        <v>793</v>
      </c>
      <c r="D23" s="58">
        <f>Invoice!B28</f>
        <v>2</v>
      </c>
      <c r="E23" s="59">
        <f>'Shipping Invoice'!J28*$N$1</f>
        <v>0.77</v>
      </c>
      <c r="F23" s="59">
        <f t="shared" si="0"/>
        <v>1.54</v>
      </c>
      <c r="G23" s="60">
        <f t="shared" si="1"/>
        <v>28.990500000000001</v>
      </c>
      <c r="H23" s="63">
        <f t="shared" si="2"/>
        <v>57.981000000000002</v>
      </c>
    </row>
    <row r="24" spans="1:13" s="62" customFormat="1" ht="24">
      <c r="A24" s="56" t="str">
        <f>IF((LEN('Copy paste to Here'!G28))&gt;5,((CONCATENATE('Copy paste to Here'!G28," &amp; ",'Copy paste to Here'!D28,"  &amp;  ",'Copy paste to Here'!E28))),"Empty Cell")</f>
        <v>Acrylic flesh tunnel with external screw-fit &amp; Gauge: 12mm  &amp;  Color: Black</v>
      </c>
      <c r="B24" s="57" t="str">
        <f>'Copy paste to Here'!C28</f>
        <v>ACFP</v>
      </c>
      <c r="C24" s="57" t="s">
        <v>794</v>
      </c>
      <c r="D24" s="58">
        <f>Invoice!B29</f>
        <v>2</v>
      </c>
      <c r="E24" s="59">
        <f>'Shipping Invoice'!J29*$N$1</f>
        <v>0.86</v>
      </c>
      <c r="F24" s="59">
        <f t="shared" si="0"/>
        <v>1.72</v>
      </c>
      <c r="G24" s="60">
        <f t="shared" si="1"/>
        <v>32.378999999999998</v>
      </c>
      <c r="H24" s="63">
        <f t="shared" si="2"/>
        <v>64.757999999999996</v>
      </c>
    </row>
    <row r="25" spans="1:13" s="62" customFormat="1" ht="36">
      <c r="A25" s="56" t="str">
        <f>IF((LEN('Copy paste to Here'!G29))&gt;5,((CONCATENATE('Copy paste to Here'!G29," &amp; ",'Copy paste to Here'!D29,"  &amp;  ",'Copy paste to Here'!E29))),"Empty Cell")</f>
        <v>316L steel belly banana, 14g (1.6m) with a 8mm and a 5mm bezel set jewel ball using original Czech Preciosa crystals. &amp; Length: 10mm  &amp;  Crystal Color: Clear</v>
      </c>
      <c r="B25" s="57" t="str">
        <f>'Copy paste to Here'!C29</f>
        <v>BN2CG</v>
      </c>
      <c r="C25" s="57" t="s">
        <v>668</v>
      </c>
      <c r="D25" s="58">
        <f>Invoice!B30</f>
        <v>10</v>
      </c>
      <c r="E25" s="59">
        <f>'Shipping Invoice'!J30*$N$1</f>
        <v>0.84</v>
      </c>
      <c r="F25" s="59">
        <f t="shared" si="0"/>
        <v>8.4</v>
      </c>
      <c r="G25" s="60">
        <f t="shared" si="1"/>
        <v>31.625999999999998</v>
      </c>
      <c r="H25" s="63">
        <f t="shared" si="2"/>
        <v>316.26</v>
      </c>
    </row>
    <row r="26" spans="1:13" s="62" customFormat="1" ht="36">
      <c r="A26" s="56" t="str">
        <f>IF((LEN('Copy paste to Here'!G30))&gt;5,((CONCATENATE('Copy paste to Here'!G30," &amp; ",'Copy paste to Here'!D30,"  &amp;  ",'Copy paste to Here'!E30))),"Empty Cell")</f>
        <v>316L steel belly banana, 14g (1.6m) with a 8mm and a 5mm bezel set jewel ball using original Czech Preciosa crystals. &amp; Length: 10mm  &amp;  Crystal Color: Rose</v>
      </c>
      <c r="B26" s="57" t="str">
        <f>'Copy paste to Here'!C30</f>
        <v>BN2CG</v>
      </c>
      <c r="C26" s="57" t="s">
        <v>668</v>
      </c>
      <c r="D26" s="58">
        <f>Invoice!B31</f>
        <v>3</v>
      </c>
      <c r="E26" s="59">
        <f>'Shipping Invoice'!J31*$N$1</f>
        <v>0.84</v>
      </c>
      <c r="F26" s="59">
        <f t="shared" si="0"/>
        <v>2.52</v>
      </c>
      <c r="G26" s="60">
        <f t="shared" si="1"/>
        <v>31.625999999999998</v>
      </c>
      <c r="H26" s="63">
        <f t="shared" si="2"/>
        <v>94.877999999999986</v>
      </c>
    </row>
    <row r="27" spans="1:13" s="62" customFormat="1" ht="36">
      <c r="A27" s="56" t="str">
        <f>IF((LEN('Copy paste to Here'!G31))&gt;5,((CONCATENATE('Copy paste to Here'!G31," &amp; ",'Copy paste to Here'!D31,"  &amp;  ",'Copy paste to Here'!E31))),"Empty Cell")</f>
        <v>316L steel belly banana, 14g (1.6m) with a 8mm and a 5mm bezel set jewel ball using original Czech Preciosa crystals. &amp; Length: 10mm  &amp;  Crystal Color: Light Sapphire</v>
      </c>
      <c r="B27" s="57" t="str">
        <f>'Copy paste to Here'!C31</f>
        <v>BN2CG</v>
      </c>
      <c r="C27" s="57" t="s">
        <v>668</v>
      </c>
      <c r="D27" s="58">
        <f>Invoice!B32</f>
        <v>3</v>
      </c>
      <c r="E27" s="59">
        <f>'Shipping Invoice'!J32*$N$1</f>
        <v>0.84</v>
      </c>
      <c r="F27" s="59">
        <f t="shared" si="0"/>
        <v>2.52</v>
      </c>
      <c r="G27" s="60">
        <f t="shared" si="1"/>
        <v>31.625999999999998</v>
      </c>
      <c r="H27" s="63">
        <f t="shared" si="2"/>
        <v>94.877999999999986</v>
      </c>
    </row>
    <row r="28" spans="1:13" s="62" customFormat="1" ht="36">
      <c r="A28" s="56" t="str">
        <f>IF((LEN('Copy paste to Here'!G32))&gt;5,((CONCATENATE('Copy paste to Here'!G32," &amp; ",'Copy paste to Here'!D32,"  &amp;  ",'Copy paste to Here'!E32))),"Empty Cell")</f>
        <v>316L steel belly banana, 14g (1.6m) with a 8mm and a 5mm bezel set jewel ball using original Czech Preciosa crystals. &amp; Length: 10mm  &amp;  Crystal Color: Aquamarine</v>
      </c>
      <c r="B28" s="57" t="str">
        <f>'Copy paste to Here'!C32</f>
        <v>BN2CG</v>
      </c>
      <c r="C28" s="57" t="s">
        <v>668</v>
      </c>
      <c r="D28" s="58">
        <f>Invoice!B33</f>
        <v>3</v>
      </c>
      <c r="E28" s="59">
        <f>'Shipping Invoice'!J33*$N$1</f>
        <v>0.84</v>
      </c>
      <c r="F28" s="59">
        <f t="shared" si="0"/>
        <v>2.52</v>
      </c>
      <c r="G28" s="60">
        <f t="shared" si="1"/>
        <v>31.625999999999998</v>
      </c>
      <c r="H28" s="63">
        <f t="shared" si="2"/>
        <v>94.877999999999986</v>
      </c>
    </row>
    <row r="29" spans="1:13" s="62" customFormat="1" ht="36">
      <c r="A29" s="56" t="str">
        <f>IF((LEN('Copy paste to Here'!G33))&gt;5,((CONCATENATE('Copy paste to Here'!G33," &amp; ",'Copy paste to Here'!D33,"  &amp;  ",'Copy paste to Here'!E33))),"Empty Cell")</f>
        <v>316L steel belly banana, 14g (1.6m) with a 8mm and a 5mm bezel set jewel ball using original Czech Preciosa crystals. &amp; Length: 10mm  &amp;  Crystal Color: Blue Zircon</v>
      </c>
      <c r="B29" s="57" t="str">
        <f>'Copy paste to Here'!C33</f>
        <v>BN2CG</v>
      </c>
      <c r="C29" s="57" t="s">
        <v>668</v>
      </c>
      <c r="D29" s="58">
        <f>Invoice!B34</f>
        <v>3</v>
      </c>
      <c r="E29" s="59">
        <f>'Shipping Invoice'!J34*$N$1</f>
        <v>0.84</v>
      </c>
      <c r="F29" s="59">
        <f t="shared" si="0"/>
        <v>2.52</v>
      </c>
      <c r="G29" s="60">
        <f t="shared" si="1"/>
        <v>31.625999999999998</v>
      </c>
      <c r="H29" s="63">
        <f t="shared" si="2"/>
        <v>94.877999999999986</v>
      </c>
    </row>
    <row r="30" spans="1:13" s="62" customFormat="1" ht="24">
      <c r="A30" s="56" t="str">
        <f>IF((LEN('Copy paste to Here'!G34))&gt;5,((CONCATENATE('Copy paste to Here'!G34," &amp; ",'Copy paste to Here'!D34,"  &amp;  ",'Copy paste to Here'!E34))),"Empty Cell")</f>
        <v xml:space="preserve">Surgical steel belly banana, 14g (1.6mm) with 5 &amp; 8 mm acrylic marble balls - length 3/8'' (10mm) &amp; Color: Black  &amp;  </v>
      </c>
      <c r="B30" s="57" t="str">
        <f>'Copy paste to Here'!C34</f>
        <v>BNMB</v>
      </c>
      <c r="C30" s="57" t="s">
        <v>734</v>
      </c>
      <c r="D30" s="58">
        <f>Invoice!B35</f>
        <v>2</v>
      </c>
      <c r="E30" s="59">
        <f>'Shipping Invoice'!J35*$N$1</f>
        <v>0.2</v>
      </c>
      <c r="F30" s="59">
        <f t="shared" si="0"/>
        <v>0.4</v>
      </c>
      <c r="G30" s="60">
        <f t="shared" si="1"/>
        <v>7.53</v>
      </c>
      <c r="H30" s="63">
        <f t="shared" si="2"/>
        <v>15.06</v>
      </c>
    </row>
    <row r="31" spans="1:13" s="62" customFormat="1" ht="24">
      <c r="A31" s="56" t="str">
        <f>IF((LEN('Copy paste to Here'!G35))&gt;5,((CONCATENATE('Copy paste to Here'!G35," &amp; ",'Copy paste to Here'!D35,"  &amp;  ",'Copy paste to Here'!E35))),"Empty Cell")</f>
        <v xml:space="preserve">Surgical steel belly banana, 14g (1.6mm) with 5 &amp; 8 mm acrylic marble balls - length 3/8'' (10mm) &amp; Color: Clear  &amp;  </v>
      </c>
      <c r="B31" s="57" t="str">
        <f>'Copy paste to Here'!C35</f>
        <v>BNMB</v>
      </c>
      <c r="C31" s="57" t="s">
        <v>734</v>
      </c>
      <c r="D31" s="58">
        <f>Invoice!B36</f>
        <v>10</v>
      </c>
      <c r="E31" s="59">
        <f>'Shipping Invoice'!J36*$N$1</f>
        <v>0.2</v>
      </c>
      <c r="F31" s="59">
        <f t="shared" si="0"/>
        <v>2</v>
      </c>
      <c r="G31" s="60">
        <f t="shared" si="1"/>
        <v>7.53</v>
      </c>
      <c r="H31" s="63">
        <f t="shared" si="2"/>
        <v>75.3</v>
      </c>
    </row>
    <row r="32" spans="1:13" s="62" customFormat="1" ht="24">
      <c r="A32" s="56" t="str">
        <f>IF((LEN('Copy paste to Here'!G36))&gt;5,((CONCATENATE('Copy paste to Here'!G36," &amp; ",'Copy paste to Here'!D36,"  &amp;  ",'Copy paste to Here'!E36))),"Empty Cell")</f>
        <v xml:space="preserve">Surgical steel belly banana, 14g (1.6mm) with 5 &amp; 8 mm acrylic marble balls - length 3/8'' (10mm) &amp; Color: Light blue  &amp;  </v>
      </c>
      <c r="B32" s="57" t="str">
        <f>'Copy paste to Here'!C36</f>
        <v>BNMB</v>
      </c>
      <c r="C32" s="57" t="s">
        <v>734</v>
      </c>
      <c r="D32" s="58">
        <f>Invoice!B37</f>
        <v>6</v>
      </c>
      <c r="E32" s="59">
        <f>'Shipping Invoice'!J37*$N$1</f>
        <v>0.2</v>
      </c>
      <c r="F32" s="59">
        <f t="shared" si="0"/>
        <v>1.2000000000000002</v>
      </c>
      <c r="G32" s="60">
        <f t="shared" si="1"/>
        <v>7.53</v>
      </c>
      <c r="H32" s="63">
        <f t="shared" si="2"/>
        <v>45.18</v>
      </c>
    </row>
    <row r="33" spans="1:8" s="62" customFormat="1" ht="24">
      <c r="A33" s="56" t="str">
        <f>IF((LEN('Copy paste to Here'!G37))&gt;5,((CONCATENATE('Copy paste to Here'!G37," &amp; ",'Copy paste to Here'!D37,"  &amp;  ",'Copy paste to Here'!E37))),"Empty Cell")</f>
        <v xml:space="preserve">Surgical steel belly banana, 14g (1.6mm) with 5 &amp; 8 mm acrylic marble balls - length 3/8'' (10mm) &amp; Color: Green  &amp;  </v>
      </c>
      <c r="B33" s="57" t="str">
        <f>'Copy paste to Here'!C37</f>
        <v>BNMB</v>
      </c>
      <c r="C33" s="57" t="s">
        <v>734</v>
      </c>
      <c r="D33" s="58">
        <f>Invoice!B38</f>
        <v>3</v>
      </c>
      <c r="E33" s="59">
        <f>'Shipping Invoice'!J38*$N$1</f>
        <v>0.2</v>
      </c>
      <c r="F33" s="59">
        <f t="shared" si="0"/>
        <v>0.60000000000000009</v>
      </c>
      <c r="G33" s="60">
        <f t="shared" si="1"/>
        <v>7.53</v>
      </c>
      <c r="H33" s="63">
        <f t="shared" si="2"/>
        <v>22.59</v>
      </c>
    </row>
    <row r="34" spans="1:8" s="62" customFormat="1" ht="24">
      <c r="A34" s="56" t="str">
        <f>IF((LEN('Copy paste to Here'!G38))&gt;5,((CONCATENATE('Copy paste to Here'!G38," &amp; ",'Copy paste to Here'!D38,"  &amp;  ",'Copy paste to Here'!E38))),"Empty Cell")</f>
        <v xml:space="preserve">Surgical steel belly bananas, 14g (1.6mm) with 5 &amp; 8mm solid acrylic color balls - length 3/8'' (10mm) &amp; Color: White  &amp;  </v>
      </c>
      <c r="B34" s="57" t="str">
        <f>'Copy paste to Here'!C38</f>
        <v>BNSA</v>
      </c>
      <c r="C34" s="57" t="s">
        <v>736</v>
      </c>
      <c r="D34" s="58">
        <f>Invoice!B39</f>
        <v>20</v>
      </c>
      <c r="E34" s="59">
        <f>'Shipping Invoice'!J39*$N$1</f>
        <v>0.18</v>
      </c>
      <c r="F34" s="59">
        <f t="shared" si="0"/>
        <v>3.5999999999999996</v>
      </c>
      <c r="G34" s="60">
        <f t="shared" si="1"/>
        <v>6.7769999999999992</v>
      </c>
      <c r="H34" s="63">
        <f t="shared" si="2"/>
        <v>135.54</v>
      </c>
    </row>
    <row r="35" spans="1:8" s="62" customFormat="1" ht="48">
      <c r="A35" s="56" t="str">
        <f>IF((LEN('Copy paste to Here'!G39))&gt;5,((CONCATENATE('Copy paste to Here'!G39," &amp; ",'Copy paste to Here'!D39,"  &amp;  ",'Copy paste to Here'!E39))),"Empty Cell")</f>
        <v xml:space="preserve">Box with 40 pieces of silver nose hoops, 22g (0.6mm) and an outer diameter of 5/16''(8mm) and 3/8'' (10mm) (in standard packing or in vacuum sealed packing to prevent tarnishing) &amp; Packing Option: Vacuum Sealed Packing to prevent tarnishing  &amp;  </v>
      </c>
      <c r="B35" s="57" t="str">
        <f>'Copy paste to Here'!C39</f>
        <v>DNSM31</v>
      </c>
      <c r="C35" s="57" t="s">
        <v>795</v>
      </c>
      <c r="D35" s="58">
        <f>Invoice!B40</f>
        <v>1</v>
      </c>
      <c r="E35" s="59">
        <f>'Shipping Invoice'!J40*$N$1</f>
        <v>24.86</v>
      </c>
      <c r="F35" s="59">
        <f t="shared" si="0"/>
        <v>24.86</v>
      </c>
      <c r="G35" s="60">
        <f t="shared" si="1"/>
        <v>935.97899999999993</v>
      </c>
      <c r="H35" s="63">
        <f t="shared" si="2"/>
        <v>935.97899999999993</v>
      </c>
    </row>
    <row r="36" spans="1:8" s="62" customFormat="1" ht="60">
      <c r="A36" s="56" t="str">
        <f>IF((LEN('Copy paste to Here'!G40))&gt;5,((CONCATENATE('Copy paste to Here'!G40," &amp; ",'Copy paste to Here'!D40,"  &amp;  ",'Copy paste to Here'!E40))),"Empty Cell")</f>
        <v xml:space="preserve">Box with 40 pieces of silver nose hoops, 22g (0.6mm) with a single ball and an outer diameter of 5/16''(8mm) and 3/8'' (10mm) (in standard packing or in vacuum sealed packing to prevent tarnishing) &amp; Packing Option: Vacuum Sealed Packing to prevent tarnishing  &amp;  </v>
      </c>
      <c r="B36" s="57" t="str">
        <f>'Copy paste to Here'!C40</f>
        <v>DNSM32</v>
      </c>
      <c r="C36" s="57" t="s">
        <v>796</v>
      </c>
      <c r="D36" s="58">
        <f>Invoice!B41</f>
        <v>1</v>
      </c>
      <c r="E36" s="59">
        <f>'Shipping Invoice'!J41*$N$1</f>
        <v>20.37</v>
      </c>
      <c r="F36" s="59">
        <f t="shared" si="0"/>
        <v>20.37</v>
      </c>
      <c r="G36" s="60">
        <f t="shared" si="1"/>
        <v>766.93050000000005</v>
      </c>
      <c r="H36" s="63">
        <f t="shared" si="2"/>
        <v>766.93050000000005</v>
      </c>
    </row>
    <row r="37" spans="1:8" s="62" customFormat="1" ht="60">
      <c r="A37" s="56" t="str">
        <f>IF((LEN('Copy paste to Here'!G41))&gt;5,((CONCATENATE('Copy paste to Here'!G41," &amp; ",'Copy paste to Here'!D41,"  &amp;  ",'Copy paste to Here'!E41))),"Empty Cell")</f>
        <v xml:space="preserve">Display box 40 pcs of black plated silver noose hoops, 22g (0.6mm) with and without ball and an outer diameter of 5/16''(8mm) and 3/8'' (10mm) (in standard packing or in vacuum sealed packing to prevent tarnishing) &amp; Packing Option: Vacuum Sealed Packing to prevent tarnishing  &amp;  </v>
      </c>
      <c r="B37" s="57" t="str">
        <f>'Copy paste to Here'!C41</f>
        <v>DNSM40</v>
      </c>
      <c r="C37" s="57" t="s">
        <v>797</v>
      </c>
      <c r="D37" s="58">
        <f>Invoice!B42</f>
        <v>1</v>
      </c>
      <c r="E37" s="59">
        <f>'Shipping Invoice'!J42*$N$1</f>
        <v>31.36</v>
      </c>
      <c r="F37" s="59">
        <f t="shared" si="0"/>
        <v>31.36</v>
      </c>
      <c r="G37" s="60">
        <f t="shared" si="1"/>
        <v>1180.704</v>
      </c>
      <c r="H37" s="63">
        <f t="shared" si="2"/>
        <v>1180.704</v>
      </c>
    </row>
    <row r="38" spans="1:8" s="62" customFormat="1" ht="24">
      <c r="A38" s="56" t="str">
        <f>IF((LEN('Copy paste to Here'!G42))&gt;5,((CONCATENATE('Copy paste to Here'!G42," &amp; ",'Copy paste to Here'!D42,"  &amp;  ",'Copy paste to Here'!E42))),"Empty Cell")</f>
        <v xml:space="preserve">One pair of stainless steel ear stud with 2mm to 10mm prong set clear round Cubic Zirconia stone &amp; Size: 4mm  &amp;  </v>
      </c>
      <c r="B38" s="57" t="str">
        <f>'Copy paste to Here'!C42</f>
        <v>ERZ</v>
      </c>
      <c r="C38" s="57" t="s">
        <v>798</v>
      </c>
      <c r="D38" s="58">
        <f>Invoice!B43</f>
        <v>6</v>
      </c>
      <c r="E38" s="59">
        <f>'Shipping Invoice'!J43*$N$1</f>
        <v>1.1299999999999999</v>
      </c>
      <c r="F38" s="59">
        <f t="shared" si="0"/>
        <v>6.7799999999999994</v>
      </c>
      <c r="G38" s="60">
        <f t="shared" si="1"/>
        <v>42.544499999999992</v>
      </c>
      <c r="H38" s="63">
        <f t="shared" si="2"/>
        <v>255.26699999999994</v>
      </c>
    </row>
    <row r="39" spans="1:8" s="62" customFormat="1" ht="24">
      <c r="A39" s="56" t="str">
        <f>IF((LEN('Copy paste to Here'!G43))&gt;5,((CONCATENATE('Copy paste to Here'!G43," &amp; ",'Copy paste to Here'!D43,"  &amp;  ",'Copy paste to Here'!E43))),"Empty Cell")</f>
        <v xml:space="preserve">One pair of stainless steel ear stud with 2mm to 10mm prong set clear round Cubic Zirconia stone &amp; Size: 8mm  &amp;  </v>
      </c>
      <c r="B39" s="57" t="str">
        <f>'Copy paste to Here'!C43</f>
        <v>ERZ</v>
      </c>
      <c r="C39" s="57" t="s">
        <v>799</v>
      </c>
      <c r="D39" s="58">
        <f>Invoice!B44</f>
        <v>6</v>
      </c>
      <c r="E39" s="59">
        <f>'Shipping Invoice'!J44*$N$1</f>
        <v>2.2999999999999998</v>
      </c>
      <c r="F39" s="59">
        <f t="shared" si="0"/>
        <v>13.799999999999999</v>
      </c>
      <c r="G39" s="60">
        <f t="shared" si="1"/>
        <v>86.594999999999985</v>
      </c>
      <c r="H39" s="63">
        <f t="shared" si="2"/>
        <v>519.56999999999994</v>
      </c>
    </row>
    <row r="40" spans="1:8" s="62" customFormat="1" ht="24">
      <c r="A40" s="56" t="str">
        <f>IF((LEN('Copy paste to Here'!G44))&gt;5,((CONCATENATE('Copy paste to Here'!G44," &amp; ",'Copy paste to Here'!D44,"  &amp;  ",'Copy paste to Here'!E44))),"Empty Cell")</f>
        <v xml:space="preserve">One pair of stainless steel ear stud with 2mm to 10mm prong set clear round Cubic Zirconia stone &amp; Size: 10mm  &amp;  </v>
      </c>
      <c r="B40" s="57" t="str">
        <f>'Copy paste to Here'!C44</f>
        <v>ERZ</v>
      </c>
      <c r="C40" s="57" t="s">
        <v>800</v>
      </c>
      <c r="D40" s="58">
        <f>Invoice!B45</f>
        <v>6</v>
      </c>
      <c r="E40" s="59">
        <f>'Shipping Invoice'!J45*$N$1</f>
        <v>3.87</v>
      </c>
      <c r="F40" s="59">
        <f t="shared" si="0"/>
        <v>23.22</v>
      </c>
      <c r="G40" s="60">
        <f t="shared" si="1"/>
        <v>145.7055</v>
      </c>
      <c r="H40" s="63">
        <f t="shared" si="2"/>
        <v>874.23299999999995</v>
      </c>
    </row>
    <row r="41" spans="1:8" s="62" customFormat="1" ht="24">
      <c r="A41" s="56" t="str">
        <f>IF((LEN('Copy paste to Here'!G45))&gt;5,((CONCATENATE('Copy paste to Here'!G45," &amp; ",'Copy paste to Here'!D45,"  &amp;  ",'Copy paste to Here'!E45))),"Empty Cell")</f>
        <v xml:space="preserve">One pair of surgical steel ear stud with prong set clear square Cubic Zirconia stone &amp; Size: 4mm  &amp;  </v>
      </c>
      <c r="B41" s="57" t="str">
        <f>'Copy paste to Here'!C45</f>
        <v>ERZSQ</v>
      </c>
      <c r="C41" s="57" t="s">
        <v>801</v>
      </c>
      <c r="D41" s="58">
        <f>Invoice!B46</f>
        <v>6</v>
      </c>
      <c r="E41" s="59">
        <f>'Shipping Invoice'!J46*$N$1</f>
        <v>1.31</v>
      </c>
      <c r="F41" s="59">
        <f t="shared" si="0"/>
        <v>7.86</v>
      </c>
      <c r="G41" s="60">
        <f t="shared" si="1"/>
        <v>49.3215</v>
      </c>
      <c r="H41" s="63">
        <f t="shared" si="2"/>
        <v>295.92899999999997</v>
      </c>
    </row>
    <row r="42" spans="1:8" s="62" customFormat="1" ht="24">
      <c r="A42" s="56" t="str">
        <f>IF((LEN('Copy paste to Here'!G46))&gt;5,((CONCATENATE('Copy paste to Here'!G46," &amp; ",'Copy paste to Here'!D46,"  &amp;  ",'Copy paste to Here'!E46))),"Empty Cell")</f>
        <v xml:space="preserve">One pair of surgical steel ear stud with prong set clear square Cubic Zirconia stone &amp; Size: 7mm  &amp;  </v>
      </c>
      <c r="B42" s="57" t="str">
        <f>'Copy paste to Here'!C46</f>
        <v>ERZSQ</v>
      </c>
      <c r="C42" s="57" t="s">
        <v>802</v>
      </c>
      <c r="D42" s="58">
        <f>Invoice!B47</f>
        <v>10</v>
      </c>
      <c r="E42" s="59">
        <f>'Shipping Invoice'!J47*$N$1</f>
        <v>2.12</v>
      </c>
      <c r="F42" s="59">
        <f t="shared" si="0"/>
        <v>21.200000000000003</v>
      </c>
      <c r="G42" s="60">
        <f t="shared" si="1"/>
        <v>79.817999999999998</v>
      </c>
      <c r="H42" s="63">
        <f t="shared" si="2"/>
        <v>798.18</v>
      </c>
    </row>
    <row r="43" spans="1:8" s="62" customFormat="1" ht="24">
      <c r="A43" s="56" t="str">
        <f>IF((LEN('Copy paste to Here'!G47))&gt;5,((CONCATENATE('Copy paste to Here'!G47," &amp; ",'Copy paste to Here'!D47,"  &amp;  ",'Copy paste to Here'!E47))),"Empty Cell")</f>
        <v xml:space="preserve">One pair of surgical steel ear stud with prong set clear square Cubic Zirconia stone &amp; Size: 9mm  &amp;  </v>
      </c>
      <c r="B43" s="57" t="str">
        <f>'Copy paste to Here'!C47</f>
        <v>ERZSQ</v>
      </c>
      <c r="C43" s="57" t="s">
        <v>803</v>
      </c>
      <c r="D43" s="58">
        <f>Invoice!B48</f>
        <v>10</v>
      </c>
      <c r="E43" s="59">
        <f>'Shipping Invoice'!J48*$N$1</f>
        <v>2.69</v>
      </c>
      <c r="F43" s="59">
        <f t="shared" si="0"/>
        <v>26.9</v>
      </c>
      <c r="G43" s="60">
        <f t="shared" si="1"/>
        <v>101.27849999999999</v>
      </c>
      <c r="H43" s="63">
        <f t="shared" si="2"/>
        <v>1012.785</v>
      </c>
    </row>
    <row r="44" spans="1:8" s="62" customFormat="1" ht="25.5">
      <c r="A44" s="56" t="str">
        <f>IF((LEN('Copy paste to Here'!G48))&gt;5,((CONCATENATE('Copy paste to Here'!G48," &amp; ",'Copy paste to Here'!D48,"  &amp;  ",'Copy paste to Here'!E48))),"Empty Cell")</f>
        <v xml:space="preserve">One pair of surgical steel ear stud with prong set clear square Cubic Zirconia stone &amp; Size: 10mm  &amp;  </v>
      </c>
      <c r="B44" s="57" t="str">
        <f>'Copy paste to Here'!C48</f>
        <v>ERZSQ</v>
      </c>
      <c r="C44" s="57" t="s">
        <v>804</v>
      </c>
      <c r="D44" s="58">
        <f>Invoice!B49</f>
        <v>10</v>
      </c>
      <c r="E44" s="59">
        <f>'Shipping Invoice'!J49*$N$1</f>
        <v>2.9</v>
      </c>
      <c r="F44" s="59">
        <f t="shared" si="0"/>
        <v>29</v>
      </c>
      <c r="G44" s="60">
        <f t="shared" si="1"/>
        <v>109.18499999999999</v>
      </c>
      <c r="H44" s="63">
        <f t="shared" si="2"/>
        <v>1091.8499999999999</v>
      </c>
    </row>
    <row r="45" spans="1:8" s="62" customFormat="1" ht="24">
      <c r="A45" s="56" t="str">
        <f>IF((LEN('Copy paste to Here'!G49))&gt;5,((CONCATENATE('Copy paste to Here'!G49," &amp; ",'Copy paste to Here'!D49,"  &amp;  ",'Copy paste to Here'!E49))),"Empty Cell")</f>
        <v>PVD plated surgical steel screw-fit flesh tunnel &amp; Gauge: 4mm  &amp;  Color: Black</v>
      </c>
      <c r="B45" s="57" t="str">
        <f>'Copy paste to Here'!C49</f>
        <v>FTPG</v>
      </c>
      <c r="C45" s="57" t="s">
        <v>805</v>
      </c>
      <c r="D45" s="58">
        <f>Invoice!B50</f>
        <v>2</v>
      </c>
      <c r="E45" s="59">
        <f>'Shipping Invoice'!J50*$N$1</f>
        <v>2.54</v>
      </c>
      <c r="F45" s="59">
        <f t="shared" si="0"/>
        <v>5.08</v>
      </c>
      <c r="G45" s="60">
        <f t="shared" si="1"/>
        <v>95.631</v>
      </c>
      <c r="H45" s="63">
        <f t="shared" si="2"/>
        <v>191.262</v>
      </c>
    </row>
    <row r="46" spans="1:8" s="62" customFormat="1" ht="24">
      <c r="A46" s="56" t="str">
        <f>IF((LEN('Copy paste to Here'!G50))&gt;5,((CONCATENATE('Copy paste to Here'!G50," &amp; ",'Copy paste to Here'!D50,"  &amp;  ",'Copy paste to Here'!E50))),"Empty Cell")</f>
        <v>PVD plated surgical steel screw-fit flesh tunnel &amp; Gauge: 8mm  &amp;  Color: Black</v>
      </c>
      <c r="B46" s="57" t="str">
        <f>'Copy paste to Here'!C50</f>
        <v>FTPG</v>
      </c>
      <c r="C46" s="57" t="s">
        <v>806</v>
      </c>
      <c r="D46" s="58">
        <f>Invoice!B51</f>
        <v>2</v>
      </c>
      <c r="E46" s="59">
        <f>'Shipping Invoice'!J51*$N$1</f>
        <v>3.03</v>
      </c>
      <c r="F46" s="59">
        <f t="shared" si="0"/>
        <v>6.06</v>
      </c>
      <c r="G46" s="60">
        <f t="shared" si="1"/>
        <v>114.07949999999998</v>
      </c>
      <c r="H46" s="63">
        <f t="shared" si="2"/>
        <v>228.15899999999996</v>
      </c>
    </row>
    <row r="47" spans="1:8" s="62" customFormat="1" ht="24">
      <c r="A47" s="56" t="str">
        <f>IF((LEN('Copy paste to Here'!G51))&gt;5,((CONCATENATE('Copy paste to Here'!G51," &amp; ",'Copy paste to Here'!D51,"  &amp;  ",'Copy paste to Here'!E51))),"Empty Cell")</f>
        <v>PVD plated surgical steel screw-fit flesh tunnel &amp; Gauge: 10mm  &amp;  Color: Black</v>
      </c>
      <c r="B47" s="57" t="str">
        <f>'Copy paste to Here'!C51</f>
        <v>FTPG</v>
      </c>
      <c r="C47" s="57" t="s">
        <v>807</v>
      </c>
      <c r="D47" s="58">
        <f>Invoice!B52</f>
        <v>2</v>
      </c>
      <c r="E47" s="59">
        <f>'Shipping Invoice'!J52*$N$1</f>
        <v>3.27</v>
      </c>
      <c r="F47" s="59">
        <f t="shared" si="0"/>
        <v>6.54</v>
      </c>
      <c r="G47" s="60">
        <f t="shared" si="1"/>
        <v>123.1155</v>
      </c>
      <c r="H47" s="63">
        <f t="shared" si="2"/>
        <v>246.23099999999999</v>
      </c>
    </row>
    <row r="48" spans="1:8" s="62" customFormat="1" ht="24">
      <c r="A48" s="56" t="str">
        <f>IF((LEN('Copy paste to Here'!G52))&gt;5,((CONCATENATE('Copy paste to Here'!G52," &amp; ",'Copy paste to Here'!D52,"  &amp;  ",'Copy paste to Here'!E52))),"Empty Cell")</f>
        <v>PVD plated surgical steel screw-fit flesh tunnel &amp; Gauge: 12mm  &amp;  Color: Black</v>
      </c>
      <c r="B48" s="57" t="str">
        <f>'Copy paste to Here'!C52</f>
        <v>FTPG</v>
      </c>
      <c r="C48" s="57" t="s">
        <v>808</v>
      </c>
      <c r="D48" s="58">
        <f>Invoice!B53</f>
        <v>2</v>
      </c>
      <c r="E48" s="59">
        <f>'Shipping Invoice'!J53*$N$1</f>
        <v>3.57</v>
      </c>
      <c r="F48" s="59">
        <f t="shared" si="0"/>
        <v>7.14</v>
      </c>
      <c r="G48" s="60">
        <f t="shared" si="1"/>
        <v>134.41049999999998</v>
      </c>
      <c r="H48" s="63">
        <f t="shared" si="2"/>
        <v>268.82099999999997</v>
      </c>
    </row>
    <row r="49" spans="1:8" s="62" customFormat="1" ht="36">
      <c r="A49" s="56" t="str">
        <f>IF((LEN('Copy paste to Here'!G53))&gt;5,((CONCATENATE('Copy paste to Here'!G53," &amp; ",'Copy paste to Here'!D53,"  &amp;  ",'Copy paste to Here'!E53))),"Empty Cell")</f>
        <v>316L steel belly banana, 14g (1.6mm) with 5&amp;8mm bezel set double jewel ball and a dangling crystal cherry design &amp; Length: 8mm  &amp;  Crystal Color: Light Siam</v>
      </c>
      <c r="B49" s="57" t="str">
        <f>'Copy paste to Here'!C53</f>
        <v>MCD447X</v>
      </c>
      <c r="C49" s="57" t="s">
        <v>750</v>
      </c>
      <c r="D49" s="58">
        <f>Invoice!B54</f>
        <v>2</v>
      </c>
      <c r="E49" s="59">
        <f>'Shipping Invoice'!J54*$N$1</f>
        <v>1.37</v>
      </c>
      <c r="F49" s="59">
        <f t="shared" si="0"/>
        <v>2.74</v>
      </c>
      <c r="G49" s="60">
        <f t="shared" si="1"/>
        <v>51.580500000000001</v>
      </c>
      <c r="H49" s="63">
        <f t="shared" si="2"/>
        <v>103.161</v>
      </c>
    </row>
    <row r="50" spans="1:8" s="62" customFormat="1" ht="24">
      <c r="A50" s="56" t="str">
        <f>IF((LEN('Copy paste to Here'!G54))&gt;5,((CONCATENATE('Copy paste to Here'!G54," &amp; ",'Copy paste to Here'!D54,"  &amp;  ",'Copy paste to Here'!E54))),"Empty Cell")</f>
        <v xml:space="preserve">High polished surgical steel magnetic fake plug (sold per piece) &amp; Size: 6mm  &amp;  </v>
      </c>
      <c r="B50" s="57" t="str">
        <f>'Copy paste to Here'!C54</f>
        <v>MPRD</v>
      </c>
      <c r="C50" s="57" t="s">
        <v>809</v>
      </c>
      <c r="D50" s="58">
        <f>Invoice!B55</f>
        <v>6</v>
      </c>
      <c r="E50" s="59">
        <f>'Shipping Invoice'!J55*$N$1</f>
        <v>0.77</v>
      </c>
      <c r="F50" s="59">
        <f t="shared" si="0"/>
        <v>4.62</v>
      </c>
      <c r="G50" s="60">
        <f t="shared" si="1"/>
        <v>28.990500000000001</v>
      </c>
      <c r="H50" s="63">
        <f t="shared" si="2"/>
        <v>173.94300000000001</v>
      </c>
    </row>
    <row r="51" spans="1:8" s="62" customFormat="1" ht="24">
      <c r="A51" s="56" t="str">
        <f>IF((LEN('Copy paste to Here'!G55))&gt;5,((CONCATENATE('Copy paste to Here'!G55," &amp; ",'Copy paste to Here'!D55,"  &amp;  ",'Copy paste to Here'!E55))),"Empty Cell")</f>
        <v xml:space="preserve">High polished surgical steel magnetic fake plug (sold per piece) &amp; Size: 8mm  &amp;  </v>
      </c>
      <c r="B51" s="57" t="str">
        <f>'Copy paste to Here'!C55</f>
        <v>MPRD</v>
      </c>
      <c r="C51" s="57" t="s">
        <v>810</v>
      </c>
      <c r="D51" s="58">
        <f>Invoice!B56</f>
        <v>6</v>
      </c>
      <c r="E51" s="59">
        <f>'Shipping Invoice'!J56*$N$1</f>
        <v>0.87</v>
      </c>
      <c r="F51" s="59">
        <f t="shared" si="0"/>
        <v>5.22</v>
      </c>
      <c r="G51" s="60">
        <f t="shared" si="1"/>
        <v>32.755499999999998</v>
      </c>
      <c r="H51" s="63">
        <f t="shared" si="2"/>
        <v>196.53299999999999</v>
      </c>
    </row>
    <row r="52" spans="1:8" s="62" customFormat="1" ht="24">
      <c r="A52" s="56" t="str">
        <f>IF((LEN('Copy paste to Here'!G56))&gt;5,((CONCATENATE('Copy paste to Here'!G56," &amp; ",'Copy paste to Here'!D56,"  &amp;  ",'Copy paste to Here'!E56))),"Empty Cell")</f>
        <v xml:space="preserve">High polished surgical steel nose screw, 0.8mm (20g) with 2mm ball shaped top &amp;   &amp;  </v>
      </c>
      <c r="B52" s="57" t="str">
        <f>'Copy paste to Here'!C56</f>
        <v>NSB</v>
      </c>
      <c r="C52" s="57" t="s">
        <v>121</v>
      </c>
      <c r="D52" s="58">
        <f>Invoice!B57</f>
        <v>20</v>
      </c>
      <c r="E52" s="59">
        <f>'Shipping Invoice'!J57*$N$1</f>
        <v>0.19</v>
      </c>
      <c r="F52" s="59">
        <f t="shared" si="0"/>
        <v>3.8</v>
      </c>
      <c r="G52" s="60">
        <f t="shared" si="1"/>
        <v>7.1535000000000002</v>
      </c>
      <c r="H52" s="63">
        <f t="shared" si="2"/>
        <v>143.07</v>
      </c>
    </row>
    <row r="53" spans="1:8" s="62" customFormat="1" ht="24">
      <c r="A53" s="56" t="str">
        <f>IF((LEN('Copy paste to Here'!G57))&gt;5,((CONCATENATE('Copy paste to Here'!G57," &amp; ",'Copy paste to Here'!D57,"  &amp;  ",'Copy paste to Here'!E57))),"Empty Cell")</f>
        <v xml:space="preserve">High polished surgical steel nose screw, 1mm (18g) with 2mm ball shaped top &amp;   &amp;  </v>
      </c>
      <c r="B53" s="57" t="str">
        <f>'Copy paste to Here'!C57</f>
        <v>NSB18</v>
      </c>
      <c r="C53" s="57" t="s">
        <v>755</v>
      </c>
      <c r="D53" s="58">
        <f>Invoice!B58</f>
        <v>20</v>
      </c>
      <c r="E53" s="59">
        <f>'Shipping Invoice'!J58*$N$1</f>
        <v>0.19</v>
      </c>
      <c r="F53" s="59">
        <f t="shared" si="0"/>
        <v>3.8</v>
      </c>
      <c r="G53" s="60">
        <f t="shared" si="1"/>
        <v>7.1535000000000002</v>
      </c>
      <c r="H53" s="63">
        <f t="shared" si="2"/>
        <v>143.07</v>
      </c>
    </row>
    <row r="54" spans="1:8" s="62" customFormat="1" ht="24">
      <c r="A54" s="56" t="str">
        <f>IF((LEN('Copy paste to Here'!G58))&gt;5,((CONCATENATE('Copy paste to Here'!G58," &amp; ",'Copy paste to Here'!D58,"  &amp;  ",'Copy paste to Here'!E58))),"Empty Cell")</f>
        <v xml:space="preserve">Anodized surgical steel nose screw, 20g (0.8mm) with 2mm ball top &amp; Color: Black  &amp;  </v>
      </c>
      <c r="B54" s="57" t="str">
        <f>'Copy paste to Here'!C58</f>
        <v>NSTB</v>
      </c>
      <c r="C54" s="57" t="s">
        <v>631</v>
      </c>
      <c r="D54" s="58">
        <f>Invoice!B59</f>
        <v>8</v>
      </c>
      <c r="E54" s="59">
        <f>'Shipping Invoice'!J59*$N$1</f>
        <v>0.38</v>
      </c>
      <c r="F54" s="59">
        <f t="shared" si="0"/>
        <v>3.04</v>
      </c>
      <c r="G54" s="60">
        <f t="shared" si="1"/>
        <v>14.307</v>
      </c>
      <c r="H54" s="63">
        <f t="shared" si="2"/>
        <v>114.456</v>
      </c>
    </row>
    <row r="55" spans="1:8" s="62" customFormat="1" ht="25.5">
      <c r="A55" s="56" t="str">
        <f>IF((LEN('Copy paste to Here'!G59))&gt;5,((CONCATENATE('Copy paste to Here'!G59," &amp; ",'Copy paste to Here'!D59,"  &amp;  ",'Copy paste to Here'!E59))),"Empty Cell")</f>
        <v xml:space="preserve">Surgical steel nose screw, 20g (0.8mm) with prong set 1.5mm round CZ stone &amp; Cz Color: Clear  &amp;  </v>
      </c>
      <c r="B55" s="57" t="str">
        <f>'Copy paste to Here'!C59</f>
        <v>NSWZR15</v>
      </c>
      <c r="C55" s="57" t="s">
        <v>127</v>
      </c>
      <c r="D55" s="58">
        <f>Invoice!B60</f>
        <v>20</v>
      </c>
      <c r="E55" s="59">
        <f>'Shipping Invoice'!J60*$N$1</f>
        <v>0.57999999999999996</v>
      </c>
      <c r="F55" s="59">
        <f t="shared" si="0"/>
        <v>11.6</v>
      </c>
      <c r="G55" s="60">
        <f t="shared" si="1"/>
        <v>21.836999999999996</v>
      </c>
      <c r="H55" s="63">
        <f t="shared" si="2"/>
        <v>436.7399999999999</v>
      </c>
    </row>
    <row r="56" spans="1:8" s="62" customFormat="1" ht="25.5">
      <c r="A56" s="56" t="str">
        <f>IF((LEN('Copy paste to Here'!G60))&gt;5,((CONCATENATE('Copy paste to Here'!G60," &amp; ",'Copy paste to Here'!D60,"  &amp;  ",'Copy paste to Here'!E60))),"Empty Cell")</f>
        <v xml:space="preserve">Surgical steel nose screw, 20g (0.8mm) with prong set 1.5mm round CZ stone &amp; Cz Color: Rose  &amp;  </v>
      </c>
      <c r="B56" s="57" t="str">
        <f>'Copy paste to Here'!C60</f>
        <v>NSWZR15</v>
      </c>
      <c r="C56" s="57" t="s">
        <v>127</v>
      </c>
      <c r="D56" s="58">
        <f>Invoice!B61</f>
        <v>4</v>
      </c>
      <c r="E56" s="59">
        <f>'Shipping Invoice'!J61*$N$1</f>
        <v>0.57999999999999996</v>
      </c>
      <c r="F56" s="59">
        <f t="shared" si="0"/>
        <v>2.3199999999999998</v>
      </c>
      <c r="G56" s="60">
        <f t="shared" si="1"/>
        <v>21.836999999999996</v>
      </c>
      <c r="H56" s="63">
        <f t="shared" si="2"/>
        <v>87.347999999999985</v>
      </c>
    </row>
    <row r="57" spans="1:8" s="62" customFormat="1" ht="25.5">
      <c r="A57" s="56" t="str">
        <f>IF((LEN('Copy paste to Here'!G61))&gt;5,((CONCATENATE('Copy paste to Here'!G61," &amp; ",'Copy paste to Here'!D61,"  &amp;  ",'Copy paste to Here'!E61))),"Empty Cell")</f>
        <v xml:space="preserve">XL size areng wood concave double flare plug &amp; Gauge: 25mm  &amp;  </v>
      </c>
      <c r="B57" s="57" t="str">
        <f>'Copy paste to Here'!C61</f>
        <v>PWKKXL</v>
      </c>
      <c r="C57" s="57" t="s">
        <v>811</v>
      </c>
      <c r="D57" s="58">
        <f>Invoice!B62</f>
        <v>2</v>
      </c>
      <c r="E57" s="59">
        <f>'Shipping Invoice'!J62*$N$1</f>
        <v>2.44</v>
      </c>
      <c r="F57" s="59">
        <f t="shared" si="0"/>
        <v>4.88</v>
      </c>
      <c r="G57" s="60">
        <f t="shared" si="1"/>
        <v>91.866</v>
      </c>
      <c r="H57" s="63">
        <f t="shared" si="2"/>
        <v>183.732</v>
      </c>
    </row>
    <row r="58" spans="1:8" s="62" customFormat="1" ht="24">
      <c r="A58" s="56" t="str">
        <f>IF((LEN('Copy paste to Here'!G62))&gt;5,((CONCATENATE('Copy paste to Here'!G62," &amp; ",'Copy paste to Here'!D62,"  &amp;  ",'Copy paste to Here'!E62))),"Empty Cell")</f>
        <v>Silicone Ultra Thin double flared flesh tunnel &amp; Gauge: 4mm  &amp;  Color: Black</v>
      </c>
      <c r="B58" s="57" t="str">
        <f>'Copy paste to Here'!C62</f>
        <v>SIUT</v>
      </c>
      <c r="C58" s="57" t="s">
        <v>812</v>
      </c>
      <c r="D58" s="58">
        <f>Invoice!B63</f>
        <v>2</v>
      </c>
      <c r="E58" s="59">
        <f>'Shipping Invoice'!J63*$N$1</f>
        <v>0.41</v>
      </c>
      <c r="F58" s="59">
        <f t="shared" si="0"/>
        <v>0.82</v>
      </c>
      <c r="G58" s="60">
        <f t="shared" si="1"/>
        <v>15.436499999999999</v>
      </c>
      <c r="H58" s="63">
        <f t="shared" si="2"/>
        <v>30.872999999999998</v>
      </c>
    </row>
    <row r="59" spans="1:8" s="62" customFormat="1" ht="24">
      <c r="A59" s="56" t="str">
        <f>IF((LEN('Copy paste to Here'!G63))&gt;5,((CONCATENATE('Copy paste to Here'!G63," &amp; ",'Copy paste to Here'!D63,"  &amp;  ",'Copy paste to Here'!E63))),"Empty Cell")</f>
        <v>Silicone Ultra Thin double flared flesh tunnel &amp; Gauge: 4mm  &amp;  Color: White</v>
      </c>
      <c r="B59" s="57" t="str">
        <f>'Copy paste to Here'!C63</f>
        <v>SIUT</v>
      </c>
      <c r="C59" s="57" t="s">
        <v>812</v>
      </c>
      <c r="D59" s="58">
        <f>Invoice!B64</f>
        <v>2</v>
      </c>
      <c r="E59" s="59">
        <f>'Shipping Invoice'!J64*$N$1</f>
        <v>0.41</v>
      </c>
      <c r="F59" s="59">
        <f t="shared" si="0"/>
        <v>0.82</v>
      </c>
      <c r="G59" s="60">
        <f t="shared" si="1"/>
        <v>15.436499999999999</v>
      </c>
      <c r="H59" s="63">
        <f t="shared" si="2"/>
        <v>30.872999999999998</v>
      </c>
    </row>
    <row r="60" spans="1:8" s="62" customFormat="1" ht="24">
      <c r="A60" s="56" t="str">
        <f>IF((LEN('Copy paste to Here'!G64))&gt;5,((CONCATENATE('Copy paste to Here'!G64," &amp; ",'Copy paste to Here'!D64,"  &amp;  ",'Copy paste to Here'!E64))),"Empty Cell")</f>
        <v>Silicone Ultra Thin double flared flesh tunnel &amp; Gauge: 6mm  &amp;  Color: Black</v>
      </c>
      <c r="B60" s="57" t="str">
        <f>'Copy paste to Here'!C64</f>
        <v>SIUT</v>
      </c>
      <c r="C60" s="57" t="s">
        <v>813</v>
      </c>
      <c r="D60" s="58">
        <f>Invoice!B65</f>
        <v>2</v>
      </c>
      <c r="E60" s="59">
        <f>'Shipping Invoice'!J65*$N$1</f>
        <v>0.45</v>
      </c>
      <c r="F60" s="59">
        <f t="shared" si="0"/>
        <v>0.9</v>
      </c>
      <c r="G60" s="60">
        <f t="shared" si="1"/>
        <v>16.942499999999999</v>
      </c>
      <c r="H60" s="63">
        <f t="shared" si="2"/>
        <v>33.884999999999998</v>
      </c>
    </row>
    <row r="61" spans="1:8" s="62" customFormat="1" ht="24">
      <c r="A61" s="56" t="str">
        <f>IF((LEN('Copy paste to Here'!G65))&gt;5,((CONCATENATE('Copy paste to Here'!G65," &amp; ",'Copy paste to Here'!D65,"  &amp;  ",'Copy paste to Here'!E65))),"Empty Cell")</f>
        <v>Silicone Ultra Thin double flared flesh tunnel &amp; Gauge: 6mm  &amp;  Color: White</v>
      </c>
      <c r="B61" s="57" t="str">
        <f>'Copy paste to Here'!C65</f>
        <v>SIUT</v>
      </c>
      <c r="C61" s="57" t="s">
        <v>813</v>
      </c>
      <c r="D61" s="58">
        <f>Invoice!B66</f>
        <v>2</v>
      </c>
      <c r="E61" s="59">
        <f>'Shipping Invoice'!J66*$N$1</f>
        <v>0.45</v>
      </c>
      <c r="F61" s="59">
        <f t="shared" si="0"/>
        <v>0.9</v>
      </c>
      <c r="G61" s="60">
        <f t="shared" si="1"/>
        <v>16.942499999999999</v>
      </c>
      <c r="H61" s="63">
        <f t="shared" si="2"/>
        <v>33.884999999999998</v>
      </c>
    </row>
    <row r="62" spans="1:8" s="62" customFormat="1" ht="24">
      <c r="A62" s="56" t="str">
        <f>IF((LEN('Copy paste to Here'!G66))&gt;5,((CONCATENATE('Copy paste to Here'!G66," &amp; ",'Copy paste to Here'!D66,"  &amp;  ",'Copy paste to Here'!E66))),"Empty Cell")</f>
        <v>Silicone Ultra Thin double flared flesh tunnel &amp; Gauge: 8mm  &amp;  Color: Black</v>
      </c>
      <c r="B62" s="57" t="str">
        <f>'Copy paste to Here'!C66</f>
        <v>SIUT</v>
      </c>
      <c r="C62" s="57" t="s">
        <v>814</v>
      </c>
      <c r="D62" s="58">
        <f>Invoice!B67</f>
        <v>2</v>
      </c>
      <c r="E62" s="59">
        <f>'Shipping Invoice'!J67*$N$1</f>
        <v>0.47</v>
      </c>
      <c r="F62" s="59">
        <f t="shared" si="0"/>
        <v>0.94</v>
      </c>
      <c r="G62" s="60">
        <f t="shared" si="1"/>
        <v>17.695499999999999</v>
      </c>
      <c r="H62" s="63">
        <f t="shared" si="2"/>
        <v>35.390999999999998</v>
      </c>
    </row>
    <row r="63" spans="1:8" s="62" customFormat="1" ht="24">
      <c r="A63" s="56" t="str">
        <f>IF((LEN('Copy paste to Here'!G67))&gt;5,((CONCATENATE('Copy paste to Here'!G67," &amp; ",'Copy paste to Here'!D67,"  &amp;  ",'Copy paste to Here'!E67))),"Empty Cell")</f>
        <v>Silicone Ultra Thin double flared flesh tunnel &amp; Gauge: 8mm  &amp;  Color: White</v>
      </c>
      <c r="B63" s="57" t="str">
        <f>'Copy paste to Here'!C67</f>
        <v>SIUT</v>
      </c>
      <c r="C63" s="57" t="s">
        <v>814</v>
      </c>
      <c r="D63" s="58">
        <f>Invoice!B68</f>
        <v>2</v>
      </c>
      <c r="E63" s="59">
        <f>'Shipping Invoice'!J68*$N$1</f>
        <v>0.47</v>
      </c>
      <c r="F63" s="59">
        <f t="shared" si="0"/>
        <v>0.94</v>
      </c>
      <c r="G63" s="60">
        <f t="shared" si="1"/>
        <v>17.695499999999999</v>
      </c>
      <c r="H63" s="63">
        <f t="shared" si="2"/>
        <v>35.390999999999998</v>
      </c>
    </row>
    <row r="64" spans="1:8" s="62" customFormat="1" ht="24">
      <c r="A64" s="56" t="str">
        <f>IF((LEN('Copy paste to Here'!G68))&gt;5,((CONCATENATE('Copy paste to Here'!G68," &amp; ",'Copy paste to Here'!D68,"  &amp;  ",'Copy paste to Here'!E68))),"Empty Cell")</f>
        <v>Silicone Ultra Thin double flared flesh tunnel &amp; Gauge: 10mm  &amp;  Color: Black</v>
      </c>
      <c r="B64" s="57" t="str">
        <f>'Copy paste to Here'!C68</f>
        <v>SIUT</v>
      </c>
      <c r="C64" s="57" t="s">
        <v>815</v>
      </c>
      <c r="D64" s="58">
        <f>Invoice!B69</f>
        <v>2</v>
      </c>
      <c r="E64" s="59">
        <f>'Shipping Invoice'!J69*$N$1</f>
        <v>0.51</v>
      </c>
      <c r="F64" s="59">
        <f t="shared" si="0"/>
        <v>1.02</v>
      </c>
      <c r="G64" s="60">
        <f t="shared" si="1"/>
        <v>19.201499999999999</v>
      </c>
      <c r="H64" s="63">
        <f t="shared" si="2"/>
        <v>38.402999999999999</v>
      </c>
    </row>
    <row r="65" spans="1:8" s="62" customFormat="1" ht="24">
      <c r="A65" s="56" t="str">
        <f>IF((LEN('Copy paste to Here'!G69))&gt;5,((CONCATENATE('Copy paste to Here'!G69," &amp; ",'Copy paste to Here'!D69,"  &amp;  ",'Copy paste to Here'!E69))),"Empty Cell")</f>
        <v>Silicone Ultra Thin double flared flesh tunnel &amp; Gauge: 10mm  &amp;  Color: White</v>
      </c>
      <c r="B65" s="57" t="str">
        <f>'Copy paste to Here'!C69</f>
        <v>SIUT</v>
      </c>
      <c r="C65" s="57" t="s">
        <v>815</v>
      </c>
      <c r="D65" s="58">
        <f>Invoice!B70</f>
        <v>2</v>
      </c>
      <c r="E65" s="59">
        <f>'Shipping Invoice'!J70*$N$1</f>
        <v>0.51</v>
      </c>
      <c r="F65" s="59">
        <f t="shared" si="0"/>
        <v>1.02</v>
      </c>
      <c r="G65" s="60">
        <f t="shared" si="1"/>
        <v>19.201499999999999</v>
      </c>
      <c r="H65" s="63">
        <f t="shared" si="2"/>
        <v>38.402999999999999</v>
      </c>
    </row>
    <row r="66" spans="1:8" s="62" customFormat="1" ht="24">
      <c r="A66" s="56" t="str">
        <f>IF((LEN('Copy paste to Here'!G70))&gt;5,((CONCATENATE('Copy paste to Here'!G70," &amp; ",'Copy paste to Here'!D70,"  &amp;  ",'Copy paste to Here'!E70))),"Empty Cell")</f>
        <v>Silicone Ultra Thin double flared flesh tunnel &amp; Gauge: 12mm  &amp;  Color: Black</v>
      </c>
      <c r="B66" s="57" t="str">
        <f>'Copy paste to Here'!C70</f>
        <v>SIUT</v>
      </c>
      <c r="C66" s="57" t="s">
        <v>816</v>
      </c>
      <c r="D66" s="58">
        <f>Invoice!B71</f>
        <v>2</v>
      </c>
      <c r="E66" s="59">
        <f>'Shipping Invoice'!J71*$N$1</f>
        <v>0.55000000000000004</v>
      </c>
      <c r="F66" s="59">
        <f t="shared" si="0"/>
        <v>1.1000000000000001</v>
      </c>
      <c r="G66" s="60">
        <f t="shared" si="1"/>
        <v>20.7075</v>
      </c>
      <c r="H66" s="63">
        <f t="shared" si="2"/>
        <v>41.414999999999999</v>
      </c>
    </row>
    <row r="67" spans="1:8" s="62" customFormat="1" ht="24">
      <c r="A67" s="56" t="str">
        <f>IF((LEN('Copy paste to Here'!G71))&gt;5,((CONCATENATE('Copy paste to Here'!G71," &amp; ",'Copy paste to Here'!D71,"  &amp;  ",'Copy paste to Here'!E71))),"Empty Cell")</f>
        <v>Silicone Ultra Thin double flared flesh tunnel &amp; Gauge: 12mm  &amp;  Color: White</v>
      </c>
      <c r="B67" s="57" t="str">
        <f>'Copy paste to Here'!C71</f>
        <v>SIUT</v>
      </c>
      <c r="C67" s="57" t="s">
        <v>816</v>
      </c>
      <c r="D67" s="58">
        <f>Invoice!B72</f>
        <v>2</v>
      </c>
      <c r="E67" s="59">
        <f>'Shipping Invoice'!J72*$N$1</f>
        <v>0.55000000000000004</v>
      </c>
      <c r="F67" s="59">
        <f t="shared" si="0"/>
        <v>1.1000000000000001</v>
      </c>
      <c r="G67" s="60">
        <f t="shared" si="1"/>
        <v>20.7075</v>
      </c>
      <c r="H67" s="63">
        <f t="shared" si="2"/>
        <v>41.414999999999999</v>
      </c>
    </row>
    <row r="68" spans="1:8" s="62" customFormat="1" ht="24">
      <c r="A68" s="56" t="str">
        <f>IF((LEN('Copy paste to Here'!G72))&gt;5,((CONCATENATE('Copy paste to Here'!G72," &amp; ",'Copy paste to Here'!D72,"  &amp;  ",'Copy paste to Here'!E72))),"Empty Cell")</f>
        <v xml:space="preserve">Matte polished stainless steel cutting ring with cut-out skull and crossbones design &amp; Ring Size: 7  &amp;  </v>
      </c>
      <c r="B68" s="57" t="str">
        <f>'Copy paste to Here'!C72</f>
        <v>SR11</v>
      </c>
      <c r="C68" s="57" t="s">
        <v>764</v>
      </c>
      <c r="D68" s="58">
        <f>Invoice!B73</f>
        <v>2</v>
      </c>
      <c r="E68" s="59">
        <f>'Shipping Invoice'!J73*$N$1</f>
        <v>1.1499999999999999</v>
      </c>
      <c r="F68" s="59">
        <f t="shared" si="0"/>
        <v>2.2999999999999998</v>
      </c>
      <c r="G68" s="60">
        <f t="shared" si="1"/>
        <v>43.297499999999992</v>
      </c>
      <c r="H68" s="63">
        <f t="shared" si="2"/>
        <v>86.594999999999985</v>
      </c>
    </row>
    <row r="69" spans="1:8" s="62" customFormat="1" ht="24">
      <c r="A69" s="56" t="str">
        <f>IF((LEN('Copy paste to Here'!G73))&gt;5,((CONCATENATE('Copy paste to Here'!G73," &amp; ",'Copy paste to Here'!D73,"  &amp;  ",'Copy paste to Here'!E73))),"Empty Cell")</f>
        <v xml:space="preserve">Matte polished stainless steel cutting ring with cut-out skull and crossbones design &amp; Ring Size: 9  &amp;  </v>
      </c>
      <c r="B69" s="57" t="str">
        <f>'Copy paste to Here'!C73</f>
        <v>SR11</v>
      </c>
      <c r="C69" s="57" t="s">
        <v>764</v>
      </c>
      <c r="D69" s="58">
        <f>Invoice!B74</f>
        <v>3</v>
      </c>
      <c r="E69" s="59">
        <f>'Shipping Invoice'!J74*$N$1</f>
        <v>1.1499999999999999</v>
      </c>
      <c r="F69" s="59">
        <f t="shared" si="0"/>
        <v>3.4499999999999997</v>
      </c>
      <c r="G69" s="60">
        <f t="shared" si="1"/>
        <v>43.297499999999992</v>
      </c>
      <c r="H69" s="63">
        <f t="shared" si="2"/>
        <v>129.89249999999998</v>
      </c>
    </row>
    <row r="70" spans="1:8" s="62" customFormat="1" ht="24">
      <c r="A70" s="56" t="str">
        <f>IF((LEN('Copy paste to Here'!G74))&gt;5,((CONCATENATE('Copy paste to Here'!G74," &amp; ",'Copy paste to Here'!D74,"  &amp;  ",'Copy paste to Here'!E74))),"Empty Cell")</f>
        <v xml:space="preserve">Matte polished stainless steel cutting ring with cut-out skull and crossbones design &amp; Ring Size: 10  &amp;  </v>
      </c>
      <c r="B70" s="57" t="str">
        <f>'Copy paste to Here'!C74</f>
        <v>SR11</v>
      </c>
      <c r="C70" s="57" t="s">
        <v>764</v>
      </c>
      <c r="D70" s="58">
        <f>Invoice!B75</f>
        <v>3</v>
      </c>
      <c r="E70" s="59">
        <f>'Shipping Invoice'!J75*$N$1</f>
        <v>1.1499999999999999</v>
      </c>
      <c r="F70" s="59">
        <f t="shared" si="0"/>
        <v>3.4499999999999997</v>
      </c>
      <c r="G70" s="60">
        <f t="shared" si="1"/>
        <v>43.297499999999992</v>
      </c>
      <c r="H70" s="63">
        <f t="shared" si="2"/>
        <v>129.89249999999998</v>
      </c>
    </row>
    <row r="71" spans="1:8" s="62" customFormat="1" ht="24">
      <c r="A71" s="56" t="str">
        <f>IF((LEN('Copy paste to Here'!G75))&gt;5,((CONCATENATE('Copy paste to Here'!G75," &amp; ",'Copy paste to Here'!D75,"  &amp;  ",'Copy paste to Here'!E75))),"Empty Cell")</f>
        <v xml:space="preserve">Matte polished stainless steel cutting ring with cut-out skull and crossbones design &amp; Ring Size: 11  &amp;  </v>
      </c>
      <c r="B71" s="57" t="str">
        <f>'Copy paste to Here'!C75</f>
        <v>SR11</v>
      </c>
      <c r="C71" s="57" t="s">
        <v>764</v>
      </c>
      <c r="D71" s="58">
        <f>Invoice!B76</f>
        <v>2</v>
      </c>
      <c r="E71" s="59">
        <f>'Shipping Invoice'!J76*$N$1</f>
        <v>1.1499999999999999</v>
      </c>
      <c r="F71" s="59">
        <f t="shared" si="0"/>
        <v>2.2999999999999998</v>
      </c>
      <c r="G71" s="60">
        <f t="shared" si="1"/>
        <v>43.297499999999992</v>
      </c>
      <c r="H71" s="63">
        <f t="shared" si="2"/>
        <v>86.594999999999985</v>
      </c>
    </row>
    <row r="72" spans="1:8" s="62" customFormat="1" ht="24">
      <c r="A72" s="56" t="str">
        <f>IF((LEN('Copy paste to Here'!G76))&gt;5,((CONCATENATE('Copy paste to Here'!G76," &amp; ",'Copy paste to Here'!D76,"  &amp;  ",'Copy paste to Here'!E76))),"Empty Cell")</f>
        <v xml:space="preserve">Matte polished stainless steel carving ring with high polished chinese dragon design &amp; Ring Size: 7  &amp;  </v>
      </c>
      <c r="B72" s="57" t="str">
        <f>'Copy paste to Here'!C76</f>
        <v>SR138</v>
      </c>
      <c r="C72" s="57" t="s">
        <v>770</v>
      </c>
      <c r="D72" s="58">
        <f>Invoice!B77</f>
        <v>2</v>
      </c>
      <c r="E72" s="59">
        <f>'Shipping Invoice'!J77*$N$1</f>
        <v>1.56</v>
      </c>
      <c r="F72" s="59">
        <f t="shared" si="0"/>
        <v>3.12</v>
      </c>
      <c r="G72" s="60">
        <f t="shared" si="1"/>
        <v>58.734000000000002</v>
      </c>
      <c r="H72" s="63">
        <f t="shared" si="2"/>
        <v>117.468</v>
      </c>
    </row>
    <row r="73" spans="1:8" s="62" customFormat="1" ht="24">
      <c r="A73" s="56" t="str">
        <f>IF((LEN('Copy paste to Here'!G77))&gt;5,((CONCATENATE('Copy paste to Here'!G77," &amp; ",'Copy paste to Here'!D77,"  &amp;  ",'Copy paste to Here'!E77))),"Empty Cell")</f>
        <v xml:space="preserve">Matte polished stainless steel carving ring with high polished chinese dragon design &amp; Ring Size: 9  &amp;  </v>
      </c>
      <c r="B73" s="57" t="str">
        <f>'Copy paste to Here'!C77</f>
        <v>SR138</v>
      </c>
      <c r="C73" s="57" t="s">
        <v>770</v>
      </c>
      <c r="D73" s="58">
        <f>Invoice!B78</f>
        <v>3</v>
      </c>
      <c r="E73" s="59">
        <f>'Shipping Invoice'!J78*$N$1</f>
        <v>1.56</v>
      </c>
      <c r="F73" s="59">
        <f t="shared" si="0"/>
        <v>4.68</v>
      </c>
      <c r="G73" s="60">
        <f t="shared" si="1"/>
        <v>58.734000000000002</v>
      </c>
      <c r="H73" s="63">
        <f t="shared" si="2"/>
        <v>176.202</v>
      </c>
    </row>
    <row r="74" spans="1:8" s="62" customFormat="1" ht="24">
      <c r="A74" s="56" t="str">
        <f>IF((LEN('Copy paste to Here'!G78))&gt;5,((CONCATENATE('Copy paste to Here'!G78," &amp; ",'Copy paste to Here'!D78,"  &amp;  ",'Copy paste to Here'!E78))),"Empty Cell")</f>
        <v xml:space="preserve">Matte polished stainless steel carving ring with high polished chinese dragon design &amp; Ring Size: 10  &amp;  </v>
      </c>
      <c r="B74" s="57" t="str">
        <f>'Copy paste to Here'!C78</f>
        <v>SR138</v>
      </c>
      <c r="C74" s="57" t="s">
        <v>770</v>
      </c>
      <c r="D74" s="58">
        <f>Invoice!B79</f>
        <v>3</v>
      </c>
      <c r="E74" s="59">
        <f>'Shipping Invoice'!J79*$N$1</f>
        <v>1.56</v>
      </c>
      <c r="F74" s="59">
        <f t="shared" si="0"/>
        <v>4.68</v>
      </c>
      <c r="G74" s="60">
        <f t="shared" si="1"/>
        <v>58.734000000000002</v>
      </c>
      <c r="H74" s="63">
        <f t="shared" si="2"/>
        <v>176.202</v>
      </c>
    </row>
    <row r="75" spans="1:8" s="62" customFormat="1" ht="24">
      <c r="A75" s="56" t="str">
        <f>IF((LEN('Copy paste to Here'!G79))&gt;5,((CONCATENATE('Copy paste to Here'!G79," &amp; ",'Copy paste to Here'!D79,"  &amp;  ",'Copy paste to Here'!E79))),"Empty Cell")</f>
        <v xml:space="preserve">Matte polished stainless steel wide band ring with engravable beveled edge in high polish &amp; Ring Size: 7  &amp;  </v>
      </c>
      <c r="B75" s="57" t="str">
        <f>'Copy paste to Here'!C79</f>
        <v>SR145</v>
      </c>
      <c r="C75" s="57" t="s">
        <v>772</v>
      </c>
      <c r="D75" s="58">
        <f>Invoice!B80</f>
        <v>2</v>
      </c>
      <c r="E75" s="59">
        <f>'Shipping Invoice'!J80*$N$1</f>
        <v>1.17</v>
      </c>
      <c r="F75" s="59">
        <f t="shared" si="0"/>
        <v>2.34</v>
      </c>
      <c r="G75" s="60">
        <f t="shared" si="1"/>
        <v>44.050499999999992</v>
      </c>
      <c r="H75" s="63">
        <f t="shared" si="2"/>
        <v>88.100999999999985</v>
      </c>
    </row>
    <row r="76" spans="1:8" s="62" customFormat="1" ht="24">
      <c r="A76" s="56" t="str">
        <f>IF((LEN('Copy paste to Here'!G80))&gt;5,((CONCATENATE('Copy paste to Here'!G80," &amp; ",'Copy paste to Here'!D80,"  &amp;  ",'Copy paste to Here'!E80))),"Empty Cell")</f>
        <v xml:space="preserve">Matte polished stainless steel wide band ring with engravable beveled edge in high polish &amp; Ring Size: 8  &amp;  </v>
      </c>
      <c r="B76" s="57" t="str">
        <f>'Copy paste to Here'!C80</f>
        <v>SR145</v>
      </c>
      <c r="C76" s="57" t="s">
        <v>772</v>
      </c>
      <c r="D76" s="58">
        <f>Invoice!B81</f>
        <v>6</v>
      </c>
      <c r="E76" s="59">
        <f>'Shipping Invoice'!J81*$N$1</f>
        <v>1.17</v>
      </c>
      <c r="F76" s="59">
        <f t="shared" si="0"/>
        <v>7.02</v>
      </c>
      <c r="G76" s="60">
        <f t="shared" si="1"/>
        <v>44.050499999999992</v>
      </c>
      <c r="H76" s="63">
        <f t="shared" si="2"/>
        <v>264.30299999999994</v>
      </c>
    </row>
    <row r="77" spans="1:8" s="62" customFormat="1" ht="24">
      <c r="A77" s="56" t="str">
        <f>IF((LEN('Copy paste to Here'!G81))&gt;5,((CONCATENATE('Copy paste to Here'!G81," &amp; ",'Copy paste to Here'!D81,"  &amp;  ",'Copy paste to Here'!E81))),"Empty Cell")</f>
        <v xml:space="preserve">Matte polished stainless steel wide band ring with engravable beveled edge in high polish &amp; Ring Size: 9  &amp;  </v>
      </c>
      <c r="B77" s="57" t="str">
        <f>'Copy paste to Here'!C81</f>
        <v>SR145</v>
      </c>
      <c r="C77" s="57" t="s">
        <v>772</v>
      </c>
      <c r="D77" s="58">
        <f>Invoice!B82</f>
        <v>3</v>
      </c>
      <c r="E77" s="59">
        <f>'Shipping Invoice'!J82*$N$1</f>
        <v>1.17</v>
      </c>
      <c r="F77" s="59">
        <f t="shared" si="0"/>
        <v>3.51</v>
      </c>
      <c r="G77" s="60">
        <f t="shared" si="1"/>
        <v>44.050499999999992</v>
      </c>
      <c r="H77" s="63">
        <f t="shared" si="2"/>
        <v>132.15149999999997</v>
      </c>
    </row>
    <row r="78" spans="1:8" s="62" customFormat="1" ht="24">
      <c r="A78" s="56" t="str">
        <f>IF((LEN('Copy paste to Here'!G82))&gt;5,((CONCATENATE('Copy paste to Here'!G82," &amp; ",'Copy paste to Here'!D82,"  &amp;  ",'Copy paste to Here'!E82))),"Empty Cell")</f>
        <v xml:space="preserve">Matte polished stainless steel wide band ring with engravable beveled edge in high polish &amp; Ring Size: 10  &amp;  </v>
      </c>
      <c r="B78" s="57" t="str">
        <f>'Copy paste to Here'!C82</f>
        <v>SR145</v>
      </c>
      <c r="C78" s="57" t="s">
        <v>772</v>
      </c>
      <c r="D78" s="58">
        <f>Invoice!B83</f>
        <v>7</v>
      </c>
      <c r="E78" s="59">
        <f>'Shipping Invoice'!J83*$N$1</f>
        <v>1.17</v>
      </c>
      <c r="F78" s="59">
        <f t="shared" si="0"/>
        <v>8.19</v>
      </c>
      <c r="G78" s="60">
        <f t="shared" si="1"/>
        <v>44.050499999999992</v>
      </c>
      <c r="H78" s="63">
        <f t="shared" si="2"/>
        <v>308.35349999999994</v>
      </c>
    </row>
    <row r="79" spans="1:8" s="62" customFormat="1" ht="24">
      <c r="A79" s="56" t="str">
        <f>IF((LEN('Copy paste to Here'!G83))&gt;5,((CONCATENATE('Copy paste to Here'!G83," &amp; ",'Copy paste to Here'!D83,"  &amp;  ",'Copy paste to Here'!E83))),"Empty Cell")</f>
        <v xml:space="preserve">High polished stainless steel engravable comfort fit wide band ring &amp; Ring Size: 6  &amp;  </v>
      </c>
      <c r="B79" s="57" t="str">
        <f>'Copy paste to Here'!C83</f>
        <v>SR150</v>
      </c>
      <c r="C79" s="57" t="s">
        <v>775</v>
      </c>
      <c r="D79" s="58">
        <f>Invoice!B84</f>
        <v>1</v>
      </c>
      <c r="E79" s="59">
        <f>'Shipping Invoice'!J84*$N$1</f>
        <v>1.17</v>
      </c>
      <c r="F79" s="59">
        <f t="shared" si="0"/>
        <v>1.17</v>
      </c>
      <c r="G79" s="60">
        <f t="shared" si="1"/>
        <v>44.050499999999992</v>
      </c>
      <c r="H79" s="63">
        <f t="shared" si="2"/>
        <v>44.050499999999992</v>
      </c>
    </row>
    <row r="80" spans="1:8" s="62" customFormat="1" ht="24">
      <c r="A80" s="56" t="str">
        <f>IF((LEN('Copy paste to Here'!G84))&gt;5,((CONCATENATE('Copy paste to Here'!G84," &amp; ",'Copy paste to Here'!D84,"  &amp;  ",'Copy paste to Here'!E84))),"Empty Cell")</f>
        <v xml:space="preserve">High polished stainless steel engravable comfort fit wide band ring &amp; Ring Size: 8  &amp;  </v>
      </c>
      <c r="B80" s="57" t="str">
        <f>'Copy paste to Here'!C84</f>
        <v>SR150</v>
      </c>
      <c r="C80" s="57" t="s">
        <v>775</v>
      </c>
      <c r="D80" s="58">
        <f>Invoice!B85</f>
        <v>2</v>
      </c>
      <c r="E80" s="59">
        <f>'Shipping Invoice'!J85*$N$1</f>
        <v>1.17</v>
      </c>
      <c r="F80" s="59">
        <f t="shared" si="0"/>
        <v>2.34</v>
      </c>
      <c r="G80" s="60">
        <f t="shared" si="1"/>
        <v>44.050499999999992</v>
      </c>
      <c r="H80" s="63">
        <f t="shared" si="2"/>
        <v>88.100999999999985</v>
      </c>
    </row>
    <row r="81" spans="1:8" s="62" customFormat="1" ht="24">
      <c r="A81" s="56" t="str">
        <f>IF((LEN('Copy paste to Here'!G85))&gt;5,((CONCATENATE('Copy paste to Here'!G85," &amp; ",'Copy paste to Here'!D85,"  &amp;  ",'Copy paste to Here'!E85))),"Empty Cell")</f>
        <v xml:space="preserve">High polished stainless steel engravable comfort fit wide band ring &amp; Ring Size: 9  &amp;  </v>
      </c>
      <c r="B81" s="57" t="str">
        <f>'Copy paste to Here'!C85</f>
        <v>SR150</v>
      </c>
      <c r="C81" s="57" t="s">
        <v>775</v>
      </c>
      <c r="D81" s="58">
        <f>Invoice!B86</f>
        <v>3</v>
      </c>
      <c r="E81" s="59">
        <f>'Shipping Invoice'!J86*$N$1</f>
        <v>1.17</v>
      </c>
      <c r="F81" s="59">
        <f t="shared" si="0"/>
        <v>3.51</v>
      </c>
      <c r="G81" s="60">
        <f t="shared" si="1"/>
        <v>44.050499999999992</v>
      </c>
      <c r="H81" s="63">
        <f t="shared" si="2"/>
        <v>132.15149999999997</v>
      </c>
    </row>
    <row r="82" spans="1:8" s="62" customFormat="1" ht="24">
      <c r="A82" s="56" t="str">
        <f>IF((LEN('Copy paste to Here'!G86))&gt;5,((CONCATENATE('Copy paste to Here'!G86," &amp; ",'Copy paste to Here'!D86,"  &amp;  ",'Copy paste to Here'!E86))),"Empty Cell")</f>
        <v xml:space="preserve">Plain band stainless steel ring with skull engraving &amp; Ring Size: 6  &amp;  </v>
      </c>
      <c r="B82" s="57" t="str">
        <f>'Copy paste to Here'!C86</f>
        <v>SR18</v>
      </c>
      <c r="C82" s="57" t="s">
        <v>778</v>
      </c>
      <c r="D82" s="58">
        <f>Invoice!B87</f>
        <v>2</v>
      </c>
      <c r="E82" s="59">
        <f>'Shipping Invoice'!J87*$N$1</f>
        <v>1.46</v>
      </c>
      <c r="F82" s="59">
        <f t="shared" si="0"/>
        <v>2.92</v>
      </c>
      <c r="G82" s="60">
        <f t="shared" si="1"/>
        <v>54.968999999999994</v>
      </c>
      <c r="H82" s="63">
        <f t="shared" si="2"/>
        <v>109.93799999999999</v>
      </c>
    </row>
    <row r="83" spans="1:8" s="62" customFormat="1" ht="24">
      <c r="A83" s="56" t="str">
        <f>IF((LEN('Copy paste to Here'!G87))&gt;5,((CONCATENATE('Copy paste to Here'!G87," &amp; ",'Copy paste to Here'!D87,"  &amp;  ",'Copy paste to Here'!E87))),"Empty Cell")</f>
        <v xml:space="preserve">Plain band stainless steel ring with skull engraving &amp; Ring Size: 9  &amp;  </v>
      </c>
      <c r="B83" s="57" t="str">
        <f>'Copy paste to Here'!C87</f>
        <v>SR18</v>
      </c>
      <c r="C83" s="57" t="s">
        <v>778</v>
      </c>
      <c r="D83" s="58">
        <f>Invoice!B88</f>
        <v>3</v>
      </c>
      <c r="E83" s="59">
        <f>'Shipping Invoice'!J88*$N$1</f>
        <v>1.46</v>
      </c>
      <c r="F83" s="59">
        <f t="shared" ref="F83:F146" si="3">D83*E83</f>
        <v>4.38</v>
      </c>
      <c r="G83" s="60">
        <f t="shared" ref="G83:G146" si="4">E83*$E$14</f>
        <v>54.968999999999994</v>
      </c>
      <c r="H83" s="63">
        <f t="shared" ref="H83:H146" si="5">D83*G83</f>
        <v>164.90699999999998</v>
      </c>
    </row>
    <row r="84" spans="1:8" s="62" customFormat="1" ht="24">
      <c r="A84" s="56" t="str">
        <f>IF((LEN('Copy paste to Here'!G88))&gt;5,((CONCATENATE('Copy paste to Here'!G88," &amp; ",'Copy paste to Here'!D88,"  &amp;  ",'Copy paste to Here'!E88))),"Empty Cell")</f>
        <v xml:space="preserve">Plain band stainless steel ring with skull engraving &amp; Ring Size: 10  &amp;  </v>
      </c>
      <c r="B84" s="57" t="str">
        <f>'Copy paste to Here'!C88</f>
        <v>SR18</v>
      </c>
      <c r="C84" s="57" t="s">
        <v>778</v>
      </c>
      <c r="D84" s="58">
        <f>Invoice!B89</f>
        <v>3</v>
      </c>
      <c r="E84" s="59">
        <f>'Shipping Invoice'!J89*$N$1</f>
        <v>1.46</v>
      </c>
      <c r="F84" s="59">
        <f t="shared" si="3"/>
        <v>4.38</v>
      </c>
      <c r="G84" s="60">
        <f t="shared" si="4"/>
        <v>54.968999999999994</v>
      </c>
      <c r="H84" s="63">
        <f t="shared" si="5"/>
        <v>164.90699999999998</v>
      </c>
    </row>
    <row r="85" spans="1:8" s="62" customFormat="1" ht="24">
      <c r="A85" s="56" t="str">
        <f>IF((LEN('Copy paste to Here'!G89))&gt;5,((CONCATENATE('Copy paste to Here'!G89," &amp; ",'Copy paste to Here'!D89,"  &amp;  ",'Copy paste to Here'!E89))),"Empty Cell")</f>
        <v xml:space="preserve">Plain band stainless steel ring with skull engraving &amp; Ring Size: 11  &amp;  </v>
      </c>
      <c r="B85" s="57" t="str">
        <f>'Copy paste to Here'!C89</f>
        <v>SR18</v>
      </c>
      <c r="C85" s="57" t="s">
        <v>778</v>
      </c>
      <c r="D85" s="58">
        <f>Invoice!B90</f>
        <v>3</v>
      </c>
      <c r="E85" s="59">
        <f>'Shipping Invoice'!J90*$N$1</f>
        <v>1.46</v>
      </c>
      <c r="F85" s="59">
        <f t="shared" si="3"/>
        <v>4.38</v>
      </c>
      <c r="G85" s="60">
        <f t="shared" si="4"/>
        <v>54.968999999999994</v>
      </c>
      <c r="H85" s="63">
        <f t="shared" si="5"/>
        <v>164.90699999999998</v>
      </c>
    </row>
    <row r="86" spans="1:8" s="62" customFormat="1">
      <c r="A86" s="56" t="str">
        <f>IF((LEN('Copy paste to Here'!G90))&gt;5,((CONCATENATE('Copy paste to Here'!G90," &amp; ",'Copy paste to Here'!D90,"  &amp;  ",'Copy paste to Here'!E90))),"Empty Cell")</f>
        <v xml:space="preserve">Stainless steel ring with embedded chain inlay &amp; Ring Size: 7  &amp;  </v>
      </c>
      <c r="B86" s="57" t="str">
        <f>'Copy paste to Here'!C90</f>
        <v>SR246</v>
      </c>
      <c r="C86" s="57" t="s">
        <v>780</v>
      </c>
      <c r="D86" s="58">
        <f>Invoice!B91</f>
        <v>2</v>
      </c>
      <c r="E86" s="59">
        <f>'Shipping Invoice'!J91*$N$1</f>
        <v>2.93</v>
      </c>
      <c r="F86" s="59">
        <f t="shared" si="3"/>
        <v>5.86</v>
      </c>
      <c r="G86" s="60">
        <f t="shared" si="4"/>
        <v>110.3145</v>
      </c>
      <c r="H86" s="63">
        <f t="shared" si="5"/>
        <v>220.62899999999999</v>
      </c>
    </row>
    <row r="87" spans="1:8" s="62" customFormat="1">
      <c r="A87" s="56" t="str">
        <f>IF((LEN('Copy paste to Here'!G91))&gt;5,((CONCATENATE('Copy paste to Here'!G91," &amp; ",'Copy paste to Here'!D91,"  &amp;  ",'Copy paste to Here'!E91))),"Empty Cell")</f>
        <v xml:space="preserve">Stainless steel ring with embedded chain inlay &amp; Ring Size: 8  &amp;  </v>
      </c>
      <c r="B87" s="57" t="str">
        <f>'Copy paste to Here'!C91</f>
        <v>SR246</v>
      </c>
      <c r="C87" s="57" t="s">
        <v>780</v>
      </c>
      <c r="D87" s="58">
        <f>Invoice!B92</f>
        <v>3</v>
      </c>
      <c r="E87" s="59">
        <f>'Shipping Invoice'!J92*$N$1</f>
        <v>2.93</v>
      </c>
      <c r="F87" s="59">
        <f t="shared" si="3"/>
        <v>8.7900000000000009</v>
      </c>
      <c r="G87" s="60">
        <f t="shared" si="4"/>
        <v>110.3145</v>
      </c>
      <c r="H87" s="63">
        <f t="shared" si="5"/>
        <v>330.94349999999997</v>
      </c>
    </row>
    <row r="88" spans="1:8" s="62" customFormat="1">
      <c r="A88" s="56" t="str">
        <f>IF((LEN('Copy paste to Here'!G92))&gt;5,((CONCATENATE('Copy paste to Here'!G92," &amp; ",'Copy paste to Here'!D92,"  &amp;  ",'Copy paste to Here'!E92))),"Empty Cell")</f>
        <v xml:space="preserve">Stainless steel ring with embedded chain inlay &amp; Ring Size: 9  &amp;  </v>
      </c>
      <c r="B88" s="57" t="str">
        <f>'Copy paste to Here'!C92</f>
        <v>SR246</v>
      </c>
      <c r="C88" s="57" t="s">
        <v>780</v>
      </c>
      <c r="D88" s="58">
        <f>Invoice!B93</f>
        <v>3</v>
      </c>
      <c r="E88" s="59">
        <f>'Shipping Invoice'!J93*$N$1</f>
        <v>2.93</v>
      </c>
      <c r="F88" s="59">
        <f t="shared" si="3"/>
        <v>8.7900000000000009</v>
      </c>
      <c r="G88" s="60">
        <f t="shared" si="4"/>
        <v>110.3145</v>
      </c>
      <c r="H88" s="63">
        <f t="shared" si="5"/>
        <v>330.94349999999997</v>
      </c>
    </row>
    <row r="89" spans="1:8" s="62" customFormat="1" ht="24">
      <c r="A89" s="56" t="str">
        <f>IF((LEN('Copy paste to Here'!G93))&gt;5,((CONCATENATE('Copy paste to Here'!G93," &amp; ",'Copy paste to Here'!D93,"  &amp;  ",'Copy paste to Here'!E93))),"Empty Cell")</f>
        <v xml:space="preserve">Black anodized stainless steel engravable 3-ribbed ring (matte with high polish center band) &amp; Ring Size: 6  &amp;  </v>
      </c>
      <c r="B89" s="57" t="str">
        <f>'Copy paste to Here'!C93</f>
        <v>SRB20</v>
      </c>
      <c r="C89" s="57" t="s">
        <v>782</v>
      </c>
      <c r="D89" s="58">
        <f>Invoice!B94</f>
        <v>2</v>
      </c>
      <c r="E89" s="59">
        <f>'Shipping Invoice'!J94*$N$1</f>
        <v>1.85</v>
      </c>
      <c r="F89" s="59">
        <f t="shared" si="3"/>
        <v>3.7</v>
      </c>
      <c r="G89" s="60">
        <f t="shared" si="4"/>
        <v>69.652500000000003</v>
      </c>
      <c r="H89" s="63">
        <f t="shared" si="5"/>
        <v>139.30500000000001</v>
      </c>
    </row>
    <row r="90" spans="1:8" s="62" customFormat="1" ht="24">
      <c r="A90" s="56" t="str">
        <f>IF((LEN('Copy paste to Here'!G94))&gt;5,((CONCATENATE('Copy paste to Here'!G94," &amp; ",'Copy paste to Here'!D94,"  &amp;  ",'Copy paste to Here'!E94))),"Empty Cell")</f>
        <v xml:space="preserve">Black anodized stainless steel engravable 3-ribbed ring (matte with high polish center band) &amp; Ring Size: 7  &amp;  </v>
      </c>
      <c r="B90" s="57" t="str">
        <f>'Copy paste to Here'!C94</f>
        <v>SRB20</v>
      </c>
      <c r="C90" s="57" t="s">
        <v>782</v>
      </c>
      <c r="D90" s="58">
        <f>Invoice!B95</f>
        <v>3</v>
      </c>
      <c r="E90" s="59">
        <f>'Shipping Invoice'!J95*$N$1</f>
        <v>1.85</v>
      </c>
      <c r="F90" s="59">
        <f t="shared" si="3"/>
        <v>5.5500000000000007</v>
      </c>
      <c r="G90" s="60">
        <f t="shared" si="4"/>
        <v>69.652500000000003</v>
      </c>
      <c r="H90" s="63">
        <f t="shared" si="5"/>
        <v>208.95750000000001</v>
      </c>
    </row>
    <row r="91" spans="1:8" s="62" customFormat="1" ht="24">
      <c r="A91" s="56" t="str">
        <f>IF((LEN('Copy paste to Here'!G95))&gt;5,((CONCATENATE('Copy paste to Here'!G95," &amp; ",'Copy paste to Here'!D95,"  &amp;  ",'Copy paste to Here'!E95))),"Empty Cell")</f>
        <v xml:space="preserve">Black anodized stainless steel engravable 3-ribbed ring (matte with high polish center band) &amp; Ring Size: 8  &amp;  </v>
      </c>
      <c r="B91" s="57" t="str">
        <f>'Copy paste to Here'!C95</f>
        <v>SRB20</v>
      </c>
      <c r="C91" s="57" t="s">
        <v>782</v>
      </c>
      <c r="D91" s="58">
        <f>Invoice!B96</f>
        <v>4</v>
      </c>
      <c r="E91" s="59">
        <f>'Shipping Invoice'!J96*$N$1</f>
        <v>1.85</v>
      </c>
      <c r="F91" s="59">
        <f t="shared" si="3"/>
        <v>7.4</v>
      </c>
      <c r="G91" s="60">
        <f t="shared" si="4"/>
        <v>69.652500000000003</v>
      </c>
      <c r="H91" s="63">
        <f t="shared" si="5"/>
        <v>278.61</v>
      </c>
    </row>
    <row r="92" spans="1:8" s="62" customFormat="1" ht="24" hidden="1">
      <c r="A92" s="56" t="str">
        <f>IF((LEN('Copy paste to Here'!G96))&gt;5,((CONCATENATE('Copy paste to Here'!G96," &amp; ",'Copy paste to Here'!D96,"  &amp;  ",'Copy paste to Here'!E96))),"Empty Cell")</f>
        <v xml:space="preserve">Black anodized stainless steel engravable 3-ribbed ring (matte with high polish center band) &amp; Ring Size: 9  &amp;  </v>
      </c>
      <c r="B92" s="57" t="str">
        <f>'Copy paste to Here'!C96</f>
        <v>SRB20</v>
      </c>
      <c r="C92" s="57" t="s">
        <v>782</v>
      </c>
      <c r="D92" s="58">
        <f>Invoice!B97</f>
        <v>0</v>
      </c>
      <c r="E92" s="59">
        <f>'Shipping Invoice'!J97*$N$1</f>
        <v>1.85</v>
      </c>
      <c r="F92" s="59">
        <f t="shared" si="3"/>
        <v>0</v>
      </c>
      <c r="G92" s="60">
        <f t="shared" si="4"/>
        <v>69.652500000000003</v>
      </c>
      <c r="H92" s="63">
        <f t="shared" si="5"/>
        <v>0</v>
      </c>
    </row>
    <row r="93" spans="1:8" s="62" customFormat="1" ht="24">
      <c r="A93" s="56" t="str">
        <f>IF((LEN('Copy paste to Here'!G97))&gt;5,((CONCATENATE('Copy paste to Here'!G97," &amp; ",'Copy paste to Here'!D97,"  &amp;  ",'Copy paste to Here'!E97))),"Empty Cell")</f>
        <v xml:space="preserve">Black anodized stainless steel engravable 3-ribbed ring (matte with high polish center band) &amp; Ring Size: 10  &amp;  </v>
      </c>
      <c r="B93" s="57" t="str">
        <f>'Copy paste to Here'!C97</f>
        <v>SRB20</v>
      </c>
      <c r="C93" s="57" t="s">
        <v>782</v>
      </c>
      <c r="D93" s="58">
        <f>Invoice!B98</f>
        <v>3</v>
      </c>
      <c r="E93" s="59">
        <f>'Shipping Invoice'!J98*$N$1</f>
        <v>1.85</v>
      </c>
      <c r="F93" s="59">
        <f t="shared" si="3"/>
        <v>5.5500000000000007</v>
      </c>
      <c r="G93" s="60">
        <f t="shared" si="4"/>
        <v>69.652500000000003</v>
      </c>
      <c r="H93" s="63">
        <f t="shared" si="5"/>
        <v>208.95750000000001</v>
      </c>
    </row>
    <row r="94" spans="1:8" s="62" customFormat="1" ht="24">
      <c r="A94" s="56" t="str">
        <f>IF((LEN('Copy paste to Here'!G98))&gt;5,((CONCATENATE('Copy paste to Here'!G98," &amp; ",'Copy paste to Here'!D98,"  &amp;  ",'Copy paste to Here'!E98))),"Empty Cell")</f>
        <v xml:space="preserve">Black anodized stainless steel ring with dragon design &amp; Ring Size: 6  &amp;  </v>
      </c>
      <c r="B94" s="57" t="str">
        <f>'Copy paste to Here'!C98</f>
        <v>SRB25</v>
      </c>
      <c r="C94" s="57" t="s">
        <v>784</v>
      </c>
      <c r="D94" s="58">
        <f>Invoice!B99</f>
        <v>1</v>
      </c>
      <c r="E94" s="59">
        <f>'Shipping Invoice'!J99*$N$1</f>
        <v>2.44</v>
      </c>
      <c r="F94" s="59">
        <f t="shared" si="3"/>
        <v>2.44</v>
      </c>
      <c r="G94" s="60">
        <f t="shared" si="4"/>
        <v>91.866</v>
      </c>
      <c r="H94" s="63">
        <f t="shared" si="5"/>
        <v>91.866</v>
      </c>
    </row>
    <row r="95" spans="1:8" s="62" customFormat="1" ht="24">
      <c r="A95" s="56" t="str">
        <f>IF((LEN('Copy paste to Here'!G99))&gt;5,((CONCATENATE('Copy paste to Here'!G99," &amp; ",'Copy paste to Here'!D99,"  &amp;  ",'Copy paste to Here'!E99))),"Empty Cell")</f>
        <v xml:space="preserve">Black anodized stainless steel ring with dragon design &amp; Ring Size: 7  &amp;  </v>
      </c>
      <c r="B95" s="57" t="str">
        <f>'Copy paste to Here'!C99</f>
        <v>SRB25</v>
      </c>
      <c r="C95" s="57" t="s">
        <v>784</v>
      </c>
      <c r="D95" s="58">
        <f>Invoice!B100</f>
        <v>2</v>
      </c>
      <c r="E95" s="59">
        <f>'Shipping Invoice'!J100*$N$1</f>
        <v>2.44</v>
      </c>
      <c r="F95" s="59">
        <f t="shared" si="3"/>
        <v>4.88</v>
      </c>
      <c r="G95" s="60">
        <f t="shared" si="4"/>
        <v>91.866</v>
      </c>
      <c r="H95" s="63">
        <f t="shared" si="5"/>
        <v>183.732</v>
      </c>
    </row>
    <row r="96" spans="1:8" s="62" customFormat="1" ht="24">
      <c r="A96" s="56" t="str">
        <f>IF((LEN('Copy paste to Here'!G100))&gt;5,((CONCATENATE('Copy paste to Here'!G100," &amp; ",'Copy paste to Here'!D100,"  &amp;  ",'Copy paste to Here'!E100))),"Empty Cell")</f>
        <v xml:space="preserve">Black anodized stainless steel ring with dragon design &amp; Ring Size: 10  &amp;  </v>
      </c>
      <c r="B96" s="57" t="str">
        <f>'Copy paste to Here'!C100</f>
        <v>SRB25</v>
      </c>
      <c r="C96" s="57" t="s">
        <v>784</v>
      </c>
      <c r="D96" s="58">
        <f>Invoice!B101</f>
        <v>3</v>
      </c>
      <c r="E96" s="59">
        <f>'Shipping Invoice'!J101*$N$1</f>
        <v>2.44</v>
      </c>
      <c r="F96" s="59">
        <f t="shared" si="3"/>
        <v>7.32</v>
      </c>
      <c r="G96" s="60">
        <f t="shared" si="4"/>
        <v>91.866</v>
      </c>
      <c r="H96" s="63">
        <f t="shared" si="5"/>
        <v>275.59800000000001</v>
      </c>
    </row>
    <row r="97" spans="1:8" s="62" customFormat="1" ht="24">
      <c r="A97" s="56" t="str">
        <f>IF((LEN('Copy paste to Here'!G101))&gt;5,((CONCATENATE('Copy paste to Here'!G101," &amp; ",'Copy paste to Here'!D101,"  &amp;  ",'Copy paste to Here'!E101))),"Empty Cell")</f>
        <v xml:space="preserve">Black anodized stainless steel ring with lined high polished stainless steel center &amp; Ring Size: 7  &amp;  </v>
      </c>
      <c r="B97" s="57" t="str">
        <f>'Copy paste to Here'!C101</f>
        <v>SRB63</v>
      </c>
      <c r="C97" s="57" t="s">
        <v>786</v>
      </c>
      <c r="D97" s="58">
        <f>Invoice!B102</f>
        <v>1</v>
      </c>
      <c r="E97" s="59">
        <f>'Shipping Invoice'!J102*$N$1</f>
        <v>2.2400000000000002</v>
      </c>
      <c r="F97" s="59">
        <f t="shared" si="3"/>
        <v>2.2400000000000002</v>
      </c>
      <c r="G97" s="60">
        <f t="shared" si="4"/>
        <v>84.335999999999999</v>
      </c>
      <c r="H97" s="63">
        <f t="shared" si="5"/>
        <v>84.335999999999999</v>
      </c>
    </row>
    <row r="98" spans="1:8" s="62" customFormat="1" ht="24">
      <c r="A98" s="56" t="str">
        <f>IF((LEN('Copy paste to Here'!G102))&gt;5,((CONCATENATE('Copy paste to Here'!G102," &amp; ",'Copy paste to Here'!D102,"  &amp;  ",'Copy paste to Here'!E102))),"Empty Cell")</f>
        <v xml:space="preserve">Black anodized stainless steel ring with lined high polished stainless steel center &amp; Ring Size: 8  &amp;  </v>
      </c>
      <c r="B98" s="57" t="str">
        <f>'Copy paste to Here'!C102</f>
        <v>SRB63</v>
      </c>
      <c r="C98" s="57" t="s">
        <v>786</v>
      </c>
      <c r="D98" s="58">
        <f>Invoice!B103</f>
        <v>6</v>
      </c>
      <c r="E98" s="59">
        <f>'Shipping Invoice'!J103*$N$1</f>
        <v>2.2400000000000002</v>
      </c>
      <c r="F98" s="59">
        <f t="shared" si="3"/>
        <v>13.440000000000001</v>
      </c>
      <c r="G98" s="60">
        <f t="shared" si="4"/>
        <v>84.335999999999999</v>
      </c>
      <c r="H98" s="63">
        <f t="shared" si="5"/>
        <v>506.01599999999996</v>
      </c>
    </row>
    <row r="99" spans="1:8" s="62" customFormat="1" ht="24">
      <c r="A99" s="56" t="str">
        <f>IF((LEN('Copy paste to Here'!G103))&gt;5,((CONCATENATE('Copy paste to Here'!G103," &amp; ",'Copy paste to Here'!D103,"  &amp;  ",'Copy paste to Here'!E103))),"Empty Cell")</f>
        <v xml:space="preserve">Black anodized stainless steel ring with lined high polished stainless steel center &amp; Ring Size: 9  &amp;  </v>
      </c>
      <c r="B99" s="57" t="str">
        <f>'Copy paste to Here'!C103</f>
        <v>SRB63</v>
      </c>
      <c r="C99" s="57" t="s">
        <v>786</v>
      </c>
      <c r="D99" s="58">
        <f>Invoice!B104</f>
        <v>5</v>
      </c>
      <c r="E99" s="59">
        <f>'Shipping Invoice'!J104*$N$1</f>
        <v>2.2400000000000002</v>
      </c>
      <c r="F99" s="59">
        <f t="shared" si="3"/>
        <v>11.200000000000001</v>
      </c>
      <c r="G99" s="60">
        <f t="shared" si="4"/>
        <v>84.335999999999999</v>
      </c>
      <c r="H99" s="63">
        <f t="shared" si="5"/>
        <v>421.68</v>
      </c>
    </row>
    <row r="100" spans="1:8" s="62" customFormat="1" ht="24">
      <c r="A100" s="56" t="str">
        <f>IF((LEN('Copy paste to Here'!G104))&gt;5,((CONCATENATE('Copy paste to Here'!G104," &amp; ",'Copy paste to Here'!D104,"  &amp;  ",'Copy paste to Here'!E104))),"Empty Cell")</f>
        <v xml:space="preserve">Black anodized stainless steel ring with lined high polished stainless steel center &amp; Ring Size: 10  &amp;  </v>
      </c>
      <c r="B100" s="57" t="str">
        <f>'Copy paste to Here'!C104</f>
        <v>SRB63</v>
      </c>
      <c r="C100" s="57" t="s">
        <v>786</v>
      </c>
      <c r="D100" s="58">
        <f>Invoice!B105</f>
        <v>4</v>
      </c>
      <c r="E100" s="59">
        <f>'Shipping Invoice'!J105*$N$1</f>
        <v>2.2400000000000002</v>
      </c>
      <c r="F100" s="59">
        <f t="shared" si="3"/>
        <v>8.9600000000000009</v>
      </c>
      <c r="G100" s="60">
        <f t="shared" si="4"/>
        <v>84.335999999999999</v>
      </c>
      <c r="H100" s="63">
        <f t="shared" si="5"/>
        <v>337.34399999999999</v>
      </c>
    </row>
    <row r="101" spans="1:8" s="62" customFormat="1" ht="24">
      <c r="A101" s="56" t="str">
        <f>IF((LEN('Copy paste to Here'!G105))&gt;5,((CONCATENATE('Copy paste to Here'!G105," &amp; ",'Copy paste to Here'!D105,"  &amp;  ",'Copy paste to Here'!E105))),"Empty Cell")</f>
        <v>PVD plated internally threaded surgical steel double flare flesh tunnel &amp; Gauge: 5mm  &amp;  Color: Black</v>
      </c>
      <c r="B101" s="57" t="str">
        <f>'Copy paste to Here'!C105</f>
        <v>STHP</v>
      </c>
      <c r="C101" s="57" t="s">
        <v>817</v>
      </c>
      <c r="D101" s="58">
        <f>Invoice!B106</f>
        <v>2</v>
      </c>
      <c r="E101" s="59">
        <f>'Shipping Invoice'!J106*$N$1</f>
        <v>2.44</v>
      </c>
      <c r="F101" s="59">
        <f t="shared" si="3"/>
        <v>4.88</v>
      </c>
      <c r="G101" s="60">
        <f t="shared" si="4"/>
        <v>91.866</v>
      </c>
      <c r="H101" s="63">
        <f t="shared" si="5"/>
        <v>183.732</v>
      </c>
    </row>
    <row r="102" spans="1:8" s="62" customFormat="1" ht="24">
      <c r="A102" s="56" t="str">
        <f>IF((LEN('Copy paste to Here'!G106))&gt;5,((CONCATENATE('Copy paste to Here'!G106," &amp; ",'Copy paste to Here'!D106,"  &amp;  ",'Copy paste to Here'!E106))),"Empty Cell")</f>
        <v>PVD plated internally threaded surgical steel double flare flesh tunnel &amp; Gauge: 6mm  &amp;  Color: Black</v>
      </c>
      <c r="B102" s="57" t="str">
        <f>'Copy paste to Here'!C106</f>
        <v>STHP</v>
      </c>
      <c r="C102" s="57" t="s">
        <v>818</v>
      </c>
      <c r="D102" s="58">
        <f>Invoice!B107</f>
        <v>2</v>
      </c>
      <c r="E102" s="59">
        <f>'Shipping Invoice'!J107*$N$1</f>
        <v>2.64</v>
      </c>
      <c r="F102" s="59">
        <f t="shared" si="3"/>
        <v>5.28</v>
      </c>
      <c r="G102" s="60">
        <f t="shared" si="4"/>
        <v>99.396000000000001</v>
      </c>
      <c r="H102" s="63">
        <f t="shared" si="5"/>
        <v>198.792</v>
      </c>
    </row>
    <row r="103" spans="1:8" s="62" customFormat="1" ht="24">
      <c r="A103" s="56" t="str">
        <f>IF((LEN('Copy paste to Here'!G107))&gt;5,((CONCATENATE('Copy paste to Here'!G107," &amp; ",'Copy paste to Here'!D107,"  &amp;  ",'Copy paste to Here'!E107))),"Empty Cell")</f>
        <v>PVD plated internally threaded surgical steel double flare flesh tunnel &amp; Gauge: 8mm  &amp;  Color: Black</v>
      </c>
      <c r="B103" s="57" t="str">
        <f>'Copy paste to Here'!C107</f>
        <v>STHP</v>
      </c>
      <c r="C103" s="57" t="s">
        <v>819</v>
      </c>
      <c r="D103" s="58">
        <f>Invoice!B108</f>
        <v>2</v>
      </c>
      <c r="E103" s="59">
        <f>'Shipping Invoice'!J108*$N$1</f>
        <v>2.83</v>
      </c>
      <c r="F103" s="59">
        <f t="shared" si="3"/>
        <v>5.66</v>
      </c>
      <c r="G103" s="60">
        <f t="shared" si="4"/>
        <v>106.54949999999999</v>
      </c>
      <c r="H103" s="63">
        <f t="shared" si="5"/>
        <v>213.09899999999999</v>
      </c>
    </row>
    <row r="104" spans="1:8" s="62" customFormat="1" ht="24">
      <c r="A104" s="56" t="str">
        <f>IF((LEN('Copy paste to Here'!G108))&gt;5,((CONCATENATE('Copy paste to Here'!G108," &amp; ",'Copy paste to Here'!D108,"  &amp;  ",'Copy paste to Here'!E108))),"Empty Cell")</f>
        <v>PVD plated internally threaded surgical steel double flare flesh tunnel &amp; Gauge: 10mm  &amp;  Color: Black</v>
      </c>
      <c r="B104" s="57" t="str">
        <f>'Copy paste to Here'!C108</f>
        <v>STHP</v>
      </c>
      <c r="C104" s="57" t="s">
        <v>820</v>
      </c>
      <c r="D104" s="58">
        <f>Invoice!B109</f>
        <v>2</v>
      </c>
      <c r="E104" s="59">
        <f>'Shipping Invoice'!J109*$N$1</f>
        <v>3.03</v>
      </c>
      <c r="F104" s="59">
        <f t="shared" si="3"/>
        <v>6.06</v>
      </c>
      <c r="G104" s="60">
        <f t="shared" si="4"/>
        <v>114.07949999999998</v>
      </c>
      <c r="H104" s="63">
        <f t="shared" si="5"/>
        <v>228.15899999999996</v>
      </c>
    </row>
    <row r="105" spans="1:8" s="62" customFormat="1" ht="24">
      <c r="A105" s="56" t="str">
        <f>IF((LEN('Copy paste to Here'!G109))&gt;5,((CONCATENATE('Copy paste to Here'!G109," &amp; ",'Copy paste to Here'!D109,"  &amp;  ",'Copy paste to Here'!E109))),"Empty Cell")</f>
        <v>PVD plated internally threaded surgical steel double flare flesh tunnel &amp; Gauge: 12mm  &amp;  Color: Black</v>
      </c>
      <c r="B105" s="57" t="str">
        <f>'Copy paste to Here'!C109</f>
        <v>STHP</v>
      </c>
      <c r="C105" s="57" t="s">
        <v>821</v>
      </c>
      <c r="D105" s="58">
        <f>Invoice!B110</f>
        <v>2</v>
      </c>
      <c r="E105" s="59">
        <f>'Shipping Invoice'!J110*$N$1</f>
        <v>3.22</v>
      </c>
      <c r="F105" s="59">
        <f t="shared" si="3"/>
        <v>6.44</v>
      </c>
      <c r="G105" s="60">
        <f t="shared" si="4"/>
        <v>121.233</v>
      </c>
      <c r="H105" s="63">
        <f t="shared" si="5"/>
        <v>242.46600000000001</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514.67000000000007</v>
      </c>
      <c r="G1000" s="60"/>
      <c r="H1000" s="61">
        <f t="shared" ref="H1000:H1007" si="49">F1000*$E$14</f>
        <v>19377.325500000003</v>
      </c>
    </row>
    <row r="1001" spans="1:8" s="62" customFormat="1">
      <c r="A1001" s="56" t="str">
        <f>Invoice!I112</f>
        <v>Free Shipping to Spain via DHL due to order over 350USD:</v>
      </c>
      <c r="B1001" s="75"/>
      <c r="C1001" s="75"/>
      <c r="D1001" s="76"/>
      <c r="E1001" s="67"/>
      <c r="F1001" s="59">
        <f>Invoice!J112</f>
        <v>0</v>
      </c>
      <c r="G1001" s="60"/>
      <c r="H1001" s="61">
        <f t="shared" si="49"/>
        <v>0</v>
      </c>
    </row>
    <row r="1002" spans="1:8" s="62" customFormat="1" hidden="1" outlineLevel="1">
      <c r="A1002" s="56" t="str">
        <f>'[2]Copy paste to Here'!T3</f>
        <v>DISCOUNT</v>
      </c>
      <c r="B1002" s="75"/>
      <c r="C1002" s="75"/>
      <c r="D1002" s="76"/>
      <c r="E1002" s="67"/>
      <c r="F1002" s="59">
        <f>Invoice!J113</f>
        <v>0</v>
      </c>
      <c r="G1002" s="60"/>
      <c r="H1002" s="61">
        <f t="shared" si="49"/>
        <v>0</v>
      </c>
    </row>
    <row r="1003" spans="1:8" s="62" customFormat="1" collapsed="1">
      <c r="A1003" s="56" t="str">
        <f>'[2]Copy paste to Here'!T4</f>
        <v>Total:</v>
      </c>
      <c r="B1003" s="75"/>
      <c r="C1003" s="75"/>
      <c r="D1003" s="76"/>
      <c r="E1003" s="67"/>
      <c r="F1003" s="59">
        <f>SUM(F1000:F1002)</f>
        <v>514.67000000000007</v>
      </c>
      <c r="G1003" s="60"/>
      <c r="H1003" s="61">
        <f t="shared" si="49"/>
        <v>19377.325500000003</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19377.325499999999</v>
      </c>
    </row>
    <row r="1010" spans="1:8" s="21" customFormat="1">
      <c r="A1010" s="22"/>
      <c r="E1010" s="21" t="s">
        <v>182</v>
      </c>
      <c r="H1010" s="84">
        <f>(SUMIF($A$1000:$A$1008,"Total:",$H$1000:$H$1008))</f>
        <v>19377.325500000003</v>
      </c>
    </row>
    <row r="1011" spans="1:8" s="21" customFormat="1">
      <c r="E1011" s="21" t="s">
        <v>183</v>
      </c>
      <c r="H1011" s="85">
        <f>H1013-H1012</f>
        <v>18109.650000000001</v>
      </c>
    </row>
    <row r="1012" spans="1:8" s="21" customFormat="1">
      <c r="E1012" s="21" t="s">
        <v>184</v>
      </c>
      <c r="H1012" s="85">
        <f>ROUND((H1013*7)/107,2)</f>
        <v>1267.68</v>
      </c>
    </row>
    <row r="1013" spans="1:8" s="21" customFormat="1">
      <c r="E1013" s="22" t="s">
        <v>185</v>
      </c>
      <c r="H1013" s="86">
        <f>ROUND((SUMIF($A$1000:$A$1008,"Total:",$H$1000:$H$1008)),2)</f>
        <v>19377.330000000002</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0"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8"/>
  <sheetViews>
    <sheetView workbookViewId="0">
      <selection activeCell="A5" sqref="A5"/>
    </sheetView>
  </sheetViews>
  <sheetFormatPr defaultRowHeight="15"/>
  <sheetData>
    <row r="1" spans="1:1">
      <c r="A1" s="2" t="s">
        <v>729</v>
      </c>
    </row>
    <row r="2" spans="1:1">
      <c r="A2" s="2" t="s">
        <v>730</v>
      </c>
    </row>
    <row r="3" spans="1:1">
      <c r="A3" s="2" t="s">
        <v>790</v>
      </c>
    </row>
    <row r="4" spans="1:1">
      <c r="A4" s="2" t="s">
        <v>791</v>
      </c>
    </row>
    <row r="5" spans="1:1">
      <c r="A5" s="2" t="s">
        <v>792</v>
      </c>
    </row>
    <row r="6" spans="1:1">
      <c r="A6" s="2" t="s">
        <v>793</v>
      </c>
    </row>
    <row r="7" spans="1:1">
      <c r="A7" s="2" t="s">
        <v>794</v>
      </c>
    </row>
    <row r="8" spans="1:1">
      <c r="A8" s="2" t="s">
        <v>668</v>
      </c>
    </row>
    <row r="9" spans="1:1">
      <c r="A9" s="2" t="s">
        <v>668</v>
      </c>
    </row>
    <row r="10" spans="1:1">
      <c r="A10" s="2" t="s">
        <v>668</v>
      </c>
    </row>
    <row r="11" spans="1:1">
      <c r="A11" s="2" t="s">
        <v>668</v>
      </c>
    </row>
    <row r="12" spans="1:1">
      <c r="A12" s="2" t="s">
        <v>668</v>
      </c>
    </row>
    <row r="13" spans="1:1">
      <c r="A13" s="2" t="s">
        <v>734</v>
      </c>
    </row>
    <row r="14" spans="1:1">
      <c r="A14" s="2" t="s">
        <v>734</v>
      </c>
    </row>
    <row r="15" spans="1:1">
      <c r="A15" s="2" t="s">
        <v>734</v>
      </c>
    </row>
    <row r="16" spans="1:1">
      <c r="A16" s="2" t="s">
        <v>734</v>
      </c>
    </row>
    <row r="17" spans="1:1">
      <c r="A17" s="2" t="s">
        <v>736</v>
      </c>
    </row>
    <row r="18" spans="1:1">
      <c r="A18" s="2" t="s">
        <v>795</v>
      </c>
    </row>
    <row r="19" spans="1:1">
      <c r="A19" s="2" t="s">
        <v>796</v>
      </c>
    </row>
    <row r="20" spans="1:1">
      <c r="A20" s="2" t="s">
        <v>797</v>
      </c>
    </row>
    <row r="21" spans="1:1">
      <c r="A21" s="2" t="s">
        <v>798</v>
      </c>
    </row>
    <row r="22" spans="1:1">
      <c r="A22" s="2" t="s">
        <v>799</v>
      </c>
    </row>
    <row r="23" spans="1:1">
      <c r="A23" s="2" t="s">
        <v>800</v>
      </c>
    </row>
    <row r="24" spans="1:1">
      <c r="A24" s="2" t="s">
        <v>801</v>
      </c>
    </row>
    <row r="25" spans="1:1">
      <c r="A25" s="2" t="s">
        <v>802</v>
      </c>
    </row>
    <row r="26" spans="1:1">
      <c r="A26" s="2" t="s">
        <v>803</v>
      </c>
    </row>
    <row r="27" spans="1:1">
      <c r="A27" s="2" t="s">
        <v>804</v>
      </c>
    </row>
    <row r="28" spans="1:1">
      <c r="A28" s="2" t="s">
        <v>805</v>
      </c>
    </row>
    <row r="29" spans="1:1">
      <c r="A29" s="2" t="s">
        <v>806</v>
      </c>
    </row>
    <row r="30" spans="1:1">
      <c r="A30" s="2" t="s">
        <v>807</v>
      </c>
    </row>
    <row r="31" spans="1:1">
      <c r="A31" s="2" t="s">
        <v>808</v>
      </c>
    </row>
    <row r="32" spans="1:1">
      <c r="A32" s="2" t="s">
        <v>750</v>
      </c>
    </row>
    <row r="33" spans="1:1">
      <c r="A33" s="2" t="s">
        <v>809</v>
      </c>
    </row>
    <row r="34" spans="1:1">
      <c r="A34" s="2" t="s">
        <v>810</v>
      </c>
    </row>
    <row r="35" spans="1:1">
      <c r="A35" s="2" t="s">
        <v>121</v>
      </c>
    </row>
    <row r="36" spans="1:1">
      <c r="A36" s="2" t="s">
        <v>755</v>
      </c>
    </row>
    <row r="37" spans="1:1">
      <c r="A37" s="2" t="s">
        <v>631</v>
      </c>
    </row>
    <row r="38" spans="1:1">
      <c r="A38" s="2" t="s">
        <v>127</v>
      </c>
    </row>
    <row r="39" spans="1:1">
      <c r="A39" s="2" t="s">
        <v>127</v>
      </c>
    </row>
    <row r="40" spans="1:1">
      <c r="A40" s="2" t="s">
        <v>811</v>
      </c>
    </row>
    <row r="41" spans="1:1">
      <c r="A41" s="2" t="s">
        <v>812</v>
      </c>
    </row>
    <row r="42" spans="1:1">
      <c r="A42" s="2" t="s">
        <v>812</v>
      </c>
    </row>
    <row r="43" spans="1:1">
      <c r="A43" s="2" t="s">
        <v>813</v>
      </c>
    </row>
    <row r="44" spans="1:1">
      <c r="A44" s="2" t="s">
        <v>813</v>
      </c>
    </row>
    <row r="45" spans="1:1">
      <c r="A45" s="2" t="s">
        <v>814</v>
      </c>
    </row>
    <row r="46" spans="1:1">
      <c r="A46" s="2" t="s">
        <v>814</v>
      </c>
    </row>
    <row r="47" spans="1:1">
      <c r="A47" s="2" t="s">
        <v>815</v>
      </c>
    </row>
    <row r="48" spans="1:1">
      <c r="A48" s="2" t="s">
        <v>815</v>
      </c>
    </row>
    <row r="49" spans="1:1">
      <c r="A49" s="2" t="s">
        <v>816</v>
      </c>
    </row>
    <row r="50" spans="1:1">
      <c r="A50" s="2" t="s">
        <v>816</v>
      </c>
    </row>
    <row r="51" spans="1:1">
      <c r="A51" s="2" t="s">
        <v>764</v>
      </c>
    </row>
    <row r="52" spans="1:1">
      <c r="A52" s="2" t="s">
        <v>764</v>
      </c>
    </row>
    <row r="53" spans="1:1">
      <c r="A53" s="2" t="s">
        <v>764</v>
      </c>
    </row>
    <row r="54" spans="1:1">
      <c r="A54" s="2" t="s">
        <v>764</v>
      </c>
    </row>
    <row r="55" spans="1:1">
      <c r="A55" s="2" t="s">
        <v>770</v>
      </c>
    </row>
    <row r="56" spans="1:1">
      <c r="A56" s="2" t="s">
        <v>770</v>
      </c>
    </row>
    <row r="57" spans="1:1">
      <c r="A57" s="2" t="s">
        <v>770</v>
      </c>
    </row>
    <row r="58" spans="1:1">
      <c r="A58" s="2" t="s">
        <v>772</v>
      </c>
    </row>
    <row r="59" spans="1:1">
      <c r="A59" s="2" t="s">
        <v>772</v>
      </c>
    </row>
    <row r="60" spans="1:1">
      <c r="A60" s="2" t="s">
        <v>772</v>
      </c>
    </row>
    <row r="61" spans="1:1">
      <c r="A61" s="2" t="s">
        <v>772</v>
      </c>
    </row>
    <row r="62" spans="1:1">
      <c r="A62" s="2" t="s">
        <v>775</v>
      </c>
    </row>
    <row r="63" spans="1:1">
      <c r="A63" s="2" t="s">
        <v>775</v>
      </c>
    </row>
    <row r="64" spans="1:1">
      <c r="A64" s="2" t="s">
        <v>775</v>
      </c>
    </row>
    <row r="65" spans="1:1">
      <c r="A65" s="2" t="s">
        <v>778</v>
      </c>
    </row>
    <row r="66" spans="1:1">
      <c r="A66" s="2" t="s">
        <v>778</v>
      </c>
    </row>
    <row r="67" spans="1:1">
      <c r="A67" s="2" t="s">
        <v>778</v>
      </c>
    </row>
    <row r="68" spans="1:1">
      <c r="A68" s="2" t="s">
        <v>778</v>
      </c>
    </row>
    <row r="69" spans="1:1">
      <c r="A69" s="2" t="s">
        <v>780</v>
      </c>
    </row>
    <row r="70" spans="1:1">
      <c r="A70" s="2" t="s">
        <v>780</v>
      </c>
    </row>
    <row r="71" spans="1:1">
      <c r="A71" s="2" t="s">
        <v>780</v>
      </c>
    </row>
    <row r="72" spans="1:1">
      <c r="A72" s="2" t="s">
        <v>782</v>
      </c>
    </row>
    <row r="73" spans="1:1">
      <c r="A73" s="2" t="s">
        <v>782</v>
      </c>
    </row>
    <row r="74" spans="1:1">
      <c r="A74" s="2" t="s">
        <v>782</v>
      </c>
    </row>
    <row r="75" spans="1:1">
      <c r="A75" s="2" t="s">
        <v>782</v>
      </c>
    </row>
    <row r="76" spans="1:1">
      <c r="A76" s="2" t="s">
        <v>782</v>
      </c>
    </row>
    <row r="77" spans="1:1">
      <c r="A77" s="2" t="s">
        <v>784</v>
      </c>
    </row>
    <row r="78" spans="1:1">
      <c r="A78" s="2" t="s">
        <v>784</v>
      </c>
    </row>
    <row r="79" spans="1:1">
      <c r="A79" s="2" t="s">
        <v>784</v>
      </c>
    </row>
    <row r="80" spans="1:1">
      <c r="A80" s="2" t="s">
        <v>786</v>
      </c>
    </row>
    <row r="81" spans="1:1">
      <c r="A81" s="2" t="s">
        <v>786</v>
      </c>
    </row>
    <row r="82" spans="1:1">
      <c r="A82" s="2" t="s">
        <v>786</v>
      </c>
    </row>
    <row r="83" spans="1:1">
      <c r="A83" s="2" t="s">
        <v>786</v>
      </c>
    </row>
    <row r="84" spans="1:1">
      <c r="A84" s="2" t="s">
        <v>817</v>
      </c>
    </row>
    <row r="85" spans="1:1">
      <c r="A85" s="2" t="s">
        <v>818</v>
      </c>
    </row>
    <row r="86" spans="1:1">
      <c r="A86" s="2" t="s">
        <v>819</v>
      </c>
    </row>
    <row r="87" spans="1:1">
      <c r="A87" s="2" t="s">
        <v>820</v>
      </c>
    </row>
    <row r="88" spans="1:1">
      <c r="A88" s="2" t="s">
        <v>821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2023-09-11T05:32:15Z</cp:lastPrinted>
  <dcterms:created xsi:type="dcterms:W3CDTF">2009-06-02T18:56:54Z</dcterms:created>
  <dcterms:modified xsi:type="dcterms:W3CDTF">2023-09-11T05:32:16Z</dcterms:modified>
</cp:coreProperties>
</file>