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68308D59-C8B2-40BA-97ED-E063638A1E79}" xr6:coauthVersionLast="47" xr6:coauthVersionMax="47" xr10:uidLastSave="{00000000-0000-0000-0000-000000000000}"/>
  <bookViews>
    <workbookView xWindow="28680" yWindow="-120" windowWidth="29040" windowHeight="15840" activeTab="1" xr2:uid="{00000000-000D-0000-FFFF-FFFF00000000}"/>
  </bookViews>
  <sheets>
    <sheet name="Control" sheetId="1"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Invoice!$A$1:$K$206</definedName>
    <definedName name="_xlnm.Print_Area" localSheetId="3">'Shipping Invoice'!$A$1:$L$199</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96" i="2" l="1"/>
  <c r="F1001" i="6" s="1"/>
  <c r="K197" i="7"/>
  <c r="K196" i="7"/>
  <c r="K14" i="7"/>
  <c r="K17" i="7"/>
  <c r="K10" i="7"/>
  <c r="I194" i="7"/>
  <c r="I193" i="7"/>
  <c r="I192" i="7"/>
  <c r="I190" i="7"/>
  <c r="I186" i="7"/>
  <c r="B185" i="7"/>
  <c r="I183" i="7"/>
  <c r="I180" i="7"/>
  <c r="I179" i="7"/>
  <c r="I178" i="7"/>
  <c r="I177" i="7"/>
  <c r="I175" i="7"/>
  <c r="I171" i="7"/>
  <c r="I170" i="7"/>
  <c r="I167" i="7"/>
  <c r="I164" i="7"/>
  <c r="I163" i="7"/>
  <c r="I162" i="7"/>
  <c r="I161" i="7"/>
  <c r="I159" i="7"/>
  <c r="I155" i="7"/>
  <c r="I154" i="7"/>
  <c r="I151" i="7"/>
  <c r="B149" i="7"/>
  <c r="I149" i="7"/>
  <c r="I148" i="7"/>
  <c r="I147" i="7"/>
  <c r="I146" i="7"/>
  <c r="I144" i="7"/>
  <c r="I140" i="7"/>
  <c r="I139" i="7"/>
  <c r="B137" i="7"/>
  <c r="I137" i="7"/>
  <c r="B136" i="7"/>
  <c r="I135" i="7"/>
  <c r="I134" i="7"/>
  <c r="I133" i="7"/>
  <c r="I132" i="7"/>
  <c r="I130" i="7"/>
  <c r="I126" i="7"/>
  <c r="I125" i="7"/>
  <c r="I122" i="7"/>
  <c r="I119" i="7"/>
  <c r="I118" i="7"/>
  <c r="I117" i="7"/>
  <c r="I116" i="7"/>
  <c r="I114" i="7"/>
  <c r="I110" i="7"/>
  <c r="I109" i="7"/>
  <c r="I106" i="7"/>
  <c r="B105" i="7"/>
  <c r="I104" i="7"/>
  <c r="I103" i="7"/>
  <c r="I102" i="7"/>
  <c r="I101" i="7"/>
  <c r="I99" i="7"/>
  <c r="I95" i="7"/>
  <c r="I94" i="7"/>
  <c r="I91" i="7"/>
  <c r="I88" i="7"/>
  <c r="I87" i="7"/>
  <c r="I86" i="7"/>
  <c r="I85" i="7"/>
  <c r="I83" i="7"/>
  <c r="I79" i="7"/>
  <c r="I78" i="7"/>
  <c r="I75" i="7"/>
  <c r="B73" i="7"/>
  <c r="I73" i="7"/>
  <c r="I72" i="7"/>
  <c r="B71" i="7"/>
  <c r="K71" i="7" s="1"/>
  <c r="I71" i="7"/>
  <c r="I69" i="7"/>
  <c r="I65" i="7"/>
  <c r="I64" i="7"/>
  <c r="I61" i="7"/>
  <c r="I58" i="7"/>
  <c r="I57" i="7"/>
  <c r="I56" i="7"/>
  <c r="I55" i="7"/>
  <c r="I53" i="7"/>
  <c r="I49" i="7"/>
  <c r="I48" i="7"/>
  <c r="I45" i="7"/>
  <c r="I42" i="7"/>
  <c r="I41" i="7"/>
  <c r="B40" i="7"/>
  <c r="K40" i="7" s="1"/>
  <c r="I40" i="7"/>
  <c r="I38" i="7"/>
  <c r="I34" i="7"/>
  <c r="I33" i="7"/>
  <c r="I30" i="7"/>
  <c r="I27" i="7"/>
  <c r="I26" i="7"/>
  <c r="B25" i="7"/>
  <c r="K25" i="7" s="1"/>
  <c r="I25" i="7"/>
  <c r="I23" i="7"/>
  <c r="N1" i="7"/>
  <c r="I184" i="7" s="1"/>
  <c r="N1" i="6"/>
  <c r="E181" i="6" s="1"/>
  <c r="F1002" i="6"/>
  <c r="D190" i="6"/>
  <c r="B194" i="7" s="1"/>
  <c r="D189" i="6"/>
  <c r="B193" i="7" s="1"/>
  <c r="D188" i="6"/>
  <c r="B192" i="7" s="1"/>
  <c r="K192" i="7" s="1"/>
  <c r="D187" i="6"/>
  <c r="B191" i="7" s="1"/>
  <c r="D186" i="6"/>
  <c r="B190" i="7" s="1"/>
  <c r="D185" i="6"/>
  <c r="B189" i="7" s="1"/>
  <c r="D184" i="6"/>
  <c r="B188" i="7" s="1"/>
  <c r="D183" i="6"/>
  <c r="B187" i="7" s="1"/>
  <c r="D182" i="6"/>
  <c r="B186" i="7" s="1"/>
  <c r="K186" i="7" s="1"/>
  <c r="D181" i="6"/>
  <c r="D180" i="6"/>
  <c r="B184" i="7" s="1"/>
  <c r="D179" i="6"/>
  <c r="B183" i="7" s="1"/>
  <c r="D178" i="6"/>
  <c r="B182" i="7" s="1"/>
  <c r="D177" i="6"/>
  <c r="B181" i="7" s="1"/>
  <c r="D176" i="6"/>
  <c r="B180" i="7" s="1"/>
  <c r="K180" i="7" s="1"/>
  <c r="D175" i="6"/>
  <c r="B179" i="7" s="1"/>
  <c r="K179" i="7" s="1"/>
  <c r="D174" i="6"/>
  <c r="B178" i="7" s="1"/>
  <c r="D173" i="6"/>
  <c r="B177" i="7" s="1"/>
  <c r="D172" i="6"/>
  <c r="B176" i="7" s="1"/>
  <c r="D171" i="6"/>
  <c r="B175" i="7" s="1"/>
  <c r="D170" i="6"/>
  <c r="B174" i="7" s="1"/>
  <c r="D169" i="6"/>
  <c r="B173" i="7" s="1"/>
  <c r="D168" i="6"/>
  <c r="B172" i="7" s="1"/>
  <c r="D167" i="6"/>
  <c r="B171" i="7" s="1"/>
  <c r="K171" i="7" s="1"/>
  <c r="D166" i="6"/>
  <c r="B170" i="7" s="1"/>
  <c r="K170" i="7" s="1"/>
  <c r="D165" i="6"/>
  <c r="B169" i="7" s="1"/>
  <c r="D164" i="6"/>
  <c r="B168" i="7" s="1"/>
  <c r="D163" i="6"/>
  <c r="B167" i="7" s="1"/>
  <c r="D162" i="6"/>
  <c r="B166" i="7" s="1"/>
  <c r="D161" i="6"/>
  <c r="B165" i="7" s="1"/>
  <c r="D160" i="6"/>
  <c r="B164" i="7" s="1"/>
  <c r="K164" i="7" s="1"/>
  <c r="D159" i="6"/>
  <c r="B163" i="7" s="1"/>
  <c r="K163" i="7" s="1"/>
  <c r="D158" i="6"/>
  <c r="B162" i="7" s="1"/>
  <c r="D157" i="6"/>
  <c r="B161" i="7" s="1"/>
  <c r="D156" i="6"/>
  <c r="B160" i="7" s="1"/>
  <c r="D155" i="6"/>
  <c r="B159" i="7" s="1"/>
  <c r="D154" i="6"/>
  <c r="B158" i="7" s="1"/>
  <c r="D153" i="6"/>
  <c r="B157" i="7" s="1"/>
  <c r="D152" i="6"/>
  <c r="B156" i="7" s="1"/>
  <c r="D151" i="6"/>
  <c r="B155" i="7" s="1"/>
  <c r="K155" i="7" s="1"/>
  <c r="D150" i="6"/>
  <c r="B154" i="7" s="1"/>
  <c r="K154" i="7" s="1"/>
  <c r="D149" i="6"/>
  <c r="B153" i="7" s="1"/>
  <c r="D148" i="6"/>
  <c r="B152" i="7" s="1"/>
  <c r="D147" i="6"/>
  <c r="B151" i="7" s="1"/>
  <c r="D146" i="6"/>
  <c r="B150" i="7" s="1"/>
  <c r="D145" i="6"/>
  <c r="D144" i="6"/>
  <c r="B148" i="7" s="1"/>
  <c r="D143" i="6"/>
  <c r="B147" i="7" s="1"/>
  <c r="K147" i="7" s="1"/>
  <c r="D142" i="6"/>
  <c r="B146" i="7" s="1"/>
  <c r="D141" i="6"/>
  <c r="B145" i="7" s="1"/>
  <c r="D140" i="6"/>
  <c r="B144" i="7" s="1"/>
  <c r="K144" i="7" s="1"/>
  <c r="D139" i="6"/>
  <c r="B143" i="7" s="1"/>
  <c r="D138" i="6"/>
  <c r="B142" i="7" s="1"/>
  <c r="D137" i="6"/>
  <c r="B141" i="7" s="1"/>
  <c r="D136" i="6"/>
  <c r="B140" i="7" s="1"/>
  <c r="K140" i="7" s="1"/>
  <c r="D135" i="6"/>
  <c r="B139" i="7" s="1"/>
  <c r="K139" i="7" s="1"/>
  <c r="D134" i="6"/>
  <c r="B138" i="7" s="1"/>
  <c r="D133" i="6"/>
  <c r="D132" i="6"/>
  <c r="D131" i="6"/>
  <c r="B135" i="7" s="1"/>
  <c r="D130" i="6"/>
  <c r="B134" i="7" s="1"/>
  <c r="D129" i="6"/>
  <c r="B133" i="7" s="1"/>
  <c r="D128" i="6"/>
  <c r="B132" i="7" s="1"/>
  <c r="D127" i="6"/>
  <c r="B131" i="7" s="1"/>
  <c r="D126" i="6"/>
  <c r="B130" i="7" s="1"/>
  <c r="D125" i="6"/>
  <c r="B129" i="7" s="1"/>
  <c r="D124" i="6"/>
  <c r="B128" i="7" s="1"/>
  <c r="D123" i="6"/>
  <c r="B127" i="7" s="1"/>
  <c r="D122" i="6"/>
  <c r="B126" i="7" s="1"/>
  <c r="D121" i="6"/>
  <c r="B125" i="7" s="1"/>
  <c r="D120" i="6"/>
  <c r="B124" i="7" s="1"/>
  <c r="D119" i="6"/>
  <c r="B123" i="7" s="1"/>
  <c r="D118" i="6"/>
  <c r="B122" i="7" s="1"/>
  <c r="K122" i="7" s="1"/>
  <c r="D117" i="6"/>
  <c r="B121" i="7" s="1"/>
  <c r="D116" i="6"/>
  <c r="B120" i="7" s="1"/>
  <c r="D115" i="6"/>
  <c r="B119" i="7" s="1"/>
  <c r="D114" i="6"/>
  <c r="B118" i="7" s="1"/>
  <c r="D113" i="6"/>
  <c r="B117" i="7" s="1"/>
  <c r="D112" i="6"/>
  <c r="B116" i="7" s="1"/>
  <c r="D111" i="6"/>
  <c r="B115" i="7" s="1"/>
  <c r="D110" i="6"/>
  <c r="B114" i="7" s="1"/>
  <c r="D109" i="6"/>
  <c r="B113" i="7" s="1"/>
  <c r="D108" i="6"/>
  <c r="B112" i="7" s="1"/>
  <c r="D107" i="6"/>
  <c r="B111" i="7" s="1"/>
  <c r="D106" i="6"/>
  <c r="B110" i="7" s="1"/>
  <c r="D105" i="6"/>
  <c r="B109" i="7" s="1"/>
  <c r="D104" i="6"/>
  <c r="B108" i="7" s="1"/>
  <c r="D103" i="6"/>
  <c r="B107" i="7" s="1"/>
  <c r="D102" i="6"/>
  <c r="B106" i="7" s="1"/>
  <c r="K106" i="7" s="1"/>
  <c r="D101" i="6"/>
  <c r="D100" i="6"/>
  <c r="B104" i="7" s="1"/>
  <c r="K104" i="7" s="1"/>
  <c r="D99" i="6"/>
  <c r="B103" i="7" s="1"/>
  <c r="D98" i="6"/>
  <c r="B102" i="7" s="1"/>
  <c r="D97" i="6"/>
  <c r="B101" i="7" s="1"/>
  <c r="D96" i="6"/>
  <c r="B100" i="7" s="1"/>
  <c r="D95" i="6"/>
  <c r="B99" i="7" s="1"/>
  <c r="K99" i="7" s="1"/>
  <c r="D94" i="6"/>
  <c r="B98" i="7" s="1"/>
  <c r="D93" i="6"/>
  <c r="B97" i="7" s="1"/>
  <c r="D92" i="6"/>
  <c r="B96" i="7" s="1"/>
  <c r="D91" i="6"/>
  <c r="B95" i="7" s="1"/>
  <c r="D90" i="6"/>
  <c r="B94" i="7" s="1"/>
  <c r="D89" i="6"/>
  <c r="B93" i="7" s="1"/>
  <c r="D88" i="6"/>
  <c r="B92" i="7" s="1"/>
  <c r="D87" i="6"/>
  <c r="B91" i="7" s="1"/>
  <c r="K91" i="7" s="1"/>
  <c r="D86" i="6"/>
  <c r="B90" i="7" s="1"/>
  <c r="D85" i="6"/>
  <c r="B89" i="7" s="1"/>
  <c r="D84" i="6"/>
  <c r="B88" i="7" s="1"/>
  <c r="K88" i="7" s="1"/>
  <c r="D83" i="6"/>
  <c r="B87" i="7" s="1"/>
  <c r="D82" i="6"/>
  <c r="B86" i="7" s="1"/>
  <c r="D81" i="6"/>
  <c r="B85" i="7" s="1"/>
  <c r="D80" i="6"/>
  <c r="B84" i="7" s="1"/>
  <c r="D79" i="6"/>
  <c r="B83" i="7" s="1"/>
  <c r="K83" i="7" s="1"/>
  <c r="D78" i="6"/>
  <c r="B82" i="7" s="1"/>
  <c r="D77" i="6"/>
  <c r="B81" i="7" s="1"/>
  <c r="D76" i="6"/>
  <c r="B80" i="7" s="1"/>
  <c r="D75" i="6"/>
  <c r="B79" i="7" s="1"/>
  <c r="D74" i="6"/>
  <c r="B78" i="7" s="1"/>
  <c r="D73" i="6"/>
  <c r="B77" i="7" s="1"/>
  <c r="D72" i="6"/>
  <c r="B76" i="7" s="1"/>
  <c r="D71" i="6"/>
  <c r="B75" i="7" s="1"/>
  <c r="K75" i="7" s="1"/>
  <c r="D70" i="6"/>
  <c r="B74" i="7" s="1"/>
  <c r="D69" i="6"/>
  <c r="D68" i="6"/>
  <c r="B72" i="7" s="1"/>
  <c r="K72" i="7" s="1"/>
  <c r="D67" i="6"/>
  <c r="D66" i="6"/>
  <c r="B70" i="7" s="1"/>
  <c r="D65" i="6"/>
  <c r="B69" i="7" s="1"/>
  <c r="D64" i="6"/>
  <c r="B68" i="7" s="1"/>
  <c r="D63" i="6"/>
  <c r="B67" i="7" s="1"/>
  <c r="D62" i="6"/>
  <c r="B66" i="7" s="1"/>
  <c r="D61" i="6"/>
  <c r="B65" i="7" s="1"/>
  <c r="D60" i="6"/>
  <c r="B64" i="7" s="1"/>
  <c r="K64" i="7" s="1"/>
  <c r="D59" i="6"/>
  <c r="B63" i="7" s="1"/>
  <c r="D58" i="6"/>
  <c r="B62" i="7" s="1"/>
  <c r="D57" i="6"/>
  <c r="B61" i="7" s="1"/>
  <c r="D56" i="6"/>
  <c r="B60" i="7" s="1"/>
  <c r="D55" i="6"/>
  <c r="B59" i="7" s="1"/>
  <c r="D54" i="6"/>
  <c r="B58" i="7" s="1"/>
  <c r="K58" i="7" s="1"/>
  <c r="D53" i="6"/>
  <c r="B57" i="7" s="1"/>
  <c r="D52" i="6"/>
  <c r="B56" i="7" s="1"/>
  <c r="D51" i="6"/>
  <c r="B55" i="7" s="1"/>
  <c r="D50" i="6"/>
  <c r="B54" i="7" s="1"/>
  <c r="D49" i="6"/>
  <c r="B53" i="7" s="1"/>
  <c r="D48" i="6"/>
  <c r="B52" i="7" s="1"/>
  <c r="D47" i="6"/>
  <c r="B51" i="7" s="1"/>
  <c r="D46" i="6"/>
  <c r="B50" i="7" s="1"/>
  <c r="D45" i="6"/>
  <c r="B49" i="7" s="1"/>
  <c r="D44" i="6"/>
  <c r="B48" i="7" s="1"/>
  <c r="K48" i="7" s="1"/>
  <c r="D43" i="6"/>
  <c r="B47" i="7" s="1"/>
  <c r="D42" i="6"/>
  <c r="B46" i="7" s="1"/>
  <c r="D41" i="6"/>
  <c r="B45" i="7" s="1"/>
  <c r="D40" i="6"/>
  <c r="B44" i="7" s="1"/>
  <c r="D39" i="6"/>
  <c r="B43" i="7" s="1"/>
  <c r="D38" i="6"/>
  <c r="B42" i="7" s="1"/>
  <c r="K42" i="7" s="1"/>
  <c r="D37" i="6"/>
  <c r="B41" i="7" s="1"/>
  <c r="D36" i="6"/>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K27" i="7" s="1"/>
  <c r="D22" i="6"/>
  <c r="B26" i="7" s="1"/>
  <c r="K26" i="7" s="1"/>
  <c r="D21" i="6"/>
  <c r="D20" i="6"/>
  <c r="B24" i="7" s="1"/>
  <c r="D19" i="6"/>
  <c r="B23" i="7" s="1"/>
  <c r="D18" i="6"/>
  <c r="B22" i="7" s="1"/>
  <c r="G3" i="6"/>
  <c r="I194" i="5"/>
  <c r="I193" i="5"/>
  <c r="I192" i="5"/>
  <c r="I191" i="5"/>
  <c r="I190" i="5"/>
  <c r="I189" i="5"/>
  <c r="I188" i="5"/>
  <c r="I187" i="5"/>
  <c r="I186" i="5"/>
  <c r="I185" i="5"/>
  <c r="I184" i="5"/>
  <c r="I183" i="5"/>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195" i="2" s="1"/>
  <c r="A1007" i="6"/>
  <c r="A1006" i="6"/>
  <c r="A1005" i="6"/>
  <c r="F1004" i="6"/>
  <c r="A1004" i="6"/>
  <c r="A1003" i="6"/>
  <c r="A1002" i="6"/>
  <c r="A1001" i="6"/>
  <c r="K80" i="7" l="1"/>
  <c r="K49" i="7"/>
  <c r="K97" i="7"/>
  <c r="K129" i="7"/>
  <c r="K177" i="7"/>
  <c r="K34" i="7"/>
  <c r="K66" i="7"/>
  <c r="K98" i="7"/>
  <c r="K114" i="7"/>
  <c r="K130" i="7"/>
  <c r="K146" i="7"/>
  <c r="K162" i="7"/>
  <c r="K178" i="7"/>
  <c r="K194" i="7"/>
  <c r="I32" i="7"/>
  <c r="I47" i="7"/>
  <c r="I63" i="7"/>
  <c r="K63" i="7" s="1"/>
  <c r="I77" i="7"/>
  <c r="K77" i="7" s="1"/>
  <c r="I93" i="7"/>
  <c r="K93" i="7" s="1"/>
  <c r="I108" i="7"/>
  <c r="I124" i="7"/>
  <c r="I138" i="7"/>
  <c r="I153" i="7"/>
  <c r="I169" i="7"/>
  <c r="K169" i="7" s="1"/>
  <c r="I185" i="7"/>
  <c r="K185" i="7" s="1"/>
  <c r="K84" i="7"/>
  <c r="K132" i="7"/>
  <c r="K53" i="7"/>
  <c r="K69" i="7"/>
  <c r="K85" i="7"/>
  <c r="K101" i="7"/>
  <c r="K117" i="7"/>
  <c r="K133" i="7"/>
  <c r="K165" i="7"/>
  <c r="I35" i="7"/>
  <c r="I50" i="7"/>
  <c r="K50" i="7" s="1"/>
  <c r="I66" i="7"/>
  <c r="I80" i="7"/>
  <c r="I96" i="7"/>
  <c r="I111" i="7"/>
  <c r="K111" i="7" s="1"/>
  <c r="I127" i="7"/>
  <c r="K127" i="7" s="1"/>
  <c r="I141" i="7"/>
  <c r="K141" i="7" s="1"/>
  <c r="I156" i="7"/>
  <c r="I172" i="7"/>
  <c r="I187" i="7"/>
  <c r="K35" i="7"/>
  <c r="K148" i="7"/>
  <c r="K102" i="7"/>
  <c r="K134" i="7"/>
  <c r="I36" i="7"/>
  <c r="K36" i="7" s="1"/>
  <c r="I51" i="7"/>
  <c r="K51" i="7" s="1"/>
  <c r="I67" i="7"/>
  <c r="K67" i="7" s="1"/>
  <c r="I81" i="7"/>
  <c r="K81" i="7" s="1"/>
  <c r="I97" i="7"/>
  <c r="I112" i="7"/>
  <c r="K112" i="7" s="1"/>
  <c r="I128" i="7"/>
  <c r="I142" i="7"/>
  <c r="I157" i="7"/>
  <c r="K157" i="7" s="1"/>
  <c r="I173" i="7"/>
  <c r="K173" i="7" s="1"/>
  <c r="I188" i="7"/>
  <c r="K116" i="7"/>
  <c r="K38" i="7"/>
  <c r="K54" i="7"/>
  <c r="K86" i="7"/>
  <c r="K118" i="7"/>
  <c r="K23" i="7"/>
  <c r="K55" i="7"/>
  <c r="K87" i="7"/>
  <c r="K103" i="7"/>
  <c r="K119" i="7"/>
  <c r="K135" i="7"/>
  <c r="K151" i="7"/>
  <c r="K167" i="7"/>
  <c r="K183" i="7"/>
  <c r="I22" i="7"/>
  <c r="K22" i="7" s="1"/>
  <c r="I37" i="7"/>
  <c r="K37" i="7" s="1"/>
  <c r="I52" i="7"/>
  <c r="K52" i="7" s="1"/>
  <c r="I68" i="7"/>
  <c r="K68" i="7" s="1"/>
  <c r="I82" i="7"/>
  <c r="K82" i="7" s="1"/>
  <c r="I98" i="7"/>
  <c r="I113" i="7"/>
  <c r="K113" i="7" s="1"/>
  <c r="I129" i="7"/>
  <c r="I143" i="7"/>
  <c r="I158" i="7"/>
  <c r="K158" i="7" s="1"/>
  <c r="I174" i="7"/>
  <c r="K174" i="7" s="1"/>
  <c r="I189" i="7"/>
  <c r="K189" i="7" s="1"/>
  <c r="K56" i="7"/>
  <c r="K168" i="7"/>
  <c r="K184" i="7"/>
  <c r="K41" i="7"/>
  <c r="K57" i="7"/>
  <c r="K89" i="7"/>
  <c r="K153" i="7"/>
  <c r="I24" i="7"/>
  <c r="K24" i="7" s="1"/>
  <c r="I39" i="7"/>
  <c r="K39" i="7" s="1"/>
  <c r="I54" i="7"/>
  <c r="I70" i="7"/>
  <c r="K70" i="7" s="1"/>
  <c r="I84" i="7"/>
  <c r="I100" i="7"/>
  <c r="K100" i="7" s="1"/>
  <c r="I115" i="7"/>
  <c r="K115" i="7" s="1"/>
  <c r="I131" i="7"/>
  <c r="K131" i="7" s="1"/>
  <c r="I145" i="7"/>
  <c r="K145" i="7" s="1"/>
  <c r="I160" i="7"/>
  <c r="K160" i="7" s="1"/>
  <c r="I176" i="7"/>
  <c r="K176" i="7" s="1"/>
  <c r="I191" i="7"/>
  <c r="K191" i="7" s="1"/>
  <c r="K138" i="7"/>
  <c r="K43" i="7"/>
  <c r="K60" i="7"/>
  <c r="K188" i="7"/>
  <c r="K45" i="7"/>
  <c r="K125" i="7"/>
  <c r="K30" i="7"/>
  <c r="K46" i="7"/>
  <c r="K62" i="7"/>
  <c r="K78" i="7"/>
  <c r="K94" i="7"/>
  <c r="K110" i="7"/>
  <c r="K126" i="7"/>
  <c r="K142" i="7"/>
  <c r="K190" i="7"/>
  <c r="I28" i="7"/>
  <c r="K28" i="7" s="1"/>
  <c r="I43" i="7"/>
  <c r="I59" i="7"/>
  <c r="K59" i="7" s="1"/>
  <c r="K73" i="7"/>
  <c r="I89" i="7"/>
  <c r="I105" i="7"/>
  <c r="I120" i="7"/>
  <c r="K120" i="7" s="1"/>
  <c r="I136" i="7"/>
  <c r="K136" i="7" s="1"/>
  <c r="K149" i="7"/>
  <c r="I165" i="7"/>
  <c r="I181" i="7"/>
  <c r="K181" i="7" s="1"/>
  <c r="K187" i="7"/>
  <c r="K44" i="7"/>
  <c r="K124" i="7"/>
  <c r="K156" i="7"/>
  <c r="K172" i="7"/>
  <c r="K61" i="7"/>
  <c r="K109" i="7"/>
  <c r="K47" i="7"/>
  <c r="K79" i="7"/>
  <c r="K95" i="7"/>
  <c r="K143" i="7"/>
  <c r="K159" i="7"/>
  <c r="K175" i="7"/>
  <c r="I29" i="7"/>
  <c r="K29" i="7" s="1"/>
  <c r="I44" i="7"/>
  <c r="I60" i="7"/>
  <c r="I74" i="7"/>
  <c r="K74" i="7" s="1"/>
  <c r="I90" i="7"/>
  <c r="K90" i="7" s="1"/>
  <c r="K105" i="7"/>
  <c r="I121" i="7"/>
  <c r="K121" i="7" s="1"/>
  <c r="I150" i="7"/>
  <c r="K150" i="7" s="1"/>
  <c r="I166" i="7"/>
  <c r="K166" i="7" s="1"/>
  <c r="I182" i="7"/>
  <c r="K182" i="7" s="1"/>
  <c r="K108" i="7"/>
  <c r="K32" i="7"/>
  <c r="K96" i="7"/>
  <c r="K128" i="7"/>
  <c r="K33" i="7"/>
  <c r="K65" i="7"/>
  <c r="K161" i="7"/>
  <c r="K193" i="7"/>
  <c r="I31" i="7"/>
  <c r="K31" i="7" s="1"/>
  <c r="I46" i="7"/>
  <c r="I62" i="7"/>
  <c r="I76" i="7"/>
  <c r="K76" i="7" s="1"/>
  <c r="I92" i="7"/>
  <c r="K92" i="7" s="1"/>
  <c r="I107" i="7"/>
  <c r="K107" i="7" s="1"/>
  <c r="I123" i="7"/>
  <c r="K123" i="7" s="1"/>
  <c r="K137" i="7"/>
  <c r="I152" i="7"/>
  <c r="K152" i="7" s="1"/>
  <c r="I168" i="7"/>
  <c r="E22" i="6"/>
  <c r="E38" i="6"/>
  <c r="E54" i="6"/>
  <c r="E70" i="6"/>
  <c r="E86" i="6"/>
  <c r="E102" i="6"/>
  <c r="E118" i="6"/>
  <c r="E134" i="6"/>
  <c r="E150" i="6"/>
  <c r="E166" i="6"/>
  <c r="E182" i="6"/>
  <c r="E23" i="6"/>
  <c r="E39" i="6"/>
  <c r="E55" i="6"/>
  <c r="E71" i="6"/>
  <c r="E87" i="6"/>
  <c r="E103" i="6"/>
  <c r="E119" i="6"/>
  <c r="E135" i="6"/>
  <c r="E151" i="6"/>
  <c r="E167" i="6"/>
  <c r="E183" i="6"/>
  <c r="E24" i="6"/>
  <c r="E40" i="6"/>
  <c r="E56" i="6"/>
  <c r="E72" i="6"/>
  <c r="E88" i="6"/>
  <c r="E104" i="6"/>
  <c r="E120" i="6"/>
  <c r="E136" i="6"/>
  <c r="E152" i="6"/>
  <c r="E168" i="6"/>
  <c r="E184" i="6"/>
  <c r="E25" i="6"/>
  <c r="E41" i="6"/>
  <c r="E57" i="6"/>
  <c r="E73" i="6"/>
  <c r="E89" i="6"/>
  <c r="E105" i="6"/>
  <c r="E121" i="6"/>
  <c r="E137" i="6"/>
  <c r="E153" i="6"/>
  <c r="E169" i="6"/>
  <c r="E185" i="6"/>
  <c r="E26" i="6"/>
  <c r="E42" i="6"/>
  <c r="E58" i="6"/>
  <c r="E74" i="6"/>
  <c r="E90" i="6"/>
  <c r="E106" i="6"/>
  <c r="E122" i="6"/>
  <c r="E138" i="6"/>
  <c r="E154" i="6"/>
  <c r="E170" i="6"/>
  <c r="E186" i="6"/>
  <c r="E27" i="6"/>
  <c r="E43" i="6"/>
  <c r="E59" i="6"/>
  <c r="E75" i="6"/>
  <c r="E91" i="6"/>
  <c r="E107" i="6"/>
  <c r="E123" i="6"/>
  <c r="E139" i="6"/>
  <c r="E155" i="6"/>
  <c r="E171" i="6"/>
  <c r="E187" i="6"/>
  <c r="E28" i="6"/>
  <c r="E44" i="6"/>
  <c r="E60" i="6"/>
  <c r="E76" i="6"/>
  <c r="E92" i="6"/>
  <c r="E108" i="6"/>
  <c r="E124" i="6"/>
  <c r="E140" i="6"/>
  <c r="E156" i="6"/>
  <c r="E172" i="6"/>
  <c r="E188" i="6"/>
  <c r="E29" i="6"/>
  <c r="E45" i="6"/>
  <c r="E61" i="6"/>
  <c r="E77" i="6"/>
  <c r="E93" i="6"/>
  <c r="E109" i="6"/>
  <c r="E125" i="6"/>
  <c r="E141" i="6"/>
  <c r="E157" i="6"/>
  <c r="E173" i="6"/>
  <c r="E189" i="6"/>
  <c r="E30" i="6"/>
  <c r="E46" i="6"/>
  <c r="E62" i="6"/>
  <c r="E78" i="6"/>
  <c r="E94" i="6"/>
  <c r="E110" i="6"/>
  <c r="E126" i="6"/>
  <c r="E142" i="6"/>
  <c r="E158" i="6"/>
  <c r="E174" i="6"/>
  <c r="E190" i="6"/>
  <c r="E31" i="6"/>
  <c r="E47" i="6"/>
  <c r="E63" i="6"/>
  <c r="E79" i="6"/>
  <c r="E95" i="6"/>
  <c r="E111" i="6"/>
  <c r="E127" i="6"/>
  <c r="E143" i="6"/>
  <c r="E159" i="6"/>
  <c r="E175" i="6"/>
  <c r="E32" i="6"/>
  <c r="E48" i="6"/>
  <c r="E64" i="6"/>
  <c r="E80" i="6"/>
  <c r="E96" i="6"/>
  <c r="E112" i="6"/>
  <c r="E128" i="6"/>
  <c r="E144" i="6"/>
  <c r="E160" i="6"/>
  <c r="E176" i="6"/>
  <c r="E33" i="6"/>
  <c r="E49" i="6"/>
  <c r="E65" i="6"/>
  <c r="E81" i="6"/>
  <c r="E97" i="6"/>
  <c r="E113" i="6"/>
  <c r="E129" i="6"/>
  <c r="E145" i="6"/>
  <c r="E161" i="6"/>
  <c r="E177" i="6"/>
  <c r="E18" i="6"/>
  <c r="E34" i="6"/>
  <c r="E50" i="6"/>
  <c r="E66" i="6"/>
  <c r="E82" i="6"/>
  <c r="E98" i="6"/>
  <c r="E114" i="6"/>
  <c r="E130" i="6"/>
  <c r="E146" i="6"/>
  <c r="E162" i="6"/>
  <c r="E178" i="6"/>
  <c r="E19" i="6"/>
  <c r="E35" i="6"/>
  <c r="E51" i="6"/>
  <c r="E67" i="6"/>
  <c r="E83" i="6"/>
  <c r="E99" i="6"/>
  <c r="E115" i="6"/>
  <c r="E131" i="6"/>
  <c r="E147" i="6"/>
  <c r="E163" i="6"/>
  <c r="E179" i="6"/>
  <c r="E20" i="6"/>
  <c r="E36" i="6"/>
  <c r="E52" i="6"/>
  <c r="E68" i="6"/>
  <c r="E84" i="6"/>
  <c r="E100" i="6"/>
  <c r="E116" i="6"/>
  <c r="E132" i="6"/>
  <c r="E148" i="6"/>
  <c r="E164" i="6"/>
  <c r="E180" i="6"/>
  <c r="E21" i="6"/>
  <c r="E37" i="6"/>
  <c r="E53" i="6"/>
  <c r="E69" i="6"/>
  <c r="E85" i="6"/>
  <c r="E101" i="6"/>
  <c r="E117" i="6"/>
  <c r="E133" i="6"/>
  <c r="E149" i="6"/>
  <c r="E165" i="6"/>
  <c r="J198" i="2"/>
  <c r="B195" i="7"/>
  <c r="M11" i="6"/>
  <c r="K195" i="7" l="1"/>
  <c r="K198"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201" i="2" s="1"/>
  <c r="I205" i="2" l="1"/>
  <c r="I203" i="2" s="1"/>
  <c r="I206" i="2"/>
  <c r="I204"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<sst xmlns="http://schemas.openxmlformats.org/spreadsheetml/2006/main" count="4449" uniqueCount="908">
  <si>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</si>
  <si>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</si>
  <si>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</si>
  <si>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</si>
  <si>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</si>
  <si>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</si>
  <si>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</si>
  <si>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</si>
  <si>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</si>
  <si>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</si>
  <si>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</si>
  <si>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</si>
  <si>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</si>
  <si>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</si>
  <si>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</si>
  <si>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</si>
  <si>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</si>
  <si>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</si>
  <si>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</si>
  <si>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</si>
  <si>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</si>
  <si>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</si>
  <si>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</si>
  <si>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</si>
  <si>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</si>
  <si>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</si>
  <si>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</si>
  <si>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</si>
  <si>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</si>
  <si>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</si>
  <si>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</si>
  <si>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</si>
  <si>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</si>
  <si>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</si>
  <si>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</si>
  <si>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</si>
  <si>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</si>
  <si>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</si>
  <si>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</si>
  <si>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</si>
  <si>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</si>
  <si>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</si>
  <si>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</si>
  <si>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</si>
  <si>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</si>
  <si>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</si>
  <si>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</si>
  <si>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</si>
  <si>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</si>
  <si>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</si>
  <si>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</si>
  <si>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</si>
  <si>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</si>
  <si>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</si>
  <si>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</si>
  <si>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</si>
  <si>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</si>
  <si>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</si>
  <si>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</si>
  <si>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</si>
  <si>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</si>
  <si>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</si>
  <si>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</si>
  <si>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</si>
  <si>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</si>
  <si>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</si>
  <si>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</si>
  <si>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</si>
  <si>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</si>
  <si>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</si>
  <si>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</si>
  <si>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</si>
  <si>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</si>
  <si>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</si>
  <si>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</si>
  <si>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</si>
  <si>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</si>
  <si>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</si>
  <si>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</si>
  <si>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</si>
  <si>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</si>
  <si>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</si>
  <si>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</si>
  <si>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</si>
  <si>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</si>
  <si>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</si>
  <si>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</si>
  <si>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</si>
  <si>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</si>
  <si>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</si>
  <si>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</si>
  <si>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</si>
  <si>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</si>
  <si>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</si>
  <si>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</si>
  <si>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</si>
  <si>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</si>
  <si>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</si>
  <si>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</si>
  <si>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</si>
  <si>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</si>
  <si>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</si>
  <si>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</si>
  <si>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</si>
  <si>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</si>
  <si>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</si>
  <si>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</si>
  <si>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</si>
  <si>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</si>
  <si>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</si>
  <si>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</si>
  <si>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</si>
  <si>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</si>
  <si>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</si>
  <si>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</si>
  <si>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</si>
  <si>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</si>
  <si>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</si>
  <si>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</si>
  <si>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</si>
  <si>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</si>
  <si>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</si>
  <si>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</si>
  <si>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</si>
  <si>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</si>
  <si>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</si>
  <si>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</si>
  <si>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</si>
  <si>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</si>
  <si>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</si>
  <si>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</si>
  <si>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</si>
  <si>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</si>
  <si>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</si>
  <si>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</si>
  <si>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</si>
  <si>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</si>
  <si>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</si>
  <si>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</si>
  <si>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</si>
  <si>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</si>
  <si>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</si>
  <si>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</si>
  <si>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</si>
  <si>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</si>
  <si>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</si>
  <si>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</si>
  <si>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</si>
  <si>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</si>
  <si>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</si>
  <si>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</si>
  <si>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</si>
  <si>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</si>
  <si>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</si>
  <si>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</si>
  <si>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</si>
  <si>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</si>
  <si>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</si>
  <si>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</si>
  <si>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</si>
  <si>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</si>
  <si>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</si>
  <si>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</si>
  <si>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</si>
  <si>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</si>
  <si>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</si>
  <si>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</si>
  <si>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</si>
  <si>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</si>
  <si>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</si>
  <si>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</si>
  <si>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</si>
  <si>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</si>
  <si>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</si>
  <si>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</si>
  <si>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</si>
  <si>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</si>
  <si>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</si>
  <si>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</si>
  <si>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</si>
  <si>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</si>
  <si>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</si>
  <si>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</si>
  <si>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</si>
  <si>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</si>
  <si>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</si>
  <si>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</si>
  <si>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</si>
  <si>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</si>
  <si>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</si>
  <si>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</si>
  <si>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</si>
  <si>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</si>
  <si>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</si>
  <si>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</si>
  <si>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</si>
  <si>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</si>
  <si>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</si>
  <si>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</si>
  <si>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</si>
  <si>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</si>
  <si>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</si>
  <si>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</si>
  <si>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</si>
  <si>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</si>
  <si>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</si>
  <si>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</si>
  <si>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</si>
  <si>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</si>
  <si>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</si>
  <si>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</si>
  <si>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</si>
  <si>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</si>
  <si>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</si>
  <si>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</si>
  <si>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</si>
  <si>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</si>
  <si>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</si>
  <si>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</si>
  <si>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</si>
  <si>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</si>
  <si>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</si>
  <si>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</si>
  <si>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</si>
  <si>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</si>
  <si>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</si>
  <si>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</si>
  <si>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</si>
  <si>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</si>
  <si>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</si>
  <si>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</si>
  <si>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</si>
  <si>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</si>
  <si>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</si>
  <si>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</si>
  <si>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</si>
  <si>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</si>
  <si>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</si>
  <si>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</si>
  <si>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</si>
  <si>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</si>
  <si>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</si>
  <si>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</si>
  <si>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</si>
  <si>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</si>
  <si>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</si>
  <si>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</si>
  <si>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</si>
  <si>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</si>
  <si>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</si>
  <si>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</si>
  <si>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</si>
  <si>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</si>
  <si>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</si>
  <si>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</si>
  <si>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</si>
  <si>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</si>
  <si>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</si>
  <si>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</si>
  <si>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</si>
  <si>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</si>
  <si>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</si>
  <si>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</si>
  <si>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</si>
  <si>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</si>
  <si>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</si>
  <si>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</si>
  <si>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</si>
  <si>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</si>
  <si>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</si>
  <si>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</si>
  <si>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</si>
  <si>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</si>
  <si>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</si>
  <si>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</si>
  <si>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</si>
  <si>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</si>
  <si>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</si>
  <si>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</si>
  <si>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</si>
  <si>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</si>
  <si>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</si>
  <si>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</si>
  <si>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</si>
  <si>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</si>
  <si>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</si>
  <si>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</si>
  <si>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</si>
  <si>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</si>
  <si>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</si>
  <si>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</si>
  <si>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</si>
  <si>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</si>
  <si>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</si>
  <si>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</si>
  <si>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</si>
  <si>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</si>
  <si>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</si>
  <si>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</si>
  <si>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</si>
  <si>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</si>
  <si>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</si>
  <si>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</si>
  <si>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</si>
  <si>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</si>
  <si>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</si>
  <si>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</si>
  <si>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</si>
  <si>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</si>
  <si>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</si>
  <si>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</si>
  <si>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</si>
  <si>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</si>
  <si>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</si>
  <si>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</si>
  <si>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</si>
  <si>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</si>
  <si>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</si>
  <si>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</si>
  <si>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</si>
  <si>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</si>
  <si>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</si>
  <si>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</si>
  <si>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</si>
  <si>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</si>
  <si>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</si>
  <si>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</si>
  <si>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</si>
  <si>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</si>
  <si>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</si>
  <si>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</si>
  <si>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</si>
  <si>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</si>
  <si>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</si>
  <si>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</si>
  <si>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</si>
  <si>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</si>
  <si>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</si>
  <si>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</si>
  <si>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</si>
  <si>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</si>
  <si>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</si>
  <si>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</si>
  <si>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</si>
  <si>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</si>
  <si>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</si>
  <si>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</si>
  <si>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</si>
  <si>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</si>
  <si>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</si>
  <si>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</si>
  <si>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</si>
  <si>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</si>
  <si>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</si>
  <si>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</si>
  <si>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</si>
  <si>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</si>
  <si>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</si>
  <si>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</si>
  <si>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</si>
  <si>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</si>
  <si>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</si>
  <si>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</si>
  <si>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</si>
  <si>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</si>
  <si>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</si>
  <si>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</si>
  <si>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</si>
  <si>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</si>
  <si>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</si>
  <si>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</si>
  <si>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</si>
  <si>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</si>
  <si>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</si>
  <si>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</si>
  <si>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</si>
  <si>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</si>
  <si>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</si>
  <si>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</si>
  <si>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</si>
  <si>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</si>
  <si>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</si>
  <si>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</si>
  <si>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</si>
  <si>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</si>
  <si>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</si>
  <si>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</si>
  <si>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</si>
  <si>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</si>
  <si>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</si>
  <si>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</si>
  <si>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</si>
  <si>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</si>
  <si>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</si>
  <si>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</si>
  <si>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</si>
  <si>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</si>
  <si>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</si>
  <si>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</si>
  <si>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</si>
  <si>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</si>
  <si>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</si>
  <si>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</si>
  <si>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</si>
  <si>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</si>
  <si>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</si>
  <si>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</si>
  <si>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</si>
  <si>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</si>
  <si>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</si>
  <si>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</si>
  <si>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</si>
  <si>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</si>
  <si>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</si>
  <si>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</si>
  <si>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</si>
  <si>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</si>
  <si>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</si>
  <si>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</si>
  <si>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</si>
  <si>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</si>
  <si>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</si>
  <si>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</si>
  <si>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</si>
  <si>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</si>
  <si>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</si>
  <si>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</si>
  <si>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</si>
  <si>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</si>
  <si>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</si>
  <si>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</si>
  <si>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</si>
  <si>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</si>
  <si>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</si>
  <si>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</si>
  <si>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</si>
  <si>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</si>
  <si>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</si>
  <si>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</si>
  <si>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</si>
  <si>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</si>
  <si>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</si>
  <si>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</si>
  <si>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</si>
  <si>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</si>
  <si>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</si>
  <si>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</si>
  <si>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</si>
  <si>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</si>
  <si>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</si>
  <si>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</si>
  <si>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</si>
  <si>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</si>
  <si>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</si>
  <si>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</si>
  <si>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</si>
  <si>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</si>
  <si>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</si>
  <si>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</si>
  <si>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</si>
  <si>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</si>
  <si>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</si>
  <si>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</si>
  <si>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</si>
  <si>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</si>
  <si>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</si>
  <si>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</si>
  <si>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</si>
  <si>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</si>
  <si>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</si>
  <si>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</si>
  <si>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</si>
  <si>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</si>
  <si>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</si>
  <si>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</si>
  <si>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</si>
  <si>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</si>
  <si>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</si>
  <si>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</si>
  <si>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</si>
  <si>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</si>
  <si>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</si>
  <si>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</si>
  <si>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</si>
  <si>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</si>
  <si>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</si>
  <si>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</si>
  <si>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</si>
  <si>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</si>
  <si>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</si>
  <si>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</si>
  <si>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</si>
  <si>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</si>
  <si>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</si>
  <si>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</si>
  <si>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</si>
  <si>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</si>
  <si>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</si>
  <si>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</si>
  <si>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</si>
  <si>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</si>
  <si>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</si>
  <si>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</si>
  <si>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</si>
  <si>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</si>
  <si>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</si>
  <si>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</si>
  <si>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</si>
  <si>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</si>
  <si>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</si>
  <si>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</si>
  <si>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</si>
  <si>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</si>
  <si>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</si>
  <si>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</si>
  <si>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</si>
  <si>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</si>
  <si>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</si>
  <si>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</si>
  <si>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</si>
  <si>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</si>
  <si>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</si>
  <si>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</si>
  <si>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</si>
  <si>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</si>
  <si>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</si>
  <si>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</si>
  <si>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</si>
  <si>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</si>
  <si>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</si>
  <si>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</si>
  <si>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</si>
  <si>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</si>
  <si>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</si>
  <si>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</si>
  <si>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</si>
  <si>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</si>
  <si>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</si>
  <si>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</si>
  <si>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</si>
  <si>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</si>
  <si>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</si>
  <si>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</si>
  <si>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</si>
  <si>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</si>
  <si>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</si>
  <si>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</si>
  <si>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</si>
  <si>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</si>
  <si>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</si>
  <si>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</si>
  <si>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</si>
  <si>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</si>
  <si>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</si>
  <si>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</si>
  <si>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</si>
  <si>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</si>
  <si>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</si>
  <si>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</si>
  <si>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</si>
  <si>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</si>
  <si>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</si>
  <si>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</si>
  <si>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</si>
  <si>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</si>
  <si>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</si>
  <si>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</si>
  <si>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</si>
  <si>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</si>
  <si>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</si>
  <si>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</si>
  <si>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</si>
  <si>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</si>
  <si>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</si>
  <si>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</si>
  <si>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</si>
  <si>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</si>
  <si>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</si>
  <si>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</si>
  <si>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</si>
  <si>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</si>
  <si>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</si>
  <si>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</si>
  <si>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</si>
  <si>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</si>
  <si>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</si>
  <si>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</si>
  <si>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</si>
  <si>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</si>
  <si>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</si>
  <si>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</si>
  <si>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</si>
  <si>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</si>
  <si>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</si>
  <si>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</si>
  <si>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</si>
  <si>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</si>
  <si>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</si>
  <si>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</si>
  <si>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</si>
  <si>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</si>
  <si>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</si>
  <si>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</si>
  <si>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</si>
  <si>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</si>
  <si>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</si>
  <si>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</si>
  <si>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</si>
  <si>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</si>
  <si>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</si>
  <si>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</si>
  <si>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</si>
  <si>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</si>
  <si>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</si>
  <si>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</si>
  <si>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</si>
  <si>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</si>
  <si>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</si>
  <si>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</si>
  <si>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</si>
  <si>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</si>
  <si>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</si>
  <si>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</si>
  <si>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</si>
  <si>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</si>
  <si>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</si>
  <si>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</si>
  <si>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</si>
  <si>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</si>
  <si>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</si>
  <si>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</si>
  <si>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</si>
  <si>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</si>
  <si>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</si>
  <si>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</si>
  <si>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</si>
  <si>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</si>
  <si>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</si>
  <si>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</si>
  <si>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</si>
  <si>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</si>
  <si>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</si>
  <si>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</si>
  <si>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</si>
  <si>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</si>
  <si>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</si>
  <si>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</si>
  <si>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</si>
  <si>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</si>
  <si>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</si>
  <si>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</si>
  <si>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</si>
  <si>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</si>
  <si>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</si>
  <si>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</si>
  <si>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</si>
  <si>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</si>
  <si>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</si>
  <si>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</si>
  <si>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</si>
  <si>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</si>
  <si>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</si>
  <si>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</si>
  <si>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</si>
  <si>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</si>
  <si>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</si>
  <si>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</si>
  <si>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</si>
  <si>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</si>
  <si>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</si>
  <si>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</si>
  <si>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</si>
  <si>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</si>
  <si>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</si>
  <si>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</si>
  <si>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</si>
  <si>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</si>
  <si>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</si>
  <si>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</si>
  <si>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</si>
  <si>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</si>
  <si>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</si>
  <si>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</si>
  <si>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</si>
  <si>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</si>
  <si>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</si>
  <si>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</si>
  <si>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</si>
  <si>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</si>
  <si>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</si>
  <si>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</si>
  <si>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</si>
  <si>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</si>
  <si>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</si>
  <si>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</si>
  <si>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</si>
  <si>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</si>
  <si>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</si>
  <si>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</si>
  <si>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</si>
  <si>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</si>
  <si>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</si>
  <si>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</si>
  <si>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</si>
  <si>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</si>
  <si>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</si>
  <si>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</si>
  <si>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</si>
  <si>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</si>
  <si>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</si>
  <si>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</si>
  <si>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</si>
  <si>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</si>
  <si>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</si>
  <si>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</si>
  <si>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</si>
  <si>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Tel: +66 0967325866</t>
  </si>
  <si>
    <t>Color: High Polish</t>
  </si>
  <si>
    <t>316L steel belly banana, 14g (1.6m) with a 8mm and a 5mm bezel set jewel ball using original Czech Preciosa crystals.</t>
  </si>
  <si>
    <t>CBTB4</t>
  </si>
  <si>
    <t>Anodized surgical steel circular barbell, 14g (1.6mm) with two 4mm balls</t>
  </si>
  <si>
    <t>CBTCNM</t>
  </si>
  <si>
    <t>Anodized surgical steel circular barbell, 14g (1.6mm) with two 4mm cones</t>
  </si>
  <si>
    <t>Color: Purple</t>
  </si>
  <si>
    <t>Exchange Rate THB-THB</t>
  </si>
  <si>
    <t>BB18B3</t>
  </si>
  <si>
    <t>PVD plated 316L steel eyebrow barbell, 18g (1mm) with two 3mm balls</t>
  </si>
  <si>
    <t>316L steel eyebrow barbell, 16g (1.2mm) with two 3mm balls</t>
  </si>
  <si>
    <t>BCR16</t>
  </si>
  <si>
    <t>316L Surgical steel ball closure ring, 16g (1.2mm) with a 3mm ball</t>
  </si>
  <si>
    <t>LBTB3</t>
  </si>
  <si>
    <t>Premium PVD plated surgical steel labret, 16g (1.2mm) with a 3mm ball</t>
  </si>
  <si>
    <t>JS Sourcings2</t>
  </si>
  <si>
    <t>Sam2 Kong2</t>
  </si>
  <si>
    <t>30/F Room 30-01 / S-01 152 Chartered Square Building</t>
  </si>
  <si>
    <t>10500 Bang Rak</t>
  </si>
  <si>
    <t>Email: jssourcings@gmail.com</t>
  </si>
  <si>
    <t>ACBEVB</t>
  </si>
  <si>
    <t>Color: Light pink</t>
  </si>
  <si>
    <t>Flexible acrylic circular barbell, 16g (1.2mm) with two 3mm UV balls</t>
  </si>
  <si>
    <t>ALBEVB</t>
  </si>
  <si>
    <t>Flexible acrylic labret, 16g (1.2mm) with 3mm UV ball</t>
  </si>
  <si>
    <t>Color: Pink</t>
  </si>
  <si>
    <t>BB20</t>
  </si>
  <si>
    <t>316L steel barbell, 20g (0.8mm) with 3mm balls</t>
  </si>
  <si>
    <t>BB20CN</t>
  </si>
  <si>
    <t>316L steel eyebrow or helix barbell, 20g (0.8mm) with two 3mm cones</t>
  </si>
  <si>
    <t>BBER20B</t>
  </si>
  <si>
    <t>316L steel barbell, 14g (1.6mm) with two 4mm balls</t>
  </si>
  <si>
    <t>BBER30B</t>
  </si>
  <si>
    <t>316L steel barbell, 1.6mm (14g) with two 4mm cones</t>
  </si>
  <si>
    <t>316L steel Industrial barbell, 14g (1.6mm) with two 5mm balls</t>
  </si>
  <si>
    <t>BBITBXL</t>
  </si>
  <si>
    <t>Length: 40mm</t>
  </si>
  <si>
    <t>Extra long PVD plated surgical steel industrial barbell, 14g (1.6mm) with two 5mm balls</t>
  </si>
  <si>
    <t>BBIVD4</t>
  </si>
  <si>
    <t>316L surgical steel Industrial barbell, 14g (1.6mm) with two 4mm acrylic UV dices</t>
  </si>
  <si>
    <t>Color: Green</t>
  </si>
  <si>
    <t>Color: Red</t>
  </si>
  <si>
    <t>BBT20</t>
  </si>
  <si>
    <t>Anodized surgical steel barbell, 20g (0.8mm) with two 3mm balls</t>
  </si>
  <si>
    <t>BBUVDI</t>
  </si>
  <si>
    <t>BCRT18</t>
  </si>
  <si>
    <t>Black PVD plated surgical steel ball closure ring, 18g (1mm) with 3mm ball</t>
  </si>
  <si>
    <t>BCRTE</t>
  </si>
  <si>
    <t>Premium PVD plated surgical steel ball closure ring, 16g (1.2mm) with 3mm ball</t>
  </si>
  <si>
    <t>BILR</t>
  </si>
  <si>
    <t>Clear bio flexible labret, 16g (1.2mm) with push in silver top with 1.5mm - 3mm crystal</t>
  </si>
  <si>
    <t>Cz Color: Peridot</t>
  </si>
  <si>
    <t>BNE20B</t>
  </si>
  <si>
    <t>Surgical steel eyebrow banana, 20g (0.8mm) with two 3mm balls</t>
  </si>
  <si>
    <t>BNE2DI</t>
  </si>
  <si>
    <t>BNEB</t>
  </si>
  <si>
    <t>Surgical steel eyebrow banana, 16g (1.2mm) with two 3mm balls</t>
  </si>
  <si>
    <t>BNES2DI</t>
  </si>
  <si>
    <t>Surgical steel banana, 16g (1.2mm) with two 3mm dices</t>
  </si>
  <si>
    <t>BNOCC</t>
  </si>
  <si>
    <t>BNT2DI</t>
  </si>
  <si>
    <t>Anodized 316L steel eyebrow banana, 16g (1.2mm) with two 3mm dices</t>
  </si>
  <si>
    <t>BNTB4</t>
  </si>
  <si>
    <t>Anodized surgical steel banana, 14g (1.6mm) with two 4mm balls</t>
  </si>
  <si>
    <t>CB18B3</t>
  </si>
  <si>
    <t>Surgical steel circular barbell, 18g (1mm) with two 3mm balls</t>
  </si>
  <si>
    <t>CB18JB3</t>
  </si>
  <si>
    <t>Surgical steel circular barbell, 18g (1mm) with two 3mm bezel set jewel balls</t>
  </si>
  <si>
    <t>CB20B</t>
  </si>
  <si>
    <t>Surgical steel circular barbell, 20g (0.8mm) with two 3mm balls</t>
  </si>
  <si>
    <t>CBEB</t>
  </si>
  <si>
    <t>Surgical steel circular barbell, 16g (1.2mm) with two 3mm balls</t>
  </si>
  <si>
    <t>CBESAB</t>
  </si>
  <si>
    <t>Surgical steel circular barbell, 16g (1.2mm) with two 3mm solid color acrylic balls</t>
  </si>
  <si>
    <t>CBETDI</t>
  </si>
  <si>
    <t>Anodized surgical steel circular barbell, 16g (1.2mm) with two 3mm dices</t>
  </si>
  <si>
    <t>CBEUVCN</t>
  </si>
  <si>
    <t>CBEUVDI</t>
  </si>
  <si>
    <t>CBJB3XS</t>
  </si>
  <si>
    <t>Cz Color: Amethyst</t>
  </si>
  <si>
    <t>Surgical steel circular barbell, 20g (0.8mm) with two 3mm bezel jewel balls</t>
  </si>
  <si>
    <t>CBSDI</t>
  </si>
  <si>
    <t>Surgical steel circular barbell, 14g (1.6mm) with two 4mm dices</t>
  </si>
  <si>
    <t>CBTDI</t>
  </si>
  <si>
    <t>Anodized surgical steel circular barbell, 14g (1.6mm) with two 4mm dices</t>
  </si>
  <si>
    <t>INDSAW</t>
  </si>
  <si>
    <t>Surgical steel Industrial barbell, 16g (1.2mm) with a 4mm cone and a casted arrow end</t>
  </si>
  <si>
    <t>LB18CN3</t>
  </si>
  <si>
    <t>Surgical steel labret, 18g (1mm) with 3mm cone</t>
  </si>
  <si>
    <t>LBIC</t>
  </si>
  <si>
    <t>Surgical steel internal threaded labret, 16g (1.2mm) with a 2.5mm flat head crystal top</t>
  </si>
  <si>
    <t>LBIFB</t>
  </si>
  <si>
    <t>Surgical steel internally threaded labret, 16g (1.2mm) with crystal flat head sized 3mm to 5mm for triple tragus piercings</t>
  </si>
  <si>
    <t>LBISAB25</t>
  </si>
  <si>
    <t>Clear bio flexible labret, 16g (1.2mm) with a push in 2.5mm solid color acrylic ball</t>
  </si>
  <si>
    <t>LBRT16</t>
  </si>
  <si>
    <t>16g Flexible acrylic labret retainer with push in disc</t>
  </si>
  <si>
    <t>LBTB4</t>
  </si>
  <si>
    <t>Anodized surgical steel labret, 14g (1.6mm) with a 4mm ball</t>
  </si>
  <si>
    <t>LBTC25</t>
  </si>
  <si>
    <t>Crystal Color: Sapphire / Black Anodized</t>
  </si>
  <si>
    <t>Anodized 316L steel labret, 16g (1.2mm) with an internally threaded 2.5mm crystal top</t>
  </si>
  <si>
    <t>Crystal Color: Light Siam / Black Anodized</t>
  </si>
  <si>
    <t>Crystal Color: Clear / Black Anodized</t>
  </si>
  <si>
    <t>Crystal Color: Rose / Black Anodized</t>
  </si>
  <si>
    <t>Crystal Color: Amethyst / Black Anodized</t>
  </si>
  <si>
    <t>MFR5</t>
  </si>
  <si>
    <t>5mm multi-crystal ferido glued balls with resin cover and 14g (1.6mm) threading (sold per pcs)</t>
  </si>
  <si>
    <t>SEPA</t>
  </si>
  <si>
    <t>316L Surgical steel septum retainer in a simple inverted U shape</t>
  </si>
  <si>
    <t>SEPTA</t>
  </si>
  <si>
    <t>Pincher Size: Thickness 1.2mm &amp; width 10mm</t>
  </si>
  <si>
    <t>PVD plated 316L steel septum retainer in a simple inverted U shape</t>
  </si>
  <si>
    <t>SEPTB</t>
  </si>
  <si>
    <t>Gauge: 2.5mm</t>
  </si>
  <si>
    <t>Black PVD plated 316L steel septum retainer in a simple inverted U shape with outward pointing ends</t>
  </si>
  <si>
    <t>SP18B3</t>
  </si>
  <si>
    <t>Surgical steel spiral, 18g (1mm) with two 3mm balls</t>
  </si>
  <si>
    <t>SP18CN3</t>
  </si>
  <si>
    <t>Surgical steel spiral, 18g (1mm) with two 3mm cones</t>
  </si>
  <si>
    <t>SPB3</t>
  </si>
  <si>
    <t>Surgical steel spiral twister - 14g (1.6mm) with two 3mm balls</t>
  </si>
  <si>
    <t>UBBBS</t>
  </si>
  <si>
    <t>Titanium G23 tongue barbell, 14g (1.6mm) with two 5mm balls</t>
  </si>
  <si>
    <t>UBBC</t>
  </si>
  <si>
    <t>High polished titanium G23 barbell, 1.6mm (14g) with 6mm upper bezel set jewel ball and lower 5mm plain titanium ball</t>
  </si>
  <si>
    <t>UBCR18</t>
  </si>
  <si>
    <t>Titanium G23 ball closure ring, 18g (1mm) with a 3mm ball</t>
  </si>
  <si>
    <t>UBN2CG</t>
  </si>
  <si>
    <t>UBNEB</t>
  </si>
  <si>
    <t>Titanium G23 eyebrow banana, 16g (1.2mm) with two 3mm balls</t>
  </si>
  <si>
    <t>UBNG</t>
  </si>
  <si>
    <t>Titanium G23 belly banana, 14g (1.6mm) with an upper 5mm and a lower 8mm plain titanium ball</t>
  </si>
  <si>
    <t>UINDB</t>
  </si>
  <si>
    <t>Titanium G23 industrial barbell, 14g (1.6mm) with two 5mm balls</t>
  </si>
  <si>
    <t>UINFR5</t>
  </si>
  <si>
    <t>Titanium G23 Industrial barbell, 14g (1.6mm) with two 5mm ferido glued multi-crystal balls with resin cover</t>
  </si>
  <si>
    <t>ULBB3</t>
  </si>
  <si>
    <t>Titanium G23 labret, 16g (1.2mm) with a 3mm ball</t>
  </si>
  <si>
    <t>ULBCN3</t>
  </si>
  <si>
    <t>Titanium G23 labret, 16g (1.2mm) with a 3mm cone</t>
  </si>
  <si>
    <t>UNBC</t>
  </si>
  <si>
    <t>Titanium G23 nose bone, 18g (1mm) with bezel set round crystal top</t>
  </si>
  <si>
    <t>USPB4</t>
  </si>
  <si>
    <t>Titanium G23 Spiral, 14g (1.6mm) with two 4mm balls</t>
  </si>
  <si>
    <t>UTBBG</t>
  </si>
  <si>
    <t>Anodized titanium G23 tongue barbell, 14g (1.6mm) with two 6mm balls</t>
  </si>
  <si>
    <t>UTBNEB</t>
  </si>
  <si>
    <t>Anodized titanium G23 eyebrow banana, 16g (1.2mm) with two 3mm balls</t>
  </si>
  <si>
    <t>UTBNECN</t>
  </si>
  <si>
    <t>Anodized titanium G23 eyebrow banana, 16g (1.2mm) with two 3mm cones</t>
  </si>
  <si>
    <t>UTBNG</t>
  </si>
  <si>
    <t>Anodized titanium G23 belly banana, 14g (1.6mm) with an upper 5mm and a lower 8mm ball</t>
  </si>
  <si>
    <t>UTCBB5</t>
  </si>
  <si>
    <t>Anodized titanium G23 circular barbell, 14g (1.6mm) with 5mm balls</t>
  </si>
  <si>
    <t>UTCBCN5</t>
  </si>
  <si>
    <t>Anodized titanium G23 circular barbell, 14g (1.6mm) with 5mm cones</t>
  </si>
  <si>
    <t>UTCBECN</t>
  </si>
  <si>
    <t>Anodized titanium G23 circular eyebrow barbell, 16g (1.2mm) with 3mm cones</t>
  </si>
  <si>
    <t>UTINB</t>
  </si>
  <si>
    <t>Anodized titanium G23 industrial barbell, 14g (1.6mm) with two 5mm balls</t>
  </si>
  <si>
    <t>UTINB4</t>
  </si>
  <si>
    <t>Anodized titanium G23 industrial barbell, 14g (1.6mm) with two 4mm balls</t>
  </si>
  <si>
    <t>UTINCN</t>
  </si>
  <si>
    <t>Anodized titanium G23 industrial barbell, 14g (1.6mm) with two 5mm cones</t>
  </si>
  <si>
    <t>UTLBB3</t>
  </si>
  <si>
    <t>Anodized titanium G23 labret, 16g (1.2mm) with a 3mm ball</t>
  </si>
  <si>
    <t>UTLBCN3</t>
  </si>
  <si>
    <t>Anodized titanium G23 labret, 16g (1.2mm) with a 3mm cone</t>
  </si>
  <si>
    <t>XUBB14G</t>
  </si>
  <si>
    <t xml:space="preserve">Pack of 10 pcs. of high polished titanium G23 barbell bars, 14g (1.6mm) </t>
  </si>
  <si>
    <t>XUCON5</t>
  </si>
  <si>
    <t>Pack of 10 pcs. of 5mm high polished titanium G23 cones - threading 14g (1.6mm)</t>
  </si>
  <si>
    <t>BBEBL</t>
  </si>
  <si>
    <t>BBINDX14A</t>
  </si>
  <si>
    <t>BILR3</t>
  </si>
  <si>
    <t>LBIFB4</t>
  </si>
  <si>
    <t>SEPA16</t>
  </si>
  <si>
    <t>SEPTA16</t>
  </si>
  <si>
    <t>SEPTB10</t>
  </si>
  <si>
    <t>XUBB14GL</t>
  </si>
  <si>
    <t>Sixteen Thousand Fifty Two and 09 cents THB</t>
  </si>
  <si>
    <t>Surgical steel tongue barbell, 14g (1.6mm) with 5mm acrylic UV dice - length 5/8'' (16mm)</t>
  </si>
  <si>
    <t>Surgical steel eyebrow banana, 16g (1.2mm) with two 3mm UV dices - length 5/16'' (8mm)</t>
  </si>
  <si>
    <t>Clear bio flexible belly banana, 14g (1.6mm) with a 5mm and a 10mm jewel ball - length 5/8'' (16mm) ''cut to fit to your size''</t>
  </si>
  <si>
    <t>Surgical steel circular barbells, 16g (1.2mm) with two 3mm acrylic UV cones - length 5/16'' (8mm)</t>
  </si>
  <si>
    <t>Surgical steel circular barbells, 16g (1.2mm) with two 3mm acrylic UV dices - length 5/16'' (8mm)</t>
  </si>
  <si>
    <t>Sunny</t>
  </si>
  <si>
    <r>
      <t xml:space="preserve">40% Discount as per </t>
    </r>
    <r>
      <rPr>
        <b/>
        <sz val="10"/>
        <color theme="1"/>
        <rFont val="Arial"/>
        <family val="2"/>
      </rPr>
      <t>Platinum Membership</t>
    </r>
    <r>
      <rPr>
        <sz val="10"/>
        <color theme="1"/>
        <rFont val="Arial"/>
        <family val="2"/>
      </rPr>
      <t xml:space="preserve">: </t>
    </r>
  </si>
  <si>
    <t>Pick up at the Shop:</t>
  </si>
  <si>
    <t>Nine Thousand Six Hundred Thirty One and 25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</si>
</sst>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0">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theme="0"/>
      </left>
      <right style="thin">
        <color theme="0"/>
      </right>
      <top style="thin">
        <color theme="0"/>
      </top>
      <bottom style="thin">
        <color theme="0"/>
      </bottom>
      <diagonal/>
    </border>
  </borders>
  <cellStyleXfs count="6148">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43" fontId="29" fillId="0" borderId="0" applyFont="0" applyFill="0" applyBorder="0" applyAlignment="0" applyProtection="0"/>
    <xf numFmtId="43" fontId="29" fillId="0" borderId="0" applyFont="0" applyFill="0" applyBorder="0" applyAlignment="0" applyProtection="0"/>
    <xf numFmtId="0" fontId="5" fillId="0" borderId="0"/>
    <xf numFmtId="0" fontId="8" fillId="0" borderId="0"/>
    <xf numFmtId="0" fontId="8" fillId="0" borderId="0"/>
    <xf numFmtId="0" fontId="8" fillId="0" borderId="0" applyNumberForma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43" fontId="29" fillId="0" borderId="0" applyFont="0" applyFill="0" applyBorder="0" applyAlignment="0" applyProtection="0"/>
    <xf numFmtId="43" fontId="29"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43" fontId="29" fillId="0" borderId="0" applyFont="0" applyFill="0" applyBorder="0" applyAlignment="0" applyProtection="0"/>
    <xf numFmtId="44" fontId="8"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8" fillId="0" borderId="0" applyFont="0" applyFill="0" applyBorder="0" applyAlignment="0" applyProtection="0"/>
    <xf numFmtId="44" fontId="29"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8" fillId="0" borderId="0"/>
    <xf numFmtId="0" fontId="5" fillId="0" borderId="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0" fontId="8" fillId="0" borderId="0"/>
    <xf numFmtId="0" fontId="8" fillId="0" borderId="0"/>
    <xf numFmtId="0" fontId="8" fillId="0" borderId="0" applyNumberForma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0" fontId="39" fillId="0" borderId="0" applyNumberFormat="0" applyFill="0" applyBorder="0" applyAlignment="0" applyProtection="0">
      <alignment vertical="top"/>
      <protection locked="0"/>
    </xf>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5" fillId="0" borderId="0"/>
    <xf numFmtId="0" fontId="8" fillId="0" borderId="0" applyNumberForma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applyNumberFormat="0" applyFill="0" applyBorder="0" applyAlignment="0" applyProtection="0"/>
    <xf numFmtId="44" fontId="32" fillId="0" borderId="0" applyFont="0" applyFill="0" applyBorder="0" applyAlignment="0" applyProtection="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5" fillId="0" borderId="0"/>
    <xf numFmtId="0" fontId="5" fillId="0" borderId="0"/>
    <xf numFmtId="0" fontId="5" fillId="0" borderId="0"/>
    <xf numFmtId="44" fontId="5" fillId="0" borderId="0" applyFont="0" applyFill="0" applyBorder="0" applyAlignment="0" applyProtection="0"/>
    <xf numFmtId="0" fontId="5" fillId="0" borderId="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44" fontId="5" fillId="0" borderId="0" applyFon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 fillId="0" borderId="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cellStyleXfs>
  <cellXfs count="157">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4" fillId="0" borderId="46" xfId="0" applyFont="1" applyBorder="1" applyAlignment="1">
      <alignment horizontal="right"/>
    </xf>
    <xf numFmtId="0" fontId="8" fillId="2" borderId="14" xfId="0" applyFont="1" applyFill="1" applyBorder="1"/>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cellXfs>
  <cellStyles count="6148">
    <cellStyle name="Comma 2" xfId="7" xr:uid="{2851E4EE-109C-4430-8717-D535B5F39E48}"/>
    <cellStyle name="Comma 2 2" xfId="4430" xr:uid="{9008A5A6-57AE-4D20-9E63-974FE257BE03}"/>
    <cellStyle name="Comma 2 2 2" xfId="4755" xr:uid="{1448EC15-2979-416E-9DDF-1136F00C4E29}"/>
    <cellStyle name="Comma 2 2 2 2" xfId="5326" xr:uid="{7AEEB5AD-6574-4AD4-B5FE-DB68044C1B2C}"/>
    <cellStyle name="Comma 2 2 2 3" xfId="5344" xr:uid="{9CF18C63-D250-4843-86DA-0E17498A0E6A}"/>
    <cellStyle name="Comma 2 2 3" xfId="4591" xr:uid="{47BD3204-23E7-4972-8030-FD4AE57F3F14}"/>
    <cellStyle name="Comma 2 2 4" xfId="5351" xr:uid="{8340ECD5-E586-4802-8F55-7289B92D5282}"/>
    <cellStyle name="Comma 2 2 5" xfId="5352" xr:uid="{92889D37-401A-475F-9102-F753B47CFE73}"/>
    <cellStyle name="Comma 2 2 5 2" xfId="5361" xr:uid="{7354E520-0D93-430E-A4AF-CB2017229B3C}"/>
    <cellStyle name="Comma 2 3" xfId="5369" xr:uid="{10E4A1C8-EA92-4EEC-AEF3-D928FB5D4996}"/>
    <cellStyle name="Comma 3" xfId="4318" xr:uid="{C53DF38A-BFD9-48E4-A940-36C11B06F648}"/>
    <cellStyle name="Comma 3 2" xfId="4432" xr:uid="{18890446-7F83-4EF0-A497-623989027DC7}"/>
    <cellStyle name="Comma 3 2 2" xfId="4756" xr:uid="{FE9D8254-3ADE-4D54-959A-6E89F4F71CF6}"/>
    <cellStyle name="Comma 3 2 2 2" xfId="5327" xr:uid="{3A744CB2-1084-4559-854F-ADE21EE9328F}"/>
    <cellStyle name="Comma 3 2 2 3" xfId="5345" xr:uid="{40B9B8A8-C05C-494C-B090-F18F54A5E88C}"/>
    <cellStyle name="Comma 3 2 3" xfId="5325" xr:uid="{7E11462E-A54C-4D9F-8693-5EBCE62DD13A}"/>
    <cellStyle name="Comma 3 2 4" xfId="5350" xr:uid="{58CAC153-617D-449B-9147-1FDE3225BE2F}"/>
    <cellStyle name="Comma 3 2 5" xfId="5353" xr:uid="{ED53844D-D906-463C-A536-F798689651D0}"/>
    <cellStyle name="Comma 3 2 5 2" xfId="5362" xr:uid="{E7C22AD7-9B6E-447C-AB73-6531174C13CB}"/>
    <cellStyle name="Currency 10" xfId="8" xr:uid="{265EC4BB-9F86-4A9E-93DF-344F9891BACA}"/>
    <cellStyle name="Currency 10 2" xfId="9" xr:uid="{9214EC74-00E7-4413-B5D6-C34A0EF83732}"/>
    <cellStyle name="Currency 10 2 2" xfId="203" xr:uid="{23C63AE4-4123-408C-977D-DF5FFFA45C48}"/>
    <cellStyle name="Currency 10 2 2 2" xfId="4616" xr:uid="{9732D07D-B260-44C4-BCFB-D3D9A3B792BF}"/>
    <cellStyle name="Currency 10 2 3" xfId="4511" xr:uid="{0BD80225-5FCF-4C7B-AD52-47C0BAA200AC}"/>
    <cellStyle name="Currency 10 3" xfId="10" xr:uid="{152CA0B0-536B-4822-A251-F745805ED756}"/>
    <cellStyle name="Currency 10 3 2" xfId="204" xr:uid="{7D5DEDC5-20D6-49FA-887B-3E56D5E6E265}"/>
    <cellStyle name="Currency 10 3 2 2" xfId="4617" xr:uid="{D083701A-5422-4C9A-92FA-FDA3FC7B0E51}"/>
    <cellStyle name="Currency 10 3 3" xfId="4512" xr:uid="{2EA30845-8900-4BE7-A900-A64F947365BD}"/>
    <cellStyle name="Currency 10 4" xfId="205" xr:uid="{43AD849A-4913-4281-A61D-B98F03149870}"/>
    <cellStyle name="Currency 10 4 2" xfId="4618" xr:uid="{820BB27B-1E78-4CE1-B71E-64476DF2ACF2}"/>
    <cellStyle name="Currency 10 5" xfId="4437" xr:uid="{307B6F43-3D7E-439F-A8FA-C3D835394741}"/>
    <cellStyle name="Currency 10 5 2" xfId="6041" xr:uid="{86468335-C504-4FFF-B7CE-65BED9A7E4B7}"/>
    <cellStyle name="Currency 10 6" xfId="4510" xr:uid="{C2566458-78FE-4E13-82E0-F54A3C08F4DF}"/>
    <cellStyle name="Currency 11" xfId="11" xr:uid="{7F6D72D9-8365-4553-BC0E-777981748679}"/>
    <cellStyle name="Currency 11 2" xfId="12" xr:uid="{255D3F3F-1911-4F35-A367-445B0C70B8DC}"/>
    <cellStyle name="Currency 11 2 2" xfId="206" xr:uid="{791278F0-16C7-4D66-B2A8-4A8A146BC39D}"/>
    <cellStyle name="Currency 11 2 2 2" xfId="4619" xr:uid="{93A6D985-A73C-403E-B030-98C08E10C8CB}"/>
    <cellStyle name="Currency 11 2 3" xfId="4514" xr:uid="{66DFF65F-1D6E-46EB-8A59-59B0BC76E07D}"/>
    <cellStyle name="Currency 11 3" xfId="13" xr:uid="{7F35DA79-4975-4F05-8FF2-FD8D05A41A8E}"/>
    <cellStyle name="Currency 11 3 2" xfId="207" xr:uid="{A5B44987-273D-4F84-8E75-BA269664F1B8}"/>
    <cellStyle name="Currency 11 3 2 2" xfId="4620" xr:uid="{FA6666A1-EBDB-4336-A9AE-C24E3CBA3052}"/>
    <cellStyle name="Currency 11 3 3" xfId="4515" xr:uid="{823915E6-D578-489C-8FC5-DD265FC0A36E}"/>
    <cellStyle name="Currency 11 4" xfId="208" xr:uid="{D8FA3515-057E-4C2D-9557-0E7C6A1024E1}"/>
    <cellStyle name="Currency 11 4 2" xfId="4621" xr:uid="{EA80234E-B1FE-4B98-9977-9CC5A4F4BE15}"/>
    <cellStyle name="Currency 11 5" xfId="4319" xr:uid="{DA6F60E5-E6A8-45E6-8D8A-6860FC89CD3C}"/>
    <cellStyle name="Currency 11 5 2" xfId="4438" xr:uid="{FAE9EA43-201B-49D0-A918-DF4817A94CE3}"/>
    <cellStyle name="Currency 11 5 3" xfId="4720" xr:uid="{97338EDA-650A-4C26-854B-D4785165D98D}"/>
    <cellStyle name="Currency 11 5 3 2" xfId="5315" xr:uid="{F78E0783-B631-432B-841A-163A113D223C}"/>
    <cellStyle name="Currency 11 5 3 3" xfId="4757" xr:uid="{4F864C81-656C-4D45-B603-97433FBC5F9A}"/>
    <cellStyle name="Currency 11 5 3 4" xfId="5370" xr:uid="{03271122-33F7-4E5E-89A9-381A1790E856}"/>
    <cellStyle name="Currency 11 5 3 5" xfId="6093" xr:uid="{C45DE573-7D4A-4998-8057-9DA565775840}"/>
    <cellStyle name="Currency 11 5 4" xfId="4697" xr:uid="{2F215D23-EE31-43C6-80CB-5765EFA464DC}"/>
    <cellStyle name="Currency 11 6" xfId="4513" xr:uid="{0DCAC28E-85BB-481B-BB73-0F3F14BD587F}"/>
    <cellStyle name="Currency 12" xfId="14" xr:uid="{16922EC5-0244-4E46-9019-E614040D7564}"/>
    <cellStyle name="Currency 12 2" xfId="15" xr:uid="{D124E421-F7E6-45A2-92C8-FFA20F13BBBF}"/>
    <cellStyle name="Currency 12 2 2" xfId="209" xr:uid="{A03BAD90-E3E1-4343-A182-ADE4F6F41604}"/>
    <cellStyle name="Currency 12 2 2 2" xfId="4622" xr:uid="{B42A1CAB-2055-4CFD-B236-EB9ADC4A07AA}"/>
    <cellStyle name="Currency 12 2 3" xfId="4517" xr:uid="{94D91C52-E837-4D63-B551-3B10E8F9C0BA}"/>
    <cellStyle name="Currency 12 3" xfId="210" xr:uid="{918AFCA3-5446-486F-954C-EA343D515726}"/>
    <cellStyle name="Currency 12 3 2" xfId="4623" xr:uid="{FCC64CC7-3733-47F1-A0E4-A9FD58B39357}"/>
    <cellStyle name="Currency 12 4" xfId="4516" xr:uid="{9B573454-3E20-440B-A1FF-86875C3F7B32}"/>
    <cellStyle name="Currency 13" xfId="16" xr:uid="{4639E729-9FA1-49F2-BAB2-F4867029A3F9}"/>
    <cellStyle name="Currency 13 2" xfId="4321" xr:uid="{56ACB1D4-D013-46E6-970D-FCCB685C8186}"/>
    <cellStyle name="Currency 13 2 2" xfId="6062" xr:uid="{514979B2-3294-41CA-8A96-D5A25B341B9D}"/>
    <cellStyle name="Currency 13 2 3" xfId="5371" xr:uid="{B1ECD9DC-C3F3-4DC9-8985-C6D65A506CBA}"/>
    <cellStyle name="Currency 13 3" xfId="4322" xr:uid="{BDE0EFFA-DB92-4440-8F22-A9FA6F8052AB}"/>
    <cellStyle name="Currency 13 3 2" xfId="4759" xr:uid="{65E95443-F6A0-492A-AB96-B519BCA7ACA9}"/>
    <cellStyle name="Currency 13 4" xfId="4320" xr:uid="{A159B43E-90CA-4163-8A29-C60004087B3D}"/>
    <cellStyle name="Currency 13 5" xfId="4758" xr:uid="{3F182A82-5A0D-4749-A0DA-50B639054971}"/>
    <cellStyle name="Currency 14" xfId="17" xr:uid="{5AAD7FCB-DDFA-4FAB-AF79-629786F01285}"/>
    <cellStyle name="Currency 14 2" xfId="211" xr:uid="{627854D9-5E1B-4CE9-8C61-350F121DDAB8}"/>
    <cellStyle name="Currency 14 2 2" xfId="4624" xr:uid="{0852E471-9747-4A1D-83FD-BAAED64A4A8E}"/>
    <cellStyle name="Currency 14 3" xfId="4518" xr:uid="{31CD30A5-AE31-450A-BF6E-A485E400B915}"/>
    <cellStyle name="Currency 15" xfId="4414" xr:uid="{AEFD9ED6-8980-4630-B5CE-2DCA0DD5040D}"/>
    <cellStyle name="Currency 15 2" xfId="6042" xr:uid="{19F03727-58E3-4631-91F8-E096093FB53F}"/>
    <cellStyle name="Currency 17" xfId="4323" xr:uid="{978F16C6-C418-4BCE-A3CE-AC20F61FAC2D}"/>
    <cellStyle name="Currency 2" xfId="18" xr:uid="{0DBFB28A-B395-4B80-9DB5-3894D3B24083}"/>
    <cellStyle name="Currency 2 2" xfId="19" xr:uid="{47B4DFA0-18F0-4FB7-BE60-7C85152FF8F2}"/>
    <cellStyle name="Currency 2 2 2" xfId="20" xr:uid="{ECE90FEE-54AB-46E7-8F06-6EA548AC6189}"/>
    <cellStyle name="Currency 2 2 2 2" xfId="21" xr:uid="{3B764E23-065A-4CD3-9F2B-CB60672E9174}"/>
    <cellStyle name="Currency 2 2 2 2 2" xfId="4760" xr:uid="{C508CA00-714F-47D7-B4DB-375120EEF1E8}"/>
    <cellStyle name="Currency 2 2 2 2 3" xfId="5372" xr:uid="{6C38D825-DB5B-4B97-9D66-0C8AB5C57EBA}"/>
    <cellStyle name="Currency 2 2 2 3" xfId="22" xr:uid="{02F08EE1-EB1F-47A8-A0B9-AC0F499F72B6}"/>
    <cellStyle name="Currency 2 2 2 3 2" xfId="212" xr:uid="{AC20F7CF-F388-40FC-B15C-AEA6BED1C88D}"/>
    <cellStyle name="Currency 2 2 2 3 2 2" xfId="4625" xr:uid="{AF3008AB-2E84-4AC5-A13C-F0184B53F5E7}"/>
    <cellStyle name="Currency 2 2 2 3 3" xfId="4521" xr:uid="{2DC3B0F0-B854-41D6-BDB7-F65ED504643C}"/>
    <cellStyle name="Currency 2 2 2 4" xfId="213" xr:uid="{F3407CE9-394D-4C25-8230-5DB61CB6A587}"/>
    <cellStyle name="Currency 2 2 2 4 2" xfId="4626" xr:uid="{ED8CF279-7B1B-4F87-89FC-860104FD7613}"/>
    <cellStyle name="Currency 2 2 2 5" xfId="4520" xr:uid="{0AB3FCC3-FCE2-49AA-AF09-E3CDB60B4D44}"/>
    <cellStyle name="Currency 2 2 3" xfId="214" xr:uid="{5FCC2BDD-8ACA-4801-A4CE-46A7B3C82DD4}"/>
    <cellStyle name="Currency 2 2 3 2" xfId="4627" xr:uid="{0549F701-E98A-4872-8AFB-43D10AC587D6}"/>
    <cellStyle name="Currency 2 2 4" xfId="4519" xr:uid="{D1D02259-1F89-4A9F-B4A4-F50A6C69E542}"/>
    <cellStyle name="Currency 2 3" xfId="23" xr:uid="{5F4626CF-5860-41A0-9B9B-9D390A9BE68A}"/>
    <cellStyle name="Currency 2 3 2" xfId="215" xr:uid="{5BEB9DA6-E401-4F5A-82C6-0AACA0212282}"/>
    <cellStyle name="Currency 2 3 2 2" xfId="4628" xr:uid="{5B2BD4E1-2E93-4527-949A-4D57C2F9F2E5}"/>
    <cellStyle name="Currency 2 3 3" xfId="4522" xr:uid="{DFDA11BE-020E-4693-898D-4E57AD1DD9A6}"/>
    <cellStyle name="Currency 2 4" xfId="216" xr:uid="{FF8D4659-D14F-4874-A0BE-B1FBDA694E0D}"/>
    <cellStyle name="Currency 2 4 2" xfId="217" xr:uid="{0525D5DC-A104-4B30-B749-879FE1C2475A}"/>
    <cellStyle name="Currency 2 5" xfId="218" xr:uid="{5897E711-CF03-4991-8F51-576FB097D8D9}"/>
    <cellStyle name="Currency 2 5 2" xfId="219" xr:uid="{BF499AC3-335C-4F1C-A3D8-719B8C6EBBE2}"/>
    <cellStyle name="Currency 2 6" xfId="220" xr:uid="{5C0E8AAB-AE8F-4A3E-9FDE-019CD99F9A4D}"/>
    <cellStyle name="Currency 3" xfId="24" xr:uid="{70A9F61D-2F3E-443F-8490-06598E7B4A04}"/>
    <cellStyle name="Currency 3 2" xfId="25" xr:uid="{5986E52F-3A98-41C9-94F8-E3AC3BB31AE9}"/>
    <cellStyle name="Currency 3 2 2" xfId="221" xr:uid="{8780111F-7310-47D2-A3D7-D9C1F3D3A8EE}"/>
    <cellStyle name="Currency 3 2 2 2" xfId="4629" xr:uid="{71315DB5-EC4F-4B11-8913-D745840A6E82}"/>
    <cellStyle name="Currency 3 2 3" xfId="4524" xr:uid="{4ED24007-094A-4500-A5D4-0BF142BCADDE}"/>
    <cellStyle name="Currency 3 3" xfId="26" xr:uid="{CAD9F21D-A470-4E64-9EB3-C538F1E70285}"/>
    <cellStyle name="Currency 3 3 2" xfId="222" xr:uid="{06C931C9-B2B6-40D4-845E-943C6A11CED9}"/>
    <cellStyle name="Currency 3 3 2 2" xfId="4630" xr:uid="{C88C5211-F421-4C5C-AAD9-E0F9C9C31ABC}"/>
    <cellStyle name="Currency 3 3 3" xfId="4525" xr:uid="{C195809E-120E-46F0-8442-A23BB6ADAF5A}"/>
    <cellStyle name="Currency 3 4" xfId="27" xr:uid="{4C1433C6-8C76-4458-AC84-DF0739D6ED1E}"/>
    <cellStyle name="Currency 3 4 2" xfId="223" xr:uid="{B16192D5-E940-41B2-B8C5-38B4B943726C}"/>
    <cellStyle name="Currency 3 4 2 2" xfId="4631" xr:uid="{C4715715-5CAF-43CE-BDA8-9DBB9C99012D}"/>
    <cellStyle name="Currency 3 4 3" xfId="4526" xr:uid="{8E5E42A5-69E7-45D2-8D54-022B8BA150C1}"/>
    <cellStyle name="Currency 3 5" xfId="224" xr:uid="{5D5653C3-C8A5-4606-AC60-80240FFA1D3D}"/>
    <cellStyle name="Currency 3 5 2" xfId="4632" xr:uid="{E9FDC1C2-D3F2-4C8D-868D-ABC1F6A1B1BF}"/>
    <cellStyle name="Currency 3 6" xfId="4523" xr:uid="{283F8F05-7201-43BD-B030-3BB3FADE68F5}"/>
    <cellStyle name="Currency 4" xfId="28" xr:uid="{26037E08-23DE-4EAB-8836-DEA929E166AB}"/>
    <cellStyle name="Currency 4 2" xfId="29" xr:uid="{257430A7-0CC1-4BE2-98E2-C1EBF73ADBE7}"/>
    <cellStyle name="Currency 4 2 2" xfId="225" xr:uid="{5DB9DE95-7849-4D3E-AB94-122CFB693B1A}"/>
    <cellStyle name="Currency 4 2 2 2" xfId="4633" xr:uid="{6925877D-F1DA-4354-8C85-DFFFC8A50661}"/>
    <cellStyle name="Currency 4 2 3" xfId="4528" xr:uid="{38F4C795-EC46-43FD-A7C6-7610C3576996}"/>
    <cellStyle name="Currency 4 3" xfId="30" xr:uid="{AFF970F5-D7E3-4DA1-9B40-B3FE6E78F369}"/>
    <cellStyle name="Currency 4 3 2" xfId="226" xr:uid="{A32C2C3F-1D61-47D6-9500-4949833D0A60}"/>
    <cellStyle name="Currency 4 3 2 2" xfId="4634" xr:uid="{3F8CFC9A-CDA5-4998-A43F-3BBBE8202E7D}"/>
    <cellStyle name="Currency 4 3 3" xfId="4529" xr:uid="{3B98A863-6564-44C9-8120-113FB614A371}"/>
    <cellStyle name="Currency 4 4" xfId="227" xr:uid="{92CB085E-CC3B-47F7-9BA8-31635F22798F}"/>
    <cellStyle name="Currency 4 4 2" xfId="4635" xr:uid="{4A34A4DB-0F7F-48B1-BCF4-1130C3FF8563}"/>
    <cellStyle name="Currency 4 5" xfId="4324" xr:uid="{D5AD82DD-BBCE-4021-A3A6-AF1B24CC744F}"/>
    <cellStyle name="Currency 4 5 2" xfId="4439" xr:uid="{9E45A477-1681-40D1-95E1-7FFB9098DB8D}"/>
    <cellStyle name="Currency 4 5 3" xfId="4721" xr:uid="{44F719EA-3753-4CFD-8E03-F3D75FB023B5}"/>
    <cellStyle name="Currency 4 5 3 2" xfId="5316" xr:uid="{3BF056D8-5E9F-4871-A869-99AD9D6F09B6}"/>
    <cellStyle name="Currency 4 5 3 3" xfId="4761" xr:uid="{0DBD8CFA-5235-4B25-BD6D-F97F8614908A}"/>
    <cellStyle name="Currency 4 5 3 4" xfId="5373" xr:uid="{FA09610D-A2CF-4040-B98E-7A8C33F55D40}"/>
    <cellStyle name="Currency 4 5 3 5" xfId="6099" xr:uid="{256BA9A0-D85D-4770-9B24-FEE095533192}"/>
    <cellStyle name="Currency 4 5 4" xfId="4698" xr:uid="{3529239F-FA0D-4DCE-B698-912D8592DA6D}"/>
    <cellStyle name="Currency 4 6" xfId="4527" xr:uid="{942AD0DE-C318-4B14-AA7C-19F68A56E278}"/>
    <cellStyle name="Currency 5" xfId="31" xr:uid="{F2E2F049-173D-414F-8E3D-10ECB5B3B8C7}"/>
    <cellStyle name="Currency 5 2" xfId="32" xr:uid="{09F98486-7387-4547-B554-5E557639E226}"/>
    <cellStyle name="Currency 5 2 2" xfId="228" xr:uid="{F4F4DF53-5D15-479C-A8C8-478E7253D984}"/>
    <cellStyle name="Currency 5 2 2 2" xfId="4636" xr:uid="{1BE1F416-E8AC-43CC-AE29-53BBA5C64F9A}"/>
    <cellStyle name="Currency 5 2 3" xfId="4530" xr:uid="{5E6315D2-2E7F-4038-8B7F-9B15726BB486}"/>
    <cellStyle name="Currency 5 3" xfId="4325" xr:uid="{CC4233E4-BAD6-42A5-B72A-6EE17E67B5C0}"/>
    <cellStyle name="Currency 5 3 2" xfId="4440" xr:uid="{DA93632D-7BC1-4123-A4EB-EFE4D4C8A0BA}"/>
    <cellStyle name="Currency 5 3 2 2" xfId="5306" xr:uid="{5DB2C971-5089-4EDD-A764-7DBB54540E04}"/>
    <cellStyle name="Currency 5 3 2 3" xfId="4763" xr:uid="{596AB4EC-D89F-4062-B621-7EE5626E0185}"/>
    <cellStyle name="Currency 5 3 3" xfId="5375" xr:uid="{D7688FE9-8D9F-4DF0-90FB-92B3FF159121}"/>
    <cellStyle name="Currency 5 4" xfId="4762" xr:uid="{0F331274-58AB-4FB1-B3E0-47996A3B6467}"/>
    <cellStyle name="Currency 5 5" xfId="5374" xr:uid="{D8F72C18-78E1-440D-98A3-632752605E66}"/>
    <cellStyle name="Currency 6" xfId="33" xr:uid="{A840F39A-573C-4574-BCA2-F92AC9EAAC66}"/>
    <cellStyle name="Currency 6 2" xfId="229" xr:uid="{F39AD649-DB39-478C-9306-75D1B4C88F03}"/>
    <cellStyle name="Currency 6 2 2" xfId="4637" xr:uid="{B3531D24-332E-4F01-AB80-62C2E1753A8D}"/>
    <cellStyle name="Currency 6 3" xfId="4326" xr:uid="{362A743D-FCAE-40A4-BEBD-F7075B23033F}"/>
    <cellStyle name="Currency 6 3 2" xfId="4441" xr:uid="{0CA62655-6678-4EE5-ABA0-020FAC3ED612}"/>
    <cellStyle name="Currency 6 3 3" xfId="4722" xr:uid="{2771C945-FFD5-4ECA-971D-2912883CB700}"/>
    <cellStyle name="Currency 6 3 3 2" xfId="5317" xr:uid="{CD615430-6E2D-474A-ABF8-C49DBDE1C26A}"/>
    <cellStyle name="Currency 6 3 3 3" xfId="4764" xr:uid="{B71BC2D9-7391-4147-B9CB-4573B825EFF3}"/>
    <cellStyle name="Currency 6 3 3 4" xfId="5376" xr:uid="{B96F516F-283B-41EC-BF55-68C3606688B9}"/>
    <cellStyle name="Currency 6 3 3 5" xfId="6086" xr:uid="{2C1BAA59-E4F1-47FC-8EE9-2E378BA86B85}"/>
    <cellStyle name="Currency 6 3 4" xfId="4699" xr:uid="{209C7FDC-6303-4334-8260-AD646594CAB1}"/>
    <cellStyle name="Currency 6 4" xfId="4531" xr:uid="{6A41CBE5-57A5-41A2-8E19-D0054D8F0DB0}"/>
    <cellStyle name="Currency 7" xfId="34" xr:uid="{65960FFF-A301-49A9-9EE7-C88851ECBC6E}"/>
    <cellStyle name="Currency 7 2" xfId="35" xr:uid="{06416559-5196-415E-A5D7-B8AB2D36974F}"/>
    <cellStyle name="Currency 7 2 2" xfId="250" xr:uid="{B07E736A-6820-4688-9BCD-868CC5A39C21}"/>
    <cellStyle name="Currency 7 2 2 2" xfId="4638" xr:uid="{DD336BAE-8D97-4305-BD58-B342AAE072A7}"/>
    <cellStyle name="Currency 7 2 3" xfId="4533" xr:uid="{40AFEB89-29EC-4588-8142-3DDF8231065A}"/>
    <cellStyle name="Currency 7 3" xfId="230" xr:uid="{D462E4FA-F773-4278-971A-4B2833AFA611}"/>
    <cellStyle name="Currency 7 3 2" xfId="4639" xr:uid="{45042054-1B56-4633-AC3C-459F227862CD}"/>
    <cellStyle name="Currency 7 4" xfId="4442" xr:uid="{1DACD8A2-2583-4BA1-99BA-DAC3DA2B186A}"/>
    <cellStyle name="Currency 7 4 2" xfId="6043" xr:uid="{556D21EA-0D70-4744-8EA5-06F3C7F24A88}"/>
    <cellStyle name="Currency 7 5" xfId="4532" xr:uid="{5B050448-535B-4358-A30D-88C3AC093A55}"/>
    <cellStyle name="Currency 8" xfId="36" xr:uid="{B6AB79AF-609F-490D-9816-66BCB8F18162}"/>
    <cellStyle name="Currency 8 2" xfId="37" xr:uid="{DB676A6B-6BEB-4776-8F8E-7ED7B34FECDC}"/>
    <cellStyle name="Currency 8 2 2" xfId="231" xr:uid="{AD3C6AEF-A290-4A14-A390-A97A353FB333}"/>
    <cellStyle name="Currency 8 2 2 2" xfId="4640" xr:uid="{3DE0408A-FD33-4FE9-9B9D-156C32D504B6}"/>
    <cellStyle name="Currency 8 2 3" xfId="4535" xr:uid="{B4656323-EF79-4170-9B9C-ED4D4C9E8C46}"/>
    <cellStyle name="Currency 8 3" xfId="38" xr:uid="{4653DBAB-52CF-4C84-8FF9-0B8BC9BC5AA2}"/>
    <cellStyle name="Currency 8 3 2" xfId="232" xr:uid="{BB363365-2F0E-4E4A-974B-C596C6BE6FE0}"/>
    <cellStyle name="Currency 8 3 2 2" xfId="4641" xr:uid="{9BFE6F6D-3BD5-43EB-9DB2-EFD9EA1AF27A}"/>
    <cellStyle name="Currency 8 3 3" xfId="4536" xr:uid="{B7208961-3135-41A2-B913-509ED8292A22}"/>
    <cellStyle name="Currency 8 4" xfId="39" xr:uid="{52B0A915-B6D7-4BDE-9E15-EB074A5BC73A}"/>
    <cellStyle name="Currency 8 4 2" xfId="233" xr:uid="{F56EBA8A-FDFF-4532-A274-33D23179105D}"/>
    <cellStyle name="Currency 8 4 2 2" xfId="4642" xr:uid="{4FCD6933-D62F-41C7-A78C-9472F4B2D667}"/>
    <cellStyle name="Currency 8 4 3" xfId="4537" xr:uid="{BB5FE6F4-EF4B-436A-BE99-10F0585A4611}"/>
    <cellStyle name="Currency 8 5" xfId="234" xr:uid="{00982172-5992-481C-8419-213068434540}"/>
    <cellStyle name="Currency 8 5 2" xfId="4643" xr:uid="{A177D382-38B2-4D81-A110-8A4043579FBE}"/>
    <cellStyle name="Currency 8 6" xfId="4443" xr:uid="{D9D8D0C6-3430-406D-9D60-FC6529E2785A}"/>
    <cellStyle name="Currency 8 6 2" xfId="6044" xr:uid="{08B92334-2BD6-40C0-AF00-10BF6844504B}"/>
    <cellStyle name="Currency 8 7" xfId="4534" xr:uid="{FCF57625-07F1-4205-852E-6601BE6CFB37}"/>
    <cellStyle name="Currency 9" xfId="40" xr:uid="{1321FA00-1626-41AB-AFBB-6AC9B892A0A1}"/>
    <cellStyle name="Currency 9 2" xfId="41" xr:uid="{8FA08A77-633D-43C1-8A70-B59E3F7639D7}"/>
    <cellStyle name="Currency 9 2 2" xfId="235" xr:uid="{CEDFB913-94E7-4E7D-98AC-4EFCA855EA77}"/>
    <cellStyle name="Currency 9 2 2 2" xfId="4644" xr:uid="{5718F0C8-E3FA-4F20-9A3D-85DAA14DC11C}"/>
    <cellStyle name="Currency 9 2 3" xfId="4539" xr:uid="{AE47C2F4-B392-4B38-BE5C-69D5FC770399}"/>
    <cellStyle name="Currency 9 3" xfId="42" xr:uid="{04DA96C6-6382-4E3E-B2CA-AF6A94A3BD21}"/>
    <cellStyle name="Currency 9 3 2" xfId="236" xr:uid="{B4724F12-A2C8-43A8-B100-888C131FCD43}"/>
    <cellStyle name="Currency 9 3 2 2" xfId="4645" xr:uid="{A93A55FA-BA0A-4044-BABE-98A42FF3EFE2}"/>
    <cellStyle name="Currency 9 3 3" xfId="4540" xr:uid="{FDD79C1C-630D-493D-A9CE-935A62F1ABDB}"/>
    <cellStyle name="Currency 9 4" xfId="237" xr:uid="{B0C05543-6161-4FBB-B4FD-ABD242AA7DFD}"/>
    <cellStyle name="Currency 9 4 2" xfId="4646" xr:uid="{11359BFD-E1E3-42D7-B250-58BA2EF5AF03}"/>
    <cellStyle name="Currency 9 5" xfId="4327" xr:uid="{46E25BC6-1A60-4A1D-8289-369B815AFBB3}"/>
    <cellStyle name="Currency 9 5 2" xfId="4444" xr:uid="{77E8CD5E-6FD5-43A7-B7F4-A9B666ECC4DD}"/>
    <cellStyle name="Currency 9 5 3" xfId="4723" xr:uid="{1A149F00-5A4A-49C9-B24A-B9B2B113DB2C}"/>
    <cellStyle name="Currency 9 5 3 2" xfId="5377" xr:uid="{32B918E1-12B4-4D80-B68F-E2D764D4DDA8}"/>
    <cellStyle name="Currency 9 5 3 3" xfId="6077" xr:uid="{C89D87BE-EACF-47A6-A12D-2A47B214BC58}"/>
    <cellStyle name="Currency 9 5 4" xfId="4700" xr:uid="{F919CCAF-F7B7-4670-BBB5-41F6E63AB3B8}"/>
    <cellStyle name="Currency 9 6" xfId="4538" xr:uid="{53698F6C-961A-465A-9690-8122F34E0513}"/>
    <cellStyle name="Hyperlink 2" xfId="6" xr:uid="{6CFFD761-E1C4-4FFC-9C82-FDD569F38491}"/>
    <cellStyle name="Hyperlink 3" xfId="202" xr:uid="{00DD4B53-6872-4E23-9C61-32CD3B17721F}"/>
    <cellStyle name="Hyperlink 3 2" xfId="4415" xr:uid="{4E8040AA-6623-41D0-AA33-9DD8FB6AE51B}"/>
    <cellStyle name="Hyperlink 3 3" xfId="4328" xr:uid="{4419F5B4-70D8-4546-B2AF-DD26422A80B4}"/>
    <cellStyle name="Hyperlink 3 4" xfId="6063" xr:uid="{FEB0C773-17E8-4237-9279-E47A571DEB82}"/>
    <cellStyle name="Hyperlink 4" xfId="4329" xr:uid="{448B1950-0767-4ACD-9777-37DD31D365AD}"/>
    <cellStyle name="Normal" xfId="0" builtinId="0"/>
    <cellStyle name="Normal 10" xfId="43" xr:uid="{6383295E-B351-4428-AABD-0ED4D16F2664}"/>
    <cellStyle name="Normal 10 10" xfId="903" xr:uid="{E0EC2C0B-A7C5-47AB-8870-13F2B5C9484E}"/>
    <cellStyle name="Normal 10 10 2" xfId="2508" xr:uid="{AF05DDEB-0443-4E96-96C4-741A32C61A7A}"/>
    <cellStyle name="Normal 10 10 2 2" xfId="4331" xr:uid="{9D1581F1-D69F-4E6F-AF31-A716CA3DBB8E}"/>
    <cellStyle name="Normal 10 10 2 3" xfId="4675" xr:uid="{782EF04E-7689-4342-90AB-2DCD490501E3}"/>
    <cellStyle name="Normal 10 10 3" xfId="2509" xr:uid="{B4A7F208-2D4C-4277-ADB4-DE8CF4EF8BDE}"/>
    <cellStyle name="Normal 10 10 4" xfId="2510" xr:uid="{E6C39E2E-A901-4FF2-9652-8AFBD2A230A9}"/>
    <cellStyle name="Normal 10 11" xfId="2511" xr:uid="{3E0DE8B4-BDEB-453A-A677-9CA90508496C}"/>
    <cellStyle name="Normal 10 11 2" xfId="2512" xr:uid="{8401D4C3-FF99-41D2-96B2-68B350D8F26C}"/>
    <cellStyle name="Normal 10 11 3" xfId="2513" xr:uid="{86B10549-604C-4AE4-B0B7-A095DDACF6F5}"/>
    <cellStyle name="Normal 10 11 4" xfId="2514" xr:uid="{10C7C5C2-D4BE-4B0F-86C1-DEF3945A7586}"/>
    <cellStyle name="Normal 10 12" xfId="2515" xr:uid="{FD6A9D85-833A-4565-8B9F-89BBBFE947FD}"/>
    <cellStyle name="Normal 10 12 2" xfId="2516" xr:uid="{FB3C614E-ED27-4F49-923E-F8C41E2E3F2F}"/>
    <cellStyle name="Normal 10 13" xfId="2517" xr:uid="{10B2C508-278D-4D51-9096-FFC16DE8AEBC}"/>
    <cellStyle name="Normal 10 14" xfId="2518" xr:uid="{300F6096-E5AA-4F20-81A4-B21988A59AE7}"/>
    <cellStyle name="Normal 10 15" xfId="2519" xr:uid="{E89F0C0F-B033-4876-8981-A60530A45470}"/>
    <cellStyle name="Normal 10 2" xfId="44" xr:uid="{14581D39-092F-42A9-8F79-4F626577563A}"/>
    <cellStyle name="Normal 10 2 10" xfId="2520" xr:uid="{AD102C38-3C2C-4620-ABE2-B615FD7A26D9}"/>
    <cellStyle name="Normal 10 2 11" xfId="2521" xr:uid="{F5D2A74D-5DF6-46DA-B6B8-FD95BB0DFC65}"/>
    <cellStyle name="Normal 10 2 2" xfId="45" xr:uid="{B406B843-C00E-4E54-B17E-6FB7DB51D6C6}"/>
    <cellStyle name="Normal 10 2 2 2" xfId="46" xr:uid="{C101B1C7-EED3-4E40-9C58-36BAB8BF09B1}"/>
    <cellStyle name="Normal 10 2 2 2 2" xfId="238" xr:uid="{0D6DD372-DE49-4F92-B92E-CE6638589718}"/>
    <cellStyle name="Normal 10 2 2 2 2 2" xfId="454" xr:uid="{19F740C6-6B73-439C-8BA3-1A900E8DDCA6}"/>
    <cellStyle name="Normal 10 2 2 2 2 2 2" xfId="455" xr:uid="{04705ACC-3B3F-4A1C-A4A2-D55C8830ACF0}"/>
    <cellStyle name="Normal 10 2 2 2 2 2 2 2" xfId="904" xr:uid="{BD87FCAD-2BED-4F31-9F8B-E7C48831399A}"/>
    <cellStyle name="Normal 10 2 2 2 2 2 2 2 2" xfId="905" xr:uid="{D0CAFD06-4BBB-44EA-8ADF-9A508AFC6506}"/>
    <cellStyle name="Normal 10 2 2 2 2 2 2 2 2 2" xfId="5378" xr:uid="{9B47D8CF-674B-4E03-B986-BF00584CD8E3}"/>
    <cellStyle name="Normal 10 2 2 2 2 2 2 2 3" xfId="5379" xr:uid="{86A3E2FF-5BEB-4D25-BAD1-3DF410A741E4}"/>
    <cellStyle name="Normal 10 2 2 2 2 2 2 3" xfId="906" xr:uid="{01F84539-95A1-4C3E-A34C-7F624F250110}"/>
    <cellStyle name="Normal 10 2 2 2 2 2 2 3 2" xfId="5380" xr:uid="{79759FF6-23A0-4100-B9A5-7BDFF42E37E0}"/>
    <cellStyle name="Normal 10 2 2 2 2 2 2 4" xfId="5381" xr:uid="{79C7477B-DEB5-4A2B-A34B-04DA3BF4A153}"/>
    <cellStyle name="Normal 10 2 2 2 2 2 3" xfId="907" xr:uid="{2F7B3D0F-C813-4D25-863C-CBAFC8EA956A}"/>
    <cellStyle name="Normal 10 2 2 2 2 2 3 2" xfId="908" xr:uid="{7CE5F36E-B6AE-41B2-823B-2B44929C04D7}"/>
    <cellStyle name="Normal 10 2 2 2 2 2 3 2 2" xfId="5382" xr:uid="{75DB76DE-056D-4DC9-AD7A-1968C9D19BBF}"/>
    <cellStyle name="Normal 10 2 2 2 2 2 3 3" xfId="5383" xr:uid="{1EA01355-A211-4804-9B7E-DD9E2786B40D}"/>
    <cellStyle name="Normal 10 2 2 2 2 2 4" xfId="909" xr:uid="{EC7E9EF5-C97A-4B51-B6B1-B1DB1E99D7ED}"/>
    <cellStyle name="Normal 10 2 2 2 2 2 4 2" xfId="5384" xr:uid="{6B623754-354B-4576-91EA-7E98418A5E0B}"/>
    <cellStyle name="Normal 10 2 2 2 2 2 5" xfId="5385" xr:uid="{9A3D3A51-93A1-4C76-9489-953E972DF0BD}"/>
    <cellStyle name="Normal 10 2 2 2 2 3" xfId="456" xr:uid="{F21D663C-9742-4BFA-872B-C967C554E3A3}"/>
    <cellStyle name="Normal 10 2 2 2 2 3 2" xfId="910" xr:uid="{A1ADA152-7EC7-41D6-AA3B-FA1A685132FA}"/>
    <cellStyle name="Normal 10 2 2 2 2 3 2 2" xfId="911" xr:uid="{6C7FDE40-238C-4236-90D1-141254814DB1}"/>
    <cellStyle name="Normal 10 2 2 2 2 3 2 2 2" xfId="5386" xr:uid="{E3870BAE-52CF-410B-A4F2-775B46C585A4}"/>
    <cellStyle name="Normal 10 2 2 2 2 3 2 3" xfId="5387" xr:uid="{402C19FC-6529-4E9E-A174-8E352965B69D}"/>
    <cellStyle name="Normal 10 2 2 2 2 3 3" xfId="912" xr:uid="{3CB13BC2-D36C-43C5-B54C-CAF20E5D0FD5}"/>
    <cellStyle name="Normal 10 2 2 2 2 3 3 2" xfId="5388" xr:uid="{524FF11D-7B39-4DD5-A2B9-B1C47486BE53}"/>
    <cellStyle name="Normal 10 2 2 2 2 3 4" xfId="2522" xr:uid="{19630578-02AA-48DB-B10C-5D60065A1FCF}"/>
    <cellStyle name="Normal 10 2 2 2 2 4" xfId="913" xr:uid="{AF9B8F58-4588-46FC-B0C2-EDF0BE4AEE9A}"/>
    <cellStyle name="Normal 10 2 2 2 2 4 2" xfId="914" xr:uid="{6B2D45A7-FC80-4DF1-B4E7-AC152EF60635}"/>
    <cellStyle name="Normal 10 2 2 2 2 4 2 2" xfId="5389" xr:uid="{56DFB6E5-9B9D-4C67-BAF4-789B5FAF6505}"/>
    <cellStyle name="Normal 10 2 2 2 2 4 3" xfId="5390" xr:uid="{7408A25A-D823-452F-B32C-43E688EA96AF}"/>
    <cellStyle name="Normal 10 2 2 2 2 5" xfId="915" xr:uid="{89D70B98-194F-4863-A9FE-421CAC226BCF}"/>
    <cellStyle name="Normal 10 2 2 2 2 5 2" xfId="5391" xr:uid="{77CB5AD5-05D1-49DC-B47D-DBC8090308EA}"/>
    <cellStyle name="Normal 10 2 2 2 2 6" xfId="2523" xr:uid="{0456F8C2-9EDB-43D9-830A-EDE41F9B132A}"/>
    <cellStyle name="Normal 10 2 2 2 3" xfId="239" xr:uid="{6C51D9B8-8BC0-4E8E-A7F5-3D0EAE25E241}"/>
    <cellStyle name="Normal 10 2 2 2 3 2" xfId="457" xr:uid="{C07BECA4-EE3B-4DC7-9592-CAD46255688D}"/>
    <cellStyle name="Normal 10 2 2 2 3 2 2" xfId="458" xr:uid="{2B9D79FA-97BE-43E2-BD87-FCC611D82339}"/>
    <cellStyle name="Normal 10 2 2 2 3 2 2 2" xfId="916" xr:uid="{6EA1FF92-D467-47F6-8D8B-E290AC616ED1}"/>
    <cellStyle name="Normal 10 2 2 2 3 2 2 2 2" xfId="917" xr:uid="{7230E06A-46E5-40FE-A1BC-4B12B528F25B}"/>
    <cellStyle name="Normal 10 2 2 2 3 2 2 3" xfId="918" xr:uid="{6303F6E8-74DC-400E-934C-1B19151C75C9}"/>
    <cellStyle name="Normal 10 2 2 2 3 2 3" xfId="919" xr:uid="{14DE19FD-A765-461B-A943-E4D18CD05065}"/>
    <cellStyle name="Normal 10 2 2 2 3 2 3 2" xfId="920" xr:uid="{E3F844F1-F704-4543-B986-D0B2E2D118A3}"/>
    <cellStyle name="Normal 10 2 2 2 3 2 4" xfId="921" xr:uid="{265D3A7D-9D6B-4E7C-B99B-CA06016236FD}"/>
    <cellStyle name="Normal 10 2 2 2 3 3" xfId="459" xr:uid="{EB863D07-BF23-4BEC-BF60-7B311B9A2EE0}"/>
    <cellStyle name="Normal 10 2 2 2 3 3 2" xfId="922" xr:uid="{57E0700E-71E5-4D4F-AD6C-9FE0FD8A6FFE}"/>
    <cellStyle name="Normal 10 2 2 2 3 3 2 2" xfId="923" xr:uid="{503339E0-F505-4845-8EAA-B8B889BDC785}"/>
    <cellStyle name="Normal 10 2 2 2 3 3 3" xfId="924" xr:uid="{2D25D24A-ABC3-4949-880C-539CB92D9CC7}"/>
    <cellStyle name="Normal 10 2 2 2 3 4" xfId="925" xr:uid="{2D6CD1D2-E1EF-42CC-90F7-FDF0907A9801}"/>
    <cellStyle name="Normal 10 2 2 2 3 4 2" xfId="926" xr:uid="{3B92B448-238D-42DF-BA6E-A4416633B51F}"/>
    <cellStyle name="Normal 10 2 2 2 3 5" xfId="927" xr:uid="{3F1E7142-2300-480B-906C-5598220D36F7}"/>
    <cellStyle name="Normal 10 2 2 2 4" xfId="460" xr:uid="{74BEC5C5-34E3-444B-B2B7-BD1DE19B56DC}"/>
    <cellStyle name="Normal 10 2 2 2 4 2" xfId="461" xr:uid="{BBEE4EFE-741C-4E0D-826D-79A99F553F35}"/>
    <cellStyle name="Normal 10 2 2 2 4 2 2" xfId="928" xr:uid="{00F89D53-7EE8-487F-BDC5-EB7C849826DC}"/>
    <cellStyle name="Normal 10 2 2 2 4 2 2 2" xfId="929" xr:uid="{C44637E0-D49B-4700-BF2A-DF153C5F23C8}"/>
    <cellStyle name="Normal 10 2 2 2 4 2 3" xfId="930" xr:uid="{51529BA4-7B2B-4831-BE86-681EF33004CB}"/>
    <cellStyle name="Normal 10 2 2 2 4 3" xfId="931" xr:uid="{6AE0C4DF-DA3E-4DA2-B012-6C9C380FB232}"/>
    <cellStyle name="Normal 10 2 2 2 4 3 2" xfId="932" xr:uid="{0199AC11-B7E9-4BA6-B78F-0B10A048D6BA}"/>
    <cellStyle name="Normal 10 2 2 2 4 4" xfId="933" xr:uid="{24FB0B70-C332-4A3A-AF38-674146F22CD5}"/>
    <cellStyle name="Normal 10 2 2 2 5" xfId="462" xr:uid="{A79849DD-A256-4C23-A4F1-EB4281BEA25D}"/>
    <cellStyle name="Normal 10 2 2 2 5 2" xfId="934" xr:uid="{7970352F-8D62-4B2D-848F-17F29656AF8D}"/>
    <cellStyle name="Normal 10 2 2 2 5 2 2" xfId="935" xr:uid="{79F8CE91-31CB-4E92-94FB-7724735DD82E}"/>
    <cellStyle name="Normal 10 2 2 2 5 3" xfId="936" xr:uid="{7C9ABA4A-1624-4D64-8C56-6E5509584956}"/>
    <cellStyle name="Normal 10 2 2 2 5 4" xfId="2524" xr:uid="{140097CD-3811-462C-9FC6-4D21C92446F1}"/>
    <cellStyle name="Normal 10 2 2 2 6" xfId="937" xr:uid="{6CAE2213-A1AD-4E34-8FEE-6F52CE5618E0}"/>
    <cellStyle name="Normal 10 2 2 2 6 2" xfId="938" xr:uid="{344196D0-1D78-4E3C-A7CB-0A7DE9177042}"/>
    <cellStyle name="Normal 10 2 2 2 7" xfId="939" xr:uid="{CDA79611-6CB5-4F66-A447-2970BD3DFF45}"/>
    <cellStyle name="Normal 10 2 2 2 8" xfId="2525" xr:uid="{EE4983AC-5BFF-4AEC-BDEF-6B1CECCC857B}"/>
    <cellStyle name="Normal 10 2 2 3" xfId="240" xr:uid="{004CF857-4AE5-4597-A6E5-09FAD7DBC787}"/>
    <cellStyle name="Normal 10 2 2 3 2" xfId="463" xr:uid="{1B130715-B522-46B9-85D1-7886A7969BCA}"/>
    <cellStyle name="Normal 10 2 2 3 2 2" xfId="464" xr:uid="{AE95E47A-6195-40CA-BE32-0B90570E2C1E}"/>
    <cellStyle name="Normal 10 2 2 3 2 2 2" xfId="940" xr:uid="{2BC09CC7-5B26-456A-B35D-E8EE34B1A5B4}"/>
    <cellStyle name="Normal 10 2 2 3 2 2 2 2" xfId="941" xr:uid="{CCC5A9B3-1484-45A1-8305-BE9BD69D41BA}"/>
    <cellStyle name="Normal 10 2 2 3 2 2 2 2 2" xfId="5392" xr:uid="{644EAC9C-1E28-4529-BF4F-3279D63EEAB0}"/>
    <cellStyle name="Normal 10 2 2 3 2 2 2 3" xfId="5393" xr:uid="{C29A14CD-4397-452F-B3E0-E4E2F0C4341B}"/>
    <cellStyle name="Normal 10 2 2 3 2 2 3" xfId="942" xr:uid="{A9280EA7-8C71-4142-ABC3-3F399DA7EF6D}"/>
    <cellStyle name="Normal 10 2 2 3 2 2 3 2" xfId="5394" xr:uid="{0A4A4EB8-0B4D-42AB-BA67-86970BB6B5E9}"/>
    <cellStyle name="Normal 10 2 2 3 2 2 4" xfId="5395" xr:uid="{5F75A28F-CEE9-42F1-A016-FAAABADCB537}"/>
    <cellStyle name="Normal 10 2 2 3 2 3" xfId="943" xr:uid="{7A5C0E36-4E03-40F6-8E53-1999FEEF869D}"/>
    <cellStyle name="Normal 10 2 2 3 2 3 2" xfId="944" xr:uid="{4546D572-2056-45A5-A76D-1A197ABB75B2}"/>
    <cellStyle name="Normal 10 2 2 3 2 3 2 2" xfId="5396" xr:uid="{C799C480-6AC4-4EB6-AF98-5BA0576F63AE}"/>
    <cellStyle name="Normal 10 2 2 3 2 3 3" xfId="5397" xr:uid="{11476F65-2618-49FA-A146-52CE19CF3222}"/>
    <cellStyle name="Normal 10 2 2 3 2 4" xfId="945" xr:uid="{84CF3356-0519-4C2F-BE66-7001B467038F}"/>
    <cellStyle name="Normal 10 2 2 3 2 4 2" xfId="5398" xr:uid="{1F6B6C25-7667-4A1E-8966-546059A358BB}"/>
    <cellStyle name="Normal 10 2 2 3 2 5" xfId="5399" xr:uid="{DD9E402F-6B17-4FD3-92B2-B29134A0456C}"/>
    <cellStyle name="Normal 10 2 2 3 3" xfId="465" xr:uid="{C07496F0-2760-4CA3-8525-00478425E836}"/>
    <cellStyle name="Normal 10 2 2 3 3 2" xfId="946" xr:uid="{C6D8415C-2039-4BCD-BC9C-B5C46BC3D639}"/>
    <cellStyle name="Normal 10 2 2 3 3 2 2" xfId="947" xr:uid="{043685B2-6AEA-47E5-9A4C-AE7B236D0CC1}"/>
    <cellStyle name="Normal 10 2 2 3 3 2 2 2" xfId="5400" xr:uid="{5D7ED527-6654-468C-8EE5-06F38FE15D1E}"/>
    <cellStyle name="Normal 10 2 2 3 3 2 3" xfId="5401" xr:uid="{086E6F48-2FDE-4CB5-9419-6DF9B6D16CBB}"/>
    <cellStyle name="Normal 10 2 2 3 3 3" xfId="948" xr:uid="{DE5D1262-F385-426D-ADD9-C3A743034682}"/>
    <cellStyle name="Normal 10 2 2 3 3 3 2" xfId="5402" xr:uid="{79F30D6B-25F1-4AEF-B78D-4FC97D771F64}"/>
    <cellStyle name="Normal 10 2 2 3 3 4" xfId="2526" xr:uid="{56C1E8B6-85EB-4BFA-9735-1415C5C4B1CA}"/>
    <cellStyle name="Normal 10 2 2 3 4" xfId="949" xr:uid="{D33BE1FA-AEEF-4E17-9F29-3C5B65EBA3E4}"/>
    <cellStyle name="Normal 10 2 2 3 4 2" xfId="950" xr:uid="{A621237A-4A04-449F-89A5-BB5B3BA4D81B}"/>
    <cellStyle name="Normal 10 2 2 3 4 2 2" xfId="5403" xr:uid="{8E22083B-6030-426D-8BF0-9EB03E3CE753}"/>
    <cellStyle name="Normal 10 2 2 3 4 3" xfId="5404" xr:uid="{A3CC804C-56D3-4BD2-B0BC-C1984F5C97EA}"/>
    <cellStyle name="Normal 10 2 2 3 5" xfId="951" xr:uid="{C4968CB9-52E4-49F8-9FDE-5F5EA7E42B3D}"/>
    <cellStyle name="Normal 10 2 2 3 5 2" xfId="5405" xr:uid="{44218010-6B29-491C-983A-2FEBB8278AA6}"/>
    <cellStyle name="Normal 10 2 2 3 6" xfId="2527" xr:uid="{6818E783-DCD7-4851-9F0D-BDD7C9E9A9F7}"/>
    <cellStyle name="Normal 10 2 2 4" xfId="241" xr:uid="{5B831529-B643-43CB-8C42-36D80DC11900}"/>
    <cellStyle name="Normal 10 2 2 4 2" xfId="466" xr:uid="{C0A25F10-46F3-4D50-B9FD-F938AA19F1DB}"/>
    <cellStyle name="Normal 10 2 2 4 2 2" xfId="467" xr:uid="{E1C95D36-84A7-4B37-B474-CF6E9439BE12}"/>
    <cellStyle name="Normal 10 2 2 4 2 2 2" xfId="952" xr:uid="{7F499199-9C0E-4881-9801-B87E24CE0FF3}"/>
    <cellStyle name="Normal 10 2 2 4 2 2 2 2" xfId="953" xr:uid="{B1E4153D-725A-4A69-9BB7-F7CC0C7E6EF5}"/>
    <cellStyle name="Normal 10 2 2 4 2 2 3" xfId="954" xr:uid="{52ECCC08-D00E-44D7-84F9-866CDBFF36B8}"/>
    <cellStyle name="Normal 10 2 2 4 2 3" xfId="955" xr:uid="{EB83B8FA-8880-4F99-B4A1-8ADAAAB0EFA8}"/>
    <cellStyle name="Normal 10 2 2 4 2 3 2" xfId="956" xr:uid="{CB2E0C8F-4C02-4AE2-B9FD-2DEDFC5C0E0A}"/>
    <cellStyle name="Normal 10 2 2 4 2 4" xfId="957" xr:uid="{56763D2F-6CBB-46E1-81E4-870002B389B0}"/>
    <cellStyle name="Normal 10 2 2 4 3" xfId="468" xr:uid="{E8EDEDB6-245A-4762-9C6F-13A158A15DE0}"/>
    <cellStyle name="Normal 10 2 2 4 3 2" xfId="958" xr:uid="{8B1E4B41-5A47-4FAD-A53C-6C708A97D88D}"/>
    <cellStyle name="Normal 10 2 2 4 3 2 2" xfId="959" xr:uid="{A1B1ACBE-9074-4749-BF5A-38375B2E1D6E}"/>
    <cellStyle name="Normal 10 2 2 4 3 3" xfId="960" xr:uid="{DF78E445-0CF0-4172-A644-1440F61FFD49}"/>
    <cellStyle name="Normal 10 2 2 4 4" xfId="961" xr:uid="{DC2B9F93-F89A-454F-AA04-7E467677DBD9}"/>
    <cellStyle name="Normal 10 2 2 4 4 2" xfId="962" xr:uid="{DA28FE74-C1C0-4571-A66D-0B31FB08A907}"/>
    <cellStyle name="Normal 10 2 2 4 5" xfId="963" xr:uid="{CBEA8130-6708-43C3-A9D2-5FC5B8EFB971}"/>
    <cellStyle name="Normal 10 2 2 5" xfId="242" xr:uid="{B4135AC1-1EED-41D5-8163-62D70CA858B7}"/>
    <cellStyle name="Normal 10 2 2 5 2" xfId="469" xr:uid="{A87604D1-B3F3-49EF-8034-C40A8E85CDE7}"/>
    <cellStyle name="Normal 10 2 2 5 2 2" xfId="964" xr:uid="{BB518616-EB99-42B9-A600-3F411F0D5555}"/>
    <cellStyle name="Normal 10 2 2 5 2 2 2" xfId="965" xr:uid="{0224596F-F6E1-4E98-B936-D777884592A4}"/>
    <cellStyle name="Normal 10 2 2 5 2 3" xfId="966" xr:uid="{C6F140E6-6CE5-4B31-B50C-90269C183A96}"/>
    <cellStyle name="Normal 10 2 2 5 3" xfId="967" xr:uid="{C6439969-E724-491C-AFA5-C13A7040ECCD}"/>
    <cellStyle name="Normal 10 2 2 5 3 2" xfId="968" xr:uid="{EBFC3D1D-FE77-42DD-85F1-265D4B9A6E56}"/>
    <cellStyle name="Normal 10 2 2 5 4" xfId="969" xr:uid="{F21BE641-9125-4F8D-A1FE-50EA3049C128}"/>
    <cellStyle name="Normal 10 2 2 6" xfId="470" xr:uid="{20AF5886-9CAE-4951-90A2-BE0CB43BCA98}"/>
    <cellStyle name="Normal 10 2 2 6 2" xfId="970" xr:uid="{064B64AA-905A-423A-B3DA-086913E1EE22}"/>
    <cellStyle name="Normal 10 2 2 6 2 2" xfId="971" xr:uid="{D2B3791C-6F67-4B6B-B1A1-0D8A3C98C216}"/>
    <cellStyle name="Normal 10 2 2 6 2 3" xfId="4333" xr:uid="{70D2313F-0B9A-4C35-AB1A-71FDD9C38475}"/>
    <cellStyle name="Normal 10 2 2 6 2 3 2" xfId="5406" xr:uid="{E52399D2-6A5C-4BF0-8A9A-479A10629C5E}"/>
    <cellStyle name="Normal 10 2 2 6 3" xfId="972" xr:uid="{ABD78AF2-DA48-447B-A034-12A19A0DD9B6}"/>
    <cellStyle name="Normal 10 2 2 6 4" xfId="2528" xr:uid="{594D65F8-D6DA-416C-B9CE-16613EA7543C}"/>
    <cellStyle name="Normal 10 2 2 6 4 2" xfId="4564" xr:uid="{125A8A17-F1F3-444B-B425-17EAC6BDDE77}"/>
    <cellStyle name="Normal 10 2 2 6 4 3" xfId="4676" xr:uid="{E1410273-8C90-4C96-94AD-ED8A8C44D29B}"/>
    <cellStyle name="Normal 10 2 2 6 4 4" xfId="4602" xr:uid="{5A3F412A-3F19-4AA8-97B8-2D0ED369F7B8}"/>
    <cellStyle name="Normal 10 2 2 7" xfId="973" xr:uid="{D31FD9ED-C577-4126-B432-4CCE4A0CFDBB}"/>
    <cellStyle name="Normal 10 2 2 7 2" xfId="974" xr:uid="{0321B5EE-2588-4FCF-B90D-DA125953CC87}"/>
    <cellStyle name="Normal 10 2 2 8" xfId="975" xr:uid="{96ACEE25-48A8-44E1-9280-8ECFA3136B98}"/>
    <cellStyle name="Normal 10 2 2 9" xfId="2529" xr:uid="{0EEDBB1A-F3F5-4F33-893D-6FA83482BEE9}"/>
    <cellStyle name="Normal 10 2 3" xfId="47" xr:uid="{873BFA29-EF9C-463A-B8A8-65AA322E61E5}"/>
    <cellStyle name="Normal 10 2 3 2" xfId="48" xr:uid="{31309B54-2342-4C11-9A03-40DC45D944C5}"/>
    <cellStyle name="Normal 10 2 3 2 2" xfId="471" xr:uid="{437B8A34-C092-4383-A510-13A6613ACC51}"/>
    <cellStyle name="Normal 10 2 3 2 2 2" xfId="472" xr:uid="{76974E50-968B-4C40-B987-72656DB1092E}"/>
    <cellStyle name="Normal 10 2 3 2 2 2 2" xfId="976" xr:uid="{45326091-2F47-4FD3-A2F0-05C43B60D547}"/>
    <cellStyle name="Normal 10 2 3 2 2 2 2 2" xfId="977" xr:uid="{F6FB1A23-E785-4829-B243-E50E1CFB194A}"/>
    <cellStyle name="Normal 10 2 3 2 2 2 2 2 2" xfId="5407" xr:uid="{A3EC2073-5740-464C-B14B-8B33BBBB95AD}"/>
    <cellStyle name="Normal 10 2 3 2 2 2 2 3" xfId="5408" xr:uid="{807D1C98-49DF-49FF-8AA3-B89A53FF3929}"/>
    <cellStyle name="Normal 10 2 3 2 2 2 3" xfId="978" xr:uid="{3297874A-4721-412B-B23A-0EDD9BFBFFF8}"/>
    <cellStyle name="Normal 10 2 3 2 2 2 3 2" xfId="5409" xr:uid="{093E9481-8072-49AA-8C84-7E99B333192B}"/>
    <cellStyle name="Normal 10 2 3 2 2 2 4" xfId="5410" xr:uid="{9B58D51B-D7E7-405E-A313-8DB4D97652E5}"/>
    <cellStyle name="Normal 10 2 3 2 2 3" xfId="979" xr:uid="{DD1F5BB2-7E84-4754-B0A6-C8FA2882C654}"/>
    <cellStyle name="Normal 10 2 3 2 2 3 2" xfId="980" xr:uid="{C6AAB3D2-193D-4A0A-8930-15194D623A3A}"/>
    <cellStyle name="Normal 10 2 3 2 2 3 2 2" xfId="5411" xr:uid="{4E0E18D7-233A-4E12-9F57-4D6FECD0081C}"/>
    <cellStyle name="Normal 10 2 3 2 2 3 3" xfId="5412" xr:uid="{3E568821-CB6B-4A6F-80CA-681B62EA8681}"/>
    <cellStyle name="Normal 10 2 3 2 2 4" xfId="981" xr:uid="{455DD74D-8DB0-4992-B420-B38B56D85DB9}"/>
    <cellStyle name="Normal 10 2 3 2 2 4 2" xfId="5413" xr:uid="{7EC6B07C-E2FB-4106-8CF2-419C14863563}"/>
    <cellStyle name="Normal 10 2 3 2 2 5" xfId="5414" xr:uid="{08270D83-0D0B-4B27-92D0-A8D89A51326B}"/>
    <cellStyle name="Normal 10 2 3 2 3" xfId="473" xr:uid="{B74F6B35-A4FB-44C2-9855-0F2E28571307}"/>
    <cellStyle name="Normal 10 2 3 2 3 2" xfId="982" xr:uid="{48CE57E4-2ED6-499A-B9D9-C863B20C2129}"/>
    <cellStyle name="Normal 10 2 3 2 3 2 2" xfId="983" xr:uid="{1896D73C-F9F9-4470-AAB0-8E0C0FEC966B}"/>
    <cellStyle name="Normal 10 2 3 2 3 2 2 2" xfId="5415" xr:uid="{CF5DDF1E-9A59-4E9C-89E4-3D2FE1E45A5A}"/>
    <cellStyle name="Normal 10 2 3 2 3 2 3" xfId="5416" xr:uid="{2D23C198-1C61-4FBF-AF63-2D8FEF5A0645}"/>
    <cellStyle name="Normal 10 2 3 2 3 3" xfId="984" xr:uid="{FF3DFF81-A81A-4F65-85FF-554A666231E6}"/>
    <cellStyle name="Normal 10 2 3 2 3 3 2" xfId="5417" xr:uid="{4302FFF5-42CC-4755-BD53-3683CF301A29}"/>
    <cellStyle name="Normal 10 2 3 2 3 4" xfId="2530" xr:uid="{F6140F05-31CF-4554-8962-C4E707F7258F}"/>
    <cellStyle name="Normal 10 2 3 2 4" xfId="985" xr:uid="{A3B4A302-DA73-4809-B35F-36BAFCB76EB7}"/>
    <cellStyle name="Normal 10 2 3 2 4 2" xfId="986" xr:uid="{48C0120D-37C8-4BD5-A83C-2DF07ED5CA50}"/>
    <cellStyle name="Normal 10 2 3 2 4 2 2" xfId="5418" xr:uid="{78AAC105-AE2E-4404-879E-E61A89803FC3}"/>
    <cellStyle name="Normal 10 2 3 2 4 3" xfId="5419" xr:uid="{17E45AE1-BEBA-44B6-91C8-AC50DB359D62}"/>
    <cellStyle name="Normal 10 2 3 2 5" xfId="987" xr:uid="{E7BFCEED-52F1-438A-9D3C-47D5C3C6D213}"/>
    <cellStyle name="Normal 10 2 3 2 5 2" xfId="5420" xr:uid="{B07F8276-54C8-4680-B0C7-E7B266B0C8FB}"/>
    <cellStyle name="Normal 10 2 3 2 6" xfId="2531" xr:uid="{42EFAE60-155F-4A48-87BC-7D02C5EE43D8}"/>
    <cellStyle name="Normal 10 2 3 3" xfId="243" xr:uid="{6C6A28AF-01A2-4DB6-BE01-D524D120B63C}"/>
    <cellStyle name="Normal 10 2 3 3 2" xfId="474" xr:uid="{609D6900-4F9D-4C63-9DAA-16A4252BBD30}"/>
    <cellStyle name="Normal 10 2 3 3 2 2" xfId="475" xr:uid="{9A434966-25B9-4E31-8DEA-6E6999650CDF}"/>
    <cellStyle name="Normal 10 2 3 3 2 2 2" xfId="988" xr:uid="{68F34743-B783-4166-AA1E-0FA4AC2E50FD}"/>
    <cellStyle name="Normal 10 2 3 3 2 2 2 2" xfId="989" xr:uid="{250730E8-363C-4F24-B145-A82E47D601E6}"/>
    <cellStyle name="Normal 10 2 3 3 2 2 3" xfId="990" xr:uid="{13B4FCDB-12C3-43F1-9C13-BD67E3FA670D}"/>
    <cellStyle name="Normal 10 2 3 3 2 3" xfId="991" xr:uid="{64E07B68-35C7-40BE-BE2B-D4C171CA77C1}"/>
    <cellStyle name="Normal 10 2 3 3 2 3 2" xfId="992" xr:uid="{459AFF33-FAB4-4309-B648-98CD4A8227E4}"/>
    <cellStyle name="Normal 10 2 3 3 2 4" xfId="993" xr:uid="{230F8854-DB54-4B69-BB93-20915B7A1379}"/>
    <cellStyle name="Normal 10 2 3 3 3" xfId="476" xr:uid="{E5E0E192-0393-4BE1-93E6-7D86BA1049B8}"/>
    <cellStyle name="Normal 10 2 3 3 3 2" xfId="994" xr:uid="{F05AFFD9-EC29-4653-B0DF-D271D46D4006}"/>
    <cellStyle name="Normal 10 2 3 3 3 2 2" xfId="995" xr:uid="{5D3BA903-B9D4-4368-819D-43BD552C082A}"/>
    <cellStyle name="Normal 10 2 3 3 3 3" xfId="996" xr:uid="{7220B12C-CD28-447C-BE2E-C568BB11E4DA}"/>
    <cellStyle name="Normal 10 2 3 3 4" xfId="997" xr:uid="{E20292FD-BE6D-4651-B6BB-6BCE7AB9EB46}"/>
    <cellStyle name="Normal 10 2 3 3 4 2" xfId="998" xr:uid="{64A96F27-DC32-4227-B8A8-0A09EB29A437}"/>
    <cellStyle name="Normal 10 2 3 3 5" xfId="999" xr:uid="{E094A7C8-FFE0-4FD9-867E-76AF90FA4CA4}"/>
    <cellStyle name="Normal 10 2 3 4" xfId="244" xr:uid="{66BE1DF8-9867-4F12-817C-E6F3C1473E07}"/>
    <cellStyle name="Normal 10 2 3 4 2" xfId="477" xr:uid="{65E6E259-5005-4873-AF14-0E6500E45816}"/>
    <cellStyle name="Normal 10 2 3 4 2 2" xfId="1000" xr:uid="{02A7AA61-94E1-4D03-9447-CC8052905173}"/>
    <cellStyle name="Normal 10 2 3 4 2 2 2" xfId="1001" xr:uid="{DDA96B3B-484A-488F-A76C-A588D154D01D}"/>
    <cellStyle name="Normal 10 2 3 4 2 3" xfId="1002" xr:uid="{F1365C45-5DBD-4E17-B3CE-2819E485472B}"/>
    <cellStyle name="Normal 10 2 3 4 3" xfId="1003" xr:uid="{18414902-953D-43E8-8DB0-D80484ABC226}"/>
    <cellStyle name="Normal 10 2 3 4 3 2" xfId="1004" xr:uid="{AF1EE891-32E9-48E9-8D22-5D22B020BB73}"/>
    <cellStyle name="Normal 10 2 3 4 4" xfId="1005" xr:uid="{7E8A4A3F-470F-4779-B0D2-689CB2F54B57}"/>
    <cellStyle name="Normal 10 2 3 5" xfId="478" xr:uid="{8FA6F6E6-262C-4276-B3A3-53F03E289FC4}"/>
    <cellStyle name="Normal 10 2 3 5 2" xfId="1006" xr:uid="{77ADBDEB-1EBD-4DAF-8C8F-42084A1249F3}"/>
    <cellStyle name="Normal 10 2 3 5 2 2" xfId="1007" xr:uid="{A231A076-258B-4503-8810-2EA78ACC12C5}"/>
    <cellStyle name="Normal 10 2 3 5 2 3" xfId="4334" xr:uid="{AC25205A-5E5F-4D2B-B50C-4B2DAD165D7B}"/>
    <cellStyle name="Normal 10 2 3 5 2 3 2" xfId="5421" xr:uid="{80BBA714-3102-449E-ABFC-D88D42CC8900}"/>
    <cellStyle name="Normal 10 2 3 5 3" xfId="1008" xr:uid="{3A6313BF-AA99-42EE-BDD1-D7F4227D5ACB}"/>
    <cellStyle name="Normal 10 2 3 5 4" xfId="2532" xr:uid="{17964607-049D-44BA-A6CB-961493C9FC85}"/>
    <cellStyle name="Normal 10 2 3 5 4 2" xfId="4565" xr:uid="{62C2F6E3-62FC-46BC-863D-38B1A81CA04E}"/>
    <cellStyle name="Normal 10 2 3 5 4 3" xfId="4677" xr:uid="{3929D30B-3458-4D28-A77A-7C9A93D7FB48}"/>
    <cellStyle name="Normal 10 2 3 5 4 4" xfId="4603" xr:uid="{9FEDF12C-2718-4250-B3C2-EA7573A16C7A}"/>
    <cellStyle name="Normal 10 2 3 6" xfId="1009" xr:uid="{FA991EFC-3E79-4EB0-9DD5-42212979B08C}"/>
    <cellStyle name="Normal 10 2 3 6 2" xfId="1010" xr:uid="{5F95ABFD-25BC-43F1-8523-7643CA9FE573}"/>
    <cellStyle name="Normal 10 2 3 7" xfId="1011" xr:uid="{E1545DFE-25CD-41C0-9708-E09793FE6BA3}"/>
    <cellStyle name="Normal 10 2 3 8" xfId="2533" xr:uid="{26B74D6B-E0DE-4D6B-9557-8A542E1CB26D}"/>
    <cellStyle name="Normal 10 2 4" xfId="49" xr:uid="{CB03F193-A59E-45F2-8792-51D9D5BAAA69}"/>
    <cellStyle name="Normal 10 2 4 2" xfId="429" xr:uid="{8DEB48F5-32B0-4C51-95A7-FB825FE23A98}"/>
    <cellStyle name="Normal 10 2 4 2 2" xfId="479" xr:uid="{F7387142-5313-43CE-AEF1-614BC376A00B}"/>
    <cellStyle name="Normal 10 2 4 2 2 2" xfId="1012" xr:uid="{A4F2DBF2-8F16-4013-9DCB-601345ED2ABF}"/>
    <cellStyle name="Normal 10 2 4 2 2 2 2" xfId="1013" xr:uid="{D1D9378C-F140-4F14-BA6E-87A1A0800B32}"/>
    <cellStyle name="Normal 10 2 4 2 2 2 2 2" xfId="5422" xr:uid="{8A23838E-35EF-4AB6-AD66-DDD921F1FC93}"/>
    <cellStyle name="Normal 10 2 4 2 2 2 3" xfId="5423" xr:uid="{C2C4E230-45C6-472A-AB57-A15BC0F890A4}"/>
    <cellStyle name="Normal 10 2 4 2 2 3" xfId="1014" xr:uid="{4DEBDE29-C360-41A5-A85B-2BC93A0C1B9E}"/>
    <cellStyle name="Normal 10 2 4 2 2 3 2" xfId="5424" xr:uid="{A55DE80E-F29B-4AFB-8872-E31B1CB8B29B}"/>
    <cellStyle name="Normal 10 2 4 2 2 4" xfId="2534" xr:uid="{8BF577FB-7337-46A8-B4B8-1B5BF886DC01}"/>
    <cellStyle name="Normal 10 2 4 2 3" xfId="1015" xr:uid="{10147E4F-7149-4075-904A-8210F36F841A}"/>
    <cellStyle name="Normal 10 2 4 2 3 2" xfId="1016" xr:uid="{591BCAE1-7225-4645-B3C0-940F49D0478C}"/>
    <cellStyle name="Normal 10 2 4 2 3 2 2" xfId="5425" xr:uid="{B26A9EC2-A355-4136-A726-86AAFA940856}"/>
    <cellStyle name="Normal 10 2 4 2 3 3" xfId="5426" xr:uid="{62A95190-4514-4D15-BF9F-4BF4286FC954}"/>
    <cellStyle name="Normal 10 2 4 2 4" xfId="1017" xr:uid="{2DFA09C2-53BC-4F88-82DD-B455B0E4D5E0}"/>
    <cellStyle name="Normal 10 2 4 2 4 2" xfId="5427" xr:uid="{0CF04734-7514-486E-974E-1893A2F0B4CB}"/>
    <cellStyle name="Normal 10 2 4 2 5" xfId="2535" xr:uid="{BAFFF577-BB2F-4218-932C-D42C6DDD9E16}"/>
    <cellStyle name="Normal 10 2 4 3" xfId="480" xr:uid="{6CA640A5-8319-45C9-89D2-C3E3C7D65438}"/>
    <cellStyle name="Normal 10 2 4 3 2" xfId="1018" xr:uid="{A34D11C3-A4AA-4171-A850-CD02684ED24B}"/>
    <cellStyle name="Normal 10 2 4 3 2 2" xfId="1019" xr:uid="{C99D6492-BE19-4EFB-B85B-32B29057FAE9}"/>
    <cellStyle name="Normal 10 2 4 3 2 2 2" xfId="5428" xr:uid="{71D52871-A237-4A2C-A032-6EDE2E907D78}"/>
    <cellStyle name="Normal 10 2 4 3 2 3" xfId="5429" xr:uid="{6D97E2E8-38E1-4D9E-BAD0-154C7CC4D1DE}"/>
    <cellStyle name="Normal 10 2 4 3 3" xfId="1020" xr:uid="{14FC1FF3-22D5-494E-8FBE-E308D166E5A1}"/>
    <cellStyle name="Normal 10 2 4 3 3 2" xfId="5430" xr:uid="{8A8C637F-06CE-4707-8C65-BFC46B230283}"/>
    <cellStyle name="Normal 10 2 4 3 4" xfId="2536" xr:uid="{BD5F5CDE-9970-4EDA-9763-38383E7E594A}"/>
    <cellStyle name="Normal 10 2 4 4" xfId="1021" xr:uid="{DE397495-7CB6-47A9-92C5-65FBC2D17B81}"/>
    <cellStyle name="Normal 10 2 4 4 2" xfId="1022" xr:uid="{BF2EEA3C-2F36-47DD-A420-4DBD75664306}"/>
    <cellStyle name="Normal 10 2 4 4 2 2" xfId="5431" xr:uid="{0B18F036-3D36-4286-BCE7-DC2FCD444FBD}"/>
    <cellStyle name="Normal 10 2 4 4 3" xfId="2537" xr:uid="{BF50CC1C-D193-46CC-8E08-51CF715C87A0}"/>
    <cellStyle name="Normal 10 2 4 4 4" xfId="2538" xr:uid="{3DD4084B-E172-471B-901F-3132CC6CCC3E}"/>
    <cellStyle name="Normal 10 2 4 5" xfId="1023" xr:uid="{6483594A-519F-4A54-849F-9670F20423D1}"/>
    <cellStyle name="Normal 10 2 4 5 2" xfId="5432" xr:uid="{75C0ED54-1C1B-41B0-A905-6D2B7892E1DF}"/>
    <cellStyle name="Normal 10 2 4 6" xfId="2539" xr:uid="{B3F5D0A6-225C-46E7-A3B3-BD02033712A7}"/>
    <cellStyle name="Normal 10 2 4 7" xfId="2540" xr:uid="{A60145E3-DDA5-4C45-8BBA-8195655DEDCA}"/>
    <cellStyle name="Normal 10 2 5" xfId="245" xr:uid="{6866CB2F-514E-456F-A14D-DE4384A14B07}"/>
    <cellStyle name="Normal 10 2 5 2" xfId="481" xr:uid="{0FD2B7CB-A488-4806-9641-5B9C09A4D664}"/>
    <cellStyle name="Normal 10 2 5 2 2" xfId="482" xr:uid="{66E266F5-B6F1-4232-84B2-F1E04315991E}"/>
    <cellStyle name="Normal 10 2 5 2 2 2" xfId="1024" xr:uid="{7AACB02D-5288-48FC-9BB7-91A59A57673C}"/>
    <cellStyle name="Normal 10 2 5 2 2 2 2" xfId="1025" xr:uid="{7E461106-00D3-4A1A-AE2A-EF8DF71E9D44}"/>
    <cellStyle name="Normal 10 2 5 2 2 3" xfId="1026" xr:uid="{C90B5D5F-1BC2-4192-853C-A1228004B24E}"/>
    <cellStyle name="Normal 10 2 5 2 3" xfId="1027" xr:uid="{798DCD6A-1091-445A-AF49-D78E0B476F10}"/>
    <cellStyle name="Normal 10 2 5 2 3 2" xfId="1028" xr:uid="{7AD83CC1-D0E7-4343-8D33-9BED930C719C}"/>
    <cellStyle name="Normal 10 2 5 2 4" xfId="1029" xr:uid="{0DC5A0E1-EA02-4B89-A688-015B0A74F850}"/>
    <cellStyle name="Normal 10 2 5 3" xfId="483" xr:uid="{40BA1DB7-D6B3-4C4B-ACD1-2E09F57F1593}"/>
    <cellStyle name="Normal 10 2 5 3 2" xfId="1030" xr:uid="{3BD12D03-52CA-432C-9688-9BF8D342CD4A}"/>
    <cellStyle name="Normal 10 2 5 3 2 2" xfId="1031" xr:uid="{7B6ECBA9-90B8-4371-9130-35832D0220DE}"/>
    <cellStyle name="Normal 10 2 5 3 3" xfId="1032" xr:uid="{30CAB340-4937-4A06-8FBB-D1152539F6D6}"/>
    <cellStyle name="Normal 10 2 5 3 4" xfId="2541" xr:uid="{19C034CC-AC86-4394-B616-DC9842DA7EA1}"/>
    <cellStyle name="Normal 10 2 5 4" xfId="1033" xr:uid="{84C793F3-A621-41EE-B1F6-914FEDC30E6F}"/>
    <cellStyle name="Normal 10 2 5 4 2" xfId="1034" xr:uid="{22CA79D1-3FBC-4128-A896-474A151DBE13}"/>
    <cellStyle name="Normal 10 2 5 5" xfId="1035" xr:uid="{A117537D-8231-4D4D-8789-A6667B61696D}"/>
    <cellStyle name="Normal 10 2 5 6" xfId="2542" xr:uid="{E9B50923-051D-41C4-9B18-D82D20ACE155}"/>
    <cellStyle name="Normal 10 2 6" xfId="246" xr:uid="{C1C283CD-2118-437B-8E53-DDB33184E03A}"/>
    <cellStyle name="Normal 10 2 6 2" xfId="484" xr:uid="{ECD814DC-BB1F-4BA0-AAB8-9D67D7816557}"/>
    <cellStyle name="Normal 10 2 6 2 2" xfId="1036" xr:uid="{03A9D624-8A45-4C0E-83BC-BA64F657A485}"/>
    <cellStyle name="Normal 10 2 6 2 2 2" xfId="1037" xr:uid="{79B03EA9-C49C-403F-87B4-4113C498211C}"/>
    <cellStyle name="Normal 10 2 6 2 3" xfId="1038" xr:uid="{2F5011E3-5536-41CD-B77C-B80E0F184CF6}"/>
    <cellStyle name="Normal 10 2 6 2 4" xfId="2543" xr:uid="{350EA2AC-117F-42D3-B4C3-D436EBFF355C}"/>
    <cellStyle name="Normal 10 2 6 3" xfId="1039" xr:uid="{B189603E-6F74-4847-8668-C1353B46AB71}"/>
    <cellStyle name="Normal 10 2 6 3 2" xfId="1040" xr:uid="{69C94187-8C10-45B9-B9DC-D7AF35168BBC}"/>
    <cellStyle name="Normal 10 2 6 4" xfId="1041" xr:uid="{5D297177-B7DA-4C5C-AB36-2D0DBC48D1A3}"/>
    <cellStyle name="Normal 10 2 6 5" xfId="2544" xr:uid="{3F65627F-52A8-4AFD-86DC-4AE9B05523BB}"/>
    <cellStyle name="Normal 10 2 7" xfId="485" xr:uid="{210D61AD-1FD3-47AB-94F1-FDDE4FF4A149}"/>
    <cellStyle name="Normal 10 2 7 2" xfId="1042" xr:uid="{65DAB637-2999-4300-8C51-753536162E1D}"/>
    <cellStyle name="Normal 10 2 7 2 2" xfId="1043" xr:uid="{96651873-F912-41D3-A611-F0A5D29E1366}"/>
    <cellStyle name="Normal 10 2 7 2 3" xfId="4332" xr:uid="{6843C2B6-0676-4083-BFB3-2FCE60E34238}"/>
    <cellStyle name="Normal 10 2 7 2 3 2" xfId="5433" xr:uid="{A3FC9E9D-9628-46DD-A1DB-7EC991D8A044}"/>
    <cellStyle name="Normal 10 2 7 3" xfId="1044" xr:uid="{0944CFE8-28BA-4D09-9AFC-1F6A024A7509}"/>
    <cellStyle name="Normal 10 2 7 4" xfId="2545" xr:uid="{8B5BA38C-6610-43AD-9484-93FE65405A7D}"/>
    <cellStyle name="Normal 10 2 7 4 2" xfId="4563" xr:uid="{4FEBCE0F-96FB-4EFB-B0E6-0FB29889ADFE}"/>
    <cellStyle name="Normal 10 2 7 4 3" xfId="4678" xr:uid="{808ACF1A-1F09-48C1-91DC-3FA5A3F1F404}"/>
    <cellStyle name="Normal 10 2 7 4 4" xfId="4601" xr:uid="{F13D6C57-1EF3-4655-B6CE-20514FFFB66E}"/>
    <cellStyle name="Normal 10 2 8" xfId="1045" xr:uid="{D762617B-DFED-4189-BDE8-B6ACD249F614}"/>
    <cellStyle name="Normal 10 2 8 2" xfId="1046" xr:uid="{9A852387-7C9F-46AF-86A8-FBCA8FE52899}"/>
    <cellStyle name="Normal 10 2 8 3" xfId="2546" xr:uid="{74E847EC-8622-4D9F-B1F8-76F99DD3F39E}"/>
    <cellStyle name="Normal 10 2 8 4" xfId="2547" xr:uid="{1FE7508B-E79A-4380-BB37-27307BA407A1}"/>
    <cellStyle name="Normal 10 2 9" xfId="1047" xr:uid="{A3FD4C38-F22A-4F27-B6C5-5DD94D222490}"/>
    <cellStyle name="Normal 10 3" xfId="50" xr:uid="{B2DB8CEF-7CF4-4F56-8BF2-B7C421C1495D}"/>
    <cellStyle name="Normal 10 3 10" xfId="2548" xr:uid="{7EEDDDFE-953B-42EE-ACD6-95A02994DD4A}"/>
    <cellStyle name="Normal 10 3 11" xfId="2549" xr:uid="{7D97F34C-7012-42D6-BCB2-2464451C4B38}"/>
    <cellStyle name="Normal 10 3 2" xfId="51" xr:uid="{9455C21E-7665-460E-BA98-3FEF1D1AB52A}"/>
    <cellStyle name="Normal 10 3 2 2" xfId="52" xr:uid="{1748A28A-487C-4836-9A07-0FB85D096486}"/>
    <cellStyle name="Normal 10 3 2 2 2" xfId="247" xr:uid="{5510C787-BE13-4EA3-994D-27FEF4C562D0}"/>
    <cellStyle name="Normal 10 3 2 2 2 2" xfId="486" xr:uid="{335A1829-9504-4CD5-99C2-3DA95FF2D1FA}"/>
    <cellStyle name="Normal 10 3 2 2 2 2 2" xfId="1048" xr:uid="{4D478A64-348B-4425-A9EF-6AA4E17B11DE}"/>
    <cellStyle name="Normal 10 3 2 2 2 2 2 2" xfId="1049" xr:uid="{BC9F2F4F-42A4-4730-B6C2-8A6C2D9C8672}"/>
    <cellStyle name="Normal 10 3 2 2 2 2 2 2 2" xfId="5434" xr:uid="{A6A8B669-8F1A-454F-B54E-C302A5889DB2}"/>
    <cellStyle name="Normal 10 3 2 2 2 2 2 3" xfId="5435" xr:uid="{876564B5-CD82-4E7A-8DCA-28C35E9DD840}"/>
    <cellStyle name="Normal 10 3 2 2 2 2 3" xfId="1050" xr:uid="{8982B53B-9240-4F8F-81A4-15DF0F9FDE61}"/>
    <cellStyle name="Normal 10 3 2 2 2 2 3 2" xfId="5436" xr:uid="{99DF49C9-AC83-4F79-91BD-8B400B0BE18F}"/>
    <cellStyle name="Normal 10 3 2 2 2 2 4" xfId="2550" xr:uid="{9DF04BD1-4D86-40E9-8A80-4C5DF3F4E24D}"/>
    <cellStyle name="Normal 10 3 2 2 2 3" xfId="1051" xr:uid="{528DA724-D4BC-4695-AB9A-CBF437981FED}"/>
    <cellStyle name="Normal 10 3 2 2 2 3 2" xfId="1052" xr:uid="{2C8649EE-52D7-471B-80BD-6A2F268FFA6C}"/>
    <cellStyle name="Normal 10 3 2 2 2 3 2 2" xfId="5437" xr:uid="{CA86371E-61FA-4AB0-863F-B8CDA077CBC2}"/>
    <cellStyle name="Normal 10 3 2 2 2 3 3" xfId="2551" xr:uid="{957BDB14-2B05-4973-ADB9-9AFB4A2E650B}"/>
    <cellStyle name="Normal 10 3 2 2 2 3 4" xfId="2552" xr:uid="{BE29BD31-C0A0-415A-B585-A39653E21CE5}"/>
    <cellStyle name="Normal 10 3 2 2 2 4" xfId="1053" xr:uid="{1549D001-4E58-4384-A842-79D15A3D8BBC}"/>
    <cellStyle name="Normal 10 3 2 2 2 4 2" xfId="5438" xr:uid="{105FC6B5-2262-4595-B5E2-D8CD5310944C}"/>
    <cellStyle name="Normal 10 3 2 2 2 5" xfId="2553" xr:uid="{08D17DB6-8523-44E9-AB25-260EC3D5D927}"/>
    <cellStyle name="Normal 10 3 2 2 2 6" xfId="2554" xr:uid="{7E1739A0-D679-4C9A-B29E-8AE093D17A29}"/>
    <cellStyle name="Normal 10 3 2 2 3" xfId="487" xr:uid="{3D583496-D4A4-4C9E-AEE1-888684BCB7B0}"/>
    <cellStyle name="Normal 10 3 2 2 3 2" xfId="1054" xr:uid="{65A06601-1C3E-42AB-B920-C29A7CC73A30}"/>
    <cellStyle name="Normal 10 3 2 2 3 2 2" xfId="1055" xr:uid="{C45C6E9D-6E0D-4ED6-A09C-5F92BAC68CF4}"/>
    <cellStyle name="Normal 10 3 2 2 3 2 2 2" xfId="5439" xr:uid="{22E6A7D7-BB83-4CAA-B0EA-35F09AD5DA49}"/>
    <cellStyle name="Normal 10 3 2 2 3 2 3" xfId="2555" xr:uid="{B7519FBC-FF72-45E4-8E8C-CB6BF9942F8A}"/>
    <cellStyle name="Normal 10 3 2 2 3 2 4" xfId="2556" xr:uid="{B6118A27-E9B4-40FD-A2E0-E45B7C49E4AE}"/>
    <cellStyle name="Normal 10 3 2 2 3 3" xfId="1056" xr:uid="{8110B427-B214-428B-AB3F-41B8D6428657}"/>
    <cellStyle name="Normal 10 3 2 2 3 3 2" xfId="5440" xr:uid="{E7F1E4DB-4B49-40C7-9449-FBB3E4443106}"/>
    <cellStyle name="Normal 10 3 2 2 3 4" xfId="2557" xr:uid="{3D38CC5A-1674-49C2-A0C4-A34E467A980A}"/>
    <cellStyle name="Normal 10 3 2 2 3 5" xfId="2558" xr:uid="{5C05C7D6-FA3E-4751-8087-C3E2A0C45B29}"/>
    <cellStyle name="Normal 10 3 2 2 4" xfId="1057" xr:uid="{00EBDC64-6A8B-4A0D-B133-558182AA995F}"/>
    <cellStyle name="Normal 10 3 2 2 4 2" xfId="1058" xr:uid="{47099207-1AD2-406C-901A-57F15414A7E0}"/>
    <cellStyle name="Normal 10 3 2 2 4 2 2" xfId="5441" xr:uid="{83896E09-C033-4592-9F31-557859A80793}"/>
    <cellStyle name="Normal 10 3 2 2 4 3" xfId="2559" xr:uid="{DA5C79F2-27CC-4F21-A206-9B1E7D052F75}"/>
    <cellStyle name="Normal 10 3 2 2 4 4" xfId="2560" xr:uid="{DFAB4EBA-0B26-49F0-85FC-435BE2B4B579}"/>
    <cellStyle name="Normal 10 3 2 2 5" xfId="1059" xr:uid="{8CADF3E4-53C3-4AAF-8F51-1E7ADE235DFB}"/>
    <cellStyle name="Normal 10 3 2 2 5 2" xfId="2561" xr:uid="{1E928F3A-5A68-419C-9040-DDD8BAEF826D}"/>
    <cellStyle name="Normal 10 3 2 2 5 3" xfId="2562" xr:uid="{8EFB1362-D5A5-4C4B-A431-F70C077140E4}"/>
    <cellStyle name="Normal 10 3 2 2 5 4" xfId="2563" xr:uid="{E8B51C20-8C4F-443E-8DB9-DE4C506D9322}"/>
    <cellStyle name="Normal 10 3 2 2 6" xfId="2564" xr:uid="{B4042644-CF68-4879-8C6C-76E7329136CE}"/>
    <cellStyle name="Normal 10 3 2 2 7" xfId="2565" xr:uid="{DA748BC1-F929-4349-95E6-323523708F8F}"/>
    <cellStyle name="Normal 10 3 2 2 8" xfId="2566" xr:uid="{B39F6578-6A44-414B-B336-41B6A1679B3C}"/>
    <cellStyle name="Normal 10 3 2 3" xfId="248" xr:uid="{D381D1DB-B5E8-483E-B779-70E0BD4F4194}"/>
    <cellStyle name="Normal 10 3 2 3 2" xfId="488" xr:uid="{CEC7C150-422F-4C83-8FD5-09079938238A}"/>
    <cellStyle name="Normal 10 3 2 3 2 2" xfId="489" xr:uid="{3B26D379-C3A5-47AD-A772-DFF9A0689891}"/>
    <cellStyle name="Normal 10 3 2 3 2 2 2" xfId="1060" xr:uid="{BA684428-F68A-4299-83C8-2A2AABC517DB}"/>
    <cellStyle name="Normal 10 3 2 3 2 2 2 2" xfId="1061" xr:uid="{FBDA1CCB-30C4-4A8B-88B8-A7E967E8690C}"/>
    <cellStyle name="Normal 10 3 2 3 2 2 3" xfId="1062" xr:uid="{583D5B19-7E4C-4687-B2A6-105864BBAAF0}"/>
    <cellStyle name="Normal 10 3 2 3 2 3" xfId="1063" xr:uid="{09AA321E-FFD6-4C9D-AB04-46925555027E}"/>
    <cellStyle name="Normal 10 3 2 3 2 3 2" xfId="1064" xr:uid="{2ECDE02F-3C85-453F-87A8-9BBDABCE0B9A}"/>
    <cellStyle name="Normal 10 3 2 3 2 4" xfId="1065" xr:uid="{B8AD70F7-6824-4FAE-8F10-3DE5C7F375C5}"/>
    <cellStyle name="Normal 10 3 2 3 3" xfId="490" xr:uid="{12BA94F6-56E8-42D3-9B62-0F8E84470E84}"/>
    <cellStyle name="Normal 10 3 2 3 3 2" xfId="1066" xr:uid="{36F66EFA-8251-4F8C-A2EC-3810AF11DC85}"/>
    <cellStyle name="Normal 10 3 2 3 3 2 2" xfId="1067" xr:uid="{6588130A-6012-4DEF-B581-AD0C9FAFDA16}"/>
    <cellStyle name="Normal 10 3 2 3 3 3" xfId="1068" xr:uid="{25A7C831-4998-4B53-A792-35E62890E6F5}"/>
    <cellStyle name="Normal 10 3 2 3 3 4" xfId="2567" xr:uid="{B1C4D7BD-7BCF-4881-9F82-266EE83A7899}"/>
    <cellStyle name="Normal 10 3 2 3 4" xfId="1069" xr:uid="{F576F5AE-D320-4CD1-88F7-A04B8A686067}"/>
    <cellStyle name="Normal 10 3 2 3 4 2" xfId="1070" xr:uid="{B6BAFC5C-3EF9-4801-BA6C-D6C18DD433E9}"/>
    <cellStyle name="Normal 10 3 2 3 5" xfId="1071" xr:uid="{B3376C33-B15C-4250-9810-5D59A189F1D9}"/>
    <cellStyle name="Normal 10 3 2 3 6" xfId="2568" xr:uid="{04FF6857-7397-4626-931C-A8DFBD4842CA}"/>
    <cellStyle name="Normal 10 3 2 4" xfId="249" xr:uid="{413392A0-3A7F-411B-8100-A49BF7820B53}"/>
    <cellStyle name="Normal 10 3 2 4 2" xfId="491" xr:uid="{12FFF873-F356-4D9F-B38D-D3AF8D460381}"/>
    <cellStyle name="Normal 10 3 2 4 2 2" xfId="1072" xr:uid="{CA447FB5-CB94-46D5-AC4D-AB25A6463297}"/>
    <cellStyle name="Normal 10 3 2 4 2 2 2" xfId="1073" xr:uid="{CBB34520-D3BC-46D2-9402-0C13838A6A9B}"/>
    <cellStyle name="Normal 10 3 2 4 2 3" xfId="1074" xr:uid="{0DAA98FA-9A08-45D1-B862-AF17A9BE8EA9}"/>
    <cellStyle name="Normal 10 3 2 4 2 4" xfId="2569" xr:uid="{B18B4CFC-263D-4635-A758-0EA62B5DA734}"/>
    <cellStyle name="Normal 10 3 2 4 3" xfId="1075" xr:uid="{794C4567-AF2C-4C27-B7F9-ABA96565F51B}"/>
    <cellStyle name="Normal 10 3 2 4 3 2" xfId="1076" xr:uid="{580AD880-1F0F-48EA-8EBA-9B17CDCD814E}"/>
    <cellStyle name="Normal 10 3 2 4 4" xfId="1077" xr:uid="{1D6E5028-A285-48C8-A484-27F2F72E0938}"/>
    <cellStyle name="Normal 10 3 2 4 5" xfId="2570" xr:uid="{B8149588-5060-472B-A433-7A3305D0DCD8}"/>
    <cellStyle name="Normal 10 3 2 5" xfId="251" xr:uid="{E821C48C-5F07-49D9-B75E-C9E6181172AA}"/>
    <cellStyle name="Normal 10 3 2 5 2" xfId="1078" xr:uid="{6E695128-2A8F-4EBA-953C-19F4F0B7F882}"/>
    <cellStyle name="Normal 10 3 2 5 2 2" xfId="1079" xr:uid="{758E7D67-C2B3-43EC-BA9A-7D4D52FCF316}"/>
    <cellStyle name="Normal 10 3 2 5 3" xfId="1080" xr:uid="{943902A3-E746-4186-9CE7-51D167C9E774}"/>
    <cellStyle name="Normal 10 3 2 5 4" xfId="2571" xr:uid="{A98BF906-C1B8-42B9-8EF5-4D0018FCF2F4}"/>
    <cellStyle name="Normal 10 3 2 6" xfId="1081" xr:uid="{EACF3A55-821D-459A-924C-4845DAAE3AD5}"/>
    <cellStyle name="Normal 10 3 2 6 2" xfId="1082" xr:uid="{471D7E10-3B38-4FD1-B7F5-E6A1BCF555E5}"/>
    <cellStyle name="Normal 10 3 2 6 3" xfId="2572" xr:uid="{6ACE50D0-2311-4AE9-9C57-EDB171102C9D}"/>
    <cellStyle name="Normal 10 3 2 6 4" xfId="2573" xr:uid="{287FD3FC-FC91-45D7-8E2F-AE9E7A748663}"/>
    <cellStyle name="Normal 10 3 2 7" xfId="1083" xr:uid="{34B40142-EE33-40F0-8E5A-795B023FDFA2}"/>
    <cellStyle name="Normal 10 3 2 8" xfId="2574" xr:uid="{F6B238A5-E3A0-4A79-A2C1-AAC17F3227E4}"/>
    <cellStyle name="Normal 10 3 2 9" xfId="2575" xr:uid="{73F08098-25D5-419D-84AE-448F7ABD4E3B}"/>
    <cellStyle name="Normal 10 3 3" xfId="53" xr:uid="{E9664D98-8EED-4687-A32A-EFAE04E06164}"/>
    <cellStyle name="Normal 10 3 3 2" xfId="54" xr:uid="{AA8B5FC6-F04F-4896-8B26-1F910B4BA310}"/>
    <cellStyle name="Normal 10 3 3 2 2" xfId="492" xr:uid="{51D00350-F1E8-41E1-8F97-211CB04685CC}"/>
    <cellStyle name="Normal 10 3 3 2 2 2" xfId="1084" xr:uid="{9F0D648A-8031-45D5-A74B-A4EB82B5F84B}"/>
    <cellStyle name="Normal 10 3 3 2 2 2 2" xfId="1085" xr:uid="{FFE66991-23BE-403A-9BA3-ABEDD25C1466}"/>
    <cellStyle name="Normal 10 3 3 2 2 2 2 2" xfId="4445" xr:uid="{51C6887E-F947-4E9E-9775-AE3199FDA132}"/>
    <cellStyle name="Normal 10 3 3 2 2 2 2 2 2" xfId="5442" xr:uid="{025C09AA-6CE9-4EE7-BDBC-C7A770DD5C64}"/>
    <cellStyle name="Normal 10 3 3 2 2 2 2 3" xfId="5443" xr:uid="{2F3E7B9B-D9DE-4E26-9AD8-F00CC0FAE558}"/>
    <cellStyle name="Normal 10 3 3 2 2 2 3" xfId="4446" xr:uid="{CDF98C61-ABA8-4E68-9D24-C366A66944D7}"/>
    <cellStyle name="Normal 10 3 3 2 2 2 3 2" xfId="5444" xr:uid="{20FE27F8-BE7C-4154-802A-9D2DCE7BF997}"/>
    <cellStyle name="Normal 10 3 3 2 2 2 4" xfId="5445" xr:uid="{BE50DD37-6A02-48BE-8AA0-4CD0343F6278}"/>
    <cellStyle name="Normal 10 3 3 2 2 3" xfId="1086" xr:uid="{66723E54-B349-429F-9BF3-A28937473178}"/>
    <cellStyle name="Normal 10 3 3 2 2 3 2" xfId="4447" xr:uid="{68C8BBEA-126E-4ABC-B785-0A3EB5F38F81}"/>
    <cellStyle name="Normal 10 3 3 2 2 3 2 2" xfId="5446" xr:uid="{C4AC8B3E-5E7D-4F41-A76F-854D3DEBC0A4}"/>
    <cellStyle name="Normal 10 3 3 2 2 3 3" xfId="5447" xr:uid="{70685A0C-0418-4B55-8EA2-34FACBF5F999}"/>
    <cellStyle name="Normal 10 3 3 2 2 4" xfId="2576" xr:uid="{294E05EA-A73F-43C2-9C59-418C0C4184A2}"/>
    <cellStyle name="Normal 10 3 3 2 2 4 2" xfId="5448" xr:uid="{7FBCFF6B-6996-40A7-B0A3-CF9E80196BC2}"/>
    <cellStyle name="Normal 10 3 3 2 2 5" xfId="5449" xr:uid="{C8242860-5AE6-433A-9D75-C71EFF92D291}"/>
    <cellStyle name="Normal 10 3 3 2 3" xfId="1087" xr:uid="{62545E2A-C511-479D-8C3B-1F90E80D91A8}"/>
    <cellStyle name="Normal 10 3 3 2 3 2" xfId="1088" xr:uid="{6786C434-904B-4724-86AB-6F6B1335F663}"/>
    <cellStyle name="Normal 10 3 3 2 3 2 2" xfId="4448" xr:uid="{808761EB-43A5-4B5C-9259-A43A45581A8E}"/>
    <cellStyle name="Normal 10 3 3 2 3 2 2 2" xfId="5450" xr:uid="{E4DE3DE6-BC18-42A6-8CC1-048FBEC0DDE0}"/>
    <cellStyle name="Normal 10 3 3 2 3 2 3" xfId="5451" xr:uid="{44EAC0FC-EEA5-4C48-8422-1875EA35CC19}"/>
    <cellStyle name="Normal 10 3 3 2 3 3" xfId="2577" xr:uid="{88A0B101-08FE-4F91-9783-7428AAA00761}"/>
    <cellStyle name="Normal 10 3 3 2 3 3 2" xfId="5452" xr:uid="{276C8478-DEC3-4A79-BED1-B1064DCF8875}"/>
    <cellStyle name="Normal 10 3 3 2 3 4" xfId="2578" xr:uid="{D64F7956-E4C3-4782-A873-F0B0CC8537D8}"/>
    <cellStyle name="Normal 10 3 3 2 4" xfId="1089" xr:uid="{13E2D943-3827-4DAE-97AB-D813BC8F911A}"/>
    <cellStyle name="Normal 10 3 3 2 4 2" xfId="4449" xr:uid="{EF7166AA-65D5-4A30-89AA-BDA87B6302C1}"/>
    <cellStyle name="Normal 10 3 3 2 4 2 2" xfId="5453" xr:uid="{F33B32E6-53DC-4A57-9BE6-9FD581ED25E0}"/>
    <cellStyle name="Normal 10 3 3 2 4 3" xfId="5454" xr:uid="{614C2135-BD82-48D0-A073-18A6EFC99C7A}"/>
    <cellStyle name="Normal 10 3 3 2 5" xfId="2579" xr:uid="{2B0E71DC-B2B1-448F-9252-B2731EB73C0E}"/>
    <cellStyle name="Normal 10 3 3 2 5 2" xfId="5455" xr:uid="{230ED5D9-1552-4AE5-A56D-BE85752C36B4}"/>
    <cellStyle name="Normal 10 3 3 2 6" xfId="2580" xr:uid="{07D194D4-6419-43AF-883E-3E92B911CA0B}"/>
    <cellStyle name="Normal 10 3 3 3" xfId="252" xr:uid="{36ED1B87-10BE-4382-9AC3-65EA9A6F68D4}"/>
    <cellStyle name="Normal 10 3 3 3 2" xfId="1090" xr:uid="{9CC7E34F-CA1E-464D-B3C8-1892D70A7ECF}"/>
    <cellStyle name="Normal 10 3 3 3 2 2" xfId="1091" xr:uid="{A6703846-8FE6-4C85-A3E8-FE0DE2F25A68}"/>
    <cellStyle name="Normal 10 3 3 3 2 2 2" xfId="4450" xr:uid="{115BD04B-7299-4D76-979C-6153E1E8AF63}"/>
    <cellStyle name="Normal 10 3 3 3 2 2 2 2" xfId="5456" xr:uid="{E5A313AC-3A20-4982-A891-A106401BD2D9}"/>
    <cellStyle name="Normal 10 3 3 3 2 2 3" xfId="5457" xr:uid="{907A7405-C154-4228-BA81-023DD9713DE1}"/>
    <cellStyle name="Normal 10 3 3 3 2 3" xfId="2581" xr:uid="{9F6AE9BA-FC35-4CC0-B4BB-6E06FE2E8EB1}"/>
    <cellStyle name="Normal 10 3 3 3 2 3 2" xfId="5458" xr:uid="{FE565FC9-459C-4EAD-BCB7-B1448A336E6C}"/>
    <cellStyle name="Normal 10 3 3 3 2 4" xfId="2582" xr:uid="{5EDC2009-FC7A-4F49-9136-8A2B6027982C}"/>
    <cellStyle name="Normal 10 3 3 3 3" xfId="1092" xr:uid="{FDA8FAFF-0956-47A9-B262-7F06FC8A1CC5}"/>
    <cellStyle name="Normal 10 3 3 3 3 2" xfId="4451" xr:uid="{423A4E63-B12C-4090-BE58-9C0CD5BE90BC}"/>
    <cellStyle name="Normal 10 3 3 3 3 2 2" xfId="5459" xr:uid="{72CD586B-41C5-4FDC-9269-1520F9239C16}"/>
    <cellStyle name="Normal 10 3 3 3 3 3" xfId="5460" xr:uid="{E1885133-BABF-4A92-9A47-91A7F299ACAD}"/>
    <cellStyle name="Normal 10 3 3 3 4" xfId="2583" xr:uid="{3E120C3B-7231-4758-8BE8-58C2538D9924}"/>
    <cellStyle name="Normal 10 3 3 3 4 2" xfId="5461" xr:uid="{ECA76484-8424-4CE7-8311-D80B0BDE37B6}"/>
    <cellStyle name="Normal 10 3 3 3 5" xfId="2584" xr:uid="{89F628BA-CFA1-48A9-A942-9F79BA1859B2}"/>
    <cellStyle name="Normal 10 3 3 4" xfId="1093" xr:uid="{C68D1B3A-2FAA-4C57-92EA-71ACA731322D}"/>
    <cellStyle name="Normal 10 3 3 4 2" xfId="1094" xr:uid="{7682CFC5-1E61-4A39-A750-30DF7839AB96}"/>
    <cellStyle name="Normal 10 3 3 4 2 2" xfId="4452" xr:uid="{32E227E5-0759-40FE-894B-C327032F7E0C}"/>
    <cellStyle name="Normal 10 3 3 4 2 2 2" xfId="5462" xr:uid="{9355FBCE-1B07-47C6-B7CE-82341A3FD5C1}"/>
    <cellStyle name="Normal 10 3 3 4 2 3" xfId="5463" xr:uid="{B43EC777-5213-4639-9DF4-B983E93F7043}"/>
    <cellStyle name="Normal 10 3 3 4 3" xfId="2585" xr:uid="{DC6587A1-A410-42BF-A327-6BA12921FF63}"/>
    <cellStyle name="Normal 10 3 3 4 3 2" xfId="5464" xr:uid="{053BBBA3-DEFB-4209-AE8B-05744E4B98DD}"/>
    <cellStyle name="Normal 10 3 3 4 4" xfId="2586" xr:uid="{E4CE86D0-E7BF-43C5-8996-51E77D1322F6}"/>
    <cellStyle name="Normal 10 3 3 5" xfId="1095" xr:uid="{9C32EB05-2293-40E8-B614-F9CAB4BC7A19}"/>
    <cellStyle name="Normal 10 3 3 5 2" xfId="2587" xr:uid="{F84BF2D7-10F9-4832-AF5C-68EEBFFEDF6E}"/>
    <cellStyle name="Normal 10 3 3 5 2 2" xfId="5465" xr:uid="{262A1940-CB45-4520-8C5A-63FDA29490D1}"/>
    <cellStyle name="Normal 10 3 3 5 3" xfId="2588" xr:uid="{9219FFD4-0A17-4E8A-9B5F-2E3444E60746}"/>
    <cellStyle name="Normal 10 3 3 5 4" xfId="2589" xr:uid="{C3EA49E8-5E89-451D-97CF-26B20E5D944F}"/>
    <cellStyle name="Normal 10 3 3 6" xfId="2590" xr:uid="{CD153F63-F1BE-4AF6-89B0-C4D858DBA173}"/>
    <cellStyle name="Normal 10 3 3 6 2" xfId="5466" xr:uid="{42F0F90F-297C-4785-9B23-ED0A82706FF8}"/>
    <cellStyle name="Normal 10 3 3 7" xfId="2591" xr:uid="{DAE927F1-95ED-450C-8D25-83E717698F46}"/>
    <cellStyle name="Normal 10 3 3 8" xfId="2592" xr:uid="{6FD14307-2149-4ED9-BA6B-E427D39942A3}"/>
    <cellStyle name="Normal 10 3 4" xfId="55" xr:uid="{5983DE9F-F479-4C4A-8D18-A56B30F173DA}"/>
    <cellStyle name="Normal 10 3 4 2" xfId="493" xr:uid="{DA6907C5-41F2-4DE3-B6A8-01FBDDD9ACA4}"/>
    <cellStyle name="Normal 10 3 4 2 2" xfId="494" xr:uid="{561D7C93-3DEB-4C78-9D8C-79B969683D15}"/>
    <cellStyle name="Normal 10 3 4 2 2 2" xfId="1096" xr:uid="{A3B67FE0-BEBE-4425-A42F-994BA266D968}"/>
    <cellStyle name="Normal 10 3 4 2 2 2 2" xfId="1097" xr:uid="{09256682-BC62-4B59-83DD-9C1510C54503}"/>
    <cellStyle name="Normal 10 3 4 2 2 2 2 2" xfId="5467" xr:uid="{13F7741F-7C4D-4B0B-85FA-2D2374C4FFD6}"/>
    <cellStyle name="Normal 10 3 4 2 2 2 3" xfId="5468" xr:uid="{3A061F26-FD9B-46F0-AB10-7F7BB6AB8AD3}"/>
    <cellStyle name="Normal 10 3 4 2 2 3" xfId="1098" xr:uid="{D423641C-542E-46F4-9298-8C92AA6F818E}"/>
    <cellStyle name="Normal 10 3 4 2 2 3 2" xfId="5469" xr:uid="{45E63CA1-080F-4BBB-B093-5F6A0B1AAB5B}"/>
    <cellStyle name="Normal 10 3 4 2 2 4" xfId="2593" xr:uid="{A7CE5A6B-FADE-427A-866C-98BEB040FB24}"/>
    <cellStyle name="Normal 10 3 4 2 3" xfId="1099" xr:uid="{8575A0F8-C3A0-4406-940A-CFEA2096124A}"/>
    <cellStyle name="Normal 10 3 4 2 3 2" xfId="1100" xr:uid="{BC557B9E-3A93-4C04-8D95-D94EA11F4B2E}"/>
    <cellStyle name="Normal 10 3 4 2 3 2 2" xfId="5470" xr:uid="{79B4040D-9CE1-4B7E-A6A3-BE8F57A2E850}"/>
    <cellStyle name="Normal 10 3 4 2 3 3" xfId="5471" xr:uid="{061B308E-B210-4493-B7C5-F6B7D3E6B5EF}"/>
    <cellStyle name="Normal 10 3 4 2 4" xfId="1101" xr:uid="{0C8EC334-182C-4347-B6CE-6EB3DF15C079}"/>
    <cellStyle name="Normal 10 3 4 2 4 2" xfId="5472" xr:uid="{0878076D-58A1-4630-BCF8-223934159160}"/>
    <cellStyle name="Normal 10 3 4 2 5" xfId="2594" xr:uid="{AD1B1A8F-F631-4089-8202-AD78DC4E7F3B}"/>
    <cellStyle name="Normal 10 3 4 3" xfId="495" xr:uid="{17CB2C2F-4EC7-49C4-8580-75317425CD08}"/>
    <cellStyle name="Normal 10 3 4 3 2" xfId="1102" xr:uid="{DA7A941D-B1B8-46BC-98DC-D7CABE0D083D}"/>
    <cellStyle name="Normal 10 3 4 3 2 2" xfId="1103" xr:uid="{7BF40D28-ABA1-48DC-91B4-DC05C027E4D7}"/>
    <cellStyle name="Normal 10 3 4 3 2 2 2" xfId="5473" xr:uid="{633CD7D0-3D40-4D06-82DE-16358247037C}"/>
    <cellStyle name="Normal 10 3 4 3 2 3" xfId="5474" xr:uid="{92077E20-239F-40D5-AD55-5BCB4B4EBC1B}"/>
    <cellStyle name="Normal 10 3 4 3 3" xfId="1104" xr:uid="{272B702D-9F13-41C6-B98E-EBDB4365F878}"/>
    <cellStyle name="Normal 10 3 4 3 3 2" xfId="5475" xr:uid="{1A173B60-1842-457D-A20F-2A07338C84FD}"/>
    <cellStyle name="Normal 10 3 4 3 4" xfId="2595" xr:uid="{0B551F1E-4AD7-40D4-B57A-E3DE687B288E}"/>
    <cellStyle name="Normal 10 3 4 4" xfId="1105" xr:uid="{51E41205-05E3-4BB5-A58E-7BE4F4F67486}"/>
    <cellStyle name="Normal 10 3 4 4 2" xfId="1106" xr:uid="{B6843102-D3BA-4267-A233-F26DC7AF92D9}"/>
    <cellStyle name="Normal 10 3 4 4 2 2" xfId="5476" xr:uid="{56941A9B-F5AD-4D9A-9028-D482B1A9F297}"/>
    <cellStyle name="Normal 10 3 4 4 3" xfId="2596" xr:uid="{B7C9746D-7EFA-4AB6-8D13-0483D73FCF51}"/>
    <cellStyle name="Normal 10 3 4 4 4" xfId="2597" xr:uid="{F0DA1D23-5F04-4E82-B28D-C81575C6438E}"/>
    <cellStyle name="Normal 10 3 4 5" xfId="1107" xr:uid="{A1E322E9-4899-4648-8CB6-16A31606E815}"/>
    <cellStyle name="Normal 10 3 4 5 2" xfId="5477" xr:uid="{44608FA0-CC2F-4756-8947-4C47944F9F67}"/>
    <cellStyle name="Normal 10 3 4 6" xfId="2598" xr:uid="{8DDDFAAB-9DA7-4E01-BAB5-768630FB05AE}"/>
    <cellStyle name="Normal 10 3 4 7" xfId="2599" xr:uid="{F0D6CE78-9BBE-4602-8CFD-3EE7DE85F2CD}"/>
    <cellStyle name="Normal 10 3 5" xfId="253" xr:uid="{2C7D79E9-243E-45CD-857B-36254C7A88B8}"/>
    <cellStyle name="Normal 10 3 5 2" xfId="496" xr:uid="{CED16B34-6241-477C-B857-3A0FCB929B9F}"/>
    <cellStyle name="Normal 10 3 5 2 2" xfId="1108" xr:uid="{30A911A2-1DA8-44C1-A642-9CE80BC2A620}"/>
    <cellStyle name="Normal 10 3 5 2 2 2" xfId="1109" xr:uid="{2BF1718A-3662-4D5D-A4E4-275873FAA4E1}"/>
    <cellStyle name="Normal 10 3 5 2 2 2 2" xfId="5478" xr:uid="{C0840BD4-18A1-4F8B-A596-CDE0C3AC2008}"/>
    <cellStyle name="Normal 10 3 5 2 2 3" xfId="5479" xr:uid="{5E135B84-7E3D-419D-8307-1317CC2FAE36}"/>
    <cellStyle name="Normal 10 3 5 2 3" xfId="1110" xr:uid="{300AF5F7-EA52-44C7-8795-8101FB4AEACF}"/>
    <cellStyle name="Normal 10 3 5 2 3 2" xfId="5480" xr:uid="{895C3A05-8665-4FA3-90FE-CEFD090EFEA9}"/>
    <cellStyle name="Normal 10 3 5 2 4" xfId="2600" xr:uid="{B34BE1E1-FCC1-4934-8F16-4C89ED77E092}"/>
    <cellStyle name="Normal 10 3 5 3" xfId="1111" xr:uid="{19DE5FB4-B776-4FCD-9A03-6101A5E62E29}"/>
    <cellStyle name="Normal 10 3 5 3 2" xfId="1112" xr:uid="{26740DC7-C315-4629-9AB8-98608016AD36}"/>
    <cellStyle name="Normal 10 3 5 3 2 2" xfId="5481" xr:uid="{E968FAAF-F3B8-4222-9BFE-0BBD5FCF4FF4}"/>
    <cellStyle name="Normal 10 3 5 3 3" xfId="2601" xr:uid="{349F366C-5C1E-45F3-B5C6-2611D6B743D7}"/>
    <cellStyle name="Normal 10 3 5 3 4" xfId="2602" xr:uid="{BBC2C782-3FE0-49B2-AEE2-F60C54A909F2}"/>
    <cellStyle name="Normal 10 3 5 4" xfId="1113" xr:uid="{956B61E2-C9F9-4003-8A42-CB46FF8587EC}"/>
    <cellStyle name="Normal 10 3 5 4 2" xfId="5482" xr:uid="{927A811D-8D7C-4A9A-BA78-12906FF36E5A}"/>
    <cellStyle name="Normal 10 3 5 5" xfId="2603" xr:uid="{6F7BAD80-DE9D-4B0F-A7D2-E7EA51107D20}"/>
    <cellStyle name="Normal 10 3 5 6" xfId="2604" xr:uid="{4D6E6650-BE44-40E1-A1EB-D196404B113D}"/>
    <cellStyle name="Normal 10 3 6" xfId="254" xr:uid="{54F5C188-4C34-430F-9576-528306BCF051}"/>
    <cellStyle name="Normal 10 3 6 2" xfId="1114" xr:uid="{F6B848F7-2447-42AE-A348-70DD36BFAEB4}"/>
    <cellStyle name="Normal 10 3 6 2 2" xfId="1115" xr:uid="{E59B9E83-DE49-4569-B62F-836B66234643}"/>
    <cellStyle name="Normal 10 3 6 2 2 2" xfId="5483" xr:uid="{DF3DEF8C-63FF-4EA7-BC03-45A8525D7443}"/>
    <cellStyle name="Normal 10 3 6 2 3" xfId="2605" xr:uid="{4183F859-A297-42B5-B0B8-8C221147923D}"/>
    <cellStyle name="Normal 10 3 6 2 4" xfId="2606" xr:uid="{2A93DBE1-845E-41A7-8D8B-863951601C40}"/>
    <cellStyle name="Normal 10 3 6 3" xfId="1116" xr:uid="{506A3F90-92AB-4834-AB64-7E242C740D7C}"/>
    <cellStyle name="Normal 10 3 6 3 2" xfId="5484" xr:uid="{07F991C4-7B99-4A82-847C-65E00C1E8AD5}"/>
    <cellStyle name="Normal 10 3 6 4" xfId="2607" xr:uid="{C1A65AAB-0767-4231-B4DE-AB46A552FF27}"/>
    <cellStyle name="Normal 10 3 6 5" xfId="2608" xr:uid="{96D9DD51-BDAE-4B5B-AB83-607F58F32CED}"/>
    <cellStyle name="Normal 10 3 7" xfId="1117" xr:uid="{B5B0D35C-F1F4-49D2-8E1A-A5F1BA7D353C}"/>
    <cellStyle name="Normal 10 3 7 2" xfId="1118" xr:uid="{77BDF941-9818-466F-9BB3-15F0D40F6CEE}"/>
    <cellStyle name="Normal 10 3 7 2 2" xfId="5485" xr:uid="{72E22C89-8BE3-4D26-9975-DCB2D8CAD2AF}"/>
    <cellStyle name="Normal 10 3 7 3" xfId="2609" xr:uid="{A8D53882-E2C4-4B46-A911-54DD6BA18DD8}"/>
    <cellStyle name="Normal 10 3 7 4" xfId="2610" xr:uid="{8E483928-FE64-4E94-B1BF-B80333FA9017}"/>
    <cellStyle name="Normal 10 3 8" xfId="1119" xr:uid="{AB50B14E-7DC4-47CF-9F66-CA3A751E9362}"/>
    <cellStyle name="Normal 10 3 8 2" xfId="2611" xr:uid="{2F7E9787-1BE8-41B1-8F70-9DAFCA894B90}"/>
    <cellStyle name="Normal 10 3 8 3" xfId="2612" xr:uid="{7DB4B616-E855-4996-ADE6-E76BC9A16985}"/>
    <cellStyle name="Normal 10 3 8 4" xfId="2613" xr:uid="{EEE6B23D-6C68-4E2A-A459-EAF53B2A21B5}"/>
    <cellStyle name="Normal 10 3 9" xfId="2614" xr:uid="{C6A25141-3530-4EDB-9A0E-8DC35151C324}"/>
    <cellStyle name="Normal 10 4" xfId="56" xr:uid="{A0823B10-2EAD-46BD-B1B3-8EA05A1C274C}"/>
    <cellStyle name="Normal 10 4 10" xfId="2615" xr:uid="{83EA5AAB-36CD-48C4-920D-64368C092452}"/>
    <cellStyle name="Normal 10 4 11" xfId="2616" xr:uid="{DDA74D8B-993A-47F0-B69C-30593BF66DD6}"/>
    <cellStyle name="Normal 10 4 2" xfId="57" xr:uid="{7D76E348-7A8E-4290-AC5F-7C91B5ED7B8A}"/>
    <cellStyle name="Normal 10 4 2 2" xfId="255" xr:uid="{978E463A-547A-41F6-B0C7-4668C655AB86}"/>
    <cellStyle name="Normal 10 4 2 2 2" xfId="497" xr:uid="{7AB67319-2908-41C5-B45A-FF5297806852}"/>
    <cellStyle name="Normal 10 4 2 2 2 2" xfId="498" xr:uid="{5111F3F1-0B78-484D-B7AA-B5C030319B19}"/>
    <cellStyle name="Normal 10 4 2 2 2 2 2" xfId="1120" xr:uid="{62AE9689-736E-4CF2-B820-01E8ECE8BD37}"/>
    <cellStyle name="Normal 10 4 2 2 2 2 2 2" xfId="5486" xr:uid="{0AE260F1-8C90-4393-B9D0-06015D46F6C7}"/>
    <cellStyle name="Normal 10 4 2 2 2 2 3" xfId="2617" xr:uid="{775744D6-22C2-4C69-AD52-E20B5B571276}"/>
    <cellStyle name="Normal 10 4 2 2 2 2 4" xfId="2618" xr:uid="{35A3CE62-523B-43C8-961B-CB3B33D6CB42}"/>
    <cellStyle name="Normal 10 4 2 2 2 3" xfId="1121" xr:uid="{A33AEC40-BE00-4AFD-9A24-1CDD653570C9}"/>
    <cellStyle name="Normal 10 4 2 2 2 3 2" xfId="2619" xr:uid="{1576A2FC-98F8-4559-9294-8D302807E083}"/>
    <cellStyle name="Normal 10 4 2 2 2 3 3" xfId="2620" xr:uid="{808CC1AE-0106-4F3C-BD44-AEF622A9DADC}"/>
    <cellStyle name="Normal 10 4 2 2 2 3 4" xfId="2621" xr:uid="{D0997662-8A95-4676-8AA1-73A45F615D5A}"/>
    <cellStyle name="Normal 10 4 2 2 2 4" xfId="2622" xr:uid="{2650DBD5-30DE-4310-8842-5DB71D374121}"/>
    <cellStyle name="Normal 10 4 2 2 2 5" xfId="2623" xr:uid="{7F94A083-349D-456E-8742-FB1BFB50692A}"/>
    <cellStyle name="Normal 10 4 2 2 2 6" xfId="2624" xr:uid="{8A25BD08-56F2-4E87-A085-FA508B0B4B33}"/>
    <cellStyle name="Normal 10 4 2 2 3" xfId="499" xr:uid="{DD83B3CD-B6EE-4272-B10C-8E250F0FC8B6}"/>
    <cellStyle name="Normal 10 4 2 2 3 2" xfId="1122" xr:uid="{E7CB298D-16A5-4BAD-A74D-CEC2ED9EC3A7}"/>
    <cellStyle name="Normal 10 4 2 2 3 2 2" xfId="2625" xr:uid="{73142917-DBD4-4E64-A0B2-2D7195EFC8EF}"/>
    <cellStyle name="Normal 10 4 2 2 3 2 3" xfId="2626" xr:uid="{0FD8814B-D37F-462E-BFFC-379D019CDEAD}"/>
    <cellStyle name="Normal 10 4 2 2 3 2 4" xfId="2627" xr:uid="{D46976F9-472D-471B-A939-9DE0061C20FC}"/>
    <cellStyle name="Normal 10 4 2 2 3 3" xfId="2628" xr:uid="{8C169684-ADB3-4CEA-BC34-090E7160996A}"/>
    <cellStyle name="Normal 10 4 2 2 3 4" xfId="2629" xr:uid="{F587AF6B-EB59-428B-A2B2-CF37C4E150DC}"/>
    <cellStyle name="Normal 10 4 2 2 3 5" xfId="2630" xr:uid="{F5998160-1665-48C3-B18E-992D13010482}"/>
    <cellStyle name="Normal 10 4 2 2 4" xfId="1123" xr:uid="{CDA35C5F-AD96-4566-95E3-ACD4204C8346}"/>
    <cellStyle name="Normal 10 4 2 2 4 2" xfId="2631" xr:uid="{F3E83708-653C-4EAD-9B7D-1E86074E9D0C}"/>
    <cellStyle name="Normal 10 4 2 2 4 3" xfId="2632" xr:uid="{59833C43-D87C-475B-A8D7-230BE54026B4}"/>
    <cellStyle name="Normal 10 4 2 2 4 4" xfId="2633" xr:uid="{AE48A50A-49E5-4FEB-B109-E13E139FE166}"/>
    <cellStyle name="Normal 10 4 2 2 5" xfId="2634" xr:uid="{A6D19A18-1684-4192-8B59-B5974C0AEF27}"/>
    <cellStyle name="Normal 10 4 2 2 5 2" xfId="2635" xr:uid="{8A2257D6-DB31-47C0-BB9F-0B5D1B38C4CE}"/>
    <cellStyle name="Normal 10 4 2 2 5 3" xfId="2636" xr:uid="{9AD340F4-35D3-468A-8BE7-44F83EE4D3FF}"/>
    <cellStyle name="Normal 10 4 2 2 5 4" xfId="2637" xr:uid="{4754F904-DFAF-4D29-8B28-9653925863FB}"/>
    <cellStyle name="Normal 10 4 2 2 6" xfId="2638" xr:uid="{038A6197-4F21-4907-8355-EB0242215A08}"/>
    <cellStyle name="Normal 10 4 2 2 7" xfId="2639" xr:uid="{1487C773-D9C2-4D6F-93B4-BF724B9CDDEB}"/>
    <cellStyle name="Normal 10 4 2 2 8" xfId="2640" xr:uid="{012E6974-69FB-4789-8448-11C11CACDB37}"/>
    <cellStyle name="Normal 10 4 2 3" xfId="500" xr:uid="{0945BD2E-3916-40EC-ACA9-3398B4648156}"/>
    <cellStyle name="Normal 10 4 2 3 2" xfId="501" xr:uid="{C3F4E83E-838E-4761-8B9A-7B0E4893BFDC}"/>
    <cellStyle name="Normal 10 4 2 3 2 2" xfId="502" xr:uid="{69699A0B-3D11-4B1C-990F-F731D5905DDF}"/>
    <cellStyle name="Normal 10 4 2 3 2 2 2" xfId="5487" xr:uid="{59508B10-6CB2-4027-8102-1B802EBA1606}"/>
    <cellStyle name="Normal 10 4 2 3 2 3" xfId="2641" xr:uid="{FC2B68FA-ABAE-4BB7-8D30-8299960CDCA5}"/>
    <cellStyle name="Normal 10 4 2 3 2 4" xfId="2642" xr:uid="{6025E0D0-94B2-4CC2-A390-927681D84197}"/>
    <cellStyle name="Normal 10 4 2 3 3" xfId="503" xr:uid="{789A68B9-DC31-4D91-8B8B-04CA1A7920F9}"/>
    <cellStyle name="Normal 10 4 2 3 3 2" xfId="2643" xr:uid="{94168612-C59A-49E3-BACD-F43D1455F891}"/>
    <cellStyle name="Normal 10 4 2 3 3 3" xfId="2644" xr:uid="{4737263A-9E82-4227-B165-3BC60CF3F6A6}"/>
    <cellStyle name="Normal 10 4 2 3 3 4" xfId="2645" xr:uid="{4D92A679-8144-443C-BFA4-85CA0005AFA8}"/>
    <cellStyle name="Normal 10 4 2 3 4" xfId="2646" xr:uid="{AB3B984B-CD2C-434A-AC00-935CF00D5340}"/>
    <cellStyle name="Normal 10 4 2 3 5" xfId="2647" xr:uid="{7DA8B9A3-B507-4F4A-8872-51E5E698EF5F}"/>
    <cellStyle name="Normal 10 4 2 3 6" xfId="2648" xr:uid="{AA2DC820-6F7C-484B-9F7A-13859E85C21C}"/>
    <cellStyle name="Normal 10 4 2 4" xfId="504" xr:uid="{B5A7BA76-4FC6-4B55-A844-EFD27FF3AC50}"/>
    <cellStyle name="Normal 10 4 2 4 2" xfId="505" xr:uid="{364D118B-DF71-4A2C-8CE3-94DD2ABBC974}"/>
    <cellStyle name="Normal 10 4 2 4 2 2" xfId="2649" xr:uid="{E071DCE3-8A38-40FF-8794-B950C9C16BB4}"/>
    <cellStyle name="Normal 10 4 2 4 2 3" xfId="2650" xr:uid="{EE058B0F-5388-4874-BF7A-65EBB556071E}"/>
    <cellStyle name="Normal 10 4 2 4 2 4" xfId="2651" xr:uid="{3932F3ED-8E7B-4CD0-8B33-93F06D5034DA}"/>
    <cellStyle name="Normal 10 4 2 4 3" xfId="2652" xr:uid="{C3444D77-CCCF-4F55-B2BC-716158C203B2}"/>
    <cellStyle name="Normal 10 4 2 4 4" xfId="2653" xr:uid="{77B16292-7FD0-4814-B62B-39FCF4015D81}"/>
    <cellStyle name="Normal 10 4 2 4 5" xfId="2654" xr:uid="{295C0CC8-BB96-4CDE-8433-B864E2BA49C2}"/>
    <cellStyle name="Normal 10 4 2 5" xfId="506" xr:uid="{C3AD1986-D5F4-4547-A7A5-3DFA82378570}"/>
    <cellStyle name="Normal 10 4 2 5 2" xfId="2655" xr:uid="{0313D0CC-A0AC-42D4-B05B-184F0DC5299A}"/>
    <cellStyle name="Normal 10 4 2 5 3" xfId="2656" xr:uid="{2C9AB285-5E35-40F2-9F2D-5D3A2B615B57}"/>
    <cellStyle name="Normal 10 4 2 5 4" xfId="2657" xr:uid="{CE1EB40F-B66A-4737-9BB9-38962622FB5E}"/>
    <cellStyle name="Normal 10 4 2 6" xfId="2658" xr:uid="{F5E472B9-C75C-417A-808A-30B2D77769C3}"/>
    <cellStyle name="Normal 10 4 2 6 2" xfId="2659" xr:uid="{6E18EB39-8865-478A-8A60-510DFE064494}"/>
    <cellStyle name="Normal 10 4 2 6 3" xfId="2660" xr:uid="{10FD212C-0471-4E37-81DC-3F186BB1112F}"/>
    <cellStyle name="Normal 10 4 2 6 4" xfId="2661" xr:uid="{C5F47F35-6A05-49B0-845A-861DFC0D7CB4}"/>
    <cellStyle name="Normal 10 4 2 7" xfId="2662" xr:uid="{FC8769F8-E986-4F25-A739-09404B4447FC}"/>
    <cellStyle name="Normal 10 4 2 8" xfId="2663" xr:uid="{C2940169-F8FE-4F62-B616-CD6997E34AC0}"/>
    <cellStyle name="Normal 10 4 2 9" xfId="2664" xr:uid="{E443FA0F-C82D-4AF8-BFD7-50B4C8C58DD5}"/>
    <cellStyle name="Normal 10 4 3" xfId="256" xr:uid="{6360533F-F1A2-4896-8F6F-056926AF7315}"/>
    <cellStyle name="Normal 10 4 3 2" xfId="507" xr:uid="{13C1CFE7-5AE8-424A-8CA1-A3ABE20AD2B7}"/>
    <cellStyle name="Normal 10 4 3 2 2" xfId="508" xr:uid="{B84C3FAD-A87D-4C9F-A601-67CD061394AA}"/>
    <cellStyle name="Normal 10 4 3 2 2 2" xfId="1124" xr:uid="{73F04BA1-39D6-467C-B080-59A49A11CB77}"/>
    <cellStyle name="Normal 10 4 3 2 2 2 2" xfId="1125" xr:uid="{335108D6-7FA8-4F20-9268-9C9C94A76D3F}"/>
    <cellStyle name="Normal 10 4 3 2 2 3" xfId="1126" xr:uid="{A295505C-890A-4779-9716-92489E2245E3}"/>
    <cellStyle name="Normal 10 4 3 2 2 4" xfId="2665" xr:uid="{4F3FC679-F1EF-41FB-9058-8DC71ECEB903}"/>
    <cellStyle name="Normal 10 4 3 2 3" xfId="1127" xr:uid="{E7FD2D33-8919-4AF7-9ACC-D4443F33C635}"/>
    <cellStyle name="Normal 10 4 3 2 3 2" xfId="1128" xr:uid="{7E4CA48C-7C6B-4B45-AC8F-F1B2082A5D08}"/>
    <cellStyle name="Normal 10 4 3 2 3 3" xfId="2666" xr:uid="{8DC25B9D-04F1-4F98-9F3B-053C8D60E796}"/>
    <cellStyle name="Normal 10 4 3 2 3 4" xfId="2667" xr:uid="{93BA4682-6FD9-4114-9944-A874558ACDD0}"/>
    <cellStyle name="Normal 10 4 3 2 4" xfId="1129" xr:uid="{D31C6DBF-4B3E-4E5D-8488-50AFA2CFC259}"/>
    <cellStyle name="Normal 10 4 3 2 5" xfId="2668" xr:uid="{97DC3024-25DD-47F7-BEB7-044E9442351E}"/>
    <cellStyle name="Normal 10 4 3 2 6" xfId="2669" xr:uid="{F5EB0C30-2732-475C-B0A5-1CF6ED85CE87}"/>
    <cellStyle name="Normal 10 4 3 3" xfId="509" xr:uid="{765ED3AB-1EAC-4C41-A68B-DCB2D38BAE29}"/>
    <cellStyle name="Normal 10 4 3 3 2" xfId="1130" xr:uid="{29BF5C3B-9937-4B52-A575-DF54B5F1BA86}"/>
    <cellStyle name="Normal 10 4 3 3 2 2" xfId="1131" xr:uid="{A57382AD-E36C-423B-90BD-D6FF8AA49F33}"/>
    <cellStyle name="Normal 10 4 3 3 2 3" xfId="2670" xr:uid="{26A235C7-2736-4208-9B3B-0926DED07E25}"/>
    <cellStyle name="Normal 10 4 3 3 2 4" xfId="2671" xr:uid="{84F39568-1EA6-4491-B471-F845277EF589}"/>
    <cellStyle name="Normal 10 4 3 3 3" xfId="1132" xr:uid="{4446DC2B-2E23-4A52-A88F-22CB2243A069}"/>
    <cellStyle name="Normal 10 4 3 3 4" xfId="2672" xr:uid="{D2433B84-639C-47A1-A02A-13B23A44C5C5}"/>
    <cellStyle name="Normal 10 4 3 3 5" xfId="2673" xr:uid="{3D8EF147-92E5-4FA0-B4A0-6DFD0CADE45A}"/>
    <cellStyle name="Normal 10 4 3 4" xfId="1133" xr:uid="{DF94859B-64D0-45A9-BB8C-ACFAC0BD82E3}"/>
    <cellStyle name="Normal 10 4 3 4 2" xfId="1134" xr:uid="{A02BD5E9-EBAE-4318-A443-CBE038093784}"/>
    <cellStyle name="Normal 10 4 3 4 3" xfId="2674" xr:uid="{6DF143B7-A841-44E4-AA56-AC4C395D13F4}"/>
    <cellStyle name="Normal 10 4 3 4 4" xfId="2675" xr:uid="{F771896D-6505-46F0-B962-9022B4B57F86}"/>
    <cellStyle name="Normal 10 4 3 5" xfId="1135" xr:uid="{14E6CF10-6FCB-4DFE-8C7C-160896D2EAAC}"/>
    <cellStyle name="Normal 10 4 3 5 2" xfId="2676" xr:uid="{3EBFB0D9-5380-4406-9908-1DDD82028AC2}"/>
    <cellStyle name="Normal 10 4 3 5 3" xfId="2677" xr:uid="{B7FBB8A0-F475-46F9-86A7-6A436AA855E7}"/>
    <cellStyle name="Normal 10 4 3 5 4" xfId="2678" xr:uid="{BCFB35A2-E568-4017-A3CE-0B07EA659E39}"/>
    <cellStyle name="Normal 10 4 3 6" xfId="2679" xr:uid="{0897C95B-A9C0-4786-AAE8-11637D305ABF}"/>
    <cellStyle name="Normal 10 4 3 7" xfId="2680" xr:uid="{EBB35D3E-DA03-4EFE-B7FE-93454A2AD3E5}"/>
    <cellStyle name="Normal 10 4 3 8" xfId="2681" xr:uid="{6646F6DA-5AC1-4377-84CA-91BB362AEF20}"/>
    <cellStyle name="Normal 10 4 4" xfId="257" xr:uid="{885138B7-B25D-4AF2-8C4E-E335A7800B2A}"/>
    <cellStyle name="Normal 10 4 4 2" xfId="510" xr:uid="{753C8FA8-4E48-461D-B039-A27FFF6557FE}"/>
    <cellStyle name="Normal 10 4 4 2 2" xfId="511" xr:uid="{40F3173E-4D32-42AA-BC68-E530AFDBE1D4}"/>
    <cellStyle name="Normal 10 4 4 2 2 2" xfId="1136" xr:uid="{8A43BF18-33DB-43BF-95AB-3E537FCD0FCB}"/>
    <cellStyle name="Normal 10 4 4 2 2 3" xfId="2682" xr:uid="{CDEF82E0-B5FD-4E83-9AB2-B753A1B271E6}"/>
    <cellStyle name="Normal 10 4 4 2 2 4" xfId="2683" xr:uid="{3133CDC2-FDB0-49E5-8921-3D89E14F1D6D}"/>
    <cellStyle name="Normal 10 4 4 2 3" xfId="1137" xr:uid="{350B5A64-E583-4F11-89BA-5F73AD51E251}"/>
    <cellStyle name="Normal 10 4 4 2 4" xfId="2684" xr:uid="{5268327D-DB5F-4D8B-BCF0-7B68C75F57EC}"/>
    <cellStyle name="Normal 10 4 4 2 5" xfId="2685" xr:uid="{6C210FC8-597D-42E5-AB4E-A54C0730E45F}"/>
    <cellStyle name="Normal 10 4 4 3" xfId="512" xr:uid="{CDFD62A9-374D-469F-AF6D-18781044D3D2}"/>
    <cellStyle name="Normal 10 4 4 3 2" xfId="1138" xr:uid="{41AAD709-824A-4F1F-B1DA-7F3CB642A2D6}"/>
    <cellStyle name="Normal 10 4 4 3 3" xfId="2686" xr:uid="{7E5D5066-327B-42BF-87B6-5001B75C38FC}"/>
    <cellStyle name="Normal 10 4 4 3 4" xfId="2687" xr:uid="{9F8A49D8-D1F3-413B-B68D-45EF3EFD855E}"/>
    <cellStyle name="Normal 10 4 4 4" xfId="1139" xr:uid="{9D8E8183-AEE9-4948-9A30-2F5BA34EAC55}"/>
    <cellStyle name="Normal 10 4 4 4 2" xfId="2688" xr:uid="{F9E8BD3E-1330-4549-9A70-BF78559E5620}"/>
    <cellStyle name="Normal 10 4 4 4 3" xfId="2689" xr:uid="{C127A919-87B6-456E-9DA7-348054D51FCF}"/>
    <cellStyle name="Normal 10 4 4 4 4" xfId="2690" xr:uid="{4EB2E334-253C-4546-B246-298C8DC34BD1}"/>
    <cellStyle name="Normal 10 4 4 5" xfId="2691" xr:uid="{DE51CF32-7750-439E-B232-8E9FA0990A24}"/>
    <cellStyle name="Normal 10 4 4 6" xfId="2692" xr:uid="{66DE7C46-6E88-49B3-BC5B-E282F17A5037}"/>
    <cellStyle name="Normal 10 4 4 7" xfId="2693" xr:uid="{5ABD4C5E-429B-4657-9A59-CB71E47F42AA}"/>
    <cellStyle name="Normal 10 4 5" xfId="258" xr:uid="{555A8733-AE86-46AD-94A8-8100B099662F}"/>
    <cellStyle name="Normal 10 4 5 2" xfId="513" xr:uid="{EABA655F-BA59-4A70-B895-F62E19200C71}"/>
    <cellStyle name="Normal 10 4 5 2 2" xfId="1140" xr:uid="{62FE54A3-991E-4268-A5FD-FF02D72D77FF}"/>
    <cellStyle name="Normal 10 4 5 2 3" xfId="2694" xr:uid="{9D969EBD-C793-49E9-BD24-E48DE115E97F}"/>
    <cellStyle name="Normal 10 4 5 2 4" xfId="2695" xr:uid="{689F6CAA-7548-4878-86F4-E4ED24CA52BB}"/>
    <cellStyle name="Normal 10 4 5 3" xfId="1141" xr:uid="{AB02618F-BBEA-455B-8BD6-FB9A1A1F5AF8}"/>
    <cellStyle name="Normal 10 4 5 3 2" xfId="2696" xr:uid="{F5962BBA-5B83-4670-958C-0289D7F32CED}"/>
    <cellStyle name="Normal 10 4 5 3 3" xfId="2697" xr:uid="{4E3262FB-9618-46E1-BEA8-E8389A2A6EDD}"/>
    <cellStyle name="Normal 10 4 5 3 4" xfId="2698" xr:uid="{FE7652AE-D796-451B-A6AF-784809D59070}"/>
    <cellStyle name="Normal 10 4 5 4" xfId="2699" xr:uid="{3F70C6FD-A8BD-4A31-9157-AE7E55115AA0}"/>
    <cellStyle name="Normal 10 4 5 5" xfId="2700" xr:uid="{020BF352-98AD-4F78-A2D9-DF7A2912FDA0}"/>
    <cellStyle name="Normal 10 4 5 6" xfId="2701" xr:uid="{36C822B9-85AE-45CD-A6A4-BC14AC924110}"/>
    <cellStyle name="Normal 10 4 6" xfId="514" xr:uid="{5BF8D46A-810E-4B69-86E5-1C60F41D3CEE}"/>
    <cellStyle name="Normal 10 4 6 2" xfId="1142" xr:uid="{A41FB95C-5E71-4326-994F-BEFD4058C3D5}"/>
    <cellStyle name="Normal 10 4 6 2 2" xfId="2702" xr:uid="{3828C12F-2E91-442C-83D8-86FC9DF29F31}"/>
    <cellStyle name="Normal 10 4 6 2 3" xfId="2703" xr:uid="{D716940E-D6F6-48DA-A90A-0C0695C1AB9C}"/>
    <cellStyle name="Normal 10 4 6 2 4" xfId="2704" xr:uid="{7C165F16-049B-4BF8-BC4C-5384D1EB2376}"/>
    <cellStyle name="Normal 10 4 6 3" xfId="2705" xr:uid="{EE269001-0D28-4F04-8118-4B4241AC8FCF}"/>
    <cellStyle name="Normal 10 4 6 4" xfId="2706" xr:uid="{6822A1EB-EC10-4061-A692-9F70A0B9CD97}"/>
    <cellStyle name="Normal 10 4 6 5" xfId="2707" xr:uid="{2430D028-A17C-4333-A91E-CE6D2E975391}"/>
    <cellStyle name="Normal 10 4 7" xfId="1143" xr:uid="{991CF000-9381-4901-92C5-8070AF5F9C0F}"/>
    <cellStyle name="Normal 10 4 7 2" xfId="2708" xr:uid="{00D8E883-3F6C-41DD-8009-BC1BDF6624BE}"/>
    <cellStyle name="Normal 10 4 7 3" xfId="2709" xr:uid="{C4FFB297-C1EE-44D5-B744-BFEE91776257}"/>
    <cellStyle name="Normal 10 4 7 4" xfId="2710" xr:uid="{FDEA7DE3-5957-4CCF-A145-650D94E9301C}"/>
    <cellStyle name="Normal 10 4 8" xfId="2711" xr:uid="{66E6B590-D15E-4065-9BFE-2F6A4F807B36}"/>
    <cellStyle name="Normal 10 4 8 2" xfId="2712" xr:uid="{BACC5025-6BAD-4F9A-8D22-27C4387E9FCB}"/>
    <cellStyle name="Normal 10 4 8 3" xfId="2713" xr:uid="{75277EE4-9C94-4359-AF87-4782C827390B}"/>
    <cellStyle name="Normal 10 4 8 4" xfId="2714" xr:uid="{97718352-7AF7-4293-9B29-53396A727D3B}"/>
    <cellStyle name="Normal 10 4 9" xfId="2715" xr:uid="{3D4BEB06-90F0-423A-A322-ACC3D079C283}"/>
    <cellStyle name="Normal 10 5" xfId="58" xr:uid="{02D15D67-512A-47FE-8F95-7C7186D2AE8A}"/>
    <cellStyle name="Normal 10 5 2" xfId="59" xr:uid="{76E32592-B924-4FDF-BAE3-8C363BCA3826}"/>
    <cellStyle name="Normal 10 5 2 2" xfId="259" xr:uid="{972BCC30-36BB-44DA-9B50-6FB0754C0925}"/>
    <cellStyle name="Normal 10 5 2 2 2" xfId="515" xr:uid="{59F62871-258B-479B-B97B-7454230906F8}"/>
    <cellStyle name="Normal 10 5 2 2 2 2" xfId="1144" xr:uid="{04D1C69C-0A13-4AA9-8D45-71426873EDC4}"/>
    <cellStyle name="Normal 10 5 2 2 2 2 2" xfId="5488" xr:uid="{105787FC-E7AC-468F-A0B9-2D59A957D788}"/>
    <cellStyle name="Normal 10 5 2 2 2 3" xfId="2716" xr:uid="{3DA20026-D408-4D1C-A30B-9845BDE188A8}"/>
    <cellStyle name="Normal 10 5 2 2 2 4" xfId="2717" xr:uid="{9C4116B2-4B07-4235-B3B2-763D1002C57E}"/>
    <cellStyle name="Normal 10 5 2 2 3" xfId="1145" xr:uid="{8E42FF37-DBFB-4F3D-83EB-3E037380B68D}"/>
    <cellStyle name="Normal 10 5 2 2 3 2" xfId="2718" xr:uid="{0A5FDEDB-E176-4069-AD75-C03716DA60EE}"/>
    <cellStyle name="Normal 10 5 2 2 3 3" xfId="2719" xr:uid="{7B0D66CA-8655-419E-83AE-0322375954A1}"/>
    <cellStyle name="Normal 10 5 2 2 3 4" xfId="2720" xr:uid="{D623959D-073B-4624-A83C-AAF3D84B5CE9}"/>
    <cellStyle name="Normal 10 5 2 2 4" xfId="2721" xr:uid="{4279EB09-9F43-4E6A-829E-DA08F56156F8}"/>
    <cellStyle name="Normal 10 5 2 2 5" xfId="2722" xr:uid="{D9671A68-286C-42F8-96FC-0826B26F8F64}"/>
    <cellStyle name="Normal 10 5 2 2 6" xfId="2723" xr:uid="{4634427B-084F-43EA-B377-256D56A8AAE2}"/>
    <cellStyle name="Normal 10 5 2 3" xfId="516" xr:uid="{B5C02E36-6128-4444-95A3-BC0AD5864598}"/>
    <cellStyle name="Normal 10 5 2 3 2" xfId="1146" xr:uid="{B97132ED-248C-43CD-A313-BE85B9559147}"/>
    <cellStyle name="Normal 10 5 2 3 2 2" xfId="2724" xr:uid="{1FA87908-C628-4863-AE5F-FC0D4DEDF1AF}"/>
    <cellStyle name="Normal 10 5 2 3 2 3" xfId="2725" xr:uid="{4D0E4656-9667-4E66-B9F2-E021D1E58191}"/>
    <cellStyle name="Normal 10 5 2 3 2 4" xfId="2726" xr:uid="{1A264E40-74C0-4520-B0DC-4017449EC83C}"/>
    <cellStyle name="Normal 10 5 2 3 3" xfId="2727" xr:uid="{0DBE0724-4744-418F-81AF-4FEDA75EC536}"/>
    <cellStyle name="Normal 10 5 2 3 4" xfId="2728" xr:uid="{6766BEDF-1F57-4232-8323-83FAD5E044B8}"/>
    <cellStyle name="Normal 10 5 2 3 5" xfId="2729" xr:uid="{443EC055-67DC-4B18-B1D6-41607EC6CC65}"/>
    <cellStyle name="Normal 10 5 2 4" xfId="1147" xr:uid="{235C7159-7C7F-456B-83D7-D23F7C8A658F}"/>
    <cellStyle name="Normal 10 5 2 4 2" xfId="2730" xr:uid="{29C90227-2667-4D07-9CDA-2762FF407BFD}"/>
    <cellStyle name="Normal 10 5 2 4 3" xfId="2731" xr:uid="{7B0BF669-A6D2-4702-B20D-2558E2E96E57}"/>
    <cellStyle name="Normal 10 5 2 4 4" xfId="2732" xr:uid="{A67067F0-5914-4A07-BDCB-00A7F14B7A36}"/>
    <cellStyle name="Normal 10 5 2 5" xfId="2733" xr:uid="{457714DE-7120-4EC8-802C-A10DDED9EAF5}"/>
    <cellStyle name="Normal 10 5 2 5 2" xfId="2734" xr:uid="{DA7E1908-9FBF-46B4-B3AF-666A02B48779}"/>
    <cellStyle name="Normal 10 5 2 5 3" xfId="2735" xr:uid="{9B3FD88D-8FBB-48C6-A296-6E11080177AF}"/>
    <cellStyle name="Normal 10 5 2 5 4" xfId="2736" xr:uid="{FEDFD17B-4350-4D7D-A123-76D6B7B660CE}"/>
    <cellStyle name="Normal 10 5 2 6" xfId="2737" xr:uid="{FD5CDE27-CEBA-43E6-9187-1825613A96C0}"/>
    <cellStyle name="Normal 10 5 2 7" xfId="2738" xr:uid="{3D46E0CB-AB4E-4DF9-B938-313D4EC1E4BB}"/>
    <cellStyle name="Normal 10 5 2 8" xfId="2739" xr:uid="{76FEEC57-A5BE-47AC-ACFF-4643F8A99EF1}"/>
    <cellStyle name="Normal 10 5 3" xfId="260" xr:uid="{6FCDB053-8BB4-465A-8738-94FEE1E5E23B}"/>
    <cellStyle name="Normal 10 5 3 2" xfId="517" xr:uid="{8E89E8E3-086B-428E-B4C5-1F99469D886A}"/>
    <cellStyle name="Normal 10 5 3 2 2" xfId="518" xr:uid="{A04E7F30-287E-4772-AD1E-4F28269E10FC}"/>
    <cellStyle name="Normal 10 5 3 2 2 2" xfId="5489" xr:uid="{9C022628-F0EA-4F69-A31B-D7158D3709E2}"/>
    <cellStyle name="Normal 10 5 3 2 3" xfId="2740" xr:uid="{3185EF37-B633-48AA-8A7C-E308434F3CAD}"/>
    <cellStyle name="Normal 10 5 3 2 4" xfId="2741" xr:uid="{4F2FCF94-6812-456C-BAD7-43D554C02ED8}"/>
    <cellStyle name="Normal 10 5 3 3" xfId="519" xr:uid="{06D9C845-4604-4613-ACB1-50B02B18C560}"/>
    <cellStyle name="Normal 10 5 3 3 2" xfId="2742" xr:uid="{CFDE65A2-970E-4969-B53F-8F3E9B9F932B}"/>
    <cellStyle name="Normal 10 5 3 3 3" xfId="2743" xr:uid="{4086E4F0-DB62-4CCC-BA6F-1BA35EFE7032}"/>
    <cellStyle name="Normal 10 5 3 3 4" xfId="2744" xr:uid="{DF7A1AD0-8249-4BA1-8582-B672F97C43B1}"/>
    <cellStyle name="Normal 10 5 3 4" xfId="2745" xr:uid="{D665B788-7DB8-4561-958B-CB50114EBEFE}"/>
    <cellStyle name="Normal 10 5 3 5" xfId="2746" xr:uid="{799C80F0-4786-49A7-8B71-B42F4FC87FFB}"/>
    <cellStyle name="Normal 10 5 3 6" xfId="2747" xr:uid="{53935E13-A3CE-44BA-9C8C-B3CA687EC3E1}"/>
    <cellStyle name="Normal 10 5 4" xfId="261" xr:uid="{1ED88604-CC74-4F19-8A14-C10D5FFE09D3}"/>
    <cellStyle name="Normal 10 5 4 2" xfId="520" xr:uid="{059EF357-550C-4C38-B9BB-CA6C3D7E9659}"/>
    <cellStyle name="Normal 10 5 4 2 2" xfId="2748" xr:uid="{BEDF7CB8-07DE-4C48-8A12-390CC9594DFD}"/>
    <cellStyle name="Normal 10 5 4 2 3" xfId="2749" xr:uid="{0241531B-9C30-4DE5-9545-2A71CD1A72CF}"/>
    <cellStyle name="Normal 10 5 4 2 4" xfId="2750" xr:uid="{A4688187-017B-4E75-905F-D7E46AEDF891}"/>
    <cellStyle name="Normal 10 5 4 3" xfId="2751" xr:uid="{047CF0E8-E679-4D97-892C-4A810492A5A7}"/>
    <cellStyle name="Normal 10 5 4 4" xfId="2752" xr:uid="{DBE5399D-E8EA-4B6A-8044-1774CCF1F885}"/>
    <cellStyle name="Normal 10 5 4 5" xfId="2753" xr:uid="{868E5CA0-20AB-4D70-B5F3-0D2A9E189130}"/>
    <cellStyle name="Normal 10 5 5" xfId="521" xr:uid="{2ACE0620-D46A-4497-A1A2-9EE3A4D0B1F2}"/>
    <cellStyle name="Normal 10 5 5 2" xfId="2754" xr:uid="{4513037B-2318-4128-87E5-A3F0D1159418}"/>
    <cellStyle name="Normal 10 5 5 3" xfId="2755" xr:uid="{C3DAB375-2FC8-4DE2-96FF-86BD95067FF8}"/>
    <cellStyle name="Normal 10 5 5 4" xfId="2756" xr:uid="{8992CCEC-7614-408B-9935-2455CE629682}"/>
    <cellStyle name="Normal 10 5 6" xfId="2757" xr:uid="{AE79C5CD-1BB1-4748-9F3D-4887A1CEBDBB}"/>
    <cellStyle name="Normal 10 5 6 2" xfId="2758" xr:uid="{A97143B5-DAD4-4DA0-8207-54C78229DBB4}"/>
    <cellStyle name="Normal 10 5 6 3" xfId="2759" xr:uid="{8F7B112B-D600-49C5-8F23-941A872BF789}"/>
    <cellStyle name="Normal 10 5 6 4" xfId="2760" xr:uid="{D6751957-DE44-4D47-93BC-F671156D0C98}"/>
    <cellStyle name="Normal 10 5 7" xfId="2761" xr:uid="{B478C626-B3DD-4543-B320-646DEB394110}"/>
    <cellStyle name="Normal 10 5 8" xfId="2762" xr:uid="{D78B2AC7-3B28-4D5C-98FC-C0787A4262F1}"/>
    <cellStyle name="Normal 10 5 9" xfId="2763" xr:uid="{CC3FF589-F0CF-4C22-8FDB-52236BEC5251}"/>
    <cellStyle name="Normal 10 6" xfId="60" xr:uid="{A63314B8-4D26-451E-A38D-375181F37C76}"/>
    <cellStyle name="Normal 10 6 2" xfId="262" xr:uid="{81525FD7-041B-4C3B-9D45-72268A30E6F9}"/>
    <cellStyle name="Normal 10 6 2 2" xfId="522" xr:uid="{D26E8E31-875E-48C7-824B-1672D81C64CA}"/>
    <cellStyle name="Normal 10 6 2 2 2" xfId="1148" xr:uid="{A6C73941-8500-4EA1-8163-5B950DFD7B6C}"/>
    <cellStyle name="Normal 10 6 2 2 2 2" xfId="1149" xr:uid="{F622BDDA-7901-4522-AF97-AB93F10FA4DD}"/>
    <cellStyle name="Normal 10 6 2 2 3" xfId="1150" xr:uid="{600999C4-BD4E-4352-8C0F-9709F3F8546E}"/>
    <cellStyle name="Normal 10 6 2 2 4" xfId="2764" xr:uid="{FC79B85E-8C45-47C1-9D9D-58883A19DFB1}"/>
    <cellStyle name="Normal 10 6 2 3" xfId="1151" xr:uid="{D8F67960-158F-433F-A17E-44E46973CD85}"/>
    <cellStyle name="Normal 10 6 2 3 2" xfId="1152" xr:uid="{F22BBFE2-BAA5-4A86-8F5B-15DB067B877C}"/>
    <cellStyle name="Normal 10 6 2 3 3" xfId="2765" xr:uid="{4CF553BD-C44A-4DB3-BEDE-0F0349B3A0E2}"/>
    <cellStyle name="Normal 10 6 2 3 4" xfId="2766" xr:uid="{3E435C27-B6EB-4EA1-92D4-1F5E94D869F4}"/>
    <cellStyle name="Normal 10 6 2 4" xfId="1153" xr:uid="{EDD4E5B5-29E2-4905-85B9-A03E07EA10F1}"/>
    <cellStyle name="Normal 10 6 2 5" xfId="2767" xr:uid="{F492407B-A060-4EDF-8900-ACBDC4B95FC3}"/>
    <cellStyle name="Normal 10 6 2 6" xfId="2768" xr:uid="{FBAAB488-6F56-449C-97CC-5D682F05DF19}"/>
    <cellStyle name="Normal 10 6 3" xfId="523" xr:uid="{7D64A9AD-7E72-44DC-B6F2-C9A9550FC9AC}"/>
    <cellStyle name="Normal 10 6 3 2" xfId="1154" xr:uid="{7AC602C0-3BEE-4632-AE89-562AAE5D8238}"/>
    <cellStyle name="Normal 10 6 3 2 2" xfId="1155" xr:uid="{1C817E2B-EAED-4B42-B95D-0F176AFF05CE}"/>
    <cellStyle name="Normal 10 6 3 2 3" xfId="2769" xr:uid="{4F339B88-F958-4E54-96A4-1E33BC9BBECC}"/>
    <cellStyle name="Normal 10 6 3 2 4" xfId="2770" xr:uid="{3144EF34-12F3-4665-A49D-33CE1515E110}"/>
    <cellStyle name="Normal 10 6 3 3" xfId="1156" xr:uid="{83ED6760-C685-46CE-BCFA-34880EAF84C4}"/>
    <cellStyle name="Normal 10 6 3 4" xfId="2771" xr:uid="{5C2BA6C2-E9B5-4D92-A291-5EAE7B89001A}"/>
    <cellStyle name="Normal 10 6 3 5" xfId="2772" xr:uid="{8C422BCA-D303-492B-A161-661B8C5708C4}"/>
    <cellStyle name="Normal 10 6 4" xfId="1157" xr:uid="{DAED714B-4F07-4D46-98C6-AA39D529826E}"/>
    <cellStyle name="Normal 10 6 4 2" xfId="1158" xr:uid="{3E73EACE-4CED-489F-8EA1-D3B42F9C329A}"/>
    <cellStyle name="Normal 10 6 4 3" xfId="2773" xr:uid="{734D8688-749B-4675-9694-5BCA22B29011}"/>
    <cellStyle name="Normal 10 6 4 4" xfId="2774" xr:uid="{69C413EC-45D3-4D79-935F-B9985A9EACF9}"/>
    <cellStyle name="Normal 10 6 5" xfId="1159" xr:uid="{519DEDA8-40D0-4A13-9EA2-A33E0E36FDE6}"/>
    <cellStyle name="Normal 10 6 5 2" xfId="2775" xr:uid="{8E43F86B-2C88-4934-8D73-DBA42009E278}"/>
    <cellStyle name="Normal 10 6 5 3" xfId="2776" xr:uid="{AF0B5415-3879-4B41-89B9-2DB4CD673E72}"/>
    <cellStyle name="Normal 10 6 5 4" xfId="2777" xr:uid="{13D2E8F6-44EF-4E67-809E-08510943171C}"/>
    <cellStyle name="Normal 10 6 6" xfId="2778" xr:uid="{2D0FEB7D-072F-4879-B3E8-A41E0DBA99DD}"/>
    <cellStyle name="Normal 10 6 7" xfId="2779" xr:uid="{74DC37F9-63DC-4531-942E-3D8DDE2DBE78}"/>
    <cellStyle name="Normal 10 6 8" xfId="2780" xr:uid="{379D0D7E-608D-45F1-B656-05AF6D84DBA1}"/>
    <cellStyle name="Normal 10 7" xfId="263" xr:uid="{519592EE-1C17-401D-82DC-1FF4AB5000F0}"/>
    <cellStyle name="Normal 10 7 2" xfId="524" xr:uid="{3AE6C49E-836F-4C16-84E3-43FAFC0D7685}"/>
    <cellStyle name="Normal 10 7 2 2" xfId="525" xr:uid="{DAC87134-258B-4E00-8ADC-681E2B2F48FF}"/>
    <cellStyle name="Normal 10 7 2 2 2" xfId="1160" xr:uid="{57633030-5F7D-432D-B475-844341234843}"/>
    <cellStyle name="Normal 10 7 2 2 3" xfId="2781" xr:uid="{41961B6B-FABD-4F60-B795-5F4AC2E42C49}"/>
    <cellStyle name="Normal 10 7 2 2 4" xfId="2782" xr:uid="{5CC78C7D-81B4-4F72-9284-1D8ACAB7BD7A}"/>
    <cellStyle name="Normal 10 7 2 3" xfId="1161" xr:uid="{A1ABAEB9-C1C3-4DFC-A2D9-9A4831D1958E}"/>
    <cellStyle name="Normal 10 7 2 4" xfId="2783" xr:uid="{E63E5A5B-CD26-4416-81D1-0B6A9024EA2B}"/>
    <cellStyle name="Normal 10 7 2 5" xfId="2784" xr:uid="{84D38E11-433D-4D17-BE2B-C405B252397A}"/>
    <cellStyle name="Normal 10 7 3" xfId="526" xr:uid="{2ECEAE49-DFCF-41D7-AA59-F689AA5ECE8D}"/>
    <cellStyle name="Normal 10 7 3 2" xfId="1162" xr:uid="{9CA5BB3B-831F-43FF-ADB5-8F6E9755E892}"/>
    <cellStyle name="Normal 10 7 3 3" xfId="2785" xr:uid="{0A0B55AE-3F58-48EB-A384-4B3425BDB967}"/>
    <cellStyle name="Normal 10 7 3 4" xfId="2786" xr:uid="{3B4A141E-6682-4B0A-8FAE-8AD871B579CE}"/>
    <cellStyle name="Normal 10 7 4" xfId="1163" xr:uid="{CD9BBA75-DE88-4C10-A0E3-B44CE7CC09EF}"/>
    <cellStyle name="Normal 10 7 4 2" xfId="2787" xr:uid="{408B4EE2-D6C8-48AE-BD25-7EA33F2999B3}"/>
    <cellStyle name="Normal 10 7 4 3" xfId="2788" xr:uid="{E30472B7-6855-47EB-A160-4D68C8F097EE}"/>
    <cellStyle name="Normal 10 7 4 4" xfId="2789" xr:uid="{12DBA460-CF27-4641-9615-8219F290184B}"/>
    <cellStyle name="Normal 10 7 5" xfId="2790" xr:uid="{8074A549-4793-4478-9B23-8B40004379C9}"/>
    <cellStyle name="Normal 10 7 6" xfId="2791" xr:uid="{004CFDF2-3301-4518-8A7B-F38E896F7BBB}"/>
    <cellStyle name="Normal 10 7 7" xfId="2792" xr:uid="{0EDD2AB6-87DD-4EB3-85DB-6EF886433667}"/>
    <cellStyle name="Normal 10 8" xfId="264" xr:uid="{0B129E02-EC4A-4A91-A3FF-3587E7FD247E}"/>
    <cellStyle name="Normal 10 8 2" xfId="527" xr:uid="{D6D385F4-D574-429E-AC30-B5DF477611DD}"/>
    <cellStyle name="Normal 10 8 2 2" xfId="1164" xr:uid="{EF219294-D324-4757-A7E9-C8544578FD7C}"/>
    <cellStyle name="Normal 10 8 2 3" xfId="2793" xr:uid="{86487207-4542-4B43-BF32-44D82EB02FE1}"/>
    <cellStyle name="Normal 10 8 2 4" xfId="2794" xr:uid="{ABE5FAE3-ADB6-48A5-9D8A-1887FDEB8481}"/>
    <cellStyle name="Normal 10 8 3" xfId="1165" xr:uid="{240FBEF6-1508-4F0C-A94B-B075853A2588}"/>
    <cellStyle name="Normal 10 8 3 2" xfId="2795" xr:uid="{CE44A432-6E04-4ED4-BA88-B5A887A593C6}"/>
    <cellStyle name="Normal 10 8 3 3" xfId="2796" xr:uid="{F3502C77-AE88-4CBC-8DFE-693DFE7BEF87}"/>
    <cellStyle name="Normal 10 8 3 4" xfId="2797" xr:uid="{0854D83E-7354-4155-983F-2448AFEAC972}"/>
    <cellStyle name="Normal 10 8 4" xfId="2798" xr:uid="{1292610D-4ED0-4691-992F-D9181DB77FF3}"/>
    <cellStyle name="Normal 10 8 5" xfId="2799" xr:uid="{2013EE7F-B815-44B8-B61B-FA7A370EDC93}"/>
    <cellStyle name="Normal 10 8 6" xfId="2800" xr:uid="{E519B814-6747-43CF-AD6E-3E59C92EF763}"/>
    <cellStyle name="Normal 10 9" xfId="265" xr:uid="{189D3D93-5D7F-4537-9091-D519F75DEAB3}"/>
    <cellStyle name="Normal 10 9 2" xfId="1166" xr:uid="{A3F5C579-DCBB-4205-BB16-5533837E4209}"/>
    <cellStyle name="Normal 10 9 2 2" xfId="2801" xr:uid="{F289FA8D-11E3-4A4C-855B-EED6202D7CCA}"/>
    <cellStyle name="Normal 10 9 2 2 2" xfId="4330" xr:uid="{DAA3C70E-3AC5-41F0-872E-38BD55374AF6}"/>
    <cellStyle name="Normal 10 9 2 2 3" xfId="4679" xr:uid="{A88BC876-CC1F-4BED-9809-910CF0B427FC}"/>
    <cellStyle name="Normal 10 9 2 3" xfId="2802" xr:uid="{B33A265F-084E-47E5-B3EB-63E5F42B00B1}"/>
    <cellStyle name="Normal 10 9 2 4" xfId="2803" xr:uid="{90CD5F33-8477-42DD-8805-81F918989DD3}"/>
    <cellStyle name="Normal 10 9 3" xfId="2804" xr:uid="{60F483AF-09C5-4538-AC49-C488B6847F87}"/>
    <cellStyle name="Normal 10 9 3 2" xfId="5339" xr:uid="{CD1D6647-1679-4C79-A453-902A9D080AD4}"/>
    <cellStyle name="Normal 10 9 4" xfId="2805" xr:uid="{C5C6F896-4C85-45D3-9B13-6458274D517E}"/>
    <cellStyle name="Normal 10 9 4 2" xfId="4562" xr:uid="{BC80E914-6D9E-4745-B44B-97A35F2318BB}"/>
    <cellStyle name="Normal 10 9 4 3" xfId="4680" xr:uid="{6610EC95-C090-431F-A240-F66F4A56E1C9}"/>
    <cellStyle name="Normal 10 9 4 4" xfId="4600" xr:uid="{08F33EFB-02ED-442D-9EB7-0A9079ADA5C8}"/>
    <cellStyle name="Normal 10 9 5" xfId="2806" xr:uid="{ADB71D46-6DEC-4CEF-8674-D4DB9CFC427E}"/>
    <cellStyle name="Normal 11" xfId="61" xr:uid="{1E8D4479-0EFC-4C1B-AF26-C494733BBCA4}"/>
    <cellStyle name="Normal 11 2" xfId="266" xr:uid="{695240DE-AEB8-44AB-A65D-8507AD0D01D6}"/>
    <cellStyle name="Normal 11 2 2" xfId="4647" xr:uid="{3E80D01E-A6EF-4730-9352-390D74B818A7}"/>
    <cellStyle name="Normal 11 3" xfId="4335" xr:uid="{B80A8A4F-082E-4EFD-9F75-60147673ABCE}"/>
    <cellStyle name="Normal 11 3 2" xfId="4541" xr:uid="{3C433B3B-BA6D-477B-94C2-06C0AD6402A9}"/>
    <cellStyle name="Normal 11 3 3" xfId="4724" xr:uid="{B94E944F-3A36-475F-A5B9-46D9D66CDB3D}"/>
    <cellStyle name="Normal 11 3 4" xfId="4701" xr:uid="{FA5525EA-B174-4AC6-A3A1-ED377A603DBC}"/>
    <cellStyle name="Normal 12" xfId="62" xr:uid="{965861A1-90FB-4E79-B95D-32B67992F7AC}"/>
    <cellStyle name="Normal 12 2" xfId="267" xr:uid="{1997E6AA-234F-4F8E-BA0C-2ABF25D57B1F}"/>
    <cellStyle name="Normal 12 2 2" xfId="4648" xr:uid="{8137F991-604E-40CD-AFED-E17E5DD683D8}"/>
    <cellStyle name="Normal 12 3" xfId="4542" xr:uid="{8C241FE4-D027-47D4-A98D-C63DA63BBAA8}"/>
    <cellStyle name="Normal 12 3 2" xfId="6064" xr:uid="{1FC86A6D-2DE3-4B48-8685-C451CAFDAAFC}"/>
    <cellStyle name="Normal 13" xfId="63" xr:uid="{2A5B8D94-A186-4BE8-B7D9-03286406F5D4}"/>
    <cellStyle name="Normal 13 2" xfId="64" xr:uid="{88A83CC4-32E6-495A-BCCF-99A47D371D30}"/>
    <cellStyle name="Normal 13 2 2" xfId="268" xr:uid="{DF17DCD0-55A2-4887-8C3C-A8C7116A7930}"/>
    <cellStyle name="Normal 13 2 2 2" xfId="4649" xr:uid="{1FB0AF4B-79CC-42D1-8DC3-2E637542236B}"/>
    <cellStyle name="Normal 13 2 3" xfId="4337" xr:uid="{BD20AC1A-D744-49C6-B856-1073C6BFA8AF}"/>
    <cellStyle name="Normal 13 2 3 2" xfId="4543" xr:uid="{F8CB75C6-87E8-46B2-B651-1E08F2271FB6}"/>
    <cellStyle name="Normal 13 2 3 3" xfId="4725" xr:uid="{3EAAA300-0B9C-4C40-AF91-67740C7139FC}"/>
    <cellStyle name="Normal 13 2 3 4" xfId="4702" xr:uid="{F826C8F9-4B4E-4432-AF48-7DB5928524E4}"/>
    <cellStyle name="Normal 13 3" xfId="269" xr:uid="{57771387-CC22-4C19-8987-07D752DA647A}"/>
    <cellStyle name="Normal 13 3 2" xfId="4421" xr:uid="{9140FD90-45E6-4BE7-A19C-34A6A93909AE}"/>
    <cellStyle name="Normal 13 3 3" xfId="4338" xr:uid="{0AF6C9AC-DC81-4364-807A-97E6AAE4BA76}"/>
    <cellStyle name="Normal 13 3 4" xfId="4566" xr:uid="{EE1228D1-C892-49CC-B960-E01F51C8B531}"/>
    <cellStyle name="Normal 13 3 5" xfId="4726" xr:uid="{D20DA37B-AA46-4509-A6E3-F918B0D70D70}"/>
    <cellStyle name="Normal 13 4" xfId="4339" xr:uid="{0A444BF1-48E0-4430-8404-6D2616ACDA91}"/>
    <cellStyle name="Normal 13 5" xfId="4336" xr:uid="{1E990ED4-9C50-4D81-9A75-74AB1A8319F4}"/>
    <cellStyle name="Normal 14" xfId="65" xr:uid="{2EB8C915-F546-4FB4-B446-6406DF88873F}"/>
    <cellStyle name="Normal 14 18" xfId="4341" xr:uid="{64F31A62-BA49-43F9-A97F-2847B8F80A55}"/>
    <cellStyle name="Normal 14 2" xfId="270" xr:uid="{89BB4A48-1B6A-46B6-A805-AAA3895FA385}"/>
    <cellStyle name="Normal 14 2 2" xfId="430" xr:uid="{87CCA92A-F7C2-4AEB-AC28-2F903780ECF0}"/>
    <cellStyle name="Normal 14 2 2 2" xfId="431" xr:uid="{123C5855-6464-4B0A-BCD1-B718514BBE4D}"/>
    <cellStyle name="Normal 14 2 3" xfId="432" xr:uid="{29B55A21-D495-4F12-9C43-BE0C5D7E1852}"/>
    <cellStyle name="Normal 14 3" xfId="433" xr:uid="{CB4013CB-A679-47F7-9073-DA24368884D2}"/>
    <cellStyle name="Normal 14 3 2" xfId="4650" xr:uid="{D0F1BD74-1E69-40EA-90B0-E697883A4DC6}"/>
    <cellStyle name="Normal 14 4" xfId="4340" xr:uid="{C702C81B-2E46-4D28-B640-FBA86A0896CE}"/>
    <cellStyle name="Normal 14 4 2" xfId="4544" xr:uid="{126412F8-0930-48A9-949D-546F1B1179B2}"/>
    <cellStyle name="Normal 14 4 3" xfId="4727" xr:uid="{7439CEB1-1592-4D1F-AD65-B4848D517A7E}"/>
    <cellStyle name="Normal 14 4 4" xfId="4703" xr:uid="{1BC95323-EBE7-4247-BBE7-283A94013947}"/>
    <cellStyle name="Normal 15" xfId="66" xr:uid="{D8C76967-BFEA-488C-AFE4-F866E6F8C13F}"/>
    <cellStyle name="Normal 15 2" xfId="67" xr:uid="{FE2773C6-881C-4255-BAB2-2CE8CAB1C74F}"/>
    <cellStyle name="Normal 15 2 2" xfId="271" xr:uid="{D6550703-B991-4C37-8AEA-BEB99BE5804E}"/>
    <cellStyle name="Normal 15 2 2 2" xfId="4453" xr:uid="{3D615F41-3D5E-474F-A707-7C9BC6F6C53E}"/>
    <cellStyle name="Normal 15 2 2 2 2" xfId="6046" xr:uid="{46B4A300-1021-45AA-AE26-152740F37463}"/>
    <cellStyle name="Normal 15 2 2 3" xfId="6045" xr:uid="{B2C1213B-AD01-464D-A5A9-73D07A8EFB8B}"/>
    <cellStyle name="Normal 15 2 3" xfId="4546" xr:uid="{F6612BC8-C647-4F82-9D00-F1083A6B6BEF}"/>
    <cellStyle name="Normal 15 3" xfId="272" xr:uid="{C0162304-53A9-4475-A982-271F319C62F2}"/>
    <cellStyle name="Normal 15 3 2" xfId="4422" xr:uid="{A39E0430-40D0-47DE-98AB-6E3658AB7537}"/>
    <cellStyle name="Normal 15 3 3" xfId="4343" xr:uid="{5B9E15B8-22D0-4D6E-B328-20DB1ECE2B02}"/>
    <cellStyle name="Normal 15 3 4" xfId="4567" xr:uid="{5AD32F46-4D4A-4AD5-817A-9BA29C9AF056}"/>
    <cellStyle name="Normal 15 3 5" xfId="4729" xr:uid="{17687F17-B30B-46B1-870D-E75785AA4CAF}"/>
    <cellStyle name="Normal 15 4" xfId="4342" xr:uid="{0CF27285-4868-460F-BA2B-7C4925B85DDE}"/>
    <cellStyle name="Normal 15 4 2" xfId="4545" xr:uid="{D86AC6E5-EB32-45CE-A302-03D6F309F96C}"/>
    <cellStyle name="Normal 15 4 3" xfId="4728" xr:uid="{9F7071CF-13E0-4F99-88EE-EA7B2F51C313}"/>
    <cellStyle name="Normal 15 4 4" xfId="4704" xr:uid="{D253A2E6-604F-4245-92B2-ADF8DDC40B85}"/>
    <cellStyle name="Normal 16" xfId="68" xr:uid="{EC4CCE55-A89F-41CF-8440-6816194F712E}"/>
    <cellStyle name="Normal 16 2" xfId="273" xr:uid="{F84B357D-D911-4377-8A36-07F741D09249}"/>
    <cellStyle name="Normal 16 2 2" xfId="4423" xr:uid="{9B46DAA2-594F-4F16-9A25-DFD390DE02A5}"/>
    <cellStyle name="Normal 16 2 3" xfId="4344" xr:uid="{FA671639-8BAA-479A-9BC5-89AC9A1964EB}"/>
    <cellStyle name="Normal 16 2 4" xfId="4568" xr:uid="{73086AB3-6549-44AD-A4FD-228EB5D6EA96}"/>
    <cellStyle name="Normal 16 2 5" xfId="4730" xr:uid="{F09A1CC4-7C75-49C0-8CC0-FFBD80558743}"/>
    <cellStyle name="Normal 16 3" xfId="274" xr:uid="{5DE86310-D508-447D-8967-0B889F57D796}"/>
    <cellStyle name="Normal 17" xfId="69" xr:uid="{28938899-179A-4B51-95E1-C3252AA5A628}"/>
    <cellStyle name="Normal 17 2" xfId="275" xr:uid="{BB03E05C-4198-4DCB-BFA2-9D133945E1BD}"/>
    <cellStyle name="Normal 17 2 2" xfId="4424" xr:uid="{079E8FCE-AE7D-4DE8-A5EC-F94243F0AD35}"/>
    <cellStyle name="Normal 17 2 2 2" xfId="6048" xr:uid="{91011D02-389E-4F3C-B96D-FD49FBF365C4}"/>
    <cellStyle name="Normal 17 2 3" xfId="4346" xr:uid="{945398A0-0E97-4256-B9AD-0549133E0658}"/>
    <cellStyle name="Normal 17 2 3 2" xfId="6047" xr:uid="{206539BB-335F-494C-A9B7-54EB906E5DF6}"/>
    <cellStyle name="Normal 17 2 4" xfId="4569" xr:uid="{83C93E8D-D72B-4206-BA09-1226061B691E}"/>
    <cellStyle name="Normal 17 2 5" xfId="4731" xr:uid="{EEE2C01E-8B54-4452-A3D6-49897CD54838}"/>
    <cellStyle name="Normal 17 3" xfId="4347" xr:uid="{6E8C0842-6CCF-4A9B-9226-4164C75BBF97}"/>
    <cellStyle name="Normal 17 4" xfId="4345" xr:uid="{EDA3E983-FDF0-416A-A7B5-6BCDC85B348D}"/>
    <cellStyle name="Normal 18" xfId="70" xr:uid="{18AD3CAF-18CB-4804-838C-3FC7A3F1B85A}"/>
    <cellStyle name="Normal 18 2" xfId="276" xr:uid="{8FDC2D13-2F28-492F-B487-CFBCE5535929}"/>
    <cellStyle name="Normal 18 2 2" xfId="4454" xr:uid="{ED2ACBC8-D5CB-464C-BD17-B30F52BA9AC8}"/>
    <cellStyle name="Normal 18 2 2 2" xfId="6050" xr:uid="{34650D7D-0CDD-49C9-9F19-CE47D125DA79}"/>
    <cellStyle name="Normal 18 2 3" xfId="6049" xr:uid="{5C9932A2-EA20-463B-8E89-FEC361BE4B98}"/>
    <cellStyle name="Normal 18 3" xfId="4348" xr:uid="{06216494-1B66-4A49-B36C-EFFD52462D18}"/>
    <cellStyle name="Normal 18 3 2" xfId="4547" xr:uid="{81E23EEF-28B0-453B-BAD1-981AB5F63F77}"/>
    <cellStyle name="Normal 18 3 3" xfId="4732" xr:uid="{6B3984D5-2F49-4DFE-9B6A-0AF3B10CC996}"/>
    <cellStyle name="Normal 18 3 4" xfId="4705" xr:uid="{0431A908-5188-4791-870E-CF48DE162FCA}"/>
    <cellStyle name="Normal 19" xfId="71" xr:uid="{1DDB29F8-6D37-46ED-939C-A66C97A9AC71}"/>
    <cellStyle name="Normal 19 2" xfId="72" xr:uid="{5C205621-FDDF-4C02-BF13-38966B0912B1}"/>
    <cellStyle name="Normal 19 2 2" xfId="277" xr:uid="{81A2DB9B-DFC2-41FB-983C-F2687108AAF9}"/>
    <cellStyle name="Normal 19 2 2 2" xfId="4651" xr:uid="{448A4A9C-723F-43DD-9E81-28FB55DA7CCB}"/>
    <cellStyle name="Normal 19 2 3" xfId="4549" xr:uid="{32840E28-245A-4DD5-9215-6113B3780547}"/>
    <cellStyle name="Normal 19 3" xfId="278" xr:uid="{5362ADDC-5DB6-4028-AA07-874D5DE4F6DF}"/>
    <cellStyle name="Normal 19 3 2" xfId="4652" xr:uid="{AFB1AE90-AA8C-4515-B071-FFA0F893EDB7}"/>
    <cellStyle name="Normal 19 4" xfId="4548" xr:uid="{C583DA98-DD23-49E6-90A9-B16C1358A5F6}"/>
    <cellStyle name="Normal 2" xfId="3" xr:uid="{0035700C-F3A5-4A6F-B63A-5CE25669DEE2}"/>
    <cellStyle name="Normal 2 2" xfId="73" xr:uid="{AD5F4DC5-80EF-4138-935D-7861CE64C11D}"/>
    <cellStyle name="Normal 2 2 2" xfId="74" xr:uid="{A96A8707-377C-4DDB-A693-7D8536516432}"/>
    <cellStyle name="Normal 2 2 2 2" xfId="279" xr:uid="{573D762B-63C4-4ABB-ADC1-08D997369FE7}"/>
    <cellStyle name="Normal 2 2 2 2 2" xfId="4655" xr:uid="{964E7952-7F11-40E1-8C63-7F01A0C8B0CF}"/>
    <cellStyle name="Normal 2 2 2 3" xfId="4551" xr:uid="{672B1AA6-99CB-404E-880E-70F214256EB2}"/>
    <cellStyle name="Normal 2 2 3" xfId="280" xr:uid="{BDFB966A-5BE2-46C6-B3E3-B5F7413B52B4}"/>
    <cellStyle name="Normal 2 2 3 2" xfId="4455" xr:uid="{D1DA8A18-E416-4AD7-AC41-CA5BC30CCEEB}"/>
    <cellStyle name="Normal 2 2 3 2 2" xfId="4585" xr:uid="{271EF60B-DC73-4A5A-A33A-FEC91D155DFC}"/>
    <cellStyle name="Normal 2 2 3 2 2 2" xfId="4656" xr:uid="{F946318C-471A-4B16-9217-167418352F95}"/>
    <cellStyle name="Normal 2 2 3 2 2 3" xfId="5349" xr:uid="{E84E53D2-F1E0-4800-9444-15BAE2540DA9}"/>
    <cellStyle name="Normal 2 2 3 2 2 4" xfId="5354" xr:uid="{00028907-6A8F-488C-BE72-79D3A290F144}"/>
    <cellStyle name="Normal 2 2 3 2 2 4 2" xfId="5360" xr:uid="{CE6AD7CC-4901-47CD-83AB-A7F21182ED47}"/>
    <cellStyle name="Normal 2 2 3 2 3" xfId="4750" xr:uid="{665AA7D5-FAAF-4910-A475-7878BD2E9576}"/>
    <cellStyle name="Normal 2 2 3 2 4" xfId="5305" xr:uid="{7CF788D8-07B5-4EC3-B7D8-92A559C175BF}"/>
    <cellStyle name="Normal 2 2 3 3" xfId="4435" xr:uid="{9492F1B3-8616-4EB9-BB10-F4DECBB5EBD5}"/>
    <cellStyle name="Normal 2 2 3 3 2" xfId="5490" xr:uid="{B96E0995-82F0-4C21-BE23-0377587AEC83}"/>
    <cellStyle name="Normal 2 2 3 4" xfId="4706" xr:uid="{C454751F-2B10-4785-8792-6B2240F52A55}"/>
    <cellStyle name="Normal 2 2 3 4 2" xfId="5366" xr:uid="{37A8569E-3856-4080-9D8F-50906064D772}"/>
    <cellStyle name="Normal 2 2 3 4 3" xfId="6095" xr:uid="{2014506C-2E7F-48C3-A539-BE21D05AED98}"/>
    <cellStyle name="Normal 2 2 3 5" xfId="4695" xr:uid="{8EF766FA-8A4C-4624-9675-B52FC3647B78}"/>
    <cellStyle name="Normal 2 2 4" xfId="4349" xr:uid="{908A8532-0F3B-4549-A81F-0ECB56C7431A}"/>
    <cellStyle name="Normal 2 2 4 2" xfId="4550" xr:uid="{3B9F27ED-11B6-42FA-A726-B9A42057EBE9}"/>
    <cellStyle name="Normal 2 2 4 3" xfId="4733" xr:uid="{B7B09ACA-8558-466D-AEF2-00E64780F5ED}"/>
    <cellStyle name="Normal 2 2 4 4" xfId="4707" xr:uid="{24089CD2-230E-4911-8B4C-87129F685A07}"/>
    <cellStyle name="Normal 2 2 5" xfId="4654" xr:uid="{59C48B04-0A94-4FCB-B773-6FC907C7090E}"/>
    <cellStyle name="Normal 2 2 6" xfId="4753" xr:uid="{B613E450-1031-40CA-9B16-77FBF3D8C0E6}"/>
    <cellStyle name="Normal 2 3" xfId="75" xr:uid="{39FA76C5-D4EA-48DF-A7C5-696DEF58766B}"/>
    <cellStyle name="Normal 2 3 2" xfId="76" xr:uid="{06445982-E0C1-4A96-A3A6-85E6D3AEF0BC}"/>
    <cellStyle name="Normal 2 3 2 2" xfId="281" xr:uid="{7EB6D217-BDFC-41D2-B04A-34A4369DB19D}"/>
    <cellStyle name="Normal 2 3 2 2 2" xfId="4657" xr:uid="{FADDE457-4778-49C9-B80A-E711048CC207}"/>
    <cellStyle name="Normal 2 3 2 3" xfId="4351" xr:uid="{C98D89A7-98DD-4E49-891A-C9A61F3EE2FC}"/>
    <cellStyle name="Normal 2 3 2 3 2" xfId="4553" xr:uid="{91BC5E10-37B5-43E6-BACB-63461014BD40}"/>
    <cellStyle name="Normal 2 3 2 3 3" xfId="4735" xr:uid="{4A3C818D-702D-43C8-9DD4-9763810932E9}"/>
    <cellStyle name="Normal 2 3 2 3 4" xfId="4708" xr:uid="{033B5008-B04A-469B-BD8F-83A915A39AE6}"/>
    <cellStyle name="Normal 2 3 3" xfId="77" xr:uid="{A37AF6F4-A488-4E20-AFD3-37C93879ABEE}"/>
    <cellStyle name="Normal 2 3 4" xfId="78" xr:uid="{709726A3-8836-4EAC-A7C8-A3463CEDEF05}"/>
    <cellStyle name="Normal 2 3 4 2" xfId="5491" xr:uid="{BAF19D91-A5C6-4C25-A000-57C7CD34AF5F}"/>
    <cellStyle name="Normal 2 3 5" xfId="185" xr:uid="{D16921CA-433A-4601-9A76-4B025E577E66}"/>
    <cellStyle name="Normal 2 3 5 2" xfId="4658" xr:uid="{7FB78166-75EF-4773-94C5-28BF4C4F45FF}"/>
    <cellStyle name="Normal 2 3 6" xfId="4350" xr:uid="{7E91A0D0-614B-4ECD-B93D-7951E6EB213B}"/>
    <cellStyle name="Normal 2 3 6 2" xfId="4552" xr:uid="{B901F565-FF1F-46B9-8DAE-1A9C546B5770}"/>
    <cellStyle name="Normal 2 3 6 3" xfId="4734" xr:uid="{68D733D5-DC95-4113-8B5A-BC0B0474BE54}"/>
    <cellStyle name="Normal 2 3 6 4" xfId="4709" xr:uid="{FC772045-0C92-4BF9-96B4-A55EE921BE4C}"/>
    <cellStyle name="Normal 2 3 7" xfId="5318" xr:uid="{310B0ED7-C17F-4290-A674-604332AAD100}"/>
    <cellStyle name="Normal 2 4" xfId="79" xr:uid="{E33CA12F-0811-417F-8918-39FC68F3CC40}"/>
    <cellStyle name="Normal 2 4 2" xfId="80" xr:uid="{6E127AE7-052D-463A-8B9C-D342A712ECF1}"/>
    <cellStyle name="Normal 2 4 3" xfId="282" xr:uid="{E330570D-5944-4F4A-9149-ED5C811391CD}"/>
    <cellStyle name="Normal 2 4 3 2" xfId="4659" xr:uid="{371B39DB-AC24-4CE9-9B03-B01ABA88E723}"/>
    <cellStyle name="Normal 2 4 3 3" xfId="4673" xr:uid="{11D9D45B-7DD4-4375-BBB2-85BB73A0426E}"/>
    <cellStyle name="Normal 2 4 4" xfId="4554" xr:uid="{E2FC63D1-15B4-48E0-88DC-FB8F4DBBE252}"/>
    <cellStyle name="Normal 2 4 4 2" xfId="6040" xr:uid="{6A0693BE-CE6C-450A-BD89-B757AC6FEECA}"/>
    <cellStyle name="Normal 2 4 4 3" xfId="5367" xr:uid="{4C9FF62F-FE12-40BA-B1F4-4F502462A128}"/>
    <cellStyle name="Normal 2 4 5" xfId="4754" xr:uid="{F5A523E6-DCDB-4143-9467-4C7568CA21B1}"/>
    <cellStyle name="Normal 2 4 6" xfId="4752" xr:uid="{ED61E408-C67D-42C3-B067-BF5C0DEA43A8}"/>
    <cellStyle name="Normal 2 5" xfId="184" xr:uid="{6CFBE642-C3E6-4F60-BAD9-7C976FC48BEA}"/>
    <cellStyle name="Normal 2 5 2" xfId="284" xr:uid="{85C01B2C-EA8E-427B-AF57-D4DE9ED779E3}"/>
    <cellStyle name="Normal 2 5 2 2" xfId="2505" xr:uid="{EA7BFB0D-0AB8-47EB-BFB3-3A6375D99395}"/>
    <cellStyle name="Normal 2 5 3" xfId="283" xr:uid="{09382E9C-0D41-47AE-8A5F-EC92FB3E5428}"/>
    <cellStyle name="Normal 2 5 3 2" xfId="4586" xr:uid="{EFC87A82-E0AC-47BF-916E-BFB105AC590A}"/>
    <cellStyle name="Normal 2 5 3 3" xfId="4746" xr:uid="{03E56B82-CB02-4C01-B29F-54333B557C05}"/>
    <cellStyle name="Normal 2 5 3 4" xfId="5302" xr:uid="{2AC2B198-BC39-4B9B-8171-37D97BD06AF6}"/>
    <cellStyle name="Normal 2 5 4" xfId="4660" xr:uid="{CD69D7D0-ED5B-44B5-A354-722275A5B73D}"/>
    <cellStyle name="Normal 2 5 5" xfId="4615" xr:uid="{02FC3584-9F9D-4BCD-95E3-F3A1AA0D45B1}"/>
    <cellStyle name="Normal 2 5 6" xfId="4614" xr:uid="{2BBCAF08-1BA1-49CF-9871-A3C5E3612BB7}"/>
    <cellStyle name="Normal 2 5 7" xfId="4749" xr:uid="{28072E22-0D61-4FAF-AA1B-888EAA5F6200}"/>
    <cellStyle name="Normal 2 5 8" xfId="4719" xr:uid="{A45940AD-8AB5-4A87-AB6C-D6A188AD4C44}"/>
    <cellStyle name="Normal 2 6" xfId="285" xr:uid="{BF2516CD-8957-4A95-A0EB-273D45EBD237}"/>
    <cellStyle name="Normal 2 6 2" xfId="286" xr:uid="{DBE1441D-E80C-47AE-8B69-E7815FE72337}"/>
    <cellStyle name="Normal 2 6 3" xfId="452" xr:uid="{701BDC8E-58F5-4FAA-A9C8-84516CD5821F}"/>
    <cellStyle name="Normal 2 6 3 2" xfId="5335" xr:uid="{6E5ECCAD-F376-4D1B-8246-B1FEB9BC20CF}"/>
    <cellStyle name="Normal 2 6 3 3" xfId="6088" xr:uid="{24D4C8AB-ECEF-47A2-8DC5-39C060B2DE65}"/>
    <cellStyle name="Normal 2 6 4" xfId="4661" xr:uid="{BF939AC7-DE7D-4005-AEBB-47F3FC5BB65D}"/>
    <cellStyle name="Normal 2 6 4 2" xfId="6146" xr:uid="{142C2188-BB5A-4709-B3DB-176053E4DBA3}"/>
    <cellStyle name="Normal 2 6 5" xfId="4612" xr:uid="{E5328D59-6D4A-4287-977C-EEAFB0A7B516}"/>
    <cellStyle name="Normal 2 6 5 2" xfId="4710" xr:uid="{95A89110-127B-4D6F-8ECF-764E67035DC4}"/>
    <cellStyle name="Normal 2 6 6" xfId="4598" xr:uid="{DF1E3B23-60FA-4F31-91A0-6F12F7EE6391}"/>
    <cellStyle name="Normal 2 6 7" xfId="5322" xr:uid="{685BF9FA-B0BA-4F26-A6AA-28BA739580A1}"/>
    <cellStyle name="Normal 2 6 8" xfId="5331" xr:uid="{35D134F4-90E2-44BD-82FB-C7DB18F32828}"/>
    <cellStyle name="Normal 2 7" xfId="287" xr:uid="{473181C9-0A15-4D04-943E-D2A179EC5083}"/>
    <cellStyle name="Normal 2 7 2" xfId="4456" xr:uid="{2AFCA959-DFC8-4FB6-A543-734903D25E3B}"/>
    <cellStyle name="Normal 2 7 2 2" xfId="6145" xr:uid="{9507FDEE-B4E3-4287-B57E-144A8B06E745}"/>
    <cellStyle name="Normal 2 7 3" xfId="4662" xr:uid="{1D5CB9B6-2C1D-4F78-907E-E9DB49186994}"/>
    <cellStyle name="Normal 2 7 4" xfId="5303" xr:uid="{73A3BD56-17A1-45F2-BA0F-D8C76D7E4808}"/>
    <cellStyle name="Normal 2 7 5" xfId="6089" xr:uid="{3AD2FC9D-55AD-4C2F-AAFE-40C9932BED1F}"/>
    <cellStyle name="Normal 2 8" xfId="4508" xr:uid="{1583B440-20F1-4EC8-AA3E-B403F05876F5}"/>
    <cellStyle name="Normal 2 9" xfId="4653" xr:uid="{F79CF421-BC51-4F05-8B41-9FAD2B275122}"/>
    <cellStyle name="Normal 20" xfId="434" xr:uid="{3B203EC6-839B-4BAF-A06A-A18EDADC3EAD}"/>
    <cellStyle name="Normal 20 2" xfId="435" xr:uid="{4AE894B8-90B1-4210-A7DB-2438F13F7D9A}"/>
    <cellStyle name="Normal 20 2 2" xfId="436" xr:uid="{C9E02841-FF17-4D85-8BA5-941C92C0ADD9}"/>
    <cellStyle name="Normal 20 2 2 2" xfId="4425" xr:uid="{4CF4596D-6D03-448D-AD4F-55FA8A9AB1F8}"/>
    <cellStyle name="Normal 20 2 2 3" xfId="4417" xr:uid="{3E6DA224-F771-4E08-B477-1D11306EA00F}"/>
    <cellStyle name="Normal 20 2 2 4" xfId="4582" xr:uid="{A7078220-0CFF-4410-B1C7-65E4ED135F43}"/>
    <cellStyle name="Normal 20 2 2 5" xfId="4744" xr:uid="{8CAF90B0-3ADD-445B-BC4D-6AB9A84B80C4}"/>
    <cellStyle name="Normal 20 2 3" xfId="4420" xr:uid="{1A9A7A73-AD37-41A9-993C-8E62D9CD7A12}"/>
    <cellStyle name="Normal 20 2 4" xfId="4416" xr:uid="{083D6AEC-53CE-44FA-8333-EF2C7D4E73D8}"/>
    <cellStyle name="Normal 20 2 5" xfId="4581" xr:uid="{C760954B-4E0D-462C-8494-2A96E0DE7BC4}"/>
    <cellStyle name="Normal 20 2 6" xfId="4743" xr:uid="{0C657317-DEAE-428B-ABAD-B4C2F283597B}"/>
    <cellStyle name="Normal 20 3" xfId="1167" xr:uid="{B7442E69-E1DE-44C8-A388-D6CE8BD07DB3}"/>
    <cellStyle name="Normal 20 3 2" xfId="4457" xr:uid="{E9CFB1A7-9405-49BC-BB1D-74DB63D1DA65}"/>
    <cellStyle name="Normal 20 3 2 2" xfId="6052" xr:uid="{E53FD54D-3C44-45BB-BC08-501D7AC5884D}"/>
    <cellStyle name="Normal 20 3 3" xfId="6051" xr:uid="{CEB729B6-0D30-4E4F-B542-24A9C14C1FDB}"/>
    <cellStyle name="Normal 20 4" xfId="4352" xr:uid="{06D81055-DC47-4102-A804-1C1DAC1B30B0}"/>
    <cellStyle name="Normal 20 4 2" xfId="4555" xr:uid="{BAF4B03E-924C-4CCD-ADDD-323EE2D8C048}"/>
    <cellStyle name="Normal 20 4 3" xfId="4736" xr:uid="{F8C4AE3B-F4D4-4528-BA5F-5BFBF5E444E8}"/>
    <cellStyle name="Normal 20 4 4" xfId="4711" xr:uid="{2AB752EB-67B6-4943-8F4A-BF9B50736E9C}"/>
    <cellStyle name="Normal 20 5" xfId="4433" xr:uid="{69E1A4BA-73FC-48AB-A572-EDAA12BA5A14}"/>
    <cellStyle name="Normal 20 5 2" xfId="5328" xr:uid="{AC3B9E1D-212E-464F-A8B5-DA641E300888}"/>
    <cellStyle name="Normal 20 6" xfId="4587" xr:uid="{17FC91A7-2FCA-407A-AC76-1D9DAF6AF85D}"/>
    <cellStyle name="Normal 20 7" xfId="4696" xr:uid="{5BCD3354-4086-48E7-98B9-94C1B8E4C376}"/>
    <cellStyle name="Normal 20 8" xfId="4717" xr:uid="{041E8939-927F-4282-BFD3-02FBC90383EC}"/>
    <cellStyle name="Normal 20 9" xfId="4716" xr:uid="{7485E2E1-419C-48A4-9BC8-3B7902581C13}"/>
    <cellStyle name="Normal 21" xfId="437" xr:uid="{A307F711-9322-4E33-BEEF-043F5C894EA2}"/>
    <cellStyle name="Normal 21 2" xfId="438" xr:uid="{DB656A4E-A430-47A1-938D-656B65B2CAD8}"/>
    <cellStyle name="Normal 21 2 2" xfId="439" xr:uid="{5C3E3E1B-E566-40E6-9D82-A20D24496193}"/>
    <cellStyle name="Normal 21 3" xfId="4353" xr:uid="{A2D7336C-03BF-465A-922B-E6B4FFDA3F17}"/>
    <cellStyle name="Normal 21 3 2" xfId="4459" xr:uid="{99DFE7A0-6F05-4099-A977-71288E0FD282}"/>
    <cellStyle name="Normal 21 3 2 2" xfId="6054" xr:uid="{A1D162A9-1BCB-4E07-8B6E-55E13AF991F3}"/>
    <cellStyle name="Normal 21 3 3" xfId="4458" xr:uid="{F16518AC-79BD-4947-A5CE-70AE6FA6F220}"/>
    <cellStyle name="Normal 21 3 4" xfId="5492" xr:uid="{FC45C463-8C7E-4934-A6B6-2F7E40743880}"/>
    <cellStyle name="Normal 21 4" xfId="4570" xr:uid="{3460FC99-7BAB-4B1C-BF5C-1F0A06E516FA}"/>
    <cellStyle name="Normal 21 4 2" xfId="6053" xr:uid="{821CF72F-1802-4DE4-96D2-EBB812F3A709}"/>
    <cellStyle name="Normal 21 4 3" xfId="6081" xr:uid="{D818B440-8253-4B0E-93FE-672A164319D4}"/>
    <cellStyle name="Normal 21 5" xfId="4737" xr:uid="{69EE68CF-4EC5-4AAB-867D-C5D1E25F29C6}"/>
    <cellStyle name="Normal 22" xfId="440" xr:uid="{7CC62AA5-5D4F-46F1-91D5-B05E6258CD7A}"/>
    <cellStyle name="Normal 22 2" xfId="441" xr:uid="{5E032717-575E-4061-9961-FE2985142818}"/>
    <cellStyle name="Normal 22 2 2" xfId="6055" xr:uid="{7EC2F75D-763D-4C1D-92FF-67F73D49F978}"/>
    <cellStyle name="Normal 22 3" xfId="4310" xr:uid="{8D2FF724-1645-42E8-919B-A040D2654946}"/>
    <cellStyle name="Normal 22 3 2" xfId="4354" xr:uid="{6EFE7EC7-39E4-439F-B24B-A22C6B8E8881}"/>
    <cellStyle name="Normal 22 3 2 2" xfId="4461" xr:uid="{93D57C7F-E854-4A69-8685-A296F369080D}"/>
    <cellStyle name="Normal 22 3 3" xfId="4460" xr:uid="{7E56A8A4-B08E-4F1B-A3C5-FB3A1696A01C}"/>
    <cellStyle name="Normal 22 3 4" xfId="4691" xr:uid="{D651B909-CBB4-4E9A-B2C6-6BF3D7EE72AA}"/>
    <cellStyle name="Normal 22 4" xfId="4313" xr:uid="{3366C812-900B-4181-A1E2-B75A38EDAF40}"/>
    <cellStyle name="Normal 22 4 2" xfId="4431" xr:uid="{117AB283-FFE4-4C74-8397-E3FB40ABF3B5}"/>
    <cellStyle name="Normal 22 4 3" xfId="4571" xr:uid="{8BA77128-8DFA-47E8-98E9-F81B1DF1F409}"/>
    <cellStyle name="Normal 22 4 3 2" xfId="4590" xr:uid="{970DC715-D16B-4374-B930-CC592E425D33}"/>
    <cellStyle name="Normal 22 4 3 2 2" xfId="5365" xr:uid="{BC065B21-C04D-415B-892C-671CA2444D16}"/>
    <cellStyle name="Normal 22 4 3 3" xfId="4748" xr:uid="{F22C0C40-200D-4523-8C94-0D5A64878AE9}"/>
    <cellStyle name="Normal 22 4 3 4" xfId="5338" xr:uid="{719D172C-184A-4447-8AB0-A24FB43CC674}"/>
    <cellStyle name="Normal 22 4 3 5" xfId="5334" xr:uid="{37BE85D7-60E7-42E5-B0F6-12CA58A982D9}"/>
    <cellStyle name="Normal 22 4 4" xfId="4692" xr:uid="{8E4FA340-3AE0-47C0-A87A-4CC721154265}"/>
    <cellStyle name="Normal 22 4 5" xfId="4604" xr:uid="{89880E61-5ED8-4659-9BFF-BE170A90919A}"/>
    <cellStyle name="Normal 22 4 6" xfId="4595" xr:uid="{5B24588F-7109-4B92-9F97-DB4F3F19FE16}"/>
    <cellStyle name="Normal 22 4 7" xfId="4594" xr:uid="{AEC1A668-234D-4E3C-B320-C0631259EED8}"/>
    <cellStyle name="Normal 22 4 8" xfId="4593" xr:uid="{1DCB5B61-C978-47E0-8F65-C85F186BCE81}"/>
    <cellStyle name="Normal 22 4 9" xfId="4592" xr:uid="{0383D278-5528-4F35-A701-AFD9E29D6955}"/>
    <cellStyle name="Normal 22 5" xfId="4738" xr:uid="{0BA73FFE-F557-4728-B5C9-D9E21D2D518B}"/>
    <cellStyle name="Normal 23" xfId="442" xr:uid="{C0266450-AE35-4D48-9D59-726FE3C89265}"/>
    <cellStyle name="Normal 23 2" xfId="2500" xr:uid="{676BD337-EF93-4EA9-91A6-F798D59E6428}"/>
    <cellStyle name="Normal 23 2 2" xfId="4356" xr:uid="{BD543A78-B60F-4664-9CC6-F19784FAA10F}"/>
    <cellStyle name="Normal 23 2 2 2" xfId="4751" xr:uid="{900E37C6-5733-40FD-B37A-299BD701C704}"/>
    <cellStyle name="Normal 23 2 2 3" xfId="4693" xr:uid="{C49F210D-89B4-4B96-A61F-06AF02E2FB34}"/>
    <cellStyle name="Normal 23 2 2 4" xfId="4663" xr:uid="{F67E87E0-2226-4E32-9C6A-BDCF5687DA0E}"/>
    <cellStyle name="Normal 23 2 3" xfId="4605" xr:uid="{D6113324-1D55-44E2-8DB8-C63676D72A75}"/>
    <cellStyle name="Normal 23 2 4" xfId="4712" xr:uid="{ABDA7759-8341-4309-B517-136521A7A0F0}"/>
    <cellStyle name="Normal 23 3" xfId="4426" xr:uid="{EB94FA60-FDC3-44F6-832C-F32BDE202F61}"/>
    <cellStyle name="Normal 23 4" xfId="4355" xr:uid="{73C408B5-64D5-4358-9EDD-52155E2E8A68}"/>
    <cellStyle name="Normal 23 5" xfId="4572" xr:uid="{FB9FAF7E-7289-4E62-B168-E2AD9F973ED9}"/>
    <cellStyle name="Normal 23 6" xfId="4739" xr:uid="{C712738F-640E-4106-9D1B-ED45468A8C79}"/>
    <cellStyle name="Normal 24" xfId="443" xr:uid="{83981396-3692-41FD-B602-0E37763286CF}"/>
    <cellStyle name="Normal 24 2" xfId="444" xr:uid="{495E43EC-0097-4F6C-B0E4-21544049728E}"/>
    <cellStyle name="Normal 24 2 2" xfId="4428" xr:uid="{EB40561A-58FA-4C73-8AB3-8A1923FFBE7A}"/>
    <cellStyle name="Normal 24 2 3" xfId="4358" xr:uid="{09D107AB-DEFB-4340-B725-8307CCCCA47A}"/>
    <cellStyle name="Normal 24 2 4" xfId="4574" xr:uid="{93ADEF04-5707-4898-A109-8CF007DB591B}"/>
    <cellStyle name="Normal 24 2 5" xfId="4741" xr:uid="{F9CFB6AC-548F-4C77-833F-C6A35CFF38A3}"/>
    <cellStyle name="Normal 24 3" xfId="4427" xr:uid="{A5AA1760-3973-4581-9FAA-9CB7769ED88E}"/>
    <cellStyle name="Normal 24 4" xfId="4357" xr:uid="{4FE3FC5B-2471-4EA7-BBAC-75317ED03D2A}"/>
    <cellStyle name="Normal 24 5" xfId="4573" xr:uid="{75FB50E6-690A-4E76-A804-8D0937010B89}"/>
    <cellStyle name="Normal 24 6" xfId="4740" xr:uid="{257F0779-46F9-4772-8371-236B38F49750}"/>
    <cellStyle name="Normal 25" xfId="451" xr:uid="{4BAED9FC-D305-40C3-8A8F-1D96689C56DB}"/>
    <cellStyle name="Normal 25 2" xfId="4360" xr:uid="{43E44CF7-2D88-4751-9CFD-6F823F73D975}"/>
    <cellStyle name="Normal 25 2 2" xfId="5337" xr:uid="{E3EE6D1F-20AF-4800-B271-22DC2D77D3CD}"/>
    <cellStyle name="Normal 25 3" xfId="4429" xr:uid="{F508095B-A56F-42FE-8F86-746FFC18F576}"/>
    <cellStyle name="Normal 25 4" xfId="4359" xr:uid="{16493CFB-7BDA-4E96-92EB-2B8AC3873446}"/>
    <cellStyle name="Normal 25 5" xfId="4575" xr:uid="{A746D299-7EF2-4DC2-9046-5EEE443A4AB8}"/>
    <cellStyle name="Normal 26" xfId="2498" xr:uid="{2B8420EE-8582-4A5B-81A0-D41A6CC2E91C}"/>
    <cellStyle name="Normal 26 2" xfId="2499" xr:uid="{15BB896B-AFC5-482F-B1C5-CD8F72B61F54}"/>
    <cellStyle name="Normal 26 2 2" xfId="4362" xr:uid="{BEA0407A-2E35-42ED-BF16-8FCB63D186A2}"/>
    <cellStyle name="Normal 26 3" xfId="4361" xr:uid="{27AAC0EA-7C7A-4163-B2A7-922AC2FD961F}"/>
    <cellStyle name="Normal 26 3 2" xfId="4436" xr:uid="{9DDBABBE-0020-4C08-B9B4-D78F033C8E31}"/>
    <cellStyle name="Normal 26 3 3" xfId="5368" xr:uid="{51F207EA-E4DA-417C-8F3E-F0F060C0B1EF}"/>
    <cellStyle name="Normal 27" xfId="2507" xr:uid="{9DBC6CA2-3560-4005-9AAD-6478F6A5E73A}"/>
    <cellStyle name="Normal 27 2" xfId="4364" xr:uid="{259FCC2F-022E-4E1A-AA20-FD5479AF1797}"/>
    <cellStyle name="Normal 27 2 2" xfId="6038" xr:uid="{1CAE3EDE-3469-4D9A-B833-832D47366D36}"/>
    <cellStyle name="Normal 27 3" xfId="4363" xr:uid="{950DC0EC-ACD0-4F69-AD2A-62550C2AB3AC}"/>
    <cellStyle name="Normal 27 4" xfId="4599" xr:uid="{47B54480-9821-4689-B88C-FDA3D4E5B984}"/>
    <cellStyle name="Normal 27 5" xfId="5320" xr:uid="{2CCD1705-5D85-4C74-AC7D-A858AB41222C}"/>
    <cellStyle name="Normal 27 6" xfId="4589" xr:uid="{B766BFCB-0F98-41E8-ADCA-7D5D6BDD5924}"/>
    <cellStyle name="Normal 27 7" xfId="5332" xr:uid="{A120B715-D2E7-49A9-AFC6-50334622486F}"/>
    <cellStyle name="Normal 28" xfId="4365" xr:uid="{50B0CEF5-EB10-49DA-BBA2-8080820B9A68}"/>
    <cellStyle name="Normal 28 2" xfId="4366" xr:uid="{5892889E-A471-4945-A76B-F539749C2160}"/>
    <cellStyle name="Normal 28 3" xfId="4367" xr:uid="{B48FF1BE-999F-4159-B4D4-63265834CE5D}"/>
    <cellStyle name="Normal 29" xfId="4368" xr:uid="{33F16599-265A-43E6-B2F5-D4A72812759D}"/>
    <cellStyle name="Normal 29 2" xfId="4369" xr:uid="{4A00F98E-CE23-4F68-9517-C0A9553E45B9}"/>
    <cellStyle name="Normal 3" xfId="2" xr:uid="{665067A7-73F8-4B7E-BFD2-7BB3B9468366}"/>
    <cellStyle name="Normal 3 2" xfId="81" xr:uid="{3FD844F1-00FB-4506-9E40-F99EA367D82E}"/>
    <cellStyle name="Normal 3 2 2" xfId="82" xr:uid="{5E6E51F2-56B3-4519-ABC4-664CEBCBB431}"/>
    <cellStyle name="Normal 3 2 2 2" xfId="288" xr:uid="{3ADAD257-5FBD-4AE4-BF5E-962627C98518}"/>
    <cellStyle name="Normal 3 2 2 2 2" xfId="4665" xr:uid="{440D8603-E791-4C32-B4E1-A4CD0DE60111}"/>
    <cellStyle name="Normal 3 2 2 3" xfId="4556" xr:uid="{8D130615-895C-4A67-B280-EA8A88A80AF6}"/>
    <cellStyle name="Normal 3 2 3" xfId="83" xr:uid="{4280871F-398E-4908-8A30-11A9D7C26F4B}"/>
    <cellStyle name="Normal 3 2 3 2" xfId="5493" xr:uid="{A869B63A-E22E-4036-9B51-87F16F791B75}"/>
    <cellStyle name="Normal 3 2 4" xfId="289" xr:uid="{268AA8CC-1D11-4173-A9AF-2F773CCAEFA4}"/>
    <cellStyle name="Normal 3 2 4 2" xfId="4666" xr:uid="{13B72847-0975-4921-AFC2-DC3ADCDCFD0C}"/>
    <cellStyle name="Normal 3 2 5" xfId="2506" xr:uid="{D7057E14-F46F-46A3-8DCE-3381F1D2FDBE}"/>
    <cellStyle name="Normal 3 2 5 2" xfId="4509" xr:uid="{D0963D34-8E0A-4B9C-B43A-BDCF5863E6D7}"/>
    <cellStyle name="Normal 3 2 5 3" xfId="5304" xr:uid="{20E8B528-E8D1-4819-8BB1-20D33B3679BF}"/>
    <cellStyle name="Normal 3 2 5 4" xfId="6087" xr:uid="{77143690-A7F7-451E-BA03-22280038E8E3}"/>
    <cellStyle name="Normal 3 3" xfId="84" xr:uid="{1CD4C5F8-1CF2-484C-9BAA-2D59B1666AA1}"/>
    <cellStyle name="Normal 3 3 2" xfId="290" xr:uid="{14BCFD18-2AAB-40FB-A093-B3279817B18A}"/>
    <cellStyle name="Normal 3 3 2 2" xfId="4667" xr:uid="{DDB743BA-A21E-49CB-9590-C94B416F23BA}"/>
    <cellStyle name="Normal 3 3 3" xfId="4557" xr:uid="{93A009CA-6E3C-44C2-8B86-E2532E2B9EAA}"/>
    <cellStyle name="Normal 3 4" xfId="85" xr:uid="{30A37B4B-8382-41B1-960E-63B365E6C2FA}"/>
    <cellStyle name="Normal 3 4 2" xfId="2502" xr:uid="{2CB908F7-6C3A-4620-B21B-8B3981A10CF2}"/>
    <cellStyle name="Normal 3 4 2 2" xfId="4668" xr:uid="{87BA5556-5B8E-452F-A986-F8FE7030F1E0}"/>
    <cellStyle name="Normal 3 4 3" xfId="5341" xr:uid="{0A03E35E-8E4F-4F6F-9F90-12310DBD0DBD}"/>
    <cellStyle name="Normal 3 5" xfId="2501" xr:uid="{51CE2779-0D93-4DC8-AEAD-8787A8DD6694}"/>
    <cellStyle name="Normal 3 5 2" xfId="4669" xr:uid="{969ED86B-FCD0-40B5-A74F-14C1F18D2246}"/>
    <cellStyle name="Normal 3 5 3" xfId="4745" xr:uid="{BB5E2C03-27BC-41C4-B78F-63FC6FA05A67}"/>
    <cellStyle name="Normal 3 5 4" xfId="4713" xr:uid="{1143990E-81D5-4C99-ACE4-EACF8506CE48}"/>
    <cellStyle name="Normal 3 6" xfId="4664" xr:uid="{557F225E-F938-4C6D-80E4-A816FB0801A9}"/>
    <cellStyle name="Normal 3 6 2" xfId="5336" xr:uid="{8BD1D136-01A2-4CC6-B03C-0EDDF635A06F}"/>
    <cellStyle name="Normal 3 6 2 2" xfId="5333" xr:uid="{A3FD454D-EBE0-4E1B-9EFB-427ED2DD59DC}"/>
    <cellStyle name="Normal 3 6 2 3" xfId="5355" xr:uid="{50E67297-E698-4B20-8E9E-F177F818B722}"/>
    <cellStyle name="Normal 3 6 3" xfId="5348" xr:uid="{E53AA648-9B20-476B-8B92-2D6A89FC39AB}"/>
    <cellStyle name="Normal 3 6 3 2" xfId="5359" xr:uid="{B95CE3A7-6964-482A-99A0-665E197E0A3C}"/>
    <cellStyle name="Normal 30" xfId="4370" xr:uid="{6DD3272D-B157-43A8-B551-EDA83F156BED}"/>
    <cellStyle name="Normal 30 2" xfId="4371" xr:uid="{866F9265-7470-47DA-A851-681A7BF651CF}"/>
    <cellStyle name="Normal 31" xfId="4372" xr:uid="{1B91203F-554E-48F9-87AA-B90B72C23CF5}"/>
    <cellStyle name="Normal 31 2" xfId="4373" xr:uid="{27AED5DD-4752-405B-838C-3F558E764898}"/>
    <cellStyle name="Normal 32" xfId="4374" xr:uid="{40187EB4-0FF2-4237-9F12-BDE1BB466AD7}"/>
    <cellStyle name="Normal 33" xfId="4375" xr:uid="{DD00A9AD-C7E4-4D30-ACA7-8FD3BA62CDC1}"/>
    <cellStyle name="Normal 33 2" xfId="4376" xr:uid="{8E0D2DDA-7D7B-4062-B6C1-0A99BFAB2806}"/>
    <cellStyle name="Normal 34" xfId="4377" xr:uid="{879FD49B-5292-4E96-ACA6-E56B1CB9AFBD}"/>
    <cellStyle name="Normal 34 2" xfId="4378" xr:uid="{F578FD06-54FD-4E0C-ACEC-404EDC6A47B2}"/>
    <cellStyle name="Normal 35" xfId="4379" xr:uid="{9EEC1041-AE5B-4F65-977B-9D00345A12B9}"/>
    <cellStyle name="Normal 35 2" xfId="4380" xr:uid="{625ABF91-B378-4626-97E3-DD7869F45622}"/>
    <cellStyle name="Normal 36" xfId="4381" xr:uid="{FAD3D69E-AD21-451A-B55B-F1F632FDE010}"/>
    <cellStyle name="Normal 36 2" xfId="4382" xr:uid="{05B2FF49-3815-4174-BB23-9E8426802087}"/>
    <cellStyle name="Normal 37" xfId="4383" xr:uid="{144CC784-65B4-4677-9F7E-CDE0825D4594}"/>
    <cellStyle name="Normal 37 2" xfId="4384" xr:uid="{7FF5104A-3EC4-4C27-9DF3-7C590F66C864}"/>
    <cellStyle name="Normal 38" xfId="4385" xr:uid="{14E25D39-30CB-443C-900A-F136FB6103E9}"/>
    <cellStyle name="Normal 38 2" xfId="4386" xr:uid="{46A9DC60-A33D-4C5F-8DD4-AE0E936DB112}"/>
    <cellStyle name="Normal 39" xfId="4387" xr:uid="{155DADE2-2CE6-4FA9-B992-92DDC78BE5A8}"/>
    <cellStyle name="Normal 39 2" xfId="4388" xr:uid="{608B04EB-1DCC-4AC4-AA64-B91FD131636B}"/>
    <cellStyle name="Normal 39 2 2" xfId="4389" xr:uid="{071E6161-21F5-4935-A92C-A7776D4C5A7E}"/>
    <cellStyle name="Normal 39 3" xfId="4390" xr:uid="{F8643D81-0F2E-43E9-826F-7E5D6C4148A5}"/>
    <cellStyle name="Normal 4" xfId="86" xr:uid="{1D79DF36-F770-4C8A-A1E7-944332F59D6F}"/>
    <cellStyle name="Normal 4 2" xfId="87" xr:uid="{01B11BB0-A061-4F73-AC3E-A943719BB17F}"/>
    <cellStyle name="Normal 4 2 2" xfId="88" xr:uid="{26873270-54B9-44A6-8E5D-95FF72FFAC70}"/>
    <cellStyle name="Normal 4 2 2 2" xfId="445" xr:uid="{BD99669C-662F-4C20-9316-699187E44A85}"/>
    <cellStyle name="Normal 4 2 2 3" xfId="2807" xr:uid="{A2646042-7F25-4700-BA4C-1DEF30BFAAEC}"/>
    <cellStyle name="Normal 4 2 2 4" xfId="2808" xr:uid="{78BBD98B-D3D3-4773-BAE1-146E3DD3C866}"/>
    <cellStyle name="Normal 4 2 2 4 2" xfId="2809" xr:uid="{79A48DCA-F757-46A6-BD6F-37908442FE6E}"/>
    <cellStyle name="Normal 4 2 2 4 3" xfId="2810" xr:uid="{2EFC9370-4601-4ED3-B8EB-EA810C609F81}"/>
    <cellStyle name="Normal 4 2 2 4 3 2" xfId="2811" xr:uid="{F8F1DA11-B0AA-4579-A7CD-EA56B2946607}"/>
    <cellStyle name="Normal 4 2 2 4 3 3" xfId="4312" xr:uid="{3351E807-8AEB-4383-8C49-B95AD8BD3A78}"/>
    <cellStyle name="Normal 4 2 3" xfId="2493" xr:uid="{FC2913B2-3CAB-4FD3-AED3-B9C12755FF2D}"/>
    <cellStyle name="Normal 4 2 3 2" xfId="2504" xr:uid="{AAC62308-55C8-4597-8F01-7BE7A7EA05C7}"/>
    <cellStyle name="Normal 4 2 3 2 2" xfId="4462" xr:uid="{7327090C-88D0-4483-9FF1-6EA03D8FB6EF}"/>
    <cellStyle name="Normal 4 2 3 2 3" xfId="5358" xr:uid="{D23FC602-AA6D-4BBB-ACAC-A6C51A932C7F}"/>
    <cellStyle name="Normal 4 2 3 3" xfId="4463" xr:uid="{1F44A15F-AAF0-44C3-BB8A-1CDE3DD23539}"/>
    <cellStyle name="Normal 4 2 3 3 2" xfId="4464" xr:uid="{17C82A83-51FC-4F8C-A667-9111F5B3A021}"/>
    <cellStyle name="Normal 4 2 3 3 2 2" xfId="6059" xr:uid="{C9601FAB-9888-4CC8-B79E-04A7D28FDE88}"/>
    <cellStyle name="Normal 4 2 3 3 3" xfId="6058" xr:uid="{244E25FB-D10E-4F91-B0CB-63D29B9F2986}"/>
    <cellStyle name="Normal 4 2 3 4" xfId="4465" xr:uid="{AB0C8F2C-A147-4140-B658-70F4E580C54E}"/>
    <cellStyle name="Normal 4 2 3 4 2" xfId="6060" xr:uid="{7B38C389-1143-4F7F-BF32-8A6F9FDEE68B}"/>
    <cellStyle name="Normal 4 2 3 5" xfId="4466" xr:uid="{4918103E-A5F7-452D-A709-B0E562E39D9E}"/>
    <cellStyle name="Normal 4 2 3 5 2" xfId="6061" xr:uid="{B6C06E80-1B9C-4A99-B31E-F936ED09A997}"/>
    <cellStyle name="Normal 4 2 3 6" xfId="6057" xr:uid="{6D73BF6A-DFEB-4DB7-A728-E39DE9AB4CE4}"/>
    <cellStyle name="Normal 4 2 4" xfId="2494" xr:uid="{A9D2AEEB-DDEA-42BB-A8C8-FE9D37BC5813}"/>
    <cellStyle name="Normal 4 2 4 2" xfId="4392" xr:uid="{9E6EE86D-9FF4-41C6-B0EF-8D57899DB421}"/>
    <cellStyle name="Normal 4 2 4 2 2" xfId="4467" xr:uid="{17F1030A-5D1E-415F-B862-5A1CAD14F2B5}"/>
    <cellStyle name="Normal 4 2 4 2 3" xfId="4694" xr:uid="{1225A93A-4C92-460F-99EF-7FC8360EA015}"/>
    <cellStyle name="Normal 4 2 4 2 4" xfId="4613" xr:uid="{2F2F7720-4845-49DF-8B4E-C2F38D5F8A85}"/>
    <cellStyle name="Normal 4 2 4 3" xfId="4576" xr:uid="{42253182-34E6-47BD-97E8-4D378B271E5E}"/>
    <cellStyle name="Normal 4 2 4 3 2" xfId="5495" xr:uid="{283517B7-D78A-4F35-8937-019ECFB9A044}"/>
    <cellStyle name="Normal 4 2 4 3 3" xfId="6076" xr:uid="{8CB80BBB-224B-468E-9041-071B7B585651}"/>
    <cellStyle name="Normal 4 2 4 4" xfId="4714" xr:uid="{D591BF10-6657-4942-BD7D-9B7802452D72}"/>
    <cellStyle name="Normal 4 2 5" xfId="1168" xr:uid="{49EC8F6F-38DA-432C-A953-57F4FDEFADCA}"/>
    <cellStyle name="Normal 4 2 5 2" xfId="6056" xr:uid="{F2EC413C-F3E8-4993-BA86-4664AE5C5AD3}"/>
    <cellStyle name="Normal 4 2 6" xfId="4558" xr:uid="{701D5843-F4F5-4CD8-9284-B64CC4EC164C}"/>
    <cellStyle name="Normal 4 2 7" xfId="5347" xr:uid="{35575AA0-631A-4376-8BB6-48C5B43474EA}"/>
    <cellStyle name="Normal 4 3" xfId="528" xr:uid="{EC5B2972-E324-4171-80C0-1A9F6686315D}"/>
    <cellStyle name="Normal 4 3 2" xfId="1170" xr:uid="{D3732597-8E48-4C85-861E-BEF6C1E6C911}"/>
    <cellStyle name="Normal 4 3 2 2" xfId="1171" xr:uid="{D8836D1F-11C0-4A79-AAE9-C393F989C73D}"/>
    <cellStyle name="Normal 4 3 2 3" xfId="1172" xr:uid="{4A23B2C2-44C8-4BD8-AB6E-2F5DA81B7D21}"/>
    <cellStyle name="Normal 4 3 3" xfId="1169" xr:uid="{EECFEEF9-F1B7-470C-8854-2766AAC53DF7}"/>
    <cellStyle name="Normal 4 3 3 2" xfId="4434" xr:uid="{656EB31D-48A1-4221-8762-3DC3F16F5D4E}"/>
    <cellStyle name="Normal 4 3 4" xfId="2812" xr:uid="{90B6A713-C947-4F38-9728-8F530BA3F3F3}"/>
    <cellStyle name="Normal 4 3 5" xfId="2813" xr:uid="{DF890398-A441-4823-A223-A127232C7AD4}"/>
    <cellStyle name="Normal 4 3 5 2" xfId="2814" xr:uid="{FEFA680E-C944-4829-ACFB-CBE52AA5131F}"/>
    <cellStyle name="Normal 4 3 5 3" xfId="2815" xr:uid="{EE695147-8309-489B-96E3-43563FFADF94}"/>
    <cellStyle name="Normal 4 3 5 3 2" xfId="2816" xr:uid="{D6F5C9E4-30AF-4826-A5AA-AABDEF0CA8F1}"/>
    <cellStyle name="Normal 4 3 5 3 3" xfId="4311" xr:uid="{F6382DCC-9331-4FFE-A995-AAA7E1F9EDA7}"/>
    <cellStyle name="Normal 4 3 6" xfId="4314" xr:uid="{4A4EFAD8-8B08-47D7-AD2A-E75E252F9962}"/>
    <cellStyle name="Normal 4 3 7" xfId="5357" xr:uid="{40DFF52F-01F3-4411-8398-3C646B2EBFB1}"/>
    <cellStyle name="Normal 4 4" xfId="453" xr:uid="{B62036E9-90BF-4DEF-A1F1-637BFFA9973C}"/>
    <cellStyle name="Normal 4 4 2" xfId="2495" xr:uid="{A202BE59-00D9-4D02-B591-7B56CDB94BCF}"/>
    <cellStyle name="Normal 4 4 3" xfId="2503" xr:uid="{93A73A4E-38E6-4A9B-A40C-EED19E5DC0E0}"/>
    <cellStyle name="Normal 4 4 3 2" xfId="4317" xr:uid="{14D832BB-4A83-4B59-B8AE-042CA2C63CFE}"/>
    <cellStyle name="Normal 4 4 3 3" xfId="4316" xr:uid="{A56B5341-15F2-40AA-9BEB-A754D6A3A836}"/>
    <cellStyle name="Normal 4 4 4" xfId="4747" xr:uid="{138359E8-839D-4119-95DD-71B49828DAB1}"/>
    <cellStyle name="Normal 4 4 5" xfId="5356" xr:uid="{09A38E57-430B-40FA-B707-FF2124073B4E}"/>
    <cellStyle name="Normal 4 5" xfId="2496" xr:uid="{266E2985-2658-4853-8740-1E0F53793FF8}"/>
    <cellStyle name="Normal 4 5 2" xfId="4391" xr:uid="{1E6AC941-68B8-459E-86B1-01E1A34A4ED7}"/>
    <cellStyle name="Normal 4 5 3" xfId="5494" xr:uid="{8A88D015-FE6A-437B-BB81-0B969981C8B7}"/>
    <cellStyle name="Normal 4 6" xfId="2497" xr:uid="{92A2B8D5-107B-4333-A385-61A62A205DE1}"/>
    <cellStyle name="Normal 4 7" xfId="900" xr:uid="{156D4C08-D782-4887-8E46-8BBCAE6A1E09}"/>
    <cellStyle name="Normal 4 8" xfId="5346" xr:uid="{45726783-B4B8-46F1-8335-76DC5699D8FE}"/>
    <cellStyle name="Normal 40" xfId="4393" xr:uid="{1FA2C17E-7635-4C43-BB42-A3BB0C0FC11C}"/>
    <cellStyle name="Normal 40 2" xfId="4394" xr:uid="{A9D5921D-84CB-4E49-B7D1-70021B9DF04C}"/>
    <cellStyle name="Normal 40 2 2" xfId="4395" xr:uid="{03A49D50-C0B6-49A7-BF69-53F4D1AB8073}"/>
    <cellStyle name="Normal 40 3" xfId="4396" xr:uid="{B989F7FB-BA28-410E-B4CC-4F49B796A8DA}"/>
    <cellStyle name="Normal 41" xfId="4397" xr:uid="{FEA8711C-2E6D-4CE7-8F96-FEA5F6986FA1}"/>
    <cellStyle name="Normal 41 2" xfId="4398" xr:uid="{9F2020DC-DCBC-457B-A225-66F2C28CCD34}"/>
    <cellStyle name="Normal 42" xfId="4399" xr:uid="{DCA30906-B0D6-482E-988D-8F718894742C}"/>
    <cellStyle name="Normal 42 2" xfId="4400" xr:uid="{BEE8306E-719D-45CA-A2F0-B6476FF5AE98}"/>
    <cellStyle name="Normal 43" xfId="4401" xr:uid="{81ACA007-9B12-4F52-AC28-11655A552C4A}"/>
    <cellStyle name="Normal 43 2" xfId="4402" xr:uid="{2E48267E-D6EE-4A07-8E6D-61C387CF574F}"/>
    <cellStyle name="Normal 44" xfId="4412" xr:uid="{636D2B9C-79D2-4018-868A-1FD3AC78122F}"/>
    <cellStyle name="Normal 44 2" xfId="4413" xr:uid="{C5D61333-4ADA-4430-873E-FABCEA44C74B}"/>
    <cellStyle name="Normal 45" xfId="4674" xr:uid="{948D2790-49AA-4B4B-BEB6-EB18CB707A0B}"/>
    <cellStyle name="Normal 45 2" xfId="5324" xr:uid="{68301ED1-FABE-4BA5-B6BB-006010F6D559}"/>
    <cellStyle name="Normal 45 3" xfId="5323" xr:uid="{FE3D562E-C578-4A48-BB4E-16FE06A8F05D}"/>
    <cellStyle name="Normal 46" xfId="5364" xr:uid="{562CE099-228B-475A-9C9D-5A4BF1184BDF}"/>
    <cellStyle name="Normal 47" xfId="5363" xr:uid="{BD1C12E8-41B4-4B19-BC7A-A3039769302A}"/>
    <cellStyle name="Normal 47 2" xfId="6147" xr:uid="{CD3AB7C9-9A80-4C28-ADB9-4F790DFF4EE5}"/>
    <cellStyle name="Normal 5" xfId="89" xr:uid="{856C2FEB-10CF-4925-A469-A1455E4129D1}"/>
    <cellStyle name="Normal 5 10" xfId="291" xr:uid="{8EFE5AC1-1106-4937-AF5D-7269429551AF}"/>
    <cellStyle name="Normal 5 10 2" xfId="529" xr:uid="{51B1AAF1-FF93-4A7D-A24E-11AC8B2D14EB}"/>
    <cellStyle name="Normal 5 10 2 2" xfId="1173" xr:uid="{613B76DB-417F-439F-B69A-A595399D5013}"/>
    <cellStyle name="Normal 5 10 2 3" xfId="2817" xr:uid="{1410B3CA-9E11-4725-9C97-2CD5D25B5B3E}"/>
    <cellStyle name="Normal 5 10 2 4" xfId="2818" xr:uid="{47698D67-290C-4A61-A9DE-EB0051666A2A}"/>
    <cellStyle name="Normal 5 10 3" xfId="1174" xr:uid="{DD649889-9FF2-4FA8-8533-D43D44C89320}"/>
    <cellStyle name="Normal 5 10 3 2" xfId="2819" xr:uid="{183BAE10-2C1E-4375-95FC-108F264071B6}"/>
    <cellStyle name="Normal 5 10 3 3" xfId="2820" xr:uid="{46866E76-90B9-41C6-9400-5527F0C8C779}"/>
    <cellStyle name="Normal 5 10 3 4" xfId="2821" xr:uid="{F8B885BB-835D-4588-BCD4-BC25A991D455}"/>
    <cellStyle name="Normal 5 10 4" xfId="2822" xr:uid="{950EFB58-091A-470B-966B-A17BBA869A88}"/>
    <cellStyle name="Normal 5 10 5" xfId="2823" xr:uid="{A8B1AA04-202C-454E-8E60-8FC4DA8ACAAF}"/>
    <cellStyle name="Normal 5 10 6" xfId="2824" xr:uid="{43829ECA-9ABD-4D30-AE23-4F2FE50518E8}"/>
    <cellStyle name="Normal 5 11" xfId="292" xr:uid="{49A1248F-159E-40C2-A15B-F7E69B039033}"/>
    <cellStyle name="Normal 5 11 2" xfId="1175" xr:uid="{12CC7145-7D5E-435B-8CD0-8FD2318804DF}"/>
    <cellStyle name="Normal 5 11 2 2" xfId="2825" xr:uid="{A64F14A5-CC9E-4406-BAE4-9B60E24E5F0C}"/>
    <cellStyle name="Normal 5 11 2 2 2" xfId="4403" xr:uid="{378EC5D9-CC00-4C5F-8FB2-3F678BBB9B6C}"/>
    <cellStyle name="Normal 5 11 2 2 3" xfId="4681" xr:uid="{F75DA394-9F09-4128-9CC9-6B520EB6EBF6}"/>
    <cellStyle name="Normal 5 11 2 3" xfId="2826" xr:uid="{E76A7A80-6699-4DC1-865F-A1ECAE0EE424}"/>
    <cellStyle name="Normal 5 11 2 4" xfId="2827" xr:uid="{20ABF58D-231A-4BE3-A4D1-9AE8E9F1B0AE}"/>
    <cellStyle name="Normal 5 11 3" xfId="2828" xr:uid="{8A33953D-361A-444D-BA08-0488F59D1C5E}"/>
    <cellStyle name="Normal 5 11 3 2" xfId="5340" xr:uid="{2F0F4343-EE2D-447B-B00F-7ECB15C7B77C}"/>
    <cellStyle name="Normal 5 11 4" xfId="2829" xr:uid="{6D3D2C12-6073-4F0B-891D-F574B61EF646}"/>
    <cellStyle name="Normal 5 11 4 2" xfId="4577" xr:uid="{3B461322-EC70-4CA6-A9A1-CA9EAD454723}"/>
    <cellStyle name="Normal 5 11 4 3" xfId="4682" xr:uid="{19CC550C-AC18-48E9-B15F-18462CB8B03A}"/>
    <cellStyle name="Normal 5 11 4 4" xfId="4606" xr:uid="{47CA6AA8-7819-49B6-A330-BE1D1121397E}"/>
    <cellStyle name="Normal 5 11 5" xfId="2830" xr:uid="{2C9F6646-79AC-4FEC-B72F-E70E4BD0D9DC}"/>
    <cellStyle name="Normal 5 12" xfId="1176" xr:uid="{E335118B-413C-41A0-9F18-F4669C270885}"/>
    <cellStyle name="Normal 5 12 2" xfId="2831" xr:uid="{FA216E5B-3BC2-45D1-B165-06DB1803A1A3}"/>
    <cellStyle name="Normal 5 12 2 2" xfId="6065" xr:uid="{36B78BD9-C070-46C3-A5A8-C29A25AE8FEE}"/>
    <cellStyle name="Normal 5 12 3" xfId="2832" xr:uid="{67F3348A-30E8-4938-8EF9-98ACE00495F3}"/>
    <cellStyle name="Normal 5 12 4" xfId="2833" xr:uid="{E65B2E9C-7C86-468E-A9B6-1C9C4F138053}"/>
    <cellStyle name="Normal 5 13" xfId="901" xr:uid="{2D7F549F-85B6-406A-89D7-C0B0CECBA109}"/>
    <cellStyle name="Normal 5 13 2" xfId="2834" xr:uid="{28045AAA-899A-480B-BAD2-E9C3243F6817}"/>
    <cellStyle name="Normal 5 13 3" xfId="2835" xr:uid="{039F3EC1-A66B-4C35-A1A6-ACD0608AEF9E}"/>
    <cellStyle name="Normal 5 13 4" xfId="2836" xr:uid="{4A0CA73A-C60C-4D3B-9812-234F24F79DBF}"/>
    <cellStyle name="Normal 5 14" xfId="2837" xr:uid="{DFB415EF-DEB2-400C-9EDD-79C61BE3A943}"/>
    <cellStyle name="Normal 5 14 2" xfId="2838" xr:uid="{F93B7A3D-8DEF-4D56-9E39-61E403989CD2}"/>
    <cellStyle name="Normal 5 15" xfId="2839" xr:uid="{1FD14691-6F4F-4AC3-A089-439DFEA6C33F}"/>
    <cellStyle name="Normal 5 16" xfId="2840" xr:uid="{6C35137B-1C76-4CB9-ACAC-16F9BFF6142D}"/>
    <cellStyle name="Normal 5 17" xfId="2841" xr:uid="{32184539-4A91-4D8C-B962-2FF043CA5DB4}"/>
    <cellStyle name="Normal 5 2" xfId="90" xr:uid="{812AC515-0FF3-4CF7-B5FB-E46A3802C211}"/>
    <cellStyle name="Normal 5 2 2" xfId="187" xr:uid="{45A3C11A-0D8F-44E2-8F5D-78EADDBBEDE1}"/>
    <cellStyle name="Normal 5 2 2 2" xfId="188" xr:uid="{737A6BD5-805A-4C7B-9453-A46DDD1A4166}"/>
    <cellStyle name="Normal 5 2 2 2 2" xfId="189" xr:uid="{C1889C57-D4E9-4BE4-BEF6-040E7139949A}"/>
    <cellStyle name="Normal 5 2 2 2 2 2" xfId="190" xr:uid="{BE6365B0-E85B-4812-959F-531FB2680403}"/>
    <cellStyle name="Normal 5 2 2 2 3" xfId="191" xr:uid="{248E6FC8-6EF4-4F97-B42B-2220A0E8B665}"/>
    <cellStyle name="Normal 5 2 2 2 4" xfId="4670" xr:uid="{E5C31E82-6F84-4503-8975-828033A7BF0D}"/>
    <cellStyle name="Normal 5 2 2 2 5" xfId="5300" xr:uid="{0A869061-E3ED-4CE4-B521-8B532B35C4D9}"/>
    <cellStyle name="Normal 5 2 2 2 6" xfId="6082" xr:uid="{31584932-5967-42AB-8BBB-F4166D56BF84}"/>
    <cellStyle name="Normal 5 2 2 3" xfId="192" xr:uid="{EC0B259A-A6D3-400F-978C-48176569B15D}"/>
    <cellStyle name="Normal 5 2 2 3 2" xfId="193" xr:uid="{0C65A7B7-CAFD-47EC-BCE2-6DBDC98E16CF}"/>
    <cellStyle name="Normal 5 2 2 4" xfId="194" xr:uid="{585165E3-75DE-485E-B9BD-3C3B23597CEE}"/>
    <cellStyle name="Normal 5 2 2 5" xfId="293" xr:uid="{5F27E608-168B-40B7-960C-B59B805CE104}"/>
    <cellStyle name="Normal 5 2 2 6" xfId="4596" xr:uid="{1008456D-78F8-465B-BD70-DCA4716652FB}"/>
    <cellStyle name="Normal 5 2 2 7" xfId="5329" xr:uid="{13165625-66C2-4ECB-A689-D221C62AE85B}"/>
    <cellStyle name="Normal 5 2 3" xfId="195" xr:uid="{DD7BD01B-47F6-4CDB-B452-91149656D1EC}"/>
    <cellStyle name="Normal 5 2 3 2" xfId="196" xr:uid="{E15280F4-4B3E-40A8-B42A-BF4E39BC505B}"/>
    <cellStyle name="Normal 5 2 3 2 2" xfId="197" xr:uid="{76A0AB3C-17CC-4E2E-957B-1215496FDE9D}"/>
    <cellStyle name="Normal 5 2 3 2 2 2" xfId="6066" xr:uid="{9D71087A-3902-4642-B979-96674CC9B92E}"/>
    <cellStyle name="Normal 5 2 3 2 2 3" xfId="6091" xr:uid="{F1007359-52AB-4FBB-94D2-FFC9551EB45A}"/>
    <cellStyle name="Normal 5 2 3 2 3" xfId="4559" xr:uid="{57B73E3E-87F2-49A3-A378-ABD2D16D5D9D}"/>
    <cellStyle name="Normal 5 2 3 2 3 2" xfId="6144" xr:uid="{F63EFEE5-5E34-4453-873E-8DB7B6A98EA3}"/>
    <cellStyle name="Normal 5 2 3 2 4" xfId="5301" xr:uid="{19AF036C-5447-48F7-9167-DE4E3A2D8865}"/>
    <cellStyle name="Normal 5 2 3 2 4 2" xfId="6143" xr:uid="{090B2AC1-6CC1-4A16-B3D7-6F59564ECF31}"/>
    <cellStyle name="Normal 5 2 3 2 5" xfId="6096" xr:uid="{F49B61C6-A004-42EA-B274-BE98D12D75C8}"/>
    <cellStyle name="Normal 5 2 3 3" xfId="198" xr:uid="{6C9BA49A-7A64-4D51-8F61-E738A81C3C67}"/>
    <cellStyle name="Normal 5 2 3 3 2" xfId="4742" xr:uid="{570909DE-BE9D-4C96-9F7E-EEB42BE5B253}"/>
    <cellStyle name="Normal 5 2 3 3 3" xfId="6039" xr:uid="{EFFD1515-5024-49A1-AD36-9AC9E45A9B7A}"/>
    <cellStyle name="Normal 5 2 3 3 4" xfId="6090" xr:uid="{5722E690-78F3-4521-B52B-0E975D1D4B61}"/>
    <cellStyle name="Normal 5 2 3 4" xfId="4404" xr:uid="{88D829CB-1C93-4E4F-833B-4E2C5314966C}"/>
    <cellStyle name="Normal 5 2 3 4 2" xfId="4715" xr:uid="{468B0DB2-58CF-4633-82E1-610F2D0D9E86}"/>
    <cellStyle name="Normal 5 2 3 5" xfId="4597" xr:uid="{F0AECF43-9C94-4487-90F7-D366DE00F2D5}"/>
    <cellStyle name="Normal 5 2 3 6" xfId="5321" xr:uid="{EC4AE0C7-854B-432A-8038-212D9312AC2A}"/>
    <cellStyle name="Normal 5 2 3 7" xfId="5330" xr:uid="{D8A2757E-FF15-4EFD-9524-EA1B5524980D}"/>
    <cellStyle name="Normal 5 2 4" xfId="199" xr:uid="{133AC427-3AC6-481E-B225-B3AE4DEBFA23}"/>
    <cellStyle name="Normal 5 2 4 2" xfId="200" xr:uid="{6EFB6A70-96EF-4B25-9AC8-EF89980BFA36}"/>
    <cellStyle name="Normal 5 2 5" xfId="201" xr:uid="{F0A042ED-6568-411D-A8F4-AEE28C1FE5D6}"/>
    <cellStyle name="Normal 5 2 6" xfId="186" xr:uid="{DAE3CA84-73B3-4911-8B0E-9E5674E7E26F}"/>
    <cellStyle name="Normal 5 3" xfId="91" xr:uid="{897EFDB0-A10A-4AAF-9082-FF087EEAE4D5}"/>
    <cellStyle name="Normal 5 3 2" xfId="4406" xr:uid="{E48F8BA4-3FCE-40E2-A090-713D49DAE827}"/>
    <cellStyle name="Normal 5 3 3" xfId="4405" xr:uid="{4322B792-F242-40D4-BF7F-EB4CB42ACA3B}"/>
    <cellStyle name="Normal 5 4" xfId="92" xr:uid="{422E289C-DC01-4F48-8000-7AA024C883E1}"/>
    <cellStyle name="Normal 5 4 10" xfId="2842" xr:uid="{F72BA89F-C989-47A6-9085-6CD7037C6565}"/>
    <cellStyle name="Normal 5 4 11" xfId="2843" xr:uid="{90CAEBF9-5FBD-4E60-BC05-8AB50DFE2E52}"/>
    <cellStyle name="Normal 5 4 2" xfId="93" xr:uid="{472798AC-8E41-481C-A943-866345EE21F7}"/>
    <cellStyle name="Normal 5 4 2 2" xfId="94" xr:uid="{43F7D44F-6A8A-4973-A38B-B57B84B1B2F2}"/>
    <cellStyle name="Normal 5 4 2 2 2" xfId="294" xr:uid="{7D70771A-BC00-4C39-BA7B-8BA2DC2E048C}"/>
    <cellStyle name="Normal 5 4 2 2 2 2" xfId="530" xr:uid="{EE8DA34F-FC70-4434-A34C-DC543AA91063}"/>
    <cellStyle name="Normal 5 4 2 2 2 2 2" xfId="531" xr:uid="{85EF36E8-E1A1-4BB2-8133-ACF9A6B93805}"/>
    <cellStyle name="Normal 5 4 2 2 2 2 2 2" xfId="1177" xr:uid="{593D42B3-0ABD-4621-9C53-A5B150D68CCE}"/>
    <cellStyle name="Normal 5 4 2 2 2 2 2 2 2" xfId="1178" xr:uid="{0411D6D3-53DE-4D6A-8EA0-10FCB49C2416}"/>
    <cellStyle name="Normal 5 4 2 2 2 2 2 2 2 2" xfId="5496" xr:uid="{DC14B500-1540-4AE8-B58A-B0B2013CE54D}"/>
    <cellStyle name="Normal 5 4 2 2 2 2 2 2 3" xfId="5497" xr:uid="{FB0F87E9-2179-46D1-A799-D0747D3B34AF}"/>
    <cellStyle name="Normal 5 4 2 2 2 2 2 3" xfId="1179" xr:uid="{E99BB8AB-4A0E-42A8-9254-97534DED59A2}"/>
    <cellStyle name="Normal 5 4 2 2 2 2 2 3 2" xfId="5498" xr:uid="{C99F5242-9944-47D7-8C6A-10B5D21D6A1E}"/>
    <cellStyle name="Normal 5 4 2 2 2 2 2 4" xfId="5499" xr:uid="{6F74B4FD-6572-4C72-B5B7-3D28AC3F1F7E}"/>
    <cellStyle name="Normal 5 4 2 2 2 2 3" xfId="1180" xr:uid="{6E01A50A-C999-48D6-8BA0-9DB3D6DAC219}"/>
    <cellStyle name="Normal 5 4 2 2 2 2 3 2" xfId="1181" xr:uid="{EEDFAF93-6CCB-4D3C-A7CE-5D6957219BEB}"/>
    <cellStyle name="Normal 5 4 2 2 2 2 3 2 2" xfId="5500" xr:uid="{29927584-484B-4223-AA0E-FC65A6C3058B}"/>
    <cellStyle name="Normal 5 4 2 2 2 2 3 3" xfId="5501" xr:uid="{BD8A783A-BA94-4F6E-85FF-106F80CAB8F5}"/>
    <cellStyle name="Normal 5 4 2 2 2 2 4" xfId="1182" xr:uid="{68410F00-844F-4890-88C8-CA26347AD504}"/>
    <cellStyle name="Normal 5 4 2 2 2 2 4 2" xfId="5502" xr:uid="{44AD99E4-8418-44B0-B88B-F706A5E2885A}"/>
    <cellStyle name="Normal 5 4 2 2 2 2 5" xfId="5503" xr:uid="{1DAD3624-EDE7-4825-890C-0B03A5871E7C}"/>
    <cellStyle name="Normal 5 4 2 2 2 3" xfId="532" xr:uid="{4F961A40-034E-4DFA-BE08-54EA3FAF6A21}"/>
    <cellStyle name="Normal 5 4 2 2 2 3 2" xfId="1183" xr:uid="{3ED1D01E-AC9D-4707-8580-C2AFD8AE1104}"/>
    <cellStyle name="Normal 5 4 2 2 2 3 2 2" xfId="1184" xr:uid="{88228BC4-71BD-4105-B7C9-5946393BCF35}"/>
    <cellStyle name="Normal 5 4 2 2 2 3 2 2 2" xfId="5504" xr:uid="{F8E3EEC2-BBCE-4665-8603-71F9635BFEEE}"/>
    <cellStyle name="Normal 5 4 2 2 2 3 2 3" xfId="5505" xr:uid="{9C559ADD-1E97-42BE-AF9F-DB1397CAE9D0}"/>
    <cellStyle name="Normal 5 4 2 2 2 3 3" xfId="1185" xr:uid="{FC5C046A-51B0-4274-9CA1-EC146003073A}"/>
    <cellStyle name="Normal 5 4 2 2 2 3 3 2" xfId="5506" xr:uid="{47536863-C981-4D2D-9AE0-FFE5C40AE505}"/>
    <cellStyle name="Normal 5 4 2 2 2 3 4" xfId="2844" xr:uid="{F159E718-9C4C-42DE-BA96-8D8750291FC3}"/>
    <cellStyle name="Normal 5 4 2 2 2 4" xfId="1186" xr:uid="{3D184D6A-D1BA-40F1-B8F9-202EC06B6E88}"/>
    <cellStyle name="Normal 5 4 2 2 2 4 2" xfId="1187" xr:uid="{2882D074-960B-4A8F-870C-8BA2791491DB}"/>
    <cellStyle name="Normal 5 4 2 2 2 4 2 2" xfId="5507" xr:uid="{16AA4340-BB4C-4652-BC3C-555AF6E4B205}"/>
    <cellStyle name="Normal 5 4 2 2 2 4 3" xfId="5508" xr:uid="{17720F33-F61D-4AE5-9F67-FEB365FAC396}"/>
    <cellStyle name="Normal 5 4 2 2 2 5" xfId="1188" xr:uid="{80DE660B-1A54-4DD4-A942-69540A38AC09}"/>
    <cellStyle name="Normal 5 4 2 2 2 5 2" xfId="5509" xr:uid="{5BE420F9-1E25-418F-AF83-868D93A780D0}"/>
    <cellStyle name="Normal 5 4 2 2 2 6" xfId="2845" xr:uid="{A25B7CCA-C53A-479D-B9EE-FF79C02F28DD}"/>
    <cellStyle name="Normal 5 4 2 2 3" xfId="295" xr:uid="{F86D3F19-3940-4BD2-A621-D26D6F8B1344}"/>
    <cellStyle name="Normal 5 4 2 2 3 2" xfId="533" xr:uid="{E1DDFF23-7A58-4DF4-BE51-2C4CA54489F2}"/>
    <cellStyle name="Normal 5 4 2 2 3 2 2" xfId="534" xr:uid="{6F25E865-7A7F-4EAA-BDB6-6F0DBBACDE30}"/>
    <cellStyle name="Normal 5 4 2 2 3 2 2 2" xfId="1189" xr:uid="{C1BBC7C1-9C55-47DC-88BF-CB4A25DE7FC7}"/>
    <cellStyle name="Normal 5 4 2 2 3 2 2 2 2" xfId="1190" xr:uid="{1B980B72-4B39-43B8-B758-CE9C82F89D75}"/>
    <cellStyle name="Normal 5 4 2 2 3 2 2 3" xfId="1191" xr:uid="{7AABE28E-356C-41A6-A0A1-674F490FE258}"/>
    <cellStyle name="Normal 5 4 2 2 3 2 3" xfId="1192" xr:uid="{6F6C2C7E-3FCB-41EE-996B-F91C25D46AB6}"/>
    <cellStyle name="Normal 5 4 2 2 3 2 3 2" xfId="1193" xr:uid="{9ACEA383-727B-4995-9140-A1C6016A27D6}"/>
    <cellStyle name="Normal 5 4 2 2 3 2 4" xfId="1194" xr:uid="{7F97D300-4105-494E-8620-F714C3E80907}"/>
    <cellStyle name="Normal 5 4 2 2 3 3" xfId="535" xr:uid="{13C62FE1-2109-45D4-BCC7-31F11A3EE3FC}"/>
    <cellStyle name="Normal 5 4 2 2 3 3 2" xfId="1195" xr:uid="{0371DE8B-2E7C-4053-AF78-3A1B35D12CE4}"/>
    <cellStyle name="Normal 5 4 2 2 3 3 2 2" xfId="1196" xr:uid="{40AAD612-5CC1-4FBD-B4F9-6AED9693EE25}"/>
    <cellStyle name="Normal 5 4 2 2 3 3 3" xfId="1197" xr:uid="{23F9BDF8-BAEA-495E-84FA-63A918EC5671}"/>
    <cellStyle name="Normal 5 4 2 2 3 4" xfId="1198" xr:uid="{7198B431-50DD-4756-8F87-3F4520B1AAC9}"/>
    <cellStyle name="Normal 5 4 2 2 3 4 2" xfId="1199" xr:uid="{AFC6AFB0-5F75-4F31-BFB8-4373B0B4D77F}"/>
    <cellStyle name="Normal 5 4 2 2 3 5" xfId="1200" xr:uid="{F5A537AB-C2F3-487F-A42A-68AEF0302645}"/>
    <cellStyle name="Normal 5 4 2 2 4" xfId="536" xr:uid="{030589A4-0B6A-45E4-8DCE-CCB0FFF0B46E}"/>
    <cellStyle name="Normal 5 4 2 2 4 2" xfId="537" xr:uid="{7CC50445-4960-4B83-BCE8-399C97E9B506}"/>
    <cellStyle name="Normal 5 4 2 2 4 2 2" xfId="1201" xr:uid="{A91FA6B5-5A4A-4B4F-8EB0-4AE8859EFA40}"/>
    <cellStyle name="Normal 5 4 2 2 4 2 2 2" xfId="1202" xr:uid="{CD7AB64D-977C-4554-9DBC-FF81524A61D3}"/>
    <cellStyle name="Normal 5 4 2 2 4 2 3" xfId="1203" xr:uid="{B8EF021E-B8ED-42F1-A929-15DD2032A064}"/>
    <cellStyle name="Normal 5 4 2 2 4 3" xfId="1204" xr:uid="{9AB1FA45-69D9-4BB5-9B65-A9F439F7E08C}"/>
    <cellStyle name="Normal 5 4 2 2 4 3 2" xfId="1205" xr:uid="{9C0260F3-9E41-4AA6-B635-AD035A1BD93B}"/>
    <cellStyle name="Normal 5 4 2 2 4 4" xfId="1206" xr:uid="{2F81E79D-9C5B-4A33-939C-E435C8C48280}"/>
    <cellStyle name="Normal 5 4 2 2 5" xfId="538" xr:uid="{513D9CC5-8C05-40F9-B199-348B21FEE124}"/>
    <cellStyle name="Normal 5 4 2 2 5 2" xfId="1207" xr:uid="{B9C0C132-4F66-497D-B674-1FD8DD24C09D}"/>
    <cellStyle name="Normal 5 4 2 2 5 2 2" xfId="1208" xr:uid="{F4E935BB-C02F-40AD-865A-BF0BAE368BB1}"/>
    <cellStyle name="Normal 5 4 2 2 5 3" xfId="1209" xr:uid="{E043EEEF-5129-45DE-8EA6-DBE87185E105}"/>
    <cellStyle name="Normal 5 4 2 2 5 4" xfId="2846" xr:uid="{5AFD1032-6A6C-4C32-B7FA-CED1909ABA2E}"/>
    <cellStyle name="Normal 5 4 2 2 6" xfId="1210" xr:uid="{DA774A69-E813-47B6-8735-D7EF26C49AA5}"/>
    <cellStyle name="Normal 5 4 2 2 6 2" xfId="1211" xr:uid="{968AFFF7-8590-493D-A7B5-D4F8AE14C385}"/>
    <cellStyle name="Normal 5 4 2 2 7" xfId="1212" xr:uid="{314A1F62-E137-4F9F-BA21-82D5EB7BBCD1}"/>
    <cellStyle name="Normal 5 4 2 2 8" xfId="2847" xr:uid="{28D630AA-2D3F-48E1-A67A-E0A1EBD8F64E}"/>
    <cellStyle name="Normal 5 4 2 3" xfId="296" xr:uid="{1B84E91A-29DF-4A09-AD51-EF3FEECBE12E}"/>
    <cellStyle name="Normal 5 4 2 3 2" xfId="539" xr:uid="{51196A78-F29D-4C88-8F98-900E5BA84989}"/>
    <cellStyle name="Normal 5 4 2 3 2 2" xfId="540" xr:uid="{15EA6834-21EA-4936-8475-269DF5C75EA5}"/>
    <cellStyle name="Normal 5 4 2 3 2 2 2" xfId="1213" xr:uid="{889F80B7-77DF-49C6-A138-F0FF6F35FD9C}"/>
    <cellStyle name="Normal 5 4 2 3 2 2 2 2" xfId="1214" xr:uid="{FF86FEA7-0B2F-43ED-9A15-5EC2528323AB}"/>
    <cellStyle name="Normal 5 4 2 3 2 2 2 2 2" xfId="5510" xr:uid="{8B85D593-E498-4066-B5D2-4D4B9CDE5A93}"/>
    <cellStyle name="Normal 5 4 2 3 2 2 2 3" xfId="5511" xr:uid="{28A0590D-4792-4A25-A8B1-3F671D2B9F10}"/>
    <cellStyle name="Normal 5 4 2 3 2 2 3" xfId="1215" xr:uid="{D782ED22-99D7-436F-B9AE-F966ADA9F38C}"/>
    <cellStyle name="Normal 5 4 2 3 2 2 3 2" xfId="5512" xr:uid="{8DC79B58-0112-4207-91F6-6DD9B2F9C4D2}"/>
    <cellStyle name="Normal 5 4 2 3 2 2 4" xfId="5513" xr:uid="{AC9077B7-23EA-4F42-AE68-BDE6F75691F8}"/>
    <cellStyle name="Normal 5 4 2 3 2 3" xfId="1216" xr:uid="{7A92AF5B-2750-4BFF-8E61-DB6DE7E39759}"/>
    <cellStyle name="Normal 5 4 2 3 2 3 2" xfId="1217" xr:uid="{78A4EB90-412E-4B72-9C00-E2D3EBA3024A}"/>
    <cellStyle name="Normal 5 4 2 3 2 3 2 2" xfId="5514" xr:uid="{2300E867-6A16-45C9-8D31-CC04E960D2DA}"/>
    <cellStyle name="Normal 5 4 2 3 2 3 3" xfId="5515" xr:uid="{0B03F5A0-7A2B-462B-9D1C-319844CB3914}"/>
    <cellStyle name="Normal 5 4 2 3 2 4" xfId="1218" xr:uid="{A9867A69-2CC3-43B3-A193-38A83617E579}"/>
    <cellStyle name="Normal 5 4 2 3 2 4 2" xfId="5516" xr:uid="{4DF190A9-699B-4F77-AAEE-C04DEC231B1D}"/>
    <cellStyle name="Normal 5 4 2 3 2 5" xfId="5517" xr:uid="{761D7E3B-3801-476A-A53B-840E15A4A81A}"/>
    <cellStyle name="Normal 5 4 2 3 3" xfId="541" xr:uid="{BA9D5F17-8CE6-49EC-8891-333F74D86DCC}"/>
    <cellStyle name="Normal 5 4 2 3 3 2" xfId="1219" xr:uid="{414F5350-6952-4B30-B30C-34BB2EAB5DDC}"/>
    <cellStyle name="Normal 5 4 2 3 3 2 2" xfId="1220" xr:uid="{C25F466D-7AB1-4563-8399-4C52D2A82809}"/>
    <cellStyle name="Normal 5 4 2 3 3 2 2 2" xfId="5518" xr:uid="{990057E1-EC68-418B-B0BA-A4463E18F0CC}"/>
    <cellStyle name="Normal 5 4 2 3 3 2 3" xfId="5519" xr:uid="{028E072D-09FA-442D-9B91-400E6927B4DA}"/>
    <cellStyle name="Normal 5 4 2 3 3 3" xfId="1221" xr:uid="{958F833B-CBEE-423C-823A-472B6DB6C82E}"/>
    <cellStyle name="Normal 5 4 2 3 3 3 2" xfId="5520" xr:uid="{DCF5B3EC-5FDC-4D41-9E56-9F35EDAD2083}"/>
    <cellStyle name="Normal 5 4 2 3 3 4" xfId="2848" xr:uid="{D6CC4A6A-7C7E-46A6-AE4B-DFEBB910FCFB}"/>
    <cellStyle name="Normal 5 4 2 3 4" xfId="1222" xr:uid="{C0AAD772-DACA-48A4-BABA-39787369D305}"/>
    <cellStyle name="Normal 5 4 2 3 4 2" xfId="1223" xr:uid="{0F991D5D-6172-47B5-AB7B-200DA46B529A}"/>
    <cellStyle name="Normal 5 4 2 3 4 2 2" xfId="5521" xr:uid="{01F9016E-63AC-4302-9895-A8F8C5EF05D6}"/>
    <cellStyle name="Normal 5 4 2 3 4 3" xfId="5522" xr:uid="{CD344D91-DD32-451D-B914-78EBA44C796C}"/>
    <cellStyle name="Normal 5 4 2 3 5" xfId="1224" xr:uid="{DEE398AB-52A1-4181-BEA0-8CED300EF9AF}"/>
    <cellStyle name="Normal 5 4 2 3 5 2" xfId="5523" xr:uid="{FC4DCF02-B255-4C32-A3C8-2E1D33564519}"/>
    <cellStyle name="Normal 5 4 2 3 6" xfId="2849" xr:uid="{74A4FF11-BE85-402D-B7A4-EF2445FF2993}"/>
    <cellStyle name="Normal 5 4 2 4" xfId="297" xr:uid="{C9773090-BA6D-4ED6-AAB4-4C3E92219457}"/>
    <cellStyle name="Normal 5 4 2 4 2" xfId="542" xr:uid="{6D39F650-7227-4382-99AB-48D7E2DBD0B8}"/>
    <cellStyle name="Normal 5 4 2 4 2 2" xfId="543" xr:uid="{4FECA78D-6C77-4271-A58A-E36D1E67EA3E}"/>
    <cellStyle name="Normal 5 4 2 4 2 2 2" xfId="1225" xr:uid="{2DB09AD6-62E5-45F0-898B-42A5406382BF}"/>
    <cellStyle name="Normal 5 4 2 4 2 2 2 2" xfId="1226" xr:uid="{54D1C860-82E2-454B-93B4-0203F576E926}"/>
    <cellStyle name="Normal 5 4 2 4 2 2 3" xfId="1227" xr:uid="{7BF39B1F-2432-4CB3-979B-C0CFA0C4149E}"/>
    <cellStyle name="Normal 5 4 2 4 2 3" xfId="1228" xr:uid="{23FA3B94-0B5A-4129-BAA7-533F1BADCFD5}"/>
    <cellStyle name="Normal 5 4 2 4 2 3 2" xfId="1229" xr:uid="{D5FF4752-9D01-422E-9F33-75D91C22EEC0}"/>
    <cellStyle name="Normal 5 4 2 4 2 4" xfId="1230" xr:uid="{04CE3ABE-E0A3-441C-BDB8-8A7C686AF189}"/>
    <cellStyle name="Normal 5 4 2 4 3" xfId="544" xr:uid="{6FDDC14B-BD11-42C8-AED4-FBE3924150EC}"/>
    <cellStyle name="Normal 5 4 2 4 3 2" xfId="1231" xr:uid="{A7BDDD7E-6907-48FF-88C7-1C929B25D928}"/>
    <cellStyle name="Normal 5 4 2 4 3 2 2" xfId="1232" xr:uid="{F28EADBF-BD6E-4B48-AD2F-0AA91B59C302}"/>
    <cellStyle name="Normal 5 4 2 4 3 3" xfId="1233" xr:uid="{8F11C6F2-9705-4CDB-ABE3-E34F5647ACB2}"/>
    <cellStyle name="Normal 5 4 2 4 4" xfId="1234" xr:uid="{CE3F637A-1F7C-461C-8479-DDD10DD05F21}"/>
    <cellStyle name="Normal 5 4 2 4 4 2" xfId="1235" xr:uid="{20B90FF2-FC68-40B9-8D06-8928BEB147C1}"/>
    <cellStyle name="Normal 5 4 2 4 5" xfId="1236" xr:uid="{AEDCEB68-321E-4F5A-B153-4FA9F22CD2A7}"/>
    <cellStyle name="Normal 5 4 2 5" xfId="298" xr:uid="{99819448-A9E9-44EA-92E4-123A23187CED}"/>
    <cellStyle name="Normal 5 4 2 5 2" xfId="545" xr:uid="{1CE5D9FA-AB38-4FCA-8308-16468B0A11FC}"/>
    <cellStyle name="Normal 5 4 2 5 2 2" xfId="1237" xr:uid="{6FFDF1E9-3486-4AD0-838E-CC3729DB55D9}"/>
    <cellStyle name="Normal 5 4 2 5 2 2 2" xfId="1238" xr:uid="{54FCE405-F216-41F8-A86E-5FF8E0AC96D8}"/>
    <cellStyle name="Normal 5 4 2 5 2 3" xfId="1239" xr:uid="{CFD6051E-2FD7-472F-9B01-2C70793A8F45}"/>
    <cellStyle name="Normal 5 4 2 5 3" xfId="1240" xr:uid="{9F790E50-C502-40E3-916C-03B9B316C765}"/>
    <cellStyle name="Normal 5 4 2 5 3 2" xfId="1241" xr:uid="{C78DA434-1626-43B1-A1D4-9EA8EDA203E4}"/>
    <cellStyle name="Normal 5 4 2 5 4" xfId="1242" xr:uid="{D6CBB60C-DDCB-49F1-A5F6-956983507846}"/>
    <cellStyle name="Normal 5 4 2 6" xfId="546" xr:uid="{A409A960-B38F-4B19-A8E2-14086E5849EC}"/>
    <cellStyle name="Normal 5 4 2 6 2" xfId="1243" xr:uid="{A8FC0AF0-2F20-417F-8768-6528B64E6B13}"/>
    <cellStyle name="Normal 5 4 2 6 2 2" xfId="1244" xr:uid="{BDB91426-CCFA-4FD7-8E4B-C7476B9F44DC}"/>
    <cellStyle name="Normal 5 4 2 6 2 3" xfId="4419" xr:uid="{65D86CB0-085B-4543-8B08-7B27CBEDAA87}"/>
    <cellStyle name="Normal 5 4 2 6 2 3 2" xfId="5524" xr:uid="{36C2DF19-F366-4A61-B397-0DAC63F4304B}"/>
    <cellStyle name="Normal 5 4 2 6 3" xfId="1245" xr:uid="{8A81C029-CA4B-420A-BA31-EA0078908F83}"/>
    <cellStyle name="Normal 5 4 2 6 4" xfId="2850" xr:uid="{39532FF9-B1F4-4AE9-B856-5611E66B6C07}"/>
    <cellStyle name="Normal 5 4 2 6 4 2" xfId="4584" xr:uid="{30D78682-6535-4E03-8538-418CBC276070}"/>
    <cellStyle name="Normal 5 4 2 6 4 3" xfId="4683" xr:uid="{408FCF94-43FF-415E-93DA-F659E112D1C2}"/>
    <cellStyle name="Normal 5 4 2 6 4 4" xfId="4611" xr:uid="{001032CD-622A-45AA-8CBE-725D73D26D2A}"/>
    <cellStyle name="Normal 5 4 2 7" xfId="1246" xr:uid="{263583DF-0D8F-43AD-98B1-4F9E17E6D8E5}"/>
    <cellStyle name="Normal 5 4 2 7 2" xfId="1247" xr:uid="{C79CD9F9-37A5-4BBA-AC40-C9E4FF6A1A22}"/>
    <cellStyle name="Normal 5 4 2 8" xfId="1248" xr:uid="{D7385CE7-2965-4F5C-AFB3-C70F4E88B2F4}"/>
    <cellStyle name="Normal 5 4 2 9" xfId="2851" xr:uid="{170CDF2A-A6E0-4599-9E7A-870294A6BC50}"/>
    <cellStyle name="Normal 5 4 3" xfId="95" xr:uid="{8021B7C8-BC67-432B-BC70-ECB2BEA304CD}"/>
    <cellStyle name="Normal 5 4 3 2" xfId="96" xr:uid="{A54BF1EF-C607-44D2-B6AD-CF4C1FA7C224}"/>
    <cellStyle name="Normal 5 4 3 2 2" xfId="547" xr:uid="{772F2867-56C8-49F8-8F27-7F601274BAAC}"/>
    <cellStyle name="Normal 5 4 3 2 2 2" xfId="548" xr:uid="{DA11CD76-D0A1-4883-ABC6-D69DFC9A269D}"/>
    <cellStyle name="Normal 5 4 3 2 2 2 2" xfId="1249" xr:uid="{4F56CB4C-6028-4463-B4FE-218D52636098}"/>
    <cellStyle name="Normal 5 4 3 2 2 2 2 2" xfId="1250" xr:uid="{32C583D7-A3D5-4400-94C0-21109FE0AC6E}"/>
    <cellStyle name="Normal 5 4 3 2 2 2 2 2 2" xfId="5525" xr:uid="{4E67C8CB-CD33-4BA6-82FF-66BCBBFF2A38}"/>
    <cellStyle name="Normal 5 4 3 2 2 2 2 3" xfId="5526" xr:uid="{CCE90F08-EA35-4DAD-958B-AD5B7CF5A197}"/>
    <cellStyle name="Normal 5 4 3 2 2 2 3" xfId="1251" xr:uid="{50B6EA55-CC39-493B-A91F-A9801AACFAC6}"/>
    <cellStyle name="Normal 5 4 3 2 2 2 3 2" xfId="5527" xr:uid="{68FC1A09-44B0-40F9-B82B-426F47EF5512}"/>
    <cellStyle name="Normal 5 4 3 2 2 2 4" xfId="5528" xr:uid="{5764EA03-C6D7-4B13-859A-6106B684B830}"/>
    <cellStyle name="Normal 5 4 3 2 2 3" xfId="1252" xr:uid="{02C8BF28-5D13-4D6C-8096-512AF5D6A976}"/>
    <cellStyle name="Normal 5 4 3 2 2 3 2" xfId="1253" xr:uid="{96B98512-3867-4D6F-A1C6-AD525386DF89}"/>
    <cellStyle name="Normal 5 4 3 2 2 3 2 2" xfId="5529" xr:uid="{06FFD34D-3647-4CB0-875D-5BDB4CFE3BA4}"/>
    <cellStyle name="Normal 5 4 3 2 2 3 3" xfId="5530" xr:uid="{E3F981AB-FBEF-48BF-9B97-CA8C29DBA4FB}"/>
    <cellStyle name="Normal 5 4 3 2 2 4" xfId="1254" xr:uid="{3E91EFD6-99DD-4BCD-A1BD-D5CBC169E69E}"/>
    <cellStyle name="Normal 5 4 3 2 2 4 2" xfId="5531" xr:uid="{E7ACCD4A-1B9F-4F96-A9CD-39F86704F6EC}"/>
    <cellStyle name="Normal 5 4 3 2 2 5" xfId="5532" xr:uid="{6EBA62BB-B8A0-4C53-9530-670FD7705398}"/>
    <cellStyle name="Normal 5 4 3 2 3" xfId="549" xr:uid="{D8B7E952-5654-4590-AECE-9E09D4997A1E}"/>
    <cellStyle name="Normal 5 4 3 2 3 2" xfId="1255" xr:uid="{DBE2BB0B-2A3F-40C3-8768-1B9486F818B9}"/>
    <cellStyle name="Normal 5 4 3 2 3 2 2" xfId="1256" xr:uid="{A8F4ACD6-BA65-4470-BD4A-017517A1703F}"/>
    <cellStyle name="Normal 5 4 3 2 3 2 2 2" xfId="5533" xr:uid="{A9E5585A-ACF6-41A8-9E8A-2D421C5C293E}"/>
    <cellStyle name="Normal 5 4 3 2 3 2 3" xfId="5534" xr:uid="{C07867DA-AE0C-4803-B45E-F772CF92F5EE}"/>
    <cellStyle name="Normal 5 4 3 2 3 3" xfId="1257" xr:uid="{4F9729FD-6D51-4091-900E-5B57F3E81C67}"/>
    <cellStyle name="Normal 5 4 3 2 3 3 2" xfId="5535" xr:uid="{AC9BC2A7-1620-452F-ACB6-44AEFDCD2380}"/>
    <cellStyle name="Normal 5 4 3 2 3 4" xfId="2852" xr:uid="{7FB17892-049B-45DA-956F-013F904BD7EE}"/>
    <cellStyle name="Normal 5 4 3 2 4" xfId="1258" xr:uid="{A7BA148A-FC8B-4852-B0C8-9B75224FCD47}"/>
    <cellStyle name="Normal 5 4 3 2 4 2" xfId="1259" xr:uid="{44882F36-9654-4A76-AA35-1978370158E2}"/>
    <cellStyle name="Normal 5 4 3 2 4 2 2" xfId="5536" xr:uid="{84F67DA5-F19A-46E4-BB08-8FD8981934E5}"/>
    <cellStyle name="Normal 5 4 3 2 4 3" xfId="5537" xr:uid="{785CF5E2-CB02-4CE1-893C-AB82DE8EF982}"/>
    <cellStyle name="Normal 5 4 3 2 5" xfId="1260" xr:uid="{48D3C3FB-0857-45B2-A970-F6B757779D6C}"/>
    <cellStyle name="Normal 5 4 3 2 5 2" xfId="5538" xr:uid="{43EFE877-6405-4049-A33E-7335B45BEF3F}"/>
    <cellStyle name="Normal 5 4 3 2 6" xfId="2853" xr:uid="{9E0627A4-3796-4269-A2C0-529AC2CC47F9}"/>
    <cellStyle name="Normal 5 4 3 3" xfId="299" xr:uid="{914A98DB-C4ED-45E6-9267-38548405A55F}"/>
    <cellStyle name="Normal 5 4 3 3 2" xfId="550" xr:uid="{CA3261EC-4975-4EE1-8830-FA7034801DFC}"/>
    <cellStyle name="Normal 5 4 3 3 2 2" xfId="551" xr:uid="{C5982660-8272-4F32-B0D8-8587E9A33841}"/>
    <cellStyle name="Normal 5 4 3 3 2 2 2" xfId="1261" xr:uid="{F71A64D1-33F5-4A87-84E3-4E37A99F30D8}"/>
    <cellStyle name="Normal 5 4 3 3 2 2 2 2" xfId="1262" xr:uid="{AA827612-A98C-4259-91E6-4A9E66EF2B9F}"/>
    <cellStyle name="Normal 5 4 3 3 2 2 3" xfId="1263" xr:uid="{5DC88624-3C2A-4634-A7FB-2C35E72AF89A}"/>
    <cellStyle name="Normal 5 4 3 3 2 3" xfId="1264" xr:uid="{F475BA58-40F6-4662-9F5A-241242FA7010}"/>
    <cellStyle name="Normal 5 4 3 3 2 3 2" xfId="1265" xr:uid="{D1603413-BD94-4106-9E82-F164AB75AC3B}"/>
    <cellStyle name="Normal 5 4 3 3 2 4" xfId="1266" xr:uid="{2592E808-FA62-4FD6-B57B-BF7D316FB5E5}"/>
    <cellStyle name="Normal 5 4 3 3 3" xfId="552" xr:uid="{57CA4678-1C5F-4842-833B-B47BD7FC1A8E}"/>
    <cellStyle name="Normal 5 4 3 3 3 2" xfId="1267" xr:uid="{B2DCD294-CB85-4118-9E28-61203259B0E9}"/>
    <cellStyle name="Normal 5 4 3 3 3 2 2" xfId="1268" xr:uid="{B4D1EBD8-B6E2-48B5-8410-5711DA1C60E1}"/>
    <cellStyle name="Normal 5 4 3 3 3 3" xfId="1269" xr:uid="{C6E82B15-9BBB-4676-8054-9472AF883AA0}"/>
    <cellStyle name="Normal 5 4 3 3 4" xfId="1270" xr:uid="{7F4FF4A0-6B2E-4056-81FD-86E334463799}"/>
    <cellStyle name="Normal 5 4 3 3 4 2" xfId="1271" xr:uid="{C3E3B057-6C23-43DC-A7EE-F3356EE59898}"/>
    <cellStyle name="Normal 5 4 3 3 5" xfId="1272" xr:uid="{C376F6DC-A0D5-4CA9-898E-1CF7ABBBE261}"/>
    <cellStyle name="Normal 5 4 3 4" xfId="300" xr:uid="{5845F2C6-6E30-43D8-8C62-F80442B52575}"/>
    <cellStyle name="Normal 5 4 3 4 2" xfId="553" xr:uid="{A43F6B34-87E0-4F59-B747-A1469EEC68A8}"/>
    <cellStyle name="Normal 5 4 3 4 2 2" xfId="1273" xr:uid="{76CADC55-4F13-4408-947A-E1FD4F44C51F}"/>
    <cellStyle name="Normal 5 4 3 4 2 2 2" xfId="1274" xr:uid="{E0307186-C31C-46F9-96D5-540670CE048E}"/>
    <cellStyle name="Normal 5 4 3 4 2 3" xfId="1275" xr:uid="{64E22F24-ED1E-4FD9-BC43-ED4AC28690AD}"/>
    <cellStyle name="Normal 5 4 3 4 3" xfId="1276" xr:uid="{C7065877-79A9-43FD-A3FB-C2B9A33C45D7}"/>
    <cellStyle name="Normal 5 4 3 4 3 2" xfId="1277" xr:uid="{BF5EE607-CE41-485F-A75E-CC57C6C1416C}"/>
    <cellStyle name="Normal 5 4 3 4 4" xfId="1278" xr:uid="{A2F766E4-5494-47F0-A2E3-8BB0C32EA8BA}"/>
    <cellStyle name="Normal 5 4 3 5" xfId="554" xr:uid="{9AA6BE9D-9349-4D53-A5EA-4EE238597311}"/>
    <cellStyle name="Normal 5 4 3 5 2" xfId="1279" xr:uid="{5A13F5BB-482E-4DA9-A721-8DD449F435CA}"/>
    <cellStyle name="Normal 5 4 3 5 2 2" xfId="1280" xr:uid="{2C454539-39E5-4023-BFF1-D34AB4707E1A}"/>
    <cellStyle name="Normal 5 4 3 5 3" xfId="1281" xr:uid="{2B48AFD8-251F-436C-98EF-5B1A8571B0AC}"/>
    <cellStyle name="Normal 5 4 3 5 4" xfId="2854" xr:uid="{8E74C761-B375-4E9A-ACA5-A7F2CF2068F5}"/>
    <cellStyle name="Normal 5 4 3 6" xfId="1282" xr:uid="{1788623C-4C51-421A-BE0A-26D8E328B745}"/>
    <cellStyle name="Normal 5 4 3 6 2" xfId="1283" xr:uid="{075C2704-D7B2-4EE2-BF82-CD64A83C9830}"/>
    <cellStyle name="Normal 5 4 3 7" xfId="1284" xr:uid="{3054A964-2997-4179-8C2B-3C31CA2592E5}"/>
    <cellStyle name="Normal 5 4 3 8" xfId="2855" xr:uid="{E029F593-07EE-49EE-9EDA-3359C3E9CB1C}"/>
    <cellStyle name="Normal 5 4 4" xfId="97" xr:uid="{BD840DB9-9B21-474F-AB23-1FD256718343}"/>
    <cellStyle name="Normal 5 4 4 2" xfId="446" xr:uid="{DD0FBBD4-9A45-4419-989E-FF76B822218F}"/>
    <cellStyle name="Normal 5 4 4 2 2" xfId="555" xr:uid="{93521803-1E6C-44F6-BFF9-657452CEBEE0}"/>
    <cellStyle name="Normal 5 4 4 2 2 2" xfId="1285" xr:uid="{8F03DBD4-57A0-4CC1-9C1C-DA59E0AE1F5C}"/>
    <cellStyle name="Normal 5 4 4 2 2 2 2" xfId="1286" xr:uid="{743B5935-48A7-4ED8-9590-4F8795BA632C}"/>
    <cellStyle name="Normal 5 4 4 2 2 2 2 2" xfId="5539" xr:uid="{74E1B294-FCEA-4DCB-9755-6051A3A7C8D9}"/>
    <cellStyle name="Normal 5 4 4 2 2 2 3" xfId="5540" xr:uid="{7581DD39-2765-4EC9-9850-EF0665ABDF0D}"/>
    <cellStyle name="Normal 5 4 4 2 2 3" xfId="1287" xr:uid="{39D1DBE5-64BA-416E-BB7B-BE652AC776BB}"/>
    <cellStyle name="Normal 5 4 4 2 2 3 2" xfId="5541" xr:uid="{56C370CE-D658-4CE6-B83C-7394529D6B0A}"/>
    <cellStyle name="Normal 5 4 4 2 2 4" xfId="2856" xr:uid="{E28DB270-5DD3-4889-8622-794944626DEA}"/>
    <cellStyle name="Normal 5 4 4 2 3" xfId="1288" xr:uid="{04F10175-5E5E-47E0-8195-9CFC0B65B86C}"/>
    <cellStyle name="Normal 5 4 4 2 3 2" xfId="1289" xr:uid="{CF0EA277-D66F-4A8D-9CCC-84B248E35A52}"/>
    <cellStyle name="Normal 5 4 4 2 3 2 2" xfId="5542" xr:uid="{55E9F35D-D863-47D1-BC12-C8F2B69DEB3A}"/>
    <cellStyle name="Normal 5 4 4 2 3 3" xfId="5543" xr:uid="{3041289C-A9EA-420E-824B-046CE10CF5CC}"/>
    <cellStyle name="Normal 5 4 4 2 4" xfId="1290" xr:uid="{4003E7D1-DD74-4968-8B5C-FFE0079A7340}"/>
    <cellStyle name="Normal 5 4 4 2 4 2" xfId="5544" xr:uid="{EB5103E6-309B-431A-9C9F-2EC57DCE8CFD}"/>
    <cellStyle name="Normal 5 4 4 2 5" xfId="2857" xr:uid="{849991BB-63F6-4957-ADEE-1A9544FF182A}"/>
    <cellStyle name="Normal 5 4 4 3" xfId="556" xr:uid="{77DE53A0-4B16-4F68-9D05-5B0D2BF16CEF}"/>
    <cellStyle name="Normal 5 4 4 3 2" xfId="1291" xr:uid="{25E0A7AE-99E0-4174-839B-506C64F6715F}"/>
    <cellStyle name="Normal 5 4 4 3 2 2" xfId="1292" xr:uid="{6B3D9C27-0938-441C-A8FB-8F8B717249F8}"/>
    <cellStyle name="Normal 5 4 4 3 2 2 2" xfId="5545" xr:uid="{2F421F1B-85CE-4BB5-BE67-6B82E26056D8}"/>
    <cellStyle name="Normal 5 4 4 3 2 3" xfId="5546" xr:uid="{D660B108-78D9-46DC-BA25-9E3DCD135BD0}"/>
    <cellStyle name="Normal 5 4 4 3 3" xfId="1293" xr:uid="{1BA2FE53-7385-4ACB-992B-936B61B5A941}"/>
    <cellStyle name="Normal 5 4 4 3 3 2" xfId="5547" xr:uid="{B3F16573-CEEF-4E74-894C-FD539AD65C4E}"/>
    <cellStyle name="Normal 5 4 4 3 4" xfId="2858" xr:uid="{1265B81E-B77F-4061-B8FE-DFBA398E3D2B}"/>
    <cellStyle name="Normal 5 4 4 4" xfId="1294" xr:uid="{29EC2F98-8780-4AFA-A8D1-C9009FF320EB}"/>
    <cellStyle name="Normal 5 4 4 4 2" xfId="1295" xr:uid="{DC6FB6AC-2697-477E-932E-5148C973483E}"/>
    <cellStyle name="Normal 5 4 4 4 2 2" xfId="5548" xr:uid="{BA1BC6F2-E00F-42DE-9CF1-21C242E06A65}"/>
    <cellStyle name="Normal 5 4 4 4 3" xfId="2859" xr:uid="{A7742526-50E1-4AE6-8B47-5618DD99B954}"/>
    <cellStyle name="Normal 5 4 4 4 4" xfId="2860" xr:uid="{2CB8BF00-B5D0-42A1-AC06-3BC6B4C1285B}"/>
    <cellStyle name="Normal 5 4 4 5" xfId="1296" xr:uid="{34AF9D5B-DC19-4C17-ACDE-0EC5B6F2978C}"/>
    <cellStyle name="Normal 5 4 4 5 2" xfId="5549" xr:uid="{366586D7-787E-4D9D-AFA9-3D6DB13C9246}"/>
    <cellStyle name="Normal 5 4 4 6" xfId="2861" xr:uid="{C570D57F-F5B4-4ECC-938E-1EAFBDD895B6}"/>
    <cellStyle name="Normal 5 4 4 7" xfId="2862" xr:uid="{CF6DB6A5-020F-4AB2-B7F7-F44055C1834C}"/>
    <cellStyle name="Normal 5 4 5" xfId="301" xr:uid="{80835A6B-118F-45B3-8DDF-30FE4CE1BC42}"/>
    <cellStyle name="Normal 5 4 5 2" xfId="557" xr:uid="{AF8ACF65-A0AF-4B8C-B2AC-B8171BDA83D4}"/>
    <cellStyle name="Normal 5 4 5 2 2" xfId="558" xr:uid="{B8C86C21-5C40-4C3E-87BC-8C00D63D269A}"/>
    <cellStyle name="Normal 5 4 5 2 2 2" xfId="1297" xr:uid="{885AF0FD-BD8D-4684-9292-3649F87C3947}"/>
    <cellStyle name="Normal 5 4 5 2 2 2 2" xfId="1298" xr:uid="{0CE2997B-F216-4DBE-BFC6-AEE8FE9A6C38}"/>
    <cellStyle name="Normal 5 4 5 2 2 3" xfId="1299" xr:uid="{A118AF2C-3042-4B56-A215-1CFE264B6015}"/>
    <cellStyle name="Normal 5 4 5 2 3" xfId="1300" xr:uid="{724AE619-AD23-4B06-87DC-2E511856A94C}"/>
    <cellStyle name="Normal 5 4 5 2 3 2" xfId="1301" xr:uid="{BF858800-5324-48B7-BDEA-29A7D7F7CA1E}"/>
    <cellStyle name="Normal 5 4 5 2 4" xfId="1302" xr:uid="{83C010D0-B02C-4C35-BA46-EA02DB9672CF}"/>
    <cellStyle name="Normal 5 4 5 3" xfId="559" xr:uid="{38F0DADE-6E29-4FFE-84E3-8BEA24D1526D}"/>
    <cellStyle name="Normal 5 4 5 3 2" xfId="1303" xr:uid="{6171F98A-E094-4BAD-A36E-106E26B6D87B}"/>
    <cellStyle name="Normal 5 4 5 3 2 2" xfId="1304" xr:uid="{A12BD1DD-6DAA-4EF1-969F-E956390143CC}"/>
    <cellStyle name="Normal 5 4 5 3 3" xfId="1305" xr:uid="{66796787-4BCB-4FE5-B7A4-AA43FAD2511F}"/>
    <cellStyle name="Normal 5 4 5 3 4" xfId="2863" xr:uid="{A0F2A684-EBA0-4AEB-85EF-116135B18B1B}"/>
    <cellStyle name="Normal 5 4 5 4" xfId="1306" xr:uid="{BB264ABC-7B1F-4D19-B00D-A4A93AD7C29A}"/>
    <cellStyle name="Normal 5 4 5 4 2" xfId="1307" xr:uid="{CDB12F2F-66AD-4805-9CEF-A7A4058B5D70}"/>
    <cellStyle name="Normal 5 4 5 5" xfId="1308" xr:uid="{E0A1BE51-6743-4B52-BA63-1E6CC8737CDE}"/>
    <cellStyle name="Normal 5 4 5 6" xfId="2864" xr:uid="{380A4465-0671-4A3C-B60B-62E994BBAAE1}"/>
    <cellStyle name="Normal 5 4 6" xfId="302" xr:uid="{6C9551E5-FA5D-4567-B638-3931981D8BAE}"/>
    <cellStyle name="Normal 5 4 6 2" xfId="560" xr:uid="{E486A494-B1CA-4063-B60C-B67327487E1C}"/>
    <cellStyle name="Normal 5 4 6 2 2" xfId="1309" xr:uid="{E993AF58-F55E-49A8-8CEF-87557B707F3A}"/>
    <cellStyle name="Normal 5 4 6 2 2 2" xfId="1310" xr:uid="{BAC88C85-E874-4EC2-98C0-6DA926E66A61}"/>
    <cellStyle name="Normal 5 4 6 2 3" xfId="1311" xr:uid="{CF8B7DEA-F5B8-40BC-BF06-C0B50F82FA34}"/>
    <cellStyle name="Normal 5 4 6 2 4" xfId="2865" xr:uid="{86813364-8173-4B6D-9110-8747ADAC6D9F}"/>
    <cellStyle name="Normal 5 4 6 3" xfId="1312" xr:uid="{FE7B1C1F-5CBE-4296-9C8A-38C4E2CD9309}"/>
    <cellStyle name="Normal 5 4 6 3 2" xfId="1313" xr:uid="{6D116E63-DB81-4DFB-93D5-F3239DDA309B}"/>
    <cellStyle name="Normal 5 4 6 4" xfId="1314" xr:uid="{23E8095B-2417-49A2-BD74-0ADC2537EBD3}"/>
    <cellStyle name="Normal 5 4 6 5" xfId="2866" xr:uid="{817297A1-FC19-44D8-A770-05439E2FF64F}"/>
    <cellStyle name="Normal 5 4 7" xfId="561" xr:uid="{88C4A2BA-3341-47A2-841E-9A7D9BF5EE92}"/>
    <cellStyle name="Normal 5 4 7 2" xfId="1315" xr:uid="{3836A6BC-5063-4235-8843-E94797DC9DB8}"/>
    <cellStyle name="Normal 5 4 7 2 2" xfId="1316" xr:uid="{25FE5F45-BFDD-48FB-BFCD-77DF5FA0EFCD}"/>
    <cellStyle name="Normal 5 4 7 2 3" xfId="4418" xr:uid="{9556D2BA-AFE2-45D1-9675-002717A90E5B}"/>
    <cellStyle name="Normal 5 4 7 2 3 2" xfId="5550" xr:uid="{EE468FF2-F883-4AED-A8A6-CC7D0AB9B404}"/>
    <cellStyle name="Normal 5 4 7 3" xfId="1317" xr:uid="{4449642F-0C9B-4429-B62F-8391C65A4F2C}"/>
    <cellStyle name="Normal 5 4 7 4" xfId="2867" xr:uid="{49481DDF-A1D0-41E9-9085-FE7988CAC79E}"/>
    <cellStyle name="Normal 5 4 7 4 2" xfId="4583" xr:uid="{940C1F1C-3032-4F48-BA52-6830E177AF51}"/>
    <cellStyle name="Normal 5 4 7 4 3" xfId="4684" xr:uid="{1387DAD4-7B97-4366-A723-7BD11EF2DAE4}"/>
    <cellStyle name="Normal 5 4 7 4 4" xfId="4610" xr:uid="{72E5B90A-E81A-43AD-A9F5-DA965F8CAB1A}"/>
    <cellStyle name="Normal 5 4 8" xfId="1318" xr:uid="{27552571-F675-409D-A233-03E00391CB52}"/>
    <cellStyle name="Normal 5 4 8 2" xfId="1319" xr:uid="{88139416-FF25-41BD-9140-8526826A6B10}"/>
    <cellStyle name="Normal 5 4 8 3" xfId="2868" xr:uid="{022C5718-FA6A-4122-90CC-5CEE77DCE060}"/>
    <cellStyle name="Normal 5 4 8 4" xfId="2869" xr:uid="{DF0674FF-88D9-4178-8B7B-889D89C513CC}"/>
    <cellStyle name="Normal 5 4 9" xfId="1320" xr:uid="{5A81EA56-896E-4D3A-A17D-356F60DEC4E4}"/>
    <cellStyle name="Normal 5 5" xfId="98" xr:uid="{8CBCF8D4-AE04-4524-B598-5DA12C76CB5C}"/>
    <cellStyle name="Normal 5 5 10" xfId="2870" xr:uid="{3B2227F7-28C3-485D-A5D9-DE7BE07F7FF3}"/>
    <cellStyle name="Normal 5 5 11" xfId="2871" xr:uid="{EF4E9D47-91D3-49B5-B514-2C9ED37173C1}"/>
    <cellStyle name="Normal 5 5 2" xfId="99" xr:uid="{D04B5263-8B9B-4D05-B4AD-F66364E8D67D}"/>
    <cellStyle name="Normal 5 5 2 2" xfId="100" xr:uid="{06C9C6F3-A871-49D4-88B8-65E53EF2D320}"/>
    <cellStyle name="Normal 5 5 2 2 2" xfId="303" xr:uid="{34A15CB4-22B7-4C5E-AE00-7BA70442EB4F}"/>
    <cellStyle name="Normal 5 5 2 2 2 2" xfId="562" xr:uid="{67D82389-58F2-48EA-8B4C-93AFF53182F0}"/>
    <cellStyle name="Normal 5 5 2 2 2 2 2" xfId="1321" xr:uid="{386FF17D-CEAD-49DA-A8F2-65129D25F62C}"/>
    <cellStyle name="Normal 5 5 2 2 2 2 2 2" xfId="1322" xr:uid="{C0A599A4-CE97-47EB-8A66-3EA3BA0F3562}"/>
    <cellStyle name="Normal 5 5 2 2 2 2 2 2 2" xfId="5551" xr:uid="{66ACB586-0874-4275-8D31-83918B95C7D6}"/>
    <cellStyle name="Normal 5 5 2 2 2 2 2 3" xfId="5552" xr:uid="{323C1D59-A1B7-42C8-A868-E9AFBB3D09D7}"/>
    <cellStyle name="Normal 5 5 2 2 2 2 3" xfId="1323" xr:uid="{B64FE932-98BE-4B53-A458-60165D78E0EB}"/>
    <cellStyle name="Normal 5 5 2 2 2 2 3 2" xfId="5553" xr:uid="{FC8000AB-23AE-4317-B35D-1DD2808AEB08}"/>
    <cellStyle name="Normal 5 5 2 2 2 2 4" xfId="2872" xr:uid="{7CAD6BC1-F5CA-451D-8D1E-A7800E977E72}"/>
    <cellStyle name="Normal 5 5 2 2 2 3" xfId="1324" xr:uid="{B23EECF0-58FA-4F34-8827-3CB5D0F4AA47}"/>
    <cellStyle name="Normal 5 5 2 2 2 3 2" xfId="1325" xr:uid="{A4ECD44A-9A7A-4FC6-A951-8883A7625EC4}"/>
    <cellStyle name="Normal 5 5 2 2 2 3 2 2" xfId="5554" xr:uid="{9D909185-197E-4C98-9F47-9835C9A0D0B0}"/>
    <cellStyle name="Normal 5 5 2 2 2 3 3" xfId="2873" xr:uid="{9A0DEE5F-EC2F-49DA-8C8F-5A20871B413D}"/>
    <cellStyle name="Normal 5 5 2 2 2 3 4" xfId="2874" xr:uid="{9610CB89-971B-4F79-A0A0-A571190F81A1}"/>
    <cellStyle name="Normal 5 5 2 2 2 4" xfId="1326" xr:uid="{0F189DF7-7C4C-4117-8F59-2343E11647A2}"/>
    <cellStyle name="Normal 5 5 2 2 2 4 2" xfId="5555" xr:uid="{791BA73A-8AA0-40F6-AC4C-93C15A07AC85}"/>
    <cellStyle name="Normal 5 5 2 2 2 5" xfId="2875" xr:uid="{E088F11F-B7DF-4237-A70C-98DEFFB38933}"/>
    <cellStyle name="Normal 5 5 2 2 2 6" xfId="2876" xr:uid="{3DA4567E-7CB6-46E3-993A-A6B50DA39152}"/>
    <cellStyle name="Normal 5 5 2 2 3" xfId="563" xr:uid="{85B146AD-0B4E-4403-AAE7-2B9D3F1C419D}"/>
    <cellStyle name="Normal 5 5 2 2 3 2" xfId="1327" xr:uid="{566794C4-302D-4F7D-9DF3-AA8569DF1585}"/>
    <cellStyle name="Normal 5 5 2 2 3 2 2" xfId="1328" xr:uid="{0A357D32-FF58-4435-A183-7B2D868F2E5F}"/>
    <cellStyle name="Normal 5 5 2 2 3 2 2 2" xfId="5556" xr:uid="{84F2BE73-8D3C-4FBE-8311-4570F285721E}"/>
    <cellStyle name="Normal 5 5 2 2 3 2 3" xfId="2877" xr:uid="{69A5271E-46A5-4533-8F4B-FAA7CC0D528C}"/>
    <cellStyle name="Normal 5 5 2 2 3 2 4" xfId="2878" xr:uid="{0DB5661A-E5C5-4C5C-A6EC-9DAB86F1C101}"/>
    <cellStyle name="Normal 5 5 2 2 3 3" xfId="1329" xr:uid="{9003FE2A-E499-4320-A1A2-6F287934FA80}"/>
    <cellStyle name="Normal 5 5 2 2 3 3 2" xfId="5557" xr:uid="{52F26318-E3B4-4747-9193-672CF7D1C658}"/>
    <cellStyle name="Normal 5 5 2 2 3 4" xfId="2879" xr:uid="{DD9AD866-B334-4E11-823B-4A921689E663}"/>
    <cellStyle name="Normal 5 5 2 2 3 5" xfId="2880" xr:uid="{233B60CD-6AC8-4409-844C-672AC2F3B412}"/>
    <cellStyle name="Normal 5 5 2 2 4" xfId="1330" xr:uid="{28970A1D-9F1D-4ED3-B980-09B321CDDA18}"/>
    <cellStyle name="Normal 5 5 2 2 4 2" xfId="1331" xr:uid="{DD5AD6D0-6A5A-47E0-A689-DF091752DA23}"/>
    <cellStyle name="Normal 5 5 2 2 4 2 2" xfId="5558" xr:uid="{44653355-AF0B-49DD-AFC8-BFFFC9D744CA}"/>
    <cellStyle name="Normal 5 5 2 2 4 3" xfId="2881" xr:uid="{0801F313-CA08-415A-B357-AB4C27EAE572}"/>
    <cellStyle name="Normal 5 5 2 2 4 4" xfId="2882" xr:uid="{12F5207C-536B-41B5-AA85-662232B404AF}"/>
    <cellStyle name="Normal 5 5 2 2 5" xfId="1332" xr:uid="{023A0736-D96C-45B4-8608-6FBE4F9522F1}"/>
    <cellStyle name="Normal 5 5 2 2 5 2" xfId="2883" xr:uid="{27367A1C-BC2A-4D40-883C-E8CF0C367FFE}"/>
    <cellStyle name="Normal 5 5 2 2 5 3" xfId="2884" xr:uid="{70865C87-68BD-419A-9A22-B3A9569E492E}"/>
    <cellStyle name="Normal 5 5 2 2 5 4" xfId="2885" xr:uid="{143E9B71-BB61-42B0-ABFC-E591B14FED80}"/>
    <cellStyle name="Normal 5 5 2 2 6" xfId="2886" xr:uid="{44435380-284A-444B-A0C5-B3C6DF5D73CD}"/>
    <cellStyle name="Normal 5 5 2 2 7" xfId="2887" xr:uid="{86342E5E-2889-44FF-AAFC-5B8F990D8C47}"/>
    <cellStyle name="Normal 5 5 2 2 8" xfId="2888" xr:uid="{88320427-15EA-48BC-BD11-940923D08988}"/>
    <cellStyle name="Normal 5 5 2 3" xfId="304" xr:uid="{0B7C2FAC-6E5B-4CE1-A816-28E83329C1A6}"/>
    <cellStyle name="Normal 5 5 2 3 2" xfId="564" xr:uid="{488B4B68-8DFD-4AC4-8745-9F641A2158EB}"/>
    <cellStyle name="Normal 5 5 2 3 2 2" xfId="565" xr:uid="{BCAF6E93-64A1-499E-A42C-B477848AD807}"/>
    <cellStyle name="Normal 5 5 2 3 2 2 2" xfId="1333" xr:uid="{2585474D-C6DC-4600-9B5A-016B81C205BF}"/>
    <cellStyle name="Normal 5 5 2 3 2 2 2 2" xfId="1334" xr:uid="{1426BD76-BBFB-468B-A3E1-F96FEE00C716}"/>
    <cellStyle name="Normal 5 5 2 3 2 2 3" xfId="1335" xr:uid="{E417DC56-40E6-44A0-B11A-C07FF77E080F}"/>
    <cellStyle name="Normal 5 5 2 3 2 3" xfId="1336" xr:uid="{4ADD2CAA-839C-4206-BA20-AF0193D2B056}"/>
    <cellStyle name="Normal 5 5 2 3 2 3 2" xfId="1337" xr:uid="{A00640F6-17DA-4FF3-A480-DFDD761B346A}"/>
    <cellStyle name="Normal 5 5 2 3 2 4" xfId="1338" xr:uid="{641E1717-88F3-488C-BF75-A0BC0D563C3F}"/>
    <cellStyle name="Normal 5 5 2 3 3" xfId="566" xr:uid="{BF06E695-6B69-4812-A4AB-D09F4C4A0F97}"/>
    <cellStyle name="Normal 5 5 2 3 3 2" xfId="1339" xr:uid="{4300FD71-CCDE-4468-9DB1-415E016DDFDC}"/>
    <cellStyle name="Normal 5 5 2 3 3 2 2" xfId="1340" xr:uid="{EEE4FD81-D4D0-4451-9BE0-E2C1D3406910}"/>
    <cellStyle name="Normal 5 5 2 3 3 3" xfId="1341" xr:uid="{CDADF0EC-8C83-4207-BA76-0D476CF5B796}"/>
    <cellStyle name="Normal 5 5 2 3 3 4" xfId="2889" xr:uid="{90B93249-5D4D-4851-9520-4CB5B4B476AD}"/>
    <cellStyle name="Normal 5 5 2 3 4" xfId="1342" xr:uid="{B7005292-32B8-477B-9981-7364F665B3A2}"/>
    <cellStyle name="Normal 5 5 2 3 4 2" xfId="1343" xr:uid="{338CA57E-4D04-4D22-9065-4E3F9341F3B4}"/>
    <cellStyle name="Normal 5 5 2 3 5" xfId="1344" xr:uid="{4229BD97-0035-4381-AAF8-610A9AD28FA1}"/>
    <cellStyle name="Normal 5 5 2 3 6" xfId="2890" xr:uid="{06303DE7-00BF-41F6-8CF7-C212A50E3C54}"/>
    <cellStyle name="Normal 5 5 2 4" xfId="305" xr:uid="{4DC04AFB-0C33-4C47-B48C-BCE093022898}"/>
    <cellStyle name="Normal 5 5 2 4 2" xfId="567" xr:uid="{FA7664CE-F215-465D-9777-EC79F55656DC}"/>
    <cellStyle name="Normal 5 5 2 4 2 2" xfId="1345" xr:uid="{6E163BCB-3939-4D0B-9D57-39CCA4F4CC1D}"/>
    <cellStyle name="Normal 5 5 2 4 2 2 2" xfId="1346" xr:uid="{50E6E352-B01E-4793-81D4-41EE7EB822A3}"/>
    <cellStyle name="Normal 5 5 2 4 2 3" xfId="1347" xr:uid="{65AC8218-6C48-4BB2-85A5-6FD9C3F19C0A}"/>
    <cellStyle name="Normal 5 5 2 4 2 4" xfId="2891" xr:uid="{E9E6A9D7-8EE9-412B-A9FF-2E4867C7595D}"/>
    <cellStyle name="Normal 5 5 2 4 3" xfId="1348" xr:uid="{097CEAFE-7329-4F31-A5B2-D51F86FD62C2}"/>
    <cellStyle name="Normal 5 5 2 4 3 2" xfId="1349" xr:uid="{745ECC8D-B41A-4F0A-AFEB-53E0A3DB366F}"/>
    <cellStyle name="Normal 5 5 2 4 4" xfId="1350" xr:uid="{00CD7434-4E1E-4F05-836D-4F48D84BC6DD}"/>
    <cellStyle name="Normal 5 5 2 4 5" xfId="2892" xr:uid="{A30C6AC9-E493-4771-AD5F-4A58FF5402A6}"/>
    <cellStyle name="Normal 5 5 2 5" xfId="306" xr:uid="{F666ACCE-5B60-4051-97F4-9E4FFA7668F4}"/>
    <cellStyle name="Normal 5 5 2 5 2" xfId="1351" xr:uid="{5B53F3FD-96A8-4827-899A-F0836ABB05B9}"/>
    <cellStyle name="Normal 5 5 2 5 2 2" xfId="1352" xr:uid="{2B44515F-E97C-4264-9B8F-BB98E4FF94CE}"/>
    <cellStyle name="Normal 5 5 2 5 3" xfId="1353" xr:uid="{FFEE3C06-3818-4E00-BBA0-68357ECD4862}"/>
    <cellStyle name="Normal 5 5 2 5 4" xfId="2893" xr:uid="{8395BD03-4613-463A-AA02-EED77A1DBDBC}"/>
    <cellStyle name="Normal 5 5 2 6" xfId="1354" xr:uid="{23CEB97F-3EBA-4055-824C-171B9107713E}"/>
    <cellStyle name="Normal 5 5 2 6 2" xfId="1355" xr:uid="{34D3B4E6-3F72-48CE-868E-4E6A31A655D8}"/>
    <cellStyle name="Normal 5 5 2 6 3" xfId="2894" xr:uid="{F2653027-867C-40C0-B859-F9580334D33D}"/>
    <cellStyle name="Normal 5 5 2 6 4" xfId="2895" xr:uid="{35A6A13E-84B7-42CC-85AE-4E4BB5E89984}"/>
    <cellStyle name="Normal 5 5 2 7" xfId="1356" xr:uid="{5D1B8A16-BD9C-4609-B62B-CF1827C53A29}"/>
    <cellStyle name="Normal 5 5 2 8" xfId="2896" xr:uid="{E3703551-8BFC-4A15-965D-D74DF6D461B8}"/>
    <cellStyle name="Normal 5 5 2 9" xfId="2897" xr:uid="{8BE50BF2-E63C-43F1-991D-8AD31C115552}"/>
    <cellStyle name="Normal 5 5 3" xfId="101" xr:uid="{72D76F8F-F100-47CB-97C1-7BD72230E975}"/>
    <cellStyle name="Normal 5 5 3 2" xfId="102" xr:uid="{7957DC22-8C62-4344-A0E6-3BB363C72D53}"/>
    <cellStyle name="Normal 5 5 3 2 2" xfId="568" xr:uid="{37B5158A-0CFD-47C6-85E8-9891044CFDB7}"/>
    <cellStyle name="Normal 5 5 3 2 2 2" xfId="1357" xr:uid="{956118C9-3808-4C51-B26B-307CC586AF66}"/>
    <cellStyle name="Normal 5 5 3 2 2 2 2" xfId="1358" xr:uid="{350B10E5-46FD-4FEF-B00F-4BB9E7F8C660}"/>
    <cellStyle name="Normal 5 5 3 2 2 2 2 2" xfId="4468" xr:uid="{ABDC8EBC-810E-44CF-B61A-DC4F9FC4234F}"/>
    <cellStyle name="Normal 5 5 3 2 2 2 2 2 2" xfId="5559" xr:uid="{210D8A7C-5118-491A-9C9C-10CD65D087A3}"/>
    <cellStyle name="Normal 5 5 3 2 2 2 2 3" xfId="5560" xr:uid="{A6BBD6CD-C138-4D35-9E82-56806B6BDF8F}"/>
    <cellStyle name="Normal 5 5 3 2 2 2 3" xfId="4469" xr:uid="{381F6788-E7A1-4CEB-8910-737271A9FE86}"/>
    <cellStyle name="Normal 5 5 3 2 2 2 3 2" xfId="5561" xr:uid="{9B721025-189A-45A4-8D2E-C23FF43ECCF2}"/>
    <cellStyle name="Normal 5 5 3 2 2 2 4" xfId="5562" xr:uid="{CE10F87A-7768-407B-9D0D-665EB2E0414E}"/>
    <cellStyle name="Normal 5 5 3 2 2 3" xfId="1359" xr:uid="{78C8DDAB-4ACE-4EA6-9249-4980321D527F}"/>
    <cellStyle name="Normal 5 5 3 2 2 3 2" xfId="4470" xr:uid="{450FDD3A-3408-4E0F-BD86-413EEEC1EF2A}"/>
    <cellStyle name="Normal 5 5 3 2 2 3 2 2" xfId="5563" xr:uid="{C12276A7-D9DF-460A-B2F5-AA2BA7DC5C8C}"/>
    <cellStyle name="Normal 5 5 3 2 2 3 3" xfId="5564" xr:uid="{C85D742D-A17A-454A-9DF5-E2137573D87C}"/>
    <cellStyle name="Normal 5 5 3 2 2 4" xfId="2898" xr:uid="{385BF03A-35C1-4A23-AE89-8C9A12397B36}"/>
    <cellStyle name="Normal 5 5 3 2 2 4 2" xfId="5565" xr:uid="{13A0B3F9-A8AD-4E65-9A65-C421F692F857}"/>
    <cellStyle name="Normal 5 5 3 2 2 5" xfId="5566" xr:uid="{5E565E70-C8AD-4446-8020-B2807CCB68E4}"/>
    <cellStyle name="Normal 5 5 3 2 3" xfId="1360" xr:uid="{18D29339-0D48-43F4-A3CB-9D29151EB7FA}"/>
    <cellStyle name="Normal 5 5 3 2 3 2" xfId="1361" xr:uid="{40C147C2-3750-421A-B72D-009E5268E7D0}"/>
    <cellStyle name="Normal 5 5 3 2 3 2 2" xfId="4471" xr:uid="{F62D9B6D-7E85-4369-84AE-5DC700762CEB}"/>
    <cellStyle name="Normal 5 5 3 2 3 2 2 2" xfId="5567" xr:uid="{F3BA153C-1ADC-4390-AADF-C6075D7F29CA}"/>
    <cellStyle name="Normal 5 5 3 2 3 2 3" xfId="5568" xr:uid="{1229D492-24F7-406F-8B44-D2915096DD52}"/>
    <cellStyle name="Normal 5 5 3 2 3 3" xfId="2899" xr:uid="{6019030E-A600-4F60-89FB-ECB1F2857244}"/>
    <cellStyle name="Normal 5 5 3 2 3 3 2" xfId="5569" xr:uid="{C91CDEDB-229F-4B6A-9B02-684D9DB5A907}"/>
    <cellStyle name="Normal 5 5 3 2 3 4" xfId="2900" xr:uid="{3CF0689F-FF58-4495-93FF-D943EA34712D}"/>
    <cellStyle name="Normal 5 5 3 2 4" xfId="1362" xr:uid="{16AD2399-4B15-4E7B-9F5D-04B61DD3B098}"/>
    <cellStyle name="Normal 5 5 3 2 4 2" xfId="4472" xr:uid="{94E40814-95D7-473F-BE83-8DB527B931EA}"/>
    <cellStyle name="Normal 5 5 3 2 4 2 2" xfId="5570" xr:uid="{56834F58-C74D-421B-A09B-8654CED89FB4}"/>
    <cellStyle name="Normal 5 5 3 2 4 3" xfId="5571" xr:uid="{52E48356-BEBF-45A4-B2AD-C425DAFE84A9}"/>
    <cellStyle name="Normal 5 5 3 2 5" xfId="2901" xr:uid="{1B74BB7F-19FE-47CF-B86C-5E71B3C2385D}"/>
    <cellStyle name="Normal 5 5 3 2 5 2" xfId="5572" xr:uid="{E46D993C-CE0B-4EEB-86DB-BD42B040735C}"/>
    <cellStyle name="Normal 5 5 3 2 6" xfId="2902" xr:uid="{7E021BB2-3D21-4C68-AB82-B30A112978F0}"/>
    <cellStyle name="Normal 5 5 3 3" xfId="307" xr:uid="{D4101FF2-7E13-4575-AA92-472B3130F269}"/>
    <cellStyle name="Normal 5 5 3 3 2" xfId="1363" xr:uid="{6E5C920A-CD43-4976-9633-CC97C9186426}"/>
    <cellStyle name="Normal 5 5 3 3 2 2" xfId="1364" xr:uid="{748CBE4E-D0D7-487F-BC58-CC1CDE20E6A0}"/>
    <cellStyle name="Normal 5 5 3 3 2 2 2" xfId="4473" xr:uid="{FD7678DF-A009-4C2F-9E89-D1624502CCD7}"/>
    <cellStyle name="Normal 5 5 3 3 2 2 2 2" xfId="5573" xr:uid="{A1CD35EE-A011-490A-B4C9-FECC6F980CE5}"/>
    <cellStyle name="Normal 5 5 3 3 2 2 3" xfId="5574" xr:uid="{A1E89F8C-13E5-43B8-9348-DCC339EFC520}"/>
    <cellStyle name="Normal 5 5 3 3 2 3" xfId="2903" xr:uid="{9A598B2E-1A56-447D-BB20-59E82FB1937A}"/>
    <cellStyle name="Normal 5 5 3 3 2 3 2" xfId="5575" xr:uid="{7BC8740E-11AA-446F-954B-A891D20BDA52}"/>
    <cellStyle name="Normal 5 5 3 3 2 4" xfId="2904" xr:uid="{F81B4EBE-A70F-417D-803C-4138BF1E7E24}"/>
    <cellStyle name="Normal 5 5 3 3 3" xfId="1365" xr:uid="{63D11B60-6257-431F-A46C-1C3EA59B1E76}"/>
    <cellStyle name="Normal 5 5 3 3 3 2" xfId="4474" xr:uid="{C6575EAE-8D00-4768-8DA8-DE1B1D29C0F3}"/>
    <cellStyle name="Normal 5 5 3 3 3 2 2" xfId="5576" xr:uid="{7C5E420D-B1D2-4617-945F-EEA73656FA3D}"/>
    <cellStyle name="Normal 5 5 3 3 3 3" xfId="5577" xr:uid="{6AB6D511-48D2-476E-94B6-5ECA579FF10B}"/>
    <cellStyle name="Normal 5 5 3 3 4" xfId="2905" xr:uid="{DC51CA65-F770-489D-A561-33617E8A62FC}"/>
    <cellStyle name="Normal 5 5 3 3 4 2" xfId="5578" xr:uid="{59D04710-8B8B-4C71-B247-1161A02C6B85}"/>
    <cellStyle name="Normal 5 5 3 3 5" xfId="2906" xr:uid="{2FC5ECFF-B62B-483C-A1B5-855072C81867}"/>
    <cellStyle name="Normal 5 5 3 4" xfId="1366" xr:uid="{782ECDDC-BF69-497D-8903-7365685F1EE0}"/>
    <cellStyle name="Normal 5 5 3 4 2" xfId="1367" xr:uid="{E2B50262-0A58-4D7D-84AC-8D03F5C8CE93}"/>
    <cellStyle name="Normal 5 5 3 4 2 2" xfId="4475" xr:uid="{6AD18C81-7D20-41BC-A986-780A88804ED6}"/>
    <cellStyle name="Normal 5 5 3 4 2 2 2" xfId="5579" xr:uid="{D245B00C-82D8-49E6-96FF-5EF2A317EE55}"/>
    <cellStyle name="Normal 5 5 3 4 2 3" xfId="5580" xr:uid="{C7923BB4-839F-48BD-BB6D-5F6F8631A456}"/>
    <cellStyle name="Normal 5 5 3 4 3" xfId="2907" xr:uid="{08A3069C-F238-4805-BDCC-AA7998E001FB}"/>
    <cellStyle name="Normal 5 5 3 4 3 2" xfId="5581" xr:uid="{C070ED59-5F3E-46FD-ABD9-222DB1E96EA4}"/>
    <cellStyle name="Normal 5 5 3 4 4" xfId="2908" xr:uid="{1E080944-168C-4378-A2F9-5975BA79E9D9}"/>
    <cellStyle name="Normal 5 5 3 5" xfId="1368" xr:uid="{308D11E4-2FA0-4BE2-972A-F19771603EAA}"/>
    <cellStyle name="Normal 5 5 3 5 2" xfId="2909" xr:uid="{F199C38F-C181-47A4-A028-FE9BB1BF2BE2}"/>
    <cellStyle name="Normal 5 5 3 5 2 2" xfId="5582" xr:uid="{0D7DE2E3-48C0-46F9-B4E3-6693DE2C062C}"/>
    <cellStyle name="Normal 5 5 3 5 3" xfId="2910" xr:uid="{3C833945-7498-4216-85E6-0F4ECBCE7424}"/>
    <cellStyle name="Normal 5 5 3 5 4" xfId="2911" xr:uid="{15E084EE-AEDC-4F18-BBDD-CF31B798FC68}"/>
    <cellStyle name="Normal 5 5 3 6" xfId="2912" xr:uid="{15B43FF3-4677-48E1-B730-4945F77C51DE}"/>
    <cellStyle name="Normal 5 5 3 6 2" xfId="5583" xr:uid="{771764AE-6274-4C8A-90B6-7F38E9C84C24}"/>
    <cellStyle name="Normal 5 5 3 7" xfId="2913" xr:uid="{ED02DA95-A5C5-42B6-8093-2CE206201CFD}"/>
    <cellStyle name="Normal 5 5 3 8" xfId="2914" xr:uid="{A7135D47-09BD-45EE-8EA4-C328F7EEF5AA}"/>
    <cellStyle name="Normal 5 5 4" xfId="103" xr:uid="{F148D431-C361-4CF8-9B15-47BBA11557BD}"/>
    <cellStyle name="Normal 5 5 4 2" xfId="569" xr:uid="{47547403-F575-4905-B582-6AD7B9ED5257}"/>
    <cellStyle name="Normal 5 5 4 2 2" xfId="570" xr:uid="{AA2CD21D-4A01-42FD-872D-15EA507929AF}"/>
    <cellStyle name="Normal 5 5 4 2 2 2" xfId="1369" xr:uid="{A64C4870-92EF-4003-A143-43A0E0CFA338}"/>
    <cellStyle name="Normal 5 5 4 2 2 2 2" xfId="1370" xr:uid="{7E995C9C-694A-4802-BE5C-70D8501FA4C9}"/>
    <cellStyle name="Normal 5 5 4 2 2 2 2 2" xfId="5584" xr:uid="{53DB8B3B-23D6-41C2-B5C4-B27FEFDB3030}"/>
    <cellStyle name="Normal 5 5 4 2 2 2 3" xfId="5585" xr:uid="{DB2C3668-D2EE-4A29-8A8A-6AD369B9E40C}"/>
    <cellStyle name="Normal 5 5 4 2 2 3" xfId="1371" xr:uid="{CBFDAB2D-7C73-44D3-9AD1-E00B1868CAA6}"/>
    <cellStyle name="Normal 5 5 4 2 2 3 2" xfId="5586" xr:uid="{ECA9DA62-2960-4066-96EA-B65DDAE92FFB}"/>
    <cellStyle name="Normal 5 5 4 2 2 4" xfId="2915" xr:uid="{F000A22D-2A1A-435D-B25A-D508AEB1D06D}"/>
    <cellStyle name="Normal 5 5 4 2 3" xfId="1372" xr:uid="{D1FE07DA-56B6-41CC-ACFD-248356B90197}"/>
    <cellStyle name="Normal 5 5 4 2 3 2" xfId="1373" xr:uid="{A7CB9D7B-513F-42AE-A193-A7CB91C79B6C}"/>
    <cellStyle name="Normal 5 5 4 2 3 2 2" xfId="5587" xr:uid="{53A9FFE5-B213-4C3E-A3A6-AAC5A7AB0548}"/>
    <cellStyle name="Normal 5 5 4 2 3 3" xfId="5588" xr:uid="{34EC82FA-6099-43AF-AA12-A2DD48FF33E7}"/>
    <cellStyle name="Normal 5 5 4 2 4" xfId="1374" xr:uid="{A84BFD17-BFAB-4032-8875-8FE82C6B91F8}"/>
    <cellStyle name="Normal 5 5 4 2 4 2" xfId="5589" xr:uid="{7E3FED07-0BD8-4B64-B1BC-ACCAA430C5C0}"/>
    <cellStyle name="Normal 5 5 4 2 5" xfId="2916" xr:uid="{B7163EBC-0672-4995-8D76-69CC6FFA427C}"/>
    <cellStyle name="Normal 5 5 4 3" xfId="571" xr:uid="{8522B741-A7E2-47EB-AFC1-1A64F14F6010}"/>
    <cellStyle name="Normal 5 5 4 3 2" xfId="1375" xr:uid="{3A9D1BC2-E37B-4657-B33E-8526E2112FEE}"/>
    <cellStyle name="Normal 5 5 4 3 2 2" xfId="1376" xr:uid="{A1951044-487F-4E09-8A70-9DDE1D0C7324}"/>
    <cellStyle name="Normal 5 5 4 3 2 2 2" xfId="5590" xr:uid="{6E38B704-7189-43D5-8FD8-CE32B95217F7}"/>
    <cellStyle name="Normal 5 5 4 3 2 3" xfId="5591" xr:uid="{DCEB580D-B564-4E8F-A0C8-12C81A799A8A}"/>
    <cellStyle name="Normal 5 5 4 3 3" xfId="1377" xr:uid="{7CC436D2-205C-463D-A758-EE266E398D52}"/>
    <cellStyle name="Normal 5 5 4 3 3 2" xfId="5592" xr:uid="{9C0B846C-39C5-46D0-AD23-F7E45F734B5A}"/>
    <cellStyle name="Normal 5 5 4 3 4" xfId="2917" xr:uid="{C74AE405-2789-417A-9EB4-BADBB3CEAE43}"/>
    <cellStyle name="Normal 5 5 4 4" xfId="1378" xr:uid="{1567B258-B89E-4FA2-9EA8-ACAE52281705}"/>
    <cellStyle name="Normal 5 5 4 4 2" xfId="1379" xr:uid="{5D1109F8-5DEA-4F4D-8B7F-7C50A4DD14AB}"/>
    <cellStyle name="Normal 5 5 4 4 2 2" xfId="5593" xr:uid="{0A8A8A7E-A9EC-4341-B2DD-79923089A02F}"/>
    <cellStyle name="Normal 5 5 4 4 3" xfId="2918" xr:uid="{70325B8E-4572-4A9A-8496-E4C29F99D18C}"/>
    <cellStyle name="Normal 5 5 4 4 4" xfId="2919" xr:uid="{BFB447FB-318D-4145-947D-CB229C69FB4D}"/>
    <cellStyle name="Normal 5 5 4 5" xfId="1380" xr:uid="{57C5F6B9-A239-48AD-8A47-EAC985846E0D}"/>
    <cellStyle name="Normal 5 5 4 5 2" xfId="5594" xr:uid="{0169E3D6-81EE-4A6A-907B-D1D83133CDBF}"/>
    <cellStyle name="Normal 5 5 4 6" xfId="2920" xr:uid="{FC5624BF-AD20-49F6-9DC3-47521CF6E979}"/>
    <cellStyle name="Normal 5 5 4 7" xfId="2921" xr:uid="{250B9D0E-778D-440C-8499-26CD30757112}"/>
    <cellStyle name="Normal 5 5 5" xfId="308" xr:uid="{2F025FE2-DBA4-44D3-A7BD-6E51264BCCC5}"/>
    <cellStyle name="Normal 5 5 5 2" xfId="572" xr:uid="{FFC23FB7-D5D8-4432-9100-D47815543666}"/>
    <cellStyle name="Normal 5 5 5 2 2" xfId="1381" xr:uid="{82BFCDA1-859D-4F77-8508-5CC3A358E733}"/>
    <cellStyle name="Normal 5 5 5 2 2 2" xfId="1382" xr:uid="{5EB2D28F-D567-4A02-A061-099E53613D08}"/>
    <cellStyle name="Normal 5 5 5 2 2 2 2" xfId="5595" xr:uid="{12EDB36B-A756-4F06-805F-60E5CD7A6F07}"/>
    <cellStyle name="Normal 5 5 5 2 2 3" xfId="5596" xr:uid="{B3B1C078-A0ED-479E-A835-0A4A72E6FDD3}"/>
    <cellStyle name="Normal 5 5 5 2 3" xfId="1383" xr:uid="{95AD4914-457F-4B82-989F-6363EB7348F1}"/>
    <cellStyle name="Normal 5 5 5 2 3 2" xfId="5597" xr:uid="{CC9CF696-EE51-4185-8FF4-E6A455E3EFC6}"/>
    <cellStyle name="Normal 5 5 5 2 4" xfId="2922" xr:uid="{DC37FE1B-EB81-4369-8E9A-BDCB6150AB43}"/>
    <cellStyle name="Normal 5 5 5 3" xfId="1384" xr:uid="{854948E6-4D17-4B72-B8AB-E4F6CAA026DE}"/>
    <cellStyle name="Normal 5 5 5 3 2" xfId="1385" xr:uid="{A0520946-B5B2-4976-88AC-43A48A6C57B0}"/>
    <cellStyle name="Normal 5 5 5 3 2 2" xfId="5598" xr:uid="{027EC18C-8700-4D23-BB08-C156235E8FD4}"/>
    <cellStyle name="Normal 5 5 5 3 3" xfId="2923" xr:uid="{AE405573-C222-4A94-8E12-21137BECF378}"/>
    <cellStyle name="Normal 5 5 5 3 4" xfId="2924" xr:uid="{F83AABB6-A8DF-4200-84D7-C1B7CFCAF2E7}"/>
    <cellStyle name="Normal 5 5 5 4" xfId="1386" xr:uid="{8FAC10D2-C5B6-41DA-A629-7F86D7679E8A}"/>
    <cellStyle name="Normal 5 5 5 4 2" xfId="5599" xr:uid="{FF877CA9-5732-4CB2-B043-F9E42953E9C2}"/>
    <cellStyle name="Normal 5 5 5 5" xfId="2925" xr:uid="{279326C3-3AE0-414E-A81B-0F56C9FF3E64}"/>
    <cellStyle name="Normal 5 5 5 6" xfId="2926" xr:uid="{0408A5BD-BA5D-49D8-B6B9-B7520331B3AD}"/>
    <cellStyle name="Normal 5 5 6" xfId="309" xr:uid="{9F5F97AE-88BF-4966-859F-BA102D1260C2}"/>
    <cellStyle name="Normal 5 5 6 2" xfId="1387" xr:uid="{BC740099-AF7C-40F3-8C4B-167EF86F252F}"/>
    <cellStyle name="Normal 5 5 6 2 2" xfId="1388" xr:uid="{971FF33A-ADB9-4F7D-8388-C9C11D0FF568}"/>
    <cellStyle name="Normal 5 5 6 2 2 2" xfId="5600" xr:uid="{0A77A11A-1AF0-4F18-86F4-DC3CB5D4D34C}"/>
    <cellStyle name="Normal 5 5 6 2 3" xfId="2927" xr:uid="{8228DD18-B3DD-431A-B389-90DB2262AFD0}"/>
    <cellStyle name="Normal 5 5 6 2 4" xfId="2928" xr:uid="{66BD4DC3-83BF-42CE-B4F5-225174865D6D}"/>
    <cellStyle name="Normal 5 5 6 3" xfId="1389" xr:uid="{12BD82AC-A611-4953-8775-22D6951EA2A2}"/>
    <cellStyle name="Normal 5 5 6 3 2" xfId="5601" xr:uid="{30DCF0EC-32C6-48D0-90C9-5CDE0ADBB6FC}"/>
    <cellStyle name="Normal 5 5 6 4" xfId="2929" xr:uid="{4F6BFCDD-DCB6-4443-8A14-3960A8B3B412}"/>
    <cellStyle name="Normal 5 5 6 5" xfId="2930" xr:uid="{639CB1B7-B99C-4B83-BFF0-D7C5B326AF6F}"/>
    <cellStyle name="Normal 5 5 7" xfId="1390" xr:uid="{787DDC0B-6C8F-49FD-80D3-1A13A96CCB96}"/>
    <cellStyle name="Normal 5 5 7 2" xfId="1391" xr:uid="{E4953D30-CFB9-4304-9866-5BE67E781967}"/>
    <cellStyle name="Normal 5 5 7 2 2" xfId="5602" xr:uid="{FB6532EA-ED8C-4830-98AA-B465E636BE46}"/>
    <cellStyle name="Normal 5 5 7 3" xfId="2931" xr:uid="{8A5AA63E-C07A-426E-B6E4-D89358480879}"/>
    <cellStyle name="Normal 5 5 7 4" xfId="2932" xr:uid="{429CA046-3349-435E-8553-EB7CE6EF30B5}"/>
    <cellStyle name="Normal 5 5 8" xfId="1392" xr:uid="{A36E6860-2FA2-4F03-8E52-5042759F41A0}"/>
    <cellStyle name="Normal 5 5 8 2" xfId="2933" xr:uid="{7481199B-E3D2-4E29-879D-5812B8E99FD5}"/>
    <cellStyle name="Normal 5 5 8 3" xfId="2934" xr:uid="{95B804CF-1C4F-4DB5-AA68-38D1AC7F212B}"/>
    <cellStyle name="Normal 5 5 8 4" xfId="2935" xr:uid="{812A76ED-2063-43B5-A365-BE990C73270F}"/>
    <cellStyle name="Normal 5 5 9" xfId="2936" xr:uid="{F54E1AD6-2461-492F-A6D3-750EA2569031}"/>
    <cellStyle name="Normal 5 6" xfId="104" xr:uid="{23F409CF-B1FC-47E6-B71D-290E3B71BDFB}"/>
    <cellStyle name="Normal 5 6 10" xfId="2937" xr:uid="{EEDEAF22-A600-4824-B744-D44AB4117DE0}"/>
    <cellStyle name="Normal 5 6 11" xfId="2938" xr:uid="{B9249992-AA76-4546-9EE6-078E19AD19A6}"/>
    <cellStyle name="Normal 5 6 2" xfId="105" xr:uid="{17D31F25-0ADF-434B-973C-3F7E475E52A5}"/>
    <cellStyle name="Normal 5 6 2 2" xfId="310" xr:uid="{A476E56F-5A44-4519-8D5E-E60C04D50700}"/>
    <cellStyle name="Normal 5 6 2 2 2" xfId="573" xr:uid="{7024E73B-5E97-4EAF-BB85-3F7D9DC20818}"/>
    <cellStyle name="Normal 5 6 2 2 2 2" xfId="574" xr:uid="{4DC356BC-6590-4D9A-BCBC-2F77EB50CF1D}"/>
    <cellStyle name="Normal 5 6 2 2 2 2 2" xfId="1393" xr:uid="{79B7B392-5105-4323-BE71-243898E283A2}"/>
    <cellStyle name="Normal 5 6 2 2 2 2 2 2" xfId="5603" xr:uid="{C3786917-EAC7-4CEB-A078-59FAD22D2987}"/>
    <cellStyle name="Normal 5 6 2 2 2 2 3" xfId="2939" xr:uid="{8AEA961D-A6C4-41B0-A1FB-2DD0CBB6A7DD}"/>
    <cellStyle name="Normal 5 6 2 2 2 2 4" xfId="2940" xr:uid="{909BE264-1705-496D-8889-C95D5619446E}"/>
    <cellStyle name="Normal 5 6 2 2 2 3" xfId="1394" xr:uid="{17E0AD99-825D-45CA-BD77-03ABA9838D58}"/>
    <cellStyle name="Normal 5 6 2 2 2 3 2" xfId="2941" xr:uid="{ACDCB23B-CCB3-4891-9784-CD39E64FA104}"/>
    <cellStyle name="Normal 5 6 2 2 2 3 3" xfId="2942" xr:uid="{17792F9E-87E9-4CBE-A974-22B76A1EC541}"/>
    <cellStyle name="Normal 5 6 2 2 2 3 4" xfId="2943" xr:uid="{0856D640-8341-4B31-89D7-7305F47C593E}"/>
    <cellStyle name="Normal 5 6 2 2 2 4" xfId="2944" xr:uid="{21F749D6-82D6-496A-9810-80FE0FDE8CF5}"/>
    <cellStyle name="Normal 5 6 2 2 2 5" xfId="2945" xr:uid="{1AC5BF0C-E124-4DA4-87C1-AAD2B67BA2D4}"/>
    <cellStyle name="Normal 5 6 2 2 2 6" xfId="2946" xr:uid="{869144C7-5200-4CE6-91A9-EFB0B2538104}"/>
    <cellStyle name="Normal 5 6 2 2 3" xfId="575" xr:uid="{6FAB3947-37D0-4A74-ABFD-746364DBFD52}"/>
    <cellStyle name="Normal 5 6 2 2 3 2" xfId="1395" xr:uid="{DD84E5A6-8244-4BB2-8C20-D47317F836E3}"/>
    <cellStyle name="Normal 5 6 2 2 3 2 2" xfId="2947" xr:uid="{73A6F1D4-0AD6-4D06-BD09-E70EE45C73DF}"/>
    <cellStyle name="Normal 5 6 2 2 3 2 3" xfId="2948" xr:uid="{DB37C242-AC34-441C-A9D8-373A6F1F2714}"/>
    <cellStyle name="Normal 5 6 2 2 3 2 4" xfId="2949" xr:uid="{B768D96A-4148-422F-8DE2-47E96BD61888}"/>
    <cellStyle name="Normal 5 6 2 2 3 3" xfId="2950" xr:uid="{1D917722-B64A-4F0D-B89B-3D93D97CA742}"/>
    <cellStyle name="Normal 5 6 2 2 3 4" xfId="2951" xr:uid="{BBCA3178-0101-4809-A6B6-77F96A7284A6}"/>
    <cellStyle name="Normal 5 6 2 2 3 5" xfId="2952" xr:uid="{52612A1F-E6D0-412B-BBEE-4ED25947B05F}"/>
    <cellStyle name="Normal 5 6 2 2 4" xfId="1396" xr:uid="{463A3053-1206-4A68-97BC-15EDDE325D6A}"/>
    <cellStyle name="Normal 5 6 2 2 4 2" xfId="2953" xr:uid="{BB04BAB5-BDBC-4E48-AD15-D699DA7B5E06}"/>
    <cellStyle name="Normal 5 6 2 2 4 3" xfId="2954" xr:uid="{DF22AEEC-5688-4245-A27A-F3DD43A50575}"/>
    <cellStyle name="Normal 5 6 2 2 4 4" xfId="2955" xr:uid="{29FFCE5A-B1D6-43F4-94F2-94942D1460F6}"/>
    <cellStyle name="Normal 5 6 2 2 5" xfId="2956" xr:uid="{B413D0CE-E8B3-4ABC-AB6E-F355F78069CE}"/>
    <cellStyle name="Normal 5 6 2 2 5 2" xfId="2957" xr:uid="{A851BDD6-21FA-41BB-8651-164E0EF9B2AF}"/>
    <cellStyle name="Normal 5 6 2 2 5 3" xfId="2958" xr:uid="{0CA32FF8-15FC-4967-AA65-D5267D33A418}"/>
    <cellStyle name="Normal 5 6 2 2 5 4" xfId="2959" xr:uid="{932CDC23-2458-4ED8-85BC-C336F8485969}"/>
    <cellStyle name="Normal 5 6 2 2 6" xfId="2960" xr:uid="{BACD1D9A-A043-486A-B308-016E5E5A5B09}"/>
    <cellStyle name="Normal 5 6 2 2 7" xfId="2961" xr:uid="{8C4D2923-514F-47D0-96C9-2696D879A94E}"/>
    <cellStyle name="Normal 5 6 2 2 8" xfId="2962" xr:uid="{15684A53-EDAA-4506-838C-B96A013C7E8C}"/>
    <cellStyle name="Normal 5 6 2 3" xfId="576" xr:uid="{0597A2AE-7A0F-4F00-8FD4-3923C1FC70F1}"/>
    <cellStyle name="Normal 5 6 2 3 2" xfId="577" xr:uid="{40201974-5BEF-4B5E-B365-1B090E201D34}"/>
    <cellStyle name="Normal 5 6 2 3 2 2" xfId="578" xr:uid="{41E9BFF5-855F-4484-AB85-75874AD0E54E}"/>
    <cellStyle name="Normal 5 6 2 3 2 2 2" xfId="5604" xr:uid="{875388B5-34CE-4825-B4C9-1D4D4C5414B1}"/>
    <cellStyle name="Normal 5 6 2 3 2 3" xfId="2963" xr:uid="{2323F223-E2EC-4799-9235-CAEB0FA402C1}"/>
    <cellStyle name="Normal 5 6 2 3 2 4" xfId="2964" xr:uid="{6093A76B-FA0C-4FD7-A35A-C0A6A4118C31}"/>
    <cellStyle name="Normal 5 6 2 3 3" xfId="579" xr:uid="{50C69CD1-0C90-4576-AC84-3F2933D87499}"/>
    <cellStyle name="Normal 5 6 2 3 3 2" xfId="2965" xr:uid="{B4460B43-3090-4F97-A89A-04930335A543}"/>
    <cellStyle name="Normal 5 6 2 3 3 3" xfId="2966" xr:uid="{8FA972C7-A80D-4312-A782-5A3932647F69}"/>
    <cellStyle name="Normal 5 6 2 3 3 4" xfId="2967" xr:uid="{49A344FB-4A9D-43C7-849C-49EFADAE4084}"/>
    <cellStyle name="Normal 5 6 2 3 4" xfId="2968" xr:uid="{9B9E1F43-6A23-48F8-B0E0-ABFDB34B176F}"/>
    <cellStyle name="Normal 5 6 2 3 5" xfId="2969" xr:uid="{37F21174-1BA9-42DC-A551-EEE6B014BB5C}"/>
    <cellStyle name="Normal 5 6 2 3 6" xfId="2970" xr:uid="{4E4370B9-FCB3-4906-B6ED-7D6C75A98548}"/>
    <cellStyle name="Normal 5 6 2 4" xfId="580" xr:uid="{7F88D260-810E-4C2C-AB38-4841AC4F073F}"/>
    <cellStyle name="Normal 5 6 2 4 2" xfId="581" xr:uid="{2AA1D6B4-BCD0-4671-B03C-4B8462F51D33}"/>
    <cellStyle name="Normal 5 6 2 4 2 2" xfId="2971" xr:uid="{FA52C7E9-CF1D-41C9-B4DD-FA984B00CBFD}"/>
    <cellStyle name="Normal 5 6 2 4 2 3" xfId="2972" xr:uid="{500F3F5C-592E-444A-93C9-B5CC9C29D7F6}"/>
    <cellStyle name="Normal 5 6 2 4 2 4" xfId="2973" xr:uid="{8CB5E574-1C86-4CC6-B0C4-77665112BF2B}"/>
    <cellStyle name="Normal 5 6 2 4 3" xfId="2974" xr:uid="{25FF83FF-142E-4565-BD34-EB9F0D0E8AC1}"/>
    <cellStyle name="Normal 5 6 2 4 4" xfId="2975" xr:uid="{FA568566-7BC5-472D-9C89-CCFFCE5CFEF3}"/>
    <cellStyle name="Normal 5 6 2 4 5" xfId="2976" xr:uid="{45F15993-BD99-4550-A4EA-6839CFADE590}"/>
    <cellStyle name="Normal 5 6 2 5" xfId="582" xr:uid="{AF63FBEE-06F5-4E80-A2C3-BB50BD24D03D}"/>
    <cellStyle name="Normal 5 6 2 5 2" xfId="2977" xr:uid="{B4CFDBA6-9633-4FF4-B87B-7FD037FBD03C}"/>
    <cellStyle name="Normal 5 6 2 5 3" xfId="2978" xr:uid="{5EC7EF83-9F8C-44C0-80D0-F43FC2B615F5}"/>
    <cellStyle name="Normal 5 6 2 5 4" xfId="2979" xr:uid="{D380CF0E-58BC-4DEB-9DF2-57C6536FFD94}"/>
    <cellStyle name="Normal 5 6 2 6" xfId="2980" xr:uid="{A16A864E-8169-421A-8AE2-69E066AB269D}"/>
    <cellStyle name="Normal 5 6 2 6 2" xfId="2981" xr:uid="{0156DF7A-47E4-4B39-84EF-13EA9EFF0D12}"/>
    <cellStyle name="Normal 5 6 2 6 3" xfId="2982" xr:uid="{FE1656CA-5866-4AC1-93E1-DCC4E655EA13}"/>
    <cellStyle name="Normal 5 6 2 6 4" xfId="2983" xr:uid="{D9120BEA-FEBD-40E9-AA34-688E95D8D3C5}"/>
    <cellStyle name="Normal 5 6 2 7" xfId="2984" xr:uid="{E4D7D569-9E22-4B68-9447-58A43F2BC4EF}"/>
    <cellStyle name="Normal 5 6 2 8" xfId="2985" xr:uid="{62A2C035-7307-440F-B836-8FD42C702B75}"/>
    <cellStyle name="Normal 5 6 2 9" xfId="2986" xr:uid="{8E520AB3-956F-403D-BF8C-CCC0A3465733}"/>
    <cellStyle name="Normal 5 6 3" xfId="311" xr:uid="{ECD21658-099F-4BC4-8536-CE457756C00A}"/>
    <cellStyle name="Normal 5 6 3 2" xfId="583" xr:uid="{A3135641-14CF-4041-91D5-836D023A2B30}"/>
    <cellStyle name="Normal 5 6 3 2 2" xfId="584" xr:uid="{5DFC137A-0E87-479A-A0A9-C27A3787B0E8}"/>
    <cellStyle name="Normal 5 6 3 2 2 2" xfId="1397" xr:uid="{2D2347F0-2288-4A46-9FDA-7B7B55507F0E}"/>
    <cellStyle name="Normal 5 6 3 2 2 2 2" xfId="1398" xr:uid="{0751C668-5468-4055-8923-E8E3031EA49E}"/>
    <cellStyle name="Normal 5 6 3 2 2 3" xfId="1399" xr:uid="{C236056D-190B-4087-BA7C-6D0A62DCAAC3}"/>
    <cellStyle name="Normal 5 6 3 2 2 4" xfId="2987" xr:uid="{AB917B91-AE77-46C9-BF82-7CDB0E3412A9}"/>
    <cellStyle name="Normal 5 6 3 2 3" xfId="1400" xr:uid="{59B33806-3D53-44B1-8D61-C1E8C99B2351}"/>
    <cellStyle name="Normal 5 6 3 2 3 2" xfId="1401" xr:uid="{2425EE6D-99E7-49FA-996C-4E894B93E587}"/>
    <cellStyle name="Normal 5 6 3 2 3 3" xfId="2988" xr:uid="{8D1A5C50-52F0-433C-8E75-9B41DD762C4F}"/>
    <cellStyle name="Normal 5 6 3 2 3 4" xfId="2989" xr:uid="{2BCBCFD5-0F90-4114-8B30-D3FF62E5A0B2}"/>
    <cellStyle name="Normal 5 6 3 2 4" xfId="1402" xr:uid="{5ECEF611-62D1-4A44-9AE0-DC095524DC45}"/>
    <cellStyle name="Normal 5 6 3 2 5" xfId="2990" xr:uid="{6B142FF5-30FD-422F-9ECA-9DB90092F1F4}"/>
    <cellStyle name="Normal 5 6 3 2 6" xfId="2991" xr:uid="{90D5A330-7672-4565-A973-54B4B27B02CD}"/>
    <cellStyle name="Normal 5 6 3 3" xfId="585" xr:uid="{CC2983EA-FCAE-44BD-8ED6-4A3EC23AEA7C}"/>
    <cellStyle name="Normal 5 6 3 3 2" xfId="1403" xr:uid="{42EB7B85-13A2-4D4D-8FD8-AB1A70297039}"/>
    <cellStyle name="Normal 5 6 3 3 2 2" xfId="1404" xr:uid="{9699D011-458A-487A-A650-CC8956C8215B}"/>
    <cellStyle name="Normal 5 6 3 3 2 3" xfId="2992" xr:uid="{C10219AD-187A-417C-AF44-521105A8198F}"/>
    <cellStyle name="Normal 5 6 3 3 2 4" xfId="2993" xr:uid="{EE411456-C8FB-4962-AF20-68775EDAD2F4}"/>
    <cellStyle name="Normal 5 6 3 3 3" xfId="1405" xr:uid="{E3650AC6-F89B-49E7-B262-88C73762521D}"/>
    <cellStyle name="Normal 5 6 3 3 4" xfId="2994" xr:uid="{75572BB5-6B17-47E6-BB9C-96E0C7923641}"/>
    <cellStyle name="Normal 5 6 3 3 5" xfId="2995" xr:uid="{BEBA6704-9BBE-467E-825A-891723DDFD2D}"/>
    <cellStyle name="Normal 5 6 3 4" xfId="1406" xr:uid="{550FB269-8C6E-4DD3-8B26-228392E36195}"/>
    <cellStyle name="Normal 5 6 3 4 2" xfId="1407" xr:uid="{542B4019-CFF9-4E48-AD2B-F96D6B2DC557}"/>
    <cellStyle name="Normal 5 6 3 4 3" xfId="2996" xr:uid="{A0120E96-5C90-4613-B136-1E7FD51059BF}"/>
    <cellStyle name="Normal 5 6 3 4 4" xfId="2997" xr:uid="{9F4B5C22-2990-43DA-A4D3-9B6F03215598}"/>
    <cellStyle name="Normal 5 6 3 5" xfId="1408" xr:uid="{E82C30EB-730F-47F1-AD48-5D523F886F72}"/>
    <cellStyle name="Normal 5 6 3 5 2" xfId="2998" xr:uid="{5528842A-E23A-40D2-8690-3B2EC184554F}"/>
    <cellStyle name="Normal 5 6 3 5 3" xfId="2999" xr:uid="{51216A9C-D691-4B65-A1B2-CD919EC2246F}"/>
    <cellStyle name="Normal 5 6 3 5 4" xfId="3000" xr:uid="{611EBD03-29B2-4AE5-8729-949E1C86F1A4}"/>
    <cellStyle name="Normal 5 6 3 6" xfId="3001" xr:uid="{791B9910-9C1F-44DE-8D67-05C2B50BAD53}"/>
    <cellStyle name="Normal 5 6 3 7" xfId="3002" xr:uid="{F0696A2D-41EA-4005-AEEE-8FE4493BD06B}"/>
    <cellStyle name="Normal 5 6 3 8" xfId="3003" xr:uid="{880B1D84-20B5-4CBE-A975-175B6D2FE8F8}"/>
    <cellStyle name="Normal 5 6 4" xfId="312" xr:uid="{09BE118A-F920-4818-9E36-B6F039D8CA1E}"/>
    <cellStyle name="Normal 5 6 4 2" xfId="586" xr:uid="{20E196A6-76F0-434E-B2A2-2576B6F135BF}"/>
    <cellStyle name="Normal 5 6 4 2 2" xfId="587" xr:uid="{D3855636-A86E-4F0A-A783-79456B667AFF}"/>
    <cellStyle name="Normal 5 6 4 2 2 2" xfId="1409" xr:uid="{76D155A0-B1DA-4C7B-8665-73C16D815D2C}"/>
    <cellStyle name="Normal 5 6 4 2 2 3" xfId="3004" xr:uid="{796FEFD2-FF3F-4A35-82D2-41CEDC6012E3}"/>
    <cellStyle name="Normal 5 6 4 2 2 4" xfId="3005" xr:uid="{DD3666A3-1E14-4992-9506-8222C4BCD26F}"/>
    <cellStyle name="Normal 5 6 4 2 3" xfId="1410" xr:uid="{20086F40-3C83-46FB-9499-563AC5E8E13F}"/>
    <cellStyle name="Normal 5 6 4 2 4" xfId="3006" xr:uid="{A4396D20-DB55-4D1C-8B3A-6213F4440B9B}"/>
    <cellStyle name="Normal 5 6 4 2 5" xfId="3007" xr:uid="{930D9B1F-5390-4E27-B5E9-92266E00992A}"/>
    <cellStyle name="Normal 5 6 4 3" xfId="588" xr:uid="{E4C41CA1-D4EA-4EA3-BAC2-FDBC8C08CEEA}"/>
    <cellStyle name="Normal 5 6 4 3 2" xfId="1411" xr:uid="{86928271-67DD-4114-BA8D-59C1B02F42E6}"/>
    <cellStyle name="Normal 5 6 4 3 3" xfId="3008" xr:uid="{E58C4A16-A6AC-4D97-8BFF-B5981CC94810}"/>
    <cellStyle name="Normal 5 6 4 3 4" xfId="3009" xr:uid="{84ED7AD8-6794-4B74-9781-EC774A250B59}"/>
    <cellStyle name="Normal 5 6 4 4" xfId="1412" xr:uid="{60705C7C-EAD1-4C84-8606-7DA7D8333A93}"/>
    <cellStyle name="Normal 5 6 4 4 2" xfId="3010" xr:uid="{B6ED795C-BAAF-4016-A213-1C9DA592C491}"/>
    <cellStyle name="Normal 5 6 4 4 3" xfId="3011" xr:uid="{D6E07FB5-8B4B-4CDF-BA7E-B5178A0A55EF}"/>
    <cellStyle name="Normal 5 6 4 4 4" xfId="3012" xr:uid="{F5ACC2DD-95D1-41CB-874E-C8BC770F185D}"/>
    <cellStyle name="Normal 5 6 4 5" xfId="3013" xr:uid="{3991F0E7-B08B-4687-80B3-0791EEF30390}"/>
    <cellStyle name="Normal 5 6 4 6" xfId="3014" xr:uid="{FED2D7C2-968A-4CFA-B031-F4468FACAE37}"/>
    <cellStyle name="Normal 5 6 4 7" xfId="3015" xr:uid="{29433ED8-6753-4B60-AB6C-806A86006B4D}"/>
    <cellStyle name="Normal 5 6 5" xfId="313" xr:uid="{77FB4246-F420-41EC-960E-824574B05D1F}"/>
    <cellStyle name="Normal 5 6 5 2" xfId="589" xr:uid="{AA05893A-AD40-4F1D-B18D-944A179E105D}"/>
    <cellStyle name="Normal 5 6 5 2 2" xfId="1413" xr:uid="{56C7117C-A660-4657-AAE9-EA6F5607FD54}"/>
    <cellStyle name="Normal 5 6 5 2 3" xfId="3016" xr:uid="{1D79133A-C83D-40B5-9F47-643C70632BD1}"/>
    <cellStyle name="Normal 5 6 5 2 4" xfId="3017" xr:uid="{D4EF8CC2-F344-45AA-834D-872C6AEC390B}"/>
    <cellStyle name="Normal 5 6 5 3" xfId="1414" xr:uid="{3EE6C54A-1205-413A-A337-2E0896F9A64B}"/>
    <cellStyle name="Normal 5 6 5 3 2" xfId="3018" xr:uid="{AB5A6274-F022-408E-B9C8-3EB4D46406AC}"/>
    <cellStyle name="Normal 5 6 5 3 3" xfId="3019" xr:uid="{2CF537FF-5E9C-46D6-92C7-2ECC443A8866}"/>
    <cellStyle name="Normal 5 6 5 3 4" xfId="3020" xr:uid="{DC2852F2-6A2F-45EE-BE1A-A3EEA0E274BA}"/>
    <cellStyle name="Normal 5 6 5 4" xfId="3021" xr:uid="{08367A98-A619-4354-9E80-02D3EC5161D0}"/>
    <cellStyle name="Normal 5 6 5 5" xfId="3022" xr:uid="{844CC952-3CD5-4724-AAD1-C3075318ECE9}"/>
    <cellStyle name="Normal 5 6 5 6" xfId="3023" xr:uid="{22DA9299-2F33-49C4-8073-BD0F5F88FBD4}"/>
    <cellStyle name="Normal 5 6 6" xfId="590" xr:uid="{1A182EFA-3256-410A-A686-3365D2111F16}"/>
    <cellStyle name="Normal 5 6 6 2" xfId="1415" xr:uid="{5327CE9D-9047-45C1-A98E-F8EBFD9F6C3A}"/>
    <cellStyle name="Normal 5 6 6 2 2" xfId="3024" xr:uid="{A6CC845A-B336-428C-AB19-B732CF258CE1}"/>
    <cellStyle name="Normal 5 6 6 2 3" xfId="3025" xr:uid="{7A2FD95D-1B0C-427B-977A-594AA05861DC}"/>
    <cellStyle name="Normal 5 6 6 2 4" xfId="3026" xr:uid="{74C3AF90-BC38-49B0-97F7-E1CDA78B8F3E}"/>
    <cellStyle name="Normal 5 6 6 3" xfId="3027" xr:uid="{CF13D92B-9CF5-4469-B1D6-0859DEB23CE7}"/>
    <cellStyle name="Normal 5 6 6 4" xfId="3028" xr:uid="{5E0F87FE-E18A-4571-A6D1-0D8CF1434762}"/>
    <cellStyle name="Normal 5 6 6 5" xfId="3029" xr:uid="{EFB445EB-BFE5-445E-85A9-590D907E11A6}"/>
    <cellStyle name="Normal 5 6 7" xfId="1416" xr:uid="{04771E0F-630F-41F0-B57C-762C372B7455}"/>
    <cellStyle name="Normal 5 6 7 2" xfId="3030" xr:uid="{B19FF468-6A19-4122-A811-F0FD3B1D7F51}"/>
    <cellStyle name="Normal 5 6 7 3" xfId="3031" xr:uid="{7F73E310-3B62-4E31-970D-AA58CF686668}"/>
    <cellStyle name="Normal 5 6 7 4" xfId="3032" xr:uid="{2DDE9DA0-1D9D-4481-BC2F-F6916C050D82}"/>
    <cellStyle name="Normal 5 6 8" xfId="3033" xr:uid="{115BBB23-A3E3-4FBD-A5ED-1EA8300A8FD0}"/>
    <cellStyle name="Normal 5 6 8 2" xfId="3034" xr:uid="{6375F328-9038-4813-A690-6FB0869C1D35}"/>
    <cellStyle name="Normal 5 6 8 3" xfId="3035" xr:uid="{26C83828-CD52-4389-836A-584E82FAA485}"/>
    <cellStyle name="Normal 5 6 8 4" xfId="3036" xr:uid="{37963E98-B79E-4DC2-A26C-31A58FC9C716}"/>
    <cellStyle name="Normal 5 6 9" xfId="3037" xr:uid="{A5E8DF3F-54F9-47CB-9D1C-5D3A7ADB536A}"/>
    <cellStyle name="Normal 5 7" xfId="106" xr:uid="{620C3DEA-B89D-4417-A808-4E295BAE73BE}"/>
    <cellStyle name="Normal 5 7 2" xfId="107" xr:uid="{B3258C8A-6974-403F-B158-E0468B965993}"/>
    <cellStyle name="Normal 5 7 2 2" xfId="314" xr:uid="{029DEE3C-C459-490D-A463-465771A511D5}"/>
    <cellStyle name="Normal 5 7 2 2 2" xfId="591" xr:uid="{5914C045-2B25-40B4-92CD-6B5B43697E5C}"/>
    <cellStyle name="Normal 5 7 2 2 2 2" xfId="1417" xr:uid="{648FB99A-5D6C-41AF-8F60-8422BAA3AFDE}"/>
    <cellStyle name="Normal 5 7 2 2 2 2 2" xfId="5605" xr:uid="{1B70F6E3-EF3B-4DEF-967E-57191136E528}"/>
    <cellStyle name="Normal 5 7 2 2 2 3" xfId="3038" xr:uid="{1431BAAC-43F3-4C70-8BAC-C796756275A7}"/>
    <cellStyle name="Normal 5 7 2 2 2 4" xfId="3039" xr:uid="{4A821D0B-5C35-4B5B-972F-9BECB88465F7}"/>
    <cellStyle name="Normal 5 7 2 2 3" xfId="1418" xr:uid="{EE445627-E950-46FF-AB2A-DC1929210C10}"/>
    <cellStyle name="Normal 5 7 2 2 3 2" xfId="3040" xr:uid="{B4545492-EB4F-4E41-85D8-689A522900E4}"/>
    <cellStyle name="Normal 5 7 2 2 3 3" xfId="3041" xr:uid="{74D209A6-D1C2-4F47-8635-9ED2063D019A}"/>
    <cellStyle name="Normal 5 7 2 2 3 4" xfId="3042" xr:uid="{67247D39-76EC-4DFF-B05E-2DE62C551300}"/>
    <cellStyle name="Normal 5 7 2 2 4" xfId="3043" xr:uid="{5A63B148-BC21-4AE4-A1DE-C5E8EF20642C}"/>
    <cellStyle name="Normal 5 7 2 2 5" xfId="3044" xr:uid="{B639040B-7CBD-4187-888D-44170A470B88}"/>
    <cellStyle name="Normal 5 7 2 2 6" xfId="3045" xr:uid="{A3D5F4BE-8CBF-4A56-84F8-6A8AE1473F6D}"/>
    <cellStyle name="Normal 5 7 2 3" xfId="592" xr:uid="{F3D14ED3-6448-4376-B48F-0ADDE66454D5}"/>
    <cellStyle name="Normal 5 7 2 3 2" xfId="1419" xr:uid="{A1984266-D92E-4BB9-BF16-5E4EAB04F017}"/>
    <cellStyle name="Normal 5 7 2 3 2 2" xfId="3046" xr:uid="{B67DBEC5-ECF5-4374-A382-9034A548B95B}"/>
    <cellStyle name="Normal 5 7 2 3 2 3" xfId="3047" xr:uid="{948E1476-0787-4B95-9DE4-EB50FAA77149}"/>
    <cellStyle name="Normal 5 7 2 3 2 4" xfId="3048" xr:uid="{40D4055C-5E95-48B8-8FA0-CF127D64D75B}"/>
    <cellStyle name="Normal 5 7 2 3 3" xfId="3049" xr:uid="{BA10C5D9-7365-4145-A20E-44CA0FFBD924}"/>
    <cellStyle name="Normal 5 7 2 3 4" xfId="3050" xr:uid="{A867FD68-8616-4DB2-B952-C92C4AD5D97D}"/>
    <cellStyle name="Normal 5 7 2 3 5" xfId="3051" xr:uid="{275C7C0E-91D7-4138-9465-5C08406B7EF9}"/>
    <cellStyle name="Normal 5 7 2 4" xfId="1420" xr:uid="{ED5DDA78-7485-4572-8487-2B8AE03942DB}"/>
    <cellStyle name="Normal 5 7 2 4 2" xfId="3052" xr:uid="{02B96BA5-148A-4B3C-8300-E0FFE66A7EA1}"/>
    <cellStyle name="Normal 5 7 2 4 3" xfId="3053" xr:uid="{6DCAE76A-9CBA-4A65-8A8B-939230FABD89}"/>
    <cellStyle name="Normal 5 7 2 4 4" xfId="3054" xr:uid="{466BD3AE-9E31-41EF-8E4B-6D9260C47EAB}"/>
    <cellStyle name="Normal 5 7 2 5" xfId="3055" xr:uid="{87F110CF-2351-4DA8-96FB-B406AB721360}"/>
    <cellStyle name="Normal 5 7 2 5 2" xfId="3056" xr:uid="{78C320AC-0D35-42C7-BF7B-DDE8B073A4E8}"/>
    <cellStyle name="Normal 5 7 2 5 3" xfId="3057" xr:uid="{A00D11B2-45D9-46D1-B9FF-0B79346FD7D7}"/>
    <cellStyle name="Normal 5 7 2 5 4" xfId="3058" xr:uid="{37351C7C-0AEC-4392-BE0F-D343FF74CC0B}"/>
    <cellStyle name="Normal 5 7 2 6" xfId="3059" xr:uid="{F689D0C9-89F6-4BEF-9EBB-BDDBC3CB3F7C}"/>
    <cellStyle name="Normal 5 7 2 7" xfId="3060" xr:uid="{75344970-F8D1-4EAF-A00F-D0790A8A9D7B}"/>
    <cellStyle name="Normal 5 7 2 8" xfId="3061" xr:uid="{05D9E29D-8C3F-4184-82CB-6A9FC9AB3B86}"/>
    <cellStyle name="Normal 5 7 3" xfId="315" xr:uid="{BA9DC5E1-43B4-4B49-8A62-E0011659D76D}"/>
    <cellStyle name="Normal 5 7 3 2" xfId="593" xr:uid="{FC60CEF6-D604-4990-9AE2-6AC26A2901AC}"/>
    <cellStyle name="Normal 5 7 3 2 2" xfId="594" xr:uid="{3ADD765B-D462-45F1-82AC-9E325294575A}"/>
    <cellStyle name="Normal 5 7 3 2 2 2" xfId="5606" xr:uid="{D451C95F-28D5-48E4-A9F5-926880CE6727}"/>
    <cellStyle name="Normal 5 7 3 2 3" xfId="3062" xr:uid="{AE385BE2-5F18-4446-8B32-922F7CE56B86}"/>
    <cellStyle name="Normal 5 7 3 2 4" xfId="3063" xr:uid="{384292A7-E7EE-498C-B595-71E5D2E12B68}"/>
    <cellStyle name="Normal 5 7 3 3" xfId="595" xr:uid="{6EBD4549-02BF-4B85-9A88-252FA7BD867F}"/>
    <cellStyle name="Normal 5 7 3 3 2" xfId="3064" xr:uid="{EDA483CB-A3B8-4CE2-81CA-ACD4F2BA033B}"/>
    <cellStyle name="Normal 5 7 3 3 3" xfId="3065" xr:uid="{A6DB910A-7D63-44F5-93D2-B3F6D75D175A}"/>
    <cellStyle name="Normal 5 7 3 3 4" xfId="3066" xr:uid="{742A3388-0C26-4CBC-A1A7-6DBABAAEC56A}"/>
    <cellStyle name="Normal 5 7 3 4" xfId="3067" xr:uid="{FA4A33D4-F415-492B-A450-2D56694795C0}"/>
    <cellStyle name="Normal 5 7 3 5" xfId="3068" xr:uid="{D700D8E6-26EE-4713-A78A-8383AF222A05}"/>
    <cellStyle name="Normal 5 7 3 6" xfId="3069" xr:uid="{109FB5A0-6484-41F4-ACF7-63091F21C858}"/>
    <cellStyle name="Normal 5 7 4" xfId="316" xr:uid="{ED554AF9-B178-48BB-8AB2-6894B8D5B6B4}"/>
    <cellStyle name="Normal 5 7 4 2" xfId="596" xr:uid="{903D5B63-C233-4B12-AFAE-F0EB24D26F5C}"/>
    <cellStyle name="Normal 5 7 4 2 2" xfId="3070" xr:uid="{98286B87-9B5F-4EF1-9C9D-D71316CFD167}"/>
    <cellStyle name="Normal 5 7 4 2 3" xfId="3071" xr:uid="{02DD340C-25CC-4194-B05A-DEDAD675D72F}"/>
    <cellStyle name="Normal 5 7 4 2 4" xfId="3072" xr:uid="{A1158C65-117A-4930-B023-B21F0E07E99B}"/>
    <cellStyle name="Normal 5 7 4 3" xfId="3073" xr:uid="{97A23317-0FBD-4FC8-A066-02307DFB3184}"/>
    <cellStyle name="Normal 5 7 4 4" xfId="3074" xr:uid="{73A8ABA2-A487-4C69-9FE8-2E4110006E58}"/>
    <cellStyle name="Normal 5 7 4 5" xfId="3075" xr:uid="{B428BB0E-3A62-412D-A96E-32992E6F05E4}"/>
    <cellStyle name="Normal 5 7 5" xfId="597" xr:uid="{24ED9813-D364-4BA0-9A31-A0E09F49F368}"/>
    <cellStyle name="Normal 5 7 5 2" xfId="3076" xr:uid="{C696969A-BFB3-46E2-BAB1-EA0238923A71}"/>
    <cellStyle name="Normal 5 7 5 3" xfId="3077" xr:uid="{DAC9C3F0-3D4A-42F0-B678-D6790E4A361B}"/>
    <cellStyle name="Normal 5 7 5 4" xfId="3078" xr:uid="{F6CA6BDE-8410-4E56-8A28-54721B0D7552}"/>
    <cellStyle name="Normal 5 7 6" xfId="3079" xr:uid="{FB2ACE4E-10D4-47F3-B5A2-EBAD677524A2}"/>
    <cellStyle name="Normal 5 7 6 2" xfId="3080" xr:uid="{CA1874DF-F825-4B24-B81C-FCC64A91739F}"/>
    <cellStyle name="Normal 5 7 6 3" xfId="3081" xr:uid="{112AB2C2-1F8A-4997-BE40-DF4256E76A99}"/>
    <cellStyle name="Normal 5 7 6 4" xfId="3082" xr:uid="{6471EE1C-02DE-4854-94B9-A99448144B99}"/>
    <cellStyle name="Normal 5 7 7" xfId="3083" xr:uid="{8FF712C2-C8B5-4083-B14B-CDB5AFFF3135}"/>
    <cellStyle name="Normal 5 7 8" xfId="3084" xr:uid="{91592AE2-EE68-4711-8F53-7DB10A573647}"/>
    <cellStyle name="Normal 5 7 9" xfId="3085" xr:uid="{02F2A904-5388-42FB-A31A-1C90EC8120F5}"/>
    <cellStyle name="Normal 5 8" xfId="108" xr:uid="{E20D8576-7CE2-4B85-9C82-D5EB01957AFD}"/>
    <cellStyle name="Normal 5 8 2" xfId="317" xr:uid="{A22B12BF-2317-4D39-A0DB-F072B21E9D36}"/>
    <cellStyle name="Normal 5 8 2 2" xfId="598" xr:uid="{04B0806C-FD03-4064-90CC-D0B6EFB660EC}"/>
    <cellStyle name="Normal 5 8 2 2 2" xfId="1421" xr:uid="{22613A7B-64E5-4AC5-9058-28424E7D26D6}"/>
    <cellStyle name="Normal 5 8 2 2 2 2" xfId="1422" xr:uid="{6545BE9D-9331-4062-B47C-88B8C0054769}"/>
    <cellStyle name="Normal 5 8 2 2 3" xfId="1423" xr:uid="{33C560B0-FC41-416B-9727-0A40E1B27902}"/>
    <cellStyle name="Normal 5 8 2 2 4" xfId="3086" xr:uid="{F7A84669-92CA-44E3-85EC-05349D8A4043}"/>
    <cellStyle name="Normal 5 8 2 3" xfId="1424" xr:uid="{E6A121E3-887A-4C67-9758-A7117E83FF53}"/>
    <cellStyle name="Normal 5 8 2 3 2" xfId="1425" xr:uid="{68A0CE0B-A90B-46A7-BD22-1679CCD09B7A}"/>
    <cellStyle name="Normal 5 8 2 3 3" xfId="3087" xr:uid="{D585049D-E571-4904-A991-352FAA9FE0AF}"/>
    <cellStyle name="Normal 5 8 2 3 4" xfId="3088" xr:uid="{245CE5E0-7489-4058-BD5D-230CB5E1CFDD}"/>
    <cellStyle name="Normal 5 8 2 4" xfId="1426" xr:uid="{E8C3B5E6-F2FD-4D2D-A24B-7447E56386B0}"/>
    <cellStyle name="Normal 5 8 2 5" xfId="3089" xr:uid="{8D4BB38C-0580-4D27-B8B6-87067EAE3C82}"/>
    <cellStyle name="Normal 5 8 2 6" xfId="3090" xr:uid="{6D72F52C-0A7B-46F4-9000-6467894493F3}"/>
    <cellStyle name="Normal 5 8 3" xfId="599" xr:uid="{96CDE826-59EB-4142-B29F-2442BC3EB459}"/>
    <cellStyle name="Normal 5 8 3 2" xfId="1427" xr:uid="{795A9E3F-09BF-44A2-BF39-7DD6D70646DD}"/>
    <cellStyle name="Normal 5 8 3 2 2" xfId="1428" xr:uid="{6B0B511B-D668-49F4-BC31-B86E2CF06634}"/>
    <cellStyle name="Normal 5 8 3 2 3" xfId="3091" xr:uid="{5AE16A2F-12EC-40C9-B982-F0BDE4A4FDF2}"/>
    <cellStyle name="Normal 5 8 3 2 4" xfId="3092" xr:uid="{EEFD36B5-1A40-4E96-AAB6-F57E87EBB54D}"/>
    <cellStyle name="Normal 5 8 3 3" xfId="1429" xr:uid="{A020C666-C99E-4CF8-9233-BA0BBA726B7F}"/>
    <cellStyle name="Normal 5 8 3 4" xfId="3093" xr:uid="{32265958-41FD-42B6-93DB-83F4311A24DC}"/>
    <cellStyle name="Normal 5 8 3 5" xfId="3094" xr:uid="{2E5FCA12-29C2-42E4-8DCF-53156C9E53AE}"/>
    <cellStyle name="Normal 5 8 4" xfId="1430" xr:uid="{8FC01F86-E7EB-4CF6-B276-9E5A916B6607}"/>
    <cellStyle name="Normal 5 8 4 2" xfId="1431" xr:uid="{23ABD2B3-2ADB-494D-8A60-EF321CD42124}"/>
    <cellStyle name="Normal 5 8 4 3" xfId="3095" xr:uid="{2D0E1438-11BE-4E46-910D-B845305F241B}"/>
    <cellStyle name="Normal 5 8 4 4" xfId="3096" xr:uid="{E46BFB39-2A10-4C50-8173-860101CD60AE}"/>
    <cellStyle name="Normal 5 8 5" xfId="1432" xr:uid="{DB39685F-34D1-4270-8FA8-A42A81AE0B05}"/>
    <cellStyle name="Normal 5 8 5 2" xfId="3097" xr:uid="{54268027-4AC4-4F07-9FEA-1F8855C3CD7E}"/>
    <cellStyle name="Normal 5 8 5 3" xfId="3098" xr:uid="{2E1524E9-ED07-448E-B22E-03564AAA2AD6}"/>
    <cellStyle name="Normal 5 8 5 4" xfId="3099" xr:uid="{C97D54A0-7635-48C6-92AA-312ACCF65CD7}"/>
    <cellStyle name="Normal 5 8 6" xfId="3100" xr:uid="{C6FF26C5-6701-4E10-BBDA-EFE926938B18}"/>
    <cellStyle name="Normal 5 8 7" xfId="3101" xr:uid="{FAEEF2DD-8D19-4857-A3D8-593EC71C9550}"/>
    <cellStyle name="Normal 5 8 8" xfId="3102" xr:uid="{50FDCB23-D207-4637-AC3F-8822579B2C78}"/>
    <cellStyle name="Normal 5 9" xfId="318" xr:uid="{66E5451B-4128-4258-9E59-51B51F6BCD5D}"/>
    <cellStyle name="Normal 5 9 2" xfId="600" xr:uid="{BADC0D93-C237-4F27-8868-2DFB794C4BB9}"/>
    <cellStyle name="Normal 5 9 2 2" xfId="601" xr:uid="{A18656EF-89CC-4749-B559-8ADF58472C18}"/>
    <cellStyle name="Normal 5 9 2 2 2" xfId="1433" xr:uid="{3EC5B818-583A-45AE-8F6C-08BCC709814B}"/>
    <cellStyle name="Normal 5 9 2 2 3" xfId="3103" xr:uid="{116DAF9C-13AD-4DB8-8BAE-C849734307CC}"/>
    <cellStyle name="Normal 5 9 2 2 4" xfId="3104" xr:uid="{4CBC0333-A744-4860-8126-A1EAB9ACE7A1}"/>
    <cellStyle name="Normal 5 9 2 3" xfId="1434" xr:uid="{84C443D6-7D1F-4627-AF28-C76962CBB764}"/>
    <cellStyle name="Normal 5 9 2 4" xfId="3105" xr:uid="{82AB5EC0-6329-4D83-B36D-B9778A9541A0}"/>
    <cellStyle name="Normal 5 9 2 5" xfId="3106" xr:uid="{1E48953C-C117-4A9D-AAC2-AC3F62F01856}"/>
    <cellStyle name="Normal 5 9 3" xfId="602" xr:uid="{3857A668-3922-4994-B2EB-9F9F44903751}"/>
    <cellStyle name="Normal 5 9 3 2" xfId="1435" xr:uid="{5A5A601A-257F-4F2C-9433-8D741C07532B}"/>
    <cellStyle name="Normal 5 9 3 3" xfId="3107" xr:uid="{873DFA44-07D0-4370-B103-156AA19C3A05}"/>
    <cellStyle name="Normal 5 9 3 4" xfId="3108" xr:uid="{E1F23F42-5D61-4A42-9D62-FDB1369E6103}"/>
    <cellStyle name="Normal 5 9 4" xfId="1436" xr:uid="{A4F50413-D855-4476-B3BC-D7385CEABDF5}"/>
    <cellStyle name="Normal 5 9 4 2" xfId="3109" xr:uid="{71B2A0B8-C2BA-42FB-9880-08998D1105A8}"/>
    <cellStyle name="Normal 5 9 4 3" xfId="3110" xr:uid="{57CC0357-EE3F-4492-92A4-8FCD7FEA9A0E}"/>
    <cellStyle name="Normal 5 9 4 4" xfId="3111" xr:uid="{FA296B34-D578-4361-AA5B-234687963DBB}"/>
    <cellStyle name="Normal 5 9 5" xfId="3112" xr:uid="{179E786F-EFC5-48D7-8DA0-5B2124A7B8CF}"/>
    <cellStyle name="Normal 5 9 6" xfId="3113" xr:uid="{8411D8D6-3324-4401-9EEA-0E046926445D}"/>
    <cellStyle name="Normal 5 9 7" xfId="3114" xr:uid="{F502238C-236C-4F4A-BCCD-F6F7A4668198}"/>
    <cellStyle name="Normal 6" xfId="109" xr:uid="{72E7646C-A6F1-4823-B8D9-2F80D18FF82A}"/>
    <cellStyle name="Normal 6 10" xfId="319" xr:uid="{4A29481C-BC89-4219-97BA-3D12E9867E2C}"/>
    <cellStyle name="Normal 6 10 2" xfId="1437" xr:uid="{9E68DFE7-DA31-4C4C-A84B-0FB4673CF1A1}"/>
    <cellStyle name="Normal 6 10 2 2" xfId="3115" xr:uid="{F7EFEF89-36A3-4A73-B8BC-BB124E9E5F6A}"/>
    <cellStyle name="Normal 6 10 2 2 2" xfId="4588" xr:uid="{055E4EC0-FEC8-4E58-8DB0-6C282FD77D53}"/>
    <cellStyle name="Normal 6 10 2 3" xfId="3116" xr:uid="{5684BAC7-0493-4693-8BE6-7378F36CC2A5}"/>
    <cellStyle name="Normal 6 10 2 4" xfId="3117" xr:uid="{BB7DFCA2-07FC-42C9-ACB7-FE4733E67FB8}"/>
    <cellStyle name="Normal 6 10 3" xfId="3118" xr:uid="{998D05B8-768E-404D-802C-2DC3A7A2ACF1}"/>
    <cellStyle name="Normal 6 10 4" xfId="3119" xr:uid="{7FC0F1D0-8005-4884-AB41-C36D175394F4}"/>
    <cellStyle name="Normal 6 10 5" xfId="3120" xr:uid="{5217721F-8E78-4A01-A753-817C1D879C86}"/>
    <cellStyle name="Normal 6 11" xfId="1438" xr:uid="{BE54B825-8A99-44DC-87B9-2B2BBFA23B74}"/>
    <cellStyle name="Normal 6 11 2" xfId="3121" xr:uid="{F1EA5988-140F-498F-B6D0-7D9CDB1EAD21}"/>
    <cellStyle name="Normal 6 11 2 2" xfId="6067" xr:uid="{28CC05BC-2919-4ED4-822E-11A4669820A1}"/>
    <cellStyle name="Normal 6 11 3" xfId="3122" xr:uid="{7B00A672-D638-4282-8C71-0B4F55C24638}"/>
    <cellStyle name="Normal 6 11 4" xfId="3123" xr:uid="{0A11DEDE-B2CA-483A-AFE3-211F93C71FCB}"/>
    <cellStyle name="Normal 6 12" xfId="902" xr:uid="{A90B9D97-F83E-4A20-A282-B84C243F37CC}"/>
    <cellStyle name="Normal 6 12 2" xfId="3124" xr:uid="{D327EFDF-896F-446C-9ECF-8A00E83A33D1}"/>
    <cellStyle name="Normal 6 12 3" xfId="3125" xr:uid="{C44265A7-FD86-453C-9F46-6199CA73F752}"/>
    <cellStyle name="Normal 6 12 4" xfId="3126" xr:uid="{D33E669C-D6E5-4DA3-9979-5C8DB2DC14EA}"/>
    <cellStyle name="Normal 6 13" xfId="899" xr:uid="{5BF55EB3-8ED4-4AE4-BF60-F6542E35AFE6}"/>
    <cellStyle name="Normal 6 13 2" xfId="3128" xr:uid="{B10E075A-F46F-43F4-B559-EAE5B1C1C112}"/>
    <cellStyle name="Normal 6 13 3" xfId="4315" xr:uid="{39D697A2-4AAD-4835-9725-2CB4A1348069}"/>
    <cellStyle name="Normal 6 13 4" xfId="3127" xr:uid="{51EA94D8-B3DF-4B48-A6C7-19301708D34C}"/>
    <cellStyle name="Normal 6 13 5" xfId="5319" xr:uid="{B5746E5C-0D54-4D69-91EF-4371A0EAA7A2}"/>
    <cellStyle name="Normal 6 14" xfId="3129" xr:uid="{85166441-802D-4ECA-A7B6-C46A97DC2C6D}"/>
    <cellStyle name="Normal 6 15" xfId="3130" xr:uid="{E5AAA08E-4704-495C-9212-8568EB073A08}"/>
    <cellStyle name="Normal 6 16" xfId="3131" xr:uid="{BFDF3053-C1AC-49C1-9147-3BD24D9AFF20}"/>
    <cellStyle name="Normal 6 2" xfId="110" xr:uid="{253FB6F0-A092-4621-B627-2F88AD93C5C5}"/>
    <cellStyle name="Normal 6 2 2" xfId="320" xr:uid="{81FA9E0B-E41F-41DA-8527-6C66208B431A}"/>
    <cellStyle name="Normal 6 2 2 2" xfId="4671" xr:uid="{D0A59D35-8B1C-44CF-B3A0-371BA995FA0A}"/>
    <cellStyle name="Normal 6 2 3" xfId="4560" xr:uid="{376AE255-B843-41C1-8CF7-8BA98E98FB33}"/>
    <cellStyle name="Normal 6 3" xfId="111" xr:uid="{C64C6F37-029B-44AF-A0A0-7AF836849E4F}"/>
    <cellStyle name="Normal 6 3 10" xfId="3132" xr:uid="{C9D31602-CD4A-44DB-805A-B27F46F3E962}"/>
    <cellStyle name="Normal 6 3 11" xfId="3133" xr:uid="{66A46374-E6C3-4C43-ACE5-11995E62837E}"/>
    <cellStyle name="Normal 6 3 2" xfId="112" xr:uid="{A236793A-EC2A-4E2B-A5DA-5DCD78DC1F75}"/>
    <cellStyle name="Normal 6 3 2 2" xfId="113" xr:uid="{80597DF4-03D3-415A-A781-5C19E0315410}"/>
    <cellStyle name="Normal 6 3 2 2 2" xfId="321" xr:uid="{0FABC2A7-BD50-473B-8B16-8620A3DDAAE3}"/>
    <cellStyle name="Normal 6 3 2 2 2 2" xfId="603" xr:uid="{34462F1B-7F34-4918-8BEF-64B6C87F8539}"/>
    <cellStyle name="Normal 6 3 2 2 2 2 2" xfId="604" xr:uid="{BDC816FA-B406-4BC0-B0E6-DE9582A67931}"/>
    <cellStyle name="Normal 6 3 2 2 2 2 2 2" xfId="1439" xr:uid="{271BB26E-27AB-4914-9E0D-3CB2609145FE}"/>
    <cellStyle name="Normal 6 3 2 2 2 2 2 2 2" xfId="1440" xr:uid="{559E9611-42BF-45F6-AAE8-F279865CDC81}"/>
    <cellStyle name="Normal 6 3 2 2 2 2 2 2 2 2" xfId="5607" xr:uid="{F6B9CEC4-1738-4CA4-9C61-06EC3FB4EB8D}"/>
    <cellStyle name="Normal 6 3 2 2 2 2 2 2 3" xfId="5608" xr:uid="{71A7488F-28A8-4C4A-B2DA-104E1A9BB3AD}"/>
    <cellStyle name="Normal 6 3 2 2 2 2 2 3" xfId="1441" xr:uid="{C33453FD-7C74-4756-AE7F-29057D30E108}"/>
    <cellStyle name="Normal 6 3 2 2 2 2 2 3 2" xfId="5609" xr:uid="{8B768F37-293E-4A5A-B695-1DC2BC607948}"/>
    <cellStyle name="Normal 6 3 2 2 2 2 2 4" xfId="5610" xr:uid="{76B21EE6-1EEF-4DCF-9B0C-9EE1FB8162EA}"/>
    <cellStyle name="Normal 6 3 2 2 2 2 3" xfId="1442" xr:uid="{4D4D7ACB-51E3-4F09-9E08-D0900753D186}"/>
    <cellStyle name="Normal 6 3 2 2 2 2 3 2" xfId="1443" xr:uid="{A27F37B6-4FB1-4510-8CC8-E2D58E49D6F9}"/>
    <cellStyle name="Normal 6 3 2 2 2 2 3 2 2" xfId="5611" xr:uid="{4494F3E6-7F56-4ED0-AD9D-B20437CB2B34}"/>
    <cellStyle name="Normal 6 3 2 2 2 2 3 3" xfId="5612" xr:uid="{9E3644E8-B5C9-4A01-8E21-B4337A0F0EC2}"/>
    <cellStyle name="Normal 6 3 2 2 2 2 4" xfId="1444" xr:uid="{328A119D-A9AC-412E-B229-2E831705FD17}"/>
    <cellStyle name="Normal 6 3 2 2 2 2 4 2" xfId="5613" xr:uid="{D2955BE2-DF43-4B36-B488-3B48C879BC7C}"/>
    <cellStyle name="Normal 6 3 2 2 2 2 5" xfId="5614" xr:uid="{53CE6EA3-AE49-45AF-916F-15DD8A0431A4}"/>
    <cellStyle name="Normal 6 3 2 2 2 3" xfId="605" xr:uid="{D33BE58F-28C9-4C75-8245-364E21520790}"/>
    <cellStyle name="Normal 6 3 2 2 2 3 2" xfId="1445" xr:uid="{537CFAA6-4974-43FE-9633-F244C33031BB}"/>
    <cellStyle name="Normal 6 3 2 2 2 3 2 2" xfId="1446" xr:uid="{4BEAE379-2AB8-4430-BD25-5A024C0AC5A7}"/>
    <cellStyle name="Normal 6 3 2 2 2 3 2 2 2" xfId="5615" xr:uid="{58B8D6EA-6221-48E0-952F-E763F14E43A2}"/>
    <cellStyle name="Normal 6 3 2 2 2 3 2 3" xfId="5616" xr:uid="{961A2D24-E070-43E0-BD4F-BFA7439D48D4}"/>
    <cellStyle name="Normal 6 3 2 2 2 3 3" xfId="1447" xr:uid="{E7A57DF5-0F0A-4475-8C3E-966E3406BCF2}"/>
    <cellStyle name="Normal 6 3 2 2 2 3 3 2" xfId="5617" xr:uid="{BE3149DC-D542-400D-8B9D-B4984C80B17A}"/>
    <cellStyle name="Normal 6 3 2 2 2 3 4" xfId="3134" xr:uid="{7DB75F20-69B4-45A7-B899-102F9EE57248}"/>
    <cellStyle name="Normal 6 3 2 2 2 4" xfId="1448" xr:uid="{A1D3AA6C-0B75-4A44-BFEC-7853C77491F9}"/>
    <cellStyle name="Normal 6 3 2 2 2 4 2" xfId="1449" xr:uid="{1953B2B9-C589-4F95-97E2-52B027CAE448}"/>
    <cellStyle name="Normal 6 3 2 2 2 4 2 2" xfId="5618" xr:uid="{6B5556CC-C9CC-4182-9734-F7B4D02BC14B}"/>
    <cellStyle name="Normal 6 3 2 2 2 4 3" xfId="5619" xr:uid="{D5032B46-5B69-4135-BF8B-B85B031D69AB}"/>
    <cellStyle name="Normal 6 3 2 2 2 5" xfId="1450" xr:uid="{46B372B6-C03A-4592-89F7-70A1E54D9362}"/>
    <cellStyle name="Normal 6 3 2 2 2 5 2" xfId="5620" xr:uid="{BDC7374A-6DB5-48C0-A30C-2E336CCE1FDF}"/>
    <cellStyle name="Normal 6 3 2 2 2 6" xfId="3135" xr:uid="{82D01B47-8087-4E64-884E-807D97A03A53}"/>
    <cellStyle name="Normal 6 3 2 2 3" xfId="322" xr:uid="{AF942F09-71C4-4790-89AE-2F481D0CDCEC}"/>
    <cellStyle name="Normal 6 3 2 2 3 2" xfId="606" xr:uid="{52880F7A-1E99-424E-AE73-C0D8C376694C}"/>
    <cellStyle name="Normal 6 3 2 2 3 2 2" xfId="607" xr:uid="{EAB4FE48-CE22-405B-A5D4-9A4AA6E39799}"/>
    <cellStyle name="Normal 6 3 2 2 3 2 2 2" xfId="1451" xr:uid="{355C87A7-8147-4EF4-AD77-50220F2C1007}"/>
    <cellStyle name="Normal 6 3 2 2 3 2 2 2 2" xfId="1452" xr:uid="{BE0F6A9E-53F1-447F-A828-50F83430AC11}"/>
    <cellStyle name="Normal 6 3 2 2 3 2 2 3" xfId="1453" xr:uid="{CCF767B2-93CB-4AF1-9BD9-3C466DB72CED}"/>
    <cellStyle name="Normal 6 3 2 2 3 2 3" xfId="1454" xr:uid="{9CFF535B-1691-4080-91F8-9479FCF528BF}"/>
    <cellStyle name="Normal 6 3 2 2 3 2 3 2" xfId="1455" xr:uid="{B430529A-32C3-435B-BF04-EFEC1EADCAD5}"/>
    <cellStyle name="Normal 6 3 2 2 3 2 4" xfId="1456" xr:uid="{BC4E341D-FB69-4A60-8E39-1F722E316A80}"/>
    <cellStyle name="Normal 6 3 2 2 3 3" xfId="608" xr:uid="{4A47E068-8061-4D8F-8C83-BE8B30A4C627}"/>
    <cellStyle name="Normal 6 3 2 2 3 3 2" xfId="1457" xr:uid="{C5FE7F55-708C-471B-9145-E4B09C6FB83B}"/>
    <cellStyle name="Normal 6 3 2 2 3 3 2 2" xfId="1458" xr:uid="{71D5B039-6D9D-4B61-9D50-0F9787624A40}"/>
    <cellStyle name="Normal 6 3 2 2 3 3 3" xfId="1459" xr:uid="{5C2598E7-A36C-4C74-8BD7-0E460A5FC27B}"/>
    <cellStyle name="Normal 6 3 2 2 3 4" xfId="1460" xr:uid="{248A94F6-2C89-4F9C-8008-8BB996F42DB4}"/>
    <cellStyle name="Normal 6 3 2 2 3 4 2" xfId="1461" xr:uid="{5910BE0C-0033-4DCD-9D5F-A36C7E935FF2}"/>
    <cellStyle name="Normal 6 3 2 2 3 5" xfId="1462" xr:uid="{9678C74C-D164-42D7-89C3-8B9351E64231}"/>
    <cellStyle name="Normal 6 3 2 2 4" xfId="609" xr:uid="{4F9072D7-A97D-4A07-84D7-384663E048F0}"/>
    <cellStyle name="Normal 6 3 2 2 4 2" xfId="610" xr:uid="{746B13F7-A7FB-401B-8137-2FDFD78B9A94}"/>
    <cellStyle name="Normal 6 3 2 2 4 2 2" xfId="1463" xr:uid="{7792C4F5-6C3D-4236-9215-3200BECD5B1F}"/>
    <cellStyle name="Normal 6 3 2 2 4 2 2 2" xfId="1464" xr:uid="{8199E0A5-17DA-4DAD-8287-825C6DFC27FA}"/>
    <cellStyle name="Normal 6 3 2 2 4 2 3" xfId="1465" xr:uid="{6293A24B-C334-4122-8454-326B488A2C29}"/>
    <cellStyle name="Normal 6 3 2 2 4 3" xfId="1466" xr:uid="{1D84384E-535D-465B-957D-2B4AE6BC6DC6}"/>
    <cellStyle name="Normal 6 3 2 2 4 3 2" xfId="1467" xr:uid="{5EE0344E-812B-4EE1-8BD1-A4893FBCE7F5}"/>
    <cellStyle name="Normal 6 3 2 2 4 4" xfId="1468" xr:uid="{48A37715-0A85-4F7F-971E-D8F8C0AEDF0A}"/>
    <cellStyle name="Normal 6 3 2 2 5" xfId="611" xr:uid="{88A0852B-DFCB-4E98-AACC-FED1C7619179}"/>
    <cellStyle name="Normal 6 3 2 2 5 2" xfId="1469" xr:uid="{0387A4D2-8CB6-4356-ADEA-BC4C5D1C8C8C}"/>
    <cellStyle name="Normal 6 3 2 2 5 2 2" xfId="1470" xr:uid="{D12EC15C-C474-454C-A0C5-2C31B2A67601}"/>
    <cellStyle name="Normal 6 3 2 2 5 3" xfId="1471" xr:uid="{B8558FB2-869A-4A1B-9E9A-916CF5313839}"/>
    <cellStyle name="Normal 6 3 2 2 5 4" xfId="3136" xr:uid="{437A9A03-3A54-44AF-9CF7-ADF91C4F5011}"/>
    <cellStyle name="Normal 6 3 2 2 6" xfId="1472" xr:uid="{CBD171CE-743B-490C-8B3A-0CB2F5F79CF6}"/>
    <cellStyle name="Normal 6 3 2 2 6 2" xfId="1473" xr:uid="{E61F06A3-14DF-46FA-A364-4D9EC338C643}"/>
    <cellStyle name="Normal 6 3 2 2 7" xfId="1474" xr:uid="{752899CA-8E07-45FC-9F86-76124124E9A1}"/>
    <cellStyle name="Normal 6 3 2 2 8" xfId="3137" xr:uid="{6D2E0043-8671-472B-9A5A-999F75E1F78C}"/>
    <cellStyle name="Normal 6 3 2 3" xfId="323" xr:uid="{239C0A2F-00ED-42A7-87D6-B5E94E915E09}"/>
    <cellStyle name="Normal 6 3 2 3 2" xfId="612" xr:uid="{308B1ED5-6779-4909-9616-4E129E17BD88}"/>
    <cellStyle name="Normal 6 3 2 3 2 2" xfId="613" xr:uid="{706A4450-C301-482A-8E52-8A7B76F816AF}"/>
    <cellStyle name="Normal 6 3 2 3 2 2 2" xfId="1475" xr:uid="{27FE1B5D-64E8-4464-8C53-13BF9D13FE1A}"/>
    <cellStyle name="Normal 6 3 2 3 2 2 2 2" xfId="1476" xr:uid="{D95986FD-89EE-4DD2-A1B4-D8B5A871B730}"/>
    <cellStyle name="Normal 6 3 2 3 2 2 2 2 2" xfId="5621" xr:uid="{9AC21A17-6B6C-4DCF-B5F5-9774820C6EFB}"/>
    <cellStyle name="Normal 6 3 2 3 2 2 2 3" xfId="5622" xr:uid="{B87CA534-E37E-4661-A088-52E5E09703D5}"/>
    <cellStyle name="Normal 6 3 2 3 2 2 3" xfId="1477" xr:uid="{6386C737-84B0-4499-821A-2D13497A2CF8}"/>
    <cellStyle name="Normal 6 3 2 3 2 2 3 2" xfId="5623" xr:uid="{9102E24E-DC51-4CFE-BD00-2828FBA0359E}"/>
    <cellStyle name="Normal 6 3 2 3 2 2 4" xfId="5624" xr:uid="{BBBE5925-1D1D-4CC6-B330-F04C47A5E230}"/>
    <cellStyle name="Normal 6 3 2 3 2 3" xfId="1478" xr:uid="{D731582F-0C41-478C-AC36-949FEB01B0D2}"/>
    <cellStyle name="Normal 6 3 2 3 2 3 2" xfId="1479" xr:uid="{D0EE33A8-6E84-463A-9F33-461607EABD5F}"/>
    <cellStyle name="Normal 6 3 2 3 2 3 2 2" xfId="5625" xr:uid="{426C3991-510F-4F95-9E60-2D0C4DBC4184}"/>
    <cellStyle name="Normal 6 3 2 3 2 3 3" xfId="5626" xr:uid="{9728EE67-98FE-49FB-B0D2-7C72AB247787}"/>
    <cellStyle name="Normal 6 3 2 3 2 4" xfId="1480" xr:uid="{499002F3-7AB7-42F0-94E6-FFD41DBC8199}"/>
    <cellStyle name="Normal 6 3 2 3 2 4 2" xfId="5627" xr:uid="{B5E04863-957E-4533-93AD-7EE289495CA8}"/>
    <cellStyle name="Normal 6 3 2 3 2 5" xfId="5628" xr:uid="{282B827A-5FCF-4A56-9AC5-8D37DCE7463A}"/>
    <cellStyle name="Normal 6 3 2 3 3" xfId="614" xr:uid="{6E7A380F-FEE3-40B5-9890-D974B2FDE9B3}"/>
    <cellStyle name="Normal 6 3 2 3 3 2" xfId="1481" xr:uid="{F02B3098-566A-4E2D-A74E-777013CEFF50}"/>
    <cellStyle name="Normal 6 3 2 3 3 2 2" xfId="1482" xr:uid="{D28B9C27-D24B-4229-A423-65F20045FBC8}"/>
    <cellStyle name="Normal 6 3 2 3 3 2 2 2" xfId="5629" xr:uid="{6BE003DB-67A1-47F8-B90C-3D7213017B6D}"/>
    <cellStyle name="Normal 6 3 2 3 3 2 3" xfId="5630" xr:uid="{2E064193-E960-4DCF-97CF-6DFE11D34F09}"/>
    <cellStyle name="Normal 6 3 2 3 3 3" xfId="1483" xr:uid="{8462F7A0-8A20-4208-ACFB-0480CB954BCC}"/>
    <cellStyle name="Normal 6 3 2 3 3 3 2" xfId="5631" xr:uid="{A59FCAFC-4BC1-4A62-82CA-0D3C54DB3C0F}"/>
    <cellStyle name="Normal 6 3 2 3 3 4" xfId="3138" xr:uid="{A3C10F5C-BE5B-4CF9-AD22-6B9DB222C1C3}"/>
    <cellStyle name="Normal 6 3 2 3 4" xfId="1484" xr:uid="{C00C8258-6266-4F8A-A501-F205D25E5716}"/>
    <cellStyle name="Normal 6 3 2 3 4 2" xfId="1485" xr:uid="{01B26FB8-E553-49AF-A2DF-952CB8FEA336}"/>
    <cellStyle name="Normal 6 3 2 3 4 2 2" xfId="5632" xr:uid="{644D46A4-9B5B-45FE-A2F3-D827090076E0}"/>
    <cellStyle name="Normal 6 3 2 3 4 3" xfId="5633" xr:uid="{3F7F52BD-1E9C-491A-9836-1467711AFAFA}"/>
    <cellStyle name="Normal 6 3 2 3 5" xfId="1486" xr:uid="{98DB426F-236D-4143-89C2-215287369B5B}"/>
    <cellStyle name="Normal 6 3 2 3 5 2" xfId="5634" xr:uid="{B3E828B8-FBA4-4EE7-BBFA-C2B0EA0FA8FB}"/>
    <cellStyle name="Normal 6 3 2 3 6" xfId="3139" xr:uid="{5E37B4AB-5625-4931-8916-817234CC89F3}"/>
    <cellStyle name="Normal 6 3 2 4" xfId="324" xr:uid="{FDE54C87-96F4-40A2-8DF9-FFCC5E9C9E57}"/>
    <cellStyle name="Normal 6 3 2 4 2" xfId="615" xr:uid="{533AD535-A8BC-4574-815F-BFACAF8BCDA4}"/>
    <cellStyle name="Normal 6 3 2 4 2 2" xfId="616" xr:uid="{974FBD03-DD6B-43BC-934A-162614AB5A17}"/>
    <cellStyle name="Normal 6 3 2 4 2 2 2" xfId="1487" xr:uid="{68A3DEE7-6D71-454D-AF28-1B2D31FA8358}"/>
    <cellStyle name="Normal 6 3 2 4 2 2 2 2" xfId="1488" xr:uid="{D9939827-CA5A-4E10-936E-8234C807B879}"/>
    <cellStyle name="Normal 6 3 2 4 2 2 3" xfId="1489" xr:uid="{80559697-41B5-4C1E-8731-91C23AA52809}"/>
    <cellStyle name="Normal 6 3 2 4 2 3" xfId="1490" xr:uid="{49CBF225-4DEB-47DF-B0F9-0D54B960E785}"/>
    <cellStyle name="Normal 6 3 2 4 2 3 2" xfId="1491" xr:uid="{CB198C08-B1C0-4FB4-833B-4C655DE99A37}"/>
    <cellStyle name="Normal 6 3 2 4 2 4" xfId="1492" xr:uid="{CAE4B255-30D4-4C2B-B0A8-FDF4D4C7D90D}"/>
    <cellStyle name="Normal 6 3 2 4 3" xfId="617" xr:uid="{460EEF8F-5773-4514-B38C-1663E1C5BE9B}"/>
    <cellStyle name="Normal 6 3 2 4 3 2" xfId="1493" xr:uid="{D355B915-EC04-4406-9E8B-859A4FB4926C}"/>
    <cellStyle name="Normal 6 3 2 4 3 2 2" xfId="1494" xr:uid="{08F3B5AB-100B-4613-BFB8-1F407D754952}"/>
    <cellStyle name="Normal 6 3 2 4 3 3" xfId="1495" xr:uid="{A40625B1-2DFB-43B9-9BD4-5CD58EFB0E04}"/>
    <cellStyle name="Normal 6 3 2 4 4" xfId="1496" xr:uid="{F790D208-BBA2-45DC-A538-9CEAC29D3052}"/>
    <cellStyle name="Normal 6 3 2 4 4 2" xfId="1497" xr:uid="{BD4CA699-E9DF-407B-99C4-441932C0A8A3}"/>
    <cellStyle name="Normal 6 3 2 4 5" xfId="1498" xr:uid="{51896EA3-9F0E-48A9-83C8-6979D3EF1395}"/>
    <cellStyle name="Normal 6 3 2 5" xfId="325" xr:uid="{A63977BA-80FC-4C14-B2B0-625A9C35DFA2}"/>
    <cellStyle name="Normal 6 3 2 5 2" xfId="618" xr:uid="{D4FFF456-06CC-4A5F-BF0A-079748EDB7C3}"/>
    <cellStyle name="Normal 6 3 2 5 2 2" xfId="1499" xr:uid="{48EAE010-299E-429F-BB55-0127DA20F53C}"/>
    <cellStyle name="Normal 6 3 2 5 2 2 2" xfId="1500" xr:uid="{D86F661F-BB49-423C-80C0-C174C4A043A1}"/>
    <cellStyle name="Normal 6 3 2 5 2 3" xfId="1501" xr:uid="{313E7EDC-DD8F-4621-82FF-B5B99A146062}"/>
    <cellStyle name="Normal 6 3 2 5 3" xfId="1502" xr:uid="{B4E7AB58-E170-4FF7-98E5-A922B7C45F63}"/>
    <cellStyle name="Normal 6 3 2 5 3 2" xfId="1503" xr:uid="{BB0DE105-F0C4-4042-AED6-6A0B8D0F1CB4}"/>
    <cellStyle name="Normal 6 3 2 5 4" xfId="1504" xr:uid="{CFE9F390-93C3-441D-868D-CC698E545823}"/>
    <cellStyle name="Normal 6 3 2 6" xfId="619" xr:uid="{EE2425BE-903E-44D0-A9BD-696FBD296596}"/>
    <cellStyle name="Normal 6 3 2 6 2" xfId="1505" xr:uid="{2F596EAF-B5CA-4661-A995-D2AF84D6D0B3}"/>
    <cellStyle name="Normal 6 3 2 6 2 2" xfId="1506" xr:uid="{7F2004ED-C369-456C-8D4F-874A74918AC1}"/>
    <cellStyle name="Normal 6 3 2 6 3" xfId="1507" xr:uid="{F561B227-055A-4945-9653-4B942A3421E5}"/>
    <cellStyle name="Normal 6 3 2 6 4" xfId="3140" xr:uid="{AB3B457D-BF89-4220-9082-3F8EE0283446}"/>
    <cellStyle name="Normal 6 3 2 7" xfId="1508" xr:uid="{22A6B421-0988-4DDA-A804-4AC67B886813}"/>
    <cellStyle name="Normal 6 3 2 7 2" xfId="1509" xr:uid="{1B504334-0C4C-4548-BD21-9AA146CC800F}"/>
    <cellStyle name="Normal 6 3 2 8" xfId="1510" xr:uid="{65EF6655-4CA3-4169-92AE-74F695A430BA}"/>
    <cellStyle name="Normal 6 3 2 9" xfId="3141" xr:uid="{B54BB61F-A19A-4C52-9F7E-5E8409C7FB85}"/>
    <cellStyle name="Normal 6 3 3" xfId="114" xr:uid="{DCA26BC5-CC40-453D-BBC6-94D0FE0278BE}"/>
    <cellStyle name="Normal 6 3 3 2" xfId="115" xr:uid="{ED3D70AB-8E5F-4F49-9693-A5A1E1A62B5F}"/>
    <cellStyle name="Normal 6 3 3 2 2" xfId="620" xr:uid="{E8907AF6-10CF-4551-B0B4-944236EE6B70}"/>
    <cellStyle name="Normal 6 3 3 2 2 2" xfId="621" xr:uid="{CF941403-AA6B-4D79-A6C4-7335BB8ED29F}"/>
    <cellStyle name="Normal 6 3 3 2 2 2 2" xfId="1511" xr:uid="{3E860C02-5814-4691-9C77-96793589734A}"/>
    <cellStyle name="Normal 6 3 3 2 2 2 2 2" xfId="1512" xr:uid="{3A7F01CB-2A75-425C-8561-5B30E7177ECE}"/>
    <cellStyle name="Normal 6 3 3 2 2 2 2 2 2" xfId="5635" xr:uid="{9B22898D-355B-4485-82F0-C89C52E28425}"/>
    <cellStyle name="Normal 6 3 3 2 2 2 2 3" xfId="5636" xr:uid="{E206ED47-3C75-4A74-994E-087124DEE1BD}"/>
    <cellStyle name="Normal 6 3 3 2 2 2 3" xfId="1513" xr:uid="{F64765D7-D061-4F1E-A0A4-86E83BCD7EE2}"/>
    <cellStyle name="Normal 6 3 3 2 2 2 3 2" xfId="5637" xr:uid="{C5F0A590-BAF8-4D36-96B7-06D52965913C}"/>
    <cellStyle name="Normal 6 3 3 2 2 2 4" xfId="5638" xr:uid="{599B26D9-48C3-4810-B68B-9218E5266883}"/>
    <cellStyle name="Normal 6 3 3 2 2 3" xfId="1514" xr:uid="{A22F0C22-75CE-4AE9-B0ED-FB187345980D}"/>
    <cellStyle name="Normal 6 3 3 2 2 3 2" xfId="1515" xr:uid="{125007F7-788C-4009-9848-18E78B6D3DC2}"/>
    <cellStyle name="Normal 6 3 3 2 2 3 2 2" xfId="5639" xr:uid="{918181A5-F12D-4BC5-B2C6-656C956446B0}"/>
    <cellStyle name="Normal 6 3 3 2 2 3 3" xfId="5640" xr:uid="{0AD490B9-6726-433E-933E-5C6859BCF2FD}"/>
    <cellStyle name="Normal 6 3 3 2 2 4" xfId="1516" xr:uid="{030D40A5-676B-41F3-872D-599A9B6E4898}"/>
    <cellStyle name="Normal 6 3 3 2 2 4 2" xfId="5641" xr:uid="{F1DB135A-5434-4C0B-8997-E462A85D9AB4}"/>
    <cellStyle name="Normal 6 3 3 2 2 5" xfId="5642" xr:uid="{5BEB807B-4B98-498C-873F-52AFFA2DD263}"/>
    <cellStyle name="Normal 6 3 3 2 3" xfId="622" xr:uid="{8FED113B-E4B9-4F21-B4E5-0FDBFADE5D53}"/>
    <cellStyle name="Normal 6 3 3 2 3 2" xfId="1517" xr:uid="{EBA1C212-1041-409A-8010-671A1C2D50AD}"/>
    <cellStyle name="Normal 6 3 3 2 3 2 2" xfId="1518" xr:uid="{666A2561-B139-4E3E-9419-DDA167509231}"/>
    <cellStyle name="Normal 6 3 3 2 3 2 2 2" xfId="5643" xr:uid="{6002B460-7130-497F-B248-69BB021BC4F7}"/>
    <cellStyle name="Normal 6 3 3 2 3 2 3" xfId="5644" xr:uid="{6140AFC6-3635-4867-9313-F976072323BD}"/>
    <cellStyle name="Normal 6 3 3 2 3 3" xfId="1519" xr:uid="{B9DA3526-E10D-434A-B79B-BF29A2CCC6F0}"/>
    <cellStyle name="Normal 6 3 3 2 3 3 2" xfId="5645" xr:uid="{0DF501A8-FFAB-41BC-9D65-1ABC5E181357}"/>
    <cellStyle name="Normal 6 3 3 2 3 4" xfId="3142" xr:uid="{76FBBF36-133F-4B01-8F6C-E89B6A653921}"/>
    <cellStyle name="Normal 6 3 3 2 4" xfId="1520" xr:uid="{CCCD1E8F-B564-403B-A90E-BE8DAB27E2CF}"/>
    <cellStyle name="Normal 6 3 3 2 4 2" xfId="1521" xr:uid="{42FB875A-81FB-45C6-A200-5FEE1894A922}"/>
    <cellStyle name="Normal 6 3 3 2 4 2 2" xfId="5646" xr:uid="{A0E61678-DE55-44E4-B099-F9E89FBAD461}"/>
    <cellStyle name="Normal 6 3 3 2 4 3" xfId="5647" xr:uid="{BAE86ED0-9E3D-4639-9AAB-D2E4F159F723}"/>
    <cellStyle name="Normal 6 3 3 2 5" xfId="1522" xr:uid="{E73A4902-BD20-4218-98EE-4B0E8B7FE3DC}"/>
    <cellStyle name="Normal 6 3 3 2 5 2" xfId="5648" xr:uid="{0CBEFBCE-DCD6-4BAA-A455-68DEC2A6A5FF}"/>
    <cellStyle name="Normal 6 3 3 2 6" xfId="3143" xr:uid="{6ECA53C5-EE36-448A-82B7-49A95D59CBE2}"/>
    <cellStyle name="Normal 6 3 3 3" xfId="326" xr:uid="{C689FC66-923A-4618-90CF-B2BF567A2D2A}"/>
    <cellStyle name="Normal 6 3 3 3 2" xfId="623" xr:uid="{CAAA34CE-19A1-4002-996D-B19C8DCCB20C}"/>
    <cellStyle name="Normal 6 3 3 3 2 2" xfId="624" xr:uid="{7ECFF399-2C97-4FAC-9083-9F5C36E2BD8D}"/>
    <cellStyle name="Normal 6 3 3 3 2 2 2" xfId="1523" xr:uid="{A68FFAFD-ADAB-4708-BEB9-EE6FD84956B6}"/>
    <cellStyle name="Normal 6 3 3 3 2 2 2 2" xfId="1524" xr:uid="{4E321FF2-872D-4573-9575-4FB26C87976B}"/>
    <cellStyle name="Normal 6 3 3 3 2 2 3" xfId="1525" xr:uid="{5D39608C-3CF9-4E3F-AEF5-CEEF9DA83A62}"/>
    <cellStyle name="Normal 6 3 3 3 2 3" xfId="1526" xr:uid="{8DFF4F9C-A1DF-468E-8FD8-000CE847A429}"/>
    <cellStyle name="Normal 6 3 3 3 2 3 2" xfId="1527" xr:uid="{55366E00-0553-4F77-AC82-01C086E3337E}"/>
    <cellStyle name="Normal 6 3 3 3 2 4" xfId="1528" xr:uid="{9A7E45B6-364B-4424-AAEF-BC8AF081BDC6}"/>
    <cellStyle name="Normal 6 3 3 3 3" xfId="625" xr:uid="{D12D6799-57A0-42F7-A493-BBBDC81C1CA0}"/>
    <cellStyle name="Normal 6 3 3 3 3 2" xfId="1529" xr:uid="{D3691030-8AF2-44D2-9ED7-D1BA1C820D08}"/>
    <cellStyle name="Normal 6 3 3 3 3 2 2" xfId="1530" xr:uid="{1D408734-81A8-4861-BFF6-BDF1C9C45791}"/>
    <cellStyle name="Normal 6 3 3 3 3 3" xfId="1531" xr:uid="{56E95392-79EC-489B-809F-F32EC839A634}"/>
    <cellStyle name="Normal 6 3 3 3 4" xfId="1532" xr:uid="{ED1CEDAD-B9F7-4AB9-B5B2-43B2C8A3118A}"/>
    <cellStyle name="Normal 6 3 3 3 4 2" xfId="1533" xr:uid="{AC285DE7-C069-4272-A9D3-3D05975CEB7D}"/>
    <cellStyle name="Normal 6 3 3 3 5" xfId="1534" xr:uid="{416FA1E9-2626-4857-A775-E651D7E8E75A}"/>
    <cellStyle name="Normal 6 3 3 4" xfId="327" xr:uid="{DA423DBD-5D1C-4717-B95E-94E4DB61C1C2}"/>
    <cellStyle name="Normal 6 3 3 4 2" xfId="626" xr:uid="{4F36BD28-552D-4B90-9772-9926606709B6}"/>
    <cellStyle name="Normal 6 3 3 4 2 2" xfId="1535" xr:uid="{99C53FAF-ADB1-485F-8323-37193D4B3BE7}"/>
    <cellStyle name="Normal 6 3 3 4 2 2 2" xfId="1536" xr:uid="{7F19891D-0743-4E56-97E5-ABD46DD55DF9}"/>
    <cellStyle name="Normal 6 3 3 4 2 3" xfId="1537" xr:uid="{4AB502F1-E37D-4B7B-9C95-A4F785AF2D78}"/>
    <cellStyle name="Normal 6 3 3 4 3" xfId="1538" xr:uid="{E067F80D-6449-4BD2-ABAD-C635B6F5C32B}"/>
    <cellStyle name="Normal 6 3 3 4 3 2" xfId="1539" xr:uid="{F1EA8508-6EAB-4E30-B837-D02D31394F6C}"/>
    <cellStyle name="Normal 6 3 3 4 4" xfId="1540" xr:uid="{5FE05031-9910-4DD4-8ECA-00D3DD1683C1}"/>
    <cellStyle name="Normal 6 3 3 5" xfId="627" xr:uid="{07B4B24F-0EEC-4F2E-8D8D-2E407D71613C}"/>
    <cellStyle name="Normal 6 3 3 5 2" xfId="1541" xr:uid="{2D47E97F-B8B6-4165-8F4B-A943C37264A4}"/>
    <cellStyle name="Normal 6 3 3 5 2 2" xfId="1542" xr:uid="{A5479265-5882-42FC-BDE0-3506A14C7D2E}"/>
    <cellStyle name="Normal 6 3 3 5 3" xfId="1543" xr:uid="{F16DBA55-A259-43D9-B2D2-0374FBEC1272}"/>
    <cellStyle name="Normal 6 3 3 5 4" xfId="3144" xr:uid="{54C1C009-CAFA-4DC0-9151-8EE45B912A9B}"/>
    <cellStyle name="Normal 6 3 3 6" xfId="1544" xr:uid="{4F9F36A8-AAE0-4E75-8AAA-5A09AED023E5}"/>
    <cellStyle name="Normal 6 3 3 6 2" xfId="1545" xr:uid="{23A53C8C-1D36-4EE3-A25C-0051B8CA8353}"/>
    <cellStyle name="Normal 6 3 3 7" xfId="1546" xr:uid="{F5F7C62C-8AF7-40E7-8DC7-94C703F71C50}"/>
    <cellStyle name="Normal 6 3 3 8" xfId="3145" xr:uid="{75568538-8663-4898-882C-6E0242D65817}"/>
    <cellStyle name="Normal 6 3 4" xfId="116" xr:uid="{EB2F8068-9BF1-4361-AD9F-2639CDE73B09}"/>
    <cellStyle name="Normal 6 3 4 2" xfId="447" xr:uid="{BCE824FB-0CA4-4980-A1EE-C93D9615EB51}"/>
    <cellStyle name="Normal 6 3 4 2 2" xfId="628" xr:uid="{D2452514-9F8C-480F-9A24-2099544287EC}"/>
    <cellStyle name="Normal 6 3 4 2 2 2" xfId="1547" xr:uid="{D83B23DB-39EF-40DC-930D-39AE76B7F8D1}"/>
    <cellStyle name="Normal 6 3 4 2 2 2 2" xfId="1548" xr:uid="{58F353AC-F0BF-49EE-A8FB-77133617A41C}"/>
    <cellStyle name="Normal 6 3 4 2 2 2 2 2" xfId="5649" xr:uid="{9DFE756E-0293-48DB-ACBA-1226ACD9EF45}"/>
    <cellStyle name="Normal 6 3 4 2 2 2 3" xfId="5650" xr:uid="{BD4239BD-65AB-4807-9431-492D657D3247}"/>
    <cellStyle name="Normal 6 3 4 2 2 3" xfId="1549" xr:uid="{C1EB6325-2A96-4C39-96AA-359590E15DEE}"/>
    <cellStyle name="Normal 6 3 4 2 2 3 2" xfId="5651" xr:uid="{8FB8AD4F-A921-4744-A1FB-A8AA2A375A9D}"/>
    <cellStyle name="Normal 6 3 4 2 2 4" xfId="3146" xr:uid="{73CDCFE3-E999-4E53-8A66-0480436E1FC1}"/>
    <cellStyle name="Normal 6 3 4 2 3" xfId="1550" xr:uid="{7521F667-00CB-4EE1-9D95-73DB5A517939}"/>
    <cellStyle name="Normal 6 3 4 2 3 2" xfId="1551" xr:uid="{5987E277-C138-43FC-A03D-7B4642BD0AE2}"/>
    <cellStyle name="Normal 6 3 4 2 3 2 2" xfId="5652" xr:uid="{42EBBD9C-7685-4F31-A0F4-A41EF224CA1D}"/>
    <cellStyle name="Normal 6 3 4 2 3 3" xfId="5653" xr:uid="{5797A61D-B4B2-455F-9C1A-0A3BACAD27A4}"/>
    <cellStyle name="Normal 6 3 4 2 4" xfId="1552" xr:uid="{A1B906F5-587A-4327-B156-7EBD0296DCD0}"/>
    <cellStyle name="Normal 6 3 4 2 4 2" xfId="5654" xr:uid="{0113FFBE-C692-4232-B76B-BE9C6595E71B}"/>
    <cellStyle name="Normal 6 3 4 2 5" xfId="3147" xr:uid="{60253F9B-4038-4285-8F81-70680EAB172F}"/>
    <cellStyle name="Normal 6 3 4 3" xfId="629" xr:uid="{02521416-FA2F-4CE0-BFD6-955357502767}"/>
    <cellStyle name="Normal 6 3 4 3 2" xfId="1553" xr:uid="{CC3D00E3-FD7E-4067-A41F-4572152F672F}"/>
    <cellStyle name="Normal 6 3 4 3 2 2" xfId="1554" xr:uid="{0DEC4F64-FF1E-45B9-A4D3-7309DBDD05F9}"/>
    <cellStyle name="Normal 6 3 4 3 2 2 2" xfId="5655" xr:uid="{FFAD4B8C-FA45-4871-BB06-4D9442CA435F}"/>
    <cellStyle name="Normal 6 3 4 3 2 3" xfId="5656" xr:uid="{24405333-FA12-467F-88EB-1C9662EA07CA}"/>
    <cellStyle name="Normal 6 3 4 3 3" xfId="1555" xr:uid="{92BAF0D1-F37D-4109-A13D-EECBC7DA0BA6}"/>
    <cellStyle name="Normal 6 3 4 3 3 2" xfId="5657" xr:uid="{1F88BE6B-1F42-4E5E-8058-DB83A4DFED8C}"/>
    <cellStyle name="Normal 6 3 4 3 4" xfId="3148" xr:uid="{6EC15320-8792-40B4-BECC-1712C9A04E14}"/>
    <cellStyle name="Normal 6 3 4 4" xfId="1556" xr:uid="{81224081-F18D-4B4C-84A2-2080401FD907}"/>
    <cellStyle name="Normal 6 3 4 4 2" xfId="1557" xr:uid="{26B024CC-34ED-4A41-873C-12739C2D2D56}"/>
    <cellStyle name="Normal 6 3 4 4 2 2" xfId="5658" xr:uid="{2C263829-9764-44B3-B1DC-B516CFD27BC8}"/>
    <cellStyle name="Normal 6 3 4 4 3" xfId="3149" xr:uid="{211BC8E1-4B5A-47BD-808F-A79649CDF59C}"/>
    <cellStyle name="Normal 6 3 4 4 4" xfId="3150" xr:uid="{ED01AC9A-F5FF-4F81-AADC-454EB5B8D97A}"/>
    <cellStyle name="Normal 6 3 4 5" xfId="1558" xr:uid="{50C33D20-6C44-4BBE-BA72-457CEA238A4E}"/>
    <cellStyle name="Normal 6 3 4 5 2" xfId="5659" xr:uid="{83C0BF31-32C1-42BB-A6A8-53EC0B717AA4}"/>
    <cellStyle name="Normal 6 3 4 6" xfId="3151" xr:uid="{F042B80F-2D76-46BF-968C-C4DAE849237D}"/>
    <cellStyle name="Normal 6 3 4 7" xfId="3152" xr:uid="{B42D24BF-691A-4B08-9F77-3882CE914227}"/>
    <cellStyle name="Normal 6 3 5" xfId="328" xr:uid="{FE3FA907-3693-4CB7-9EE7-58AF35E1CABA}"/>
    <cellStyle name="Normal 6 3 5 2" xfId="630" xr:uid="{20050654-4747-4713-91A6-A5734B1FA274}"/>
    <cellStyle name="Normal 6 3 5 2 2" xfId="631" xr:uid="{70E94ACD-2A92-494A-90A2-DF23A649ABE3}"/>
    <cellStyle name="Normal 6 3 5 2 2 2" xfId="1559" xr:uid="{B2E631B1-3615-4E2E-A48C-71C2844E3AF8}"/>
    <cellStyle name="Normal 6 3 5 2 2 2 2" xfId="1560" xr:uid="{23150821-B9EE-49F6-B56B-D3F89E29A207}"/>
    <cellStyle name="Normal 6 3 5 2 2 3" xfId="1561" xr:uid="{F5B246D6-F9C2-4EDD-B624-2DA54D876F01}"/>
    <cellStyle name="Normal 6 3 5 2 3" xfId="1562" xr:uid="{ECB7BDE8-18C9-4D94-B289-DF3E70292C12}"/>
    <cellStyle name="Normal 6 3 5 2 3 2" xfId="1563" xr:uid="{8B729A6D-904D-4007-A03E-5CF407772E27}"/>
    <cellStyle name="Normal 6 3 5 2 4" xfId="1564" xr:uid="{74A64D94-A70C-42B7-88FD-259A3996CFF0}"/>
    <cellStyle name="Normal 6 3 5 3" xfId="632" xr:uid="{2CBDE6F8-86D0-49ED-895F-C454F682FD47}"/>
    <cellStyle name="Normal 6 3 5 3 2" xfId="1565" xr:uid="{4D5134AF-3655-4C2E-B3C8-2FBB2D0E0080}"/>
    <cellStyle name="Normal 6 3 5 3 2 2" xfId="1566" xr:uid="{720A9466-F9AE-417E-AD4D-B69D2A0B7575}"/>
    <cellStyle name="Normal 6 3 5 3 3" xfId="1567" xr:uid="{8F35579E-3C13-449C-BD93-D645BC0B5D31}"/>
    <cellStyle name="Normal 6 3 5 3 4" xfId="3153" xr:uid="{A5731C3A-1C04-499E-A851-6442FAC44643}"/>
    <cellStyle name="Normal 6 3 5 4" xfId="1568" xr:uid="{A9EE8116-8E43-44F2-97AC-B08E35052DA9}"/>
    <cellStyle name="Normal 6 3 5 4 2" xfId="1569" xr:uid="{C0B01C30-2C55-4358-9E8C-A8951A163ECB}"/>
    <cellStyle name="Normal 6 3 5 5" xfId="1570" xr:uid="{CFE54CE4-0352-42AC-A81E-72D41753D078}"/>
    <cellStyle name="Normal 6 3 5 6" xfId="3154" xr:uid="{77F955CB-3E7F-4868-83C6-672852A01F9F}"/>
    <cellStyle name="Normal 6 3 6" xfId="329" xr:uid="{E7FE0487-BBCE-4F33-B9EC-36DB7DEF16B7}"/>
    <cellStyle name="Normal 6 3 6 2" xfId="633" xr:uid="{45913112-694C-4378-9556-BB11CBD95A7B}"/>
    <cellStyle name="Normal 6 3 6 2 2" xfId="1571" xr:uid="{BFB0F9C4-8C43-4ED7-A0DF-DC63E3CA037C}"/>
    <cellStyle name="Normal 6 3 6 2 2 2" xfId="1572" xr:uid="{C493A19D-7D98-47DB-B942-079D1AA68C92}"/>
    <cellStyle name="Normal 6 3 6 2 3" xfId="1573" xr:uid="{349AAEE6-D4A8-446C-9C81-D40E07925CD1}"/>
    <cellStyle name="Normal 6 3 6 2 4" xfId="3155" xr:uid="{1C044B63-EDB0-435A-AF69-A552A305E9DE}"/>
    <cellStyle name="Normal 6 3 6 3" xfId="1574" xr:uid="{AD0F59BE-CFD0-47DC-BE4F-96AEFD9B07DB}"/>
    <cellStyle name="Normal 6 3 6 3 2" xfId="1575" xr:uid="{9370B02D-76A8-4194-8358-DD79DAD92537}"/>
    <cellStyle name="Normal 6 3 6 4" xfId="1576" xr:uid="{7F6F7A85-67C4-4B2D-A6E4-055DE54A7848}"/>
    <cellStyle name="Normal 6 3 6 5" xfId="3156" xr:uid="{44C8A361-755E-4A43-93F6-7EF7ED5C80BE}"/>
    <cellStyle name="Normal 6 3 7" xfId="634" xr:uid="{D71022F3-7620-4875-9ABF-23A3F8E74EE7}"/>
    <cellStyle name="Normal 6 3 7 2" xfId="1577" xr:uid="{905E0A52-39F3-4369-898A-3CA81BF4E3A2}"/>
    <cellStyle name="Normal 6 3 7 2 2" xfId="1578" xr:uid="{046B80A5-1774-4958-90D4-616B904878AE}"/>
    <cellStyle name="Normal 6 3 7 3" xfId="1579" xr:uid="{9126B6F4-895D-4ADD-964A-312BF33776F7}"/>
    <cellStyle name="Normal 6 3 7 4" xfId="3157" xr:uid="{122304F4-5DE9-41AA-AA25-2B06DA986748}"/>
    <cellStyle name="Normal 6 3 8" xfId="1580" xr:uid="{893E1C85-32CD-4426-BEEF-38BFF159B221}"/>
    <cellStyle name="Normal 6 3 8 2" xfId="1581" xr:uid="{57D99849-B065-439E-AB14-2D022DBD4B1A}"/>
    <cellStyle name="Normal 6 3 8 3" xfId="3158" xr:uid="{AC6A4714-7517-4DE8-9439-B7F5176E4A77}"/>
    <cellStyle name="Normal 6 3 8 4" xfId="3159" xr:uid="{7046E480-CC2E-48A5-9D68-9B16993E0284}"/>
    <cellStyle name="Normal 6 3 9" xfId="1582" xr:uid="{AE274D02-8430-4A8E-9551-21652C10DCE5}"/>
    <cellStyle name="Normal 6 3 9 2" xfId="4718" xr:uid="{E19F6CF1-FF0B-41D9-B106-7210D6E71EF1}"/>
    <cellStyle name="Normal 6 4" xfId="117" xr:uid="{7E6895DA-EDB6-4AE0-B023-E420AB501E31}"/>
    <cellStyle name="Normal 6 4 10" xfId="3160" xr:uid="{37A1EFF8-A643-411E-AA07-AD0AED593297}"/>
    <cellStyle name="Normal 6 4 11" xfId="3161" xr:uid="{39ACB058-DEB5-4174-9E74-0C3CD784537F}"/>
    <cellStyle name="Normal 6 4 2" xfId="118" xr:uid="{3BF1C367-8311-43C0-8E8B-3E4F226992C2}"/>
    <cellStyle name="Normal 6 4 2 2" xfId="119" xr:uid="{2DC79285-8D07-4A21-8A9F-C86C8E6CEB51}"/>
    <cellStyle name="Normal 6 4 2 2 2" xfId="330" xr:uid="{3BF3640E-20E3-41D1-B2F2-9C2E15D0F660}"/>
    <cellStyle name="Normal 6 4 2 2 2 2" xfId="635" xr:uid="{1F74428E-A004-4BF9-B4C6-25936FEB3201}"/>
    <cellStyle name="Normal 6 4 2 2 2 2 2" xfId="1583" xr:uid="{5330C4A1-AE0F-40D1-809B-71B6A6EF64EA}"/>
    <cellStyle name="Normal 6 4 2 2 2 2 2 2" xfId="1584" xr:uid="{DB22C710-12BF-4272-8F56-AFE5DC18EF12}"/>
    <cellStyle name="Normal 6 4 2 2 2 2 2 2 2" xfId="5660" xr:uid="{5666C6C8-F87F-4A4B-83D5-F2EB2F8A6654}"/>
    <cellStyle name="Normal 6 4 2 2 2 2 2 3" xfId="5661" xr:uid="{8ABC7029-7E61-45A7-AEAE-9136626BB157}"/>
    <cellStyle name="Normal 6 4 2 2 2 2 3" xfId="1585" xr:uid="{393D80FC-AED7-4CD3-8525-64C1349F9EF6}"/>
    <cellStyle name="Normal 6 4 2 2 2 2 3 2" xfId="5662" xr:uid="{710BE743-9C3C-4AF6-A3BF-8A6C862AF232}"/>
    <cellStyle name="Normal 6 4 2 2 2 2 4" xfId="3162" xr:uid="{D3AEB5DF-5C00-4459-ADB2-B534477C4A25}"/>
    <cellStyle name="Normal 6 4 2 2 2 3" xfId="1586" xr:uid="{11809F7C-98D7-4325-84FC-5F5E228C49AA}"/>
    <cellStyle name="Normal 6 4 2 2 2 3 2" xfId="1587" xr:uid="{75B1BDAF-8D43-4BD6-A082-E873D67A08C6}"/>
    <cellStyle name="Normal 6 4 2 2 2 3 2 2" xfId="5663" xr:uid="{3FDEE13F-5281-417A-9361-13BD94AA9D56}"/>
    <cellStyle name="Normal 6 4 2 2 2 3 3" xfId="3163" xr:uid="{3B2548FB-AD08-4CA9-9800-065E143AA7BB}"/>
    <cellStyle name="Normal 6 4 2 2 2 3 4" xfId="3164" xr:uid="{427F7935-D8E4-4A41-B799-0B548E27E03E}"/>
    <cellStyle name="Normal 6 4 2 2 2 4" xfId="1588" xr:uid="{7302B375-BB30-4E1F-86DD-117860550148}"/>
    <cellStyle name="Normal 6 4 2 2 2 4 2" xfId="5664" xr:uid="{48BE6DEA-FE22-4021-BD77-AF6A4E82A518}"/>
    <cellStyle name="Normal 6 4 2 2 2 5" xfId="3165" xr:uid="{9037DDC2-E198-40FE-8ADA-315908721420}"/>
    <cellStyle name="Normal 6 4 2 2 2 6" xfId="3166" xr:uid="{2F05342A-0046-425D-AC9C-5B0F82E4D3A1}"/>
    <cellStyle name="Normal 6 4 2 2 3" xfId="636" xr:uid="{D3B9AEF3-9AB6-485C-9F35-BA8D780EE887}"/>
    <cellStyle name="Normal 6 4 2 2 3 2" xfId="1589" xr:uid="{BAA0A490-A722-43E8-B961-31B99D2B353A}"/>
    <cellStyle name="Normal 6 4 2 2 3 2 2" xfId="1590" xr:uid="{7011A223-90D5-4A7E-A0C2-5C384452417F}"/>
    <cellStyle name="Normal 6 4 2 2 3 2 2 2" xfId="5665" xr:uid="{37295A2B-6AD9-4280-BBE5-73E1D3D74391}"/>
    <cellStyle name="Normal 6 4 2 2 3 2 3" xfId="3167" xr:uid="{828B11E3-B3F5-43E2-962C-867A74C2C505}"/>
    <cellStyle name="Normal 6 4 2 2 3 2 4" xfId="3168" xr:uid="{51859011-6F3B-4FC7-8652-D218628673F9}"/>
    <cellStyle name="Normal 6 4 2 2 3 3" xfId="1591" xr:uid="{B53A04DC-1502-43DB-AB63-CF8519A8FFCE}"/>
    <cellStyle name="Normal 6 4 2 2 3 3 2" xfId="5666" xr:uid="{43EBB4EB-CD6B-4161-9D17-4C8132515B98}"/>
    <cellStyle name="Normal 6 4 2 2 3 4" xfId="3169" xr:uid="{1CDA0ABC-3B2F-4156-BB72-06592EA628FC}"/>
    <cellStyle name="Normal 6 4 2 2 3 5" xfId="3170" xr:uid="{C7811B74-7230-4BBC-8362-BA749969CB80}"/>
    <cellStyle name="Normal 6 4 2 2 4" xfId="1592" xr:uid="{151F1626-9B0B-4013-BE38-8A62935051A8}"/>
    <cellStyle name="Normal 6 4 2 2 4 2" xfId="1593" xr:uid="{E9E088FD-D5D9-4EF5-AF55-431E765EE36A}"/>
    <cellStyle name="Normal 6 4 2 2 4 2 2" xfId="5667" xr:uid="{F9BCB257-D140-4085-AF5A-B5F1B83011B5}"/>
    <cellStyle name="Normal 6 4 2 2 4 3" xfId="3171" xr:uid="{7A4BF046-0E0B-405F-9D81-2C826FE10072}"/>
    <cellStyle name="Normal 6 4 2 2 4 4" xfId="3172" xr:uid="{AF918E4D-BB97-42CB-B1DE-4058B8FD086C}"/>
    <cellStyle name="Normal 6 4 2 2 5" xfId="1594" xr:uid="{523D52D8-ABB7-4782-94CF-66E8FDB37241}"/>
    <cellStyle name="Normal 6 4 2 2 5 2" xfId="3173" xr:uid="{FDE4C22E-B3F4-426C-8F15-E06A1BB35064}"/>
    <cellStyle name="Normal 6 4 2 2 5 3" xfId="3174" xr:uid="{80DB0E26-01EF-4E91-8C34-E5A12B55FF2A}"/>
    <cellStyle name="Normal 6 4 2 2 5 4" xfId="3175" xr:uid="{BABD99DA-FE10-45CF-83FB-648305894088}"/>
    <cellStyle name="Normal 6 4 2 2 6" xfId="3176" xr:uid="{5F5782E4-4A6D-4BCD-B68D-49F2F3E8C7EA}"/>
    <cellStyle name="Normal 6 4 2 2 7" xfId="3177" xr:uid="{001C7338-D027-4159-B53B-CA73EBA6B956}"/>
    <cellStyle name="Normal 6 4 2 2 8" xfId="3178" xr:uid="{693C5AE7-73CC-4847-BBA4-AF41DF44133E}"/>
    <cellStyle name="Normal 6 4 2 3" xfId="331" xr:uid="{9EAB08DD-B880-4AFA-851C-87868703D213}"/>
    <cellStyle name="Normal 6 4 2 3 2" xfId="637" xr:uid="{5A417795-363F-40A3-959E-A5C644552B0E}"/>
    <cellStyle name="Normal 6 4 2 3 2 2" xfId="638" xr:uid="{19E3784E-78B5-4B98-A537-AB15E6EB6049}"/>
    <cellStyle name="Normal 6 4 2 3 2 2 2" xfId="1595" xr:uid="{D3D6C07A-0A4F-4C25-B10A-0DE1DAC83625}"/>
    <cellStyle name="Normal 6 4 2 3 2 2 2 2" xfId="1596" xr:uid="{CBE305CC-CA85-442D-9795-98D2DB2EEAB9}"/>
    <cellStyle name="Normal 6 4 2 3 2 2 3" xfId="1597" xr:uid="{5BB8A7B4-389A-4752-9E10-2E2C061C83D1}"/>
    <cellStyle name="Normal 6 4 2 3 2 3" xfId="1598" xr:uid="{3A11771D-56ED-4FAF-87DA-BA95D204C8F5}"/>
    <cellStyle name="Normal 6 4 2 3 2 3 2" xfId="1599" xr:uid="{CE4D5359-89C8-41B0-A045-9B60993E023B}"/>
    <cellStyle name="Normal 6 4 2 3 2 4" xfId="1600" xr:uid="{7A2BE3E5-77EC-4CB7-B0A8-FECF0BB0DD54}"/>
    <cellStyle name="Normal 6 4 2 3 3" xfId="639" xr:uid="{1E42376F-2BDE-418A-8883-3E252C69AE58}"/>
    <cellStyle name="Normal 6 4 2 3 3 2" xfId="1601" xr:uid="{050B6226-E42F-4559-9289-556EE9042871}"/>
    <cellStyle name="Normal 6 4 2 3 3 2 2" xfId="1602" xr:uid="{F332BA34-DDE8-4B9B-8329-3A3405510F47}"/>
    <cellStyle name="Normal 6 4 2 3 3 3" xfId="1603" xr:uid="{2B377BFD-E42E-4DE8-AFD8-48E966905BE0}"/>
    <cellStyle name="Normal 6 4 2 3 3 4" xfId="3179" xr:uid="{A7A7AFD0-2DF7-41C4-A8C6-BD44DB1EEEA1}"/>
    <cellStyle name="Normal 6 4 2 3 4" xfId="1604" xr:uid="{C75B0705-9E6D-4EC2-B58D-0952E48C9BC8}"/>
    <cellStyle name="Normal 6 4 2 3 4 2" xfId="1605" xr:uid="{E50CCB8F-0D0A-4C90-ACA1-98B022C191BB}"/>
    <cellStyle name="Normal 6 4 2 3 5" xfId="1606" xr:uid="{D033AAFB-0DA1-4B8C-9F30-A58A5C461145}"/>
    <cellStyle name="Normal 6 4 2 3 6" xfId="3180" xr:uid="{8C4CB463-1345-4C83-95F5-AD0659485F1E}"/>
    <cellStyle name="Normal 6 4 2 4" xfId="332" xr:uid="{45529804-A685-4AE4-B8EF-CF5716DA757B}"/>
    <cellStyle name="Normal 6 4 2 4 2" xfId="640" xr:uid="{6896540E-F9AF-4806-9BD3-1DB297880DC7}"/>
    <cellStyle name="Normal 6 4 2 4 2 2" xfId="1607" xr:uid="{1D68B376-9482-42B5-AA5B-B87178A569BE}"/>
    <cellStyle name="Normal 6 4 2 4 2 2 2" xfId="1608" xr:uid="{69EBCC76-4E54-4615-9652-5F9EDDFD4B12}"/>
    <cellStyle name="Normal 6 4 2 4 2 3" xfId="1609" xr:uid="{B71552C2-2828-4276-8DF5-059BDA9F30FA}"/>
    <cellStyle name="Normal 6 4 2 4 2 4" xfId="3181" xr:uid="{BFABDE36-66EE-4AA7-9CE7-EB1E45873A77}"/>
    <cellStyle name="Normal 6 4 2 4 3" xfId="1610" xr:uid="{12AFBDAE-9C76-43BF-9293-1CBCA1C71B19}"/>
    <cellStyle name="Normal 6 4 2 4 3 2" xfId="1611" xr:uid="{999088E4-C4DC-462B-8365-B59B0221108F}"/>
    <cellStyle name="Normal 6 4 2 4 4" xfId="1612" xr:uid="{88437AB9-9299-41DF-853F-143AB0B7F242}"/>
    <cellStyle name="Normal 6 4 2 4 5" xfId="3182" xr:uid="{8083242C-430A-4A17-A2FD-65BFC73B63AD}"/>
    <cellStyle name="Normal 6 4 2 5" xfId="333" xr:uid="{F2B0C981-F080-4B2F-A1AE-5DE115BA1C39}"/>
    <cellStyle name="Normal 6 4 2 5 2" xfId="1613" xr:uid="{2DF4D9B9-3CB3-4B21-8860-EFD3135D8969}"/>
    <cellStyle name="Normal 6 4 2 5 2 2" xfId="1614" xr:uid="{D6FC24A8-2D1D-4A3C-ABA8-5439CFE68083}"/>
    <cellStyle name="Normal 6 4 2 5 3" xfId="1615" xr:uid="{6BC8DA83-4046-46E1-BA4B-27D28ED61144}"/>
    <cellStyle name="Normal 6 4 2 5 4" xfId="3183" xr:uid="{CA13E8FF-7C51-4EC0-9B08-58419F0E14FE}"/>
    <cellStyle name="Normal 6 4 2 6" xfId="1616" xr:uid="{17C6434E-02AF-453C-934E-30E24C97832C}"/>
    <cellStyle name="Normal 6 4 2 6 2" xfId="1617" xr:uid="{E8590E4F-8CC3-4136-9B02-746682F99D1F}"/>
    <cellStyle name="Normal 6 4 2 6 3" xfId="3184" xr:uid="{01A4ABCB-670F-4E3E-A7BA-9DB32EFD135A}"/>
    <cellStyle name="Normal 6 4 2 6 4" xfId="3185" xr:uid="{92B441A4-883E-4EC3-B1E1-91A523DC4F30}"/>
    <cellStyle name="Normal 6 4 2 7" xfId="1618" xr:uid="{4733CDFB-1956-49D2-B4A1-32CEBDB1A77B}"/>
    <cellStyle name="Normal 6 4 2 8" xfId="3186" xr:uid="{CCF21F19-B51A-46BE-8D1C-D202B73A95A3}"/>
    <cellStyle name="Normal 6 4 2 9" xfId="3187" xr:uid="{0B33B226-9FFE-402B-959A-732541FB3332}"/>
    <cellStyle name="Normal 6 4 3" xfId="120" xr:uid="{555DEF10-660D-43DF-912F-1C1E789A99D4}"/>
    <cellStyle name="Normal 6 4 3 2" xfId="121" xr:uid="{132048AF-E504-481E-B7FE-B59E992C3057}"/>
    <cellStyle name="Normal 6 4 3 2 2" xfId="641" xr:uid="{3266344F-5C5B-4D85-B4A4-BC135B45CE50}"/>
    <cellStyle name="Normal 6 4 3 2 2 2" xfId="1619" xr:uid="{A492F93B-10C3-4381-98F7-4D4826E72D57}"/>
    <cellStyle name="Normal 6 4 3 2 2 2 2" xfId="1620" xr:uid="{3ABD7D5C-A140-4BCD-BD04-DE3F77D49BCB}"/>
    <cellStyle name="Normal 6 4 3 2 2 2 2 2" xfId="4476" xr:uid="{1A0DC0C1-5390-4BA8-B58B-0EBF079E862E}"/>
    <cellStyle name="Normal 6 4 3 2 2 2 2 2 2" xfId="5668" xr:uid="{C9E03BEE-98CC-418E-8AA0-1D3202433078}"/>
    <cellStyle name="Normal 6 4 3 2 2 2 2 3" xfId="5669" xr:uid="{EAFE9DBD-C0BA-465D-9A18-886784068E05}"/>
    <cellStyle name="Normal 6 4 3 2 2 2 3" xfId="4477" xr:uid="{CA4863C4-6B82-4EAE-B430-DE024F1770CD}"/>
    <cellStyle name="Normal 6 4 3 2 2 2 3 2" xfId="5670" xr:uid="{06D49C2A-2F3E-4A95-A63B-3BD01383D1AF}"/>
    <cellStyle name="Normal 6 4 3 2 2 2 4" xfId="5671" xr:uid="{84B5D485-E607-4F78-A5B7-6C492E7D25D9}"/>
    <cellStyle name="Normal 6 4 3 2 2 3" xfId="1621" xr:uid="{741F2D89-6112-40EA-A46A-A23EFE9E016F}"/>
    <cellStyle name="Normal 6 4 3 2 2 3 2" xfId="4478" xr:uid="{7D36FD03-7DE3-4E8A-9487-893040C94C8C}"/>
    <cellStyle name="Normal 6 4 3 2 2 3 2 2" xfId="5672" xr:uid="{DA8740F5-DCCD-4EE7-BFF7-DAF0EA13B1E7}"/>
    <cellStyle name="Normal 6 4 3 2 2 3 3" xfId="5673" xr:uid="{EE7D0E2D-1D73-4E4D-994A-0C5775E59578}"/>
    <cellStyle name="Normal 6 4 3 2 2 4" xfId="3188" xr:uid="{4647408D-AFEB-4367-A011-FE57E64734B7}"/>
    <cellStyle name="Normal 6 4 3 2 2 4 2" xfId="5674" xr:uid="{773ED5B5-7D19-4585-89BB-AB5F55D9160D}"/>
    <cellStyle name="Normal 6 4 3 2 2 5" xfId="5675" xr:uid="{0C5E6E19-B6A5-4795-9221-A2C07082C295}"/>
    <cellStyle name="Normal 6 4 3 2 3" xfId="1622" xr:uid="{BE6CFAF2-52F2-477E-B980-BA450E576592}"/>
    <cellStyle name="Normal 6 4 3 2 3 2" xfId="1623" xr:uid="{3E9CA183-BE0A-4D88-9505-E1A79F567F64}"/>
    <cellStyle name="Normal 6 4 3 2 3 2 2" xfId="4479" xr:uid="{94F1AB6D-1E12-434A-98D9-33BA22F9D1B2}"/>
    <cellStyle name="Normal 6 4 3 2 3 2 2 2" xfId="5676" xr:uid="{1EFC439D-CE81-4D4D-8352-20A63DC31B0F}"/>
    <cellStyle name="Normal 6 4 3 2 3 2 3" xfId="5677" xr:uid="{4FFBA7D3-4AD6-4920-9561-A5DF3CCAF662}"/>
    <cellStyle name="Normal 6 4 3 2 3 3" xfId="3189" xr:uid="{CC1EA472-D8CB-469F-8C85-A93C7FD6C7C9}"/>
    <cellStyle name="Normal 6 4 3 2 3 3 2" xfId="5678" xr:uid="{A0334CD1-90E7-4D9D-8497-463EDA39FE25}"/>
    <cellStyle name="Normal 6 4 3 2 3 4" xfId="3190" xr:uid="{9773431C-2088-47EE-9173-515558F668B3}"/>
    <cellStyle name="Normal 6 4 3 2 4" xfId="1624" xr:uid="{5C7F8E02-A980-469E-B35F-9425A3D541FF}"/>
    <cellStyle name="Normal 6 4 3 2 4 2" xfId="4480" xr:uid="{7C643E5F-C03B-42B4-8B20-AE29F14EA891}"/>
    <cellStyle name="Normal 6 4 3 2 4 2 2" xfId="5679" xr:uid="{A483F625-DBF8-419B-B5ED-2720D88E0582}"/>
    <cellStyle name="Normal 6 4 3 2 4 3" xfId="5680" xr:uid="{CF1339D6-2DC2-48D2-9187-46B223A9A1DF}"/>
    <cellStyle name="Normal 6 4 3 2 5" xfId="3191" xr:uid="{FDE35606-96DA-4765-9DE6-AEAD3102525F}"/>
    <cellStyle name="Normal 6 4 3 2 5 2" xfId="5681" xr:uid="{F946FE2B-65DD-4F38-A493-EB5F3AD90850}"/>
    <cellStyle name="Normal 6 4 3 2 6" xfId="3192" xr:uid="{8A8BC01B-58BB-47B0-88AA-97D1B68DA949}"/>
    <cellStyle name="Normal 6 4 3 3" xfId="334" xr:uid="{B3F75969-9A28-409E-80F2-18820A0746E6}"/>
    <cellStyle name="Normal 6 4 3 3 2" xfId="1625" xr:uid="{F0889CB1-A03D-4F6C-9B7C-A6528EE07BB0}"/>
    <cellStyle name="Normal 6 4 3 3 2 2" xfId="1626" xr:uid="{EAEF17B6-DE1E-429C-8D6E-12BBBF966B4C}"/>
    <cellStyle name="Normal 6 4 3 3 2 2 2" xfId="4481" xr:uid="{F1B61E85-8309-4A84-AC1C-9A47FCACC0D4}"/>
    <cellStyle name="Normal 6 4 3 3 2 2 2 2" xfId="5682" xr:uid="{23B60FDE-D6E1-410D-83BF-0470F5541E2F}"/>
    <cellStyle name="Normal 6 4 3 3 2 2 3" xfId="5683" xr:uid="{8A0019D9-0662-4624-A3B1-050ACEC7EC62}"/>
    <cellStyle name="Normal 6 4 3 3 2 3" xfId="3193" xr:uid="{F7807D15-6759-4B15-8003-78E87A709A68}"/>
    <cellStyle name="Normal 6 4 3 3 2 3 2" xfId="5684" xr:uid="{EA8995DC-DC0D-44D3-9DF6-D483DEC38818}"/>
    <cellStyle name="Normal 6 4 3 3 2 4" xfId="3194" xr:uid="{D0A65B40-E106-4C37-95CC-E98DB3054AEF}"/>
    <cellStyle name="Normal 6 4 3 3 3" xfId="1627" xr:uid="{3C715246-7CA6-4A20-A95A-FFDE64AB42AB}"/>
    <cellStyle name="Normal 6 4 3 3 3 2" xfId="4482" xr:uid="{4905D6D9-0D56-4EBA-9AF7-0BBA7E5D5CD8}"/>
    <cellStyle name="Normal 6 4 3 3 3 2 2" xfId="5685" xr:uid="{ECEA27AE-6198-48A9-81D4-3BC83E1603EC}"/>
    <cellStyle name="Normal 6 4 3 3 3 3" xfId="5686" xr:uid="{AEC39C1A-C53E-4D18-9FD1-FD5D0D9FCE99}"/>
    <cellStyle name="Normal 6 4 3 3 4" xfId="3195" xr:uid="{48B5EC1F-90C8-4036-8ADB-C5D34937EFEB}"/>
    <cellStyle name="Normal 6 4 3 3 4 2" xfId="5687" xr:uid="{1676588D-9083-4ED0-8246-CE14DBADD47C}"/>
    <cellStyle name="Normal 6 4 3 3 5" xfId="3196" xr:uid="{68F11778-9F24-44CF-968B-DCAE373E383B}"/>
    <cellStyle name="Normal 6 4 3 4" xfId="1628" xr:uid="{93A41FD0-5903-42E3-BDA8-51C9158A44E2}"/>
    <cellStyle name="Normal 6 4 3 4 2" xfId="1629" xr:uid="{CA80AEC7-D107-4C84-BB41-674577973305}"/>
    <cellStyle name="Normal 6 4 3 4 2 2" xfId="4483" xr:uid="{04D75B21-AE51-4C05-8001-E12FDBEB7230}"/>
    <cellStyle name="Normal 6 4 3 4 2 2 2" xfId="5688" xr:uid="{103BE611-4111-40B7-A808-B9590A5354A1}"/>
    <cellStyle name="Normal 6 4 3 4 2 3" xfId="5689" xr:uid="{6E260237-2A58-47CC-BBBC-F6F86F4EFFB0}"/>
    <cellStyle name="Normal 6 4 3 4 3" xfId="3197" xr:uid="{BACAE928-F411-475D-8A89-DCF03736BB92}"/>
    <cellStyle name="Normal 6 4 3 4 3 2" xfId="5690" xr:uid="{94751A62-F3BB-4B2F-ABA7-194D9374EFCF}"/>
    <cellStyle name="Normal 6 4 3 4 4" xfId="3198" xr:uid="{A5E7D84A-1998-4310-907F-70E540DA59C7}"/>
    <cellStyle name="Normal 6 4 3 5" xfId="1630" xr:uid="{711BB269-3CDF-457E-9457-879C9E8FD314}"/>
    <cellStyle name="Normal 6 4 3 5 2" xfId="3199" xr:uid="{17366F16-4AE4-4EC5-8B5E-893BB0C8BDF7}"/>
    <cellStyle name="Normal 6 4 3 5 2 2" xfId="5691" xr:uid="{E4F7BCC3-006D-4304-A42C-ABBFD2EBF780}"/>
    <cellStyle name="Normal 6 4 3 5 3" xfId="3200" xr:uid="{42B2A905-51D8-4BE5-AFD9-852F1CB0B135}"/>
    <cellStyle name="Normal 6 4 3 5 4" xfId="3201" xr:uid="{80D75EAB-EA0E-4659-B257-B4A3294AB4B3}"/>
    <cellStyle name="Normal 6 4 3 6" xfId="3202" xr:uid="{9CE71F24-5322-422A-8345-AFE1728092CD}"/>
    <cellStyle name="Normal 6 4 3 6 2" xfId="5692" xr:uid="{3EF6368D-4C48-494A-AD6F-C1A845E5C44F}"/>
    <cellStyle name="Normal 6 4 3 7" xfId="3203" xr:uid="{413B887E-93C5-4BD1-AE14-B282C1B8AC26}"/>
    <cellStyle name="Normal 6 4 3 8" xfId="3204" xr:uid="{A09A188B-4078-4546-B698-BEF35A43CE7D}"/>
    <cellStyle name="Normal 6 4 4" xfId="122" xr:uid="{D744ABA6-015A-4919-B21A-22268F34C84F}"/>
    <cellStyle name="Normal 6 4 4 2" xfId="642" xr:uid="{8C0D384C-8A00-4242-81FC-1B0C3D840131}"/>
    <cellStyle name="Normal 6 4 4 2 2" xfId="643" xr:uid="{AEFB13A2-19C3-40EB-AB24-729AAC58E217}"/>
    <cellStyle name="Normal 6 4 4 2 2 2" xfId="1631" xr:uid="{1BEE6DC7-C95B-464B-8B9A-E335141CAAC7}"/>
    <cellStyle name="Normal 6 4 4 2 2 2 2" xfId="1632" xr:uid="{C403D5DF-F630-4C82-9D69-D13CAAA21A6D}"/>
    <cellStyle name="Normal 6 4 4 2 2 2 2 2" xfId="5693" xr:uid="{1CE81BA4-03B6-4713-89B6-F9D43293A3F4}"/>
    <cellStyle name="Normal 6 4 4 2 2 2 3" xfId="5694" xr:uid="{9EB76C03-7A43-4203-84E1-72C85BE934E2}"/>
    <cellStyle name="Normal 6 4 4 2 2 3" xfId="1633" xr:uid="{8C764D11-24CF-4A6E-8F13-6C3D915706DF}"/>
    <cellStyle name="Normal 6 4 4 2 2 3 2" xfId="5695" xr:uid="{0F2FAFFC-0D49-4AB6-83BC-119B7809B6A6}"/>
    <cellStyle name="Normal 6 4 4 2 2 4" xfId="3205" xr:uid="{D4030D65-8F35-4375-8EDE-B2A78E89E59C}"/>
    <cellStyle name="Normal 6 4 4 2 3" xfId="1634" xr:uid="{FDE7A2E6-1007-4004-BC97-A6C8D6C366DB}"/>
    <cellStyle name="Normal 6 4 4 2 3 2" xfId="1635" xr:uid="{DA2013F1-2E06-46E2-8786-4A8DCA7EFB8E}"/>
    <cellStyle name="Normal 6 4 4 2 3 2 2" xfId="5696" xr:uid="{BBD5A113-6434-44CF-8C94-9FC3392F24AA}"/>
    <cellStyle name="Normal 6 4 4 2 3 3" xfId="5697" xr:uid="{24D10EF2-9FEB-4B4F-A08B-BCF6B02C1C49}"/>
    <cellStyle name="Normal 6 4 4 2 4" xfId="1636" xr:uid="{6DACADE0-5E4F-468D-AC45-B1BDF4A92913}"/>
    <cellStyle name="Normal 6 4 4 2 4 2" xfId="5698" xr:uid="{ACF0FC58-9ECF-4A85-A39B-375A06A5D326}"/>
    <cellStyle name="Normal 6 4 4 2 5" xfId="3206" xr:uid="{F2F86FB4-7231-45E1-AE6F-FD1733CF7AA1}"/>
    <cellStyle name="Normal 6 4 4 3" xfId="644" xr:uid="{BE53D15B-88C2-4973-B5C2-A7532826534F}"/>
    <cellStyle name="Normal 6 4 4 3 2" xfId="1637" xr:uid="{E782E13B-DF70-40B0-901E-7964D5D1BE56}"/>
    <cellStyle name="Normal 6 4 4 3 2 2" xfId="1638" xr:uid="{5890B082-3EB0-4964-B8A1-49034C2E94D2}"/>
    <cellStyle name="Normal 6 4 4 3 2 2 2" xfId="5699" xr:uid="{652A1F40-BF71-48FA-AE41-30F2BBD2F672}"/>
    <cellStyle name="Normal 6 4 4 3 2 3" xfId="5700" xr:uid="{D4C42132-994E-4765-A401-3BB9252465B3}"/>
    <cellStyle name="Normal 6 4 4 3 3" xfId="1639" xr:uid="{E822FF2A-B8F3-45D7-A2DE-326918E46DA8}"/>
    <cellStyle name="Normal 6 4 4 3 3 2" xfId="5701" xr:uid="{EED9FB33-408A-4320-B600-B53AECF0F434}"/>
    <cellStyle name="Normal 6 4 4 3 4" xfId="3207" xr:uid="{CF6E8CDF-6100-4EAB-8519-2FB92C83E14F}"/>
    <cellStyle name="Normal 6 4 4 4" xfId="1640" xr:uid="{8954EB79-F26F-41E5-82EB-A2ABA3D758CA}"/>
    <cellStyle name="Normal 6 4 4 4 2" xfId="1641" xr:uid="{7855EEC4-DFA2-4959-955D-A9997C2485EF}"/>
    <cellStyle name="Normal 6 4 4 4 2 2" xfId="5702" xr:uid="{CB421319-40AB-402F-A59A-BD4E83F0F8CA}"/>
    <cellStyle name="Normal 6 4 4 4 3" xfId="3208" xr:uid="{F1FA2E6C-65E6-4663-8FBF-784582EBE430}"/>
    <cellStyle name="Normal 6 4 4 4 4" xfId="3209" xr:uid="{1467A69C-18B1-4D37-BD99-80B8ADA53A49}"/>
    <cellStyle name="Normal 6 4 4 5" xfId="1642" xr:uid="{9DAD87F2-0E92-4B95-8FD8-0636455E98CE}"/>
    <cellStyle name="Normal 6 4 4 5 2" xfId="5703" xr:uid="{1D2DD33D-0DD1-4195-9341-006399508993}"/>
    <cellStyle name="Normal 6 4 4 6" xfId="3210" xr:uid="{7D6C980F-CCDB-4151-B9B9-1A9F0BCEA0FD}"/>
    <cellStyle name="Normal 6 4 4 7" xfId="3211" xr:uid="{1765E9E4-370D-4516-9205-88151D6B3812}"/>
    <cellStyle name="Normal 6 4 5" xfId="335" xr:uid="{4F7E5A68-FCE8-486D-99E1-8DBB0B56E39A}"/>
    <cellStyle name="Normal 6 4 5 2" xfId="645" xr:uid="{25055E12-5404-4506-B26B-3483D96F18CA}"/>
    <cellStyle name="Normal 6 4 5 2 2" xfId="1643" xr:uid="{057A767E-95E2-4594-BDE4-7329D4DE989D}"/>
    <cellStyle name="Normal 6 4 5 2 2 2" xfId="1644" xr:uid="{9799425A-6307-436C-89F5-4601684E3F30}"/>
    <cellStyle name="Normal 6 4 5 2 2 2 2" xfId="5704" xr:uid="{9B7E6FA5-1795-43A5-89CD-6A191338C4EA}"/>
    <cellStyle name="Normal 6 4 5 2 2 3" xfId="5705" xr:uid="{F7CB86A6-90FE-4E04-8E2F-B9CE7093DD76}"/>
    <cellStyle name="Normal 6 4 5 2 3" xfId="1645" xr:uid="{9780DC24-3F49-4AE4-935F-4066BF7A0E4D}"/>
    <cellStyle name="Normal 6 4 5 2 3 2" xfId="5706" xr:uid="{BD702994-55EE-4D60-BFEE-D440414E3AA4}"/>
    <cellStyle name="Normal 6 4 5 2 4" xfId="3212" xr:uid="{39991894-2D48-4182-8006-F23EE3C18C6E}"/>
    <cellStyle name="Normal 6 4 5 3" xfId="1646" xr:uid="{8F400D29-A71C-46B1-9BDC-020E1B7F02AF}"/>
    <cellStyle name="Normal 6 4 5 3 2" xfId="1647" xr:uid="{E841AEBD-E1C4-43C7-896D-CB8E08B27AF6}"/>
    <cellStyle name="Normal 6 4 5 3 2 2" xfId="5707" xr:uid="{1CC9C78F-60BA-495B-8CE1-04FF6AF0B845}"/>
    <cellStyle name="Normal 6 4 5 3 3" xfId="3213" xr:uid="{1831A0A2-8CE5-482C-8E4C-64E39E549ED0}"/>
    <cellStyle name="Normal 6 4 5 3 4" xfId="3214" xr:uid="{37B4553B-E0AA-46DF-BCAF-EDA09DBCC13E}"/>
    <cellStyle name="Normal 6 4 5 4" xfId="1648" xr:uid="{A6E85590-7708-44FD-8BBF-624FDA3EEB5E}"/>
    <cellStyle name="Normal 6 4 5 4 2" xfId="5708" xr:uid="{0471E9F9-562A-47C0-9AD7-5D27CC734816}"/>
    <cellStyle name="Normal 6 4 5 5" xfId="3215" xr:uid="{05806F48-D718-4C01-B240-703022B503EA}"/>
    <cellStyle name="Normal 6 4 5 6" xfId="3216" xr:uid="{DA71294A-5FD7-4DB0-931A-A84C7CD502BD}"/>
    <cellStyle name="Normal 6 4 6" xfId="336" xr:uid="{E4AF7FA8-4D6A-4BF8-99B5-BD9369555EFB}"/>
    <cellStyle name="Normal 6 4 6 2" xfId="1649" xr:uid="{3DC13F27-4DE5-4307-B332-4EB00D28291D}"/>
    <cellStyle name="Normal 6 4 6 2 2" xfId="1650" xr:uid="{575906D5-9842-4866-A412-7A648F9248B0}"/>
    <cellStyle name="Normal 6 4 6 2 2 2" xfId="5709" xr:uid="{6E477705-5186-4FFA-9287-9A186BD185A3}"/>
    <cellStyle name="Normal 6 4 6 2 3" xfId="3217" xr:uid="{8C5EA8C5-3FFD-4CBC-B834-3D575513BF15}"/>
    <cellStyle name="Normal 6 4 6 2 4" xfId="3218" xr:uid="{A1F15BE9-EABD-4052-B6DC-4D2BC9D8E4E3}"/>
    <cellStyle name="Normal 6 4 6 3" xfId="1651" xr:uid="{C6399523-98A1-417B-863D-62A55AE4AAAE}"/>
    <cellStyle name="Normal 6 4 6 3 2" xfId="5710" xr:uid="{CC83D595-473A-4BD7-B24B-2EA97BBE9658}"/>
    <cellStyle name="Normal 6 4 6 4" xfId="3219" xr:uid="{0AC26042-C915-429E-ADFC-562314B68F31}"/>
    <cellStyle name="Normal 6 4 6 5" xfId="3220" xr:uid="{73B1FD22-C871-4B8E-B01A-B160E65933D1}"/>
    <cellStyle name="Normal 6 4 7" xfId="1652" xr:uid="{1D118358-C1B9-44F0-8EB4-AA8788C7EBF2}"/>
    <cellStyle name="Normal 6 4 7 2" xfId="1653" xr:uid="{590DE010-95E8-4A97-B806-38A7554446AF}"/>
    <cellStyle name="Normal 6 4 7 2 2" xfId="5711" xr:uid="{BEF5034E-C536-455A-9054-336A45875035}"/>
    <cellStyle name="Normal 6 4 7 3" xfId="3221" xr:uid="{5C663766-552E-4984-BE30-7AFCA801C107}"/>
    <cellStyle name="Normal 6 4 7 3 2" xfId="4407" xr:uid="{3AC5A570-2646-473A-A91D-63235D69F8F0}"/>
    <cellStyle name="Normal 6 4 7 3 3" xfId="4685" xr:uid="{4F68D143-7875-4B29-B707-8F60A998B1C4}"/>
    <cellStyle name="Normal 6 4 7 4" xfId="3222" xr:uid="{D14DB766-1A22-4E43-8D3F-B3763F9F6669}"/>
    <cellStyle name="Normal 6 4 8" xfId="1654" xr:uid="{265450B1-610A-4D3E-9D65-A687F55A8D45}"/>
    <cellStyle name="Normal 6 4 8 2" xfId="3223" xr:uid="{C0417081-DF72-48E0-86A4-A7A844F18751}"/>
    <cellStyle name="Normal 6 4 8 3" xfId="3224" xr:uid="{FD49599C-BB45-4338-AD72-BF034F49C427}"/>
    <cellStyle name="Normal 6 4 8 4" xfId="3225" xr:uid="{EFF15B92-09E7-49D5-87CC-15D013E672F8}"/>
    <cellStyle name="Normal 6 4 9" xfId="3226" xr:uid="{6E91CB0D-954C-4110-B804-1F5F2F28B9D3}"/>
    <cellStyle name="Normal 6 5" xfId="123" xr:uid="{6A914FA0-80AD-4A33-B505-C16B762488E5}"/>
    <cellStyle name="Normal 6 5 10" xfId="3227" xr:uid="{F7200FE2-7977-454F-BE17-8E5EE1FA4017}"/>
    <cellStyle name="Normal 6 5 11" xfId="3228" xr:uid="{82917C52-F532-42F6-A14E-5DB1DC22FDCF}"/>
    <cellStyle name="Normal 6 5 2" xfId="124" xr:uid="{5AF420A7-BC79-427E-A1A5-097349AE4B78}"/>
    <cellStyle name="Normal 6 5 2 2" xfId="337" xr:uid="{E1017724-6FE0-4578-B4D6-7308A63B77AF}"/>
    <cellStyle name="Normal 6 5 2 2 2" xfId="646" xr:uid="{03562AD5-7FFE-41BD-9B4B-A64B37DAF114}"/>
    <cellStyle name="Normal 6 5 2 2 2 2" xfId="647" xr:uid="{571A3255-1A04-4ADD-9687-B1828A0128F9}"/>
    <cellStyle name="Normal 6 5 2 2 2 2 2" xfId="1655" xr:uid="{5054EF5F-C86C-4F19-9CC3-45C5DB214C24}"/>
    <cellStyle name="Normal 6 5 2 2 2 2 2 2" xfId="5712" xr:uid="{C3208C4E-5FA1-4B00-9021-0F0264465729}"/>
    <cellStyle name="Normal 6 5 2 2 2 2 3" xfId="3229" xr:uid="{EA3D0148-5248-4A49-8739-89A3A92BD815}"/>
    <cellStyle name="Normal 6 5 2 2 2 2 4" xfId="3230" xr:uid="{29CACA01-78FA-4F34-A62B-7FD8584FBCC6}"/>
    <cellStyle name="Normal 6 5 2 2 2 3" xfId="1656" xr:uid="{A5BB0197-CA03-4ECD-82EF-8A7BFC54888E}"/>
    <cellStyle name="Normal 6 5 2 2 2 3 2" xfId="3231" xr:uid="{C98D6300-B5EA-427D-9053-B6E40D5613ED}"/>
    <cellStyle name="Normal 6 5 2 2 2 3 3" xfId="3232" xr:uid="{270989E2-4BA3-4777-A82D-3BD8EC28A966}"/>
    <cellStyle name="Normal 6 5 2 2 2 3 4" xfId="3233" xr:uid="{4691DB3D-81D8-4AA5-A0DC-430B41DD3F36}"/>
    <cellStyle name="Normal 6 5 2 2 2 4" xfId="3234" xr:uid="{886B14F1-4131-4648-A6C1-B31872E0B58E}"/>
    <cellStyle name="Normal 6 5 2 2 2 5" xfId="3235" xr:uid="{AD5AA9E7-C302-4CC3-9657-71964A767539}"/>
    <cellStyle name="Normal 6 5 2 2 2 6" xfId="3236" xr:uid="{7E8B09EF-66EB-432A-A38F-66C480921D8A}"/>
    <cellStyle name="Normal 6 5 2 2 3" xfId="648" xr:uid="{99CFD6AF-3E13-4A79-8C5E-419085BC9BD4}"/>
    <cellStyle name="Normal 6 5 2 2 3 2" xfId="1657" xr:uid="{6C3BDAF4-2970-4766-BFFC-A725E90106DD}"/>
    <cellStyle name="Normal 6 5 2 2 3 2 2" xfId="3237" xr:uid="{90276C5D-7C65-4F74-97F2-74ACA5847A36}"/>
    <cellStyle name="Normal 6 5 2 2 3 2 3" xfId="3238" xr:uid="{68687CEA-B59C-4B05-9888-83E3B16CAF8A}"/>
    <cellStyle name="Normal 6 5 2 2 3 2 4" xfId="3239" xr:uid="{C18E3F21-ED06-4B38-A0CE-524F2CD07E98}"/>
    <cellStyle name="Normal 6 5 2 2 3 3" xfId="3240" xr:uid="{9713050C-1BB8-4DD5-935A-FE2A8FF9C02D}"/>
    <cellStyle name="Normal 6 5 2 2 3 4" xfId="3241" xr:uid="{8A3BBBAE-ECDC-493C-B371-C84F3D510838}"/>
    <cellStyle name="Normal 6 5 2 2 3 5" xfId="3242" xr:uid="{D8A75EAD-0DD4-4765-98DF-5C7985FE13D8}"/>
    <cellStyle name="Normal 6 5 2 2 4" xfId="1658" xr:uid="{813367CE-05CD-4508-B0A3-D9A8E43613FB}"/>
    <cellStyle name="Normal 6 5 2 2 4 2" xfId="3243" xr:uid="{8EB8E0F6-5318-448E-9C4F-BFA25BC2F99E}"/>
    <cellStyle name="Normal 6 5 2 2 4 3" xfId="3244" xr:uid="{F8D633FE-CAE1-4C70-BFF1-8D3979626B7C}"/>
    <cellStyle name="Normal 6 5 2 2 4 4" xfId="3245" xr:uid="{A3B15387-D7DC-4B2C-ABFC-0AA617077F1F}"/>
    <cellStyle name="Normal 6 5 2 2 5" xfId="3246" xr:uid="{868528C7-A231-403D-A4C6-303C17A77181}"/>
    <cellStyle name="Normal 6 5 2 2 5 2" xfId="3247" xr:uid="{3C23F4C0-36CB-431E-89F1-7C29A0F20A00}"/>
    <cellStyle name="Normal 6 5 2 2 5 3" xfId="3248" xr:uid="{C5B2FAA3-2748-47AA-8C02-5C80A73A71FB}"/>
    <cellStyle name="Normal 6 5 2 2 5 4" xfId="3249" xr:uid="{DBBDD3C4-2D9A-44AA-BFE2-21D9BBD4998F}"/>
    <cellStyle name="Normal 6 5 2 2 6" xfId="3250" xr:uid="{6E4F6DEE-8205-424D-A21A-4569F307A6CD}"/>
    <cellStyle name="Normal 6 5 2 2 7" xfId="3251" xr:uid="{891450A3-2F66-4DE0-AF4F-BE0FEC875460}"/>
    <cellStyle name="Normal 6 5 2 2 8" xfId="3252" xr:uid="{F437785C-E7F9-45A8-9ED3-4F10F1A3027B}"/>
    <cellStyle name="Normal 6 5 2 3" xfId="649" xr:uid="{D6A3841D-5FC5-4207-A454-199252E0619B}"/>
    <cellStyle name="Normal 6 5 2 3 2" xfId="650" xr:uid="{C1ED0F70-F90D-4A20-8663-EE54DF5F5B8F}"/>
    <cellStyle name="Normal 6 5 2 3 2 2" xfId="651" xr:uid="{C0E32A73-5FB2-4A06-8545-3C8AC8D2BC93}"/>
    <cellStyle name="Normal 6 5 2 3 2 2 2" xfId="5713" xr:uid="{F1387619-1DB4-48CF-A62B-A782C9D929A9}"/>
    <cellStyle name="Normal 6 5 2 3 2 3" xfId="3253" xr:uid="{DDE26B48-E27D-49C1-B5C9-9A690BFA3B99}"/>
    <cellStyle name="Normal 6 5 2 3 2 4" xfId="3254" xr:uid="{1F2D7630-A285-451B-82EC-FDF0B5743EA6}"/>
    <cellStyle name="Normal 6 5 2 3 3" xfId="652" xr:uid="{D8DB22DA-AEB2-4153-8C56-4418B20083C0}"/>
    <cellStyle name="Normal 6 5 2 3 3 2" xfId="3255" xr:uid="{138C3C02-888A-4563-972E-74B8F6C77444}"/>
    <cellStyle name="Normal 6 5 2 3 3 3" xfId="3256" xr:uid="{D76727FB-0852-4D8E-8C8F-415ED2D82D28}"/>
    <cellStyle name="Normal 6 5 2 3 3 4" xfId="3257" xr:uid="{C59BD7F3-23BD-468D-8BBD-60BFA1BA55AD}"/>
    <cellStyle name="Normal 6 5 2 3 4" xfId="3258" xr:uid="{B518D928-D507-4A8A-910E-57A9174B58A3}"/>
    <cellStyle name="Normal 6 5 2 3 5" xfId="3259" xr:uid="{8F6B9CF4-77B0-47E5-9A60-5E9602352257}"/>
    <cellStyle name="Normal 6 5 2 3 6" xfId="3260" xr:uid="{23CF6BCF-4B8A-4A66-8EA8-60D1523E318B}"/>
    <cellStyle name="Normal 6 5 2 4" xfId="653" xr:uid="{90AFCCF4-EB2C-46B1-84FF-FD9AD8501414}"/>
    <cellStyle name="Normal 6 5 2 4 2" xfId="654" xr:uid="{7126DF6A-6346-411A-BD7D-C6AD6F133BF9}"/>
    <cellStyle name="Normal 6 5 2 4 2 2" xfId="3261" xr:uid="{67346777-9B6A-4081-B0C8-8AAAC1EBA5E0}"/>
    <cellStyle name="Normal 6 5 2 4 2 3" xfId="3262" xr:uid="{A4981086-C5FE-4C52-83F8-71EC710F99FB}"/>
    <cellStyle name="Normal 6 5 2 4 2 4" xfId="3263" xr:uid="{981CAC66-7504-4C84-9F75-B88173A37FB0}"/>
    <cellStyle name="Normal 6 5 2 4 3" xfId="3264" xr:uid="{CFFE462D-DEC7-4FC1-8CD3-A26BC7C04DE1}"/>
    <cellStyle name="Normal 6 5 2 4 4" xfId="3265" xr:uid="{880A7D43-9581-4A55-A4C3-3FF4E4CCD205}"/>
    <cellStyle name="Normal 6 5 2 4 5" xfId="3266" xr:uid="{556C5C83-C083-4BD5-BE1D-793B257154F0}"/>
    <cellStyle name="Normal 6 5 2 5" xfId="655" xr:uid="{5B859ADF-D9D7-4D9F-8F59-F25AF1D4830D}"/>
    <cellStyle name="Normal 6 5 2 5 2" xfId="3267" xr:uid="{F3819FB2-2A28-46C4-AD9F-FE63FBF7BCA1}"/>
    <cellStyle name="Normal 6 5 2 5 3" xfId="3268" xr:uid="{4F874590-5264-406F-B54C-8274E971D7F3}"/>
    <cellStyle name="Normal 6 5 2 5 4" xfId="3269" xr:uid="{AAB02C08-9CAA-40FC-95DF-2DB9CB8C0D55}"/>
    <cellStyle name="Normal 6 5 2 6" xfId="3270" xr:uid="{F7ADC48C-2EB3-487C-BE1F-1F4D352E0423}"/>
    <cellStyle name="Normal 6 5 2 6 2" xfId="3271" xr:uid="{A08C0150-2DA3-44E1-8845-5CAA3F39B4E0}"/>
    <cellStyle name="Normal 6 5 2 6 3" xfId="3272" xr:uid="{D06859E6-C1D6-46A3-A7CA-2C8DFA5A45AF}"/>
    <cellStyle name="Normal 6 5 2 6 4" xfId="3273" xr:uid="{A0DD88FA-BDF8-4090-BAF8-2D8F3CE4FC52}"/>
    <cellStyle name="Normal 6 5 2 7" xfId="3274" xr:uid="{A12EAB00-E563-426D-8E28-4227FA94E8C1}"/>
    <cellStyle name="Normal 6 5 2 8" xfId="3275" xr:uid="{A9389546-935F-46FA-9920-317807EC28FD}"/>
    <cellStyle name="Normal 6 5 2 9" xfId="3276" xr:uid="{02BB5F6E-00C1-418F-8DA9-AF1E2C5DED81}"/>
    <cellStyle name="Normal 6 5 3" xfId="338" xr:uid="{6222B5DD-3CC9-492B-A822-CBC252BC45D0}"/>
    <cellStyle name="Normal 6 5 3 2" xfId="656" xr:uid="{0A0EF753-CFD4-44C5-ACA0-1ADBBD6984B4}"/>
    <cellStyle name="Normal 6 5 3 2 2" xfId="657" xr:uid="{F3F73E1A-5841-42CB-BA33-FBF092FC7669}"/>
    <cellStyle name="Normal 6 5 3 2 2 2" xfId="1659" xr:uid="{FD908FCA-4F8D-4656-AC15-0775810956B4}"/>
    <cellStyle name="Normal 6 5 3 2 2 2 2" xfId="1660" xr:uid="{991967A9-DB4A-4C1F-BBDC-991A4A06D579}"/>
    <cellStyle name="Normal 6 5 3 2 2 3" xfId="1661" xr:uid="{929C849B-E8D1-4834-B7D4-3960226A65B9}"/>
    <cellStyle name="Normal 6 5 3 2 2 4" xfId="3277" xr:uid="{4F3762D4-13A3-4915-BDC9-43558DC55B6F}"/>
    <cellStyle name="Normal 6 5 3 2 3" xfId="1662" xr:uid="{88B25303-DE9F-4852-B561-A900D750DB41}"/>
    <cellStyle name="Normal 6 5 3 2 3 2" xfId="1663" xr:uid="{EC6F55B9-5322-4233-8754-2441FD3C14F9}"/>
    <cellStyle name="Normal 6 5 3 2 3 3" xfId="3278" xr:uid="{7C0D9EB5-616C-4E19-8F91-1AE1BBF73971}"/>
    <cellStyle name="Normal 6 5 3 2 3 4" xfId="3279" xr:uid="{C9FB7357-EC9C-435B-923E-AC094D3081F7}"/>
    <cellStyle name="Normal 6 5 3 2 4" xfId="1664" xr:uid="{0938A962-C898-4ADD-91DA-6CA9F514D947}"/>
    <cellStyle name="Normal 6 5 3 2 5" xfId="3280" xr:uid="{569556A0-7F6D-42D7-AE0B-79E57776A422}"/>
    <cellStyle name="Normal 6 5 3 2 6" xfId="3281" xr:uid="{4C7BE1BC-6E1E-4D94-A3D9-2BAE5B365355}"/>
    <cellStyle name="Normal 6 5 3 3" xfId="658" xr:uid="{744370E2-DF7A-45E6-8362-7879070851A0}"/>
    <cellStyle name="Normal 6 5 3 3 2" xfId="1665" xr:uid="{F13978E6-1E9A-4D59-8836-89D73B70E6BB}"/>
    <cellStyle name="Normal 6 5 3 3 2 2" xfId="1666" xr:uid="{45DAA427-D015-4A88-82A4-966CC01F7178}"/>
    <cellStyle name="Normal 6 5 3 3 2 3" xfId="3282" xr:uid="{18F4FE62-7950-4E10-BE2E-F592E7C50B75}"/>
    <cellStyle name="Normal 6 5 3 3 2 4" xfId="3283" xr:uid="{49612F97-778A-4F04-8102-B85DF2E61A4D}"/>
    <cellStyle name="Normal 6 5 3 3 3" xfId="1667" xr:uid="{251C3372-0CEA-412E-8A4C-1256D79BEAF5}"/>
    <cellStyle name="Normal 6 5 3 3 4" xfId="3284" xr:uid="{1C8F5AF5-EBAF-4E6A-8BF4-2B2FF0A3391C}"/>
    <cellStyle name="Normal 6 5 3 3 5" xfId="3285" xr:uid="{06FC8360-EEF0-4112-AA1C-58C8785E250D}"/>
    <cellStyle name="Normal 6 5 3 4" xfId="1668" xr:uid="{B2422802-0ACE-4725-BB5A-1B6D8F584991}"/>
    <cellStyle name="Normal 6 5 3 4 2" xfId="1669" xr:uid="{073CD82A-09EA-44BF-9691-F33799D0C689}"/>
    <cellStyle name="Normal 6 5 3 4 3" xfId="3286" xr:uid="{1C615025-6EA1-4536-9CF2-4123C1927CED}"/>
    <cellStyle name="Normal 6 5 3 4 4" xfId="3287" xr:uid="{756E031C-BB54-419E-9F2A-DA4303342636}"/>
    <cellStyle name="Normal 6 5 3 5" xfId="1670" xr:uid="{7199C4AE-A101-4E67-9CCB-327C34BF146C}"/>
    <cellStyle name="Normal 6 5 3 5 2" xfId="3288" xr:uid="{0979675D-4030-4957-AD3C-29A18D091C1A}"/>
    <cellStyle name="Normal 6 5 3 5 3" xfId="3289" xr:uid="{49775DCE-6381-471D-BE59-2194E4D744C3}"/>
    <cellStyle name="Normal 6 5 3 5 4" xfId="3290" xr:uid="{C430682D-7405-4878-971C-F18F9F8C8D73}"/>
    <cellStyle name="Normal 6 5 3 6" xfId="3291" xr:uid="{A5DB8FBA-4870-42CB-8ACF-C2D7BA3B765D}"/>
    <cellStyle name="Normal 6 5 3 7" xfId="3292" xr:uid="{50878287-6AFF-4F15-974C-2253639E43C1}"/>
    <cellStyle name="Normal 6 5 3 8" xfId="3293" xr:uid="{0CE7C667-B78B-442A-9605-09BB6644AAA3}"/>
    <cellStyle name="Normal 6 5 4" xfId="339" xr:uid="{4F6CC122-5CB3-46CA-941B-78E5FA1DC015}"/>
    <cellStyle name="Normal 6 5 4 2" xfId="659" xr:uid="{73C0007A-A8E9-4573-B7A1-45C61E29225A}"/>
    <cellStyle name="Normal 6 5 4 2 2" xfId="660" xr:uid="{55A1A6B1-3F7A-4A75-A0F3-BD9D1677DE4D}"/>
    <cellStyle name="Normal 6 5 4 2 2 2" xfId="1671" xr:uid="{D48A4EA5-8906-4D4B-93B6-D5FA068A8ABB}"/>
    <cellStyle name="Normal 6 5 4 2 2 3" xfId="3294" xr:uid="{57413424-F91B-407B-A7EB-F141F77D1810}"/>
    <cellStyle name="Normal 6 5 4 2 2 4" xfId="3295" xr:uid="{86A059EC-C28A-458C-A80D-C91B4C6C5BEC}"/>
    <cellStyle name="Normal 6 5 4 2 3" xfId="1672" xr:uid="{92FDFE22-CA4B-4D69-A222-4D471BA415E6}"/>
    <cellStyle name="Normal 6 5 4 2 4" xfId="3296" xr:uid="{B8FDFCEF-A26A-4DB1-A547-83FCD7812A47}"/>
    <cellStyle name="Normal 6 5 4 2 5" xfId="3297" xr:uid="{01B6A3A2-A798-47F2-94C3-88414D6B1A7B}"/>
    <cellStyle name="Normal 6 5 4 3" xfId="661" xr:uid="{DDF105F0-F943-4422-AFF3-5BE991630833}"/>
    <cellStyle name="Normal 6 5 4 3 2" xfId="1673" xr:uid="{E4C7DDB7-7C87-46EF-BABF-FA9717DBED16}"/>
    <cellStyle name="Normal 6 5 4 3 3" xfId="3298" xr:uid="{409BF035-26E2-414E-B780-A10FF47C8341}"/>
    <cellStyle name="Normal 6 5 4 3 4" xfId="3299" xr:uid="{4860281A-1AB8-4C49-98FE-91324E257C35}"/>
    <cellStyle name="Normal 6 5 4 4" xfId="1674" xr:uid="{AA8E50AE-1D37-4640-B5BD-302EFBF3903C}"/>
    <cellStyle name="Normal 6 5 4 4 2" xfId="3300" xr:uid="{AB897226-C0E9-47AE-9269-CE1650DD8529}"/>
    <cellStyle name="Normal 6 5 4 4 3" xfId="3301" xr:uid="{7779F2BB-0534-4591-A4F0-64FCA6F28D3B}"/>
    <cellStyle name="Normal 6 5 4 4 4" xfId="3302" xr:uid="{DA69143C-F05B-465A-BCA0-CBDED15469B4}"/>
    <cellStyle name="Normal 6 5 4 5" xfId="3303" xr:uid="{14C176E6-B2DF-46D8-875A-457727A989B2}"/>
    <cellStyle name="Normal 6 5 4 6" xfId="3304" xr:uid="{E2AD6EAE-0D69-4C09-9301-468C5A720F90}"/>
    <cellStyle name="Normal 6 5 4 7" xfId="3305" xr:uid="{C8866413-A64E-4B66-B75C-2CCE7A42A5DC}"/>
    <cellStyle name="Normal 6 5 5" xfId="340" xr:uid="{EE3B4359-6C27-4818-B24C-692B958D4C9F}"/>
    <cellStyle name="Normal 6 5 5 2" xfId="662" xr:uid="{9036D9A5-AA4C-43E0-B2D7-EFD7F49F1110}"/>
    <cellStyle name="Normal 6 5 5 2 2" xfId="1675" xr:uid="{FCCB5B4C-164A-4707-AA2F-5C35DFC886E1}"/>
    <cellStyle name="Normal 6 5 5 2 3" xfId="3306" xr:uid="{D2E920BB-3629-4443-9754-369EA7C7496B}"/>
    <cellStyle name="Normal 6 5 5 2 4" xfId="3307" xr:uid="{B6CD6859-7631-404F-A412-DA4B2A1CA661}"/>
    <cellStyle name="Normal 6 5 5 3" xfId="1676" xr:uid="{F4AE9A35-7AA6-4358-8F83-83D946678E96}"/>
    <cellStyle name="Normal 6 5 5 3 2" xfId="3308" xr:uid="{CEF9A671-CCFB-4CF5-B333-28E040C52D90}"/>
    <cellStyle name="Normal 6 5 5 3 3" xfId="3309" xr:uid="{917D1608-2013-47BE-96A7-F7ACB72714C1}"/>
    <cellStyle name="Normal 6 5 5 3 4" xfId="3310" xr:uid="{872EE17F-19E5-4C87-87E6-6FF8394170E5}"/>
    <cellStyle name="Normal 6 5 5 4" xfId="3311" xr:uid="{D1D329E2-8374-4653-84C1-35E89CE7ACFB}"/>
    <cellStyle name="Normal 6 5 5 5" xfId="3312" xr:uid="{76B30724-D2BA-45B2-93A3-3017B87B0B9A}"/>
    <cellStyle name="Normal 6 5 5 6" xfId="3313" xr:uid="{D09A29D5-F113-497D-8A58-6855B7ADDC57}"/>
    <cellStyle name="Normal 6 5 6" xfId="663" xr:uid="{80555718-EB95-4797-98A5-E57EC2A48A75}"/>
    <cellStyle name="Normal 6 5 6 2" xfId="1677" xr:uid="{12292E88-2371-4624-A886-12E14FFA38D7}"/>
    <cellStyle name="Normal 6 5 6 2 2" xfId="3314" xr:uid="{D9FC5ACB-0DE1-4350-AD86-CB45421E7CB7}"/>
    <cellStyle name="Normal 6 5 6 2 3" xfId="3315" xr:uid="{76D927A3-28AA-4182-BCFA-57E48D2B059C}"/>
    <cellStyle name="Normal 6 5 6 2 4" xfId="3316" xr:uid="{98E93526-757A-4093-B0D5-3DD61BCEA0A5}"/>
    <cellStyle name="Normal 6 5 6 3" xfId="3317" xr:uid="{C15D31B3-92EE-4841-B555-F916C17A2248}"/>
    <cellStyle name="Normal 6 5 6 4" xfId="3318" xr:uid="{2512A3D7-8FEB-40A9-9B2E-180CF0FDABE3}"/>
    <cellStyle name="Normal 6 5 6 5" xfId="3319" xr:uid="{47D4EB1C-F87E-41F5-9BAA-B8F434798A99}"/>
    <cellStyle name="Normal 6 5 7" xfId="1678" xr:uid="{7272F318-AD86-4E27-9D5F-53F1A181E8BC}"/>
    <cellStyle name="Normal 6 5 7 2" xfId="3320" xr:uid="{5CDDB51C-889E-49CA-BF53-50F1ED952EE2}"/>
    <cellStyle name="Normal 6 5 7 3" xfId="3321" xr:uid="{CC42972A-38EF-4A9A-BCFA-4C8D18AA59C3}"/>
    <cellStyle name="Normal 6 5 7 4" xfId="3322" xr:uid="{673F2834-C041-4369-9C41-FFB68A295E6C}"/>
    <cellStyle name="Normal 6 5 8" xfId="3323" xr:uid="{746B6E95-B559-4478-B5EF-F9037E796617}"/>
    <cellStyle name="Normal 6 5 8 2" xfId="3324" xr:uid="{3D44F6BD-1638-46AD-AAAA-7601A3546E1E}"/>
    <cellStyle name="Normal 6 5 8 3" xfId="3325" xr:uid="{D0C3167C-E165-48B3-8AAE-EAA70E16145C}"/>
    <cellStyle name="Normal 6 5 8 4" xfId="3326" xr:uid="{1013D15E-E90E-4A3A-92E5-0FECA15EC928}"/>
    <cellStyle name="Normal 6 5 9" xfId="3327" xr:uid="{096F7687-0A0F-4101-B0A0-E4E6BA1126DE}"/>
    <cellStyle name="Normal 6 6" xfId="125" xr:uid="{25F78F88-4240-4804-9A9D-297CBD149FAC}"/>
    <cellStyle name="Normal 6 6 2" xfId="126" xr:uid="{6D222615-4391-4368-A1CC-283AEE50369A}"/>
    <cellStyle name="Normal 6 6 2 2" xfId="341" xr:uid="{0C878388-393C-492E-82BF-0078E0B4DC0A}"/>
    <cellStyle name="Normal 6 6 2 2 2" xfId="664" xr:uid="{0E447703-E9E7-418C-B5BB-0758575553F9}"/>
    <cellStyle name="Normal 6 6 2 2 2 2" xfId="1679" xr:uid="{C587F6FE-D38D-4F19-8902-6ED9241B4DC9}"/>
    <cellStyle name="Normal 6 6 2 2 2 2 2" xfId="5714" xr:uid="{C20A5093-92FF-4F64-8EF6-C09688AE2CFA}"/>
    <cellStyle name="Normal 6 6 2 2 2 3" xfId="3328" xr:uid="{3A6A5AA9-45D5-43B0-9A6D-B7AA072B8C2C}"/>
    <cellStyle name="Normal 6 6 2 2 2 4" xfId="3329" xr:uid="{B2E46E31-A33A-473A-B859-1E53CC3FFA80}"/>
    <cellStyle name="Normal 6 6 2 2 3" xfId="1680" xr:uid="{D31CE2B9-BB62-4529-B44F-B629FA5D89A7}"/>
    <cellStyle name="Normal 6 6 2 2 3 2" xfId="3330" xr:uid="{808BEBFC-D7E4-46A8-AE4B-FEADFECE0E5F}"/>
    <cellStyle name="Normal 6 6 2 2 3 3" xfId="3331" xr:uid="{5BDAC542-B618-4ECE-B26D-92B6C4CC4F97}"/>
    <cellStyle name="Normal 6 6 2 2 3 4" xfId="3332" xr:uid="{6E20C05E-B47A-4D11-948D-73BC0C89D2E0}"/>
    <cellStyle name="Normal 6 6 2 2 4" xfId="3333" xr:uid="{E7ECAB1B-0AA8-4177-B3EB-C4ADEA20BD9A}"/>
    <cellStyle name="Normal 6 6 2 2 5" xfId="3334" xr:uid="{DFBC6798-F82A-4EA1-B7BB-25566B6452B2}"/>
    <cellStyle name="Normal 6 6 2 2 6" xfId="3335" xr:uid="{F1530D9C-359E-4E78-8D5D-4A92F7C29F80}"/>
    <cellStyle name="Normal 6 6 2 3" xfId="665" xr:uid="{84DCED10-735E-4C35-B166-9FC05429DC93}"/>
    <cellStyle name="Normal 6 6 2 3 2" xfId="1681" xr:uid="{454D443B-673E-4752-8AD1-B0D36A57650C}"/>
    <cellStyle name="Normal 6 6 2 3 2 2" xfId="3336" xr:uid="{07ECE5AC-00A5-4536-ADF8-50E3E998FEF0}"/>
    <cellStyle name="Normal 6 6 2 3 2 3" xfId="3337" xr:uid="{530B4F84-FF56-4DE3-B818-11207B2A3802}"/>
    <cellStyle name="Normal 6 6 2 3 2 4" xfId="3338" xr:uid="{C6A13DBC-9450-4DC3-AF18-D61568CDD896}"/>
    <cellStyle name="Normal 6 6 2 3 3" xfId="3339" xr:uid="{E42B8471-B475-4328-B7D9-6B45BFC37C85}"/>
    <cellStyle name="Normal 6 6 2 3 4" xfId="3340" xr:uid="{738C4C34-0AAE-41B0-9D38-A5D8F34CB047}"/>
    <cellStyle name="Normal 6 6 2 3 5" xfId="3341" xr:uid="{87AE75C5-35B2-4870-B6ED-686DBD83EE4C}"/>
    <cellStyle name="Normal 6 6 2 4" xfId="1682" xr:uid="{5DD6367F-213F-4950-B860-8FA5DCD53AA0}"/>
    <cellStyle name="Normal 6 6 2 4 2" xfId="3342" xr:uid="{9847D23F-C55B-408A-B322-DBA17EBAD9B0}"/>
    <cellStyle name="Normal 6 6 2 4 3" xfId="3343" xr:uid="{96EAAF80-09C2-4ECF-BE26-9DE657628BB3}"/>
    <cellStyle name="Normal 6 6 2 4 4" xfId="3344" xr:uid="{507A2CB5-04B5-4489-BE93-F56F9F1D5154}"/>
    <cellStyle name="Normal 6 6 2 5" xfId="3345" xr:uid="{03B72EB6-5074-449E-903D-6844045738E2}"/>
    <cellStyle name="Normal 6 6 2 5 2" xfId="3346" xr:uid="{34C4B38E-0495-41BC-A30D-F39B24FD6ED1}"/>
    <cellStyle name="Normal 6 6 2 5 3" xfId="3347" xr:uid="{441AA92D-DC1E-44C8-8D1B-F04C1BB33BDD}"/>
    <cellStyle name="Normal 6 6 2 5 4" xfId="3348" xr:uid="{643133B9-D792-4E63-94E6-233DF43FDF90}"/>
    <cellStyle name="Normal 6 6 2 6" xfId="3349" xr:uid="{0F948E4F-687D-460C-A30E-7EF9F0F08C85}"/>
    <cellStyle name="Normal 6 6 2 7" xfId="3350" xr:uid="{97E3FF31-E6B5-42B2-ABB3-C8F9052204B8}"/>
    <cellStyle name="Normal 6 6 2 8" xfId="3351" xr:uid="{084C9BD6-A380-4940-B849-5BDA81296588}"/>
    <cellStyle name="Normal 6 6 3" xfId="342" xr:uid="{BE44AA9D-4060-4D05-AF9F-0FEC0F3D15C1}"/>
    <cellStyle name="Normal 6 6 3 2" xfId="666" xr:uid="{CB83A6F0-B360-41D7-A19F-6B34041725C6}"/>
    <cellStyle name="Normal 6 6 3 2 2" xfId="667" xr:uid="{B2AA2669-6E3F-451B-986F-066E5A46FDA4}"/>
    <cellStyle name="Normal 6 6 3 2 2 2" xfId="5715" xr:uid="{C0EAB726-E7BD-428F-8647-A3969531199D}"/>
    <cellStyle name="Normal 6 6 3 2 3" xfId="3352" xr:uid="{A08BF31E-2D7E-45EC-B987-CC95D872DD35}"/>
    <cellStyle name="Normal 6 6 3 2 4" xfId="3353" xr:uid="{08E6D76D-95AF-44CA-ADA4-368244529EB3}"/>
    <cellStyle name="Normal 6 6 3 3" xfId="668" xr:uid="{79B637A4-D8D1-4988-B2F2-E9DBB7D499F3}"/>
    <cellStyle name="Normal 6 6 3 3 2" xfId="3354" xr:uid="{BF958875-654F-482D-936C-34EDA30C5C46}"/>
    <cellStyle name="Normal 6 6 3 3 3" xfId="3355" xr:uid="{84BC484B-C3D3-4904-B0FA-F895E80CAA83}"/>
    <cellStyle name="Normal 6 6 3 3 4" xfId="3356" xr:uid="{FCFD136C-F9AE-4CD9-9117-8DEA2B9E25B9}"/>
    <cellStyle name="Normal 6 6 3 4" xfId="3357" xr:uid="{BEF8C5B3-55A0-4FC6-BA14-BB21D13480FD}"/>
    <cellStyle name="Normal 6 6 3 5" xfId="3358" xr:uid="{E233564C-3EC7-4333-9D9C-0DE15C3F2A10}"/>
    <cellStyle name="Normal 6 6 3 6" xfId="3359" xr:uid="{FCC20E4B-B538-4235-8086-933C0F994F92}"/>
    <cellStyle name="Normal 6 6 4" xfId="343" xr:uid="{10F462A3-1D55-477B-9A54-5C97779A5C9A}"/>
    <cellStyle name="Normal 6 6 4 2" xfId="669" xr:uid="{050BB68C-050C-4CB7-A60F-FD9EE799FA8D}"/>
    <cellStyle name="Normal 6 6 4 2 2" xfId="3360" xr:uid="{DEA44107-582A-4240-85D5-4FEF9E633583}"/>
    <cellStyle name="Normal 6 6 4 2 3" xfId="3361" xr:uid="{51503C2E-55D4-4557-957A-7DCA4E763E77}"/>
    <cellStyle name="Normal 6 6 4 2 4" xfId="3362" xr:uid="{AC0C8544-6366-4063-AAF9-B4D8B074F747}"/>
    <cellStyle name="Normal 6 6 4 3" xfId="3363" xr:uid="{01FF9A20-408D-4731-AF5C-6C5A8DEDFB65}"/>
    <cellStyle name="Normal 6 6 4 4" xfId="3364" xr:uid="{41F723D5-7835-46EC-A4A6-F5F475BD8BFC}"/>
    <cellStyle name="Normal 6 6 4 5" xfId="3365" xr:uid="{9217A627-3E4A-4ECE-9B68-362EA3BCE5EC}"/>
    <cellStyle name="Normal 6 6 5" xfId="670" xr:uid="{A5B3C1CD-0886-4503-AAD0-7249BE97EF7E}"/>
    <cellStyle name="Normal 6 6 5 2" xfId="3366" xr:uid="{E732BF28-5539-4BE1-9BDB-79D8875F8E1B}"/>
    <cellStyle name="Normal 6 6 5 3" xfId="3367" xr:uid="{E81D8F98-27C5-4304-9AF7-3B2CB324D5B6}"/>
    <cellStyle name="Normal 6 6 5 4" xfId="3368" xr:uid="{4EFC296E-6B58-4041-A161-3028E2225DA4}"/>
    <cellStyle name="Normal 6 6 6" xfId="3369" xr:uid="{AF73E04F-460F-46AE-B0D6-3D63E2F0D455}"/>
    <cellStyle name="Normal 6 6 6 2" xfId="3370" xr:uid="{165BBE9D-6208-49CC-8BF0-AFBB28DF6226}"/>
    <cellStyle name="Normal 6 6 6 3" xfId="3371" xr:uid="{BABCD1EC-D690-405D-A4FA-B14A8A40E0EC}"/>
    <cellStyle name="Normal 6 6 6 4" xfId="3372" xr:uid="{029B514E-04BE-47F9-809A-D1659B6BA82F}"/>
    <cellStyle name="Normal 6 6 7" xfId="3373" xr:uid="{C2191332-60B6-41AD-A7A7-2AB83D54DF66}"/>
    <cellStyle name="Normal 6 6 8" xfId="3374" xr:uid="{0FB44B68-A524-4055-A6CD-866EB19FA799}"/>
    <cellStyle name="Normal 6 6 9" xfId="3375" xr:uid="{93EA8CA2-815F-476D-B013-66900CF714BA}"/>
    <cellStyle name="Normal 6 7" xfId="127" xr:uid="{E27B5160-7CCB-4C8B-991C-AAE657E71E31}"/>
    <cellStyle name="Normal 6 7 2" xfId="344" xr:uid="{0E107664-69BE-4C76-A195-B04E565DD711}"/>
    <cellStyle name="Normal 6 7 2 2" xfId="671" xr:uid="{617B1E2A-002C-46C1-A096-6B167B0F7E06}"/>
    <cellStyle name="Normal 6 7 2 2 2" xfId="1683" xr:uid="{7AF469FE-203D-4C46-AA80-3420D8D4FCB9}"/>
    <cellStyle name="Normal 6 7 2 2 2 2" xfId="1684" xr:uid="{0060B91E-FD37-443B-82FE-9674A6451C50}"/>
    <cellStyle name="Normal 6 7 2 2 3" xfId="1685" xr:uid="{CD31D539-BCAE-4DA1-B028-5F5B226F06C6}"/>
    <cellStyle name="Normal 6 7 2 2 4" xfId="3376" xr:uid="{BAB72FA6-9C07-44A8-8092-9AB0A11EB82F}"/>
    <cellStyle name="Normal 6 7 2 3" xfId="1686" xr:uid="{8E446FD9-9B73-4B53-BC9B-327BD1DB3EC0}"/>
    <cellStyle name="Normal 6 7 2 3 2" xfId="1687" xr:uid="{BC90FD1F-58C9-49CF-BD4D-EAD7F1F64708}"/>
    <cellStyle name="Normal 6 7 2 3 3" xfId="3377" xr:uid="{17DC02F3-3162-4516-94A8-ED665B7CB85B}"/>
    <cellStyle name="Normal 6 7 2 3 4" xfId="3378" xr:uid="{B441FBC3-B71A-4CFB-B459-81018E0C6745}"/>
    <cellStyle name="Normal 6 7 2 4" xfId="1688" xr:uid="{4B9D8255-6118-45BB-9513-9B52B7075785}"/>
    <cellStyle name="Normal 6 7 2 5" xfId="3379" xr:uid="{EC967FD3-91E0-4FCA-B514-850AC69E31FF}"/>
    <cellStyle name="Normal 6 7 2 6" xfId="3380" xr:uid="{FE83CC62-E083-4552-9E43-18F2C9404F7E}"/>
    <cellStyle name="Normal 6 7 3" xfId="672" xr:uid="{5C23B72E-4AC2-4B62-941E-72498901707D}"/>
    <cellStyle name="Normal 6 7 3 2" xfId="1689" xr:uid="{270048F5-6568-46C6-BD45-7EC2493C030D}"/>
    <cellStyle name="Normal 6 7 3 2 2" xfId="1690" xr:uid="{D854E473-9FE0-498C-B735-B1F35B262EAE}"/>
    <cellStyle name="Normal 6 7 3 2 3" xfId="3381" xr:uid="{C5B52E33-4A65-4B19-9E71-D254B4F63C66}"/>
    <cellStyle name="Normal 6 7 3 2 4" xfId="3382" xr:uid="{72202316-3A0C-4CF6-8629-0C5543801DE0}"/>
    <cellStyle name="Normal 6 7 3 3" xfId="1691" xr:uid="{C3BA6E02-A3F6-46D3-8E8E-777DBE33BB6D}"/>
    <cellStyle name="Normal 6 7 3 4" xfId="3383" xr:uid="{DEB92D74-E30E-498B-A508-303E54DAA70B}"/>
    <cellStyle name="Normal 6 7 3 5" xfId="3384" xr:uid="{18784B82-601B-402D-AC9E-2307D0BF9DFE}"/>
    <cellStyle name="Normal 6 7 4" xfId="1692" xr:uid="{EE96BF8C-7CE4-49C1-BAEF-72DAB09AE9AA}"/>
    <cellStyle name="Normal 6 7 4 2" xfId="1693" xr:uid="{7ECAB220-7303-4307-BAB0-FE3C93137BC0}"/>
    <cellStyle name="Normal 6 7 4 3" xfId="3385" xr:uid="{90E8E67B-197F-491A-B69C-752862CE7598}"/>
    <cellStyle name="Normal 6 7 4 4" xfId="3386" xr:uid="{A0B83351-98FD-46C0-8069-1B56C27C429E}"/>
    <cellStyle name="Normal 6 7 5" xfId="1694" xr:uid="{F737CE36-73BC-4052-A9F5-B9646DBD7003}"/>
    <cellStyle name="Normal 6 7 5 2" xfId="3387" xr:uid="{E62D57FC-70F8-45FD-BC83-34C3AF870B61}"/>
    <cellStyle name="Normal 6 7 5 3" xfId="3388" xr:uid="{AD93DA73-5237-44D5-9FFA-37BCA4118E59}"/>
    <cellStyle name="Normal 6 7 5 4" xfId="3389" xr:uid="{977BEE45-AB34-454A-BFD0-F250C20A292B}"/>
    <cellStyle name="Normal 6 7 6" xfId="3390" xr:uid="{D9226501-F41E-4B9B-9391-787D6853B34D}"/>
    <cellStyle name="Normal 6 7 7" xfId="3391" xr:uid="{1159C623-E28D-4D2D-835B-9750D328949F}"/>
    <cellStyle name="Normal 6 7 8" xfId="3392" xr:uid="{A4C35309-7A62-4BAB-9E74-122CB4220D60}"/>
    <cellStyle name="Normal 6 8" xfId="345" xr:uid="{DDCFB2EF-1FF3-42EF-BF08-884E0F62E57F}"/>
    <cellStyle name="Normal 6 8 2" xfId="673" xr:uid="{98688F04-B899-45CF-9205-2F4294F65B08}"/>
    <cellStyle name="Normal 6 8 2 2" xfId="674" xr:uid="{FEA41B51-FDD1-42CA-897C-7A8539EF2835}"/>
    <cellStyle name="Normal 6 8 2 2 2" xfId="1695" xr:uid="{98898D52-7CD7-42E2-9F79-C63E52C69D57}"/>
    <cellStyle name="Normal 6 8 2 2 3" xfId="3393" xr:uid="{80B5D97D-A7FA-4D15-9C9C-F750392298E8}"/>
    <cellStyle name="Normal 6 8 2 2 4" xfId="3394" xr:uid="{DB375E63-4D8D-4C39-B15E-18B1D5704A0E}"/>
    <cellStyle name="Normal 6 8 2 3" xfId="1696" xr:uid="{C5140637-F0E4-423D-857F-433C0EAAE158}"/>
    <cellStyle name="Normal 6 8 2 4" xfId="3395" xr:uid="{20490EFD-9B45-4CC3-9AA0-111AB8E0FB7B}"/>
    <cellStyle name="Normal 6 8 2 5" xfId="3396" xr:uid="{3D9C1EBB-3515-4775-A7D6-01BF9D409F8A}"/>
    <cellStyle name="Normal 6 8 3" xfId="675" xr:uid="{CB6AEF8D-87C3-46F7-89E6-00A5EE9A9666}"/>
    <cellStyle name="Normal 6 8 3 2" xfId="1697" xr:uid="{F0DACFC1-A845-4731-B294-90466D20CA80}"/>
    <cellStyle name="Normal 6 8 3 3" xfId="3397" xr:uid="{2FB29096-07BB-4D61-B73F-DE59E93F2FC3}"/>
    <cellStyle name="Normal 6 8 3 4" xfId="3398" xr:uid="{AE0E4DC1-AF63-4D91-9B6B-C0DA80D054AE}"/>
    <cellStyle name="Normal 6 8 4" xfId="1698" xr:uid="{237AA493-8C87-4A94-92E5-6FE2C1E0EC6F}"/>
    <cellStyle name="Normal 6 8 4 2" xfId="3399" xr:uid="{3FE27E84-B50B-4549-95C6-29010BB17206}"/>
    <cellStyle name="Normal 6 8 4 3" xfId="3400" xr:uid="{720259E3-DD72-47BD-B460-A47FEF982FC5}"/>
    <cellStyle name="Normal 6 8 4 4" xfId="3401" xr:uid="{5F3FE8B4-8A3C-4229-B44E-58ADB0E2F49B}"/>
    <cellStyle name="Normal 6 8 5" xfId="3402" xr:uid="{862877BE-6D7A-4EA8-9229-817A089F7864}"/>
    <cellStyle name="Normal 6 8 6" xfId="3403" xr:uid="{2AB90BC4-3246-4B86-AF22-CF125F0C13DC}"/>
    <cellStyle name="Normal 6 8 7" xfId="3404" xr:uid="{DFEDBBE3-0143-4E1C-9914-7ABFD99339A8}"/>
    <cellStyle name="Normal 6 9" xfId="346" xr:uid="{CFCC2302-8169-4E79-89A7-7D6F33DC2517}"/>
    <cellStyle name="Normal 6 9 2" xfId="676" xr:uid="{B3908828-7309-4631-A5E6-4FBC3A8020B0}"/>
    <cellStyle name="Normal 6 9 2 2" xfId="1699" xr:uid="{94A0BC5F-740C-45E2-B248-750B1F8266D8}"/>
    <cellStyle name="Normal 6 9 2 3" xfId="3405" xr:uid="{93F7DC6B-27F9-4508-83D8-E010AF3C1613}"/>
    <cellStyle name="Normal 6 9 2 4" xfId="3406" xr:uid="{C85ED22F-2F1A-4A3B-B033-DA200338F0EF}"/>
    <cellStyle name="Normal 6 9 3" xfId="1700" xr:uid="{691934BD-0399-4D77-A400-78C139023A94}"/>
    <cellStyle name="Normal 6 9 3 2" xfId="3407" xr:uid="{E88DBA3C-3261-45A5-9BAC-A028F0B0D576}"/>
    <cellStyle name="Normal 6 9 3 3" xfId="3408" xr:uid="{2A293DB7-BD03-404B-B7A9-E7BDD525E412}"/>
    <cellStyle name="Normal 6 9 3 4" xfId="3409" xr:uid="{401AF2A0-0F88-422E-980F-AB74820B3BC2}"/>
    <cellStyle name="Normal 6 9 4" xfId="3410" xr:uid="{810B7439-F1D4-4F04-A1E4-6CF78BAE8CDE}"/>
    <cellStyle name="Normal 6 9 5" xfId="3411" xr:uid="{58AE2C4D-A562-41A6-A42C-6DC6DE6D65D7}"/>
    <cellStyle name="Normal 6 9 6" xfId="3412" xr:uid="{0990C42F-3AFD-44D2-A149-3DB6AADAE3B6}"/>
    <cellStyle name="Normal 7" xfId="128" xr:uid="{A6272055-F081-4321-B4B9-3B545EFA146E}"/>
    <cellStyle name="Normal 7 10" xfId="1701" xr:uid="{8B487E3F-CDEA-4CEF-84D5-59DB506144F9}"/>
    <cellStyle name="Normal 7 10 2" xfId="3413" xr:uid="{9CCFC485-AAA2-4DF7-98E4-A477D8FBDBDA}"/>
    <cellStyle name="Normal 7 10 2 2" xfId="6068" xr:uid="{E17171EC-29B1-4471-B096-0FCBCBCACB64}"/>
    <cellStyle name="Normal 7 10 3" xfId="3414" xr:uid="{540B5F4C-F486-4620-B193-E83CCE29C822}"/>
    <cellStyle name="Normal 7 10 4" xfId="3415" xr:uid="{76EE88F2-9A98-407E-8036-3B32370B8877}"/>
    <cellStyle name="Normal 7 11" xfId="3416" xr:uid="{4E73FA72-BA96-4BAB-83E3-B8640C6AE8CD}"/>
    <cellStyle name="Normal 7 11 2" xfId="3417" xr:uid="{99512609-A2A9-4C2F-B16D-CBBF588A6EB8}"/>
    <cellStyle name="Normal 7 11 3" xfId="3418" xr:uid="{5416F1F7-4637-44BB-A899-0DCAB030FF06}"/>
    <cellStyle name="Normal 7 11 4" xfId="3419" xr:uid="{4880F785-0EA9-4D16-99B2-B72EF2A105B2}"/>
    <cellStyle name="Normal 7 12" xfId="3420" xr:uid="{A427164F-B961-4C62-A965-8FABDA953255}"/>
    <cellStyle name="Normal 7 12 2" xfId="3421" xr:uid="{68125CB0-E2FF-4B66-BA11-EA9E9B405CE5}"/>
    <cellStyle name="Normal 7 13" xfId="3422" xr:uid="{E1837363-0D3A-4E04-9EED-794B1FF3F2BB}"/>
    <cellStyle name="Normal 7 14" xfId="3423" xr:uid="{7C2ACC60-9F75-4431-BB0D-A303516431F2}"/>
    <cellStyle name="Normal 7 15" xfId="3424" xr:uid="{99D399D4-F783-4CC3-9E4D-3D64CE7F2134}"/>
    <cellStyle name="Normal 7 2" xfId="129" xr:uid="{C2EDB435-7DC1-42DE-8FBD-A3411326381B}"/>
    <cellStyle name="Normal 7 2 10" xfId="3425" xr:uid="{9917A32F-B665-489D-B544-0488AEE2360E}"/>
    <cellStyle name="Normal 7 2 11" xfId="3426" xr:uid="{9958322B-317B-4634-B6C9-A492916BC866}"/>
    <cellStyle name="Normal 7 2 2" xfId="130" xr:uid="{698D0E20-8ECC-4AC9-9B47-246532807999}"/>
    <cellStyle name="Normal 7 2 2 2" xfId="131" xr:uid="{56E831E3-98BA-4F17-8363-EF1C09B64443}"/>
    <cellStyle name="Normal 7 2 2 2 2" xfId="347" xr:uid="{C5B9D0C9-3DDB-41CC-8C35-248D53B33A34}"/>
    <cellStyle name="Normal 7 2 2 2 2 2" xfId="677" xr:uid="{698CEEBE-E7E9-449A-92F3-7E2D4B82B5B7}"/>
    <cellStyle name="Normal 7 2 2 2 2 2 2" xfId="678" xr:uid="{14C3121D-32E2-42A0-B00D-DB141E4E2625}"/>
    <cellStyle name="Normal 7 2 2 2 2 2 2 2" xfId="1702" xr:uid="{84967965-AF67-4C93-BDC5-A0D7D05236E6}"/>
    <cellStyle name="Normal 7 2 2 2 2 2 2 2 2" xfId="1703" xr:uid="{B635BD5C-BC4F-4E27-AC84-0A42E4B64BAD}"/>
    <cellStyle name="Normal 7 2 2 2 2 2 2 2 2 2" xfId="5716" xr:uid="{3B46657B-2C5B-46EF-8572-9538201E8982}"/>
    <cellStyle name="Normal 7 2 2 2 2 2 2 2 3" xfId="5717" xr:uid="{9CDC5098-9F8E-40BE-AC14-9AB61FC65513}"/>
    <cellStyle name="Normal 7 2 2 2 2 2 2 3" xfId="1704" xr:uid="{E9E1A7EE-485B-463D-9353-8011EEBAA6B8}"/>
    <cellStyle name="Normal 7 2 2 2 2 2 2 3 2" xfId="5718" xr:uid="{7F0AF7ED-8084-48C4-B905-B07784338789}"/>
    <cellStyle name="Normal 7 2 2 2 2 2 2 4" xfId="5719" xr:uid="{412A0DB1-744B-467B-98FB-A08E24A2C144}"/>
    <cellStyle name="Normal 7 2 2 2 2 2 3" xfId="1705" xr:uid="{0E7EA0CB-1745-48A3-B4DD-8DFC2065CFA8}"/>
    <cellStyle name="Normal 7 2 2 2 2 2 3 2" xfId="1706" xr:uid="{C793E03F-046A-4D6E-B4EE-21B9F9A60AA2}"/>
    <cellStyle name="Normal 7 2 2 2 2 2 3 2 2" xfId="5720" xr:uid="{CCC354BD-1925-43DF-B09C-A8BD0171B334}"/>
    <cellStyle name="Normal 7 2 2 2 2 2 3 3" xfId="5721" xr:uid="{43958F41-E677-49D1-9F95-69C5261DCDD5}"/>
    <cellStyle name="Normal 7 2 2 2 2 2 4" xfId="1707" xr:uid="{9713067C-D158-4590-A821-3A96AE91D285}"/>
    <cellStyle name="Normal 7 2 2 2 2 2 4 2" xfId="5722" xr:uid="{4C6430CD-0311-4791-9D87-9DFE8602F2FD}"/>
    <cellStyle name="Normal 7 2 2 2 2 2 5" xfId="5723" xr:uid="{00A3AD85-E38A-4FF0-8D92-B291A651829C}"/>
    <cellStyle name="Normal 7 2 2 2 2 3" xfId="679" xr:uid="{D5F7B1C8-6FA1-4E24-867C-F055CA23D845}"/>
    <cellStyle name="Normal 7 2 2 2 2 3 2" xfId="1708" xr:uid="{25019476-2296-46C6-B273-F79408341BD7}"/>
    <cellStyle name="Normal 7 2 2 2 2 3 2 2" xfId="1709" xr:uid="{2D0ED565-FBAE-4CBF-ABE0-C67ABE64DD39}"/>
    <cellStyle name="Normal 7 2 2 2 2 3 2 2 2" xfId="5724" xr:uid="{FC75D44E-86B8-41FA-8E11-73D7D5D80D64}"/>
    <cellStyle name="Normal 7 2 2 2 2 3 2 3" xfId="5725" xr:uid="{AC029E2D-AC91-4092-9D23-DEF2FDBD67E3}"/>
    <cellStyle name="Normal 7 2 2 2 2 3 3" xfId="1710" xr:uid="{68798BD6-93D9-4636-9E35-566666CA8F11}"/>
    <cellStyle name="Normal 7 2 2 2 2 3 3 2" xfId="5726" xr:uid="{85CBD209-C81C-416E-B2BA-2B3E15791BFC}"/>
    <cellStyle name="Normal 7 2 2 2 2 3 4" xfId="3427" xr:uid="{C0B44DA4-E1F5-4A76-8604-7EB1DC1CDF59}"/>
    <cellStyle name="Normal 7 2 2 2 2 4" xfId="1711" xr:uid="{14560021-E743-4E27-BAF0-0BFBBA67A533}"/>
    <cellStyle name="Normal 7 2 2 2 2 4 2" xfId="1712" xr:uid="{0BA5AA48-CE89-47FC-B571-56AD972A3264}"/>
    <cellStyle name="Normal 7 2 2 2 2 4 2 2" xfId="5727" xr:uid="{268F390D-066E-4BDC-BA0C-37D8E66A4DBB}"/>
    <cellStyle name="Normal 7 2 2 2 2 4 3" xfId="5728" xr:uid="{B3013D81-5687-43B4-8513-174B300DF846}"/>
    <cellStyle name="Normal 7 2 2 2 2 5" xfId="1713" xr:uid="{20B1DC6E-A691-42B1-AF72-3EFC70AB5B56}"/>
    <cellStyle name="Normal 7 2 2 2 2 5 2" xfId="5729" xr:uid="{49113080-8476-4DB7-98E7-01080A42255D}"/>
    <cellStyle name="Normal 7 2 2 2 2 6" xfId="3428" xr:uid="{782CA930-0B18-4EA7-A6A6-D74227AF27EE}"/>
    <cellStyle name="Normal 7 2 2 2 3" xfId="348" xr:uid="{C823A3E1-6FD9-42DC-B5E5-B64205236DE9}"/>
    <cellStyle name="Normal 7 2 2 2 3 2" xfId="680" xr:uid="{3E55E40E-F247-4401-8760-BCA1634FBF0D}"/>
    <cellStyle name="Normal 7 2 2 2 3 2 2" xfId="681" xr:uid="{B6354466-70AA-4378-9E25-F318F2F95A5E}"/>
    <cellStyle name="Normal 7 2 2 2 3 2 2 2" xfId="1714" xr:uid="{8F904008-1377-44F0-84BA-946B93D0CB56}"/>
    <cellStyle name="Normal 7 2 2 2 3 2 2 2 2" xfId="1715" xr:uid="{71CC9099-6C85-436A-9F6A-888762E30B7E}"/>
    <cellStyle name="Normal 7 2 2 2 3 2 2 3" xfId="1716" xr:uid="{D516CC86-9319-4927-BFC1-3FAE8BE16ABD}"/>
    <cellStyle name="Normal 7 2 2 2 3 2 3" xfId="1717" xr:uid="{7C8167B4-46A9-4B24-9A49-CB8CC8AF900F}"/>
    <cellStyle name="Normal 7 2 2 2 3 2 3 2" xfId="1718" xr:uid="{C598BCA1-07A6-4D71-A9CB-A5C495318EC2}"/>
    <cellStyle name="Normal 7 2 2 2 3 2 4" xfId="1719" xr:uid="{583CA7BA-52C6-43F9-9F62-0577770F5C48}"/>
    <cellStyle name="Normal 7 2 2 2 3 3" xfId="682" xr:uid="{76C0CEA8-7874-43CA-BAAE-9A6A76362D01}"/>
    <cellStyle name="Normal 7 2 2 2 3 3 2" xfId="1720" xr:uid="{6DBC753F-0A6F-415D-8A07-12A514EB0B2B}"/>
    <cellStyle name="Normal 7 2 2 2 3 3 2 2" xfId="1721" xr:uid="{C6D6399B-2738-4845-B2E9-6EC284F6EAB5}"/>
    <cellStyle name="Normal 7 2 2 2 3 3 3" xfId="1722" xr:uid="{210E8698-7D67-4E1B-A6F6-2CB5E8E5D250}"/>
    <cellStyle name="Normal 7 2 2 2 3 4" xfId="1723" xr:uid="{25F90972-CC0B-4847-BD4C-B6F01AE69750}"/>
    <cellStyle name="Normal 7 2 2 2 3 4 2" xfId="1724" xr:uid="{927D91D9-B095-454D-A139-FB705CFE7EC2}"/>
    <cellStyle name="Normal 7 2 2 2 3 5" xfId="1725" xr:uid="{9207FFF3-E854-4B06-8669-024947AED170}"/>
    <cellStyle name="Normal 7 2 2 2 4" xfId="683" xr:uid="{D3AEB9E3-F081-46F7-AEAD-AABDA56601B8}"/>
    <cellStyle name="Normal 7 2 2 2 4 2" xfId="684" xr:uid="{52E68261-B148-49FE-BE8D-19AA3AFAC811}"/>
    <cellStyle name="Normal 7 2 2 2 4 2 2" xfId="1726" xr:uid="{3D4AEA28-6EFD-442C-BF52-1539DA412880}"/>
    <cellStyle name="Normal 7 2 2 2 4 2 2 2" xfId="1727" xr:uid="{A35B32F9-4DC5-4400-A5AA-27BC7FC5325B}"/>
    <cellStyle name="Normal 7 2 2 2 4 2 3" xfId="1728" xr:uid="{E069EC80-9C09-4439-9CC1-C212DAE2EA23}"/>
    <cellStyle name="Normal 7 2 2 2 4 3" xfId="1729" xr:uid="{24EEA949-F983-45D6-B5FB-26286579B4D1}"/>
    <cellStyle name="Normal 7 2 2 2 4 3 2" xfId="1730" xr:uid="{7586085B-C51B-4EE4-9429-2B9676643AD6}"/>
    <cellStyle name="Normal 7 2 2 2 4 4" xfId="1731" xr:uid="{45E43F3A-EF71-481A-8E56-82847B4989CC}"/>
    <cellStyle name="Normal 7 2 2 2 5" xfId="685" xr:uid="{565172E1-8470-48BE-95B4-441CAB41D76F}"/>
    <cellStyle name="Normal 7 2 2 2 5 2" xfId="1732" xr:uid="{22C7A8D6-8603-403B-9C42-995E2CE2D058}"/>
    <cellStyle name="Normal 7 2 2 2 5 2 2" xfId="1733" xr:uid="{A88C0D1C-7839-4601-8FF1-1219BB16082A}"/>
    <cellStyle name="Normal 7 2 2 2 5 3" xfId="1734" xr:uid="{E6E52DE5-61C9-442F-AFF2-14E741CF491C}"/>
    <cellStyle name="Normal 7 2 2 2 5 4" xfId="3429" xr:uid="{DE896CA8-459D-4BB1-B17B-E8E905D62F21}"/>
    <cellStyle name="Normal 7 2 2 2 6" xfId="1735" xr:uid="{9F537C8E-A85A-47B2-BC97-B823C30283C6}"/>
    <cellStyle name="Normal 7 2 2 2 6 2" xfId="1736" xr:uid="{D4028586-737E-419C-9A82-C0F943E4677E}"/>
    <cellStyle name="Normal 7 2 2 2 7" xfId="1737" xr:uid="{4B3C9C24-157E-4E92-8C3A-919863B40D5D}"/>
    <cellStyle name="Normal 7 2 2 2 8" xfId="3430" xr:uid="{5273797F-882D-44EF-87C0-808BC451F89C}"/>
    <cellStyle name="Normal 7 2 2 3" xfId="349" xr:uid="{4E9DC17A-1EBB-4E92-A51B-7C9A09A94391}"/>
    <cellStyle name="Normal 7 2 2 3 2" xfId="686" xr:uid="{224C48A4-BF62-4180-BE79-A3C4D02D5E1E}"/>
    <cellStyle name="Normal 7 2 2 3 2 2" xfId="687" xr:uid="{045EA5DF-5A72-4FF4-A1D8-8AEFE8485DD6}"/>
    <cellStyle name="Normal 7 2 2 3 2 2 2" xfId="1738" xr:uid="{D56E1E1D-9589-49D9-9E59-988E7F2F5AAD}"/>
    <cellStyle name="Normal 7 2 2 3 2 2 2 2" xfId="1739" xr:uid="{37E50CD0-3521-4690-AB12-791FE303CC06}"/>
    <cellStyle name="Normal 7 2 2 3 2 2 2 2 2" xfId="5730" xr:uid="{0D6FC9F0-14A8-4765-AA67-18058173FC2C}"/>
    <cellStyle name="Normal 7 2 2 3 2 2 2 3" xfId="5731" xr:uid="{79ED5DE7-3016-45BE-A5C0-221E7E506E0F}"/>
    <cellStyle name="Normal 7 2 2 3 2 2 3" xfId="1740" xr:uid="{23549F59-A690-4A63-A1BF-B45BBCBFA24E}"/>
    <cellStyle name="Normal 7 2 2 3 2 2 3 2" xfId="5732" xr:uid="{14416D24-4783-461E-B5E3-A80A4B8C052A}"/>
    <cellStyle name="Normal 7 2 2 3 2 2 4" xfId="5733" xr:uid="{0FB2C664-2003-43E2-B7FA-4D72D416FEAA}"/>
    <cellStyle name="Normal 7 2 2 3 2 3" xfId="1741" xr:uid="{CA062623-8F51-45CE-8D08-F32DE271F826}"/>
    <cellStyle name="Normal 7 2 2 3 2 3 2" xfId="1742" xr:uid="{33FD3748-6A8F-4D83-B62E-699A694C2F3E}"/>
    <cellStyle name="Normal 7 2 2 3 2 3 2 2" xfId="5734" xr:uid="{5B2E4030-CD56-463F-9783-16CC58F65EE0}"/>
    <cellStyle name="Normal 7 2 2 3 2 3 3" xfId="5735" xr:uid="{E244B70C-0285-49DA-A608-A8D61A29DA0F}"/>
    <cellStyle name="Normal 7 2 2 3 2 4" xfId="1743" xr:uid="{A56BE32B-E59F-452C-B01F-7BA6C067E3E3}"/>
    <cellStyle name="Normal 7 2 2 3 2 4 2" xfId="5736" xr:uid="{22B52BFF-A740-495C-85F2-1434FCD45550}"/>
    <cellStyle name="Normal 7 2 2 3 2 5" xfId="5737" xr:uid="{30A9D69C-097A-4E0E-9956-19507A368B9E}"/>
    <cellStyle name="Normal 7 2 2 3 3" xfId="688" xr:uid="{637CB4E9-2082-479E-92CE-6151E336C6E6}"/>
    <cellStyle name="Normal 7 2 2 3 3 2" xfId="1744" xr:uid="{4FCC8B74-5AF9-491A-A1E4-CB48A7C27AA3}"/>
    <cellStyle name="Normal 7 2 2 3 3 2 2" xfId="1745" xr:uid="{810D5C4D-17E7-4CF1-BBB0-FB4D7481C1FC}"/>
    <cellStyle name="Normal 7 2 2 3 3 2 2 2" xfId="5738" xr:uid="{F15D31CC-9E1B-40AE-AEF6-AC68878E39CA}"/>
    <cellStyle name="Normal 7 2 2 3 3 2 3" xfId="5739" xr:uid="{6C1084FE-E812-4DE4-8656-69E43BDB1A47}"/>
    <cellStyle name="Normal 7 2 2 3 3 3" xfId="1746" xr:uid="{6A8A7A90-DCB4-4606-ABE7-A3595313857B}"/>
    <cellStyle name="Normal 7 2 2 3 3 3 2" xfId="5740" xr:uid="{A8755762-2AEB-4B24-A3F7-C57C56FFD936}"/>
    <cellStyle name="Normal 7 2 2 3 3 4" xfId="3431" xr:uid="{080DC60F-09FB-4C4F-8467-0DDD06A8AC60}"/>
    <cellStyle name="Normal 7 2 2 3 4" xfId="1747" xr:uid="{DA9AFC3D-0037-456B-828F-44E68FC51E8D}"/>
    <cellStyle name="Normal 7 2 2 3 4 2" xfId="1748" xr:uid="{B68E005F-D651-4AA2-AE26-56B3AC51C918}"/>
    <cellStyle name="Normal 7 2 2 3 4 2 2" xfId="5741" xr:uid="{FD96F4B7-333B-4FE4-842E-326947B6344A}"/>
    <cellStyle name="Normal 7 2 2 3 4 3" xfId="5742" xr:uid="{54169FE5-DC2C-46B3-8ED9-40D1942A9D57}"/>
    <cellStyle name="Normal 7 2 2 3 5" xfId="1749" xr:uid="{CBCB26C8-0F4B-4E46-AEA7-C5517A86CAC3}"/>
    <cellStyle name="Normal 7 2 2 3 5 2" xfId="5743" xr:uid="{5637D881-15D4-4C53-916C-3F5EE80E6EC8}"/>
    <cellStyle name="Normal 7 2 2 3 6" xfId="3432" xr:uid="{2C8F5C13-12ED-4A83-B4E1-CA1A9A147C3A}"/>
    <cellStyle name="Normal 7 2 2 4" xfId="350" xr:uid="{BDF67998-0026-475F-B458-1829F774156A}"/>
    <cellStyle name="Normal 7 2 2 4 2" xfId="689" xr:uid="{A93C8649-9733-4CA3-B01F-6F385D0FDDF0}"/>
    <cellStyle name="Normal 7 2 2 4 2 2" xfId="690" xr:uid="{73F2FC4A-25D4-495D-8D32-E43997B9DDD6}"/>
    <cellStyle name="Normal 7 2 2 4 2 2 2" xfId="1750" xr:uid="{5C170D57-6959-4E4B-A378-F3B01998999A}"/>
    <cellStyle name="Normal 7 2 2 4 2 2 2 2" xfId="1751" xr:uid="{5FC6128A-8B23-4FAF-9330-4D0693871771}"/>
    <cellStyle name="Normal 7 2 2 4 2 2 3" xfId="1752" xr:uid="{1D736F27-2683-4AD8-A3C5-616D3516288A}"/>
    <cellStyle name="Normal 7 2 2 4 2 3" xfId="1753" xr:uid="{3DAE178D-3135-4624-8EFA-17CB6843F893}"/>
    <cellStyle name="Normal 7 2 2 4 2 3 2" xfId="1754" xr:uid="{29F3BA64-7F19-4AFC-82C8-18A75D973C51}"/>
    <cellStyle name="Normal 7 2 2 4 2 4" xfId="1755" xr:uid="{5EB17BEC-D081-4B12-84FC-99B44ED1817C}"/>
    <cellStyle name="Normal 7 2 2 4 3" xfId="691" xr:uid="{90837886-4249-45D1-A257-3E9D857DEF6C}"/>
    <cellStyle name="Normal 7 2 2 4 3 2" xfId="1756" xr:uid="{387F9FB6-8628-42B1-A199-0D353F55AEBF}"/>
    <cellStyle name="Normal 7 2 2 4 3 2 2" xfId="1757" xr:uid="{45E0FC7B-2D22-448F-A3D5-B9048710EC56}"/>
    <cellStyle name="Normal 7 2 2 4 3 3" xfId="1758" xr:uid="{E1092E88-DC8D-4520-A36B-FE2370479ECA}"/>
    <cellStyle name="Normal 7 2 2 4 4" xfId="1759" xr:uid="{5BC9C413-A93A-43C4-909A-16BA42EF8CCF}"/>
    <cellStyle name="Normal 7 2 2 4 4 2" xfId="1760" xr:uid="{C7E27EBE-A055-4854-9CBB-467A3FABD74C}"/>
    <cellStyle name="Normal 7 2 2 4 5" xfId="1761" xr:uid="{4B927577-D37B-4308-A9B2-8CBB4EF6D81C}"/>
    <cellStyle name="Normal 7 2 2 5" xfId="351" xr:uid="{6DB5D945-E8CC-44EE-8FBA-E2E39923CA59}"/>
    <cellStyle name="Normal 7 2 2 5 2" xfId="692" xr:uid="{2C82ACB9-3C7F-4F77-A428-49A05A94B8E4}"/>
    <cellStyle name="Normal 7 2 2 5 2 2" xfId="1762" xr:uid="{272E31EF-4FE8-4525-B2E2-E792C9FAF17E}"/>
    <cellStyle name="Normal 7 2 2 5 2 2 2" xfId="1763" xr:uid="{25B3FACD-8B83-4906-8F0F-E0287FFD41B3}"/>
    <cellStyle name="Normal 7 2 2 5 2 3" xfId="1764" xr:uid="{4043FC03-E3C1-4146-B1FC-0546E2867722}"/>
    <cellStyle name="Normal 7 2 2 5 3" xfId="1765" xr:uid="{CF8F6A4B-2369-453D-A945-6F05FADF5C08}"/>
    <cellStyle name="Normal 7 2 2 5 3 2" xfId="1766" xr:uid="{2166B248-20A4-4081-BEF2-2CEEE7170C8E}"/>
    <cellStyle name="Normal 7 2 2 5 4" xfId="1767" xr:uid="{E7879468-E42F-41B6-BA29-6B8A3AE6C8EF}"/>
    <cellStyle name="Normal 7 2 2 6" xfId="693" xr:uid="{99B3F01A-7017-42CE-91F7-8621703D6AF4}"/>
    <cellStyle name="Normal 7 2 2 6 2" xfId="1768" xr:uid="{1E4524F9-74D0-42EC-B0BB-379C57ED31D3}"/>
    <cellStyle name="Normal 7 2 2 6 2 2" xfId="1769" xr:uid="{D481CB4B-7F7E-4E23-B5DC-F95B35B7F126}"/>
    <cellStyle name="Normal 7 2 2 6 3" xfId="1770" xr:uid="{DFF5C721-4D34-4BD2-9FE6-F5237D675180}"/>
    <cellStyle name="Normal 7 2 2 6 4" xfId="3433" xr:uid="{5739EAEE-50C1-4004-9C97-E52DBC71BF7D}"/>
    <cellStyle name="Normal 7 2 2 7" xfId="1771" xr:uid="{DBDFE903-1ECB-4682-995D-1841EED24069}"/>
    <cellStyle name="Normal 7 2 2 7 2" xfId="1772" xr:uid="{3DC9FF4E-01AA-43E1-836E-F583E5CB130F}"/>
    <cellStyle name="Normal 7 2 2 8" xfId="1773" xr:uid="{13950207-CE17-4897-AD46-0E02020D06DA}"/>
    <cellStyle name="Normal 7 2 2 9" xfId="3434" xr:uid="{700A6BD1-939F-4721-9B12-C2BAA9A58DDF}"/>
    <cellStyle name="Normal 7 2 3" xfId="132" xr:uid="{1122757A-963C-4DDD-ACFB-C37F4F215EE4}"/>
    <cellStyle name="Normal 7 2 3 2" xfId="133" xr:uid="{62324107-F5D6-4F62-ADA7-7490CB287415}"/>
    <cellStyle name="Normal 7 2 3 2 2" xfId="694" xr:uid="{292F57D5-C4DD-49C1-A627-184BA5334BF0}"/>
    <cellStyle name="Normal 7 2 3 2 2 2" xfId="695" xr:uid="{78962349-A32B-4F2E-9044-F2898D66DD80}"/>
    <cellStyle name="Normal 7 2 3 2 2 2 2" xfId="1774" xr:uid="{05F6B15D-17BA-4561-AAF0-0C8C1B687128}"/>
    <cellStyle name="Normal 7 2 3 2 2 2 2 2" xfId="1775" xr:uid="{03E38624-50A4-4B74-99F3-1EFEEADB59C6}"/>
    <cellStyle name="Normal 7 2 3 2 2 2 2 2 2" xfId="5744" xr:uid="{0E820060-123B-4B96-B854-C7E3D8BEF766}"/>
    <cellStyle name="Normal 7 2 3 2 2 2 2 3" xfId="5745" xr:uid="{88E04450-B882-409F-BC9D-9FAA83A286F7}"/>
    <cellStyle name="Normal 7 2 3 2 2 2 3" xfId="1776" xr:uid="{C16D7B98-7EE9-4552-AC90-D477A4FD4F04}"/>
    <cellStyle name="Normal 7 2 3 2 2 2 3 2" xfId="5746" xr:uid="{88C384DE-4D63-4AD9-8BF5-EC156A3B6EDA}"/>
    <cellStyle name="Normal 7 2 3 2 2 2 4" xfId="5747" xr:uid="{1108C4FA-F0F1-42B5-838F-6C410B97146D}"/>
    <cellStyle name="Normal 7 2 3 2 2 3" xfId="1777" xr:uid="{2770253B-DCB4-42B4-9E3E-172744171EC5}"/>
    <cellStyle name="Normal 7 2 3 2 2 3 2" xfId="1778" xr:uid="{2D480444-E40B-43BB-980B-A04F69FB3ABD}"/>
    <cellStyle name="Normal 7 2 3 2 2 3 2 2" xfId="5748" xr:uid="{18361121-87B8-4A5C-B844-0DA245E2E4F2}"/>
    <cellStyle name="Normal 7 2 3 2 2 3 3" xfId="5749" xr:uid="{D7846636-AE70-4E81-9C36-E1FC4AFCA731}"/>
    <cellStyle name="Normal 7 2 3 2 2 4" xfId="1779" xr:uid="{74F6FDF7-5660-47B9-A633-225794606C22}"/>
    <cellStyle name="Normal 7 2 3 2 2 4 2" xfId="5750" xr:uid="{53AFF6A6-C6F3-4C2E-9815-ED4F50052861}"/>
    <cellStyle name="Normal 7 2 3 2 2 5" xfId="5751" xr:uid="{8A369DBB-5982-4388-95A4-01BCB9165EA7}"/>
    <cellStyle name="Normal 7 2 3 2 3" xfId="696" xr:uid="{E4C9D05A-301D-4587-B986-1F0C98ECFC72}"/>
    <cellStyle name="Normal 7 2 3 2 3 2" xfId="1780" xr:uid="{D745CE25-C8FE-4C63-87C7-A3650BD6B613}"/>
    <cellStyle name="Normal 7 2 3 2 3 2 2" xfId="1781" xr:uid="{98A8D152-548B-4391-A259-917FEB31CA8C}"/>
    <cellStyle name="Normal 7 2 3 2 3 2 2 2" xfId="5752" xr:uid="{D9FE2B62-7603-40D5-AD66-E1AD0C0E5AF8}"/>
    <cellStyle name="Normal 7 2 3 2 3 2 3" xfId="5753" xr:uid="{853D0EB5-4A0E-4669-8CED-DB17F245F236}"/>
    <cellStyle name="Normal 7 2 3 2 3 3" xfId="1782" xr:uid="{A431DC65-673D-45AD-962B-0D6A8A90DC17}"/>
    <cellStyle name="Normal 7 2 3 2 3 3 2" xfId="5754" xr:uid="{B6FA2F39-EA8A-4370-8ABB-6B124129E01D}"/>
    <cellStyle name="Normal 7 2 3 2 3 4" xfId="3435" xr:uid="{8A5BFBF6-A159-4D22-8D4A-6E4BDB17C724}"/>
    <cellStyle name="Normal 7 2 3 2 4" xfId="1783" xr:uid="{E269E06D-D0F8-428D-828F-4A6764E52E29}"/>
    <cellStyle name="Normal 7 2 3 2 4 2" xfId="1784" xr:uid="{60D65793-F592-416E-96AD-757BDCD51810}"/>
    <cellStyle name="Normal 7 2 3 2 4 2 2" xfId="5755" xr:uid="{91991C3A-9E0F-43E3-B881-4236E408D21A}"/>
    <cellStyle name="Normal 7 2 3 2 4 3" xfId="5756" xr:uid="{87811FF7-EF35-414D-924E-C61540F58D0D}"/>
    <cellStyle name="Normal 7 2 3 2 5" xfId="1785" xr:uid="{AAF34E39-DCE8-416B-9173-3C4FCE7B7F65}"/>
    <cellStyle name="Normal 7 2 3 2 5 2" xfId="5757" xr:uid="{24AAC17F-90E6-45AB-80A2-A2C528E11044}"/>
    <cellStyle name="Normal 7 2 3 2 6" xfId="3436" xr:uid="{DC12B9A1-86D8-4A65-BD5D-F269594F1D7D}"/>
    <cellStyle name="Normal 7 2 3 3" xfId="352" xr:uid="{CC575628-3081-44F8-A2A2-907AD6B3A64F}"/>
    <cellStyle name="Normal 7 2 3 3 2" xfId="697" xr:uid="{1D904694-F177-4A3B-BC95-18349032BC2B}"/>
    <cellStyle name="Normal 7 2 3 3 2 2" xfId="698" xr:uid="{1F00ED46-26B0-4478-82B5-0650A14C7182}"/>
    <cellStyle name="Normal 7 2 3 3 2 2 2" xfId="1786" xr:uid="{3E1C2D98-FC67-4A04-AB6C-877817C62414}"/>
    <cellStyle name="Normal 7 2 3 3 2 2 2 2" xfId="1787" xr:uid="{AC615395-00BE-4BB3-BC6A-CAF1837B7059}"/>
    <cellStyle name="Normal 7 2 3 3 2 2 3" xfId="1788" xr:uid="{6E6B800B-D791-4915-9A97-C6EE2F3DC56D}"/>
    <cellStyle name="Normal 7 2 3 3 2 3" xfId="1789" xr:uid="{07265549-A897-416A-8CC7-87A43D57EB63}"/>
    <cellStyle name="Normal 7 2 3 3 2 3 2" xfId="1790" xr:uid="{2F0EC89B-E752-48AF-8BB8-3C9509799DD1}"/>
    <cellStyle name="Normal 7 2 3 3 2 4" xfId="1791" xr:uid="{D9915E6E-BF4F-49CE-80FB-91662A7099FF}"/>
    <cellStyle name="Normal 7 2 3 3 3" xfId="699" xr:uid="{AF6C50B5-7503-42C9-BCF1-667BDCBECFC2}"/>
    <cellStyle name="Normal 7 2 3 3 3 2" xfId="1792" xr:uid="{0C4F3A53-177F-458F-997A-79666E2F7CD6}"/>
    <cellStyle name="Normal 7 2 3 3 3 2 2" xfId="1793" xr:uid="{EC2A88CF-0BE1-42EC-86EA-4A4781232497}"/>
    <cellStyle name="Normal 7 2 3 3 3 3" xfId="1794" xr:uid="{23396DA3-CDC5-45CF-B364-9C64F119AC49}"/>
    <cellStyle name="Normal 7 2 3 3 4" xfId="1795" xr:uid="{63093B5F-609A-4F06-BABC-EC73BD44FD10}"/>
    <cellStyle name="Normal 7 2 3 3 4 2" xfId="1796" xr:uid="{3DC7CA39-E943-4B6A-85C6-A0CA7A930A74}"/>
    <cellStyle name="Normal 7 2 3 3 5" xfId="1797" xr:uid="{DD97775F-68C7-4E6D-9498-793F97029C77}"/>
    <cellStyle name="Normal 7 2 3 4" xfId="353" xr:uid="{B3E8C67B-CF54-41F5-869A-4344E9E1BA71}"/>
    <cellStyle name="Normal 7 2 3 4 2" xfId="700" xr:uid="{1540D3A9-97A4-407F-977A-D33CD868F518}"/>
    <cellStyle name="Normal 7 2 3 4 2 2" xfId="1798" xr:uid="{58E08C16-5ECD-43EB-A6DA-7BC50D273138}"/>
    <cellStyle name="Normal 7 2 3 4 2 2 2" xfId="1799" xr:uid="{8C2E423C-1184-467E-B175-0E0E94F19408}"/>
    <cellStyle name="Normal 7 2 3 4 2 3" xfId="1800" xr:uid="{9F609E6F-5D0F-4066-9CA2-F9B2128BB332}"/>
    <cellStyle name="Normal 7 2 3 4 3" xfId="1801" xr:uid="{77D61C9E-F56D-4309-BA3A-4B718B14B060}"/>
    <cellStyle name="Normal 7 2 3 4 3 2" xfId="1802" xr:uid="{4CEB73D7-9BED-4027-80D1-6924047391E8}"/>
    <cellStyle name="Normal 7 2 3 4 4" xfId="1803" xr:uid="{5318A878-9EED-46DB-803F-C0A39DDAB532}"/>
    <cellStyle name="Normal 7 2 3 5" xfId="701" xr:uid="{AA3A970C-858D-4320-8030-1A52A37198ED}"/>
    <cellStyle name="Normal 7 2 3 5 2" xfId="1804" xr:uid="{A7F8C9F8-56DE-4390-AD9D-177B89526FF1}"/>
    <cellStyle name="Normal 7 2 3 5 2 2" xfId="1805" xr:uid="{83DEEDFA-7E5E-412E-8911-3ACCCA48A32F}"/>
    <cellStyle name="Normal 7 2 3 5 3" xfId="1806" xr:uid="{39380D11-6E05-432C-BC26-22C31D01366E}"/>
    <cellStyle name="Normal 7 2 3 5 4" xfId="3437" xr:uid="{8A5319D5-9A7D-4838-A5AF-FE2C524AD806}"/>
    <cellStyle name="Normal 7 2 3 6" xfId="1807" xr:uid="{B680EFD7-F8A2-456E-8210-FAAAF91EAF52}"/>
    <cellStyle name="Normal 7 2 3 6 2" xfId="1808" xr:uid="{44ECF3CF-1C1D-4A5D-AF18-3424726D4E7E}"/>
    <cellStyle name="Normal 7 2 3 7" xfId="1809" xr:uid="{4300C417-E0EF-4F3B-8F07-273D6D32D038}"/>
    <cellStyle name="Normal 7 2 3 8" xfId="3438" xr:uid="{F0493933-B026-409E-981B-9A0B2936080C}"/>
    <cellStyle name="Normal 7 2 4" xfId="134" xr:uid="{8A94E683-2FE5-4367-A1A7-F3C75CED6E6B}"/>
    <cellStyle name="Normal 7 2 4 2" xfId="448" xr:uid="{C10CF9CF-C0D0-46EC-82E1-CB32BC99D6B3}"/>
    <cellStyle name="Normal 7 2 4 2 2" xfId="702" xr:uid="{DF4E382F-2A0A-4502-99E6-EF97BF3E5F1F}"/>
    <cellStyle name="Normal 7 2 4 2 2 2" xfId="1810" xr:uid="{E782D9CD-87E4-49B4-8086-FD75EB2352AA}"/>
    <cellStyle name="Normal 7 2 4 2 2 2 2" xfId="1811" xr:uid="{84125E24-4661-468E-B1BD-0A093F975345}"/>
    <cellStyle name="Normal 7 2 4 2 2 2 2 2" xfId="5758" xr:uid="{BC2C4866-E369-4B97-8FC5-1F169E96D735}"/>
    <cellStyle name="Normal 7 2 4 2 2 2 3" xfId="5759" xr:uid="{5C37CBA7-959E-49C6-8F24-5C0CBC215844}"/>
    <cellStyle name="Normal 7 2 4 2 2 3" xfId="1812" xr:uid="{12904185-0C6E-4D6E-98E5-363DDFD9EE8E}"/>
    <cellStyle name="Normal 7 2 4 2 2 3 2" xfId="5760" xr:uid="{D9BF8A30-9D11-4BDD-ABDB-8249CF0D6846}"/>
    <cellStyle name="Normal 7 2 4 2 2 4" xfId="3439" xr:uid="{FF3536C1-6A43-49E8-9BD8-9D5B989451A4}"/>
    <cellStyle name="Normal 7 2 4 2 3" xfId="1813" xr:uid="{6FCF333A-35DB-40B4-8ECB-C504CB2FD5D9}"/>
    <cellStyle name="Normal 7 2 4 2 3 2" xfId="1814" xr:uid="{289F6625-C1E8-4444-A3D3-E134AE6F628D}"/>
    <cellStyle name="Normal 7 2 4 2 3 2 2" xfId="5761" xr:uid="{007F6192-827B-43A0-A3CF-F2A49987DB5B}"/>
    <cellStyle name="Normal 7 2 4 2 3 3" xfId="5762" xr:uid="{14F6544E-4B23-4C87-91A5-4B27165CBA20}"/>
    <cellStyle name="Normal 7 2 4 2 4" xfId="1815" xr:uid="{0453AE02-C7B5-4F6B-B4BE-063BECA3C180}"/>
    <cellStyle name="Normal 7 2 4 2 4 2" xfId="5763" xr:uid="{DDB83222-301F-491F-A0E8-D5697716715C}"/>
    <cellStyle name="Normal 7 2 4 2 5" xfId="3440" xr:uid="{01543040-C2F2-4BCB-B36E-706C98A18431}"/>
    <cellStyle name="Normal 7 2 4 3" xfId="703" xr:uid="{F198F7D5-6777-4DF9-83DA-BDFCEE3634B2}"/>
    <cellStyle name="Normal 7 2 4 3 2" xfId="1816" xr:uid="{68539012-9C60-451D-AFD5-8D0B0252351D}"/>
    <cellStyle name="Normal 7 2 4 3 2 2" xfId="1817" xr:uid="{3B15EC47-1FF6-4220-8258-80F5C8D030CE}"/>
    <cellStyle name="Normal 7 2 4 3 2 2 2" xfId="5764" xr:uid="{72264DFE-58DC-4ED7-B03A-F01408DD3D50}"/>
    <cellStyle name="Normal 7 2 4 3 2 3" xfId="5765" xr:uid="{40DBCDE5-FDE9-4794-95CE-31DA90EF7969}"/>
    <cellStyle name="Normal 7 2 4 3 3" xfId="1818" xr:uid="{4AE47AFF-A3A7-4D5B-9460-1E5B3231F9D7}"/>
    <cellStyle name="Normal 7 2 4 3 3 2" xfId="5766" xr:uid="{D3112E65-9899-4B13-936E-AA7009C2D9B5}"/>
    <cellStyle name="Normal 7 2 4 3 4" xfId="3441" xr:uid="{384B14A7-F6A9-4283-A199-1DD10C99BDA5}"/>
    <cellStyle name="Normal 7 2 4 4" xfId="1819" xr:uid="{5E38A8A6-A0D5-4782-A329-C7F58B20DA2B}"/>
    <cellStyle name="Normal 7 2 4 4 2" xfId="1820" xr:uid="{CCF8DF29-9E1A-4D7C-BE5A-6D9CDCA5C448}"/>
    <cellStyle name="Normal 7 2 4 4 2 2" xfId="5767" xr:uid="{1E8D51BC-A2A2-4ED3-AAE6-AD3BCF22B6B6}"/>
    <cellStyle name="Normal 7 2 4 4 3" xfId="3442" xr:uid="{D13D8C58-F6FE-4408-A843-B13B602A15A5}"/>
    <cellStyle name="Normal 7 2 4 4 4" xfId="3443" xr:uid="{80DCFFFD-6CF9-44CC-85CF-614D991C1439}"/>
    <cellStyle name="Normal 7 2 4 5" xfId="1821" xr:uid="{7CF109E5-CAEC-4BBA-A4D3-053814269C0E}"/>
    <cellStyle name="Normal 7 2 4 5 2" xfId="5768" xr:uid="{2B695D14-6C09-4F28-98B7-53F9E4BE4BF8}"/>
    <cellStyle name="Normal 7 2 4 6" xfId="3444" xr:uid="{05C97A5D-B4D6-4764-B0ED-954267568D02}"/>
    <cellStyle name="Normal 7 2 4 7" xfId="3445" xr:uid="{445EF958-59F6-4248-85D0-2232CCE674F5}"/>
    <cellStyle name="Normal 7 2 5" xfId="354" xr:uid="{3514FB9A-46CC-4B95-B6E6-35EF96DAEC48}"/>
    <cellStyle name="Normal 7 2 5 2" xfId="704" xr:uid="{925A9A5A-1839-468C-9992-9B31B0E19339}"/>
    <cellStyle name="Normal 7 2 5 2 2" xfId="705" xr:uid="{BF1077FC-3B96-4FE2-A718-64C702590D4E}"/>
    <cellStyle name="Normal 7 2 5 2 2 2" xfId="1822" xr:uid="{C2F0213D-C487-4CAF-A163-FEE906520599}"/>
    <cellStyle name="Normal 7 2 5 2 2 2 2" xfId="1823" xr:uid="{AB012108-CA5B-4706-B6EF-B24CA204169C}"/>
    <cellStyle name="Normal 7 2 5 2 2 3" xfId="1824" xr:uid="{1332E647-76E8-40D0-A993-9863AB224032}"/>
    <cellStyle name="Normal 7 2 5 2 3" xfId="1825" xr:uid="{AFFA8E7D-6C30-4F51-A556-1116C9E0625F}"/>
    <cellStyle name="Normal 7 2 5 2 3 2" xfId="1826" xr:uid="{B9008914-94BE-4190-B0F8-DD7E3D7E2642}"/>
    <cellStyle name="Normal 7 2 5 2 4" xfId="1827" xr:uid="{D880CE5F-7AF9-4C6A-BDFA-C5602E546865}"/>
    <cellStyle name="Normal 7 2 5 3" xfId="706" xr:uid="{8E880377-ECDE-45A2-BC21-8DA9F9FD3813}"/>
    <cellStyle name="Normal 7 2 5 3 2" xfId="1828" xr:uid="{50FFC388-74B2-49C2-9AD4-E21B0AE9D5B9}"/>
    <cellStyle name="Normal 7 2 5 3 2 2" xfId="1829" xr:uid="{DC7F53C3-4A5A-4B4C-99AC-A569F17AA158}"/>
    <cellStyle name="Normal 7 2 5 3 3" xfId="1830" xr:uid="{CC267A05-9367-4DF1-B2CB-E81E8C3B112E}"/>
    <cellStyle name="Normal 7 2 5 3 4" xfId="3446" xr:uid="{83DC20C4-59D9-4CB8-A1A7-86582B3C0C27}"/>
    <cellStyle name="Normal 7 2 5 4" xfId="1831" xr:uid="{18C6A860-0FE7-4509-B617-1126B1C59DD8}"/>
    <cellStyle name="Normal 7 2 5 4 2" xfId="1832" xr:uid="{B68B59EB-56D7-4F7B-ADCD-41C0117644A7}"/>
    <cellStyle name="Normal 7 2 5 5" xfId="1833" xr:uid="{A69B2122-6219-45AC-B7C4-C8798984F663}"/>
    <cellStyle name="Normal 7 2 5 6" xfId="3447" xr:uid="{7CBF9822-3E69-4A86-AD42-8E3A7492CB03}"/>
    <cellStyle name="Normal 7 2 6" xfId="355" xr:uid="{0CB13685-BDE0-40D3-84FE-535D592477B6}"/>
    <cellStyle name="Normal 7 2 6 2" xfId="707" xr:uid="{2F01FD73-A8E8-433B-843C-6F592EEEE848}"/>
    <cellStyle name="Normal 7 2 6 2 2" xfId="1834" xr:uid="{CEF3CFFB-19D2-4F08-AA01-EA44D987C0FB}"/>
    <cellStyle name="Normal 7 2 6 2 2 2" xfId="1835" xr:uid="{811D3F0E-8446-4E39-9FD6-0C52324023C9}"/>
    <cellStyle name="Normal 7 2 6 2 3" xfId="1836" xr:uid="{D9568726-F9B2-4366-9970-DA02D1A03E4C}"/>
    <cellStyle name="Normal 7 2 6 2 4" xfId="3448" xr:uid="{30624C1D-C674-44FE-A3AC-77181CEBCAA4}"/>
    <cellStyle name="Normal 7 2 6 3" xfId="1837" xr:uid="{1BBC6144-8015-43EA-8D77-E5BB78D9EF19}"/>
    <cellStyle name="Normal 7 2 6 3 2" xfId="1838" xr:uid="{86C4EC71-1FB8-44F4-B0E2-8F4E04507C8E}"/>
    <cellStyle name="Normal 7 2 6 4" xfId="1839" xr:uid="{745A7414-E557-4A16-A389-E427B7A80D32}"/>
    <cellStyle name="Normal 7 2 6 5" xfId="3449" xr:uid="{B5CC3B1C-E3E2-4479-B54C-102DAFE98417}"/>
    <cellStyle name="Normal 7 2 7" xfId="708" xr:uid="{D2ED1200-B584-427C-A40B-47098C0F949C}"/>
    <cellStyle name="Normal 7 2 7 2" xfId="1840" xr:uid="{B9580B8C-18FB-4FF0-9012-35234E9E6155}"/>
    <cellStyle name="Normal 7 2 7 2 2" xfId="1841" xr:uid="{2F4FDF42-9CAB-4C7F-AAC2-533CFEF53404}"/>
    <cellStyle name="Normal 7 2 7 2 3" xfId="4409" xr:uid="{8C83AE05-7A27-43DB-9A83-BE115664106F}"/>
    <cellStyle name="Normal 7 2 7 2 3 2" xfId="5769" xr:uid="{BC0DCE90-BDDC-4D0D-9E5F-E1022C998B6F}"/>
    <cellStyle name="Normal 7 2 7 3" xfId="1842" xr:uid="{555A01CC-EE5D-43F9-85DA-E3B12069C3D9}"/>
    <cellStyle name="Normal 7 2 7 4" xfId="3450" xr:uid="{3B671223-B55E-47AB-9A0C-289E6016D3B7}"/>
    <cellStyle name="Normal 7 2 7 4 2" xfId="4579" xr:uid="{E9028D63-59F4-430F-837C-8B5A8F4C6E00}"/>
    <cellStyle name="Normal 7 2 7 4 3" xfId="4686" xr:uid="{556CDF70-61B0-44F3-9666-11F95B3504E8}"/>
    <cellStyle name="Normal 7 2 7 4 4" xfId="4608" xr:uid="{E34AB6EF-A087-4B8B-A453-95A6560818B1}"/>
    <cellStyle name="Normal 7 2 8" xfId="1843" xr:uid="{F152762E-1AF7-4271-8943-197881FEFAFC}"/>
    <cellStyle name="Normal 7 2 8 2" xfId="1844" xr:uid="{DEA4858F-F1C7-4354-82BA-F4ED24B1E5D8}"/>
    <cellStyle name="Normal 7 2 8 3" xfId="3451" xr:uid="{F6672EBD-BA32-479F-A670-E5650529C604}"/>
    <cellStyle name="Normal 7 2 8 4" xfId="3452" xr:uid="{0656182D-E7CB-43E2-9A15-411BD03CD6BC}"/>
    <cellStyle name="Normal 7 2 9" xfId="1845" xr:uid="{E8D7435B-67C6-4A1E-9026-DB9DE0FD4A4D}"/>
    <cellStyle name="Normal 7 2 9 2" xfId="6069" xr:uid="{8A19EC18-9081-4FB4-BC1B-EAA78DAF46A2}"/>
    <cellStyle name="Normal 7 3" xfId="135" xr:uid="{EA19DE76-CACB-4897-85CD-9E93D1A2B0FB}"/>
    <cellStyle name="Normal 7 3 10" xfId="3453" xr:uid="{5D3AE78D-665F-47E3-B108-443A48A5A4F5}"/>
    <cellStyle name="Normal 7 3 11" xfId="3454" xr:uid="{EF3357FD-2981-4362-A5D9-F14238E0AD60}"/>
    <cellStyle name="Normal 7 3 2" xfId="136" xr:uid="{B3936B29-CB70-4DF8-A34D-B07A5AFF8DE1}"/>
    <cellStyle name="Normal 7 3 2 2" xfId="137" xr:uid="{276052CB-A31D-42FB-8CE6-DD004F2383C4}"/>
    <cellStyle name="Normal 7 3 2 2 2" xfId="356" xr:uid="{40A7E8B6-A129-4CD0-9F23-7B01D9A54D51}"/>
    <cellStyle name="Normal 7 3 2 2 2 2" xfId="709" xr:uid="{C661C8BA-4861-46EC-9AB3-4FE93789D939}"/>
    <cellStyle name="Normal 7 3 2 2 2 2 2" xfId="1846" xr:uid="{6B67A0F3-3163-4D36-B83F-D220323B9D0B}"/>
    <cellStyle name="Normal 7 3 2 2 2 2 2 2" xfId="1847" xr:uid="{23588424-E7B9-4EC0-88BC-104DB4A4DC3B}"/>
    <cellStyle name="Normal 7 3 2 2 2 2 2 2 2" xfId="5770" xr:uid="{9721BEBB-1B6F-4776-8FDC-29B2BFA56F67}"/>
    <cellStyle name="Normal 7 3 2 2 2 2 2 3" xfId="5771" xr:uid="{C8AE35F1-BE75-4303-9E5A-AD76859178C6}"/>
    <cellStyle name="Normal 7 3 2 2 2 2 3" xfId="1848" xr:uid="{B1B81FEF-61A4-4211-BC84-2DCC4E399500}"/>
    <cellStyle name="Normal 7 3 2 2 2 2 3 2" xfId="5772" xr:uid="{7509908A-02CF-4BBE-9371-DF185C662B9F}"/>
    <cellStyle name="Normal 7 3 2 2 2 2 4" xfId="3455" xr:uid="{BE402E6C-9338-4C99-A37C-61398BF0384E}"/>
    <cellStyle name="Normal 7 3 2 2 2 3" xfId="1849" xr:uid="{A2AD5F72-EBD5-4482-84E9-15C1D3F39239}"/>
    <cellStyle name="Normal 7 3 2 2 2 3 2" xfId="1850" xr:uid="{FFEEB94E-2C03-4E7C-9DBE-7B0259920663}"/>
    <cellStyle name="Normal 7 3 2 2 2 3 2 2" xfId="5773" xr:uid="{0F5B88E9-60CE-4A85-87E0-A1D9B754990C}"/>
    <cellStyle name="Normal 7 3 2 2 2 3 3" xfId="3456" xr:uid="{4FB9B3E7-B4C4-4C0F-A9CF-F2625596761D}"/>
    <cellStyle name="Normal 7 3 2 2 2 3 4" xfId="3457" xr:uid="{A55EC6B3-DB1C-46EC-A36D-D3B727584267}"/>
    <cellStyle name="Normal 7 3 2 2 2 4" xfId="1851" xr:uid="{DAB40277-ECFD-48E0-8EE8-E2858E277894}"/>
    <cellStyle name="Normal 7 3 2 2 2 4 2" xfId="5774" xr:uid="{8BF2AF55-8197-4675-B192-7467B11EDC3C}"/>
    <cellStyle name="Normal 7 3 2 2 2 5" xfId="3458" xr:uid="{61342546-E312-4F2F-A52D-C29ADC8C462E}"/>
    <cellStyle name="Normal 7 3 2 2 2 6" xfId="3459" xr:uid="{55210E2F-3B8B-4020-8BDB-99FBA718244D}"/>
    <cellStyle name="Normal 7 3 2 2 3" xfId="710" xr:uid="{A7915E06-11AA-4BD3-B4E6-EEF5D2ADF331}"/>
    <cellStyle name="Normal 7 3 2 2 3 2" xfId="1852" xr:uid="{82C807F9-BC44-4FAA-8C24-372B2EE384B9}"/>
    <cellStyle name="Normal 7 3 2 2 3 2 2" xfId="1853" xr:uid="{75405672-2E2A-43FD-A67A-8993889E460D}"/>
    <cellStyle name="Normal 7 3 2 2 3 2 2 2" xfId="5775" xr:uid="{2800CE25-6AD5-4B8F-A9AE-374FE1C2CFB0}"/>
    <cellStyle name="Normal 7 3 2 2 3 2 3" xfId="3460" xr:uid="{2E8188D1-BC8E-4C7D-B646-95C147B982C6}"/>
    <cellStyle name="Normal 7 3 2 2 3 2 4" xfId="3461" xr:uid="{D1E5ECA1-F918-40BA-868B-CE8C4C8BEB59}"/>
    <cellStyle name="Normal 7 3 2 2 3 3" xfId="1854" xr:uid="{0DB32B5B-5992-47DC-A1D0-92F0653E4817}"/>
    <cellStyle name="Normal 7 3 2 2 3 3 2" xfId="5776" xr:uid="{655E661A-8DAA-4A5D-A8E9-774DC0D0373E}"/>
    <cellStyle name="Normal 7 3 2 2 3 4" xfId="3462" xr:uid="{F50A57BF-7DBF-4C42-B041-7F19CB8F344D}"/>
    <cellStyle name="Normal 7 3 2 2 3 5" xfId="3463" xr:uid="{B712045E-10DB-4547-8DF0-1498ABB8124B}"/>
    <cellStyle name="Normal 7 3 2 2 4" xfId="1855" xr:uid="{7A172C5F-F415-4C07-A588-887FD5A6E2D3}"/>
    <cellStyle name="Normal 7 3 2 2 4 2" xfId="1856" xr:uid="{82CEDCD0-818E-49B9-84F3-B138E4F1E24B}"/>
    <cellStyle name="Normal 7 3 2 2 4 2 2" xfId="5777" xr:uid="{05DDB85C-EAAE-464E-BFDD-FC15B026333C}"/>
    <cellStyle name="Normal 7 3 2 2 4 3" xfId="3464" xr:uid="{19DE5A99-F607-494D-97FA-FBB9E2D9C578}"/>
    <cellStyle name="Normal 7 3 2 2 4 4" xfId="3465" xr:uid="{B6F00DC4-6E32-4F26-B469-C23AB31ED620}"/>
    <cellStyle name="Normal 7 3 2 2 5" xfId="1857" xr:uid="{57238BB1-82AA-4DAE-94F7-14187F3152D8}"/>
    <cellStyle name="Normal 7 3 2 2 5 2" xfId="3466" xr:uid="{2F9EF100-3E2C-433A-A7DA-225B173EA076}"/>
    <cellStyle name="Normal 7 3 2 2 5 3" xfId="3467" xr:uid="{AB550CC5-F492-4601-9A1C-A06FDA389247}"/>
    <cellStyle name="Normal 7 3 2 2 5 4" xfId="3468" xr:uid="{21AA6CFE-FEAC-4112-AD55-EAF61EBB8EBB}"/>
    <cellStyle name="Normal 7 3 2 2 6" xfId="3469" xr:uid="{24934912-7BCF-4A9E-9281-8A87EB4F13C5}"/>
    <cellStyle name="Normal 7 3 2 2 7" xfId="3470" xr:uid="{B077B7F4-4C06-49C4-B1C7-8348E5F9E15D}"/>
    <cellStyle name="Normal 7 3 2 2 8" xfId="3471" xr:uid="{89051427-9454-47DD-9E46-7B01D113D548}"/>
    <cellStyle name="Normal 7 3 2 3" xfId="357" xr:uid="{19C133D2-A75E-4E96-9811-8424BC71E479}"/>
    <cellStyle name="Normal 7 3 2 3 2" xfId="711" xr:uid="{E63771BC-0C09-48B1-A57A-5870DB68223A}"/>
    <cellStyle name="Normal 7 3 2 3 2 2" xfId="712" xr:uid="{6ACE9813-96E8-4C8C-8BEB-D21BAA172AA5}"/>
    <cellStyle name="Normal 7 3 2 3 2 2 2" xfId="1858" xr:uid="{4963EB7B-E4D5-453F-94A0-A66DE00D9F3F}"/>
    <cellStyle name="Normal 7 3 2 3 2 2 2 2" xfId="1859" xr:uid="{4FEAD7A8-DDD9-4F65-B150-DBA735649BB6}"/>
    <cellStyle name="Normal 7 3 2 3 2 2 3" xfId="1860" xr:uid="{8B98CAA6-DEE8-4B20-B0E6-D46507152950}"/>
    <cellStyle name="Normal 7 3 2 3 2 3" xfId="1861" xr:uid="{19D7619A-D4A0-4A20-9BF9-B7E730F0F849}"/>
    <cellStyle name="Normal 7 3 2 3 2 3 2" xfId="1862" xr:uid="{FDBF5786-488B-4623-B703-B55B7BB2C4D8}"/>
    <cellStyle name="Normal 7 3 2 3 2 4" xfId="1863" xr:uid="{F9256969-8E67-4A50-A28E-B28BF9291E78}"/>
    <cellStyle name="Normal 7 3 2 3 3" xfId="713" xr:uid="{6D406919-F40E-43C9-9029-5BFE9CC3FCA9}"/>
    <cellStyle name="Normal 7 3 2 3 3 2" xfId="1864" xr:uid="{980C2B3C-BAD1-4CB2-9B62-66C477B004A7}"/>
    <cellStyle name="Normal 7 3 2 3 3 2 2" xfId="1865" xr:uid="{D83DE141-9B2F-4BA3-AA5A-5B5827B3972D}"/>
    <cellStyle name="Normal 7 3 2 3 3 3" xfId="1866" xr:uid="{065AC2C7-7241-4154-8E55-D2D5FECCCDDA}"/>
    <cellStyle name="Normal 7 3 2 3 3 4" xfId="3472" xr:uid="{CB6DE15C-D3F8-423D-9AD0-B4EBD3DF8FA4}"/>
    <cellStyle name="Normal 7 3 2 3 4" xfId="1867" xr:uid="{D881FECC-8BB0-4329-A640-EB680B302073}"/>
    <cellStyle name="Normal 7 3 2 3 4 2" xfId="1868" xr:uid="{9EF09E41-A514-48DE-9383-7627042A1D49}"/>
    <cellStyle name="Normal 7 3 2 3 5" xfId="1869" xr:uid="{84893DA7-ACFC-4EDA-B4B9-516FCFB21722}"/>
    <cellStyle name="Normal 7 3 2 3 6" xfId="3473" xr:uid="{F7ACF6BD-8732-4A65-91BF-560B8A70EA8F}"/>
    <cellStyle name="Normal 7 3 2 4" xfId="358" xr:uid="{15616CF7-B862-450F-AB88-F6A24F63B606}"/>
    <cellStyle name="Normal 7 3 2 4 2" xfId="714" xr:uid="{D762802A-D1C9-4F0A-8DD0-48408319BCD6}"/>
    <cellStyle name="Normal 7 3 2 4 2 2" xfId="1870" xr:uid="{9809738D-43E1-441F-AC85-5A074A76E0BD}"/>
    <cellStyle name="Normal 7 3 2 4 2 2 2" xfId="1871" xr:uid="{B4F09127-C6F7-4639-8E95-2615596E4995}"/>
    <cellStyle name="Normal 7 3 2 4 2 3" xfId="1872" xr:uid="{F66FCD6D-FCA6-4E08-AEA5-0E2013CDFAA2}"/>
    <cellStyle name="Normal 7 3 2 4 2 4" xfId="3474" xr:uid="{3024D79D-3CE5-4912-8A8C-3C054E18BA9A}"/>
    <cellStyle name="Normal 7 3 2 4 3" xfId="1873" xr:uid="{C87C7EF4-29C4-48B9-9EAE-4F2090285F52}"/>
    <cellStyle name="Normal 7 3 2 4 3 2" xfId="1874" xr:uid="{E9558FBC-24E8-43A1-817E-1D837F505406}"/>
    <cellStyle name="Normal 7 3 2 4 4" xfId="1875" xr:uid="{48A58585-C7B3-4C49-9B9D-F11850D2F280}"/>
    <cellStyle name="Normal 7 3 2 4 5" xfId="3475" xr:uid="{3FC1899F-346C-407F-B850-6BCB14448598}"/>
    <cellStyle name="Normal 7 3 2 5" xfId="359" xr:uid="{775E2F78-79E7-439A-9C89-1A8676404443}"/>
    <cellStyle name="Normal 7 3 2 5 2" xfId="1876" xr:uid="{33F3675A-0F63-4693-A972-FAA52FB511F6}"/>
    <cellStyle name="Normal 7 3 2 5 2 2" xfId="1877" xr:uid="{7927C446-E8EC-4171-9838-56AFB3B6F23B}"/>
    <cellStyle name="Normal 7 3 2 5 3" xfId="1878" xr:uid="{AAF235A9-273B-4549-80D5-E96E44207996}"/>
    <cellStyle name="Normal 7 3 2 5 4" xfId="3476" xr:uid="{28BC5171-028D-4ECC-A835-6DC75103A02D}"/>
    <cellStyle name="Normal 7 3 2 6" xfId="1879" xr:uid="{FBD7BD5A-C5A2-4B20-836C-64CF1B1E8ADA}"/>
    <cellStyle name="Normal 7 3 2 6 2" xfId="1880" xr:uid="{C32D9390-A38E-4491-9E2B-B1DB11F931F2}"/>
    <cellStyle name="Normal 7 3 2 6 3" xfId="3477" xr:uid="{0EECD155-85E4-487F-AB68-2CEB5E03CFAE}"/>
    <cellStyle name="Normal 7 3 2 6 4" xfId="3478" xr:uid="{DFA9987A-44B3-40FE-907A-457CCC58681B}"/>
    <cellStyle name="Normal 7 3 2 7" xfId="1881" xr:uid="{42E8B936-10B2-4FA0-95EC-33C36BD3C17D}"/>
    <cellStyle name="Normal 7 3 2 8" xfId="3479" xr:uid="{471F7B0B-4890-4DA6-8BE9-096D65DC3A2D}"/>
    <cellStyle name="Normal 7 3 2 9" xfId="3480" xr:uid="{7A67C554-D6BF-474D-8DB6-37777B58DC24}"/>
    <cellStyle name="Normal 7 3 3" xfId="138" xr:uid="{05B82BFB-E80B-49B1-97F7-AF902B557A1D}"/>
    <cellStyle name="Normal 7 3 3 2" xfId="139" xr:uid="{379CA2FC-CF14-43A0-8D8F-9D6D6A6D572C}"/>
    <cellStyle name="Normal 7 3 3 2 2" xfId="715" xr:uid="{66F8DF6D-723C-497F-9C23-3B2E91E4910B}"/>
    <cellStyle name="Normal 7 3 3 2 2 2" xfId="1882" xr:uid="{F3C4A3FE-C045-4542-A18A-6D334A8ECB12}"/>
    <cellStyle name="Normal 7 3 3 2 2 2 2" xfId="1883" xr:uid="{D4175A20-CECB-40B4-B53F-8E600290D79D}"/>
    <cellStyle name="Normal 7 3 3 2 2 2 2 2" xfId="4484" xr:uid="{78652E42-8317-4115-8281-50EFFCD7BDDA}"/>
    <cellStyle name="Normal 7 3 3 2 2 2 2 2 2" xfId="5778" xr:uid="{772D3FF2-CEC6-464C-BB41-438F84D97DD3}"/>
    <cellStyle name="Normal 7 3 3 2 2 2 2 3" xfId="5779" xr:uid="{B3331303-B345-4663-B1A0-5ADC2B4F63DC}"/>
    <cellStyle name="Normal 7 3 3 2 2 2 3" xfId="4485" xr:uid="{762CCA50-E1C4-4348-9EDC-F83CA418BDD6}"/>
    <cellStyle name="Normal 7 3 3 2 2 2 3 2" xfId="5780" xr:uid="{3CD9AA90-696F-4322-93D2-D900284C946E}"/>
    <cellStyle name="Normal 7 3 3 2 2 2 4" xfId="5781" xr:uid="{7DBC2934-0DB2-4825-A8CA-A04802EB9BBE}"/>
    <cellStyle name="Normal 7 3 3 2 2 3" xfId="1884" xr:uid="{D5FDF1C7-8A7A-4162-8517-629DC9A41E64}"/>
    <cellStyle name="Normal 7 3 3 2 2 3 2" xfId="4486" xr:uid="{799300EA-CB79-4192-AB17-C1EEF6025CB5}"/>
    <cellStyle name="Normal 7 3 3 2 2 3 2 2" xfId="5782" xr:uid="{8F3EAA36-0829-48C0-A24C-AC35BDDA7954}"/>
    <cellStyle name="Normal 7 3 3 2 2 3 3" xfId="5783" xr:uid="{16A678C3-C839-45C4-952D-98C4403BB334}"/>
    <cellStyle name="Normal 7 3 3 2 2 4" xfId="3481" xr:uid="{9BCD17C0-34DD-4C52-9451-C48D8B8FF8E9}"/>
    <cellStyle name="Normal 7 3 3 2 2 4 2" xfId="5784" xr:uid="{9F311266-EADE-43E4-AF60-733E581F3B16}"/>
    <cellStyle name="Normal 7 3 3 2 2 5" xfId="5785" xr:uid="{A5E2CA70-18B4-4789-8A52-A7AF930E76C8}"/>
    <cellStyle name="Normal 7 3 3 2 3" xfId="1885" xr:uid="{63E38448-F840-4AC0-9FF8-1062BBBF1748}"/>
    <cellStyle name="Normal 7 3 3 2 3 2" xfId="1886" xr:uid="{C0461238-05BD-4751-9809-96BFC13356A5}"/>
    <cellStyle name="Normal 7 3 3 2 3 2 2" xfId="4487" xr:uid="{4A0E4FDC-6153-4EED-BFF2-65182D1B5B39}"/>
    <cellStyle name="Normal 7 3 3 2 3 2 2 2" xfId="5786" xr:uid="{2B8182EB-6233-41A8-902C-EFD90FB691F8}"/>
    <cellStyle name="Normal 7 3 3 2 3 2 3" xfId="5787" xr:uid="{E0974A33-AA46-45B9-9083-32819A0AF474}"/>
    <cellStyle name="Normal 7 3 3 2 3 3" xfId="3482" xr:uid="{4715AB6A-7CDA-4579-86B7-A352E8CC8F26}"/>
    <cellStyle name="Normal 7 3 3 2 3 3 2" xfId="5788" xr:uid="{7BFED1C5-6428-4BA8-9213-3AB0A7717209}"/>
    <cellStyle name="Normal 7 3 3 2 3 4" xfId="3483" xr:uid="{6A8F4E4B-E1D2-43E7-9BBA-B2FD828039DE}"/>
    <cellStyle name="Normal 7 3 3 2 4" xfId="1887" xr:uid="{3CE963E4-2A58-4632-8855-991A4EDFA786}"/>
    <cellStyle name="Normal 7 3 3 2 4 2" xfId="4488" xr:uid="{51C067E9-0BA3-4DC9-8C57-05C6C0E3088C}"/>
    <cellStyle name="Normal 7 3 3 2 4 2 2" xfId="5789" xr:uid="{625696BE-740A-410D-86D5-521E09F5544D}"/>
    <cellStyle name="Normal 7 3 3 2 4 3" xfId="5790" xr:uid="{5F51F6C9-D8E0-4ADE-A76A-B59A9D6FFDF6}"/>
    <cellStyle name="Normal 7 3 3 2 5" xfId="3484" xr:uid="{D6768DBD-0AC9-4869-AE23-0051D4464037}"/>
    <cellStyle name="Normal 7 3 3 2 5 2" xfId="5791" xr:uid="{E450C3E6-0EF6-414E-A2C0-38FEC015FA98}"/>
    <cellStyle name="Normal 7 3 3 2 6" xfId="3485" xr:uid="{7A10EE86-2878-4687-9A6D-C0D605E30B49}"/>
    <cellStyle name="Normal 7 3 3 3" xfId="360" xr:uid="{50DB1D98-883D-40B1-8382-2C389D3AB144}"/>
    <cellStyle name="Normal 7 3 3 3 2" xfId="1888" xr:uid="{4C813A4D-5232-4B08-9C54-82089FAA8FA1}"/>
    <cellStyle name="Normal 7 3 3 3 2 2" xfId="1889" xr:uid="{C32B80E9-092D-474C-B9E2-69B122699040}"/>
    <cellStyle name="Normal 7 3 3 3 2 2 2" xfId="4489" xr:uid="{74B3878B-B029-4D1B-9DE4-80B4BD3140B8}"/>
    <cellStyle name="Normal 7 3 3 3 2 2 2 2" xfId="5792" xr:uid="{5405251A-1729-4177-9AEC-C9C5C39B5287}"/>
    <cellStyle name="Normal 7 3 3 3 2 2 3" xfId="5793" xr:uid="{EF728C45-6385-4C4A-833C-22E387D17693}"/>
    <cellStyle name="Normal 7 3 3 3 2 3" xfId="3486" xr:uid="{1E9B798D-DF80-44F3-8611-1051FB6DB1EA}"/>
    <cellStyle name="Normal 7 3 3 3 2 3 2" xfId="5794" xr:uid="{0853A999-E830-44F2-ADC3-A5887D7B4C2C}"/>
    <cellStyle name="Normal 7 3 3 3 2 4" xfId="3487" xr:uid="{3272180E-D342-473A-A595-4919F79631B2}"/>
    <cellStyle name="Normal 7 3 3 3 3" xfId="1890" xr:uid="{F4947256-2B80-46A1-BF72-ABF4D330B0CE}"/>
    <cellStyle name="Normal 7 3 3 3 3 2" xfId="4490" xr:uid="{EEB0FC6B-264A-479C-A619-DCD148767B6F}"/>
    <cellStyle name="Normal 7 3 3 3 3 2 2" xfId="5795" xr:uid="{815EFCB2-1DBF-4E3E-B951-31416EF5B1F0}"/>
    <cellStyle name="Normal 7 3 3 3 3 3" xfId="5796" xr:uid="{CCB08F8C-FA36-4484-9733-FA103CC98C37}"/>
    <cellStyle name="Normal 7 3 3 3 4" xfId="3488" xr:uid="{5C03B8F1-DC86-4491-98A4-78395FACBAE8}"/>
    <cellStyle name="Normal 7 3 3 3 4 2" xfId="5797" xr:uid="{0BB6165F-4D70-46BF-B75C-F1FBE3D4F8BF}"/>
    <cellStyle name="Normal 7 3 3 3 5" xfId="3489" xr:uid="{B4590D5D-F24B-46DF-A055-F884FC3B8A76}"/>
    <cellStyle name="Normal 7 3 3 4" xfId="1891" xr:uid="{B439B9E0-3AB1-4568-814E-293FB787179E}"/>
    <cellStyle name="Normal 7 3 3 4 2" xfId="1892" xr:uid="{0A35A970-5889-420D-B644-80AEB3B74B25}"/>
    <cellStyle name="Normal 7 3 3 4 2 2" xfId="4491" xr:uid="{08FEE539-04B5-42CD-8BB4-8013D6DF013F}"/>
    <cellStyle name="Normal 7 3 3 4 2 2 2" xfId="5798" xr:uid="{EFB7095A-F181-475C-9401-72ABF0C3008E}"/>
    <cellStyle name="Normal 7 3 3 4 2 3" xfId="5799" xr:uid="{9545F2F8-DB21-4E86-816F-69B3ABFA11DB}"/>
    <cellStyle name="Normal 7 3 3 4 3" xfId="3490" xr:uid="{9A19FAA6-DA06-4233-B5A4-28DA17796F22}"/>
    <cellStyle name="Normal 7 3 3 4 3 2" xfId="5800" xr:uid="{890169EC-8FD4-4898-9DEE-54BF0255284E}"/>
    <cellStyle name="Normal 7 3 3 4 4" xfId="3491" xr:uid="{D6B117AE-0A12-4BF8-A310-BC7795EBFA68}"/>
    <cellStyle name="Normal 7 3 3 5" xfId="1893" xr:uid="{7FAA9012-A4E4-42EA-B3F7-26744682AD0F}"/>
    <cellStyle name="Normal 7 3 3 5 2" xfId="3492" xr:uid="{2CA42E55-ED89-48AB-B450-EDBC50B470F6}"/>
    <cellStyle name="Normal 7 3 3 5 2 2" xfId="5801" xr:uid="{D9D24E38-C785-4746-A327-8C631E26BC18}"/>
    <cellStyle name="Normal 7 3 3 5 3" xfId="3493" xr:uid="{89EED70C-7BE9-4C71-B9F6-908CE2074CC1}"/>
    <cellStyle name="Normal 7 3 3 5 4" xfId="3494" xr:uid="{888817FC-FA2C-47BC-9B62-324A88402CFB}"/>
    <cellStyle name="Normal 7 3 3 6" xfId="3495" xr:uid="{3E1018A3-55CA-451F-B392-50176F824307}"/>
    <cellStyle name="Normal 7 3 3 6 2" xfId="5802" xr:uid="{F962E252-7606-440E-98F0-943B8E54A392}"/>
    <cellStyle name="Normal 7 3 3 7" xfId="3496" xr:uid="{7C924460-476D-4470-A7FA-4A15798BC41B}"/>
    <cellStyle name="Normal 7 3 3 8" xfId="3497" xr:uid="{2A621629-3E64-472C-B506-CA40117FC6B8}"/>
    <cellStyle name="Normal 7 3 4" xfId="140" xr:uid="{EA9C7769-7ACD-4566-8269-D59731CB0AE4}"/>
    <cellStyle name="Normal 7 3 4 2" xfId="716" xr:uid="{82E524BB-A385-4902-B655-54A3C5B365D7}"/>
    <cellStyle name="Normal 7 3 4 2 2" xfId="717" xr:uid="{F5452734-26D2-4B4D-AF90-3AB86FF4AD22}"/>
    <cellStyle name="Normal 7 3 4 2 2 2" xfId="1894" xr:uid="{180217C6-1B8E-407C-872A-650E0BF80B23}"/>
    <cellStyle name="Normal 7 3 4 2 2 2 2" xfId="1895" xr:uid="{FAB120CA-FD20-4A00-9D46-74C5DFFEE6DA}"/>
    <cellStyle name="Normal 7 3 4 2 2 2 2 2" xfId="5803" xr:uid="{63976CCD-DEEC-46AC-AF7C-819F4AED32A2}"/>
    <cellStyle name="Normal 7 3 4 2 2 2 3" xfId="5804" xr:uid="{7F96C18D-9E7A-4E3D-B2B9-75D12DDDDADA}"/>
    <cellStyle name="Normal 7 3 4 2 2 3" xfId="1896" xr:uid="{19B0EB8F-20F5-4452-A755-335A4B563CD7}"/>
    <cellStyle name="Normal 7 3 4 2 2 3 2" xfId="5805" xr:uid="{C97FF7E5-0193-443E-B8E3-DC082DB60C05}"/>
    <cellStyle name="Normal 7 3 4 2 2 4" xfId="3498" xr:uid="{5802DE64-5179-40DC-8280-DE6505EB49B7}"/>
    <cellStyle name="Normal 7 3 4 2 3" xfId="1897" xr:uid="{D9CB411D-A50A-46A2-9061-5D71E11717E5}"/>
    <cellStyle name="Normal 7 3 4 2 3 2" xfId="1898" xr:uid="{5C6E6085-7F8B-45D3-B419-73D33C3AAB62}"/>
    <cellStyle name="Normal 7 3 4 2 3 2 2" xfId="5806" xr:uid="{5D14212F-DEE6-4946-B17F-D82CB1D0DAD4}"/>
    <cellStyle name="Normal 7 3 4 2 3 3" xfId="5807" xr:uid="{3B5F1FB5-42A0-4ACA-8E88-4DDA73B2CC13}"/>
    <cellStyle name="Normal 7 3 4 2 4" xfId="1899" xr:uid="{7F9DA636-2A32-4572-8AEB-92A8A59A037A}"/>
    <cellStyle name="Normal 7 3 4 2 4 2" xfId="5808" xr:uid="{330DF401-65B1-4FE4-9F04-E6B60539BA4E}"/>
    <cellStyle name="Normal 7 3 4 2 5" xfId="3499" xr:uid="{D548A9AA-8EDA-48AC-A5FA-00E2174A9E30}"/>
    <cellStyle name="Normal 7 3 4 3" xfId="718" xr:uid="{C7640515-8627-4815-96AE-8F3C127ADA85}"/>
    <cellStyle name="Normal 7 3 4 3 2" xfId="1900" xr:uid="{C07CB7CB-222A-4236-BF4C-62B4AF484912}"/>
    <cellStyle name="Normal 7 3 4 3 2 2" xfId="1901" xr:uid="{74E9BDF9-13EA-4979-B2D9-4BB31A2D3A71}"/>
    <cellStyle name="Normal 7 3 4 3 2 2 2" xfId="5809" xr:uid="{96DA9F18-06BB-41DD-A7E8-05975B00AEF0}"/>
    <cellStyle name="Normal 7 3 4 3 2 3" xfId="5810" xr:uid="{AE2A9832-2A67-411D-A130-DB21F7062270}"/>
    <cellStyle name="Normal 7 3 4 3 3" xfId="1902" xr:uid="{36BA0D58-FD6D-47C5-A4C2-D5FD0C33A399}"/>
    <cellStyle name="Normal 7 3 4 3 3 2" xfId="5811" xr:uid="{4AE88CF2-74BC-4331-B712-E5A18F33A52A}"/>
    <cellStyle name="Normal 7 3 4 3 4" xfId="3500" xr:uid="{F3F66977-9E03-455A-9B1D-16B924E038BF}"/>
    <cellStyle name="Normal 7 3 4 4" xfId="1903" xr:uid="{B62A29DE-581B-4A04-B170-E7220B6DBB52}"/>
    <cellStyle name="Normal 7 3 4 4 2" xfId="1904" xr:uid="{63A3BC1C-D08E-4C95-B750-000D1418EB77}"/>
    <cellStyle name="Normal 7 3 4 4 2 2" xfId="5812" xr:uid="{1AF4C730-D1C3-4AB9-AE3B-ABAEAB0C03B9}"/>
    <cellStyle name="Normal 7 3 4 4 3" xfId="3501" xr:uid="{E36676B5-1DE9-4C5A-A22C-052CFD883507}"/>
    <cellStyle name="Normal 7 3 4 4 4" xfId="3502" xr:uid="{49E12BCE-D432-4A70-9DD6-C22711D9128B}"/>
    <cellStyle name="Normal 7 3 4 5" xfId="1905" xr:uid="{3A95D4C9-3FCA-4D6B-9AB3-72B3DDA32729}"/>
    <cellStyle name="Normal 7 3 4 5 2" xfId="5813" xr:uid="{85A38E1F-F109-4051-BAAD-AE7C96933D2D}"/>
    <cellStyle name="Normal 7 3 4 6" xfId="3503" xr:uid="{AF6E013A-DC5F-435F-BA28-5665AA064C3E}"/>
    <cellStyle name="Normal 7 3 4 7" xfId="3504" xr:uid="{2F2EB9B7-D179-4AC2-9405-33E32B903907}"/>
    <cellStyle name="Normal 7 3 5" xfId="361" xr:uid="{DDE0C57F-8227-4208-8756-6653E5BC5DCA}"/>
    <cellStyle name="Normal 7 3 5 2" xfId="719" xr:uid="{57873762-6F61-470A-8415-A2DA7CD48241}"/>
    <cellStyle name="Normal 7 3 5 2 2" xfId="1906" xr:uid="{8A7C4F01-A560-4CCE-8438-E664744955DA}"/>
    <cellStyle name="Normal 7 3 5 2 2 2" xfId="1907" xr:uid="{591AFFE3-F2DD-4D57-A728-8B3EE5787C91}"/>
    <cellStyle name="Normal 7 3 5 2 2 2 2" xfId="5814" xr:uid="{9499D1E2-DC35-4233-9F29-CDB4A6171C08}"/>
    <cellStyle name="Normal 7 3 5 2 2 3" xfId="5815" xr:uid="{A7A5C416-4CD9-4C85-AA31-197E09F506E5}"/>
    <cellStyle name="Normal 7 3 5 2 3" xfId="1908" xr:uid="{A902D869-1A1E-4329-8C0A-11C3432EA3CD}"/>
    <cellStyle name="Normal 7 3 5 2 3 2" xfId="5816" xr:uid="{F7A66B7B-C60B-4AB5-B108-39641B234BA5}"/>
    <cellStyle name="Normal 7 3 5 2 4" xfId="3505" xr:uid="{B79F3E07-30CA-4563-A194-6F25FFBF07EE}"/>
    <cellStyle name="Normal 7 3 5 3" xfId="1909" xr:uid="{4D25D29C-20B4-4D85-B8BA-E3E3348A7D64}"/>
    <cellStyle name="Normal 7 3 5 3 2" xfId="1910" xr:uid="{2DD6E907-7B8F-40E9-B8AC-C1A001B70640}"/>
    <cellStyle name="Normal 7 3 5 3 2 2" xfId="5817" xr:uid="{A9428B2D-5A8A-4238-85B4-5F906BB6AD38}"/>
    <cellStyle name="Normal 7 3 5 3 3" xfId="3506" xr:uid="{BE670A98-7B51-4C11-9AE5-B9B7A722A2B2}"/>
    <cellStyle name="Normal 7 3 5 3 4" xfId="3507" xr:uid="{324BC597-2EFE-454A-A5B0-35FE55127632}"/>
    <cellStyle name="Normal 7 3 5 4" xfId="1911" xr:uid="{5BCDAA77-1AC0-40AA-B535-EB6C95D64CEB}"/>
    <cellStyle name="Normal 7 3 5 4 2" xfId="5818" xr:uid="{AD02871E-7BBF-4F40-BE81-88FC6A6840EE}"/>
    <cellStyle name="Normal 7 3 5 5" xfId="3508" xr:uid="{9125A4DD-1053-4F32-95E4-14E787C6CCDC}"/>
    <cellStyle name="Normal 7 3 5 6" xfId="3509" xr:uid="{56DCEBCB-91AD-45D8-A3EA-E40194588ACB}"/>
    <cellStyle name="Normal 7 3 6" xfId="362" xr:uid="{93076044-75F3-49DF-AB17-683DE2129ADE}"/>
    <cellStyle name="Normal 7 3 6 2" xfId="1912" xr:uid="{5D1D041B-1517-4743-AB4D-838BCA1A10D7}"/>
    <cellStyle name="Normal 7 3 6 2 2" xfId="1913" xr:uid="{73F95549-612D-406C-94CC-666525B4A8E3}"/>
    <cellStyle name="Normal 7 3 6 2 2 2" xfId="5819" xr:uid="{F47E726C-9851-48D0-915C-381CA6D7CEDE}"/>
    <cellStyle name="Normal 7 3 6 2 3" xfId="3510" xr:uid="{EBC2BBB6-D762-480C-947D-51B52A984F12}"/>
    <cellStyle name="Normal 7 3 6 2 4" xfId="3511" xr:uid="{67F8FACC-3B4F-4AA7-A559-F7FA79A642B4}"/>
    <cellStyle name="Normal 7 3 6 3" xfId="1914" xr:uid="{FE1A8541-D174-4FF9-A83C-E9268A0DCE42}"/>
    <cellStyle name="Normal 7 3 6 3 2" xfId="5820" xr:uid="{0DD96D69-8E23-4F63-9019-2595A70DA81E}"/>
    <cellStyle name="Normal 7 3 6 4" xfId="3512" xr:uid="{D9F1B305-7251-432B-8800-82B804445EDE}"/>
    <cellStyle name="Normal 7 3 6 5" xfId="3513" xr:uid="{85959B30-4163-48B5-B767-7F51F3B7DAD3}"/>
    <cellStyle name="Normal 7 3 7" xfId="1915" xr:uid="{808C3DD6-F161-4C69-90EA-01ACE3D3368F}"/>
    <cellStyle name="Normal 7 3 7 2" xfId="1916" xr:uid="{9BAA2F50-095B-4EA5-B5A5-D191514863EB}"/>
    <cellStyle name="Normal 7 3 7 2 2" xfId="5821" xr:uid="{7290C3CA-CBB9-4C00-BE96-FDEF548B2814}"/>
    <cellStyle name="Normal 7 3 7 3" xfId="3514" xr:uid="{260ADB70-A6FA-449C-ADE5-754F68644048}"/>
    <cellStyle name="Normal 7 3 7 4" xfId="3515" xr:uid="{B48B0130-FD6E-4FBF-B0C2-CB2A9E315EBE}"/>
    <cellStyle name="Normal 7 3 8" xfId="1917" xr:uid="{C8E748AC-A5BC-4C02-9864-12CFC2F3FD46}"/>
    <cellStyle name="Normal 7 3 8 2" xfId="3516" xr:uid="{E325861B-39FF-4D14-AFFF-64586575F227}"/>
    <cellStyle name="Normal 7 3 8 3" xfId="3517" xr:uid="{4C1DAA6F-ED53-4913-8609-4884317BE2CD}"/>
    <cellStyle name="Normal 7 3 8 4" xfId="3518" xr:uid="{F5FA3330-183C-4FA9-8A1B-F85F0CBF6510}"/>
    <cellStyle name="Normal 7 3 9" xfId="3519" xr:uid="{BE9771ED-347F-4AC0-ADC3-49418027DDFE}"/>
    <cellStyle name="Normal 7 4" xfId="141" xr:uid="{02309325-BF44-4811-9334-4C5EBDA3C562}"/>
    <cellStyle name="Normal 7 4 10" xfId="3520" xr:uid="{4AF47086-52DE-4DD7-9559-B50443197C02}"/>
    <cellStyle name="Normal 7 4 11" xfId="3521" xr:uid="{75C54AEE-BF2C-477C-A34D-010420CEC2C0}"/>
    <cellStyle name="Normal 7 4 2" xfId="142" xr:uid="{6B0F2989-161F-44EB-8C9D-A48B659CD3F1}"/>
    <cellStyle name="Normal 7 4 2 2" xfId="363" xr:uid="{29716EC6-141C-4819-8F12-9520E4971EA2}"/>
    <cellStyle name="Normal 7 4 2 2 2" xfId="720" xr:uid="{A579B4B7-0201-4A11-80E7-C005577C1D8E}"/>
    <cellStyle name="Normal 7 4 2 2 2 2" xfId="721" xr:uid="{8ADFC660-9549-4408-9072-8189CE54221D}"/>
    <cellStyle name="Normal 7 4 2 2 2 2 2" xfId="1918" xr:uid="{D0A1097B-5764-48EA-A53D-4CD1158158B3}"/>
    <cellStyle name="Normal 7 4 2 2 2 2 2 2" xfId="5822" xr:uid="{F96F1FDD-E83B-4D2B-9B29-0AFAD199BCEB}"/>
    <cellStyle name="Normal 7 4 2 2 2 2 3" xfId="3522" xr:uid="{98C69D78-D685-4888-A450-8319394A4CBA}"/>
    <cellStyle name="Normal 7 4 2 2 2 2 4" xfId="3523" xr:uid="{26F6F0C7-7E1F-4CDC-95C9-BDA585D5810A}"/>
    <cellStyle name="Normal 7 4 2 2 2 3" xfId="1919" xr:uid="{62493FA4-06C1-419F-BF85-95CF019B57E6}"/>
    <cellStyle name="Normal 7 4 2 2 2 3 2" xfId="3524" xr:uid="{7B73CCD3-CDFD-4717-8B71-B6B34272D51F}"/>
    <cellStyle name="Normal 7 4 2 2 2 3 3" xfId="3525" xr:uid="{DC2C81FC-F1A9-48E1-9FE7-A16FB7E9A622}"/>
    <cellStyle name="Normal 7 4 2 2 2 3 4" xfId="3526" xr:uid="{0417D2BC-421A-42C9-956B-392924B30C5A}"/>
    <cellStyle name="Normal 7 4 2 2 2 4" xfId="3527" xr:uid="{159FC401-E0FF-4CF8-B221-37D7225FB4EC}"/>
    <cellStyle name="Normal 7 4 2 2 2 5" xfId="3528" xr:uid="{B80CEF23-E7DB-4EB3-899F-AE1E4F65F297}"/>
    <cellStyle name="Normal 7 4 2 2 2 6" xfId="3529" xr:uid="{4C18163B-60A3-411C-B8F4-F4731F8AC416}"/>
    <cellStyle name="Normal 7 4 2 2 3" xfId="722" xr:uid="{C662CF86-B53A-4244-A601-55A70377957D}"/>
    <cellStyle name="Normal 7 4 2 2 3 2" xfId="1920" xr:uid="{2817ABA5-D856-46D1-9C30-5AF47051CB43}"/>
    <cellStyle name="Normal 7 4 2 2 3 2 2" xfId="3530" xr:uid="{70256273-E281-4B7B-A46B-6FB089B2C5B3}"/>
    <cellStyle name="Normal 7 4 2 2 3 2 3" xfId="3531" xr:uid="{D64CFEFA-1377-4288-B923-9C5AC20A7E73}"/>
    <cellStyle name="Normal 7 4 2 2 3 2 4" xfId="3532" xr:uid="{D0E66459-66DE-45E1-9B2D-0C69D96BDC64}"/>
    <cellStyle name="Normal 7 4 2 2 3 3" xfId="3533" xr:uid="{B9EF6D2B-30B8-4E10-9405-D00FD5E2CB4D}"/>
    <cellStyle name="Normal 7 4 2 2 3 4" xfId="3534" xr:uid="{45ABE5D4-2890-4C4C-8D5D-341FFCF92519}"/>
    <cellStyle name="Normal 7 4 2 2 3 5" xfId="3535" xr:uid="{926756E5-DB92-4685-A22A-7B356DC58D81}"/>
    <cellStyle name="Normal 7 4 2 2 4" xfId="1921" xr:uid="{48A7FA70-6314-43FC-9136-A051B1371DAB}"/>
    <cellStyle name="Normal 7 4 2 2 4 2" xfId="3536" xr:uid="{CA64CDD6-B91A-4D7F-9DB5-8330DBADEB14}"/>
    <cellStyle name="Normal 7 4 2 2 4 3" xfId="3537" xr:uid="{6D9E91A9-7B85-4E8E-937F-2F5DCACAC765}"/>
    <cellStyle name="Normal 7 4 2 2 4 4" xfId="3538" xr:uid="{2D0D40DC-9F9B-48B0-B412-550DD5ED36E4}"/>
    <cellStyle name="Normal 7 4 2 2 5" xfId="3539" xr:uid="{68D0AB31-EABC-487F-80C8-10C5CCE0FDF9}"/>
    <cellStyle name="Normal 7 4 2 2 5 2" xfId="3540" xr:uid="{2A2E1D87-1920-4192-A305-07760190409B}"/>
    <cellStyle name="Normal 7 4 2 2 5 3" xfId="3541" xr:uid="{0C82DE8B-49F0-4D20-86DD-7861EF16C501}"/>
    <cellStyle name="Normal 7 4 2 2 5 4" xfId="3542" xr:uid="{0EDBCCC6-B0F2-4CF6-AA76-C94E4038D166}"/>
    <cellStyle name="Normal 7 4 2 2 6" xfId="3543" xr:uid="{A98575A2-AD0C-425C-9610-218CFF0CEE0B}"/>
    <cellStyle name="Normal 7 4 2 2 7" xfId="3544" xr:uid="{9FE37EBC-0C76-4933-852D-047459C74791}"/>
    <cellStyle name="Normal 7 4 2 2 8" xfId="3545" xr:uid="{6251A4D4-0BFE-4D82-9D06-F813247C65FF}"/>
    <cellStyle name="Normal 7 4 2 3" xfId="723" xr:uid="{6797D849-80A9-475B-BFED-A184885C8B20}"/>
    <cellStyle name="Normal 7 4 2 3 2" xfId="724" xr:uid="{55F708DD-1ADC-44C6-B664-64A742819B6B}"/>
    <cellStyle name="Normal 7 4 2 3 2 2" xfId="725" xr:uid="{21753E98-5401-4360-A190-B5F3C098E881}"/>
    <cellStyle name="Normal 7 4 2 3 2 2 2" xfId="5823" xr:uid="{6C6D025D-570E-4E4B-BD61-4430B31BB9AF}"/>
    <cellStyle name="Normal 7 4 2 3 2 3" xfId="3546" xr:uid="{97FA7CDB-E6C6-4EEA-BE0C-1DC586561432}"/>
    <cellStyle name="Normal 7 4 2 3 2 4" xfId="3547" xr:uid="{026D6D26-53FA-4D7F-87BA-10AFA57EA597}"/>
    <cellStyle name="Normal 7 4 2 3 3" xfId="726" xr:uid="{C08E1711-961E-419A-8982-15292CAC0EBF}"/>
    <cellStyle name="Normal 7 4 2 3 3 2" xfId="3548" xr:uid="{706F58AA-CC01-4999-9405-1E9571180E5C}"/>
    <cellStyle name="Normal 7 4 2 3 3 3" xfId="3549" xr:uid="{B3762CA9-3244-4EFC-A491-7A83998C9EBE}"/>
    <cellStyle name="Normal 7 4 2 3 3 4" xfId="3550" xr:uid="{DCB8EC88-FF5F-49DF-A0D3-72FDD98562BB}"/>
    <cellStyle name="Normal 7 4 2 3 4" xfId="3551" xr:uid="{DA54FB69-ECBE-45AD-A490-ABEC1ED93DF6}"/>
    <cellStyle name="Normal 7 4 2 3 5" xfId="3552" xr:uid="{CD838A4B-FE7F-404F-9715-05E1547AD9F1}"/>
    <cellStyle name="Normal 7 4 2 3 6" xfId="3553" xr:uid="{51F1D319-ABBB-4443-AED2-806CEBA68C9F}"/>
    <cellStyle name="Normal 7 4 2 4" xfId="727" xr:uid="{E126E07A-F843-442D-AD0B-B088F330E9FD}"/>
    <cellStyle name="Normal 7 4 2 4 2" xfId="728" xr:uid="{CAAE19EF-6666-411C-B298-A81BB19D6D9D}"/>
    <cellStyle name="Normal 7 4 2 4 2 2" xfId="3554" xr:uid="{4D19B640-980D-4CF0-9D84-A5DB8D7973E0}"/>
    <cellStyle name="Normal 7 4 2 4 2 3" xfId="3555" xr:uid="{56144844-8E35-4F8B-B5C5-FF904FBC9B3C}"/>
    <cellStyle name="Normal 7 4 2 4 2 4" xfId="3556" xr:uid="{75B5E396-9A95-48C6-884F-C9E140582811}"/>
    <cellStyle name="Normal 7 4 2 4 3" xfId="3557" xr:uid="{258D6AC2-2C4C-4D0B-B3AD-CCEE8B364BEA}"/>
    <cellStyle name="Normal 7 4 2 4 4" xfId="3558" xr:uid="{66AF0B03-25CB-44B2-A9B8-4886278412FB}"/>
    <cellStyle name="Normal 7 4 2 4 5" xfId="3559" xr:uid="{07D3CA83-D7F0-4E93-9220-484B7B1C6019}"/>
    <cellStyle name="Normal 7 4 2 5" xfId="729" xr:uid="{21F65140-8319-4DD2-BA4D-02C3AE4C044E}"/>
    <cellStyle name="Normal 7 4 2 5 2" xfId="3560" xr:uid="{FE4F2142-00A8-4FBD-9850-802735C4C254}"/>
    <cellStyle name="Normal 7 4 2 5 3" xfId="3561" xr:uid="{CF0AA331-4F6E-49BE-A1C1-C5DAB449D6A6}"/>
    <cellStyle name="Normal 7 4 2 5 4" xfId="3562" xr:uid="{3A93D689-DE6E-4636-AEF4-2916B21B6C31}"/>
    <cellStyle name="Normal 7 4 2 6" xfId="3563" xr:uid="{5A805E47-BE2F-451F-B440-3A4E14498C63}"/>
    <cellStyle name="Normal 7 4 2 6 2" xfId="3564" xr:uid="{9FEBF982-F113-48DF-9AD9-DD5581873C71}"/>
    <cellStyle name="Normal 7 4 2 6 3" xfId="3565" xr:uid="{5CD4ED50-6C56-4D57-BFC3-D5255DEE9354}"/>
    <cellStyle name="Normal 7 4 2 6 4" xfId="3566" xr:uid="{E0D7A0D0-4BE0-4E31-A080-3235C68C0A1E}"/>
    <cellStyle name="Normal 7 4 2 7" xfId="3567" xr:uid="{B50C533B-2080-41A3-8E97-6BB5E4A0460C}"/>
    <cellStyle name="Normal 7 4 2 8" xfId="3568" xr:uid="{57B8FD5B-8082-4211-8A0A-4E1085A6583A}"/>
    <cellStyle name="Normal 7 4 2 9" xfId="3569" xr:uid="{B77D343C-A377-4615-9A7E-ABBDC8481CD2}"/>
    <cellStyle name="Normal 7 4 3" xfId="364" xr:uid="{16C302D6-1986-480F-AAFB-0EB4A2E5DBD9}"/>
    <cellStyle name="Normal 7 4 3 2" xfId="730" xr:uid="{3768D733-9419-407A-ACAC-8C9AE458DC9E}"/>
    <cellStyle name="Normal 7 4 3 2 2" xfId="731" xr:uid="{176307B5-92DB-417B-BD44-4C27C8A52AC6}"/>
    <cellStyle name="Normal 7 4 3 2 2 2" xfId="1922" xr:uid="{ED0C5FAE-C9C8-4E56-8A4C-1B22BBAE81E6}"/>
    <cellStyle name="Normal 7 4 3 2 2 2 2" xfId="1923" xr:uid="{6B972280-B0E0-49C0-9C25-470F91FD760A}"/>
    <cellStyle name="Normal 7 4 3 2 2 3" xfId="1924" xr:uid="{3525F02D-C51F-41CF-912A-933A9EC42469}"/>
    <cellStyle name="Normal 7 4 3 2 2 4" xfId="3570" xr:uid="{8249972C-C8E6-4B7F-8868-F8D1388C055C}"/>
    <cellStyle name="Normal 7 4 3 2 3" xfId="1925" xr:uid="{0FA4AA3C-D7A9-4E05-BC4D-C28154B1775D}"/>
    <cellStyle name="Normal 7 4 3 2 3 2" xfId="1926" xr:uid="{13446638-DD59-4CA3-B929-D2660A7A06CC}"/>
    <cellStyle name="Normal 7 4 3 2 3 3" xfId="3571" xr:uid="{65D04C2A-5383-43F1-A23F-7BDFF9407ACD}"/>
    <cellStyle name="Normal 7 4 3 2 3 4" xfId="3572" xr:uid="{6076318E-D429-45D3-8E51-93B32D2F1CA6}"/>
    <cellStyle name="Normal 7 4 3 2 4" xfId="1927" xr:uid="{9445A254-C03B-41AC-ABF5-AE3A380C0C58}"/>
    <cellStyle name="Normal 7 4 3 2 5" xfId="3573" xr:uid="{4FE31CD0-CC4A-4A85-9719-03A96CB13B8D}"/>
    <cellStyle name="Normal 7 4 3 2 6" xfId="3574" xr:uid="{C591DC5A-D6F7-4312-ACB0-22818FA70BC8}"/>
    <cellStyle name="Normal 7 4 3 3" xfId="732" xr:uid="{A80F9ECD-76FA-4770-BC3C-52169B0017E1}"/>
    <cellStyle name="Normal 7 4 3 3 2" xfId="1928" xr:uid="{4E44697D-6428-40F3-A908-76B819CCCDBE}"/>
    <cellStyle name="Normal 7 4 3 3 2 2" xfId="1929" xr:uid="{88D31AB1-CE51-418E-B45F-4580DB678A03}"/>
    <cellStyle name="Normal 7 4 3 3 2 3" xfId="3575" xr:uid="{0A040AF9-C0FF-4429-A19D-3FFCDEC884C8}"/>
    <cellStyle name="Normal 7 4 3 3 2 4" xfId="3576" xr:uid="{39E5BA8D-A981-4303-86E1-B17C40198FE2}"/>
    <cellStyle name="Normal 7 4 3 3 3" xfId="1930" xr:uid="{A5F92113-4FAD-409D-B28B-EBD1C9BFF8C6}"/>
    <cellStyle name="Normal 7 4 3 3 4" xfId="3577" xr:uid="{513FCE81-3E8C-487B-866D-3F346FDA1132}"/>
    <cellStyle name="Normal 7 4 3 3 5" xfId="3578" xr:uid="{7D2B2167-8FE3-4D8C-BFD6-F828643B5ABD}"/>
    <cellStyle name="Normal 7 4 3 4" xfId="1931" xr:uid="{F9AF078F-21F7-43F9-AF70-07BA0C856186}"/>
    <cellStyle name="Normal 7 4 3 4 2" xfId="1932" xr:uid="{11307292-5C23-492C-A55A-153B2B69EED3}"/>
    <cellStyle name="Normal 7 4 3 4 3" xfId="3579" xr:uid="{3D1EE576-CB30-45CF-8328-982D4AB23624}"/>
    <cellStyle name="Normal 7 4 3 4 4" xfId="3580" xr:uid="{702C4FB5-03D8-4DE0-AED0-CAF6B6386BCC}"/>
    <cellStyle name="Normal 7 4 3 5" xfId="1933" xr:uid="{8BF824B1-80D1-4C36-8E44-0CF5ADF5A769}"/>
    <cellStyle name="Normal 7 4 3 5 2" xfId="3581" xr:uid="{F4C37FB4-5FEB-437D-9AA9-0580DF5B10C3}"/>
    <cellStyle name="Normal 7 4 3 5 3" xfId="3582" xr:uid="{98EB7B56-F1FC-470E-932B-FB4B9861386A}"/>
    <cellStyle name="Normal 7 4 3 5 4" xfId="3583" xr:uid="{D81DA9AF-FFDC-4D5A-9582-8D9A6C03C643}"/>
    <cellStyle name="Normal 7 4 3 6" xfId="3584" xr:uid="{5DAC3933-E607-402A-AEDB-CBA37A063229}"/>
    <cellStyle name="Normal 7 4 3 7" xfId="3585" xr:uid="{EE00C29E-F28D-4688-AC1E-39B769A4E055}"/>
    <cellStyle name="Normal 7 4 3 8" xfId="3586" xr:uid="{53891300-EA26-4A38-80B6-0B6736FB9AA5}"/>
    <cellStyle name="Normal 7 4 4" xfId="365" xr:uid="{A2C3E22A-3780-490C-B65C-45B77C5CF760}"/>
    <cellStyle name="Normal 7 4 4 2" xfId="733" xr:uid="{400F19B3-1761-4A52-AA6B-0AE593800996}"/>
    <cellStyle name="Normal 7 4 4 2 2" xfId="734" xr:uid="{09DEA761-B490-44EE-A587-7CA197570F6B}"/>
    <cellStyle name="Normal 7 4 4 2 2 2" xfId="1934" xr:uid="{A5659C86-3D4D-419C-8D6B-CF62C608651F}"/>
    <cellStyle name="Normal 7 4 4 2 2 3" xfId="3587" xr:uid="{816E665B-1B43-4359-81C8-C7AFF198A4BC}"/>
    <cellStyle name="Normal 7 4 4 2 2 4" xfId="3588" xr:uid="{3D02FD5A-50E2-4972-A49C-86B3E4D5A941}"/>
    <cellStyle name="Normal 7 4 4 2 3" xfId="1935" xr:uid="{5E70DCB3-8DEF-42A3-B28E-CAF275E14493}"/>
    <cellStyle name="Normal 7 4 4 2 4" xfId="3589" xr:uid="{B41A2C48-75E9-4BE1-94FF-4EB7C5CC8D4B}"/>
    <cellStyle name="Normal 7 4 4 2 5" xfId="3590" xr:uid="{B53E5590-8CE1-45EE-BDA5-F7D7A0BCDBFF}"/>
    <cellStyle name="Normal 7 4 4 3" xfId="735" xr:uid="{6F979171-CEDD-4F36-9872-DB92866310EC}"/>
    <cellStyle name="Normal 7 4 4 3 2" xfId="1936" xr:uid="{26C3B7F9-9AD9-4C1A-9A49-682F120E11D7}"/>
    <cellStyle name="Normal 7 4 4 3 3" xfId="3591" xr:uid="{35CCCEF1-E725-40B3-A73E-1F164B71D399}"/>
    <cellStyle name="Normal 7 4 4 3 4" xfId="3592" xr:uid="{FA7D953B-5AFA-4A52-AD56-4E9D6FB765A8}"/>
    <cellStyle name="Normal 7 4 4 4" xfId="1937" xr:uid="{B56223F8-8907-44E0-91C9-16EDD724520B}"/>
    <cellStyle name="Normal 7 4 4 4 2" xfId="3593" xr:uid="{2C4CFBF1-3454-4323-BAB0-65EA07C8738F}"/>
    <cellStyle name="Normal 7 4 4 4 3" xfId="3594" xr:uid="{6A16D0D2-7E68-4F7A-9690-FB2B0E7EF77E}"/>
    <cellStyle name="Normal 7 4 4 4 4" xfId="3595" xr:uid="{DAB3F4F2-ADF4-4850-BD9C-D563CCEE44E5}"/>
    <cellStyle name="Normal 7 4 4 5" xfId="3596" xr:uid="{8BF99C8E-214E-4B02-862B-B014BB1088FE}"/>
    <cellStyle name="Normal 7 4 4 6" xfId="3597" xr:uid="{A7708861-92EA-4940-A112-AC26A9FD991D}"/>
    <cellStyle name="Normal 7 4 4 7" xfId="3598" xr:uid="{8EDDC961-63B5-46DB-964C-284503FFB267}"/>
    <cellStyle name="Normal 7 4 5" xfId="366" xr:uid="{71CAA1BA-194D-451B-8EE5-9B6032EA72F4}"/>
    <cellStyle name="Normal 7 4 5 2" xfId="736" xr:uid="{CF592CF5-096E-46DE-BCFA-23F902DB647E}"/>
    <cellStyle name="Normal 7 4 5 2 2" xfId="1938" xr:uid="{557D3314-9B34-49B5-91BC-AFC935BB4BA9}"/>
    <cellStyle name="Normal 7 4 5 2 3" xfId="3599" xr:uid="{097943AA-4592-400C-8F02-18CD6B1F1DC6}"/>
    <cellStyle name="Normal 7 4 5 2 4" xfId="3600" xr:uid="{2D9C2B93-7F2C-481B-8032-DCAABD1F3C8A}"/>
    <cellStyle name="Normal 7 4 5 3" xfId="1939" xr:uid="{B098016A-1815-4E70-80EE-756015CCD7AE}"/>
    <cellStyle name="Normal 7 4 5 3 2" xfId="3601" xr:uid="{0FBA8354-7432-4699-9FFB-C1DC7C07995A}"/>
    <cellStyle name="Normal 7 4 5 3 3" xfId="3602" xr:uid="{5996B0D3-0D45-4840-9C69-4739C89E558D}"/>
    <cellStyle name="Normal 7 4 5 3 4" xfId="3603" xr:uid="{487D1969-3BA2-4286-96C4-4FD75D92972F}"/>
    <cellStyle name="Normal 7 4 5 4" xfId="3604" xr:uid="{61A1798D-299B-4ABA-A289-6593D4FBFBE4}"/>
    <cellStyle name="Normal 7 4 5 5" xfId="3605" xr:uid="{A433B465-9F01-47BA-AA4C-2AF28579D157}"/>
    <cellStyle name="Normal 7 4 5 6" xfId="3606" xr:uid="{A68D9B88-7E18-43E9-B1B4-93E76725EE43}"/>
    <cellStyle name="Normal 7 4 6" xfId="737" xr:uid="{4B5D9437-185D-4C63-A403-BEB525DBAF4B}"/>
    <cellStyle name="Normal 7 4 6 2" xfId="1940" xr:uid="{9BA77F55-CD2B-4E18-8D10-A184B1A49A59}"/>
    <cellStyle name="Normal 7 4 6 2 2" xfId="3607" xr:uid="{8E4929E8-9B04-4A6D-962E-B2F8C63C9481}"/>
    <cellStyle name="Normal 7 4 6 2 3" xfId="3608" xr:uid="{90BA2FE4-836E-4BC1-A64A-76F04E5F0BAB}"/>
    <cellStyle name="Normal 7 4 6 2 4" xfId="3609" xr:uid="{5F61A6BE-1D64-4D07-B6B5-B85E22AB560B}"/>
    <cellStyle name="Normal 7 4 6 3" xfId="3610" xr:uid="{EAC9B7B6-0120-4975-A7E6-7D5208AC2CB8}"/>
    <cellStyle name="Normal 7 4 6 4" xfId="3611" xr:uid="{C5970D0A-941C-4D84-9CF3-9E1037E735A5}"/>
    <cellStyle name="Normal 7 4 6 5" xfId="3612" xr:uid="{F99D58A8-D19F-4F5C-A529-1A14F933EFF2}"/>
    <cellStyle name="Normal 7 4 7" xfId="1941" xr:uid="{4BFE8838-AF17-4832-899A-9C748675EC95}"/>
    <cellStyle name="Normal 7 4 7 2" xfId="3613" xr:uid="{EE4E8F2F-7293-4D7E-9828-39251619DFC1}"/>
    <cellStyle name="Normal 7 4 7 3" xfId="3614" xr:uid="{E7D33CF4-4511-4100-9239-F4ABADE5CA5D}"/>
    <cellStyle name="Normal 7 4 7 4" xfId="3615" xr:uid="{ED3FDF68-C939-4208-A97B-F09B79436AC5}"/>
    <cellStyle name="Normal 7 4 8" xfId="3616" xr:uid="{F33E376C-9C9B-463B-8F12-1B1036495E8B}"/>
    <cellStyle name="Normal 7 4 8 2" xfId="3617" xr:uid="{3ABEFD02-DE5C-46DB-828A-C68A26E63397}"/>
    <cellStyle name="Normal 7 4 8 3" xfId="3618" xr:uid="{132C7FBB-F60B-42AA-B97D-C0F50DB0EE5A}"/>
    <cellStyle name="Normal 7 4 8 4" xfId="3619" xr:uid="{CBE056EB-E742-4A6D-A970-EB91B1344819}"/>
    <cellStyle name="Normal 7 4 9" xfId="3620" xr:uid="{4BBC3E93-FA4E-4285-B65A-FFE708AC606A}"/>
    <cellStyle name="Normal 7 5" xfId="143" xr:uid="{7ACA3074-5901-49AA-B5BB-78833BE78C7D}"/>
    <cellStyle name="Normal 7 5 2" xfId="144" xr:uid="{A22FF99D-24C9-457A-A1C6-FC095D9E077F}"/>
    <cellStyle name="Normal 7 5 2 2" xfId="367" xr:uid="{4FBEF175-95C5-41F1-96FC-C66074C8889E}"/>
    <cellStyle name="Normal 7 5 2 2 2" xfId="738" xr:uid="{45E34E36-A4F9-4A2D-89CE-2C963DEF4AA3}"/>
    <cellStyle name="Normal 7 5 2 2 2 2" xfId="1942" xr:uid="{292D203D-375C-457D-950D-60B715C4D02F}"/>
    <cellStyle name="Normal 7 5 2 2 2 2 2" xfId="5824" xr:uid="{2B0DF59E-281C-4C2D-88C4-08CFC89A35E2}"/>
    <cellStyle name="Normal 7 5 2 2 2 3" xfId="3621" xr:uid="{B3B6F8F0-059B-4DD8-9646-E5EAE9632CBA}"/>
    <cellStyle name="Normal 7 5 2 2 2 4" xfId="3622" xr:uid="{D08C0210-3AA3-45E1-B110-DE15C4F1F251}"/>
    <cellStyle name="Normal 7 5 2 2 3" xfId="1943" xr:uid="{8E8D4CEB-70F0-4786-90CB-4A1E821CE6A0}"/>
    <cellStyle name="Normal 7 5 2 2 3 2" xfId="3623" xr:uid="{962BDD38-08F3-4242-AF49-B3E6131BB106}"/>
    <cellStyle name="Normal 7 5 2 2 3 3" xfId="3624" xr:uid="{288E5609-7827-40C7-B644-E4A0F353799A}"/>
    <cellStyle name="Normal 7 5 2 2 3 4" xfId="3625" xr:uid="{4E602EE1-EA0E-436F-B809-72B0ABE6FC45}"/>
    <cellStyle name="Normal 7 5 2 2 4" xfId="3626" xr:uid="{803B85A1-43B3-4F88-A760-9F570F0D75D8}"/>
    <cellStyle name="Normal 7 5 2 2 5" xfId="3627" xr:uid="{7BC7BB65-C3E8-4708-B1BD-06D7F08DF3FF}"/>
    <cellStyle name="Normal 7 5 2 2 6" xfId="3628" xr:uid="{B769596E-D1EB-49F4-BD44-F08E283A5555}"/>
    <cellStyle name="Normal 7 5 2 3" xfId="739" xr:uid="{C61A87FE-2A9C-4183-89F6-7A3181D9A665}"/>
    <cellStyle name="Normal 7 5 2 3 2" xfId="1944" xr:uid="{44B05C7E-58FE-4D07-A27A-5B3518027FD6}"/>
    <cellStyle name="Normal 7 5 2 3 2 2" xfId="3629" xr:uid="{285EE20B-B408-4B6A-BE9D-F21DEC333455}"/>
    <cellStyle name="Normal 7 5 2 3 2 3" xfId="3630" xr:uid="{4C4E4359-BDF6-4705-B3C0-8E110998979D}"/>
    <cellStyle name="Normal 7 5 2 3 2 4" xfId="3631" xr:uid="{E19CB475-4D80-4861-95AE-E125C6B0C804}"/>
    <cellStyle name="Normal 7 5 2 3 3" xfId="3632" xr:uid="{1D5BB5F1-72E8-45DD-89DC-8DEFD2896B00}"/>
    <cellStyle name="Normal 7 5 2 3 4" xfId="3633" xr:uid="{0489D806-5CC3-4F65-BA2A-F4C227B3C489}"/>
    <cellStyle name="Normal 7 5 2 3 5" xfId="3634" xr:uid="{B1264B47-A6C9-481B-ACDA-0646D8DABC43}"/>
    <cellStyle name="Normal 7 5 2 4" xfId="1945" xr:uid="{39825D13-8310-40DE-8D6C-487C6B3F1249}"/>
    <cellStyle name="Normal 7 5 2 4 2" xfId="3635" xr:uid="{2417FE93-5F0A-4A55-AC17-325B92D8682F}"/>
    <cellStyle name="Normal 7 5 2 4 3" xfId="3636" xr:uid="{3943E127-A8C7-4127-B833-7A104FB70E9E}"/>
    <cellStyle name="Normal 7 5 2 4 4" xfId="3637" xr:uid="{D62102CA-B28F-4889-8E12-4BE64AA03B96}"/>
    <cellStyle name="Normal 7 5 2 5" xfId="3638" xr:uid="{A3365EF6-D705-4705-83B3-FA878F17413C}"/>
    <cellStyle name="Normal 7 5 2 5 2" xfId="3639" xr:uid="{CAA56F4A-D2C1-4C5C-95EB-5773A5899B26}"/>
    <cellStyle name="Normal 7 5 2 5 3" xfId="3640" xr:uid="{5F01193A-83C7-4296-A612-D0066307CF8E}"/>
    <cellStyle name="Normal 7 5 2 5 4" xfId="3641" xr:uid="{247559B9-B52A-444E-96DA-51E0DCE4A92D}"/>
    <cellStyle name="Normal 7 5 2 6" xfId="3642" xr:uid="{98D6638D-AE85-438B-B708-04A0EDD9830F}"/>
    <cellStyle name="Normal 7 5 2 7" xfId="3643" xr:uid="{D4402C25-2CE4-4ADD-9BD1-907C802D1A10}"/>
    <cellStyle name="Normal 7 5 2 8" xfId="3644" xr:uid="{E1053721-C982-44CA-9309-7124C025958E}"/>
    <cellStyle name="Normal 7 5 3" xfId="368" xr:uid="{D18F3649-4D21-4FD4-8781-DECFB77B1CF3}"/>
    <cellStyle name="Normal 7 5 3 2" xfId="740" xr:uid="{CE88F7FD-17C6-4A5E-92D5-FAE7B73A43D7}"/>
    <cellStyle name="Normal 7 5 3 2 2" xfId="741" xr:uid="{90874BEF-75D4-4280-9F4A-FCF830BADC6F}"/>
    <cellStyle name="Normal 7 5 3 2 2 2" xfId="5825" xr:uid="{9D1611BC-E34B-4F3F-AEE8-8EE03DC78C72}"/>
    <cellStyle name="Normal 7 5 3 2 3" xfId="3645" xr:uid="{06549A5F-24B9-43DB-A265-16BABC1A9614}"/>
    <cellStyle name="Normal 7 5 3 2 4" xfId="3646" xr:uid="{372DEA5E-91D4-4E24-9447-86B4A3C4B2AD}"/>
    <cellStyle name="Normal 7 5 3 3" xfId="742" xr:uid="{96DA15D3-019C-49FC-9939-8CFF6D067727}"/>
    <cellStyle name="Normal 7 5 3 3 2" xfId="3647" xr:uid="{3B0A63DB-68A8-4644-891A-D221DFF4F0AE}"/>
    <cellStyle name="Normal 7 5 3 3 3" xfId="3648" xr:uid="{9AFAB992-B6E6-40C6-A4DF-BF08E9113981}"/>
    <cellStyle name="Normal 7 5 3 3 4" xfId="3649" xr:uid="{C04CD2EE-69E6-420A-A7CC-C4800BD1807C}"/>
    <cellStyle name="Normal 7 5 3 4" xfId="3650" xr:uid="{245B2868-6D0C-45B9-ADE7-173D6E305010}"/>
    <cellStyle name="Normal 7 5 3 5" xfId="3651" xr:uid="{AA88BFE7-281A-4157-8309-7141E01F58AD}"/>
    <cellStyle name="Normal 7 5 3 6" xfId="3652" xr:uid="{807BB4E4-E456-4EE9-9922-6BD7DC410D20}"/>
    <cellStyle name="Normal 7 5 4" xfId="369" xr:uid="{786ABEF2-A2C8-407B-B217-2AA2FA278718}"/>
    <cellStyle name="Normal 7 5 4 2" xfId="743" xr:uid="{802EB3EC-A803-4917-92EF-6710A7ED4534}"/>
    <cellStyle name="Normal 7 5 4 2 2" xfId="3653" xr:uid="{28C85501-6CA6-4993-9B02-CCE59E94DBE8}"/>
    <cellStyle name="Normal 7 5 4 2 3" xfId="3654" xr:uid="{B7E2D128-A797-4346-8DD3-336484639FA8}"/>
    <cellStyle name="Normal 7 5 4 2 4" xfId="3655" xr:uid="{2B401465-9FDD-49CD-9B2A-42F856DD96FB}"/>
    <cellStyle name="Normal 7 5 4 3" xfId="3656" xr:uid="{C60F700E-52CF-442B-B5D3-5F81DD0D5453}"/>
    <cellStyle name="Normal 7 5 4 4" xfId="3657" xr:uid="{D0A04DAD-057C-4166-9DA9-46B848D58384}"/>
    <cellStyle name="Normal 7 5 4 5" xfId="3658" xr:uid="{94B76E8B-4420-4DE1-9367-790BE48607E4}"/>
    <cellStyle name="Normal 7 5 5" xfId="744" xr:uid="{2E322904-FD97-4594-9921-B303EEE0772D}"/>
    <cellStyle name="Normal 7 5 5 2" xfId="3659" xr:uid="{99219A2E-9B86-4645-8DC9-E3379FE7B008}"/>
    <cellStyle name="Normal 7 5 5 3" xfId="3660" xr:uid="{333D36A1-7D90-4941-A2EE-ABB64E387353}"/>
    <cellStyle name="Normal 7 5 5 4" xfId="3661" xr:uid="{F2811D97-984C-4556-9D4B-3C9E80EF1634}"/>
    <cellStyle name="Normal 7 5 6" xfId="3662" xr:uid="{ABEAE081-E505-4707-B69E-C77CACFB9EFE}"/>
    <cellStyle name="Normal 7 5 6 2" xfId="3663" xr:uid="{2702BB35-7D4A-4970-ACD7-B945183B1223}"/>
    <cellStyle name="Normal 7 5 6 3" xfId="3664" xr:uid="{03150D3A-F7BE-4E4A-B7F5-B642333F4CB6}"/>
    <cellStyle name="Normal 7 5 6 4" xfId="3665" xr:uid="{19E42C80-8949-4F5E-A57E-7EDD4930A903}"/>
    <cellStyle name="Normal 7 5 7" xfId="3666" xr:uid="{633A7024-9707-45EF-B053-D286BEC4023E}"/>
    <cellStyle name="Normal 7 5 8" xfId="3667" xr:uid="{7C9DD351-1E47-4C71-9A9E-631D8AF09E12}"/>
    <cellStyle name="Normal 7 5 9" xfId="3668" xr:uid="{3F5D836B-1CA6-4915-967F-FD5054F9F422}"/>
    <cellStyle name="Normal 7 6" xfId="145" xr:uid="{D99896F3-9307-40D7-BA4F-72C42E39D650}"/>
    <cellStyle name="Normal 7 6 2" xfId="370" xr:uid="{9E30CBEE-4ED9-480B-B252-2C092EDD0BD3}"/>
    <cellStyle name="Normal 7 6 2 2" xfId="745" xr:uid="{482E0300-60B2-4F3F-8378-60AAD512E636}"/>
    <cellStyle name="Normal 7 6 2 2 2" xfId="1946" xr:uid="{966E8323-9CF3-45EC-800A-4E51C4A1881F}"/>
    <cellStyle name="Normal 7 6 2 2 2 2" xfId="1947" xr:uid="{99852AFE-D6CE-4834-B96D-46BFC4281CDF}"/>
    <cellStyle name="Normal 7 6 2 2 3" xfId="1948" xr:uid="{57BA2E4A-6D55-4C3E-8198-619C405B8C88}"/>
    <cellStyle name="Normal 7 6 2 2 4" xfId="3669" xr:uid="{F4FE9269-CBD8-4DED-A81D-685946271E5A}"/>
    <cellStyle name="Normal 7 6 2 3" xfId="1949" xr:uid="{74F8B6E6-3926-40CE-846D-B5515969D875}"/>
    <cellStyle name="Normal 7 6 2 3 2" xfId="1950" xr:uid="{89AFEE26-BDB5-4473-A86B-9720E93596DD}"/>
    <cellStyle name="Normal 7 6 2 3 3" xfId="3670" xr:uid="{F8AD846A-5CF3-4E71-8727-E9C41F28AC75}"/>
    <cellStyle name="Normal 7 6 2 3 4" xfId="3671" xr:uid="{AD93C79C-49EB-4FB4-A765-4CD74DEE922B}"/>
    <cellStyle name="Normal 7 6 2 4" xfId="1951" xr:uid="{A3CA0972-B65D-40D7-99BD-6F122CAD7CC3}"/>
    <cellStyle name="Normal 7 6 2 5" xfId="3672" xr:uid="{7CA8CFBE-99F3-4B12-A03F-886A20093D49}"/>
    <cellStyle name="Normal 7 6 2 6" xfId="3673" xr:uid="{4DBA54F8-047A-4036-ADA1-83BD171A2B37}"/>
    <cellStyle name="Normal 7 6 3" xfId="746" xr:uid="{012E7E03-3966-41AA-B568-9144B8B21C4F}"/>
    <cellStyle name="Normal 7 6 3 2" xfId="1952" xr:uid="{61410644-D50E-436C-9DC5-280913CA5977}"/>
    <cellStyle name="Normal 7 6 3 2 2" xfId="1953" xr:uid="{1721811B-2125-439D-9689-628A975178BD}"/>
    <cellStyle name="Normal 7 6 3 2 3" xfId="3674" xr:uid="{F569F0B3-31EB-4D8E-BA45-F8006FA3BDC5}"/>
    <cellStyle name="Normal 7 6 3 2 4" xfId="3675" xr:uid="{29F899BC-A949-4E56-901F-3C91B86674AD}"/>
    <cellStyle name="Normal 7 6 3 3" xfId="1954" xr:uid="{E553E466-B004-4BCA-90D0-5215DFF90571}"/>
    <cellStyle name="Normal 7 6 3 4" xfId="3676" xr:uid="{3F88A30E-9AAC-41F0-8C74-4E4E21B315AB}"/>
    <cellStyle name="Normal 7 6 3 5" xfId="3677" xr:uid="{E6568C48-0386-45A8-A81D-4F6CE30C6F9B}"/>
    <cellStyle name="Normal 7 6 4" xfId="1955" xr:uid="{B9785531-48EB-4955-B8D9-C3A5BBF50862}"/>
    <cellStyle name="Normal 7 6 4 2" xfId="1956" xr:uid="{21113939-B2CF-4EEA-A935-7C7799C118CC}"/>
    <cellStyle name="Normal 7 6 4 3" xfId="3678" xr:uid="{A16D06F7-7249-4A05-BBC7-30C9CBD0C9D7}"/>
    <cellStyle name="Normal 7 6 4 4" xfId="3679" xr:uid="{89ED4972-B573-4685-A8AB-269089FC4EA8}"/>
    <cellStyle name="Normal 7 6 5" xfId="1957" xr:uid="{2E7EF9FF-762C-4D5F-9253-265B511C2880}"/>
    <cellStyle name="Normal 7 6 5 2" xfId="3680" xr:uid="{D09A9DD9-3945-4FEC-84FD-03B912CEE43B}"/>
    <cellStyle name="Normal 7 6 5 3" xfId="3681" xr:uid="{89B1017C-FC9D-40C7-AF27-5D13FA2C39B3}"/>
    <cellStyle name="Normal 7 6 5 4" xfId="3682" xr:uid="{178D988B-DCF5-400F-9290-765960A6A446}"/>
    <cellStyle name="Normal 7 6 6" xfId="3683" xr:uid="{DE492518-D100-4D70-8EAB-024A3CBD45E2}"/>
    <cellStyle name="Normal 7 6 7" xfId="3684" xr:uid="{D5D0FDCF-B964-44CA-87B2-771F2B4674E5}"/>
    <cellStyle name="Normal 7 6 8" xfId="3685" xr:uid="{E7B06F23-9884-41C9-B041-FCE9F2718589}"/>
    <cellStyle name="Normal 7 7" xfId="371" xr:uid="{E60334B1-40B6-4B15-8759-18C1E9685DFA}"/>
    <cellStyle name="Normal 7 7 2" xfId="747" xr:uid="{3AC9FD59-75E0-403B-BE0F-B9126655EAE8}"/>
    <cellStyle name="Normal 7 7 2 2" xfId="748" xr:uid="{D744FB87-C607-48FA-BF0D-C0A2226A5E0F}"/>
    <cellStyle name="Normal 7 7 2 2 2" xfId="1958" xr:uid="{9F57AC8E-2D38-4EAC-ACE8-B8F02A807C22}"/>
    <cellStyle name="Normal 7 7 2 2 3" xfId="3686" xr:uid="{DCE25A38-340A-4C15-A810-A3C2F843A3EF}"/>
    <cellStyle name="Normal 7 7 2 2 4" xfId="3687" xr:uid="{23462384-568D-4799-B989-84AA50BC9193}"/>
    <cellStyle name="Normal 7 7 2 3" xfId="1959" xr:uid="{F089741E-6118-41E3-8A31-EB8450DCE775}"/>
    <cellStyle name="Normal 7 7 2 4" xfId="3688" xr:uid="{AF386DE0-DEB0-4943-9BBC-FDA0E234BCBD}"/>
    <cellStyle name="Normal 7 7 2 5" xfId="3689" xr:uid="{1015DCC3-B36B-4DE4-BC06-328FFFC28C8F}"/>
    <cellStyle name="Normal 7 7 3" xfId="749" xr:uid="{E6AD8452-C514-4380-883F-33F0AFE33E2C}"/>
    <cellStyle name="Normal 7 7 3 2" xfId="1960" xr:uid="{6FECD05E-75CB-4745-8D21-D0D1C4C7DDA7}"/>
    <cellStyle name="Normal 7 7 3 3" xfId="3690" xr:uid="{9A5D1E34-3568-4E25-8D51-509E6C5C47FA}"/>
    <cellStyle name="Normal 7 7 3 4" xfId="3691" xr:uid="{8C6B6CAC-DCD6-4D71-8909-81FB02F3A610}"/>
    <cellStyle name="Normal 7 7 4" xfId="1961" xr:uid="{E6CEC231-5B29-4BAF-834A-071D70EAD056}"/>
    <cellStyle name="Normal 7 7 4 2" xfId="3692" xr:uid="{23533BF0-6BED-4326-B6D9-CF0C99F6DC41}"/>
    <cellStyle name="Normal 7 7 4 3" xfId="3693" xr:uid="{B4EB6D76-B2BC-407C-BD84-288430E801A8}"/>
    <cellStyle name="Normal 7 7 4 4" xfId="3694" xr:uid="{23B9A822-AB2C-42EC-9279-B014731C92DE}"/>
    <cellStyle name="Normal 7 7 5" xfId="3695" xr:uid="{14CA4BB5-F4D2-4484-9D79-7439C0BD5EC4}"/>
    <cellStyle name="Normal 7 7 6" xfId="3696" xr:uid="{216F7654-FFD2-44E1-9872-2C2236F18007}"/>
    <cellStyle name="Normal 7 7 7" xfId="3697" xr:uid="{5B72B3A2-1C5D-4C20-982F-31745FDA3D7C}"/>
    <cellStyle name="Normal 7 8" xfId="372" xr:uid="{DB073A37-7337-4A81-BD66-7A15B552133C}"/>
    <cellStyle name="Normal 7 8 2" xfId="750" xr:uid="{87C43271-FAB8-44BD-B9BB-092945F8FAC2}"/>
    <cellStyle name="Normal 7 8 2 2" xfId="1962" xr:uid="{4FD33837-78C9-4CAA-B14F-092B135C60ED}"/>
    <cellStyle name="Normal 7 8 2 3" xfId="3698" xr:uid="{65830A61-37A1-4920-8446-07AC7D323DFA}"/>
    <cellStyle name="Normal 7 8 2 4" xfId="3699" xr:uid="{F0BD6BDC-3612-42BB-8B7A-45EBDCF9649C}"/>
    <cellStyle name="Normal 7 8 3" xfId="1963" xr:uid="{049B56BE-5B90-4EEF-9F79-D394EA165586}"/>
    <cellStyle name="Normal 7 8 3 2" xfId="3700" xr:uid="{5D8A91C4-E6B5-4D41-BDD1-5E2858E05B4A}"/>
    <cellStyle name="Normal 7 8 3 3" xfId="3701" xr:uid="{49C69EF5-31F0-461C-A816-1637807E45C2}"/>
    <cellStyle name="Normal 7 8 3 4" xfId="3702" xr:uid="{6F590669-3C24-4911-96EA-47288818C9FD}"/>
    <cellStyle name="Normal 7 8 4" xfId="3703" xr:uid="{CC9A45D9-59F8-4A20-9A24-1051BAAF4E41}"/>
    <cellStyle name="Normal 7 8 5" xfId="3704" xr:uid="{330B5CA1-11F9-41B6-8ACE-33221F8CE5DE}"/>
    <cellStyle name="Normal 7 8 6" xfId="3705" xr:uid="{941B1828-611E-43AA-88C3-25B08108D68C}"/>
    <cellStyle name="Normal 7 9" xfId="373" xr:uid="{1892D282-57E3-40D1-8FCD-8F82458784F4}"/>
    <cellStyle name="Normal 7 9 2" xfId="1964" xr:uid="{5C3EEF38-FB6B-47B1-BACE-6FA635F60FF6}"/>
    <cellStyle name="Normal 7 9 2 2" xfId="3706" xr:uid="{DC87D9CF-8515-4D9A-9495-ACA30AFABC90}"/>
    <cellStyle name="Normal 7 9 2 2 2" xfId="4408" xr:uid="{BA3A446D-3580-45ED-AEF8-8E882DD654B2}"/>
    <cellStyle name="Normal 7 9 2 2 3" xfId="4687" xr:uid="{00F7B17B-CBC8-4E5A-BD80-F1BDAD22EAB9}"/>
    <cellStyle name="Normal 7 9 2 3" xfId="3707" xr:uid="{02BB8762-5377-4D6D-9ADD-4227F95BE63D}"/>
    <cellStyle name="Normal 7 9 2 4" xfId="3708" xr:uid="{FDCFE551-F009-4649-B95D-14E1E13098BD}"/>
    <cellStyle name="Normal 7 9 3" xfId="3709" xr:uid="{70AA1767-1509-43AD-A815-7D0A2ED42770}"/>
    <cellStyle name="Normal 7 9 3 2" xfId="5342" xr:uid="{CEF09EFB-77E4-4641-A5CE-FF5B57F28964}"/>
    <cellStyle name="Normal 7 9 4" xfId="3710" xr:uid="{FD8C4F3B-C2BA-494F-9713-2DBCBB5FDA97}"/>
    <cellStyle name="Normal 7 9 4 2" xfId="4578" xr:uid="{49FE9F4D-1DA2-41CB-8249-989B0FB75C5A}"/>
    <cellStyle name="Normal 7 9 4 3" xfId="4688" xr:uid="{AD9E100E-8944-476F-A0C0-1EABE2025CEB}"/>
    <cellStyle name="Normal 7 9 4 4" xfId="4607" xr:uid="{646A69B4-8A6E-4327-8EBF-6C655525FA58}"/>
    <cellStyle name="Normal 7 9 5" xfId="3711" xr:uid="{7EC8846B-376C-47A8-9F7D-39404E7A6CBA}"/>
    <cellStyle name="Normal 8" xfId="146" xr:uid="{B80C2F38-99D7-4961-AA01-68EFAA70556A}"/>
    <cellStyle name="Normal 8 10" xfId="1965" xr:uid="{346AC86C-25A2-4318-BCFF-8D682A3A4074}"/>
    <cellStyle name="Normal 8 10 2" xfId="3712" xr:uid="{56D6DC6D-2CE8-4738-975A-0DD6D2F9A87F}"/>
    <cellStyle name="Normal 8 10 2 2" xfId="6070" xr:uid="{B362FCD6-0A4F-4243-ACA0-5CBD392CDFF8}"/>
    <cellStyle name="Normal 8 10 3" xfId="3713" xr:uid="{06E549C9-6F7D-4291-B411-68E84E6B0539}"/>
    <cellStyle name="Normal 8 10 4" xfId="3714" xr:uid="{8F995FE0-756C-4250-AA11-B1066480796F}"/>
    <cellStyle name="Normal 8 11" xfId="3715" xr:uid="{0C0E163A-FCBC-463D-9619-A22AEC70F1BD}"/>
    <cellStyle name="Normal 8 11 2" xfId="3716" xr:uid="{90957E81-A321-43B7-818D-3B9BB38FE0C2}"/>
    <cellStyle name="Normal 8 11 3" xfId="3717" xr:uid="{55817A6F-5A3E-4C8A-B70E-08A7B4290287}"/>
    <cellStyle name="Normal 8 11 4" xfId="3718" xr:uid="{E4598FD0-5DB4-4F39-BF05-1472F2A5C395}"/>
    <cellStyle name="Normal 8 12" xfId="3719" xr:uid="{A9C3CFB3-C82B-4ADA-87C5-381498735B80}"/>
    <cellStyle name="Normal 8 12 2" xfId="3720" xr:uid="{89166620-885C-48AC-AE19-2FF55D30FEC6}"/>
    <cellStyle name="Normal 8 13" xfId="3721" xr:uid="{B5F6B3C3-8237-483C-9249-545BC09C5BD8}"/>
    <cellStyle name="Normal 8 14" xfId="3722" xr:uid="{99805041-924E-4378-89FF-CC9D41F971CD}"/>
    <cellStyle name="Normal 8 15" xfId="3723" xr:uid="{281314AB-0DD0-4FB2-8041-3C3EA04D8A96}"/>
    <cellStyle name="Normal 8 2" xfId="147" xr:uid="{BD0CA82C-1B4C-4A3F-BC3F-742B1B00462D}"/>
    <cellStyle name="Normal 8 2 10" xfId="3724" xr:uid="{C275562E-20B7-4DAC-926D-90281BF922F0}"/>
    <cellStyle name="Normal 8 2 11" xfId="3725" xr:uid="{95DD679E-4B34-47AD-B363-0C43993AECC6}"/>
    <cellStyle name="Normal 8 2 2" xfId="148" xr:uid="{F670AE2C-288D-4973-A387-6857A3E74DAC}"/>
    <cellStyle name="Normal 8 2 2 2" xfId="149" xr:uid="{C1E7BCBF-92A3-48B6-BAF6-285234D8BCE7}"/>
    <cellStyle name="Normal 8 2 2 2 2" xfId="374" xr:uid="{7C98AAC7-A5A4-4BD1-801A-2CC71BE2D7B7}"/>
    <cellStyle name="Normal 8 2 2 2 2 2" xfId="751" xr:uid="{7B89E027-6881-46C8-8AA4-DE2CF8545739}"/>
    <cellStyle name="Normal 8 2 2 2 2 2 2" xfId="752" xr:uid="{458E55B2-8BB5-4C86-9A5B-1EA61106B8B0}"/>
    <cellStyle name="Normal 8 2 2 2 2 2 2 2" xfId="1966" xr:uid="{22D2A88B-84E6-4E34-A0F4-6714EDC8E007}"/>
    <cellStyle name="Normal 8 2 2 2 2 2 2 2 2" xfId="1967" xr:uid="{459CDF88-AE9F-4244-8584-DEB532E74E0E}"/>
    <cellStyle name="Normal 8 2 2 2 2 2 2 2 2 2" xfId="5826" xr:uid="{05C5A7EA-B3E7-4669-BAD6-A71BB9BDFAD5}"/>
    <cellStyle name="Normal 8 2 2 2 2 2 2 2 3" xfId="5827" xr:uid="{D7E55E26-EABA-404B-9196-DD7FF99CBC13}"/>
    <cellStyle name="Normal 8 2 2 2 2 2 2 3" xfId="1968" xr:uid="{1FB7BE92-55B9-4ACA-A5ED-13ED978B0FE3}"/>
    <cellStyle name="Normal 8 2 2 2 2 2 2 3 2" xfId="5828" xr:uid="{7A293351-B1EB-49BB-B0DC-40CF7C6B1349}"/>
    <cellStyle name="Normal 8 2 2 2 2 2 2 4" xfId="5829" xr:uid="{4BAFEAC5-96D2-44FE-9739-A5473CF0D4BD}"/>
    <cellStyle name="Normal 8 2 2 2 2 2 3" xfId="1969" xr:uid="{18609B28-3AB2-4B62-9C49-D92946525DFF}"/>
    <cellStyle name="Normal 8 2 2 2 2 2 3 2" xfId="1970" xr:uid="{DE628A73-36DD-41C8-8F95-5BDD8514F971}"/>
    <cellStyle name="Normal 8 2 2 2 2 2 3 2 2" xfId="5830" xr:uid="{A1598765-D923-4442-8405-6C1B15F10753}"/>
    <cellStyle name="Normal 8 2 2 2 2 2 3 3" xfId="5831" xr:uid="{CB280D5F-2BCC-4C08-9BB5-700F538565F6}"/>
    <cellStyle name="Normal 8 2 2 2 2 2 4" xfId="1971" xr:uid="{666A7057-D93B-4561-A535-BB86D8D96A2B}"/>
    <cellStyle name="Normal 8 2 2 2 2 2 4 2" xfId="5832" xr:uid="{4FF4757F-8796-4627-A51A-557D507A0802}"/>
    <cellStyle name="Normal 8 2 2 2 2 2 5" xfId="5833" xr:uid="{CD4FBCE5-5E40-4BC2-8684-FA287C259B58}"/>
    <cellStyle name="Normal 8 2 2 2 2 3" xfId="753" xr:uid="{8F16B381-8C80-4F90-AA63-72E02ED49C1F}"/>
    <cellStyle name="Normal 8 2 2 2 2 3 2" xfId="1972" xr:uid="{44D21DA6-F834-4284-BE55-E42F0675939A}"/>
    <cellStyle name="Normal 8 2 2 2 2 3 2 2" xfId="1973" xr:uid="{5AA83D5E-E3D9-46E8-8093-7E7A890244F9}"/>
    <cellStyle name="Normal 8 2 2 2 2 3 2 2 2" xfId="5834" xr:uid="{7594E2AE-D87C-46F4-918C-857DC320EF7D}"/>
    <cellStyle name="Normal 8 2 2 2 2 3 2 3" xfId="5835" xr:uid="{07ACDBB1-3D4C-4D3A-80B9-3F30043E4FA1}"/>
    <cellStyle name="Normal 8 2 2 2 2 3 3" xfId="1974" xr:uid="{EB660377-9E89-45E4-BC69-192D6FAEF766}"/>
    <cellStyle name="Normal 8 2 2 2 2 3 3 2" xfId="5836" xr:uid="{BD9BAA67-E951-4FD7-B52C-7934DC28C4CF}"/>
    <cellStyle name="Normal 8 2 2 2 2 3 4" xfId="3726" xr:uid="{6E5DF78D-01B4-41D9-8E87-EDED56BBEC52}"/>
    <cellStyle name="Normal 8 2 2 2 2 4" xfId="1975" xr:uid="{7F2887AE-457B-47E1-8339-FB281753C7A1}"/>
    <cellStyle name="Normal 8 2 2 2 2 4 2" xfId="1976" xr:uid="{C59AA1A3-7C22-4434-8A8D-AFA3377F5FE6}"/>
    <cellStyle name="Normal 8 2 2 2 2 4 2 2" xfId="5837" xr:uid="{19DE7FF1-25B9-4A7C-99F1-F9D4C7544C15}"/>
    <cellStyle name="Normal 8 2 2 2 2 4 3" xfId="5838" xr:uid="{7C0BAA8E-8CBB-477D-B216-D969346D4C81}"/>
    <cellStyle name="Normal 8 2 2 2 2 5" xfId="1977" xr:uid="{4A6EEA3F-2EB3-432F-9E99-3CDCB6165E7E}"/>
    <cellStyle name="Normal 8 2 2 2 2 5 2" xfId="5839" xr:uid="{9DAC9FDD-2BE8-47F5-9223-D3CC849CBF9E}"/>
    <cellStyle name="Normal 8 2 2 2 2 6" xfId="3727" xr:uid="{84BD0FB1-6448-4BC8-8A59-EEB320272530}"/>
    <cellStyle name="Normal 8 2 2 2 3" xfId="375" xr:uid="{FBB99AC9-F21A-46A6-A0FF-27167BA6BA6F}"/>
    <cellStyle name="Normal 8 2 2 2 3 2" xfId="754" xr:uid="{DE53DDDE-FE00-497B-B41B-3AF6AEC8EDA4}"/>
    <cellStyle name="Normal 8 2 2 2 3 2 2" xfId="755" xr:uid="{EC7A2666-7860-4EF0-8680-08B76C2C592F}"/>
    <cellStyle name="Normal 8 2 2 2 3 2 2 2" xfId="1978" xr:uid="{0D401007-9C90-4DCE-B16F-12E12F7A4C62}"/>
    <cellStyle name="Normal 8 2 2 2 3 2 2 2 2" xfId="1979" xr:uid="{AC133BD7-7EAD-4E3A-8CE6-9C402E67354E}"/>
    <cellStyle name="Normal 8 2 2 2 3 2 2 3" xfId="1980" xr:uid="{531130B6-C675-4842-99BD-B6A2EECCBC59}"/>
    <cellStyle name="Normal 8 2 2 2 3 2 3" xfId="1981" xr:uid="{AA0A3A5E-ED03-4645-8AF2-EA492637203E}"/>
    <cellStyle name="Normal 8 2 2 2 3 2 3 2" xfId="1982" xr:uid="{C02F3AFA-7CFA-4C7D-A5F8-A8BFAD5F2421}"/>
    <cellStyle name="Normal 8 2 2 2 3 2 4" xfId="1983" xr:uid="{51B3CB58-B6D3-4B9C-9A87-E4FB4CE8D32F}"/>
    <cellStyle name="Normal 8 2 2 2 3 3" xfId="756" xr:uid="{5640045A-5CAB-485A-B0B7-E0F71AB5BCED}"/>
    <cellStyle name="Normal 8 2 2 2 3 3 2" xfId="1984" xr:uid="{7E3E4C89-8703-49BC-8728-1D7D5CC78B11}"/>
    <cellStyle name="Normal 8 2 2 2 3 3 2 2" xfId="1985" xr:uid="{3287A531-7BE8-48EA-A36C-F8CAC927397F}"/>
    <cellStyle name="Normal 8 2 2 2 3 3 3" xfId="1986" xr:uid="{F19978F8-11AC-47A6-B087-86694133C8C8}"/>
    <cellStyle name="Normal 8 2 2 2 3 4" xfId="1987" xr:uid="{4B924713-DCF5-44BE-A55C-38598D45E69E}"/>
    <cellStyle name="Normal 8 2 2 2 3 4 2" xfId="1988" xr:uid="{5C9A410A-AD9A-4F7F-ABAE-6DDA147E3E3F}"/>
    <cellStyle name="Normal 8 2 2 2 3 5" xfId="1989" xr:uid="{FB7449B9-A82F-4707-877E-A97B80F8FA49}"/>
    <cellStyle name="Normal 8 2 2 2 4" xfId="757" xr:uid="{952CF488-CF70-4631-9F6E-AB555B9AD196}"/>
    <cellStyle name="Normal 8 2 2 2 4 2" xfId="758" xr:uid="{5D522A4E-17F6-414B-A86E-52B2EB473F83}"/>
    <cellStyle name="Normal 8 2 2 2 4 2 2" xfId="1990" xr:uid="{0EC9EAF5-E221-4CD6-A6D0-7E4B18B69FDD}"/>
    <cellStyle name="Normal 8 2 2 2 4 2 2 2" xfId="1991" xr:uid="{BD54A328-DB45-4807-86AD-0309FB575C44}"/>
    <cellStyle name="Normal 8 2 2 2 4 2 3" xfId="1992" xr:uid="{1988F928-815D-4C49-A980-70C345EBD861}"/>
    <cellStyle name="Normal 8 2 2 2 4 3" xfId="1993" xr:uid="{8798853D-7E0D-406A-B747-7C4A4E70EC24}"/>
    <cellStyle name="Normal 8 2 2 2 4 3 2" xfId="1994" xr:uid="{AE11DD8C-F686-41CA-9445-E9BB3EF50715}"/>
    <cellStyle name="Normal 8 2 2 2 4 4" xfId="1995" xr:uid="{B6C3D7A7-A6B4-4E69-92F5-AF0BC91328BA}"/>
    <cellStyle name="Normal 8 2 2 2 5" xfId="759" xr:uid="{A863E189-47EB-40B6-AA4D-24A76C2E8F72}"/>
    <cellStyle name="Normal 8 2 2 2 5 2" xfId="1996" xr:uid="{D0AFCD6C-3A94-4431-9467-B8E39B8375DA}"/>
    <cellStyle name="Normal 8 2 2 2 5 2 2" xfId="1997" xr:uid="{6AEB4B13-170C-45BE-8DFC-5EDCDCAB2F7B}"/>
    <cellStyle name="Normal 8 2 2 2 5 3" xfId="1998" xr:uid="{761B1BDF-73D6-479F-AD3A-44414FE2045B}"/>
    <cellStyle name="Normal 8 2 2 2 5 4" xfId="3728" xr:uid="{59860E33-65F1-4432-84AF-F324DAD09E9F}"/>
    <cellStyle name="Normal 8 2 2 2 6" xfId="1999" xr:uid="{ABF429C4-74A1-4123-A59C-C4883BD87BF8}"/>
    <cellStyle name="Normal 8 2 2 2 6 2" xfId="2000" xr:uid="{AE7BDA93-F540-4A41-A266-9E1CF495F6AC}"/>
    <cellStyle name="Normal 8 2 2 2 7" xfId="2001" xr:uid="{535ADBBC-D41D-4A5E-A787-45A5AFD4DF4A}"/>
    <cellStyle name="Normal 8 2 2 2 8" xfId="3729" xr:uid="{F809D3C1-E1EE-498E-894E-A87A7DEE15B3}"/>
    <cellStyle name="Normal 8 2 2 3" xfId="376" xr:uid="{10F95CC2-9B38-464F-BC84-78700F689056}"/>
    <cellStyle name="Normal 8 2 2 3 2" xfId="760" xr:uid="{53704107-6710-4D40-A3E2-89D9528A2A25}"/>
    <cellStyle name="Normal 8 2 2 3 2 2" xfId="761" xr:uid="{A8FA9CE3-4C81-4314-88AE-A1296C980DAA}"/>
    <cellStyle name="Normal 8 2 2 3 2 2 2" xfId="2002" xr:uid="{2882EE1D-BE65-42B6-B7D2-6BA7AC7AD6C2}"/>
    <cellStyle name="Normal 8 2 2 3 2 2 2 2" xfId="2003" xr:uid="{C43D031C-6CD6-43BE-A2DB-0AE18B375440}"/>
    <cellStyle name="Normal 8 2 2 3 2 2 2 2 2" xfId="5840" xr:uid="{B8021A4E-D89D-455D-9146-EC501768B5BE}"/>
    <cellStyle name="Normal 8 2 2 3 2 2 2 3" xfId="5841" xr:uid="{D82314CD-68EA-4B43-B2F9-1AF232D4CA25}"/>
    <cellStyle name="Normal 8 2 2 3 2 2 3" xfId="2004" xr:uid="{44247F26-DC17-43A6-9E79-818B20F01834}"/>
    <cellStyle name="Normal 8 2 2 3 2 2 3 2" xfId="5842" xr:uid="{9A6B84AA-C503-421F-9E64-1D2965634551}"/>
    <cellStyle name="Normal 8 2 2 3 2 2 4" xfId="5843" xr:uid="{06053820-05A9-4F0B-88D1-2A739AEAB749}"/>
    <cellStyle name="Normal 8 2 2 3 2 3" xfId="2005" xr:uid="{5736DAF1-493C-41FE-8E12-609EA9012749}"/>
    <cellStyle name="Normal 8 2 2 3 2 3 2" xfId="2006" xr:uid="{4DC22B02-BCAC-4AAC-9F9A-4BF9BA2D0C63}"/>
    <cellStyle name="Normal 8 2 2 3 2 3 2 2" xfId="5844" xr:uid="{8018C4E9-6581-4524-9CA1-69EA093F3A56}"/>
    <cellStyle name="Normal 8 2 2 3 2 3 3" xfId="5845" xr:uid="{83B4FDBE-29BE-4C73-88A3-890755B43396}"/>
    <cellStyle name="Normal 8 2 2 3 2 4" xfId="2007" xr:uid="{DD8BAB43-C745-452B-B3BE-8153E75209C6}"/>
    <cellStyle name="Normal 8 2 2 3 2 4 2" xfId="5846" xr:uid="{DE65E297-C062-4F04-B900-7E29664BB842}"/>
    <cellStyle name="Normal 8 2 2 3 2 5" xfId="5847" xr:uid="{4FE5C303-34ED-4ECF-9C19-29C086C11CF7}"/>
    <cellStyle name="Normal 8 2 2 3 3" xfId="762" xr:uid="{1E15CA56-78FB-41E0-939E-5DFDE51FE490}"/>
    <cellStyle name="Normal 8 2 2 3 3 2" xfId="2008" xr:uid="{C5E7FCD4-768B-4029-9971-1CDEA66B2EBB}"/>
    <cellStyle name="Normal 8 2 2 3 3 2 2" xfId="2009" xr:uid="{1CDE74A2-A037-449F-81DF-831AAFD2F941}"/>
    <cellStyle name="Normal 8 2 2 3 3 2 2 2" xfId="5848" xr:uid="{DF2D7DBA-924D-4674-9503-2708C72C3B76}"/>
    <cellStyle name="Normal 8 2 2 3 3 2 3" xfId="5849" xr:uid="{A19ED33C-BBEB-4E9F-94FA-B9FF6B16D27E}"/>
    <cellStyle name="Normal 8 2 2 3 3 3" xfId="2010" xr:uid="{BD09597C-264E-4A5F-A0AD-1EDAB322946D}"/>
    <cellStyle name="Normal 8 2 2 3 3 3 2" xfId="5850" xr:uid="{14450F6B-CFAB-4689-B4E6-C83A9036F100}"/>
    <cellStyle name="Normal 8 2 2 3 3 4" xfId="3730" xr:uid="{2A01B79A-63D5-4727-BDD6-198549AF039C}"/>
    <cellStyle name="Normal 8 2 2 3 4" xfId="2011" xr:uid="{AC9092A1-68A7-4C16-9442-F1DA66913591}"/>
    <cellStyle name="Normal 8 2 2 3 4 2" xfId="2012" xr:uid="{C042852A-7C0A-4634-B21D-DC130C7BAE40}"/>
    <cellStyle name="Normal 8 2 2 3 4 2 2" xfId="5851" xr:uid="{5B749695-62AE-4B4A-BAF2-F3264DDB923E}"/>
    <cellStyle name="Normal 8 2 2 3 4 3" xfId="5852" xr:uid="{EE814B16-1284-4307-9469-6FBDD2D4B11C}"/>
    <cellStyle name="Normal 8 2 2 3 5" xfId="2013" xr:uid="{00FC3BD6-6B2B-48E2-BFED-3501E6310BAD}"/>
    <cellStyle name="Normal 8 2 2 3 5 2" xfId="5853" xr:uid="{FE53763A-3E59-4899-81A5-6F5A16B78486}"/>
    <cellStyle name="Normal 8 2 2 3 6" xfId="3731" xr:uid="{9CF3AF93-FA9A-4FA6-9B72-5CF0DD9E7BCD}"/>
    <cellStyle name="Normal 8 2 2 4" xfId="377" xr:uid="{1A02161A-BFA6-487D-9FAB-83A64599A7C0}"/>
    <cellStyle name="Normal 8 2 2 4 2" xfId="763" xr:uid="{CBF34F22-F6AB-4BD7-B1B6-F69C2B514134}"/>
    <cellStyle name="Normal 8 2 2 4 2 2" xfId="764" xr:uid="{C99EB92A-8590-4809-B0A0-347C4412DC62}"/>
    <cellStyle name="Normal 8 2 2 4 2 2 2" xfId="2014" xr:uid="{AA61142B-9CF7-4058-94CE-BEDC3748B2F8}"/>
    <cellStyle name="Normal 8 2 2 4 2 2 2 2" xfId="2015" xr:uid="{B602853A-FE5E-4155-BD14-DC9CE01E9BDF}"/>
    <cellStyle name="Normal 8 2 2 4 2 2 3" xfId="2016" xr:uid="{50FAEFA6-D4A6-483C-8E11-8A6519DB656E}"/>
    <cellStyle name="Normal 8 2 2 4 2 3" xfId="2017" xr:uid="{BE97F398-D325-4B87-8C93-4B443F1DEDB9}"/>
    <cellStyle name="Normal 8 2 2 4 2 3 2" xfId="2018" xr:uid="{15397EAB-52DD-451D-BB99-77E062C1C3B1}"/>
    <cellStyle name="Normal 8 2 2 4 2 4" xfId="2019" xr:uid="{EEDCAEDA-84B8-452C-83EB-DA4008603E7A}"/>
    <cellStyle name="Normal 8 2 2 4 3" xfId="765" xr:uid="{988209DC-3A49-4813-BE3B-2CDB5B7B1FDE}"/>
    <cellStyle name="Normal 8 2 2 4 3 2" xfId="2020" xr:uid="{4F91106A-6776-4C82-8253-9241F9FC6DC2}"/>
    <cellStyle name="Normal 8 2 2 4 3 2 2" xfId="2021" xr:uid="{D56061C1-2014-43C1-8519-A044DCD83E55}"/>
    <cellStyle name="Normal 8 2 2 4 3 3" xfId="2022" xr:uid="{ACD6F8C2-CA94-43F3-A271-BF2035092224}"/>
    <cellStyle name="Normal 8 2 2 4 4" xfId="2023" xr:uid="{AEC3609B-B02D-4E74-A07E-A9605ABD4C21}"/>
    <cellStyle name="Normal 8 2 2 4 4 2" xfId="2024" xr:uid="{E496BE59-48DA-4825-85B5-7928A79CF5C5}"/>
    <cellStyle name="Normal 8 2 2 4 5" xfId="2025" xr:uid="{FD7E86B0-7455-40A4-B8FE-31E2669A5457}"/>
    <cellStyle name="Normal 8 2 2 5" xfId="378" xr:uid="{96177024-10DF-4F94-B1B6-169EF6D7934C}"/>
    <cellStyle name="Normal 8 2 2 5 2" xfId="766" xr:uid="{340310B0-3B8A-4281-AAF5-0218F792E6A5}"/>
    <cellStyle name="Normal 8 2 2 5 2 2" xfId="2026" xr:uid="{21FC94CF-A4AB-45D5-84AF-D20C7CE3890F}"/>
    <cellStyle name="Normal 8 2 2 5 2 2 2" xfId="2027" xr:uid="{F16168E2-83FA-4E9D-978B-A00AF68E7D00}"/>
    <cellStyle name="Normal 8 2 2 5 2 3" xfId="2028" xr:uid="{5CAEBB9B-AEC9-4A0D-B083-8D6D9C5412DB}"/>
    <cellStyle name="Normal 8 2 2 5 3" xfId="2029" xr:uid="{0257EAA7-17D2-48F9-B1D2-5676ADB551D2}"/>
    <cellStyle name="Normal 8 2 2 5 3 2" xfId="2030" xr:uid="{9766C3A4-BEEF-4A61-8340-0E62772E6D54}"/>
    <cellStyle name="Normal 8 2 2 5 4" xfId="2031" xr:uid="{3CA2CF39-B971-4409-9046-7C8EBBEC09E3}"/>
    <cellStyle name="Normal 8 2 2 6" xfId="767" xr:uid="{64B730AC-2C1E-4678-B9D3-8A256D091D0C}"/>
    <cellStyle name="Normal 8 2 2 6 2" xfId="2032" xr:uid="{37C885FA-9E6A-4A48-B06C-6C6AF601C123}"/>
    <cellStyle name="Normal 8 2 2 6 2 2" xfId="2033" xr:uid="{D412440F-B511-4527-98A3-FD764B920AF7}"/>
    <cellStyle name="Normal 8 2 2 6 3" xfId="2034" xr:uid="{9E49FA1F-A6A7-4AD0-82A7-A8A6C06295E5}"/>
    <cellStyle name="Normal 8 2 2 6 4" xfId="3732" xr:uid="{FBB13EFF-A2D0-481C-943A-8336F4F0BEB4}"/>
    <cellStyle name="Normal 8 2 2 7" xfId="2035" xr:uid="{A1C3C236-F221-4AB5-A943-97AE0469D748}"/>
    <cellStyle name="Normal 8 2 2 7 2" xfId="2036" xr:uid="{1760E247-B8C9-4027-9FEB-282D095D0675}"/>
    <cellStyle name="Normal 8 2 2 8" xfId="2037" xr:uid="{84821D25-2BAA-453B-8BFB-6FA30E1A316F}"/>
    <cellStyle name="Normal 8 2 2 9" xfId="3733" xr:uid="{2C06D8B9-2F3A-41C3-A641-1E3447E33600}"/>
    <cellStyle name="Normal 8 2 3" xfId="150" xr:uid="{3B129DB2-A7D3-4364-90BE-E29B95C45207}"/>
    <cellStyle name="Normal 8 2 3 2" xfId="151" xr:uid="{A1D4E59E-A81B-48D4-8F50-ABA0BEE6AD2F}"/>
    <cellStyle name="Normal 8 2 3 2 2" xfId="768" xr:uid="{22A3FBC1-A8D6-4979-B77B-53EFB4AA8A7E}"/>
    <cellStyle name="Normal 8 2 3 2 2 2" xfId="769" xr:uid="{30675C50-AB15-4BC4-8261-AD068E6F5F14}"/>
    <cellStyle name="Normal 8 2 3 2 2 2 2" xfId="2038" xr:uid="{FB963203-73BB-42A2-AABF-645384F0E3B0}"/>
    <cellStyle name="Normal 8 2 3 2 2 2 2 2" xfId="2039" xr:uid="{2CAE0E32-E869-4B70-9966-890C0E943A35}"/>
    <cellStyle name="Normal 8 2 3 2 2 2 2 2 2" xfId="5854" xr:uid="{CEB52203-B7AE-4F00-9C02-0BD73C9539AC}"/>
    <cellStyle name="Normal 8 2 3 2 2 2 2 3" xfId="5855" xr:uid="{C97A2FCF-8856-4D32-B9AD-171FFF03B03C}"/>
    <cellStyle name="Normal 8 2 3 2 2 2 3" xfId="2040" xr:uid="{6CCF44E6-0EC9-46CF-84F9-0B8B2A870B3E}"/>
    <cellStyle name="Normal 8 2 3 2 2 2 3 2" xfId="5856" xr:uid="{A4A7DEB8-05BD-4A65-832F-E84544C70D9F}"/>
    <cellStyle name="Normal 8 2 3 2 2 2 4" xfId="5857" xr:uid="{63414225-BB59-4C86-8968-EC9807EAFEF6}"/>
    <cellStyle name="Normal 8 2 3 2 2 3" xfId="2041" xr:uid="{7A07FABC-ED64-4BA6-B6BE-EFAA8A7CCA66}"/>
    <cellStyle name="Normal 8 2 3 2 2 3 2" xfId="2042" xr:uid="{D9530B3C-2D48-4759-A3E1-47240D6AA7A5}"/>
    <cellStyle name="Normal 8 2 3 2 2 3 2 2" xfId="5858" xr:uid="{5B6F25A7-3F62-440A-B713-3E510A8C72F5}"/>
    <cellStyle name="Normal 8 2 3 2 2 3 3" xfId="5859" xr:uid="{73333DB0-574E-455A-AFDA-CD28F0DD0D5E}"/>
    <cellStyle name="Normal 8 2 3 2 2 4" xfId="2043" xr:uid="{F76A41C1-1100-4266-BD31-DE374EA58C57}"/>
    <cellStyle name="Normal 8 2 3 2 2 4 2" xfId="5860" xr:uid="{A6CD8372-BDF7-487D-8F3F-7918CF3AECA0}"/>
    <cellStyle name="Normal 8 2 3 2 2 5" xfId="5861" xr:uid="{8B2E611D-74FD-47C1-AA15-937BCD4A4397}"/>
    <cellStyle name="Normal 8 2 3 2 3" xfId="770" xr:uid="{FA2B7A48-8683-401F-98A0-45F55EC96B51}"/>
    <cellStyle name="Normal 8 2 3 2 3 2" xfId="2044" xr:uid="{95903B25-5D65-4EF3-A1B5-25706A04A774}"/>
    <cellStyle name="Normal 8 2 3 2 3 2 2" xfId="2045" xr:uid="{77FAA5FB-E4DF-4236-B9B0-14891E46BFA5}"/>
    <cellStyle name="Normal 8 2 3 2 3 2 2 2" xfId="5862" xr:uid="{56EBCF4C-1E99-4216-B472-DA737F96FE7C}"/>
    <cellStyle name="Normal 8 2 3 2 3 2 3" xfId="5863" xr:uid="{DE2DB6B0-384D-481B-B0D3-467DEE3482B5}"/>
    <cellStyle name="Normal 8 2 3 2 3 3" xfId="2046" xr:uid="{A84229DC-A3B6-4FA8-8609-DE76CBE6F003}"/>
    <cellStyle name="Normal 8 2 3 2 3 3 2" xfId="5864" xr:uid="{5EF1A1D9-7046-47CB-98A2-15C9241A2ABF}"/>
    <cellStyle name="Normal 8 2 3 2 3 4" xfId="3734" xr:uid="{EFE77850-3370-4433-B021-95ACA9330F0B}"/>
    <cellStyle name="Normal 8 2 3 2 4" xfId="2047" xr:uid="{003A3E32-3EF5-449A-A634-7B7CEDA0EA00}"/>
    <cellStyle name="Normal 8 2 3 2 4 2" xfId="2048" xr:uid="{CADF34E9-AC5B-4BF0-BC9F-1DC80BC3C066}"/>
    <cellStyle name="Normal 8 2 3 2 4 2 2" xfId="5865" xr:uid="{B3AE93AB-8C2A-401B-8FF8-8FEE924248F5}"/>
    <cellStyle name="Normal 8 2 3 2 4 3" xfId="5866" xr:uid="{3D6BCD73-6B32-40FB-8CF6-2E52F2D71C54}"/>
    <cellStyle name="Normal 8 2 3 2 5" xfId="2049" xr:uid="{55E76E6A-0DB3-45C2-8C92-6BC6B6E4E270}"/>
    <cellStyle name="Normal 8 2 3 2 5 2" xfId="5867" xr:uid="{96D60E3E-13F0-4367-AF1D-D766BE8BCDED}"/>
    <cellStyle name="Normal 8 2 3 2 6" xfId="3735" xr:uid="{CFC55601-C8AE-4A5A-AB80-4348BA856076}"/>
    <cellStyle name="Normal 8 2 3 3" xfId="379" xr:uid="{00E699E6-6A60-4CBA-A83C-7BBF3FF2E166}"/>
    <cellStyle name="Normal 8 2 3 3 2" xfId="771" xr:uid="{D62F80F6-498C-4C02-8E9E-8DAEB3F90A01}"/>
    <cellStyle name="Normal 8 2 3 3 2 2" xfId="772" xr:uid="{2DB8497A-DBD5-40FA-B0E6-8D1207978E71}"/>
    <cellStyle name="Normal 8 2 3 3 2 2 2" xfId="2050" xr:uid="{1B6163B3-1907-4983-A2C8-B0EE489FE7F9}"/>
    <cellStyle name="Normal 8 2 3 3 2 2 2 2" xfId="2051" xr:uid="{0EF80C3D-29CA-412C-A0E9-D91FC08FCC89}"/>
    <cellStyle name="Normal 8 2 3 3 2 2 3" xfId="2052" xr:uid="{26758282-F224-4040-B509-D5883A91A71B}"/>
    <cellStyle name="Normal 8 2 3 3 2 3" xfId="2053" xr:uid="{05D2EC31-8FE2-474D-B8DF-2C0BD92D6D48}"/>
    <cellStyle name="Normal 8 2 3 3 2 3 2" xfId="2054" xr:uid="{B7DB1D9A-1867-4A2C-8045-573E5CC72704}"/>
    <cellStyle name="Normal 8 2 3 3 2 4" xfId="2055" xr:uid="{EBB13EBA-3AD4-4745-86B0-03FC92E7B2CA}"/>
    <cellStyle name="Normal 8 2 3 3 3" xfId="773" xr:uid="{E833EB18-C4D0-414C-9403-0ACA83EE68FF}"/>
    <cellStyle name="Normal 8 2 3 3 3 2" xfId="2056" xr:uid="{1DDA75ED-6423-49BC-AF76-681F44F2F301}"/>
    <cellStyle name="Normal 8 2 3 3 3 2 2" xfId="2057" xr:uid="{83C0B97A-4560-471B-B8E4-F520B04DF033}"/>
    <cellStyle name="Normal 8 2 3 3 3 3" xfId="2058" xr:uid="{67A07855-1674-4280-B050-0F9874A50646}"/>
    <cellStyle name="Normal 8 2 3 3 4" xfId="2059" xr:uid="{F0458E8C-8D60-4537-B415-02301EC0E5C8}"/>
    <cellStyle name="Normal 8 2 3 3 4 2" xfId="2060" xr:uid="{FDDB2BBE-8026-476C-B1B5-EE39DAE45224}"/>
    <cellStyle name="Normal 8 2 3 3 5" xfId="2061" xr:uid="{ABF32635-CF02-4E34-9008-3049F8A77B82}"/>
    <cellStyle name="Normal 8 2 3 4" xfId="380" xr:uid="{6DB5DC0A-7D33-412C-93AD-EFE9F27E2673}"/>
    <cellStyle name="Normal 8 2 3 4 2" xfId="774" xr:uid="{F4B544D5-EC0C-4B40-AE34-C2939220C48D}"/>
    <cellStyle name="Normal 8 2 3 4 2 2" xfId="2062" xr:uid="{B7AE523B-7A00-4A6B-9D02-DD152A60CA40}"/>
    <cellStyle name="Normal 8 2 3 4 2 2 2" xfId="2063" xr:uid="{785867BB-B225-46F8-A6FB-40FE48863509}"/>
    <cellStyle name="Normal 8 2 3 4 2 3" xfId="2064" xr:uid="{87108DA4-D15D-48F1-926C-4DE1B82DAB2A}"/>
    <cellStyle name="Normal 8 2 3 4 3" xfId="2065" xr:uid="{62463A1A-915C-4FFA-BB39-3A5998053DAF}"/>
    <cellStyle name="Normal 8 2 3 4 3 2" xfId="2066" xr:uid="{14D06B0A-8F39-4DEA-B215-3EFF227BC3F3}"/>
    <cellStyle name="Normal 8 2 3 4 4" xfId="2067" xr:uid="{402D399B-9FEC-4A79-80FF-2B1B9C9B7B52}"/>
    <cellStyle name="Normal 8 2 3 5" xfId="775" xr:uid="{64EEDA4A-74DA-4B3C-A114-49F98434149A}"/>
    <cellStyle name="Normal 8 2 3 5 2" xfId="2068" xr:uid="{0706BF80-5515-4EEF-B763-22AC711691DE}"/>
    <cellStyle name="Normal 8 2 3 5 2 2" xfId="2069" xr:uid="{1C8CED4F-ACF7-4CE3-85AB-6E641BF08295}"/>
    <cellStyle name="Normal 8 2 3 5 3" xfId="2070" xr:uid="{1A6C9167-81C1-4F16-9FAC-65112D0C30C8}"/>
    <cellStyle name="Normal 8 2 3 5 4" xfId="3736" xr:uid="{D45DD5E3-ED3C-4DED-833D-EF294E5E563E}"/>
    <cellStyle name="Normal 8 2 3 6" xfId="2071" xr:uid="{81719063-D246-40F7-99B7-368EA3E41DEC}"/>
    <cellStyle name="Normal 8 2 3 6 2" xfId="2072" xr:uid="{EDCCC745-DDAC-4601-B777-49FCF37693DD}"/>
    <cellStyle name="Normal 8 2 3 7" xfId="2073" xr:uid="{27F61551-4A35-4256-A498-065621F78FF5}"/>
    <cellStyle name="Normal 8 2 3 8" xfId="3737" xr:uid="{3CF5F011-CD1F-460F-B37E-9636750215DE}"/>
    <cellStyle name="Normal 8 2 4" xfId="152" xr:uid="{B3E2C669-0703-495F-8B92-E813A1AB0286}"/>
    <cellStyle name="Normal 8 2 4 2" xfId="449" xr:uid="{48EB465E-3F04-4075-9336-837D40765359}"/>
    <cellStyle name="Normal 8 2 4 2 2" xfId="776" xr:uid="{DFA53F81-7191-432A-A4D4-79F10F6EDF6A}"/>
    <cellStyle name="Normal 8 2 4 2 2 2" xfId="2074" xr:uid="{1745EE34-B939-49BF-BA97-DD15B457DF96}"/>
    <cellStyle name="Normal 8 2 4 2 2 2 2" xfId="2075" xr:uid="{141FD9E9-06BD-41F9-B26E-6CE7B9378C45}"/>
    <cellStyle name="Normal 8 2 4 2 2 2 2 2" xfId="5868" xr:uid="{D9F048F2-9E8C-4C58-A290-1D27778AC962}"/>
    <cellStyle name="Normal 8 2 4 2 2 2 3" xfId="5869" xr:uid="{C13754BE-AC21-480C-8FE8-44E89B1883A0}"/>
    <cellStyle name="Normal 8 2 4 2 2 3" xfId="2076" xr:uid="{14CFACF7-7B47-4229-9597-1AB9D4FB95D1}"/>
    <cellStyle name="Normal 8 2 4 2 2 3 2" xfId="5870" xr:uid="{78484113-8843-4C3B-B8C8-F119B3E9DEC0}"/>
    <cellStyle name="Normal 8 2 4 2 2 4" xfId="3738" xr:uid="{FB776A45-7340-4B13-A060-A1743E461813}"/>
    <cellStyle name="Normal 8 2 4 2 3" xfId="2077" xr:uid="{02D7065B-04A9-4341-BE50-2522A20891AC}"/>
    <cellStyle name="Normal 8 2 4 2 3 2" xfId="2078" xr:uid="{58F8A82A-8148-4ECD-95B3-34B7189AC989}"/>
    <cellStyle name="Normal 8 2 4 2 3 2 2" xfId="5871" xr:uid="{36F42B64-20C8-48AE-A491-6DDA251279CE}"/>
    <cellStyle name="Normal 8 2 4 2 3 3" xfId="5872" xr:uid="{82AC4B25-B80E-4F72-BBBD-232D995EE6DE}"/>
    <cellStyle name="Normal 8 2 4 2 4" xfId="2079" xr:uid="{9AFDFB9A-3300-4683-84EC-53F1EDFD221A}"/>
    <cellStyle name="Normal 8 2 4 2 4 2" xfId="5873" xr:uid="{192DF9D0-C180-4D75-A432-2CC1D7FB8657}"/>
    <cellStyle name="Normal 8 2 4 2 5" xfId="3739" xr:uid="{3F33A88C-6E84-4144-88FF-AA5BC0A52540}"/>
    <cellStyle name="Normal 8 2 4 3" xfId="777" xr:uid="{4F8A3969-136E-47DD-A11C-3AB6EC694E18}"/>
    <cellStyle name="Normal 8 2 4 3 2" xfId="2080" xr:uid="{045049E3-83DD-4108-B19A-8F4630C9BA0C}"/>
    <cellStyle name="Normal 8 2 4 3 2 2" xfId="2081" xr:uid="{CB0EDE82-BBF2-413F-91E9-43233488B054}"/>
    <cellStyle name="Normal 8 2 4 3 2 2 2" xfId="5874" xr:uid="{185AC14C-8B02-400B-B0C6-D4E31738A9C5}"/>
    <cellStyle name="Normal 8 2 4 3 2 3" xfId="5875" xr:uid="{687D7424-1AF5-4A3D-965E-52DF93221F39}"/>
    <cellStyle name="Normal 8 2 4 3 3" xfId="2082" xr:uid="{37830415-FCE3-4CD1-86BF-018648F0D7BE}"/>
    <cellStyle name="Normal 8 2 4 3 3 2" xfId="5876" xr:uid="{8A245B32-B83E-4242-BFAC-08E88904DED0}"/>
    <cellStyle name="Normal 8 2 4 3 4" xfId="3740" xr:uid="{A1CE5BB1-BAC1-4C57-B6CF-8BD249517A2E}"/>
    <cellStyle name="Normal 8 2 4 4" xfId="2083" xr:uid="{F5720867-D007-4277-843D-BA7CD45A9C35}"/>
    <cellStyle name="Normal 8 2 4 4 2" xfId="2084" xr:uid="{D3FB7D3E-0410-4EBF-8D85-6B8464B7592F}"/>
    <cellStyle name="Normal 8 2 4 4 2 2" xfId="5877" xr:uid="{BDDA2385-938C-4A3F-BA6A-C7E230E4DF86}"/>
    <cellStyle name="Normal 8 2 4 4 3" xfId="3741" xr:uid="{46E1205A-DA91-41E9-AE8E-7454A902A488}"/>
    <cellStyle name="Normal 8 2 4 4 4" xfId="3742" xr:uid="{B6F0496C-2A54-44C6-AA08-F5CB65951626}"/>
    <cellStyle name="Normal 8 2 4 5" xfId="2085" xr:uid="{0392942C-C41B-42CE-A875-9D1666942457}"/>
    <cellStyle name="Normal 8 2 4 5 2" xfId="5878" xr:uid="{6DE33D5B-43B9-4D1F-9BB1-F4243F9A7B84}"/>
    <cellStyle name="Normal 8 2 4 6" xfId="3743" xr:uid="{243E78B5-D3DE-42F1-9D07-07BE69D68FA1}"/>
    <cellStyle name="Normal 8 2 4 7" xfId="3744" xr:uid="{3581AADB-B3D0-4959-96AC-59424DFF3072}"/>
    <cellStyle name="Normal 8 2 5" xfId="381" xr:uid="{8123528E-933A-414E-B892-515E969131DA}"/>
    <cellStyle name="Normal 8 2 5 2" xfId="778" xr:uid="{A39C29E2-9FEB-4EF2-A381-588DEF396C3A}"/>
    <cellStyle name="Normal 8 2 5 2 2" xfId="779" xr:uid="{C2A9DB79-4CE3-454E-8B92-9FF29FDF1FAE}"/>
    <cellStyle name="Normal 8 2 5 2 2 2" xfId="2086" xr:uid="{C30336F7-610E-4A0C-8B7C-51D835C03B5F}"/>
    <cellStyle name="Normal 8 2 5 2 2 2 2" xfId="2087" xr:uid="{62534F20-061C-4CC1-8629-6A5F878C70A2}"/>
    <cellStyle name="Normal 8 2 5 2 2 3" xfId="2088" xr:uid="{43CE2C7B-19B2-4092-8E8F-1FE791506CE8}"/>
    <cellStyle name="Normal 8 2 5 2 3" xfId="2089" xr:uid="{D520D71D-5EE3-4DB7-A657-ADC6EC488DE1}"/>
    <cellStyle name="Normal 8 2 5 2 3 2" xfId="2090" xr:uid="{DC9DAA4E-59F5-4AFF-80F3-AAE93DAEC844}"/>
    <cellStyle name="Normal 8 2 5 2 4" xfId="2091" xr:uid="{958ABE33-9C7B-4009-867A-527CACD4902C}"/>
    <cellStyle name="Normal 8 2 5 3" xfId="780" xr:uid="{5B2A2B48-291D-484B-953D-CE91C06D02DE}"/>
    <cellStyle name="Normal 8 2 5 3 2" xfId="2092" xr:uid="{38693B89-2E9F-4C3E-A38D-5E357AC22DC3}"/>
    <cellStyle name="Normal 8 2 5 3 2 2" xfId="2093" xr:uid="{A08C539C-4F1B-4DC7-B89A-F5AD2D0D645A}"/>
    <cellStyle name="Normal 8 2 5 3 3" xfId="2094" xr:uid="{2B754C93-B66A-45E2-A572-F18F1CEDF2BF}"/>
    <cellStyle name="Normal 8 2 5 3 4" xfId="3745" xr:uid="{0E371A84-8247-420E-9D8D-7EFB234D489C}"/>
    <cellStyle name="Normal 8 2 5 4" xfId="2095" xr:uid="{B1765C65-13AC-422A-AD3B-F244780A19FD}"/>
    <cellStyle name="Normal 8 2 5 4 2" xfId="2096" xr:uid="{5899C414-3F04-4A40-913E-110471B77ECB}"/>
    <cellStyle name="Normal 8 2 5 5" xfId="2097" xr:uid="{976B8A55-8617-4F61-85EC-CB84A81A028F}"/>
    <cellStyle name="Normal 8 2 5 6" xfId="3746" xr:uid="{CE2AB35F-F6C8-4044-893F-A916716C896B}"/>
    <cellStyle name="Normal 8 2 6" xfId="382" xr:uid="{4641818F-9BD0-4FA4-8644-D61C896B604B}"/>
    <cellStyle name="Normal 8 2 6 2" xfId="781" xr:uid="{2C381B7F-CF33-4B4E-A95E-62CF84C6C0F9}"/>
    <cellStyle name="Normal 8 2 6 2 2" xfId="2098" xr:uid="{0911CCC8-76D8-4D50-89F9-D4F25E22CD22}"/>
    <cellStyle name="Normal 8 2 6 2 2 2" xfId="2099" xr:uid="{49EE91EA-E984-4AB0-8070-1E36F490A531}"/>
    <cellStyle name="Normal 8 2 6 2 3" xfId="2100" xr:uid="{EE47B77D-4E2D-43BA-A7C9-6095085EACE3}"/>
    <cellStyle name="Normal 8 2 6 2 4" xfId="3747" xr:uid="{C2AFF6B0-0CCB-4760-B176-5018EEAF8518}"/>
    <cellStyle name="Normal 8 2 6 3" xfId="2101" xr:uid="{5F44BCB0-6913-496C-A74D-08EB376F358E}"/>
    <cellStyle name="Normal 8 2 6 3 2" xfId="2102" xr:uid="{E4FCADF4-575E-468D-8676-8628B3C153B6}"/>
    <cellStyle name="Normal 8 2 6 4" xfId="2103" xr:uid="{D05CAFBF-5342-4F0A-9E60-F3F2C0A23615}"/>
    <cellStyle name="Normal 8 2 6 5" xfId="3748" xr:uid="{169E26A3-235A-4949-99AD-E0C3D46F5261}"/>
    <cellStyle name="Normal 8 2 7" xfId="782" xr:uid="{BA3E717C-63C8-4BBD-B86C-BD7617AADECA}"/>
    <cellStyle name="Normal 8 2 7 2" xfId="2104" xr:uid="{1E3AA627-41F6-408A-BB56-7637EF0B7D51}"/>
    <cellStyle name="Normal 8 2 7 2 2" xfId="2105" xr:uid="{1FEB732D-A4FB-40DB-AD4A-5FF3D2CC52E0}"/>
    <cellStyle name="Normal 8 2 7 3" xfId="2106" xr:uid="{9B6B2A5F-353F-4035-BE06-979664EFBBC3}"/>
    <cellStyle name="Normal 8 2 7 4" xfId="3749" xr:uid="{23BF06D5-9F71-4E09-B528-A9ADE4A7F020}"/>
    <cellStyle name="Normal 8 2 8" xfId="2107" xr:uid="{0E4E3B61-3890-4E81-9B84-D7E43373155E}"/>
    <cellStyle name="Normal 8 2 8 2" xfId="2108" xr:uid="{E75AE229-4E09-47E7-9194-02BCDBB7A54B}"/>
    <cellStyle name="Normal 8 2 8 3" xfId="3750" xr:uid="{4C50EFD4-02D6-4F76-8E93-DF9D5B241E3C}"/>
    <cellStyle name="Normal 8 2 8 4" xfId="3751" xr:uid="{3A96679A-0C8A-466D-8F7B-240DA443BBC1}"/>
    <cellStyle name="Normal 8 2 9" xfId="2109" xr:uid="{F28E4289-6364-4152-A85F-85150397014C}"/>
    <cellStyle name="Normal 8 3" xfId="153" xr:uid="{09967145-6620-4135-97BA-7AFBC83C2591}"/>
    <cellStyle name="Normal 8 3 10" xfId="3752" xr:uid="{05B3FE2E-5383-458E-9404-73C601C3A0BB}"/>
    <cellStyle name="Normal 8 3 11" xfId="3753" xr:uid="{96627857-2872-445B-B416-1751C00B25AA}"/>
    <cellStyle name="Normal 8 3 2" xfId="154" xr:uid="{D15FFF5E-CCB8-41F9-83E4-F752DAAE3104}"/>
    <cellStyle name="Normal 8 3 2 2" xfId="155" xr:uid="{21BFD9BF-D05B-4A74-982A-B58253826C00}"/>
    <cellStyle name="Normal 8 3 2 2 2" xfId="383" xr:uid="{AA03DF29-2396-4CCB-A9EC-5C823B5DA5AE}"/>
    <cellStyle name="Normal 8 3 2 2 2 2" xfId="783" xr:uid="{D2B8E6BA-E0A5-46FA-BDF8-7DB0045F02D4}"/>
    <cellStyle name="Normal 8 3 2 2 2 2 2" xfId="2110" xr:uid="{4EBF2624-FA11-414A-8989-A2D744BD083E}"/>
    <cellStyle name="Normal 8 3 2 2 2 2 2 2" xfId="2111" xr:uid="{52EA46D1-0ED2-4EA4-A10D-E9B2958C0875}"/>
    <cellStyle name="Normal 8 3 2 2 2 2 2 2 2" xfId="5879" xr:uid="{5CD72B6A-0214-44F6-885E-EFC3F51783ED}"/>
    <cellStyle name="Normal 8 3 2 2 2 2 2 3" xfId="5880" xr:uid="{A14082F6-8E7A-4F93-8F8E-7064473700AE}"/>
    <cellStyle name="Normal 8 3 2 2 2 2 3" xfId="2112" xr:uid="{FA994AAF-8967-45A0-A311-04E7B009C74E}"/>
    <cellStyle name="Normal 8 3 2 2 2 2 3 2" xfId="5881" xr:uid="{5A8A75BC-165D-4D79-BEFB-AA0DE00F4CE1}"/>
    <cellStyle name="Normal 8 3 2 2 2 2 4" xfId="3754" xr:uid="{83A5BE09-D2FD-4D12-889A-3EC8BDC76D96}"/>
    <cellStyle name="Normal 8 3 2 2 2 3" xfId="2113" xr:uid="{05EF3EC3-662D-4E18-8F8E-55B6DBD4A2D9}"/>
    <cellStyle name="Normal 8 3 2 2 2 3 2" xfId="2114" xr:uid="{3F093B61-74AF-4894-B29F-B9C2E28C1CAF}"/>
    <cellStyle name="Normal 8 3 2 2 2 3 2 2" xfId="5882" xr:uid="{FE363830-7C7D-42D8-A38B-4D8879C755DF}"/>
    <cellStyle name="Normal 8 3 2 2 2 3 3" xfId="3755" xr:uid="{23A97171-402C-4DE9-B1A0-AAD112B51176}"/>
    <cellStyle name="Normal 8 3 2 2 2 3 4" xfId="3756" xr:uid="{06230209-1541-437B-8AA7-0E61DBE3B714}"/>
    <cellStyle name="Normal 8 3 2 2 2 4" xfId="2115" xr:uid="{2AEB610E-DA2A-45AB-BC30-7EC350322A0D}"/>
    <cellStyle name="Normal 8 3 2 2 2 4 2" xfId="5883" xr:uid="{F0122DEB-2C52-4BA0-A3E7-08AD7CDD8C87}"/>
    <cellStyle name="Normal 8 3 2 2 2 5" xfId="3757" xr:uid="{7CD8DDEA-F38B-4E7B-8993-6DAAFB3110E9}"/>
    <cellStyle name="Normal 8 3 2 2 2 6" xfId="3758" xr:uid="{FA3E2985-F27C-4C9D-8F10-8609FBEF1198}"/>
    <cellStyle name="Normal 8 3 2 2 3" xfId="784" xr:uid="{052CE529-8756-4A6B-9C7D-2C3F147752F4}"/>
    <cellStyle name="Normal 8 3 2 2 3 2" xfId="2116" xr:uid="{D333DB9B-8387-4827-B790-A9BF77932DD8}"/>
    <cellStyle name="Normal 8 3 2 2 3 2 2" xfId="2117" xr:uid="{DA21B257-CE0C-4BF1-A891-201F00F54770}"/>
    <cellStyle name="Normal 8 3 2 2 3 2 2 2" xfId="5884" xr:uid="{0A61BB07-954F-4A4C-871C-29672076F714}"/>
    <cellStyle name="Normal 8 3 2 2 3 2 3" xfId="3759" xr:uid="{36E8DC0F-9A52-443E-9C9E-E0FB5E25A125}"/>
    <cellStyle name="Normal 8 3 2 2 3 2 4" xfId="3760" xr:uid="{2101403B-D7C2-495C-9FED-089B8680EB13}"/>
    <cellStyle name="Normal 8 3 2 2 3 3" xfId="2118" xr:uid="{E9CACEDA-4B3A-4064-BF35-F922736631FE}"/>
    <cellStyle name="Normal 8 3 2 2 3 3 2" xfId="5885" xr:uid="{17409062-63B8-40D3-B1B7-06E8B8D2CA6A}"/>
    <cellStyle name="Normal 8 3 2 2 3 4" xfId="3761" xr:uid="{AFEB8DB2-B767-42FD-A326-5EB0B9743609}"/>
    <cellStyle name="Normal 8 3 2 2 3 5" xfId="3762" xr:uid="{FC38068B-45C1-4804-9C9D-BBCB0A7C8257}"/>
    <cellStyle name="Normal 8 3 2 2 4" xfId="2119" xr:uid="{24CA1DA4-41D2-4723-85A4-A1CB900FF48C}"/>
    <cellStyle name="Normal 8 3 2 2 4 2" xfId="2120" xr:uid="{BA6F4063-B201-4132-82AF-3769C49EA671}"/>
    <cellStyle name="Normal 8 3 2 2 4 2 2" xfId="5886" xr:uid="{D772A85B-8845-449B-BB5B-038BF6807519}"/>
    <cellStyle name="Normal 8 3 2 2 4 3" xfId="3763" xr:uid="{F4D6EBFA-6116-4CC0-AF9E-048C91C27CBA}"/>
    <cellStyle name="Normal 8 3 2 2 4 4" xfId="3764" xr:uid="{BC851682-CDC7-422E-8818-0617FE6EE470}"/>
    <cellStyle name="Normal 8 3 2 2 5" xfId="2121" xr:uid="{981E32A2-F611-4C27-87A1-FC860DB65E29}"/>
    <cellStyle name="Normal 8 3 2 2 5 2" xfId="3765" xr:uid="{62CEA605-62BC-475D-BA6F-D47DAD3C878D}"/>
    <cellStyle name="Normal 8 3 2 2 5 3" xfId="3766" xr:uid="{A83A319C-B9E1-443F-A032-C3DD31E3C054}"/>
    <cellStyle name="Normal 8 3 2 2 5 4" xfId="3767" xr:uid="{B4BDD28E-F2E5-4E25-A399-93CDCA3938D8}"/>
    <cellStyle name="Normal 8 3 2 2 6" xfId="3768" xr:uid="{AE621956-78AB-4E34-96CB-0ABD93DE30A6}"/>
    <cellStyle name="Normal 8 3 2 2 7" xfId="3769" xr:uid="{7C4C62A2-C841-4EE3-A5C2-BD5E9350F040}"/>
    <cellStyle name="Normal 8 3 2 2 8" xfId="3770" xr:uid="{0826478D-0341-4077-A7AB-A9019807E546}"/>
    <cellStyle name="Normal 8 3 2 3" xfId="384" xr:uid="{D3D86BC0-AA4B-4CE5-84B6-6C5FD3CFB525}"/>
    <cellStyle name="Normal 8 3 2 3 2" xfId="785" xr:uid="{A3D1BA33-662E-41E1-B79E-2EFF31DFC2CA}"/>
    <cellStyle name="Normal 8 3 2 3 2 2" xfId="786" xr:uid="{074E3642-7FA0-4952-BB70-870687B23FC7}"/>
    <cellStyle name="Normal 8 3 2 3 2 2 2" xfId="2122" xr:uid="{73EFB29B-ABE8-4F8E-8B80-E2BA008E923B}"/>
    <cellStyle name="Normal 8 3 2 3 2 2 2 2" xfId="2123" xr:uid="{B67EDFD6-61F0-44D0-AD24-D6E44295E7B7}"/>
    <cellStyle name="Normal 8 3 2 3 2 2 3" xfId="2124" xr:uid="{F87608E3-EF5C-49B7-B842-2F8FC068D543}"/>
    <cellStyle name="Normal 8 3 2 3 2 3" xfId="2125" xr:uid="{62081E5A-7B1D-45EF-9FFA-80E8D330EEC0}"/>
    <cellStyle name="Normal 8 3 2 3 2 3 2" xfId="2126" xr:uid="{EA9337B7-1308-4818-B755-183F7238AFF7}"/>
    <cellStyle name="Normal 8 3 2 3 2 4" xfId="2127" xr:uid="{D64A2109-18A1-4379-B3D8-FE02BD490310}"/>
    <cellStyle name="Normal 8 3 2 3 3" xfId="787" xr:uid="{16E60CB9-12CA-42AD-AB9E-0A2224D17D38}"/>
    <cellStyle name="Normal 8 3 2 3 3 2" xfId="2128" xr:uid="{FF9A5519-F1C5-4584-83A0-B5F1C4FCD1C3}"/>
    <cellStyle name="Normal 8 3 2 3 3 2 2" xfId="2129" xr:uid="{E5174C92-3CD3-47B2-B383-001E04B17B99}"/>
    <cellStyle name="Normal 8 3 2 3 3 3" xfId="2130" xr:uid="{AF8E274C-27ED-499E-8C5B-F060DAEEB729}"/>
    <cellStyle name="Normal 8 3 2 3 3 4" xfId="3771" xr:uid="{B1FDC699-C163-44E9-831B-263D340F3B69}"/>
    <cellStyle name="Normal 8 3 2 3 4" xfId="2131" xr:uid="{94D50FCC-7F52-476D-9BC9-9FE9ACDBC2B2}"/>
    <cellStyle name="Normal 8 3 2 3 4 2" xfId="2132" xr:uid="{FC94AA4B-ABA9-4628-87E6-9C698B7A6A95}"/>
    <cellStyle name="Normal 8 3 2 3 5" xfId="2133" xr:uid="{380432BC-1D74-4FB7-8034-333A878C7AF9}"/>
    <cellStyle name="Normal 8 3 2 3 6" xfId="3772" xr:uid="{30C94C21-94CE-4C92-9151-573AC6A8FDD4}"/>
    <cellStyle name="Normal 8 3 2 4" xfId="385" xr:uid="{275E1EAF-5153-449A-863D-E0A126158FF8}"/>
    <cellStyle name="Normal 8 3 2 4 2" xfId="788" xr:uid="{1317437B-7ADB-4D8C-A9FE-F64171A70798}"/>
    <cellStyle name="Normal 8 3 2 4 2 2" xfId="2134" xr:uid="{41B9A48C-B84C-4351-964D-2F6602E40AA8}"/>
    <cellStyle name="Normal 8 3 2 4 2 2 2" xfId="2135" xr:uid="{74FC3EE5-0975-4DFA-8805-831191294385}"/>
    <cellStyle name="Normal 8 3 2 4 2 3" xfId="2136" xr:uid="{D7110652-3807-4951-A969-8CF085BF6498}"/>
    <cellStyle name="Normal 8 3 2 4 2 4" xfId="3773" xr:uid="{530D6A10-1B84-4770-90C0-7CF1DC4BAB5A}"/>
    <cellStyle name="Normal 8 3 2 4 3" xfId="2137" xr:uid="{81C672FD-09AF-48E0-80FA-F4E605FFC719}"/>
    <cellStyle name="Normal 8 3 2 4 3 2" xfId="2138" xr:uid="{CA50CE5D-37D2-4647-B461-8B87C454DC1F}"/>
    <cellStyle name="Normal 8 3 2 4 4" xfId="2139" xr:uid="{EE26C11F-240A-4104-A365-839BB36F7A4D}"/>
    <cellStyle name="Normal 8 3 2 4 5" xfId="3774" xr:uid="{16049F1D-8B28-4A30-856A-0B54DC841B8F}"/>
    <cellStyle name="Normal 8 3 2 5" xfId="386" xr:uid="{B38457AC-899C-41B0-9B0F-FB38C71ABE93}"/>
    <cellStyle name="Normal 8 3 2 5 2" xfId="2140" xr:uid="{BC7F24F7-7C33-40FF-98F1-6F7C05B9AEE7}"/>
    <cellStyle name="Normal 8 3 2 5 2 2" xfId="2141" xr:uid="{AF1F98AB-BE2F-46F9-9E94-DF51AFCD7159}"/>
    <cellStyle name="Normal 8 3 2 5 3" xfId="2142" xr:uid="{F1FD0E8A-FCCE-40E4-9A8C-32E57C613A28}"/>
    <cellStyle name="Normal 8 3 2 5 4" xfId="3775" xr:uid="{77188346-76D7-4373-A6EE-FC0103C71292}"/>
    <cellStyle name="Normal 8 3 2 6" xfId="2143" xr:uid="{EB000EFA-725E-461D-AC3B-CBE7D95E7175}"/>
    <cellStyle name="Normal 8 3 2 6 2" xfId="2144" xr:uid="{456798DF-2368-4BCC-81C3-CED0C9326243}"/>
    <cellStyle name="Normal 8 3 2 6 3" xfId="3776" xr:uid="{8289F512-9BE9-448A-9946-802A578F79A8}"/>
    <cellStyle name="Normal 8 3 2 6 4" xfId="3777" xr:uid="{5412B44B-0E45-4F41-827F-4016294016DD}"/>
    <cellStyle name="Normal 8 3 2 7" xfId="2145" xr:uid="{C872AF3A-0C4C-43BB-B70B-84395891EE36}"/>
    <cellStyle name="Normal 8 3 2 8" xfId="3778" xr:uid="{87AFF59B-0848-40B2-AA08-FC187CA16BB5}"/>
    <cellStyle name="Normal 8 3 2 9" xfId="3779" xr:uid="{9A7CA100-CEB5-497E-80BD-D063DBC310EF}"/>
    <cellStyle name="Normal 8 3 3" xfId="156" xr:uid="{336F93C8-A3D8-4A62-9607-11CD47DF5385}"/>
    <cellStyle name="Normal 8 3 3 2" xfId="157" xr:uid="{90747B1B-17EA-4088-AC1B-A5C7CB18CEFD}"/>
    <cellStyle name="Normal 8 3 3 2 2" xfId="789" xr:uid="{F8F6D624-9020-4FD8-89E2-1FFFADEA2D4C}"/>
    <cellStyle name="Normal 8 3 3 2 2 2" xfId="2146" xr:uid="{FC2EE829-85F5-406D-BE7A-B65506FB9B10}"/>
    <cellStyle name="Normal 8 3 3 2 2 2 2" xfId="2147" xr:uid="{8B9F5A48-DB47-481E-BBF9-425E0A0176B9}"/>
    <cellStyle name="Normal 8 3 3 2 2 2 2 2" xfId="4492" xr:uid="{F642B97A-94CA-49CB-BCAA-A480B0291C6A}"/>
    <cellStyle name="Normal 8 3 3 2 2 2 2 2 2" xfId="5887" xr:uid="{FCA9F8B3-D27A-4637-808D-465FAB249B0A}"/>
    <cellStyle name="Normal 8 3 3 2 2 2 2 3" xfId="5888" xr:uid="{C8B28FCD-09DF-4CE7-AF45-9E867E373A57}"/>
    <cellStyle name="Normal 8 3 3 2 2 2 3" xfId="4493" xr:uid="{70CE2F62-6DA8-48DA-A22E-4BB536033297}"/>
    <cellStyle name="Normal 8 3 3 2 2 2 3 2" xfId="5889" xr:uid="{F628EA4C-09F1-472F-B2CA-C4F6CDC94276}"/>
    <cellStyle name="Normal 8 3 3 2 2 2 4" xfId="5890" xr:uid="{CE0FBB27-927F-4888-B35D-658D871D8678}"/>
    <cellStyle name="Normal 8 3 3 2 2 3" xfId="2148" xr:uid="{27479CE5-2EF6-4590-904B-77DAB3452D0F}"/>
    <cellStyle name="Normal 8 3 3 2 2 3 2" xfId="4494" xr:uid="{8A0B46AF-5A24-4EC8-BEDB-8518371D6DDE}"/>
    <cellStyle name="Normal 8 3 3 2 2 3 2 2" xfId="5891" xr:uid="{602BAAAC-EA6F-4B33-9194-2FE82DE62DFC}"/>
    <cellStyle name="Normal 8 3 3 2 2 3 3" xfId="5892" xr:uid="{8550365A-EC55-4531-B9FC-B494BA8633EE}"/>
    <cellStyle name="Normal 8 3 3 2 2 4" xfId="3780" xr:uid="{D35CEB34-AEF7-4FB4-B998-379D02A04726}"/>
    <cellStyle name="Normal 8 3 3 2 2 4 2" xfId="5893" xr:uid="{6B2E68D9-D5B8-43AF-B5F5-0450C16515D8}"/>
    <cellStyle name="Normal 8 3 3 2 2 5" xfId="5894" xr:uid="{70A92C66-C0C6-4AA2-BD8F-40B86B0AB451}"/>
    <cellStyle name="Normal 8 3 3 2 3" xfId="2149" xr:uid="{C657FA65-D86C-42B4-9F4B-2F23829E1D66}"/>
    <cellStyle name="Normal 8 3 3 2 3 2" xfId="2150" xr:uid="{36152443-B453-4C35-930E-2153C3A4CA03}"/>
    <cellStyle name="Normal 8 3 3 2 3 2 2" xfId="4495" xr:uid="{1CF145E1-7C3B-4A5A-878D-8A2434FFBC7A}"/>
    <cellStyle name="Normal 8 3 3 2 3 2 2 2" xfId="5895" xr:uid="{EDDF0E2B-41BE-4DF2-92F5-E33E8F9515C4}"/>
    <cellStyle name="Normal 8 3 3 2 3 2 3" xfId="5896" xr:uid="{CC150BAE-0F5E-45B8-BF67-AD6F175286B5}"/>
    <cellStyle name="Normal 8 3 3 2 3 3" xfId="3781" xr:uid="{BD56A587-89C4-4C94-BD16-B1E8DA2CE370}"/>
    <cellStyle name="Normal 8 3 3 2 3 3 2" xfId="5897" xr:uid="{3C884E3A-6CC3-4BF5-B87A-1BF410E1D02A}"/>
    <cellStyle name="Normal 8 3 3 2 3 4" xfId="3782" xr:uid="{A1FD0933-C337-4A06-9375-687AB7B2833A}"/>
    <cellStyle name="Normal 8 3 3 2 4" xfId="2151" xr:uid="{E6396222-E757-4CCE-BD4C-9584094C5C33}"/>
    <cellStyle name="Normal 8 3 3 2 4 2" xfId="4496" xr:uid="{C414ED85-8C5B-4BE3-94C8-EDF5962D784B}"/>
    <cellStyle name="Normal 8 3 3 2 4 2 2" xfId="5898" xr:uid="{F66F7588-14FE-489F-9E9A-5BEB211C3BBE}"/>
    <cellStyle name="Normal 8 3 3 2 4 3" xfId="5899" xr:uid="{DF9F604F-7CD1-4E1E-B682-241DD1D3FFAB}"/>
    <cellStyle name="Normal 8 3 3 2 5" xfId="3783" xr:uid="{CA3D29C7-76DE-4DAE-93BD-136E6D8A6010}"/>
    <cellStyle name="Normal 8 3 3 2 5 2" xfId="5900" xr:uid="{F0B38F9F-A7DE-43D9-8591-054049DADF1E}"/>
    <cellStyle name="Normal 8 3 3 2 6" xfId="3784" xr:uid="{AB87AC32-9DA1-4DCA-98F7-68E16E882CEA}"/>
    <cellStyle name="Normal 8 3 3 3" xfId="387" xr:uid="{2CADA692-F872-40D3-B4EF-F4D3FFF91724}"/>
    <cellStyle name="Normal 8 3 3 3 2" xfId="2152" xr:uid="{16A2122D-2408-4231-BF1A-DB2A557B942A}"/>
    <cellStyle name="Normal 8 3 3 3 2 2" xfId="2153" xr:uid="{631FF7DA-3CD4-458A-819F-144FFF136FDE}"/>
    <cellStyle name="Normal 8 3 3 3 2 2 2" xfId="4497" xr:uid="{DFB2EB43-7E70-44D1-B5E6-2AEBD268651A}"/>
    <cellStyle name="Normal 8 3 3 3 2 2 2 2" xfId="5901" xr:uid="{17F0E574-1B62-4AE1-9F34-E7115567F3A0}"/>
    <cellStyle name="Normal 8 3 3 3 2 2 3" xfId="5902" xr:uid="{FF456B88-743B-4596-9BD2-0A2D7A15C869}"/>
    <cellStyle name="Normal 8 3 3 3 2 3" xfId="3785" xr:uid="{7884526D-620A-4C55-9AA9-D6360307E18E}"/>
    <cellStyle name="Normal 8 3 3 3 2 3 2" xfId="5903" xr:uid="{D8568CCB-C8F0-41D0-9352-F55F21A02E06}"/>
    <cellStyle name="Normal 8 3 3 3 2 4" xfId="3786" xr:uid="{6994B6D2-33DC-4F08-B017-D425A6D93740}"/>
    <cellStyle name="Normal 8 3 3 3 3" xfId="2154" xr:uid="{089ED1A1-7F2D-4B3B-A7CF-9D4A3D0A744C}"/>
    <cellStyle name="Normal 8 3 3 3 3 2" xfId="4498" xr:uid="{B47EF01F-4563-462F-9E21-9553CE32EBE5}"/>
    <cellStyle name="Normal 8 3 3 3 3 2 2" xfId="5904" xr:uid="{5D0B28B3-3DB2-49B2-ACBE-09B8770DA42C}"/>
    <cellStyle name="Normal 8 3 3 3 3 3" xfId="5905" xr:uid="{3A71B547-D501-41FB-B571-47857FC91568}"/>
    <cellStyle name="Normal 8 3 3 3 4" xfId="3787" xr:uid="{61580370-B345-4133-BF9D-01ED00414D41}"/>
    <cellStyle name="Normal 8 3 3 3 4 2" xfId="5906" xr:uid="{B3831136-72AA-4C38-AF1A-208EB16D100F}"/>
    <cellStyle name="Normal 8 3 3 3 5" xfId="3788" xr:uid="{9F49AC84-6DF1-4771-9169-7B13CA11C6A6}"/>
    <cellStyle name="Normal 8 3 3 4" xfId="2155" xr:uid="{E8F31255-ADCA-4A4B-8B9B-601C5C6B962B}"/>
    <cellStyle name="Normal 8 3 3 4 2" xfId="2156" xr:uid="{F79164AE-95A7-43ED-8611-D45A550169EE}"/>
    <cellStyle name="Normal 8 3 3 4 2 2" xfId="4499" xr:uid="{5DE32496-0155-4B37-8D5D-C7E4297FAA6D}"/>
    <cellStyle name="Normal 8 3 3 4 2 2 2" xfId="5907" xr:uid="{5B2C8C00-60F7-4FF1-89F1-64A9D2F07168}"/>
    <cellStyle name="Normal 8 3 3 4 2 3" xfId="5908" xr:uid="{06A48C4A-5569-474F-B8C3-A4F63CD11E66}"/>
    <cellStyle name="Normal 8 3 3 4 3" xfId="3789" xr:uid="{D290F7EB-D1AB-436B-A04D-AAE330355E6B}"/>
    <cellStyle name="Normal 8 3 3 4 3 2" xfId="5909" xr:uid="{D694C37A-F06F-4D83-B8EB-817C8E63FF26}"/>
    <cellStyle name="Normal 8 3 3 4 4" xfId="3790" xr:uid="{23452A4E-8C7A-4357-ACDC-33BE2E572692}"/>
    <cellStyle name="Normal 8 3 3 5" xfId="2157" xr:uid="{72901069-410F-4D99-9CB8-CD4B39838C33}"/>
    <cellStyle name="Normal 8 3 3 5 2" xfId="3791" xr:uid="{980B3094-6637-4D0F-942C-CA760134321F}"/>
    <cellStyle name="Normal 8 3 3 5 2 2" xfId="5910" xr:uid="{BB035779-8712-4494-A91F-B2CE2659D18C}"/>
    <cellStyle name="Normal 8 3 3 5 3" xfId="3792" xr:uid="{20D0185E-0610-45F1-BA66-32990FB2F8DE}"/>
    <cellStyle name="Normal 8 3 3 5 4" xfId="3793" xr:uid="{64071CEF-A657-4DE8-A420-86C39514B39C}"/>
    <cellStyle name="Normal 8 3 3 6" xfId="3794" xr:uid="{5F62FB1E-090C-4396-B013-0AFD240581F6}"/>
    <cellStyle name="Normal 8 3 3 6 2" xfId="5911" xr:uid="{5CFC0988-0515-4CD5-8642-373A48B9F6A5}"/>
    <cellStyle name="Normal 8 3 3 7" xfId="3795" xr:uid="{ABE0605A-218A-4D19-914D-D1EF859A9406}"/>
    <cellStyle name="Normal 8 3 3 8" xfId="3796" xr:uid="{AEC6981D-81C7-4118-BAD5-808207D10848}"/>
    <cellStyle name="Normal 8 3 4" xfId="158" xr:uid="{981DF284-B326-4043-8195-72C6795BFF52}"/>
    <cellStyle name="Normal 8 3 4 2" xfId="790" xr:uid="{BDD6F9E0-14BF-430B-AF29-962CBDCA3999}"/>
    <cellStyle name="Normal 8 3 4 2 2" xfId="791" xr:uid="{763F1A95-EC89-423B-B4A0-4559F97F9972}"/>
    <cellStyle name="Normal 8 3 4 2 2 2" xfId="2158" xr:uid="{4383ABB6-08E0-498D-9131-6B8847E01DF5}"/>
    <cellStyle name="Normal 8 3 4 2 2 2 2" xfId="2159" xr:uid="{AA6C6D19-BE30-43CF-B78F-276D504D1DDA}"/>
    <cellStyle name="Normal 8 3 4 2 2 2 2 2" xfId="5912" xr:uid="{5993C496-756F-44AD-BD98-693226064407}"/>
    <cellStyle name="Normal 8 3 4 2 2 2 3" xfId="5913" xr:uid="{C72C8536-8DCA-4EF2-AAA3-0858DE99F4BA}"/>
    <cellStyle name="Normal 8 3 4 2 2 3" xfId="2160" xr:uid="{B0D9F9BC-3463-4469-B042-1ACE2CA38F8A}"/>
    <cellStyle name="Normal 8 3 4 2 2 3 2" xfId="5914" xr:uid="{DF54BC99-BE39-415C-BDE6-4509BD8BE290}"/>
    <cellStyle name="Normal 8 3 4 2 2 4" xfId="3797" xr:uid="{C5526E95-46F9-4F60-9F0F-50B319DF4B24}"/>
    <cellStyle name="Normal 8 3 4 2 3" xfId="2161" xr:uid="{33AEEC91-2890-47D5-AD18-8D9F5751721F}"/>
    <cellStyle name="Normal 8 3 4 2 3 2" xfId="2162" xr:uid="{92BDC633-2AEC-48E3-9299-FB8DEC557B1E}"/>
    <cellStyle name="Normal 8 3 4 2 3 2 2" xfId="5915" xr:uid="{20C5A1A9-A79E-4118-B4AF-FEC3DED17593}"/>
    <cellStyle name="Normal 8 3 4 2 3 3" xfId="5916" xr:uid="{FA1B1946-C0ED-4BB4-98FD-EA56E8BAAA3C}"/>
    <cellStyle name="Normal 8 3 4 2 4" xfId="2163" xr:uid="{729FA61D-3653-4D36-ACA1-873DD5632500}"/>
    <cellStyle name="Normal 8 3 4 2 4 2" xfId="5917" xr:uid="{FC83B131-9072-4FD3-8290-863B4368DBD0}"/>
    <cellStyle name="Normal 8 3 4 2 5" xfId="3798" xr:uid="{00B6F417-F870-41AD-B827-7D0F1A53526E}"/>
    <cellStyle name="Normal 8 3 4 3" xfId="792" xr:uid="{5DC401A5-A06D-4D41-B26D-56287609F413}"/>
    <cellStyle name="Normal 8 3 4 3 2" xfId="2164" xr:uid="{AF034E5A-5AFC-4D1D-AC8D-311981C76909}"/>
    <cellStyle name="Normal 8 3 4 3 2 2" xfId="2165" xr:uid="{1F8E02EA-A807-40C4-9296-8C6DFE42EA2A}"/>
    <cellStyle name="Normal 8 3 4 3 2 2 2" xfId="5918" xr:uid="{7957AD14-D294-4C29-97DF-E02D21C13C25}"/>
    <cellStyle name="Normal 8 3 4 3 2 3" xfId="5919" xr:uid="{76C5BFA3-8FDB-4B9C-82C8-DAE70993599B}"/>
    <cellStyle name="Normal 8 3 4 3 3" xfId="2166" xr:uid="{6E2252F6-790E-4405-A71B-A6F37C41A19B}"/>
    <cellStyle name="Normal 8 3 4 3 3 2" xfId="5920" xr:uid="{577B76B1-72DE-477B-80DD-64BF3D5C6D3E}"/>
    <cellStyle name="Normal 8 3 4 3 4" xfId="3799" xr:uid="{073BEE1E-D3D7-46FA-A55E-C2FAD1DCC2B6}"/>
    <cellStyle name="Normal 8 3 4 4" xfId="2167" xr:uid="{CB174B41-0C69-4314-8A36-39C1A4AC55D9}"/>
    <cellStyle name="Normal 8 3 4 4 2" xfId="2168" xr:uid="{3F01E87D-5946-4059-ADE1-D3FF06A64EE2}"/>
    <cellStyle name="Normal 8 3 4 4 2 2" xfId="5921" xr:uid="{F0F1981B-D3A6-4810-8B89-8BC816E5137C}"/>
    <cellStyle name="Normal 8 3 4 4 3" xfId="3800" xr:uid="{F30DCF2C-6E6C-47FC-8D64-B8F834851E4D}"/>
    <cellStyle name="Normal 8 3 4 4 4" xfId="3801" xr:uid="{E266FCC3-9DCC-4FD9-9A26-F441BFD835A0}"/>
    <cellStyle name="Normal 8 3 4 5" xfId="2169" xr:uid="{68D30684-E107-4094-9F5E-05EC7E24EC7B}"/>
    <cellStyle name="Normal 8 3 4 5 2" xfId="5922" xr:uid="{1B942C72-C620-44D0-8F6A-64E246D7C2E0}"/>
    <cellStyle name="Normal 8 3 4 6" xfId="3802" xr:uid="{C2A754BE-680B-44E9-9A11-FA2EF06828BB}"/>
    <cellStyle name="Normal 8 3 4 7" xfId="3803" xr:uid="{6B0D10DA-61B1-43BE-8EAF-F5586D04DDD5}"/>
    <cellStyle name="Normal 8 3 5" xfId="388" xr:uid="{9CCFA124-33FE-4683-92FB-F11634363695}"/>
    <cellStyle name="Normal 8 3 5 2" xfId="793" xr:uid="{281A2D7B-D36B-450D-9223-A89C667E0859}"/>
    <cellStyle name="Normal 8 3 5 2 2" xfId="2170" xr:uid="{BC0171CA-D2A9-4581-BC3B-776C5EC2689F}"/>
    <cellStyle name="Normal 8 3 5 2 2 2" xfId="2171" xr:uid="{EC3D2C56-1A70-4351-829E-2BA910EE79DA}"/>
    <cellStyle name="Normal 8 3 5 2 2 2 2" xfId="5923" xr:uid="{6E81CF7E-3AAF-4ED4-9900-642A37344BB4}"/>
    <cellStyle name="Normal 8 3 5 2 2 3" xfId="5924" xr:uid="{185291D3-F139-4DC8-9AD6-93508ACE1AA6}"/>
    <cellStyle name="Normal 8 3 5 2 3" xfId="2172" xr:uid="{E632C869-1B51-4B51-BB12-494751BFC43D}"/>
    <cellStyle name="Normal 8 3 5 2 3 2" xfId="5925" xr:uid="{B7E3B337-9F6C-4137-87B9-6BC71E8CBC01}"/>
    <cellStyle name="Normal 8 3 5 2 4" xfId="3804" xr:uid="{E094AB0E-6A65-41EB-A003-543AA6D14D65}"/>
    <cellStyle name="Normal 8 3 5 3" xfId="2173" xr:uid="{F5129225-925C-4A64-8232-26810E8B79D2}"/>
    <cellStyle name="Normal 8 3 5 3 2" xfId="2174" xr:uid="{E92EF297-0796-471C-90CC-D8B004C36CA6}"/>
    <cellStyle name="Normal 8 3 5 3 2 2" xfId="5926" xr:uid="{280C7AEE-1C57-4DD0-AA9B-15F6EF258DBF}"/>
    <cellStyle name="Normal 8 3 5 3 3" xfId="3805" xr:uid="{DC91DB01-F0FC-49F8-8CD2-5357C85CFCC4}"/>
    <cellStyle name="Normal 8 3 5 3 4" xfId="3806" xr:uid="{1847F166-EB0D-4F13-AEFC-3DE7295BBA0E}"/>
    <cellStyle name="Normal 8 3 5 4" xfId="2175" xr:uid="{10971F6A-0F3E-4712-BF49-0BA9ACC96E6E}"/>
    <cellStyle name="Normal 8 3 5 4 2" xfId="5927" xr:uid="{D1E36101-1C5E-43B9-B855-D5F7424F94C7}"/>
    <cellStyle name="Normal 8 3 5 5" xfId="3807" xr:uid="{6078A226-B822-4241-BE91-1219C91269F4}"/>
    <cellStyle name="Normal 8 3 5 6" xfId="3808" xr:uid="{E8E7F4C7-E0E2-4792-9330-EFB81BF17045}"/>
    <cellStyle name="Normal 8 3 6" xfId="389" xr:uid="{096A5D45-574B-40E2-BA9E-C899300C95D7}"/>
    <cellStyle name="Normal 8 3 6 2" xfId="2176" xr:uid="{335064EC-9A28-4E0F-9600-61B5A17728A6}"/>
    <cellStyle name="Normal 8 3 6 2 2" xfId="2177" xr:uid="{409A9880-E6F4-42A7-8EFA-FA14CF4848EA}"/>
    <cellStyle name="Normal 8 3 6 2 2 2" xfId="5928" xr:uid="{0B09CD9E-4247-43B7-BC72-6D9B9125A900}"/>
    <cellStyle name="Normal 8 3 6 2 3" xfId="3809" xr:uid="{1C16D1A5-644C-4AFC-9B24-47D57B0FD0B3}"/>
    <cellStyle name="Normal 8 3 6 2 4" xfId="3810" xr:uid="{DDFF4282-0EA6-4BC5-92AF-669E7A9D5307}"/>
    <cellStyle name="Normal 8 3 6 3" xfId="2178" xr:uid="{78D15C9B-5DA5-4B90-AF36-BFB98140C63E}"/>
    <cellStyle name="Normal 8 3 6 3 2" xfId="5929" xr:uid="{3E38F710-2C74-4C05-BD32-7DC823E5907F}"/>
    <cellStyle name="Normal 8 3 6 4" xfId="3811" xr:uid="{0BA0A0EB-E46A-485F-B4DC-22D85A6E12A6}"/>
    <cellStyle name="Normal 8 3 6 5" xfId="3812" xr:uid="{E3DD02BD-59C3-4AC7-BE23-41428EF1E595}"/>
    <cellStyle name="Normal 8 3 7" xfId="2179" xr:uid="{2FE6210F-A2DA-4D6D-810D-95695B0B04DE}"/>
    <cellStyle name="Normal 8 3 7 2" xfId="2180" xr:uid="{C2569E8F-EF62-4184-ADC3-6D47943D2F6B}"/>
    <cellStyle name="Normal 8 3 7 2 2" xfId="5930" xr:uid="{51CE862C-AC3C-483E-B59A-9E1BFEF09259}"/>
    <cellStyle name="Normal 8 3 7 3" xfId="3813" xr:uid="{88FA0E77-2161-41FC-82B6-D0FA5BB36B0B}"/>
    <cellStyle name="Normal 8 3 7 4" xfId="3814" xr:uid="{11855F5B-BCC4-4BCC-A7C8-BB19D625C922}"/>
    <cellStyle name="Normal 8 3 8" xfId="2181" xr:uid="{CCB911E1-FD86-4DEB-904D-E12A6DD77541}"/>
    <cellStyle name="Normal 8 3 8 2" xfId="3815" xr:uid="{A4930EEF-242E-4D47-A970-4CFE4C2CE8F3}"/>
    <cellStyle name="Normal 8 3 8 3" xfId="3816" xr:uid="{20B4F706-05A2-440F-892F-55755EA430FC}"/>
    <cellStyle name="Normal 8 3 8 4" xfId="3817" xr:uid="{FE3A1B1B-3B0A-4BE2-9160-C72BB3DF88DD}"/>
    <cellStyle name="Normal 8 3 9" xfId="3818" xr:uid="{3C51D9D4-F4DD-45F8-8861-063EEED7DC79}"/>
    <cellStyle name="Normal 8 4" xfId="159" xr:uid="{41EF50B8-7769-4F8D-BA8C-B6FEE498B8C5}"/>
    <cellStyle name="Normal 8 4 10" xfId="3819" xr:uid="{969DE4EF-D01B-469E-8DF9-5D50D26F6DBB}"/>
    <cellStyle name="Normal 8 4 11" xfId="3820" xr:uid="{1C3EB911-C1B9-4DCD-9CE1-A03681C807BF}"/>
    <cellStyle name="Normal 8 4 2" xfId="160" xr:uid="{8697327E-9D9E-421C-A760-58E1A66C019C}"/>
    <cellStyle name="Normal 8 4 2 2" xfId="390" xr:uid="{62433D68-62A9-4E88-9604-C27CE94AE594}"/>
    <cellStyle name="Normal 8 4 2 2 2" xfId="794" xr:uid="{CAF91EC3-90CB-417A-8459-6388B265C970}"/>
    <cellStyle name="Normal 8 4 2 2 2 2" xfId="795" xr:uid="{40A2DF94-4A41-476C-9B50-42FA911D79E0}"/>
    <cellStyle name="Normal 8 4 2 2 2 2 2" xfId="2182" xr:uid="{408C1FEF-DB19-417D-9CE2-05D1E039192B}"/>
    <cellStyle name="Normal 8 4 2 2 2 2 2 2" xfId="5931" xr:uid="{C5C46DDE-CA67-4623-B510-65ED79FCA3C0}"/>
    <cellStyle name="Normal 8 4 2 2 2 2 3" xfId="3821" xr:uid="{23A1ADE2-3CEE-4ADD-9A8E-DD81AD6C6073}"/>
    <cellStyle name="Normal 8 4 2 2 2 2 4" xfId="3822" xr:uid="{16E005F0-F64C-4166-8013-1D4E12BF0742}"/>
    <cellStyle name="Normal 8 4 2 2 2 3" xfId="2183" xr:uid="{5A887BEB-6895-4DA1-85F3-45FF9D434F55}"/>
    <cellStyle name="Normal 8 4 2 2 2 3 2" xfId="3823" xr:uid="{AC8EEB44-9948-48FA-BB68-DE5DEC5CA81B}"/>
    <cellStyle name="Normal 8 4 2 2 2 3 3" xfId="3824" xr:uid="{DCF362A9-2B31-46E1-B32C-87CE5A2B8458}"/>
    <cellStyle name="Normal 8 4 2 2 2 3 4" xfId="3825" xr:uid="{7D741D1E-02F4-4DBB-84AB-A51F29389114}"/>
    <cellStyle name="Normal 8 4 2 2 2 4" xfId="3826" xr:uid="{91C20E50-3427-42EF-A392-E304B76B3329}"/>
    <cellStyle name="Normal 8 4 2 2 2 5" xfId="3827" xr:uid="{E77AB376-DC8F-4BD2-9AEB-2F0E6F382117}"/>
    <cellStyle name="Normal 8 4 2 2 2 6" xfId="3828" xr:uid="{71C6B016-1A7F-412C-BF18-F896FED7FD57}"/>
    <cellStyle name="Normal 8 4 2 2 3" xfId="796" xr:uid="{8563B59D-BEF9-4958-956F-8ABDB09CEBC2}"/>
    <cellStyle name="Normal 8 4 2 2 3 2" xfId="2184" xr:uid="{D65D4AFA-0A80-4759-BBB4-6CB92ADAF051}"/>
    <cellStyle name="Normal 8 4 2 2 3 2 2" xfId="3829" xr:uid="{3681CD49-EE87-46E7-8CF2-8391F66A5881}"/>
    <cellStyle name="Normal 8 4 2 2 3 2 3" xfId="3830" xr:uid="{9C1337CB-F7D9-4F22-B8D0-7CEB18EC75C4}"/>
    <cellStyle name="Normal 8 4 2 2 3 2 4" xfId="3831" xr:uid="{2E0EA67F-1E28-4C06-B221-E1C962950676}"/>
    <cellStyle name="Normal 8 4 2 2 3 3" xfId="3832" xr:uid="{47964F18-486E-42D3-84BD-90ADB0595255}"/>
    <cellStyle name="Normal 8 4 2 2 3 4" xfId="3833" xr:uid="{79594B7E-CEC4-4C87-B28E-D70AA09C9B8D}"/>
    <cellStyle name="Normal 8 4 2 2 3 5" xfId="3834" xr:uid="{2C0FE2C0-1D02-4BCE-8BB9-67205A3ECA7D}"/>
    <cellStyle name="Normal 8 4 2 2 4" xfId="2185" xr:uid="{522A85BC-9059-4E5D-8A54-50D1AE527040}"/>
    <cellStyle name="Normal 8 4 2 2 4 2" xfId="3835" xr:uid="{684578A3-3949-4FA2-93F8-9EE82FA01DE0}"/>
    <cellStyle name="Normal 8 4 2 2 4 3" xfId="3836" xr:uid="{F5BEA4B4-FEF2-42A1-B5AD-91EB9809F82A}"/>
    <cellStyle name="Normal 8 4 2 2 4 4" xfId="3837" xr:uid="{CB5070F5-75E6-48F4-8F33-364417EDF383}"/>
    <cellStyle name="Normal 8 4 2 2 5" xfId="3838" xr:uid="{E0429969-C8A3-4D6E-9F51-17E971DC8CBF}"/>
    <cellStyle name="Normal 8 4 2 2 5 2" xfId="3839" xr:uid="{A71F14CB-F9FD-4CEA-A005-FA949EA72EA8}"/>
    <cellStyle name="Normal 8 4 2 2 5 3" xfId="3840" xr:uid="{2FCE3BD2-B0EC-434F-B062-99EC5740B414}"/>
    <cellStyle name="Normal 8 4 2 2 5 4" xfId="3841" xr:uid="{E4BEA693-F97B-48DA-ADD0-C21635B2272A}"/>
    <cellStyle name="Normal 8 4 2 2 6" xfId="3842" xr:uid="{F61BFAD6-F859-4170-B095-C7213A66492E}"/>
    <cellStyle name="Normal 8 4 2 2 7" xfId="3843" xr:uid="{BA630AB8-C553-46AF-BE8F-71610D1BDEFF}"/>
    <cellStyle name="Normal 8 4 2 2 8" xfId="3844" xr:uid="{F4FB8647-7BC2-4F22-85BA-6C9113229385}"/>
    <cellStyle name="Normal 8 4 2 3" xfId="797" xr:uid="{BA0F8795-11BF-49CC-8DF7-FDC0F429B9CF}"/>
    <cellStyle name="Normal 8 4 2 3 2" xfId="798" xr:uid="{07596D3D-1433-4E22-B64F-AC64AEE2B450}"/>
    <cellStyle name="Normal 8 4 2 3 2 2" xfId="799" xr:uid="{C88285B0-BCD2-45E2-9ABE-8022A8E3373E}"/>
    <cellStyle name="Normal 8 4 2 3 2 2 2" xfId="5932" xr:uid="{AA8517A4-1FEB-4898-9866-26BDBE78E3E4}"/>
    <cellStyle name="Normal 8 4 2 3 2 3" xfId="3845" xr:uid="{BC697A5B-0CB2-430B-A281-A5D618D98DDA}"/>
    <cellStyle name="Normal 8 4 2 3 2 4" xfId="3846" xr:uid="{988941E1-AD0A-4F31-B0AC-5F670CE6B8C8}"/>
    <cellStyle name="Normal 8 4 2 3 3" xfId="800" xr:uid="{891BEE32-FEA6-4E93-BE1A-EC49A60E8308}"/>
    <cellStyle name="Normal 8 4 2 3 3 2" xfId="3847" xr:uid="{A4681948-2EF1-4500-9567-C2739FDB3204}"/>
    <cellStyle name="Normal 8 4 2 3 3 3" xfId="3848" xr:uid="{F233C83C-B3F3-4D39-AD0F-23EDCC9B1935}"/>
    <cellStyle name="Normal 8 4 2 3 3 4" xfId="3849" xr:uid="{9BD105ED-5825-4816-9C1B-261E0B44B9B6}"/>
    <cellStyle name="Normal 8 4 2 3 4" xfId="3850" xr:uid="{395F40CC-818A-4F71-B693-B49677C1DD76}"/>
    <cellStyle name="Normal 8 4 2 3 5" xfId="3851" xr:uid="{F87EF102-696F-4B52-8866-32FD082C8FC0}"/>
    <cellStyle name="Normal 8 4 2 3 6" xfId="3852" xr:uid="{9B4FA3C3-9882-4A17-B16C-01FCC8CF2249}"/>
    <cellStyle name="Normal 8 4 2 4" xfId="801" xr:uid="{C01D9113-DFA7-481B-9C3D-9FACE03D4B27}"/>
    <cellStyle name="Normal 8 4 2 4 2" xfId="802" xr:uid="{27FB6CE7-8A03-4EBB-B20C-2502CD6C54C7}"/>
    <cellStyle name="Normal 8 4 2 4 2 2" xfId="3853" xr:uid="{F71CF5DB-C186-4656-84D5-B2E49A2DAF1A}"/>
    <cellStyle name="Normal 8 4 2 4 2 3" xfId="3854" xr:uid="{246A2B27-30F1-48DC-82F1-F1384BB58DFF}"/>
    <cellStyle name="Normal 8 4 2 4 2 4" xfId="3855" xr:uid="{A26C351A-5A4C-4FED-9111-DE3A0263F309}"/>
    <cellStyle name="Normal 8 4 2 4 3" xfId="3856" xr:uid="{C74717F6-A662-4052-94B7-B0F92712E9BE}"/>
    <cellStyle name="Normal 8 4 2 4 4" xfId="3857" xr:uid="{0EC8C0BB-6BF8-41E8-B173-D1BF9C852DFB}"/>
    <cellStyle name="Normal 8 4 2 4 5" xfId="3858" xr:uid="{549FDCBC-A214-4381-BC04-F5FB27A5E895}"/>
    <cellStyle name="Normal 8 4 2 5" xfId="803" xr:uid="{55B16108-8B5A-4890-9D14-61C7D6096C45}"/>
    <cellStyle name="Normal 8 4 2 5 2" xfId="3859" xr:uid="{416F999A-A916-4034-B17C-44187CF2059B}"/>
    <cellStyle name="Normal 8 4 2 5 3" xfId="3860" xr:uid="{B1031BE1-E6BB-458C-8D45-D3DAFF315C9B}"/>
    <cellStyle name="Normal 8 4 2 5 4" xfId="3861" xr:uid="{CCB2F05C-38FF-499D-8E76-B669F2DC8032}"/>
    <cellStyle name="Normal 8 4 2 6" xfId="3862" xr:uid="{710B40C9-5A6D-4396-8324-2FE641A7CC25}"/>
    <cellStyle name="Normal 8 4 2 6 2" xfId="3863" xr:uid="{E14EF17A-EC97-4304-8D28-D619CAD2C5C2}"/>
    <cellStyle name="Normal 8 4 2 6 3" xfId="3864" xr:uid="{CF3D5E5F-34DF-43B4-B909-D3872A33932F}"/>
    <cellStyle name="Normal 8 4 2 6 4" xfId="3865" xr:uid="{EB49634C-D9A6-48FA-B512-B9C8112CC29D}"/>
    <cellStyle name="Normal 8 4 2 7" xfId="3866" xr:uid="{AE10F7C5-9778-41ED-B371-66F5E42D7C8F}"/>
    <cellStyle name="Normal 8 4 2 8" xfId="3867" xr:uid="{18388AE7-A410-4E23-8F63-E1165B505412}"/>
    <cellStyle name="Normal 8 4 2 9" xfId="3868" xr:uid="{1B3F4628-3021-4F1C-8E63-E585E2B708C3}"/>
    <cellStyle name="Normal 8 4 3" xfId="391" xr:uid="{BA43AEA7-0F23-48FC-BF98-71FAD340F150}"/>
    <cellStyle name="Normal 8 4 3 2" xfId="804" xr:uid="{57E45E75-E721-45CE-9C1F-FD2517F22447}"/>
    <cellStyle name="Normal 8 4 3 2 2" xfId="805" xr:uid="{DCE6D756-FF94-4D8E-8359-2526AF982B0F}"/>
    <cellStyle name="Normal 8 4 3 2 2 2" xfId="2186" xr:uid="{2756534E-9073-47C3-867B-9448A1D363F3}"/>
    <cellStyle name="Normal 8 4 3 2 2 2 2" xfId="2187" xr:uid="{1F33C6ED-0318-4530-B1AA-31AF49088DB4}"/>
    <cellStyle name="Normal 8 4 3 2 2 3" xfId="2188" xr:uid="{F076D957-0B71-43F7-8C7A-3F5A17D34ECF}"/>
    <cellStyle name="Normal 8 4 3 2 2 4" xfId="3869" xr:uid="{6A1271D9-224D-43C8-A726-32487D189C24}"/>
    <cellStyle name="Normal 8 4 3 2 3" xfId="2189" xr:uid="{4E2196A0-07DA-4691-B4BB-6F7AA9F041F0}"/>
    <cellStyle name="Normal 8 4 3 2 3 2" xfId="2190" xr:uid="{9A1149C9-194C-490E-A575-61972B2CA2C5}"/>
    <cellStyle name="Normal 8 4 3 2 3 3" xfId="3870" xr:uid="{9244B6B6-5794-42C1-B146-6E381D1AE926}"/>
    <cellStyle name="Normal 8 4 3 2 3 4" xfId="3871" xr:uid="{19A7D0BC-D537-4576-943E-C259C13A670E}"/>
    <cellStyle name="Normal 8 4 3 2 4" xfId="2191" xr:uid="{2D40AE75-9C0C-48B6-B533-9CC7D9AAA9D5}"/>
    <cellStyle name="Normal 8 4 3 2 5" xfId="3872" xr:uid="{AEF5861A-01C1-473A-A3DD-627C91747BD8}"/>
    <cellStyle name="Normal 8 4 3 2 6" xfId="3873" xr:uid="{B0A35089-82AF-448B-9C87-AC8AC9723017}"/>
    <cellStyle name="Normal 8 4 3 3" xfId="806" xr:uid="{4EEFC2A7-DC37-4C9A-BD5D-27C732AE6A87}"/>
    <cellStyle name="Normal 8 4 3 3 2" xfId="2192" xr:uid="{A9077130-FD96-4186-BB88-78FB16172D92}"/>
    <cellStyle name="Normal 8 4 3 3 2 2" xfId="2193" xr:uid="{AFFD08D4-74D7-4636-B5D6-6B5F70629C58}"/>
    <cellStyle name="Normal 8 4 3 3 2 3" xfId="3874" xr:uid="{9BADF682-938B-4A5D-BD25-28E2B882044B}"/>
    <cellStyle name="Normal 8 4 3 3 2 4" xfId="3875" xr:uid="{329CD07D-3855-4A06-889B-E68C59B070F9}"/>
    <cellStyle name="Normal 8 4 3 3 3" xfId="2194" xr:uid="{9B3AE67C-A3B5-4B9A-9A77-A7ECFFFBA4A2}"/>
    <cellStyle name="Normal 8 4 3 3 4" xfId="3876" xr:uid="{60C683F8-C088-4B55-B951-777B72C20EF5}"/>
    <cellStyle name="Normal 8 4 3 3 5" xfId="3877" xr:uid="{50E3F1B1-FBE1-437B-B0E5-0BA0ECB36482}"/>
    <cellStyle name="Normal 8 4 3 4" xfId="2195" xr:uid="{A890BC8E-6439-41D4-8321-1A4CCB71060A}"/>
    <cellStyle name="Normal 8 4 3 4 2" xfId="2196" xr:uid="{6E5285E5-269E-41E2-B313-FB44BA45DFF9}"/>
    <cellStyle name="Normal 8 4 3 4 3" xfId="3878" xr:uid="{E8CEFD62-BB19-4099-8840-5635687F58FA}"/>
    <cellStyle name="Normal 8 4 3 4 4" xfId="3879" xr:uid="{F829C2D6-DC67-4E22-937E-5BDEE399F5B4}"/>
    <cellStyle name="Normal 8 4 3 5" xfId="2197" xr:uid="{4A496EE7-9EF8-4ADC-AB98-6B06FD870A3B}"/>
    <cellStyle name="Normal 8 4 3 5 2" xfId="3880" xr:uid="{9C7588CC-6003-4EF7-91F7-5536422CA213}"/>
    <cellStyle name="Normal 8 4 3 5 3" xfId="3881" xr:uid="{7FCE4798-B4B8-4B9B-B503-66D34C9873FE}"/>
    <cellStyle name="Normal 8 4 3 5 4" xfId="3882" xr:uid="{715076CD-16C8-4C0A-BE71-6FF0B380902D}"/>
    <cellStyle name="Normal 8 4 3 6" xfId="3883" xr:uid="{F519629D-94D0-4A08-9097-7D27A93A8184}"/>
    <cellStyle name="Normal 8 4 3 7" xfId="3884" xr:uid="{413ADA2E-166E-41E3-A55C-F7DB93399867}"/>
    <cellStyle name="Normal 8 4 3 8" xfId="3885" xr:uid="{8CB0E04A-A849-467C-8E79-11D369EAEF84}"/>
    <cellStyle name="Normal 8 4 4" xfId="392" xr:uid="{3A14E4B1-E827-4521-A9D7-DD32F296A94D}"/>
    <cellStyle name="Normal 8 4 4 2" xfId="807" xr:uid="{2267BC9B-5BD0-42A2-BFED-97BCB426942C}"/>
    <cellStyle name="Normal 8 4 4 2 2" xfId="808" xr:uid="{D5E20041-D50C-4C83-A075-EF3E0C1AB607}"/>
    <cellStyle name="Normal 8 4 4 2 2 2" xfId="2198" xr:uid="{581CEA78-C6AC-4CF5-93B5-AD01AA646BB2}"/>
    <cellStyle name="Normal 8 4 4 2 2 3" xfId="3886" xr:uid="{C0E81F4E-3129-40A6-AC7E-29C9A0AF0AB8}"/>
    <cellStyle name="Normal 8 4 4 2 2 4" xfId="3887" xr:uid="{56EECBB3-BD78-4AB7-93A6-79D343ECBEAC}"/>
    <cellStyle name="Normal 8 4 4 2 3" xfId="2199" xr:uid="{1E80C969-4336-466D-BE30-2E1493737239}"/>
    <cellStyle name="Normal 8 4 4 2 4" xfId="3888" xr:uid="{E94FE4D7-C485-4EE0-9582-7FEF658BCA9A}"/>
    <cellStyle name="Normal 8 4 4 2 5" xfId="3889" xr:uid="{8D3DA126-853C-4777-A1C7-F4DB31308B3F}"/>
    <cellStyle name="Normal 8 4 4 3" xfId="809" xr:uid="{10A33FDE-BBA4-4622-ADAA-4C1D1245549E}"/>
    <cellStyle name="Normal 8 4 4 3 2" xfId="2200" xr:uid="{D8F2E9BD-9BDD-43BA-8E6E-58E569030BAA}"/>
    <cellStyle name="Normal 8 4 4 3 3" xfId="3890" xr:uid="{1E20B606-4211-4E61-BD31-AAF43991DE4D}"/>
    <cellStyle name="Normal 8 4 4 3 4" xfId="3891" xr:uid="{71C89D3E-1DB7-4328-B608-3E65AF0B3401}"/>
    <cellStyle name="Normal 8 4 4 4" xfId="2201" xr:uid="{28CD4FF1-A1FD-4C66-AF9F-29BB3D26E244}"/>
    <cellStyle name="Normal 8 4 4 4 2" xfId="3892" xr:uid="{1D32B58B-B44A-4402-A08F-151A5ED88547}"/>
    <cellStyle name="Normal 8 4 4 4 3" xfId="3893" xr:uid="{77671794-E53D-4CF6-AF38-146C94E1A0E6}"/>
    <cellStyle name="Normal 8 4 4 4 4" xfId="3894" xr:uid="{38EA1EF6-15FE-4C54-87D6-F01C47D88F6E}"/>
    <cellStyle name="Normal 8 4 4 5" xfId="3895" xr:uid="{0C17BE0F-DC86-448D-B12C-4A7879D3BAE5}"/>
    <cellStyle name="Normal 8 4 4 6" xfId="3896" xr:uid="{F314287D-3FAC-41A9-A4DD-1EB9506E45A6}"/>
    <cellStyle name="Normal 8 4 4 7" xfId="3897" xr:uid="{7B220CB6-AE14-44E9-9C6E-09F3A21FF4B8}"/>
    <cellStyle name="Normal 8 4 5" xfId="393" xr:uid="{FD465E85-42E8-4B9F-9572-1A4C13393762}"/>
    <cellStyle name="Normal 8 4 5 2" xfId="810" xr:uid="{D7279C04-56DF-43DE-B463-D5721E905076}"/>
    <cellStyle name="Normal 8 4 5 2 2" xfId="2202" xr:uid="{EC1EAB74-2646-4BD4-850D-A186319BC088}"/>
    <cellStyle name="Normal 8 4 5 2 3" xfId="3898" xr:uid="{FE257B45-D55A-4DDA-9D9D-F968A1E30C2B}"/>
    <cellStyle name="Normal 8 4 5 2 4" xfId="3899" xr:uid="{FF8DC926-3717-40EE-BE4D-9D9163BB3F4D}"/>
    <cellStyle name="Normal 8 4 5 3" xfId="2203" xr:uid="{8A7E0148-85E6-4926-96EA-ABE857EA674C}"/>
    <cellStyle name="Normal 8 4 5 3 2" xfId="3900" xr:uid="{96E93A61-C05E-4F94-A5CA-078150246BB2}"/>
    <cellStyle name="Normal 8 4 5 3 3" xfId="3901" xr:uid="{B43BFA5A-6752-4527-9F8D-6308FB3568DE}"/>
    <cellStyle name="Normal 8 4 5 3 4" xfId="3902" xr:uid="{353F5B8E-1D5C-46D5-AD1B-FA58DE02FDB1}"/>
    <cellStyle name="Normal 8 4 5 4" xfId="3903" xr:uid="{9838CAAA-21F4-4A2F-B339-FDD7F253163F}"/>
    <cellStyle name="Normal 8 4 5 5" xfId="3904" xr:uid="{501E20FE-2DC0-42A9-96AA-1DBCADF48C37}"/>
    <cellStyle name="Normal 8 4 5 6" xfId="3905" xr:uid="{4EBCCCF2-7334-408B-A058-779A06E3E664}"/>
    <cellStyle name="Normal 8 4 6" xfId="811" xr:uid="{E5331893-638D-4C15-A63A-CE737AA36D7F}"/>
    <cellStyle name="Normal 8 4 6 2" xfId="2204" xr:uid="{149733AF-C43E-439A-ABAE-E661B1B23AEE}"/>
    <cellStyle name="Normal 8 4 6 2 2" xfId="3906" xr:uid="{B8F372F2-E2E4-4584-8344-989974272792}"/>
    <cellStyle name="Normal 8 4 6 2 3" xfId="3907" xr:uid="{B9787C70-6ECB-4AE3-90EA-2069790EFA27}"/>
    <cellStyle name="Normal 8 4 6 2 4" xfId="3908" xr:uid="{60A1708B-8375-495A-9E0D-E9F097F02B32}"/>
    <cellStyle name="Normal 8 4 6 3" xfId="3909" xr:uid="{497D1800-8929-43FF-8F08-97F1F8D1C2EF}"/>
    <cellStyle name="Normal 8 4 6 4" xfId="3910" xr:uid="{9ADD145F-792B-4524-8012-72AC43C24A31}"/>
    <cellStyle name="Normal 8 4 6 5" xfId="3911" xr:uid="{3C00218F-09EB-4925-88C3-F564C2E8F3CC}"/>
    <cellStyle name="Normal 8 4 7" xfId="2205" xr:uid="{FA0C7B1D-B3AA-4297-B6B7-27415DBD8B48}"/>
    <cellStyle name="Normal 8 4 7 2" xfId="3912" xr:uid="{C0DA6557-05CE-4DA3-B70E-7B8596C2191A}"/>
    <cellStyle name="Normal 8 4 7 3" xfId="3913" xr:uid="{C3246D38-181C-49D7-8D44-C8383D3EA483}"/>
    <cellStyle name="Normal 8 4 7 4" xfId="3914" xr:uid="{B631CBE9-B6AF-4EBB-8EFF-1483CB33C783}"/>
    <cellStyle name="Normal 8 4 8" xfId="3915" xr:uid="{D149F119-859C-42DA-9702-40F0E98F1235}"/>
    <cellStyle name="Normal 8 4 8 2" xfId="3916" xr:uid="{1C70C8A3-7B34-4C31-A146-1E2F04A73CB4}"/>
    <cellStyle name="Normal 8 4 8 3" xfId="3917" xr:uid="{457E4E6B-2892-459E-9C14-9E8460AE328F}"/>
    <cellStyle name="Normal 8 4 8 4" xfId="3918" xr:uid="{AD9D71CF-8B79-4FF1-B792-EA54A0D2A5BE}"/>
    <cellStyle name="Normal 8 4 9" xfId="3919" xr:uid="{45DDDBE6-4328-4A5B-BB3F-FEF2C579CA68}"/>
    <cellStyle name="Normal 8 5" xfId="161" xr:uid="{25745A5B-90ED-402A-B76E-7C2809C09195}"/>
    <cellStyle name="Normal 8 5 2" xfId="162" xr:uid="{42CC6842-F706-46CF-92B9-E917AEE82087}"/>
    <cellStyle name="Normal 8 5 2 2" xfId="394" xr:uid="{8E8B5E53-678E-4189-A5D9-0CE7388494C4}"/>
    <cellStyle name="Normal 8 5 2 2 2" xfId="812" xr:uid="{6004980E-3AAE-4DFD-BD66-3EB8BC006A91}"/>
    <cellStyle name="Normal 8 5 2 2 2 2" xfId="2206" xr:uid="{926DDCB4-BB67-44C7-A0D8-5C751A6B2D99}"/>
    <cellStyle name="Normal 8 5 2 2 2 2 2" xfId="5933" xr:uid="{5FBEA4F9-9871-4A6B-8473-7449EE531C44}"/>
    <cellStyle name="Normal 8 5 2 2 2 3" xfId="3920" xr:uid="{26FCE055-A1E6-449B-B2A0-EAC7979F8FF6}"/>
    <cellStyle name="Normal 8 5 2 2 2 4" xfId="3921" xr:uid="{32C4EF26-FFD9-4EDE-BAD7-0CA27A1DB07F}"/>
    <cellStyle name="Normal 8 5 2 2 3" xfId="2207" xr:uid="{1E87A17A-9E9E-4AE1-AA67-A36C2D4DCD7E}"/>
    <cellStyle name="Normal 8 5 2 2 3 2" xfId="3922" xr:uid="{5CDFFAD3-86F8-4A80-A112-194CD9C6739A}"/>
    <cellStyle name="Normal 8 5 2 2 3 3" xfId="3923" xr:uid="{22B8E4BF-0842-4038-A5D7-6EEA1943DDDE}"/>
    <cellStyle name="Normal 8 5 2 2 3 4" xfId="3924" xr:uid="{2FCDAA2B-502E-47DF-B81D-D53D875805D1}"/>
    <cellStyle name="Normal 8 5 2 2 4" xfId="3925" xr:uid="{0358A5C4-8391-4FB2-8E33-1E0A27968B18}"/>
    <cellStyle name="Normal 8 5 2 2 5" xfId="3926" xr:uid="{2C89FCE1-A3D8-45FF-B86A-B112CFA8F491}"/>
    <cellStyle name="Normal 8 5 2 2 6" xfId="3927" xr:uid="{DEC5EBEA-7417-4D62-A1B5-1098537F0082}"/>
    <cellStyle name="Normal 8 5 2 3" xfId="813" xr:uid="{741728F1-0AF7-4018-B275-7587590C367D}"/>
    <cellStyle name="Normal 8 5 2 3 2" xfId="2208" xr:uid="{7AB28BB2-70F0-455F-B9BB-9CB9D49DFC92}"/>
    <cellStyle name="Normal 8 5 2 3 2 2" xfId="3928" xr:uid="{F954A28D-9BB9-4A11-A093-464659DB4C9C}"/>
    <cellStyle name="Normal 8 5 2 3 2 3" xfId="3929" xr:uid="{A46DFCBF-A5CC-4D49-BB5C-66E61CA2DC29}"/>
    <cellStyle name="Normal 8 5 2 3 2 4" xfId="3930" xr:uid="{A37F1212-C688-4BB9-9239-B9253BD589BC}"/>
    <cellStyle name="Normal 8 5 2 3 3" xfId="3931" xr:uid="{63E6F9C3-E04F-4C40-B0BC-A42E27EEB96E}"/>
    <cellStyle name="Normal 8 5 2 3 4" xfId="3932" xr:uid="{0C9EDEDF-C961-4890-81C0-970E57F6FC0C}"/>
    <cellStyle name="Normal 8 5 2 3 5" xfId="3933" xr:uid="{08ACFC81-FDF2-438D-8434-89B8B8554FCA}"/>
    <cellStyle name="Normal 8 5 2 4" xfId="2209" xr:uid="{60273223-257C-466E-9407-BE4588B0CEF1}"/>
    <cellStyle name="Normal 8 5 2 4 2" xfId="3934" xr:uid="{4385E5A5-5E7D-49DF-A320-B5DAA8E5B951}"/>
    <cellStyle name="Normal 8 5 2 4 3" xfId="3935" xr:uid="{D94ABF47-23BD-4F22-9DFC-84F65209AB17}"/>
    <cellStyle name="Normal 8 5 2 4 4" xfId="3936" xr:uid="{5DB1AC31-E2BC-4445-BBC0-1EA16E855AB2}"/>
    <cellStyle name="Normal 8 5 2 5" xfId="3937" xr:uid="{2513B293-F181-4916-BA7F-859A9A5DA123}"/>
    <cellStyle name="Normal 8 5 2 5 2" xfId="3938" xr:uid="{7D358577-9525-4883-929C-D7A850D1D5C7}"/>
    <cellStyle name="Normal 8 5 2 5 3" xfId="3939" xr:uid="{5305AD3B-16A7-462A-8260-301AC96FD501}"/>
    <cellStyle name="Normal 8 5 2 5 4" xfId="3940" xr:uid="{110DA347-0420-497F-85FD-A7061AD365BA}"/>
    <cellStyle name="Normal 8 5 2 6" xfId="3941" xr:uid="{3538186D-725C-4D39-BFC5-C1BA4623BC76}"/>
    <cellStyle name="Normal 8 5 2 7" xfId="3942" xr:uid="{EC4F9D95-D179-42FC-ACA9-220E19CC0747}"/>
    <cellStyle name="Normal 8 5 2 8" xfId="3943" xr:uid="{31507B8D-911D-46BC-BBB4-B9F3CAA7F833}"/>
    <cellStyle name="Normal 8 5 3" xfId="395" xr:uid="{097DC121-BBC4-4CD3-B415-CB785A20987F}"/>
    <cellStyle name="Normal 8 5 3 2" xfId="814" xr:uid="{4B20338A-EE40-45B2-956F-42EF29217E6A}"/>
    <cellStyle name="Normal 8 5 3 2 2" xfId="815" xr:uid="{F71515A4-C32D-4D9D-911A-EACD2534A14E}"/>
    <cellStyle name="Normal 8 5 3 2 2 2" xfId="5934" xr:uid="{AFB2E183-07F2-4C2B-A0EE-F4257495669C}"/>
    <cellStyle name="Normal 8 5 3 2 3" xfId="3944" xr:uid="{3B67CAA1-3067-43E2-851D-074FF1EE86F0}"/>
    <cellStyle name="Normal 8 5 3 2 4" xfId="3945" xr:uid="{1098CE99-4C0B-4823-AE4E-84DE4266455D}"/>
    <cellStyle name="Normal 8 5 3 3" xfId="816" xr:uid="{21DD95EF-7D7D-4835-A137-E58E9FA7E116}"/>
    <cellStyle name="Normal 8 5 3 3 2" xfId="3946" xr:uid="{0609D429-4205-4D8C-AD34-CF200A141F0A}"/>
    <cellStyle name="Normal 8 5 3 3 3" xfId="3947" xr:uid="{033FE1AC-0777-46EA-BE37-4D721EDD7316}"/>
    <cellStyle name="Normal 8 5 3 3 4" xfId="3948" xr:uid="{265E9B04-344B-45C9-BA01-DC7E91378159}"/>
    <cellStyle name="Normal 8 5 3 4" xfId="3949" xr:uid="{A9AA86E5-1C36-4BBE-BE52-5C9A7923AA18}"/>
    <cellStyle name="Normal 8 5 3 5" xfId="3950" xr:uid="{5FDDF236-9501-4A46-8F7A-1FF69ED4EA72}"/>
    <cellStyle name="Normal 8 5 3 6" xfId="3951" xr:uid="{6FDA3FF8-8E2C-4CDE-A63C-C724812D0783}"/>
    <cellStyle name="Normal 8 5 4" xfId="396" xr:uid="{2FA6D8E3-F71F-4C49-8544-AE5FB857C97E}"/>
    <cellStyle name="Normal 8 5 4 2" xfId="817" xr:uid="{09CC6318-2690-40F8-B6CD-2453DF16A9A7}"/>
    <cellStyle name="Normal 8 5 4 2 2" xfId="3952" xr:uid="{1E8C9CF6-7BE7-4D30-8D56-FCECBA927C17}"/>
    <cellStyle name="Normal 8 5 4 2 3" xfId="3953" xr:uid="{48B397D8-05C3-4F8D-B33E-68082EC59B78}"/>
    <cellStyle name="Normal 8 5 4 2 4" xfId="3954" xr:uid="{AA5E8FDA-DF60-4CA5-AC73-A6068357D83A}"/>
    <cellStyle name="Normal 8 5 4 3" xfId="3955" xr:uid="{EE7102D7-BA4A-4170-9FE5-BEFED963123A}"/>
    <cellStyle name="Normal 8 5 4 4" xfId="3956" xr:uid="{98ADC2AD-F097-4171-BE55-6634632ED8FD}"/>
    <cellStyle name="Normal 8 5 4 5" xfId="3957" xr:uid="{5E726E1F-87CB-4092-9ED4-C352FCC680ED}"/>
    <cellStyle name="Normal 8 5 5" xfId="818" xr:uid="{36FC52FE-3F4A-406F-9C7B-F864EA793FFC}"/>
    <cellStyle name="Normal 8 5 5 2" xfId="3958" xr:uid="{40E95536-0A9A-4F17-9A51-F1E3AB1FE87B}"/>
    <cellStyle name="Normal 8 5 5 3" xfId="3959" xr:uid="{9204AC90-3C92-4B4D-A4DE-56CDB2FAE19C}"/>
    <cellStyle name="Normal 8 5 5 4" xfId="3960" xr:uid="{385BC317-917B-4C7A-A034-9887FA3A9BDE}"/>
    <cellStyle name="Normal 8 5 6" xfId="3961" xr:uid="{1F4E92D0-06F2-4AC3-86C6-8AB4FC976C0D}"/>
    <cellStyle name="Normal 8 5 6 2" xfId="3962" xr:uid="{B1E1F1EC-9F91-4250-AB14-F736234516E2}"/>
    <cellStyle name="Normal 8 5 6 3" xfId="3963" xr:uid="{2BC1CC81-2306-426A-B7BF-CA22E724D38D}"/>
    <cellStyle name="Normal 8 5 6 4" xfId="3964" xr:uid="{F044B6F8-CE92-40AE-9051-8C81EF07C3DD}"/>
    <cellStyle name="Normal 8 5 7" xfId="3965" xr:uid="{64AFF66C-C258-49FB-914C-884CABA23DBF}"/>
    <cellStyle name="Normal 8 5 8" xfId="3966" xr:uid="{C34C3FAE-2741-44C2-9975-41B9E81BC316}"/>
    <cellStyle name="Normal 8 5 9" xfId="3967" xr:uid="{5317429D-579A-4FEF-9B6C-710C170A1583}"/>
    <cellStyle name="Normal 8 6" xfId="163" xr:uid="{82AE8E07-C362-446B-BFFA-89A82714F925}"/>
    <cellStyle name="Normal 8 6 2" xfId="397" xr:uid="{7E4E6131-990A-4F2C-BAAC-496C58EFAD24}"/>
    <cellStyle name="Normal 8 6 2 2" xfId="819" xr:uid="{D1953BBC-05D9-42D5-8B80-988DA989192A}"/>
    <cellStyle name="Normal 8 6 2 2 2" xfId="2210" xr:uid="{D3192AAF-552D-49AC-B6A4-A1E7620A9758}"/>
    <cellStyle name="Normal 8 6 2 2 2 2" xfId="2211" xr:uid="{D7857225-BBEE-4BEA-8005-48DD45ED4301}"/>
    <cellStyle name="Normal 8 6 2 2 3" xfId="2212" xr:uid="{347D5ACE-538B-4741-872F-ADAA740B2C13}"/>
    <cellStyle name="Normal 8 6 2 2 4" xfId="3968" xr:uid="{5804066B-80B6-43D6-9251-8484B1AD409B}"/>
    <cellStyle name="Normal 8 6 2 3" xfId="2213" xr:uid="{98C3D8B0-5A89-4CD5-A238-18B1F3403F4B}"/>
    <cellStyle name="Normal 8 6 2 3 2" xfId="2214" xr:uid="{5552A8B8-FF0E-460D-9178-14F940EBBEBF}"/>
    <cellStyle name="Normal 8 6 2 3 3" xfId="3969" xr:uid="{54D2744A-58FD-486D-B31D-225936A5D2BD}"/>
    <cellStyle name="Normal 8 6 2 3 4" xfId="3970" xr:uid="{143BA1AC-F732-4756-B5C5-A6ADC8207B3A}"/>
    <cellStyle name="Normal 8 6 2 4" xfId="2215" xr:uid="{C284A454-DDD5-4942-857F-F3B8638C7248}"/>
    <cellStyle name="Normal 8 6 2 5" xfId="3971" xr:uid="{6BC4F4CD-0DB6-4FF0-83B9-8401ED67235D}"/>
    <cellStyle name="Normal 8 6 2 6" xfId="3972" xr:uid="{C62DCABA-4D35-465B-ACBE-14F66E707F62}"/>
    <cellStyle name="Normal 8 6 3" xfId="820" xr:uid="{89AD285F-B2D1-48C1-BBCE-41B5B4643C17}"/>
    <cellStyle name="Normal 8 6 3 2" xfId="2216" xr:uid="{FF0B410C-F3EA-4803-A9DD-DF94B4BD6091}"/>
    <cellStyle name="Normal 8 6 3 2 2" xfId="2217" xr:uid="{147D1680-3156-401F-81B5-610CAA500121}"/>
    <cellStyle name="Normal 8 6 3 2 3" xfId="3973" xr:uid="{97727E69-CC91-4511-A877-A1F3401B6580}"/>
    <cellStyle name="Normal 8 6 3 2 4" xfId="3974" xr:uid="{D4C51DA4-331B-4B0F-9C59-731B04BD0306}"/>
    <cellStyle name="Normal 8 6 3 3" xfId="2218" xr:uid="{7F878A57-A6B3-4462-92A0-BC633CBABC83}"/>
    <cellStyle name="Normal 8 6 3 4" xfId="3975" xr:uid="{3D388DC4-A9A8-4C6B-805B-CDB848933B01}"/>
    <cellStyle name="Normal 8 6 3 5" xfId="3976" xr:uid="{464B7AF0-B491-4328-814A-9A4BE89BEA4D}"/>
    <cellStyle name="Normal 8 6 4" xfId="2219" xr:uid="{2C974E90-2F0C-4C7A-A173-C18A7089392D}"/>
    <cellStyle name="Normal 8 6 4 2" xfId="2220" xr:uid="{8478DADB-F5BB-4BA2-914F-80C4D63DBA6B}"/>
    <cellStyle name="Normal 8 6 4 3" xfId="3977" xr:uid="{6D6DE625-BDCF-4452-9816-25B96BBB7E6B}"/>
    <cellStyle name="Normal 8 6 4 4" xfId="3978" xr:uid="{50B434D9-D493-4DFB-8AF7-AFA2A02B14A8}"/>
    <cellStyle name="Normal 8 6 5" xfId="2221" xr:uid="{D2C79501-A90E-4538-B2F0-CA71A439C77C}"/>
    <cellStyle name="Normal 8 6 5 2" xfId="3979" xr:uid="{5BA432D3-E1BF-4553-9F1C-1730E94822B6}"/>
    <cellStyle name="Normal 8 6 5 3" xfId="3980" xr:uid="{ACD969E0-6F2E-46D2-A522-146F9091D393}"/>
    <cellStyle name="Normal 8 6 5 4" xfId="3981" xr:uid="{E5E0A212-BA04-4DA8-B32E-F31B4F2D9C4E}"/>
    <cellStyle name="Normal 8 6 6" xfId="3982" xr:uid="{6A2BCC97-5CF2-4E80-B2B6-739419FB1910}"/>
    <cellStyle name="Normal 8 6 7" xfId="3983" xr:uid="{03F8B1FE-0DD6-448A-896E-A12336BE9373}"/>
    <cellStyle name="Normal 8 6 8" xfId="3984" xr:uid="{A37E1C03-D8C9-4206-80DC-55B1209284FD}"/>
    <cellStyle name="Normal 8 7" xfId="398" xr:uid="{78EA4F92-B32A-43C8-A1E6-27318C944F07}"/>
    <cellStyle name="Normal 8 7 2" xfId="821" xr:uid="{B77C28EF-F4C7-4C02-9AA2-AEAAC5B54484}"/>
    <cellStyle name="Normal 8 7 2 2" xfId="822" xr:uid="{2A3961CF-A3E5-404F-9C31-747D60845B58}"/>
    <cellStyle name="Normal 8 7 2 2 2" xfId="2222" xr:uid="{90A7492F-F4AF-4410-B3E9-A47939C6A119}"/>
    <cellStyle name="Normal 8 7 2 2 3" xfId="3985" xr:uid="{876C2E67-28FB-4C42-B80E-B4E812521ABF}"/>
    <cellStyle name="Normal 8 7 2 2 4" xfId="3986" xr:uid="{A597BEA1-B827-4655-A9D0-4A8A01114730}"/>
    <cellStyle name="Normal 8 7 2 3" xfId="2223" xr:uid="{3CD6B4F1-3D33-43E7-903C-A48036D4B730}"/>
    <cellStyle name="Normal 8 7 2 4" xfId="3987" xr:uid="{3E5E81D7-D45A-4628-AABB-28089F16CAC6}"/>
    <cellStyle name="Normal 8 7 2 5" xfId="3988" xr:uid="{0A00DC27-59EC-44F7-8D18-DAA869B20D2B}"/>
    <cellStyle name="Normal 8 7 3" xfId="823" xr:uid="{A92F60DB-F1E0-4412-87C6-F613DCD8DA8C}"/>
    <cellStyle name="Normal 8 7 3 2" xfId="2224" xr:uid="{711B3CD0-D037-4676-9991-E7F01B1E6A9F}"/>
    <cellStyle name="Normal 8 7 3 3" xfId="3989" xr:uid="{CE733C40-6776-4E12-9A0D-59531E8AB259}"/>
    <cellStyle name="Normal 8 7 3 4" xfId="3990" xr:uid="{E0AB6FA4-F79C-45F5-9198-05B2C4A0D125}"/>
    <cellStyle name="Normal 8 7 4" xfId="2225" xr:uid="{0525DF56-42B4-4A9A-B35D-00619D8B5394}"/>
    <cellStyle name="Normal 8 7 4 2" xfId="3991" xr:uid="{D636D9FA-E324-4864-9DFC-AE04244A9053}"/>
    <cellStyle name="Normal 8 7 4 3" xfId="3992" xr:uid="{C5395A1C-2963-4736-AA45-9181381F3922}"/>
    <cellStyle name="Normal 8 7 4 4" xfId="3993" xr:uid="{1EE51F4B-3B03-470E-8860-D26ECD3EED9B}"/>
    <cellStyle name="Normal 8 7 5" xfId="3994" xr:uid="{34B170E1-5B18-4112-BDE1-AF64A307E723}"/>
    <cellStyle name="Normal 8 7 6" xfId="3995" xr:uid="{0E0180C1-951B-4B81-A8A8-6C278C336330}"/>
    <cellStyle name="Normal 8 7 7" xfId="3996" xr:uid="{704453CC-6608-486E-83B5-68E51E628064}"/>
    <cellStyle name="Normal 8 8" xfId="399" xr:uid="{801BF5EB-DDDF-42F5-ABCD-001BBCED4142}"/>
    <cellStyle name="Normal 8 8 2" xfId="824" xr:uid="{756DE860-E93F-49AB-AD7F-D63004EBADF8}"/>
    <cellStyle name="Normal 8 8 2 2" xfId="2226" xr:uid="{7C2F4742-1E15-4518-B14E-C85C336AEBF7}"/>
    <cellStyle name="Normal 8 8 2 3" xfId="3997" xr:uid="{B08040CF-D4A0-412F-8109-90A5767308B0}"/>
    <cellStyle name="Normal 8 8 2 4" xfId="3998" xr:uid="{FAA422DE-F4FB-43B8-BAB0-94AE03967834}"/>
    <cellStyle name="Normal 8 8 3" xfId="2227" xr:uid="{249A618E-567E-442D-A73C-F31D6F1B1A88}"/>
    <cellStyle name="Normal 8 8 3 2" xfId="3999" xr:uid="{BA7725D6-2DAC-488E-AA45-CB439540197D}"/>
    <cellStyle name="Normal 8 8 3 3" xfId="4000" xr:uid="{60B4874A-3D36-4940-A1E5-B5D3780C00A9}"/>
    <cellStyle name="Normal 8 8 3 4" xfId="4001" xr:uid="{A603F8E8-DBD2-42BD-BFE1-3F86C4537DF2}"/>
    <cellStyle name="Normal 8 8 4" xfId="4002" xr:uid="{FCD8BE86-7AD6-4909-BFD6-19DF21160169}"/>
    <cellStyle name="Normal 8 8 5" xfId="4003" xr:uid="{12CD56A9-BB35-4B24-850E-AEB834124535}"/>
    <cellStyle name="Normal 8 8 6" xfId="4004" xr:uid="{E00037AF-49AF-45DE-8BC8-C5D179DAADC1}"/>
    <cellStyle name="Normal 8 9" xfId="400" xr:uid="{2554BF65-6198-411A-A459-D205FE6E73D9}"/>
    <cellStyle name="Normal 8 9 2" xfId="2228" xr:uid="{7C8461F5-D575-41ED-BAFC-C96283C2B5AA}"/>
    <cellStyle name="Normal 8 9 2 2" xfId="4005" xr:uid="{5B43977F-1B60-4481-B2B2-1A42E3C565E3}"/>
    <cellStyle name="Normal 8 9 2 2 2" xfId="4410" xr:uid="{DD770969-D2C3-41A3-93DF-A70F8366E16E}"/>
    <cellStyle name="Normal 8 9 2 2 3" xfId="4689" xr:uid="{B75350F4-BF9E-4A5B-96AF-DB0B5492532C}"/>
    <cellStyle name="Normal 8 9 2 3" xfId="4006" xr:uid="{B6EABE80-EECD-41FB-BAB6-C49B92AABFE5}"/>
    <cellStyle name="Normal 8 9 2 4" xfId="4007" xr:uid="{3B48C1D4-31C0-410E-9B13-541021CAAE52}"/>
    <cellStyle name="Normal 8 9 3" xfId="4008" xr:uid="{A5997A5C-AF91-4A1A-B042-9B482FD892B1}"/>
    <cellStyle name="Normal 8 9 3 2" xfId="5343" xr:uid="{4518894A-FD24-4999-9295-073C3B541E46}"/>
    <cellStyle name="Normal 8 9 4" xfId="4009" xr:uid="{3FCEC3ED-416D-4157-8050-C2E4B405A9AE}"/>
    <cellStyle name="Normal 8 9 4 2" xfId="4580" xr:uid="{D967CB75-43C9-4C16-9849-C3C8F78DB3D6}"/>
    <cellStyle name="Normal 8 9 4 3" xfId="4690" xr:uid="{DF04B651-486C-442D-B265-22E19EB13F4A}"/>
    <cellStyle name="Normal 8 9 4 4" xfId="4609" xr:uid="{F52AC266-0FE8-4CA4-8F29-CCBDBF9E62B7}"/>
    <cellStyle name="Normal 8 9 5" xfId="4010" xr:uid="{89B54C1B-B664-4CAE-A786-B8DA5C57B9DA}"/>
    <cellStyle name="Normal 9" xfId="164" xr:uid="{0FCA5619-4269-44A4-9FCC-347973191CAD}"/>
    <cellStyle name="Normal 9 10" xfId="401" xr:uid="{BBCC519C-0F37-4DBD-986C-8EE7C9FB8CD5}"/>
    <cellStyle name="Normal 9 10 2" xfId="2229" xr:uid="{22D2E5F0-AE43-43AD-99DC-E6EE706792A2}"/>
    <cellStyle name="Normal 9 10 2 2" xfId="4011" xr:uid="{5A066696-60D0-45C9-9BEA-F1B452A7EB59}"/>
    <cellStyle name="Normal 9 10 2 3" xfId="4012" xr:uid="{79E409CD-2D01-4168-9F3B-B3A0524953CC}"/>
    <cellStyle name="Normal 9 10 2 4" xfId="4013" xr:uid="{B83C8CBD-C8A9-464E-8D1D-5FBBEBB0E801}"/>
    <cellStyle name="Normal 9 10 3" xfId="4014" xr:uid="{EFFAA83D-B567-4087-B6BB-D813F6DA3E75}"/>
    <cellStyle name="Normal 9 10 4" xfId="4015" xr:uid="{23A412AB-4A3D-404A-A608-6B910C232EA6}"/>
    <cellStyle name="Normal 9 10 5" xfId="4016" xr:uid="{F516ACF7-049F-4CC6-A9CE-01CDB1C7C6D6}"/>
    <cellStyle name="Normal 9 11" xfId="2230" xr:uid="{172109E6-7EA9-4A16-B1A7-C8E91F667B16}"/>
    <cellStyle name="Normal 9 11 2" xfId="4017" xr:uid="{AC73573C-B394-4B52-A89C-41A92593D118}"/>
    <cellStyle name="Normal 9 11 2 2" xfId="6071" xr:uid="{0A4F9591-07B5-455D-8EC4-4A925C801BFA}"/>
    <cellStyle name="Normal 9 11 3" xfId="4018" xr:uid="{23FA315B-FBE0-49E0-9AEF-4D6DB14D9933}"/>
    <cellStyle name="Normal 9 11 4" xfId="4019" xr:uid="{C0E86812-AE45-437C-820C-74982273A5BD}"/>
    <cellStyle name="Normal 9 12" xfId="4020" xr:uid="{27DD80B6-6599-4857-B9AD-5948D92DAFB2}"/>
    <cellStyle name="Normal 9 12 2" xfId="4021" xr:uid="{596F749B-A0FB-414E-943A-925FEDD37D4D}"/>
    <cellStyle name="Normal 9 12 3" xfId="4022" xr:uid="{946B1184-37DE-4866-B956-95820FDE1D3E}"/>
    <cellStyle name="Normal 9 12 4" xfId="4023" xr:uid="{67CB2795-857C-4897-9B64-63F9776FE72F}"/>
    <cellStyle name="Normal 9 13" xfId="4024" xr:uid="{E56F539A-29ED-4333-BF6F-BE3CD38102EE}"/>
    <cellStyle name="Normal 9 13 2" xfId="4025" xr:uid="{ACB05C3C-85F1-43A9-95D9-A9FA38F9F2F3}"/>
    <cellStyle name="Normal 9 14" xfId="4026" xr:uid="{1D9ABFAB-E292-4479-976D-83506D07EFD4}"/>
    <cellStyle name="Normal 9 15" xfId="4027" xr:uid="{8F0046CC-7C6C-4B12-A2FC-BEDCAD737E3E}"/>
    <cellStyle name="Normal 9 16" xfId="4028" xr:uid="{8A0D32E6-13D1-4E7C-B609-D058B0A511C8}"/>
    <cellStyle name="Normal 9 2" xfId="165" xr:uid="{16060F5B-45C6-4F6D-8428-B9AA4451CE63}"/>
    <cellStyle name="Normal 9 2 2" xfId="402" xr:uid="{B6EB61C7-929F-44D8-8BAD-5284027BDBE3}"/>
    <cellStyle name="Normal 9 2 2 2" xfId="4672" xr:uid="{6EB59F94-793C-44B6-BB41-E0CF57482348}"/>
    <cellStyle name="Normal 9 2 3" xfId="4561" xr:uid="{C4DDC1CC-907C-4620-B06D-ECB7098B97E1}"/>
    <cellStyle name="Normal 9 3" xfId="166" xr:uid="{C21A37D9-4CBD-4AB7-B8F0-7DFEF3BADFB5}"/>
    <cellStyle name="Normal 9 3 10" xfId="4029" xr:uid="{6D0ADE4C-6C10-4269-9203-BBD4EA4D2BC4}"/>
    <cellStyle name="Normal 9 3 11" xfId="4030" xr:uid="{7A9897F7-DD06-4F6F-B844-E39349F2363B}"/>
    <cellStyle name="Normal 9 3 2" xfId="167" xr:uid="{478BA067-4942-4BBB-9CA6-2CD6ED7F7292}"/>
    <cellStyle name="Normal 9 3 2 2" xfId="168" xr:uid="{02ACC8B2-48A7-408F-9145-8418A4A23E2B}"/>
    <cellStyle name="Normal 9 3 2 2 2" xfId="403" xr:uid="{EFB9A5DF-E04A-4C40-890C-49A0B2993C6D}"/>
    <cellStyle name="Normal 9 3 2 2 2 2" xfId="825" xr:uid="{D50729C4-3544-4347-A854-03233EDFD22E}"/>
    <cellStyle name="Normal 9 3 2 2 2 2 2" xfId="826" xr:uid="{6E57A460-095D-43F0-8BC1-97670C153BF8}"/>
    <cellStyle name="Normal 9 3 2 2 2 2 2 2" xfId="2231" xr:uid="{E31D4504-62AF-4C03-8698-7C0B9CD649D5}"/>
    <cellStyle name="Normal 9 3 2 2 2 2 2 2 2" xfId="2232" xr:uid="{4C154639-296F-4044-B4F3-5702285F7642}"/>
    <cellStyle name="Normal 9 3 2 2 2 2 2 2 2 2" xfId="5935" xr:uid="{AD804E54-1382-4D94-83C5-1F38A4916405}"/>
    <cellStyle name="Normal 9 3 2 2 2 2 2 2 3" xfId="5936" xr:uid="{C907BB86-AB7B-4CDF-98B0-DF7C960D0B9C}"/>
    <cellStyle name="Normal 9 3 2 2 2 2 2 3" xfId="2233" xr:uid="{071FF97F-A688-43F3-A2E3-9FC1AA6883F6}"/>
    <cellStyle name="Normal 9 3 2 2 2 2 2 3 2" xfId="5937" xr:uid="{1198B363-9BC2-4112-9CDA-EFB65DD47228}"/>
    <cellStyle name="Normal 9 3 2 2 2 2 2 4" xfId="5938" xr:uid="{D7E44DE9-E646-4E98-81C5-F2EB0F8B16A6}"/>
    <cellStyle name="Normal 9 3 2 2 2 2 3" xfId="2234" xr:uid="{C60736AC-BD31-4D65-8404-15444CCACECB}"/>
    <cellStyle name="Normal 9 3 2 2 2 2 3 2" xfId="2235" xr:uid="{1283F7FE-4A9D-4608-A487-B135291FE773}"/>
    <cellStyle name="Normal 9 3 2 2 2 2 3 2 2" xfId="5939" xr:uid="{3A8DE8C0-0028-460B-8F2D-8804FCFEBBFE}"/>
    <cellStyle name="Normal 9 3 2 2 2 2 3 3" xfId="5940" xr:uid="{69E5A00E-DCD4-4149-8E5C-A8170C564BE7}"/>
    <cellStyle name="Normal 9 3 2 2 2 2 4" xfId="2236" xr:uid="{9F64A2D6-24D8-48BC-9E94-75FCA507A95A}"/>
    <cellStyle name="Normal 9 3 2 2 2 2 4 2" xfId="5941" xr:uid="{5AEA89BD-9073-4405-A253-C07132E323D3}"/>
    <cellStyle name="Normal 9 3 2 2 2 2 5" xfId="5942" xr:uid="{0E626F16-8020-4E32-A6DC-400FF5B03449}"/>
    <cellStyle name="Normal 9 3 2 2 2 3" xfId="827" xr:uid="{7A417ADD-4205-47F9-ABAC-2DC5AFEACF58}"/>
    <cellStyle name="Normal 9 3 2 2 2 3 2" xfId="2237" xr:uid="{97ADB618-7D58-4117-A1B5-B031E21B1D0F}"/>
    <cellStyle name="Normal 9 3 2 2 2 3 2 2" xfId="2238" xr:uid="{A28EFDC0-D8DB-48EB-BC62-A08FAC7440F5}"/>
    <cellStyle name="Normal 9 3 2 2 2 3 2 2 2" xfId="5943" xr:uid="{DC367BC0-DD6E-49BE-B4F1-BA4CAB7D6847}"/>
    <cellStyle name="Normal 9 3 2 2 2 3 2 3" xfId="5944" xr:uid="{61558076-7DCA-47A0-AD32-B50210DADA82}"/>
    <cellStyle name="Normal 9 3 2 2 2 3 3" xfId="2239" xr:uid="{DBB7160B-4FE4-4F8C-B390-A027884DC710}"/>
    <cellStyle name="Normal 9 3 2 2 2 3 3 2" xfId="5945" xr:uid="{12D7CBA5-FCAD-4960-B696-8A4BDFDC5966}"/>
    <cellStyle name="Normal 9 3 2 2 2 3 4" xfId="4031" xr:uid="{F2FFB081-2376-4473-BA91-1C24B7F10281}"/>
    <cellStyle name="Normal 9 3 2 2 2 4" xfId="2240" xr:uid="{81AEA321-6100-45CA-8B44-99249429F651}"/>
    <cellStyle name="Normal 9 3 2 2 2 4 2" xfId="2241" xr:uid="{BD48652E-BCA0-40F9-8C78-C3DE33A9CA8B}"/>
    <cellStyle name="Normal 9 3 2 2 2 4 2 2" xfId="5946" xr:uid="{6C3E187D-CDC0-4062-A522-52CF3E3697BB}"/>
    <cellStyle name="Normal 9 3 2 2 2 4 3" xfId="5947" xr:uid="{513DE2A6-1BF1-4018-BEB5-BC77C62F3B21}"/>
    <cellStyle name="Normal 9 3 2 2 2 5" xfId="2242" xr:uid="{04DA9D12-973C-43E2-8B22-A026B8AE6F61}"/>
    <cellStyle name="Normal 9 3 2 2 2 5 2" xfId="5948" xr:uid="{25188C61-7C4A-4E9C-8E5E-2E40677A5FAA}"/>
    <cellStyle name="Normal 9 3 2 2 2 6" xfId="4032" xr:uid="{F0FD30F7-B53C-4B27-BDF5-51181D13EF9F}"/>
    <cellStyle name="Normal 9 3 2 2 3" xfId="404" xr:uid="{F7E0E133-ACDB-4CC6-9999-7F3A9756358F}"/>
    <cellStyle name="Normal 9 3 2 2 3 2" xfId="828" xr:uid="{8E7236BE-8A8A-43BC-8D88-4E2C5E86A6D0}"/>
    <cellStyle name="Normal 9 3 2 2 3 2 2" xfId="829" xr:uid="{8AD9B227-14AD-47DC-AB15-BD60B5860081}"/>
    <cellStyle name="Normal 9 3 2 2 3 2 2 2" xfId="2243" xr:uid="{CEF0F840-EA6D-40FD-971E-B94C227C46AB}"/>
    <cellStyle name="Normal 9 3 2 2 3 2 2 2 2" xfId="2244" xr:uid="{EB06B2C8-931F-4C7D-9994-BB17CBACAB89}"/>
    <cellStyle name="Normal 9 3 2 2 3 2 2 3" xfId="2245" xr:uid="{BFA66CBD-66DB-4CD5-8ED8-F2BA1D31C8F7}"/>
    <cellStyle name="Normal 9 3 2 2 3 2 3" xfId="2246" xr:uid="{2CD16C5F-7472-4B75-9F0A-919F23A95339}"/>
    <cellStyle name="Normal 9 3 2 2 3 2 3 2" xfId="2247" xr:uid="{3F8060A3-55D9-4304-87A3-B390405CBD13}"/>
    <cellStyle name="Normal 9 3 2 2 3 2 4" xfId="2248" xr:uid="{76780C85-D26B-436C-BFC0-1879665F5D05}"/>
    <cellStyle name="Normal 9 3 2 2 3 3" xfId="830" xr:uid="{D7C911BC-E25E-48AB-B0FB-AAFC902D07AC}"/>
    <cellStyle name="Normal 9 3 2 2 3 3 2" xfId="2249" xr:uid="{98616E6D-336C-4EA4-92FD-733F173DDDC4}"/>
    <cellStyle name="Normal 9 3 2 2 3 3 2 2" xfId="2250" xr:uid="{9E7331BF-993A-4058-9D7D-0444BE9844F7}"/>
    <cellStyle name="Normal 9 3 2 2 3 3 3" xfId="2251" xr:uid="{4A0D6BBD-1690-4462-8FB8-EA081433EDF0}"/>
    <cellStyle name="Normal 9 3 2 2 3 4" xfId="2252" xr:uid="{DAC07F49-83B7-48D3-958D-4C0D74F33012}"/>
    <cellStyle name="Normal 9 3 2 2 3 4 2" xfId="2253" xr:uid="{5DEB2108-8B5D-407B-A2A1-C99DBF8B0F59}"/>
    <cellStyle name="Normal 9 3 2 2 3 5" xfId="2254" xr:uid="{A4612C5E-E6FD-43C0-85CA-A233A954D91A}"/>
    <cellStyle name="Normal 9 3 2 2 4" xfId="831" xr:uid="{E31E8E9C-DDAF-4B4E-9CBA-9C0A40BE0454}"/>
    <cellStyle name="Normal 9 3 2 2 4 2" xfId="832" xr:uid="{F27F439A-7286-4A08-9AD8-C9DD8583CC73}"/>
    <cellStyle name="Normal 9 3 2 2 4 2 2" xfId="2255" xr:uid="{276302A8-6269-4CF5-8DB0-E4235BC431F6}"/>
    <cellStyle name="Normal 9 3 2 2 4 2 2 2" xfId="2256" xr:uid="{5E0C02A4-1C1F-4059-8503-39CDA4656DBA}"/>
    <cellStyle name="Normal 9 3 2 2 4 2 3" xfId="2257" xr:uid="{48834F65-AD48-4FC1-A341-98BB100880D1}"/>
    <cellStyle name="Normal 9 3 2 2 4 3" xfId="2258" xr:uid="{677E07A5-FCAD-412C-A222-D2D6D7B99D40}"/>
    <cellStyle name="Normal 9 3 2 2 4 3 2" xfId="2259" xr:uid="{1D858579-928B-483F-9189-196F59012300}"/>
    <cellStyle name="Normal 9 3 2 2 4 4" xfId="2260" xr:uid="{9BDE33AE-293B-4AB0-BC9C-1813F3F56F73}"/>
    <cellStyle name="Normal 9 3 2 2 5" xfId="833" xr:uid="{9C82BCF4-024E-4EED-A39E-CEF872DC06B7}"/>
    <cellStyle name="Normal 9 3 2 2 5 2" xfId="2261" xr:uid="{1E55597F-CFAC-4F42-8DCC-66D82FED8237}"/>
    <cellStyle name="Normal 9 3 2 2 5 2 2" xfId="2262" xr:uid="{C9FEDA37-3E26-4F03-B8FE-8C1BB3F7B61A}"/>
    <cellStyle name="Normal 9 3 2 2 5 3" xfId="2263" xr:uid="{874B7760-0237-4BB7-80D4-B7A2816A7BA5}"/>
    <cellStyle name="Normal 9 3 2 2 5 4" xfId="4033" xr:uid="{B5F91E55-89A8-4AC7-95C6-94E6E1C28A0E}"/>
    <cellStyle name="Normal 9 3 2 2 6" xfId="2264" xr:uid="{05498F50-0A3D-461C-A52F-32C669703F33}"/>
    <cellStyle name="Normal 9 3 2 2 6 2" xfId="2265" xr:uid="{C5A32662-DF21-4B67-A7FC-39B52E66C980}"/>
    <cellStyle name="Normal 9 3 2 2 7" xfId="2266" xr:uid="{371576BB-0086-41A8-8EE5-81FA7452DAC2}"/>
    <cellStyle name="Normal 9 3 2 2 8" xfId="4034" xr:uid="{43A6BA01-1A21-40C3-AB7D-2C997D7103B6}"/>
    <cellStyle name="Normal 9 3 2 3" xfId="405" xr:uid="{561BAC4D-7C9C-4C38-BD95-EBCB23CB1666}"/>
    <cellStyle name="Normal 9 3 2 3 2" xfId="834" xr:uid="{12E03171-1B2A-41FE-A145-DFFD7BF5E618}"/>
    <cellStyle name="Normal 9 3 2 3 2 2" xfId="835" xr:uid="{CD1720F4-BC5F-45B8-93C6-94A241F180BB}"/>
    <cellStyle name="Normal 9 3 2 3 2 2 2" xfId="2267" xr:uid="{DEAC955F-2758-4D5F-87A0-234D82DA11D2}"/>
    <cellStyle name="Normal 9 3 2 3 2 2 2 2" xfId="2268" xr:uid="{42AB47AA-4CAD-4845-B2FF-D1505589D0BB}"/>
    <cellStyle name="Normal 9 3 2 3 2 2 2 2 2" xfId="5949" xr:uid="{6E2B7421-1A06-4F79-94EC-394A985FBD8C}"/>
    <cellStyle name="Normal 9 3 2 3 2 2 2 3" xfId="5950" xr:uid="{11794518-6E9F-43DF-BE11-E34762CAEE85}"/>
    <cellStyle name="Normal 9 3 2 3 2 2 3" xfId="2269" xr:uid="{24BDDBCC-7DB0-4A66-A1A8-19B363AD0902}"/>
    <cellStyle name="Normal 9 3 2 3 2 2 3 2" xfId="5951" xr:uid="{EF563691-F438-419F-9B40-9DF67DCB4D0C}"/>
    <cellStyle name="Normal 9 3 2 3 2 2 4" xfId="5952" xr:uid="{B2320361-D9B2-422A-B16C-239491BA8925}"/>
    <cellStyle name="Normal 9 3 2 3 2 3" xfId="2270" xr:uid="{E571473C-2FCD-41C2-A92D-5401FEC95E4B}"/>
    <cellStyle name="Normal 9 3 2 3 2 3 2" xfId="2271" xr:uid="{01C2AD98-F160-4899-A2C4-0D960CC62683}"/>
    <cellStyle name="Normal 9 3 2 3 2 3 2 2" xfId="5953" xr:uid="{237FE818-90B2-4AF0-A82E-08295FB75DCD}"/>
    <cellStyle name="Normal 9 3 2 3 2 3 3" xfId="5954" xr:uid="{695EA4DB-12D3-421D-A7E1-67AB5E355957}"/>
    <cellStyle name="Normal 9 3 2 3 2 4" xfId="2272" xr:uid="{89F0A07C-12B7-4465-8066-9EBB86A93F5F}"/>
    <cellStyle name="Normal 9 3 2 3 2 4 2" xfId="5955" xr:uid="{1A93D155-3379-45AE-A912-15910149B983}"/>
    <cellStyle name="Normal 9 3 2 3 2 5" xfId="5956" xr:uid="{6DDCB796-706D-46FF-AF6B-AD5E0AD7CBDB}"/>
    <cellStyle name="Normal 9 3 2 3 3" xfId="836" xr:uid="{16C924F8-7946-4422-87FB-1860338F71A4}"/>
    <cellStyle name="Normal 9 3 2 3 3 2" xfId="2273" xr:uid="{994192F3-EF6C-429F-BD07-96F9347649AA}"/>
    <cellStyle name="Normal 9 3 2 3 3 2 2" xfId="2274" xr:uid="{827928BD-1270-4CE0-9BDF-C3442AB77624}"/>
    <cellStyle name="Normal 9 3 2 3 3 2 2 2" xfId="5957" xr:uid="{42879015-EEC9-4681-B7AA-1942004D71B5}"/>
    <cellStyle name="Normal 9 3 2 3 3 2 3" xfId="5958" xr:uid="{B78F97E2-1FBF-44BC-91AA-08046341A98E}"/>
    <cellStyle name="Normal 9 3 2 3 3 3" xfId="2275" xr:uid="{11E30DCE-0DA2-4921-B659-4758C653B8E6}"/>
    <cellStyle name="Normal 9 3 2 3 3 3 2" xfId="5959" xr:uid="{7B1DF4D4-25A3-4631-B53A-2327149E870D}"/>
    <cellStyle name="Normal 9 3 2 3 3 4" xfId="4035" xr:uid="{18E1FD01-F9DE-49F8-9D5C-83DB893EDAE4}"/>
    <cellStyle name="Normal 9 3 2 3 4" xfId="2276" xr:uid="{E8422CA2-1706-40D5-BC46-3E3A4287F21E}"/>
    <cellStyle name="Normal 9 3 2 3 4 2" xfId="2277" xr:uid="{9D97F351-22DE-42C5-9AE7-1638D72DE841}"/>
    <cellStyle name="Normal 9 3 2 3 4 2 2" xfId="5960" xr:uid="{1195AAB6-33E6-4247-887D-651DB094954D}"/>
    <cellStyle name="Normal 9 3 2 3 4 3" xfId="5961" xr:uid="{5C8129F9-9190-4B36-B3E3-C6F195E0843F}"/>
    <cellStyle name="Normal 9 3 2 3 5" xfId="2278" xr:uid="{530CE37D-1D64-4E43-8454-BA9518F3620F}"/>
    <cellStyle name="Normal 9 3 2 3 5 2" xfId="5962" xr:uid="{7C394F1A-8F2F-4BDA-853E-E225CAD2AF94}"/>
    <cellStyle name="Normal 9 3 2 3 6" xfId="4036" xr:uid="{E6500471-62D9-47F3-95E7-72BEAEFA2DD8}"/>
    <cellStyle name="Normal 9 3 2 4" xfId="406" xr:uid="{7831A12E-FE32-48AF-A011-90DB242DAE1D}"/>
    <cellStyle name="Normal 9 3 2 4 2" xfId="837" xr:uid="{85AA4828-8478-42AB-92A1-57963667F876}"/>
    <cellStyle name="Normal 9 3 2 4 2 2" xfId="838" xr:uid="{B4A0F1CC-92D3-4AF8-97C7-7325CAD59AC0}"/>
    <cellStyle name="Normal 9 3 2 4 2 2 2" xfId="2279" xr:uid="{326B3093-DD23-41AF-9433-3DED1F950599}"/>
    <cellStyle name="Normal 9 3 2 4 2 2 2 2" xfId="2280" xr:uid="{6E976F72-D463-4B62-95D9-90FDF1456E99}"/>
    <cellStyle name="Normal 9 3 2 4 2 2 3" xfId="2281" xr:uid="{4CA89668-089A-41C5-BD60-756D273CA12A}"/>
    <cellStyle name="Normal 9 3 2 4 2 3" xfId="2282" xr:uid="{FBBBFB1B-1FCE-43DB-BA01-32417837F5C1}"/>
    <cellStyle name="Normal 9 3 2 4 2 3 2" xfId="2283" xr:uid="{DFDD5356-0950-4099-B771-2CC63901CDF8}"/>
    <cellStyle name="Normal 9 3 2 4 2 4" xfId="2284" xr:uid="{A1DBA3D9-1403-4209-831A-4771A12F6763}"/>
    <cellStyle name="Normal 9 3 2 4 3" xfId="839" xr:uid="{063AF7D3-6F5F-44B8-A58C-C669E0619726}"/>
    <cellStyle name="Normal 9 3 2 4 3 2" xfId="2285" xr:uid="{AD4D5E7D-43AE-4DB1-B49D-B4D75837079F}"/>
    <cellStyle name="Normal 9 3 2 4 3 2 2" xfId="2286" xr:uid="{3C385217-8ADF-4D62-8633-323F28909C8F}"/>
    <cellStyle name="Normal 9 3 2 4 3 3" xfId="2287" xr:uid="{2A9C842F-380E-4691-A5A0-8F418A8681B0}"/>
    <cellStyle name="Normal 9 3 2 4 4" xfId="2288" xr:uid="{893E778F-33C7-4163-8C61-B4D560C78553}"/>
    <cellStyle name="Normal 9 3 2 4 4 2" xfId="2289" xr:uid="{616FBC90-B7E5-49B9-A1B6-5CDB8FBE35A8}"/>
    <cellStyle name="Normal 9 3 2 4 5" xfId="2290" xr:uid="{8B750228-DFAF-4F90-A622-E9BA2B4AC04A}"/>
    <cellStyle name="Normal 9 3 2 5" xfId="407" xr:uid="{8E43EE94-CDB2-4838-8DC5-9C7EA2DECFF4}"/>
    <cellStyle name="Normal 9 3 2 5 2" xfId="840" xr:uid="{FDE41236-76BF-4C20-A003-35A44DC63360}"/>
    <cellStyle name="Normal 9 3 2 5 2 2" xfId="2291" xr:uid="{C58F0F50-6939-41ED-A3BB-90A138B0CC90}"/>
    <cellStyle name="Normal 9 3 2 5 2 2 2" xfId="2292" xr:uid="{A991A08B-0611-4720-882D-D8A639214FFC}"/>
    <cellStyle name="Normal 9 3 2 5 2 3" xfId="2293" xr:uid="{E4D2E5BE-8237-4319-B3C1-AC1A0743D8DD}"/>
    <cellStyle name="Normal 9 3 2 5 3" xfId="2294" xr:uid="{061DF211-C06F-4DE6-9656-0FC01EB6E94D}"/>
    <cellStyle name="Normal 9 3 2 5 3 2" xfId="2295" xr:uid="{B9ABC35F-F285-468B-A6A1-8BFA4F304EAF}"/>
    <cellStyle name="Normal 9 3 2 5 4" xfId="2296" xr:uid="{BA0CD14B-49DF-4FF8-97AF-9F58739A9163}"/>
    <cellStyle name="Normal 9 3 2 6" xfId="841" xr:uid="{66BE58BC-CA17-4222-A829-BB7EF76D2281}"/>
    <cellStyle name="Normal 9 3 2 6 2" xfId="2297" xr:uid="{05A0FB31-210C-44DE-B0C3-5CD2CBF3A59C}"/>
    <cellStyle name="Normal 9 3 2 6 2 2" xfId="2298" xr:uid="{54498415-D6DB-4EC8-8C8F-AF6A54951400}"/>
    <cellStyle name="Normal 9 3 2 6 3" xfId="2299" xr:uid="{A01BAFB7-4494-455C-B729-D7901C3F2277}"/>
    <cellStyle name="Normal 9 3 2 6 4" xfId="4037" xr:uid="{5BF28FFD-5E5B-49F6-BDF3-B3DBBCA281D2}"/>
    <cellStyle name="Normal 9 3 2 7" xfId="2300" xr:uid="{64EB6A95-187F-4184-BF4A-42983B6D28A2}"/>
    <cellStyle name="Normal 9 3 2 7 2" xfId="2301" xr:uid="{15A36C14-46B9-42EF-8AA7-E0D6D1F5D864}"/>
    <cellStyle name="Normal 9 3 2 8" xfId="2302" xr:uid="{BB59DA74-3968-4024-982E-22E01F76BD1A}"/>
    <cellStyle name="Normal 9 3 2 9" xfId="4038" xr:uid="{C04CF2E8-2072-45DD-9507-3F2CBFDDD808}"/>
    <cellStyle name="Normal 9 3 3" xfId="169" xr:uid="{47C8EEF4-C961-4708-932E-EAE7CCA7E3E4}"/>
    <cellStyle name="Normal 9 3 3 2" xfId="170" xr:uid="{E694AF2E-43FA-4F08-8132-B4C5CB5E5CEC}"/>
    <cellStyle name="Normal 9 3 3 2 2" xfId="842" xr:uid="{149348C9-9BC6-4A06-9758-5FD1F598797C}"/>
    <cellStyle name="Normal 9 3 3 2 2 2" xfId="843" xr:uid="{A1233026-ABA4-4CCF-9AB5-457F70F8CDF2}"/>
    <cellStyle name="Normal 9 3 3 2 2 2 2" xfId="2303" xr:uid="{DE10E541-F3D6-4901-A0F0-CB07DE010EB2}"/>
    <cellStyle name="Normal 9 3 3 2 2 2 2 2" xfId="2304" xr:uid="{CCA41208-F371-425D-BC57-4727AAD1A192}"/>
    <cellStyle name="Normal 9 3 3 2 2 2 2 2 2" xfId="5963" xr:uid="{E1326986-B552-45ED-8509-BC27C2157BBB}"/>
    <cellStyle name="Normal 9 3 3 2 2 2 2 3" xfId="5964" xr:uid="{FA71007D-6477-4EA4-B9D5-33A3FB620726}"/>
    <cellStyle name="Normal 9 3 3 2 2 2 3" xfId="2305" xr:uid="{A4228BE9-8DA5-4E8A-B756-68F64E7B7EE6}"/>
    <cellStyle name="Normal 9 3 3 2 2 2 3 2" xfId="5965" xr:uid="{722FFBA2-B5E8-4674-BD1F-A0DFB96D9E9B}"/>
    <cellStyle name="Normal 9 3 3 2 2 2 4" xfId="5966" xr:uid="{B418EC54-8D04-4F2F-9468-711F6DF9D145}"/>
    <cellStyle name="Normal 9 3 3 2 2 3" xfId="2306" xr:uid="{7C084AEF-3A14-4A4A-8E26-63DABA781214}"/>
    <cellStyle name="Normal 9 3 3 2 2 3 2" xfId="2307" xr:uid="{E9091D70-B764-4C8B-BAE2-FBAA66226223}"/>
    <cellStyle name="Normal 9 3 3 2 2 3 2 2" xfId="5967" xr:uid="{ACC71CC1-4078-41B4-B2D9-44533012F978}"/>
    <cellStyle name="Normal 9 3 3 2 2 3 3" xfId="5968" xr:uid="{213897E8-C4FF-4AD5-8E87-4315CC7CF622}"/>
    <cellStyle name="Normal 9 3 3 2 2 4" xfId="2308" xr:uid="{76E6118C-A136-44C6-9427-BBED674E3065}"/>
    <cellStyle name="Normal 9 3 3 2 2 4 2" xfId="5969" xr:uid="{887ABA18-1F94-4315-A801-F6B0403929DE}"/>
    <cellStyle name="Normal 9 3 3 2 2 5" xfId="5970" xr:uid="{86A2B4C1-2FD2-4DDD-9917-E1F44C4C389D}"/>
    <cellStyle name="Normal 9 3 3 2 3" xfId="844" xr:uid="{BFCDF9EB-E655-4C0E-9557-9990909E7A34}"/>
    <cellStyle name="Normal 9 3 3 2 3 2" xfId="2309" xr:uid="{B9CAF23C-6956-498C-819A-31EBB0F6C7BA}"/>
    <cellStyle name="Normal 9 3 3 2 3 2 2" xfId="2310" xr:uid="{B5A29C16-41D7-4218-92E6-88C5C89D6B5F}"/>
    <cellStyle name="Normal 9 3 3 2 3 2 2 2" xfId="5971" xr:uid="{5B63BE96-4FBA-4D30-9F7E-546361DD447D}"/>
    <cellStyle name="Normal 9 3 3 2 3 2 3" xfId="5972" xr:uid="{2910325C-C323-4066-A91B-7A1F9383DBA7}"/>
    <cellStyle name="Normal 9 3 3 2 3 3" xfId="2311" xr:uid="{D11EB0A6-C58F-4329-A8AC-D364CF7E832C}"/>
    <cellStyle name="Normal 9 3 3 2 3 3 2" xfId="5973" xr:uid="{FF2A61F9-BD87-4795-98A1-EB23F41309AA}"/>
    <cellStyle name="Normal 9 3 3 2 3 4" xfId="4039" xr:uid="{C833B2A3-4178-4540-8C01-9E52C1D3A234}"/>
    <cellStyle name="Normal 9 3 3 2 4" xfId="2312" xr:uid="{7270D5C4-3B27-4155-8DBB-31D13F89A6DB}"/>
    <cellStyle name="Normal 9 3 3 2 4 2" xfId="2313" xr:uid="{D3F5EAE1-120E-4832-A052-86E7B50A81C9}"/>
    <cellStyle name="Normal 9 3 3 2 4 2 2" xfId="5974" xr:uid="{C619350B-AC85-4479-B06D-2BBED290C727}"/>
    <cellStyle name="Normal 9 3 3 2 4 3" xfId="5975" xr:uid="{915B63D6-DA13-4F60-BAFB-423757357931}"/>
    <cellStyle name="Normal 9 3 3 2 5" xfId="2314" xr:uid="{C4E1CE00-EBD0-40DD-9DDE-FBC59499A103}"/>
    <cellStyle name="Normal 9 3 3 2 5 2" xfId="5976" xr:uid="{D05D4E3C-5363-4153-B712-D5FECFC5C365}"/>
    <cellStyle name="Normal 9 3 3 2 6" xfId="4040" xr:uid="{81ABE3E4-3F35-40FB-A679-F4077DE03D4F}"/>
    <cellStyle name="Normal 9 3 3 3" xfId="408" xr:uid="{3BBDFA66-9033-4A86-8F01-516B18F17EEE}"/>
    <cellStyle name="Normal 9 3 3 3 2" xfId="845" xr:uid="{52CC9C03-45AD-43AC-9B18-AD8CA6895C7B}"/>
    <cellStyle name="Normal 9 3 3 3 2 2" xfId="846" xr:uid="{66C8E287-C7D9-4351-9335-0FC43EB11065}"/>
    <cellStyle name="Normal 9 3 3 3 2 2 2" xfId="2315" xr:uid="{9E1EFE5E-FDEB-40EA-A184-EBE2F84A1044}"/>
    <cellStyle name="Normal 9 3 3 3 2 2 2 2" xfId="2316" xr:uid="{63BCE88D-F46F-4F63-8237-A24D18D45844}"/>
    <cellStyle name="Normal 9 3 3 3 2 2 2 2 2" xfId="4765" xr:uid="{66861085-DEE3-4ACD-8A63-DB7FF09F42A6}"/>
    <cellStyle name="Normal 9 3 3 3 2 2 3" xfId="2317" xr:uid="{F390FDE7-2AF7-40A0-889B-5AE060BF59C1}"/>
    <cellStyle name="Normal 9 3 3 3 2 2 3 2" xfId="4766" xr:uid="{3336FBE7-6A3E-4057-9C2E-C0619FD4BFA8}"/>
    <cellStyle name="Normal 9 3 3 3 2 3" xfId="2318" xr:uid="{D9C2C900-EDA8-4C49-B128-008826914367}"/>
    <cellStyle name="Normal 9 3 3 3 2 3 2" xfId="2319" xr:uid="{B4660BEE-EE2A-472B-88F2-612AC1D7FD9A}"/>
    <cellStyle name="Normal 9 3 3 3 2 3 2 2" xfId="4768" xr:uid="{DE37F425-D05A-42B1-A909-CB32040B33DC}"/>
    <cellStyle name="Normal 9 3 3 3 2 3 3" xfId="4767" xr:uid="{2C7DA08E-D572-4DB1-8700-099EED2B5A86}"/>
    <cellStyle name="Normal 9 3 3 3 2 4" xfId="2320" xr:uid="{53BC70B4-94AA-4406-8A0B-B3A575C4338A}"/>
    <cellStyle name="Normal 9 3 3 3 2 4 2" xfId="4769" xr:uid="{59B75403-575B-48EE-9522-2FA6DA6BD9D3}"/>
    <cellStyle name="Normal 9 3 3 3 3" xfId="847" xr:uid="{B8CDCBCB-1C3C-4B17-9363-28DD89C425FF}"/>
    <cellStyle name="Normal 9 3 3 3 3 2" xfId="2321" xr:uid="{04327474-C5E2-4208-9A81-611C0AD942D4}"/>
    <cellStyle name="Normal 9 3 3 3 3 2 2" xfId="2322" xr:uid="{1A6C9B81-0403-4B39-BC14-08FDA7E9CEC7}"/>
    <cellStyle name="Normal 9 3 3 3 3 2 2 2" xfId="4772" xr:uid="{44AA1230-D344-451A-AEA2-325BF139619F}"/>
    <cellStyle name="Normal 9 3 3 3 3 2 3" xfId="4771" xr:uid="{25DE801C-9551-4079-937D-D5794734AED7}"/>
    <cellStyle name="Normal 9 3 3 3 3 3" xfId="2323" xr:uid="{F330BAE0-CB5F-4E31-A033-07C19F22D48A}"/>
    <cellStyle name="Normal 9 3 3 3 3 3 2" xfId="4773" xr:uid="{182509AB-AA79-4CDB-B468-203609DF2E60}"/>
    <cellStyle name="Normal 9 3 3 3 3 4" xfId="4770" xr:uid="{2A368A48-7190-4B82-A360-2D6284A92951}"/>
    <cellStyle name="Normal 9 3 3 3 4" xfId="2324" xr:uid="{E0E7EB75-43F9-4532-BCB9-35607091772F}"/>
    <cellStyle name="Normal 9 3 3 3 4 2" xfId="2325" xr:uid="{61844007-977F-4259-9CBD-1C6280C7CDBA}"/>
    <cellStyle name="Normal 9 3 3 3 4 2 2" xfId="4775" xr:uid="{C296BAD6-4E43-4162-97F7-DC58406AB952}"/>
    <cellStyle name="Normal 9 3 3 3 4 3" xfId="4774" xr:uid="{2CA28DE9-BF45-41BC-9838-D424F95D8CE7}"/>
    <cellStyle name="Normal 9 3 3 3 5" xfId="2326" xr:uid="{F72ECEB3-2B7E-4494-B2C4-315366C70F77}"/>
    <cellStyle name="Normal 9 3 3 3 5 2" xfId="4776" xr:uid="{2B2DF181-A3F1-4B76-A719-0D6454F85092}"/>
    <cellStyle name="Normal 9 3 3 4" xfId="409" xr:uid="{24114BBE-9FBD-42DC-A520-13516DA66584}"/>
    <cellStyle name="Normal 9 3 3 4 2" xfId="848" xr:uid="{1EF574FD-ECD1-4283-A947-91A43FBB5AFB}"/>
    <cellStyle name="Normal 9 3 3 4 2 2" xfId="2327" xr:uid="{7B57D0B2-320E-44AF-80CF-625A3946C2AA}"/>
    <cellStyle name="Normal 9 3 3 4 2 2 2" xfId="2328" xr:uid="{412DA99F-0F53-442C-A672-BCE5C866C3F5}"/>
    <cellStyle name="Normal 9 3 3 4 2 2 2 2" xfId="4780" xr:uid="{A9A222C1-BE78-42FF-91E7-6CC255FA8534}"/>
    <cellStyle name="Normal 9 3 3 4 2 2 3" xfId="4779" xr:uid="{08481F62-DBA9-4F2F-BCCA-256FB8B3E3B2}"/>
    <cellStyle name="Normal 9 3 3 4 2 3" xfId="2329" xr:uid="{950E5393-2254-4A7E-9407-33EC1914DD17}"/>
    <cellStyle name="Normal 9 3 3 4 2 3 2" xfId="4781" xr:uid="{63048467-30B6-4E9D-864D-2F186EA71EB2}"/>
    <cellStyle name="Normal 9 3 3 4 2 4" xfId="4778" xr:uid="{F6A31E46-958B-4DC6-B676-7C6B9C82A4AD}"/>
    <cellStyle name="Normal 9 3 3 4 3" xfId="2330" xr:uid="{9430FB66-666D-4C9C-99B9-E82DD000C28C}"/>
    <cellStyle name="Normal 9 3 3 4 3 2" xfId="2331" xr:uid="{E91D8F38-DEC1-4942-9FBB-5DFBEC447556}"/>
    <cellStyle name="Normal 9 3 3 4 3 2 2" xfId="4783" xr:uid="{D43AC7B4-F8C8-4BD8-9476-877DF3B5B05F}"/>
    <cellStyle name="Normal 9 3 3 4 3 3" xfId="4782" xr:uid="{A4781EC7-5567-4CCA-9252-B8A921D154AB}"/>
    <cellStyle name="Normal 9 3 3 4 4" xfId="2332" xr:uid="{7FB75B9A-EFCD-491F-90C1-47AF4F5313FC}"/>
    <cellStyle name="Normal 9 3 3 4 4 2" xfId="4784" xr:uid="{B4AE6372-7BDE-47AA-9626-8B9D6A9D71E7}"/>
    <cellStyle name="Normal 9 3 3 4 5" xfId="4777" xr:uid="{887E4A9D-2788-45E8-BFEA-F58328829A9D}"/>
    <cellStyle name="Normal 9 3 3 5" xfId="849" xr:uid="{E347381C-D62E-4361-8E6B-519DD9D8E83D}"/>
    <cellStyle name="Normal 9 3 3 5 2" xfId="2333" xr:uid="{20DEF2F9-AA01-4E7B-89D2-CCA25D1F0B59}"/>
    <cellStyle name="Normal 9 3 3 5 2 2" xfId="2334" xr:uid="{CCB0274A-BA76-4583-9486-38B982C5B4E7}"/>
    <cellStyle name="Normal 9 3 3 5 2 2 2" xfId="4787" xr:uid="{B7EF2233-BA11-457C-A49B-0A559216BC7B}"/>
    <cellStyle name="Normal 9 3 3 5 2 3" xfId="4786" xr:uid="{F50896F7-1606-4F0B-B931-67A9B5BAB31F}"/>
    <cellStyle name="Normal 9 3 3 5 3" xfId="2335" xr:uid="{ED04057B-28F8-4611-8A63-CABBE3FD7C39}"/>
    <cellStyle name="Normal 9 3 3 5 3 2" xfId="4788" xr:uid="{BF194089-E9D6-408C-9831-A8567541973D}"/>
    <cellStyle name="Normal 9 3 3 5 4" xfId="4041" xr:uid="{7FF48C95-1F9C-4BF3-8366-CB455A3701B5}"/>
    <cellStyle name="Normal 9 3 3 5 4 2" xfId="4789" xr:uid="{899DE93C-38A2-4D7B-A29A-BBFB0828DE92}"/>
    <cellStyle name="Normal 9 3 3 5 5" xfId="4785" xr:uid="{35AA6508-9E4C-4494-849B-59295ACD3A7A}"/>
    <cellStyle name="Normal 9 3 3 6" xfId="2336" xr:uid="{E7FC0427-BBC9-42FB-97FA-F9B150C30D2A}"/>
    <cellStyle name="Normal 9 3 3 6 2" xfId="2337" xr:uid="{891EEE86-0AE1-46BF-ACC8-939499EC54D9}"/>
    <cellStyle name="Normal 9 3 3 6 2 2" xfId="4791" xr:uid="{DD575170-E786-4430-8195-EF1FF58E754E}"/>
    <cellStyle name="Normal 9 3 3 6 3" xfId="4790" xr:uid="{D6D4386F-4961-46E8-AA85-B19531A89C5F}"/>
    <cellStyle name="Normal 9 3 3 7" xfId="2338" xr:uid="{01C8BEB5-50AD-44FE-BA12-D43682A94238}"/>
    <cellStyle name="Normal 9 3 3 7 2" xfId="4792" xr:uid="{B8E66AC9-9BCD-4B26-A111-FF0FCB1A56CB}"/>
    <cellStyle name="Normal 9 3 3 8" xfId="4042" xr:uid="{DE182DC4-9E6D-451E-AA48-49A0736E4D4A}"/>
    <cellStyle name="Normal 9 3 3 8 2" xfId="4793" xr:uid="{BF4C2006-0FF0-4AF4-9F18-1B0C4AAF8147}"/>
    <cellStyle name="Normal 9 3 4" xfId="171" xr:uid="{D86A87D1-90E1-40DA-9D42-93083522848C}"/>
    <cellStyle name="Normal 9 3 4 2" xfId="450" xr:uid="{29F10E47-C809-4058-A9C9-91BF4948BB0D}"/>
    <cellStyle name="Normal 9 3 4 2 2" xfId="850" xr:uid="{15408A02-F1F4-4FCF-9547-849E517F7D58}"/>
    <cellStyle name="Normal 9 3 4 2 2 2" xfId="2339" xr:uid="{1CF7E8AA-B6BD-4F2A-B648-3599025F131D}"/>
    <cellStyle name="Normal 9 3 4 2 2 2 2" xfId="2340" xr:uid="{0B6EF355-4967-4FFC-BFDD-3102D6FA72B5}"/>
    <cellStyle name="Normal 9 3 4 2 2 2 2 2" xfId="4798" xr:uid="{089BEE87-1583-4FCC-8769-13B501D474C2}"/>
    <cellStyle name="Normal 9 3 4 2 2 2 2 2 2" xfId="5977" xr:uid="{C9142046-B699-4B47-B114-A135497EE8BD}"/>
    <cellStyle name="Normal 9 3 4 2 2 2 2 2 3" xfId="6098" xr:uid="{A45A78B6-3D9C-4D93-A4A0-EC89FAD119E3}"/>
    <cellStyle name="Normal 9 3 4 2 2 2 3" xfId="4797" xr:uid="{6C0C2DCD-6E8F-42EA-86D3-48540B0CF735}"/>
    <cellStyle name="Normal 9 3 4 2 2 2 3 2" xfId="5978" xr:uid="{6377F058-108B-4C02-8B31-BB80FDD4FFB9}"/>
    <cellStyle name="Normal 9 3 4 2 2 2 3 3" xfId="6092" xr:uid="{41BA1CAC-3913-4A4A-B7ED-8215FE768B05}"/>
    <cellStyle name="Normal 9 3 4 2 2 3" xfId="2341" xr:uid="{C1003B15-60D4-48EF-A618-B4A01DC5DCFF}"/>
    <cellStyle name="Normal 9 3 4 2 2 3 2" xfId="4799" xr:uid="{06106BE8-ED59-4F4A-9C55-7B901F9720A3}"/>
    <cellStyle name="Normal 9 3 4 2 2 3 2 2" xfId="5979" xr:uid="{6267FEAC-7810-4E67-86B0-5594B2D1E633}"/>
    <cellStyle name="Normal 9 3 4 2 2 3 2 3" xfId="6085" xr:uid="{201EEEB4-FCC9-4BF4-8E02-684D6C23E7D8}"/>
    <cellStyle name="Normal 9 3 4 2 2 4" xfId="4043" xr:uid="{A34DA8A8-752E-44C9-9898-3205F30252B6}"/>
    <cellStyle name="Normal 9 3 4 2 2 4 2" xfId="4800" xr:uid="{78695FF2-5C65-493A-B99F-6C7154D9FB05}"/>
    <cellStyle name="Normal 9 3 4 2 2 5" xfId="4796" xr:uid="{2F05B18F-855F-4210-BEF2-3FBEEF66E117}"/>
    <cellStyle name="Normal 9 3 4 2 3" xfId="2342" xr:uid="{600FCF56-4F9C-4986-98ED-4907A6BEEF62}"/>
    <cellStyle name="Normal 9 3 4 2 3 2" xfId="2343" xr:uid="{A8256CEE-A3DA-49D1-B30B-6E166EB64DF6}"/>
    <cellStyle name="Normal 9 3 4 2 3 2 2" xfId="4802" xr:uid="{BFCD6786-4214-491C-AE1F-65C8AAD493DC}"/>
    <cellStyle name="Normal 9 3 4 2 3 2 2 2" xfId="5980" xr:uid="{26972675-ED7C-4E43-B200-9B1C79F64F3F}"/>
    <cellStyle name="Normal 9 3 4 2 3 2 2 3" xfId="6084" xr:uid="{F2EE0722-AF28-4479-92A9-D79C071BDACC}"/>
    <cellStyle name="Normal 9 3 4 2 3 3" xfId="4801" xr:uid="{041D3741-4288-42E7-8B2F-DD30D0D7CA09}"/>
    <cellStyle name="Normal 9 3 4 2 3 3 2" xfId="5981" xr:uid="{CBCBCEF8-B0CC-4177-BE05-55CD27B27FA6}"/>
    <cellStyle name="Normal 9 3 4 2 3 3 3" xfId="6097" xr:uid="{E175C684-ADDD-433E-992B-2AD6B39EDA72}"/>
    <cellStyle name="Normal 9 3 4 2 4" xfId="2344" xr:uid="{EE58FE0A-A173-4E20-BD7F-8C8F94054117}"/>
    <cellStyle name="Normal 9 3 4 2 4 2" xfId="4803" xr:uid="{115074AF-F16F-4A90-9D8C-2E7C190930F9}"/>
    <cellStyle name="Normal 9 3 4 2 4 2 2" xfId="5982" xr:uid="{BA88A9C0-E243-4EA4-B735-1E9196FAC48C}"/>
    <cellStyle name="Normal 9 3 4 2 4 2 3" xfId="6078" xr:uid="{7DCBD1B7-D10F-4401-B226-2C5277063D30}"/>
    <cellStyle name="Normal 9 3 4 2 5" xfId="4044" xr:uid="{A1E0122C-813F-4990-83E2-4A7370D3BC69}"/>
    <cellStyle name="Normal 9 3 4 2 5 2" xfId="4804" xr:uid="{432D78E0-13F9-466F-871B-1043E654CA04}"/>
    <cellStyle name="Normal 9 3 4 2 6" xfId="4795" xr:uid="{70332F76-EF75-437E-ACF9-EBC9DE25B9E2}"/>
    <cellStyle name="Normal 9 3 4 3" xfId="851" xr:uid="{B94B55F6-C886-44CB-B158-16E5189C251B}"/>
    <cellStyle name="Normal 9 3 4 3 2" xfId="2345" xr:uid="{C289652B-0113-4DCC-8FCD-7DDAF00B2A08}"/>
    <cellStyle name="Normal 9 3 4 3 2 2" xfId="2346" xr:uid="{B13A2B9C-F573-49B2-AC0D-D522E6CB881D}"/>
    <cellStyle name="Normal 9 3 4 3 2 2 2" xfId="4807" xr:uid="{65042BDC-3D92-4AC7-B54F-8ADDD67A8C4A}"/>
    <cellStyle name="Normal 9 3 4 3 2 2 2 2" xfId="5983" xr:uid="{96EE0047-7A14-4EFF-9AF7-DE428572D643}"/>
    <cellStyle name="Normal 9 3 4 3 2 2 2 3" xfId="6079" xr:uid="{EF81A046-AAC1-46C4-878D-CC1353ACB372}"/>
    <cellStyle name="Normal 9 3 4 3 2 3" xfId="4806" xr:uid="{DE4FAD60-3F91-4314-946E-6D4F0333DA22}"/>
    <cellStyle name="Normal 9 3 4 3 2 3 2" xfId="5984" xr:uid="{35512DD3-1DD5-4514-8711-F19B59286EA9}"/>
    <cellStyle name="Normal 9 3 4 3 2 3 3" xfId="6083" xr:uid="{5EB0D516-4005-4C80-890D-D18F68984881}"/>
    <cellStyle name="Normal 9 3 4 3 3" xfId="2347" xr:uid="{8A0E743A-F4E7-4B76-8D18-E6AB75B032ED}"/>
    <cellStyle name="Normal 9 3 4 3 3 2" xfId="4808" xr:uid="{4770907E-3DF0-4180-AC6B-03033D2BB0C3}"/>
    <cellStyle name="Normal 9 3 4 3 3 2 2" xfId="5985" xr:uid="{AA90B2BA-7436-473F-A6C0-4BB287D1FD21}"/>
    <cellStyle name="Normal 9 3 4 3 3 2 3" xfId="6080" xr:uid="{770569DD-5DA3-4388-8E2F-6C7DD6A94012}"/>
    <cellStyle name="Normal 9 3 4 3 4" xfId="4045" xr:uid="{E0D53246-098A-4AEF-B41A-38478CC5A7B5}"/>
    <cellStyle name="Normal 9 3 4 3 4 2" xfId="4809" xr:uid="{EE9694DD-1916-4400-B198-23CF68570D26}"/>
    <cellStyle name="Normal 9 3 4 3 5" xfId="4805" xr:uid="{ACE19335-E00F-4D19-AEBE-97FC26ADB74D}"/>
    <cellStyle name="Normal 9 3 4 4" xfId="2348" xr:uid="{E8D87E64-B975-4139-A7E4-8CCDAEBC9FF1}"/>
    <cellStyle name="Normal 9 3 4 4 2" xfId="2349" xr:uid="{75E7BC7D-820C-48CF-8BAA-680F805F70B7}"/>
    <cellStyle name="Normal 9 3 4 4 2 2" xfId="4811" xr:uid="{B2C58010-87F6-4468-A5DB-BAA1D54D32C1}"/>
    <cellStyle name="Normal 9 3 4 4 2 2 2" xfId="5986" xr:uid="{BCD1C1CE-78F9-4F7F-A7ED-FCA29A64606D}"/>
    <cellStyle name="Normal 9 3 4 4 2 2 3" xfId="6094" xr:uid="{9E2AD66F-E90C-441D-B604-53273A21D1FD}"/>
    <cellStyle name="Normal 9 3 4 4 3" xfId="4046" xr:uid="{E896DB84-654B-48A8-BDC0-9D7DFA23843B}"/>
    <cellStyle name="Normal 9 3 4 4 3 2" xfId="4812" xr:uid="{1EE23984-847F-4716-B9FE-5E43B62D39D5}"/>
    <cellStyle name="Normal 9 3 4 4 4" xfId="4047" xr:uid="{E43959B6-DCA5-4307-ABF3-6B706EF6AB48}"/>
    <cellStyle name="Normal 9 3 4 4 4 2" xfId="4813" xr:uid="{E2C1C1D3-C603-49B7-A583-DCE5DEBA5577}"/>
    <cellStyle name="Normal 9 3 4 4 5" xfId="4810" xr:uid="{EFBAC6A3-FDAA-4E8A-9386-EBEA1EF8D79E}"/>
    <cellStyle name="Normal 9 3 4 5" xfId="2350" xr:uid="{B2A65DC2-EA81-4BFA-B617-86560B88CD33}"/>
    <cellStyle name="Normal 9 3 4 5 2" xfId="4814" xr:uid="{67E6146A-2FDF-4975-A528-4499F3889B2D}"/>
    <cellStyle name="Normal 9 3 4 5 2 2" xfId="5987" xr:uid="{0B4B1B8E-0113-4902-8E3E-6A5A0DCAB48A}"/>
    <cellStyle name="Normal 9 3 4 5 2 3" xfId="6100" xr:uid="{FF75CBB8-7CC0-4998-A9EC-1CD31C445988}"/>
    <cellStyle name="Normal 9 3 4 6" xfId="4048" xr:uid="{32060C7A-8C6F-4C0C-9F7D-A1FB6711C7BF}"/>
    <cellStyle name="Normal 9 3 4 6 2" xfId="4815" xr:uid="{B0FF0C64-3C07-42A5-BD53-81C7297B4031}"/>
    <cellStyle name="Normal 9 3 4 7" xfId="4049" xr:uid="{1278940A-284B-4002-82D7-386DD9988759}"/>
    <cellStyle name="Normal 9 3 4 7 2" xfId="4816" xr:uid="{B8F7C4D0-30E9-47AF-8C6E-1BD91DE506C7}"/>
    <cellStyle name="Normal 9 3 4 8" xfId="4794" xr:uid="{0CEE97C1-2B8A-45C9-976F-52B0892326E8}"/>
    <cellStyle name="Normal 9 3 5" xfId="410" xr:uid="{EB46AC43-D12C-4A70-90B1-8A54C947D0A8}"/>
    <cellStyle name="Normal 9 3 5 2" xfId="852" xr:uid="{174D16CF-6BFF-4E7E-A1FB-5ED99A4EAC7C}"/>
    <cellStyle name="Normal 9 3 5 2 2" xfId="853" xr:uid="{FED14E3E-5587-403D-8C87-3951C14B6FE5}"/>
    <cellStyle name="Normal 9 3 5 2 2 2" xfId="2351" xr:uid="{12369106-AE92-4AC9-81F1-38B60DACDB1E}"/>
    <cellStyle name="Normal 9 3 5 2 2 2 2" xfId="2352" xr:uid="{C17EB6E7-AC6E-411F-8914-6E4F78A0CF2E}"/>
    <cellStyle name="Normal 9 3 5 2 2 2 2 2" xfId="4821" xr:uid="{65B13654-4838-4C2F-83BE-A1B5B6E9D20C}"/>
    <cellStyle name="Normal 9 3 5 2 2 2 3" xfId="4820" xr:uid="{58F5B09D-CEDA-4C59-A75C-02474D0E3BDB}"/>
    <cellStyle name="Normal 9 3 5 2 2 3" xfId="2353" xr:uid="{E14D92AE-8035-4ABA-9F6D-254B795E8B10}"/>
    <cellStyle name="Normal 9 3 5 2 2 3 2" xfId="4822" xr:uid="{671FE0FC-7D2F-4678-8A62-7FA20A5BF640}"/>
    <cellStyle name="Normal 9 3 5 2 2 4" xfId="4819" xr:uid="{D298CED6-DBC5-40D3-A250-4415FA4A5140}"/>
    <cellStyle name="Normal 9 3 5 2 3" xfId="2354" xr:uid="{823DE1C6-1D5A-4465-9725-DFEC516B0B89}"/>
    <cellStyle name="Normal 9 3 5 2 3 2" xfId="2355" xr:uid="{D9008D6E-638B-43F5-8BB5-8F8FF942DCF2}"/>
    <cellStyle name="Normal 9 3 5 2 3 2 2" xfId="4824" xr:uid="{B68079F9-A5B1-40C8-8611-455C9FE196C6}"/>
    <cellStyle name="Normal 9 3 5 2 3 3" xfId="4823" xr:uid="{BBB1A54F-4706-4BD1-90B0-93FEB94943DB}"/>
    <cellStyle name="Normal 9 3 5 2 4" xfId="2356" xr:uid="{F8F4B58D-21D5-489D-A7C8-373FAF43105C}"/>
    <cellStyle name="Normal 9 3 5 2 4 2" xfId="4825" xr:uid="{A36FDA33-41CD-4D9A-83EB-FEFB0684B459}"/>
    <cellStyle name="Normal 9 3 5 2 5" xfId="4818" xr:uid="{21011479-CC93-479B-B03E-B5DD19D9FE14}"/>
    <cellStyle name="Normal 9 3 5 3" xfId="854" xr:uid="{797EB420-B6CB-4367-81C6-BB1D64F6F23E}"/>
    <cellStyle name="Normal 9 3 5 3 2" xfId="2357" xr:uid="{9F23B7B4-5244-44A7-BCD4-EBCCCF8E93FE}"/>
    <cellStyle name="Normal 9 3 5 3 2 2" xfId="2358" xr:uid="{D8784A83-2AEC-4742-AA8C-2131387C880A}"/>
    <cellStyle name="Normal 9 3 5 3 2 2 2" xfId="4828" xr:uid="{D1BB5053-28E2-44DC-98E1-4C81CB31D3E4}"/>
    <cellStyle name="Normal 9 3 5 3 2 3" xfId="4827" xr:uid="{EE219FCD-D1CD-497C-B6F9-518BAFEDC676}"/>
    <cellStyle name="Normal 9 3 5 3 3" xfId="2359" xr:uid="{DBF73908-B8E2-4FCE-8C63-29170BEF562C}"/>
    <cellStyle name="Normal 9 3 5 3 3 2" xfId="4829" xr:uid="{299F8F2B-728C-484E-8358-FF513AB3A74C}"/>
    <cellStyle name="Normal 9 3 5 3 4" xfId="4050" xr:uid="{162E7CCA-6F3C-480D-9502-0FE418973C72}"/>
    <cellStyle name="Normal 9 3 5 3 4 2" xfId="4830" xr:uid="{1AF862E3-F562-4419-883B-5972FF0897BD}"/>
    <cellStyle name="Normal 9 3 5 3 5" xfId="4826" xr:uid="{76BDA8D5-D94C-4D44-8CE1-22A8143A8D1D}"/>
    <cellStyle name="Normal 9 3 5 4" xfId="2360" xr:uid="{AFDCB4E9-4132-4485-A778-CBE4FA94771F}"/>
    <cellStyle name="Normal 9 3 5 4 2" xfId="2361" xr:uid="{26AD8549-8D0C-4394-92E5-6F41587822AF}"/>
    <cellStyle name="Normal 9 3 5 4 2 2" xfId="4832" xr:uid="{83D8B56A-6EF5-47FA-83F3-6C9FB936B9A1}"/>
    <cellStyle name="Normal 9 3 5 4 3" xfId="4831" xr:uid="{8AF52E22-3CE6-4636-A091-727C79ED02BC}"/>
    <cellStyle name="Normal 9 3 5 5" xfId="2362" xr:uid="{A1A037C8-B51B-491A-8E2D-DDBBCC97F992}"/>
    <cellStyle name="Normal 9 3 5 5 2" xfId="4833" xr:uid="{0F6C4B40-ED48-43C9-A045-23ED17CD32F3}"/>
    <cellStyle name="Normal 9 3 5 6" xfId="4051" xr:uid="{CCBF2B60-9415-4084-90FB-C9CE14AA28D4}"/>
    <cellStyle name="Normal 9 3 5 6 2" xfId="4834" xr:uid="{84DD4427-71AC-46F2-A458-FAB9DA960DEF}"/>
    <cellStyle name="Normal 9 3 5 7" xfId="4817" xr:uid="{7B02F66E-1A3B-4965-AD09-7A127EBEC98A}"/>
    <cellStyle name="Normal 9 3 6" xfId="411" xr:uid="{949CB153-C435-4EA2-8B87-C9C675C57193}"/>
    <cellStyle name="Normal 9 3 6 2" xfId="855" xr:uid="{42ED1901-BB47-4A6F-8B70-5487041447DF}"/>
    <cellStyle name="Normal 9 3 6 2 2" xfId="2363" xr:uid="{DE1BA74C-1790-4CAB-BBEE-5EA1D7EB3FA2}"/>
    <cellStyle name="Normal 9 3 6 2 2 2" xfId="2364" xr:uid="{FE3F2EBE-650C-4892-8D57-31BF6BB70B8D}"/>
    <cellStyle name="Normal 9 3 6 2 2 2 2" xfId="4838" xr:uid="{BD5FF899-3B39-44C9-B1BF-33D7E1955E79}"/>
    <cellStyle name="Normal 9 3 6 2 2 3" xfId="4837" xr:uid="{857687F5-3B14-4B8C-8467-C5417F6631CA}"/>
    <cellStyle name="Normal 9 3 6 2 3" xfId="2365" xr:uid="{3041C751-4B40-46CE-96E2-A3B1390CDC35}"/>
    <cellStyle name="Normal 9 3 6 2 3 2" xfId="4839" xr:uid="{C8AE76E6-84C8-4FC7-A6AD-7A45F6B000D1}"/>
    <cellStyle name="Normal 9 3 6 2 4" xfId="4052" xr:uid="{C06F7F2A-5EF1-4A39-A5B4-F7677CABDABB}"/>
    <cellStyle name="Normal 9 3 6 2 4 2" xfId="4840" xr:uid="{6E54CBEE-A862-4585-8A60-E955D70A2D90}"/>
    <cellStyle name="Normal 9 3 6 2 5" xfId="4836" xr:uid="{D41DED49-5C5B-4563-978C-659A794936DB}"/>
    <cellStyle name="Normal 9 3 6 3" xfId="2366" xr:uid="{D147F63B-8A39-4552-A566-40CD73056686}"/>
    <cellStyle name="Normal 9 3 6 3 2" xfId="2367" xr:uid="{E44B324B-16D2-40BF-8A3B-CE5BD52F8A19}"/>
    <cellStyle name="Normal 9 3 6 3 2 2" xfId="4842" xr:uid="{78B5A6D7-2D40-4664-91D2-ECBFC81EFE01}"/>
    <cellStyle name="Normal 9 3 6 3 3" xfId="4841" xr:uid="{4E3E1C00-131D-4012-8F05-F00757A67ED3}"/>
    <cellStyle name="Normal 9 3 6 4" xfId="2368" xr:uid="{21BE87AB-483E-4E8C-86AF-80F477D919B9}"/>
    <cellStyle name="Normal 9 3 6 4 2" xfId="4843" xr:uid="{6EA5ABB3-1C27-4AE7-BA44-8371BBA3A894}"/>
    <cellStyle name="Normal 9 3 6 5" xfId="4053" xr:uid="{9C3BF81B-20E5-4D9F-867D-BA0C7F5D2834}"/>
    <cellStyle name="Normal 9 3 6 5 2" xfId="4844" xr:uid="{8AD5E8DD-22B1-43D2-9373-A8AFC8C6C6AF}"/>
    <cellStyle name="Normal 9 3 6 6" xfId="4835" xr:uid="{534954DA-8925-47EE-9192-B48F565729B3}"/>
    <cellStyle name="Normal 9 3 7" xfId="856" xr:uid="{5BAA5748-8047-49A0-88BF-5A8B78775BD2}"/>
    <cellStyle name="Normal 9 3 7 2" xfId="2369" xr:uid="{3147553C-0FD1-47F9-96CB-32C90A965B9A}"/>
    <cellStyle name="Normal 9 3 7 2 2" xfId="2370" xr:uid="{9DAFCFBD-513B-4D7B-9333-72F00BE4C899}"/>
    <cellStyle name="Normal 9 3 7 2 2 2" xfId="4847" xr:uid="{C9B15B7F-9595-40F9-9137-F3B9190216D1}"/>
    <cellStyle name="Normal 9 3 7 2 3" xfId="4846" xr:uid="{78DD9282-EA2C-4D41-BCB5-70C4D45E08E1}"/>
    <cellStyle name="Normal 9 3 7 3" xfId="2371" xr:uid="{8DA1B494-283F-4B9C-9BA4-B32CC274F80A}"/>
    <cellStyle name="Normal 9 3 7 3 2" xfId="4848" xr:uid="{E62D69F5-2693-46C6-AA45-37ED27F12C45}"/>
    <cellStyle name="Normal 9 3 7 4" xfId="4054" xr:uid="{03B1BA13-1649-4021-A545-7DA03671190E}"/>
    <cellStyle name="Normal 9 3 7 4 2" xfId="4849" xr:uid="{19E09828-EF29-4FD6-9C92-EA165D3BE4E0}"/>
    <cellStyle name="Normal 9 3 7 5" xfId="4845" xr:uid="{0C7A47E7-7D61-4748-A401-F32FA3BE0DD0}"/>
    <cellStyle name="Normal 9 3 8" xfId="2372" xr:uid="{B0B70F39-F165-4519-841D-EEE3245110F1}"/>
    <cellStyle name="Normal 9 3 8 2" xfId="2373" xr:uid="{1176AA78-7C9C-4F6D-8D2D-36D47913F971}"/>
    <cellStyle name="Normal 9 3 8 2 2" xfId="4851" xr:uid="{7DE55B8F-03A0-413D-9474-F708D58A1B8D}"/>
    <cellStyle name="Normal 9 3 8 3" xfId="4055" xr:uid="{056BA2DB-75CA-4BE5-A158-45BD6D233537}"/>
    <cellStyle name="Normal 9 3 8 3 2" xfId="4852" xr:uid="{83D415AC-40CA-4A0B-BDB7-7C6C1B07D8C7}"/>
    <cellStyle name="Normal 9 3 8 4" xfId="4056" xr:uid="{40084185-2C8D-42A2-983C-963991AFCAB5}"/>
    <cellStyle name="Normal 9 3 8 4 2" xfId="4853" xr:uid="{C56AECBD-DE8A-4029-B5FC-25D1426BD83F}"/>
    <cellStyle name="Normal 9 3 8 5" xfId="4850" xr:uid="{0A3653CD-ECD6-456D-8144-E938B43A1580}"/>
    <cellStyle name="Normal 9 3 9" xfId="2374" xr:uid="{CFCF245A-18BB-4B33-BD6A-15FB5F5B9D93}"/>
    <cellStyle name="Normal 9 3 9 2" xfId="4854" xr:uid="{0317C6BF-BEA0-4EEB-A89E-9025D08DFEA9}"/>
    <cellStyle name="Normal 9 4" xfId="172" xr:uid="{3E09945B-E437-4CFB-9E41-E88C13495A7D}"/>
    <cellStyle name="Normal 9 4 10" xfId="4057" xr:uid="{FF47D44C-550D-4325-8BF2-0AB305D479D2}"/>
    <cellStyle name="Normal 9 4 10 2" xfId="4856" xr:uid="{4047C4F8-0381-4952-8A56-20A02E820C8D}"/>
    <cellStyle name="Normal 9 4 11" xfId="4058" xr:uid="{B238EEA5-CC3D-492F-A2E0-6FED247EFFC2}"/>
    <cellStyle name="Normal 9 4 11 2" xfId="4857" xr:uid="{7830ABB9-A987-4E2E-A5CD-CA09336A29B7}"/>
    <cellStyle name="Normal 9 4 12" xfId="4855" xr:uid="{8B4A3CC4-3918-4EDC-BF9D-CC3A48C9D1DB}"/>
    <cellStyle name="Normal 9 4 2" xfId="173" xr:uid="{014648C2-C65E-48EA-8F83-2B5B6C6A221C}"/>
    <cellStyle name="Normal 9 4 2 10" xfId="4858" xr:uid="{81C1E22D-1BFB-44D6-A869-A4F832EA81F0}"/>
    <cellStyle name="Normal 9 4 2 2" xfId="174" xr:uid="{934559BD-C83B-410A-9461-9588472257C5}"/>
    <cellStyle name="Normal 9 4 2 2 2" xfId="412" xr:uid="{3602118D-AA6E-4907-8DED-95846D31BAA0}"/>
    <cellStyle name="Normal 9 4 2 2 2 2" xfId="857" xr:uid="{510C6F0D-DD04-41A3-B9AC-3309B62FC8AC}"/>
    <cellStyle name="Normal 9 4 2 2 2 2 2" xfId="2375" xr:uid="{60D4A62D-D0DE-4D55-A2D7-A51E7258988F}"/>
    <cellStyle name="Normal 9 4 2 2 2 2 2 2" xfId="2376" xr:uid="{E1CE6BAD-0769-4D38-9C51-1D2B11CBFEAB}"/>
    <cellStyle name="Normal 9 4 2 2 2 2 2 2 2" xfId="4863" xr:uid="{34E8BCB3-2E5E-493B-9DDF-F0B5F12F8220}"/>
    <cellStyle name="Normal 9 4 2 2 2 2 2 2 2 2" xfId="5988" xr:uid="{CD8B6461-A546-40F2-B787-215102D4D977}"/>
    <cellStyle name="Normal 9 4 2 2 2 2 2 2 2 3" xfId="6102" xr:uid="{0D62A535-9AE0-49F6-BC40-85B840B26663}"/>
    <cellStyle name="Normal 9 4 2 2 2 2 2 3" xfId="4862" xr:uid="{B641A916-9CBB-4DBC-8F42-A879077B9142}"/>
    <cellStyle name="Normal 9 4 2 2 2 2 2 3 2" xfId="5989" xr:uid="{AC153D30-8B75-4CDC-A074-D5206CA64235}"/>
    <cellStyle name="Normal 9 4 2 2 2 2 2 3 3" xfId="6101" xr:uid="{8474FF67-E626-40CE-A94A-8395546EE5B9}"/>
    <cellStyle name="Normal 9 4 2 2 2 2 3" xfId="2377" xr:uid="{1198CC05-9EC7-43D7-BBF2-54C193042FAC}"/>
    <cellStyle name="Normal 9 4 2 2 2 2 3 2" xfId="4864" xr:uid="{C4F5F7D2-7014-4AB3-83C2-1991F381BB0C}"/>
    <cellStyle name="Normal 9 4 2 2 2 2 3 2 2" xfId="5990" xr:uid="{9F361CE0-FE59-4C75-8034-8FBE00BE9FC8}"/>
    <cellStyle name="Normal 9 4 2 2 2 2 3 2 3" xfId="6103" xr:uid="{C1C8AEC4-9288-4746-ACF6-39DE3724C971}"/>
    <cellStyle name="Normal 9 4 2 2 2 2 4" xfId="4059" xr:uid="{614DE6AE-B35C-499C-8BEE-69940B9D523E}"/>
    <cellStyle name="Normal 9 4 2 2 2 2 4 2" xfId="4865" xr:uid="{E6D3672A-CED8-4962-82C1-86233F0CC179}"/>
    <cellStyle name="Normal 9 4 2 2 2 2 5" xfId="4861" xr:uid="{35D4D516-886D-4DDB-919D-F6D94C6FD33F}"/>
    <cellStyle name="Normal 9 4 2 2 2 3" xfId="2378" xr:uid="{6D95776E-3893-468E-B436-3F9ECFBF53E4}"/>
    <cellStyle name="Normal 9 4 2 2 2 3 2" xfId="2379" xr:uid="{3EE2D0CC-4A56-409F-8900-8CD1BD389496}"/>
    <cellStyle name="Normal 9 4 2 2 2 3 2 2" xfId="4867" xr:uid="{79C7AF34-C7C8-480C-9185-5F14819D4F2E}"/>
    <cellStyle name="Normal 9 4 2 2 2 3 2 2 2" xfId="5991" xr:uid="{B0ECEC42-CEC4-4D5B-A964-0EA9D5B5AA84}"/>
    <cellStyle name="Normal 9 4 2 2 2 3 2 2 3" xfId="6104" xr:uid="{780E5C2A-2373-4807-B566-1317961BE091}"/>
    <cellStyle name="Normal 9 4 2 2 2 3 3" xfId="4060" xr:uid="{D0292842-613E-4AE3-9A2A-F1F93825DE80}"/>
    <cellStyle name="Normal 9 4 2 2 2 3 3 2" xfId="4868" xr:uid="{B441749F-8162-45A0-837A-3233053DF1EA}"/>
    <cellStyle name="Normal 9 4 2 2 2 3 4" xfId="4061" xr:uid="{71320A8D-9EF0-4859-BC0B-44BBBD63F644}"/>
    <cellStyle name="Normal 9 4 2 2 2 3 4 2" xfId="4869" xr:uid="{44DE00F1-4D37-426D-A503-65B426A48CBB}"/>
    <cellStyle name="Normal 9 4 2 2 2 3 5" xfId="4866" xr:uid="{304082B6-7D3A-4AF5-8F7E-F567B8D8F01B}"/>
    <cellStyle name="Normal 9 4 2 2 2 4" xfId="2380" xr:uid="{79C160F4-E438-41C9-AEC0-DC1E5D0D6E43}"/>
    <cellStyle name="Normal 9 4 2 2 2 4 2" xfId="4870" xr:uid="{9DA9EDE9-A8B9-4AD5-BE63-9782F7E7DEF2}"/>
    <cellStyle name="Normal 9 4 2 2 2 4 2 2" xfId="5992" xr:uid="{5DDDBE59-6C22-4874-98C1-D54CB75BA6D5}"/>
    <cellStyle name="Normal 9 4 2 2 2 4 2 3" xfId="6105" xr:uid="{4E23CCC0-44EF-470C-B94E-CAB3D6C2846D}"/>
    <cellStyle name="Normal 9 4 2 2 2 5" xfId="4062" xr:uid="{3966FB8B-1420-4B1E-BBCA-754EE7A248E0}"/>
    <cellStyle name="Normal 9 4 2 2 2 5 2" xfId="4871" xr:uid="{B99C743C-8AC9-449F-AA7D-33D98F643D1F}"/>
    <cellStyle name="Normal 9 4 2 2 2 6" xfId="4063" xr:uid="{1EB53904-3AE7-4921-86E5-6AD97D526FDC}"/>
    <cellStyle name="Normal 9 4 2 2 2 6 2" xfId="4872" xr:uid="{C7BB38AA-025A-4D05-9F62-6F237CFE09C0}"/>
    <cellStyle name="Normal 9 4 2 2 2 7" xfId="4860" xr:uid="{1C5BC95D-311B-4E02-9466-6159687E19BA}"/>
    <cellStyle name="Normal 9 4 2 2 3" xfId="858" xr:uid="{4823C410-2C7A-48BE-AFC2-0E530602F977}"/>
    <cellStyle name="Normal 9 4 2 2 3 2" xfId="2381" xr:uid="{994DE1F0-AC68-45FE-BD30-62CB3AD5EEC3}"/>
    <cellStyle name="Normal 9 4 2 2 3 2 2" xfId="2382" xr:uid="{E3B57F27-8156-4629-835D-69B82180CF46}"/>
    <cellStyle name="Normal 9 4 2 2 3 2 2 2" xfId="4875" xr:uid="{ABD584A1-704F-4568-87B8-A7C8121DD289}"/>
    <cellStyle name="Normal 9 4 2 2 3 2 2 2 2" xfId="5993" xr:uid="{B80E6C3D-B6A9-4DBB-8E7B-80414A2FBF05}"/>
    <cellStyle name="Normal 9 4 2 2 3 2 2 2 3" xfId="6106" xr:uid="{48B000E0-E51E-4CAB-A280-9DA5FCA760D9}"/>
    <cellStyle name="Normal 9 4 2 2 3 2 3" xfId="4064" xr:uid="{65FFAD96-14A1-4943-9B35-2D95A6FDBDFD}"/>
    <cellStyle name="Normal 9 4 2 2 3 2 3 2" xfId="4876" xr:uid="{CF3700D2-30F5-457E-A514-4185AFB449B2}"/>
    <cellStyle name="Normal 9 4 2 2 3 2 4" xfId="4065" xr:uid="{87A8CE51-51A4-4E32-AB64-751E5A7070DB}"/>
    <cellStyle name="Normal 9 4 2 2 3 2 4 2" xfId="4877" xr:uid="{82318219-14F5-43F1-99A2-270736E31076}"/>
    <cellStyle name="Normal 9 4 2 2 3 2 5" xfId="4874" xr:uid="{5719549B-C67C-463F-8CA8-2A10937E1B14}"/>
    <cellStyle name="Normal 9 4 2 2 3 3" xfId="2383" xr:uid="{C8C7F3A2-7A0F-46E5-BAB0-AA888AC4C3AA}"/>
    <cellStyle name="Normal 9 4 2 2 3 3 2" xfId="4878" xr:uid="{2BEC0AF0-53D6-4C26-9B1E-72EAFA425669}"/>
    <cellStyle name="Normal 9 4 2 2 3 3 2 2" xfId="5994" xr:uid="{9B9EF0DC-B67B-4B92-88FA-58BE02B21A08}"/>
    <cellStyle name="Normal 9 4 2 2 3 3 2 3" xfId="6107" xr:uid="{4C057C7D-92D7-4A02-97EB-A7471D17E659}"/>
    <cellStyle name="Normal 9 4 2 2 3 4" xfId="4066" xr:uid="{021A087B-50BC-4184-B82C-861DD5B1A08E}"/>
    <cellStyle name="Normal 9 4 2 2 3 4 2" xfId="4879" xr:uid="{15A563D3-2DC7-491A-B308-7D013B2CB820}"/>
    <cellStyle name="Normal 9 4 2 2 3 5" xfId="4067" xr:uid="{343CC95E-F3F5-495F-84F1-6BD18208F536}"/>
    <cellStyle name="Normal 9 4 2 2 3 5 2" xfId="4880" xr:uid="{8D25C67C-0591-4767-9662-5524A64A78C6}"/>
    <cellStyle name="Normal 9 4 2 2 3 6" xfId="4873" xr:uid="{597263EA-0319-4DE9-9090-D3BE0FE0D78C}"/>
    <cellStyle name="Normal 9 4 2 2 4" xfId="2384" xr:uid="{6535268C-6719-48F0-B999-C5154FB9B73D}"/>
    <cellStyle name="Normal 9 4 2 2 4 2" xfId="2385" xr:uid="{3B28A8E6-1910-4028-B5F1-A6A9DDFFF5B3}"/>
    <cellStyle name="Normal 9 4 2 2 4 2 2" xfId="4882" xr:uid="{FE233A32-23B6-460C-8F39-7216A549AF28}"/>
    <cellStyle name="Normal 9 4 2 2 4 2 2 2" xfId="5995" xr:uid="{E88837B8-0A2C-4042-9CE9-4F21E624B26A}"/>
    <cellStyle name="Normal 9 4 2 2 4 2 2 3" xfId="6108" xr:uid="{431C64B6-D119-46F4-8864-03A896C13869}"/>
    <cellStyle name="Normal 9 4 2 2 4 3" xfId="4068" xr:uid="{8693C36B-8249-4135-BC41-E3D7690CF771}"/>
    <cellStyle name="Normal 9 4 2 2 4 3 2" xfId="4883" xr:uid="{24149C74-3E5D-4662-B29C-E113C12E55E5}"/>
    <cellStyle name="Normal 9 4 2 2 4 4" xfId="4069" xr:uid="{BC538B99-42F5-4F72-889C-68D3998271B5}"/>
    <cellStyle name="Normal 9 4 2 2 4 4 2" xfId="4884" xr:uid="{7A7EF19E-6D37-4DA2-BD52-223466D372E2}"/>
    <cellStyle name="Normal 9 4 2 2 4 5" xfId="4881" xr:uid="{E5D2D4C0-6DC1-4D95-9A93-199894AE4C92}"/>
    <cellStyle name="Normal 9 4 2 2 5" xfId="2386" xr:uid="{D1A973D1-365E-4743-90DB-DDDDC7567685}"/>
    <cellStyle name="Normal 9 4 2 2 5 2" xfId="4070" xr:uid="{D44065C1-BDC1-48C3-A9F8-67F3F5E04F29}"/>
    <cellStyle name="Normal 9 4 2 2 5 2 2" xfId="4886" xr:uid="{38071C04-268C-4C61-8BF5-CFDEB775F67A}"/>
    <cellStyle name="Normal 9 4 2 2 5 3" xfId="4071" xr:uid="{233C681D-F8E7-4340-995A-47723EABBBE8}"/>
    <cellStyle name="Normal 9 4 2 2 5 3 2" xfId="4887" xr:uid="{A72560E5-572F-4EA4-95A6-237848175360}"/>
    <cellStyle name="Normal 9 4 2 2 5 4" xfId="4072" xr:uid="{C1F1A289-4161-4968-9222-7F0EF5AE58D0}"/>
    <cellStyle name="Normal 9 4 2 2 5 4 2" xfId="4888" xr:uid="{8FD1EBDF-32FE-4B34-9244-C7CD5ED0BE18}"/>
    <cellStyle name="Normal 9 4 2 2 5 5" xfId="4885" xr:uid="{8DB8A539-1EA8-4047-95A2-519390471B6D}"/>
    <cellStyle name="Normal 9 4 2 2 6" xfId="4073" xr:uid="{7D9A2F08-0B52-4AF4-846F-205FBAFB646F}"/>
    <cellStyle name="Normal 9 4 2 2 6 2" xfId="4889" xr:uid="{DFCFA385-C510-4AEC-9B76-4BB35CF93ED7}"/>
    <cellStyle name="Normal 9 4 2 2 7" xfId="4074" xr:uid="{786FF2E5-A767-478A-A98D-0A3987720152}"/>
    <cellStyle name="Normal 9 4 2 2 7 2" xfId="4890" xr:uid="{56B7BAF5-CA25-446C-BAC6-7A88F5B24614}"/>
    <cellStyle name="Normal 9 4 2 2 8" xfId="4075" xr:uid="{7DEF8583-8324-4F4A-BAE6-171C76867A1E}"/>
    <cellStyle name="Normal 9 4 2 2 8 2" xfId="4891" xr:uid="{5DE1EFA1-237D-4937-9C73-CFC85107212F}"/>
    <cellStyle name="Normal 9 4 2 2 9" xfId="4859" xr:uid="{5259C4CF-8916-43E9-A892-541E3FAEB0DF}"/>
    <cellStyle name="Normal 9 4 2 3" xfId="413" xr:uid="{839D132E-C7B9-433A-99EB-31DC5262D48E}"/>
    <cellStyle name="Normal 9 4 2 3 2" xfId="859" xr:uid="{07EAC266-434B-48F1-88F1-18DD4D64CA18}"/>
    <cellStyle name="Normal 9 4 2 3 2 2" xfId="860" xr:uid="{2B67C309-4953-4C5C-995D-167E00B527E9}"/>
    <cellStyle name="Normal 9 4 2 3 2 2 2" xfId="2387" xr:uid="{0376F2F3-720E-4ED9-99D7-125E46C98500}"/>
    <cellStyle name="Normal 9 4 2 3 2 2 2 2" xfId="2388" xr:uid="{4550E5EB-A7C4-4224-83F7-987F0E41B979}"/>
    <cellStyle name="Normal 9 4 2 3 2 2 2 2 2" xfId="4896" xr:uid="{AFA6D48C-31B5-49E6-A56E-CAD482FA1697}"/>
    <cellStyle name="Normal 9 4 2 3 2 2 2 3" xfId="4895" xr:uid="{9953E8D8-2177-40B9-BD80-DD03B642EC42}"/>
    <cellStyle name="Normal 9 4 2 3 2 2 3" xfId="2389" xr:uid="{6A2479D4-09E5-40EE-BC7E-101C7B672DEC}"/>
    <cellStyle name="Normal 9 4 2 3 2 2 3 2" xfId="4897" xr:uid="{0A08EFC8-841C-448F-B398-F37EF74B023F}"/>
    <cellStyle name="Normal 9 4 2 3 2 2 4" xfId="4894" xr:uid="{B71BCD8B-C834-4877-A3B9-56260806C7AC}"/>
    <cellStyle name="Normal 9 4 2 3 2 3" xfId="2390" xr:uid="{911E4E43-2319-4AF9-8A1E-3A1CD569DC70}"/>
    <cellStyle name="Normal 9 4 2 3 2 3 2" xfId="2391" xr:uid="{0E5737F2-8743-4BAD-84AA-8B9151935C57}"/>
    <cellStyle name="Normal 9 4 2 3 2 3 2 2" xfId="4899" xr:uid="{8E739BD5-888B-4F78-85CE-2C0236F99FD1}"/>
    <cellStyle name="Normal 9 4 2 3 2 3 3" xfId="4898" xr:uid="{C7B4FFA1-3C7D-401D-AE1F-A09AA72E4BD5}"/>
    <cellStyle name="Normal 9 4 2 3 2 4" xfId="2392" xr:uid="{263B5789-CAE1-4A5C-B9E4-F3F05D72E48E}"/>
    <cellStyle name="Normal 9 4 2 3 2 4 2" xfId="4900" xr:uid="{A7290B94-59C0-4795-B35D-7116863782DE}"/>
    <cellStyle name="Normal 9 4 2 3 2 5" xfId="4893" xr:uid="{21F8E2ED-ED24-4888-8F4C-3C5163B58735}"/>
    <cellStyle name="Normal 9 4 2 3 3" xfId="861" xr:uid="{3A2106A1-19B2-47CF-8A0D-3562F0BC8130}"/>
    <cellStyle name="Normal 9 4 2 3 3 2" xfId="2393" xr:uid="{CFDBBF1A-CF27-48DB-84AF-876691036E90}"/>
    <cellStyle name="Normal 9 4 2 3 3 2 2" xfId="2394" xr:uid="{AD1CECE2-4FA7-4E8C-A2EE-A702C7E85AE5}"/>
    <cellStyle name="Normal 9 4 2 3 3 2 2 2" xfId="4903" xr:uid="{66A0E445-335B-43D5-B11A-C235217F33D5}"/>
    <cellStyle name="Normal 9 4 2 3 3 2 3" xfId="4902" xr:uid="{AB49993E-0D42-4989-9326-EB846B3F0881}"/>
    <cellStyle name="Normal 9 4 2 3 3 3" xfId="2395" xr:uid="{971B6F9B-007B-47B1-A23D-5D59861F3BF1}"/>
    <cellStyle name="Normal 9 4 2 3 3 3 2" xfId="4904" xr:uid="{B6BCA3C7-5E8D-4EF8-A2AE-C5BDA76942A5}"/>
    <cellStyle name="Normal 9 4 2 3 3 4" xfId="4076" xr:uid="{771C9DA0-FA2E-4356-953E-C914AFBD787B}"/>
    <cellStyle name="Normal 9 4 2 3 3 4 2" xfId="4905" xr:uid="{0C8CCC7A-A44B-4310-A97D-CBB96D06BAB6}"/>
    <cellStyle name="Normal 9 4 2 3 3 5" xfId="4901" xr:uid="{FA514222-D6B2-49FD-8A3A-B6177630D89A}"/>
    <cellStyle name="Normal 9 4 2 3 4" xfId="2396" xr:uid="{7CC084DC-B362-438D-A288-40CBA81F1ACF}"/>
    <cellStyle name="Normal 9 4 2 3 4 2" xfId="2397" xr:uid="{EE15AA31-FCE8-47C5-B4B8-910701FA5CA9}"/>
    <cellStyle name="Normal 9 4 2 3 4 2 2" xfId="4907" xr:uid="{AE4832DE-22DA-4EB5-A87A-A752F88FEF69}"/>
    <cellStyle name="Normal 9 4 2 3 4 3" xfId="4906" xr:uid="{C5E845E6-64B5-4CE8-B0FF-0BDA9A517BB7}"/>
    <cellStyle name="Normal 9 4 2 3 5" xfId="2398" xr:uid="{D41A5451-5964-4F4A-80CC-01E485CCDB9E}"/>
    <cellStyle name="Normal 9 4 2 3 5 2" xfId="4908" xr:uid="{9A5B145C-DA00-4E34-B490-0EEDDD647AE4}"/>
    <cellStyle name="Normal 9 4 2 3 6" xfId="4077" xr:uid="{EDAF48A5-F678-4258-9F47-4094EB42AFD5}"/>
    <cellStyle name="Normal 9 4 2 3 6 2" xfId="4909" xr:uid="{66DA7BCB-529D-49E6-8186-9664ABFFABC7}"/>
    <cellStyle name="Normal 9 4 2 3 7" xfId="4892" xr:uid="{2AD03442-0D6F-411D-8BB0-DFFDDF00F6DA}"/>
    <cellStyle name="Normal 9 4 2 4" xfId="414" xr:uid="{D42D477A-6FAA-4344-A738-E83F32FD2B44}"/>
    <cellStyle name="Normal 9 4 2 4 2" xfId="862" xr:uid="{205BD0AA-67B9-4522-BA6F-F96F0F0F376D}"/>
    <cellStyle name="Normal 9 4 2 4 2 2" xfId="2399" xr:uid="{7DB85BFA-F05A-4BDB-A40B-783DFEABB00A}"/>
    <cellStyle name="Normal 9 4 2 4 2 2 2" xfId="2400" xr:uid="{EAFD2C50-C1F5-49C8-A022-2643B305C8B3}"/>
    <cellStyle name="Normal 9 4 2 4 2 2 2 2" xfId="4913" xr:uid="{19B5F323-6C1F-4CE6-8ED3-DDFDD09E9C5B}"/>
    <cellStyle name="Normal 9 4 2 4 2 2 3" xfId="4912" xr:uid="{4509A7E4-EBE2-4512-B897-12882BF213D3}"/>
    <cellStyle name="Normal 9 4 2 4 2 3" xfId="2401" xr:uid="{DE2DBF17-B83B-4EF7-8DA9-35FB091F0655}"/>
    <cellStyle name="Normal 9 4 2 4 2 3 2" xfId="4914" xr:uid="{2F6F9DF5-B5C4-4B5A-A5E9-4C10AADED87B}"/>
    <cellStyle name="Normal 9 4 2 4 2 4" xfId="4078" xr:uid="{49E3193B-7D80-4DD3-9D1C-A3DBDAED850E}"/>
    <cellStyle name="Normal 9 4 2 4 2 4 2" xfId="4915" xr:uid="{CC37E8D4-845D-4A88-881E-B9674CE8EA5D}"/>
    <cellStyle name="Normal 9 4 2 4 2 5" xfId="4911" xr:uid="{CAE3349A-0119-417F-9307-F8B2A2C8D4A8}"/>
    <cellStyle name="Normal 9 4 2 4 3" xfId="2402" xr:uid="{27C86D5D-7D15-44CB-9B82-6BB6443125D2}"/>
    <cellStyle name="Normal 9 4 2 4 3 2" xfId="2403" xr:uid="{743B12D3-01EA-4FA0-B604-40182D34EB94}"/>
    <cellStyle name="Normal 9 4 2 4 3 2 2" xfId="4917" xr:uid="{68C22353-A25A-4D6B-B951-311129EE7A5B}"/>
    <cellStyle name="Normal 9 4 2 4 3 3" xfId="4916" xr:uid="{4A19AC92-4A23-4AD9-891F-4749B760504A}"/>
    <cellStyle name="Normal 9 4 2 4 4" xfId="2404" xr:uid="{FA9D62B1-98BE-4387-AE2B-C0FC3FEF3595}"/>
    <cellStyle name="Normal 9 4 2 4 4 2" xfId="4918" xr:uid="{2D16A600-6C35-40A7-A7C3-0390ECD4D35D}"/>
    <cellStyle name="Normal 9 4 2 4 5" xfId="4079" xr:uid="{D6769A00-F1DC-4AC2-96A7-8679B58CA481}"/>
    <cellStyle name="Normal 9 4 2 4 5 2" xfId="4919" xr:uid="{5C0214D7-DC3B-48BE-9311-B01BE8B0C40D}"/>
    <cellStyle name="Normal 9 4 2 4 6" xfId="4910" xr:uid="{96E39470-5829-402A-9B35-984C20B37FE6}"/>
    <cellStyle name="Normal 9 4 2 5" xfId="415" xr:uid="{9120CDDF-330F-4221-A6F2-C870F6170CAC}"/>
    <cellStyle name="Normal 9 4 2 5 2" xfId="2405" xr:uid="{B030BE9E-1C49-450F-B046-D65EE7A0E14E}"/>
    <cellStyle name="Normal 9 4 2 5 2 2" xfId="2406" xr:uid="{0A0E1391-A135-4612-9E98-88F8722DF067}"/>
    <cellStyle name="Normal 9 4 2 5 2 2 2" xfId="4922" xr:uid="{39D7D8B8-48A5-48DB-BB36-BB00C6167C29}"/>
    <cellStyle name="Normal 9 4 2 5 2 3" xfId="4921" xr:uid="{98CFA198-C620-4B38-ACAA-8E7F42C2B6AF}"/>
    <cellStyle name="Normal 9 4 2 5 3" xfId="2407" xr:uid="{4EEC76FD-CAA3-4024-BDC8-351C42E3C2B1}"/>
    <cellStyle name="Normal 9 4 2 5 3 2" xfId="4923" xr:uid="{2A45222A-F997-4C13-9CFB-25D30C204870}"/>
    <cellStyle name="Normal 9 4 2 5 4" xfId="4080" xr:uid="{47124CF9-A675-4770-A67E-5DAEB1C658C6}"/>
    <cellStyle name="Normal 9 4 2 5 4 2" xfId="4924" xr:uid="{E3F10D5E-3188-40CE-B731-623A8EF012D3}"/>
    <cellStyle name="Normal 9 4 2 5 5" xfId="4920" xr:uid="{783579CE-8957-46BD-AD22-55281346992B}"/>
    <cellStyle name="Normal 9 4 2 6" xfId="2408" xr:uid="{480F0DCF-52D6-4D0F-AB36-960799AAACBA}"/>
    <cellStyle name="Normal 9 4 2 6 2" xfId="2409" xr:uid="{548919F4-86AC-4860-BCDE-E8F3A69E12D1}"/>
    <cellStyle name="Normal 9 4 2 6 2 2" xfId="4926" xr:uid="{CC70A7C8-E2E9-449E-BD5E-705F8428883C}"/>
    <cellStyle name="Normal 9 4 2 6 3" xfId="4081" xr:uid="{82394B20-30E7-4198-9A85-37703F795EF1}"/>
    <cellStyle name="Normal 9 4 2 6 3 2" xfId="4927" xr:uid="{E40265E3-663E-4741-B5E6-E1B8ECD6C2FC}"/>
    <cellStyle name="Normal 9 4 2 6 4" xfId="4082" xr:uid="{60D45ABD-05C1-48CE-9B2F-73FFAEE592B4}"/>
    <cellStyle name="Normal 9 4 2 6 4 2" xfId="4928" xr:uid="{FF65F3FE-4706-4A7B-8E72-A87C0215E72A}"/>
    <cellStyle name="Normal 9 4 2 6 5" xfId="4925" xr:uid="{E855487F-93D8-4215-A605-743A051C1E04}"/>
    <cellStyle name="Normal 9 4 2 7" xfId="2410" xr:uid="{A6CD01EF-7047-44A2-9EAD-E45EF0987D51}"/>
    <cellStyle name="Normal 9 4 2 7 2" xfId="4929" xr:uid="{5D08AB18-82F3-4723-BDA8-EC6B0F1348DC}"/>
    <cellStyle name="Normal 9 4 2 8" xfId="4083" xr:uid="{D6971D06-FC9C-42EB-BE69-5F8AB917F198}"/>
    <cellStyle name="Normal 9 4 2 8 2" xfId="4930" xr:uid="{1EE87A8D-06B0-417D-9C10-DB25CFA759AD}"/>
    <cellStyle name="Normal 9 4 2 9" xfId="4084" xr:uid="{76C69FD0-7B67-490C-8A92-09598EBB03E5}"/>
    <cellStyle name="Normal 9 4 2 9 2" xfId="4931" xr:uid="{7BA4B19D-F420-4B15-B321-37C81E0F12DE}"/>
    <cellStyle name="Normal 9 4 3" xfId="175" xr:uid="{A64BA894-DE6A-4E94-A10B-70C5265ACE1E}"/>
    <cellStyle name="Normal 9 4 3 2" xfId="176" xr:uid="{6698F623-36DF-4C9A-95FA-5BAB8894B6EF}"/>
    <cellStyle name="Normal 9 4 3 2 2" xfId="863" xr:uid="{7F0F60B2-0589-4AFA-B185-FDB7A2E1A2D2}"/>
    <cellStyle name="Normal 9 4 3 2 2 2" xfId="2411" xr:uid="{5C562805-2164-4C47-90EE-67E2D2F51BC5}"/>
    <cellStyle name="Normal 9 4 3 2 2 2 2" xfId="2412" xr:uid="{9BE89609-92C2-4CF3-9A18-BF1D1E0DD5C7}"/>
    <cellStyle name="Normal 9 4 3 2 2 2 2 2" xfId="4500" xr:uid="{3088B445-820A-40A6-9DA2-05A193BD3F3F}"/>
    <cellStyle name="Normal 9 4 3 2 2 2 2 2 2" xfId="5307" xr:uid="{352CBBB1-7B30-49C9-85A0-0B3DB07CD1F5}"/>
    <cellStyle name="Normal 9 4 3 2 2 2 2 2 3" xfId="4936" xr:uid="{9A59ECD5-6FF6-4EC5-A7A9-6D1358E80295}"/>
    <cellStyle name="Normal 9 4 3 2 2 2 2 3" xfId="5996" xr:uid="{A021D97D-CEFC-4517-8924-4213F5E28140}"/>
    <cellStyle name="Normal 9 4 3 2 2 2 3" xfId="4501" xr:uid="{7AE573CE-A568-422E-B4DF-83C18EF6372A}"/>
    <cellStyle name="Normal 9 4 3 2 2 2 3 2" xfId="5308" xr:uid="{0E81F44C-8FE9-47C8-95DA-56460605ACB4}"/>
    <cellStyle name="Normal 9 4 3 2 2 2 3 3" xfId="4935" xr:uid="{A21C14C4-B64A-4448-8202-9E3DBB6E61F6}"/>
    <cellStyle name="Normal 9 4 3 2 2 2 4" xfId="5997" xr:uid="{AA666309-09CD-404E-B9D4-1BEF3116510C}"/>
    <cellStyle name="Normal 9 4 3 2 2 3" xfId="2413" xr:uid="{1BABB315-5EAF-4C42-9CEC-83B45C087170}"/>
    <cellStyle name="Normal 9 4 3 2 2 3 2" xfId="4502" xr:uid="{71A47133-68C3-45FB-88E2-627A4E067E43}"/>
    <cellStyle name="Normal 9 4 3 2 2 3 2 2" xfId="5309" xr:uid="{554CFBCE-0022-407C-B557-ADD9E1E2A88E}"/>
    <cellStyle name="Normal 9 4 3 2 2 3 2 3" xfId="4937" xr:uid="{1C45CFD5-93DF-439F-8D82-DFB2FD4522CA}"/>
    <cellStyle name="Normal 9 4 3 2 2 3 3" xfId="5998" xr:uid="{B8393077-0083-4371-B557-974F117D2393}"/>
    <cellStyle name="Normal 9 4 3 2 2 4" xfId="4085" xr:uid="{F7FE2B41-D6CC-4D74-AE17-1777297EFAFB}"/>
    <cellStyle name="Normal 9 4 3 2 2 4 2" xfId="4938" xr:uid="{63B2AF2C-DA83-4506-AB9E-B2C5883635E0}"/>
    <cellStyle name="Normal 9 4 3 2 2 4 2 2" xfId="5999" xr:uid="{7D7AE4FB-A8DF-4ACD-A76F-CC1F84FB1CD5}"/>
    <cellStyle name="Normal 9 4 3 2 2 4 2 3" xfId="6110" xr:uid="{6B926FD4-FEE8-424A-96D2-582A0A6FDA2D}"/>
    <cellStyle name="Normal 9 4 3 2 2 5" xfId="4934" xr:uid="{D1B4AFF2-6078-429E-94DA-0050A919E8D7}"/>
    <cellStyle name="Normal 9 4 3 2 2 5 2" xfId="6000" xr:uid="{72C0DF30-03AC-4E1E-A9A9-E1F06C4B5BFD}"/>
    <cellStyle name="Normal 9 4 3 2 2 5 3" xfId="6109" xr:uid="{4C0D5064-7970-4000-B3BF-21271E87A8EA}"/>
    <cellStyle name="Normal 9 4 3 2 3" xfId="2414" xr:uid="{1E7F6B32-916D-4495-AB9E-C9F69B52D026}"/>
    <cellStyle name="Normal 9 4 3 2 3 2" xfId="2415" xr:uid="{E247F952-AF68-4FDA-A7CE-9280C7604ABF}"/>
    <cellStyle name="Normal 9 4 3 2 3 2 2" xfId="4503" xr:uid="{BB25E0F4-4D4D-4CAB-A244-B41752649E40}"/>
    <cellStyle name="Normal 9 4 3 2 3 2 2 2" xfId="5310" xr:uid="{BFD14378-AC86-4EFB-B3E7-D5B1733FA65A}"/>
    <cellStyle name="Normal 9 4 3 2 3 2 2 3" xfId="4940" xr:uid="{EECD2C5A-52A4-4102-B929-151109A2E9DB}"/>
    <cellStyle name="Normal 9 4 3 2 3 2 3" xfId="6001" xr:uid="{6EB32616-1FD2-4746-9598-1A8775F68EBE}"/>
    <cellStyle name="Normal 9 4 3 2 3 3" xfId="4086" xr:uid="{1D3B968A-2F2E-4EBB-AD9F-D608B433DB0E}"/>
    <cellStyle name="Normal 9 4 3 2 3 3 2" xfId="4941" xr:uid="{39D846CD-C1C7-4594-81F0-573FE07FFD03}"/>
    <cellStyle name="Normal 9 4 3 2 3 3 2 2" xfId="6002" xr:uid="{F6CE837F-376A-4138-98BD-DA703CBCFF00}"/>
    <cellStyle name="Normal 9 4 3 2 3 3 2 3" xfId="6111" xr:uid="{606A3BE8-B9F7-497D-B3F5-1988202F8C76}"/>
    <cellStyle name="Normal 9 4 3 2 3 4" xfId="4087" xr:uid="{5DDE10F4-D1A4-4449-861B-569CABFCA8B3}"/>
    <cellStyle name="Normal 9 4 3 2 3 4 2" xfId="4942" xr:uid="{43F080F4-F3A9-44DE-BE4C-173341F436FD}"/>
    <cellStyle name="Normal 9 4 3 2 3 5" xfId="4939" xr:uid="{06073C47-8B61-4AD3-B9D0-C753EF0A7821}"/>
    <cellStyle name="Normal 9 4 3 2 4" xfId="2416" xr:uid="{FAEB28FF-C4A3-4CEB-89F0-5B3C0358CA4E}"/>
    <cellStyle name="Normal 9 4 3 2 4 2" xfId="4504" xr:uid="{469B3E52-E42E-47D7-87D6-BD8A304BCE04}"/>
    <cellStyle name="Normal 9 4 3 2 4 2 2" xfId="5311" xr:uid="{11408FA0-840D-4ECF-B3D2-9297C8AEDF1D}"/>
    <cellStyle name="Normal 9 4 3 2 4 2 3" xfId="4943" xr:uid="{6C4737E3-A2CC-42A6-AE80-EC048E5C2616}"/>
    <cellStyle name="Normal 9 4 3 2 4 3" xfId="6003" xr:uid="{DB09890B-06E9-4CE3-8F2B-F2879D3710F5}"/>
    <cellStyle name="Normal 9 4 3 2 5" xfId="4088" xr:uid="{8451EB09-C9EB-4980-A883-BCC4C1AB958B}"/>
    <cellStyle name="Normal 9 4 3 2 5 2" xfId="4944" xr:uid="{39BCB14C-2E78-49F1-BC30-5049BA665568}"/>
    <cellStyle name="Normal 9 4 3 2 5 2 2" xfId="6004" xr:uid="{AB727A92-9AAB-4564-A519-1F5632C95040}"/>
    <cellStyle name="Normal 9 4 3 2 5 2 3" xfId="6112" xr:uid="{5509EA8B-1B52-46EA-92D1-480B22DBDE50}"/>
    <cellStyle name="Normal 9 4 3 2 6" xfId="4089" xr:uid="{D15DC43E-7EB5-4EA1-B55A-A0BCC28255C4}"/>
    <cellStyle name="Normal 9 4 3 2 6 2" xfId="4945" xr:uid="{B83CC6E7-F380-4679-9705-0FDD6776C5DB}"/>
    <cellStyle name="Normal 9 4 3 2 7" xfId="4933" xr:uid="{57CB9814-F3E2-43ED-96B3-CD6936C1A035}"/>
    <cellStyle name="Normal 9 4 3 3" xfId="416" xr:uid="{3A1BFD68-744E-4FBB-9D28-8B8FD1301B0D}"/>
    <cellStyle name="Normal 9 4 3 3 2" xfId="2417" xr:uid="{AD2F30B8-149D-4BC8-8EB9-E5A077E62093}"/>
    <cellStyle name="Normal 9 4 3 3 2 2" xfId="2418" xr:uid="{9D76A9AF-49D9-4999-9DBC-8CBC014AA61D}"/>
    <cellStyle name="Normal 9 4 3 3 2 2 2" xfId="4505" xr:uid="{0648D5CF-B893-4707-B47E-BEE64574A5BD}"/>
    <cellStyle name="Normal 9 4 3 3 2 2 2 2" xfId="5312" xr:uid="{3BD7B85C-B729-4455-BE0D-FC3DA95B572C}"/>
    <cellStyle name="Normal 9 4 3 3 2 2 2 3" xfId="4948" xr:uid="{EA515108-8959-43B5-8D71-FFF4AABF0C15}"/>
    <cellStyle name="Normal 9 4 3 3 2 2 3" xfId="6005" xr:uid="{152C31C1-0467-4C1C-9E1F-FD9312769A65}"/>
    <cellStyle name="Normal 9 4 3 3 2 3" xfId="4090" xr:uid="{6EC38BA5-090B-4003-B98A-3D7BE21CA5CD}"/>
    <cellStyle name="Normal 9 4 3 3 2 3 2" xfId="4949" xr:uid="{184F5D22-C041-434C-95D8-BA6C868F84DE}"/>
    <cellStyle name="Normal 9 4 3 3 2 3 2 2" xfId="6006" xr:uid="{FD24399B-4B5D-42A6-AD4B-99D2D9EF0B72}"/>
    <cellStyle name="Normal 9 4 3 3 2 3 2 3" xfId="6113" xr:uid="{B63F3B6A-CBC9-43A5-BEAF-61D203971EC2}"/>
    <cellStyle name="Normal 9 4 3 3 2 4" xfId="4091" xr:uid="{780286EA-8036-4F27-873D-5FF312DA1A01}"/>
    <cellStyle name="Normal 9 4 3 3 2 4 2" xfId="4950" xr:uid="{4656736D-5F2B-4D0D-90DB-CD601FEE105B}"/>
    <cellStyle name="Normal 9 4 3 3 2 5" xfId="4947" xr:uid="{B6703941-1048-45E0-BEC4-C12FDCA8D3AE}"/>
    <cellStyle name="Normal 9 4 3 3 3" xfId="2419" xr:uid="{F7172AA7-2129-4334-98B1-112A74C8233C}"/>
    <cellStyle name="Normal 9 4 3 3 3 2" xfId="4506" xr:uid="{1913DF48-25BC-4CAD-AEDC-C8808766646B}"/>
    <cellStyle name="Normal 9 4 3 3 3 2 2" xfId="5313" xr:uid="{D7215CF8-82DC-4A45-8F3D-65A79FED0EBA}"/>
    <cellStyle name="Normal 9 4 3 3 3 2 3" xfId="4951" xr:uid="{D7D495B7-A0BA-4D0C-B0B5-EEA629FFE02A}"/>
    <cellStyle name="Normal 9 4 3 3 3 3" xfId="6007" xr:uid="{6CDB47C3-7D0F-4945-971C-CFDC6D2D75F0}"/>
    <cellStyle name="Normal 9 4 3 3 4" xfId="4092" xr:uid="{934C57B2-F277-49C1-BC8B-BFBB15BB059B}"/>
    <cellStyle name="Normal 9 4 3 3 4 2" xfId="4952" xr:uid="{15EBA2BD-114E-4533-9C2D-7B9D9658F1F5}"/>
    <cellStyle name="Normal 9 4 3 3 4 2 2" xfId="6008" xr:uid="{D6C6AAB7-F952-4A0F-A34E-CBF0DAC816C0}"/>
    <cellStyle name="Normal 9 4 3 3 4 2 3" xfId="6114" xr:uid="{418E7A7A-8F91-4D33-8439-AFFF07434A32}"/>
    <cellStyle name="Normal 9 4 3 3 5" xfId="4093" xr:uid="{6CFA8CDA-6A6B-4C91-A33E-9A29A15548B6}"/>
    <cellStyle name="Normal 9 4 3 3 5 2" xfId="4953" xr:uid="{1E27945D-FA4B-4072-B786-A242DCC41757}"/>
    <cellStyle name="Normal 9 4 3 3 6" xfId="4946" xr:uid="{F6CA0BA3-F0E9-424A-A723-1634EC11C3E3}"/>
    <cellStyle name="Normal 9 4 3 4" xfId="2420" xr:uid="{061A59F7-7F0B-444C-BE41-0CC2334C736D}"/>
    <cellStyle name="Normal 9 4 3 4 2" xfId="2421" xr:uid="{DD820DD9-2638-4ACB-8062-09CB06A942C4}"/>
    <cellStyle name="Normal 9 4 3 4 2 2" xfId="4507" xr:uid="{899C49E6-B95F-4976-8B69-BBF42721017E}"/>
    <cellStyle name="Normal 9 4 3 4 2 2 2" xfId="5314" xr:uid="{FB9C02A9-15C7-43B0-9D94-E57818C5DD9E}"/>
    <cellStyle name="Normal 9 4 3 4 2 2 3" xfId="4955" xr:uid="{34032437-F7F2-47F8-AD6E-41481BA4D503}"/>
    <cellStyle name="Normal 9 4 3 4 2 3" xfId="6009" xr:uid="{7C181EBE-C1E7-443E-980B-F27EE0C8152A}"/>
    <cellStyle name="Normal 9 4 3 4 3" xfId="4094" xr:uid="{50EED83C-9072-41DE-841C-704A1C61BDD3}"/>
    <cellStyle name="Normal 9 4 3 4 3 2" xfId="4956" xr:uid="{71B92E7D-CD52-434F-BA21-E2E084A2B788}"/>
    <cellStyle name="Normal 9 4 3 4 3 2 2" xfId="6010" xr:uid="{92723910-B6B3-4BCA-B8B3-6E9211243A5A}"/>
    <cellStyle name="Normal 9 4 3 4 3 2 3" xfId="6115" xr:uid="{44FA0FB2-BE4E-4AF4-9023-98AD7FFC0656}"/>
    <cellStyle name="Normal 9 4 3 4 4" xfId="4095" xr:uid="{048A5FB0-0E65-45E3-BFFC-473EE1BE2E0F}"/>
    <cellStyle name="Normal 9 4 3 4 4 2" xfId="4957" xr:uid="{789F6DBD-3E35-4E3C-8887-4CCC4535ED4D}"/>
    <cellStyle name="Normal 9 4 3 4 5" xfId="4954" xr:uid="{33206F44-D1E3-413B-94CF-A7B4ACB87960}"/>
    <cellStyle name="Normal 9 4 3 5" xfId="2422" xr:uid="{FC85092D-4C64-4AA6-A0E3-53B28275A191}"/>
    <cellStyle name="Normal 9 4 3 5 2" xfId="4096" xr:uid="{2A353AE2-44A7-4E61-9C52-57745B7C5E78}"/>
    <cellStyle name="Normal 9 4 3 5 2 2" xfId="4959" xr:uid="{3321052B-10A0-4268-B3DE-128B62598F97}"/>
    <cellStyle name="Normal 9 4 3 5 2 2 2" xfId="6011" xr:uid="{7BBC288B-C70A-41DB-94BB-33D3E7C10FBE}"/>
    <cellStyle name="Normal 9 4 3 5 2 2 3" xfId="6116" xr:uid="{671D94D0-EB59-4E2D-92BB-E4446440FF7D}"/>
    <cellStyle name="Normal 9 4 3 5 3" xfId="4097" xr:uid="{F1F09EF7-73E1-408A-8D4C-0CB7EDBE4A22}"/>
    <cellStyle name="Normal 9 4 3 5 3 2" xfId="4960" xr:uid="{04FE41EB-CA77-4563-BE08-F735AC1B8477}"/>
    <cellStyle name="Normal 9 4 3 5 4" xfId="4098" xr:uid="{B6F970CA-4A49-46B0-A61E-0A8D6547558C}"/>
    <cellStyle name="Normal 9 4 3 5 4 2" xfId="4961" xr:uid="{11C13FB5-9783-4986-A49F-F2A4408671F8}"/>
    <cellStyle name="Normal 9 4 3 5 5" xfId="4958" xr:uid="{9FEBE4D4-5896-439E-B365-D851A29A4D5E}"/>
    <cellStyle name="Normal 9 4 3 6" xfId="4099" xr:uid="{9D8F790C-FB3E-4B31-94E7-B33F509E137C}"/>
    <cellStyle name="Normal 9 4 3 6 2" xfId="4962" xr:uid="{046D6455-696A-4D76-8EE1-315CCF53F8DE}"/>
    <cellStyle name="Normal 9 4 3 6 2 2" xfId="6012" xr:uid="{9F5D645D-58A6-47F2-9B57-19D374447626}"/>
    <cellStyle name="Normal 9 4 3 6 2 3" xfId="6117" xr:uid="{9770BDD6-60DB-4B77-8E9D-AB587E539161}"/>
    <cellStyle name="Normal 9 4 3 7" xfId="4100" xr:uid="{557E424B-E6D5-4623-BF43-32A15C01CC81}"/>
    <cellStyle name="Normal 9 4 3 7 2" xfId="4963" xr:uid="{942D57D1-9F5C-40EC-ACB1-A2D59D604286}"/>
    <cellStyle name="Normal 9 4 3 8" xfId="4101" xr:uid="{A64B8BE4-667E-401F-9172-21494251E589}"/>
    <cellStyle name="Normal 9 4 3 8 2" xfId="4964" xr:uid="{6DB8D50B-C7B3-44D7-8DC9-2B84E3FD4C08}"/>
    <cellStyle name="Normal 9 4 3 9" xfId="4932" xr:uid="{37D0E2D0-A412-485D-8D5C-8E0E4917CA61}"/>
    <cellStyle name="Normal 9 4 4" xfId="177" xr:uid="{C68FA3CA-2A09-4943-9650-12BF0A3C9BDD}"/>
    <cellStyle name="Normal 9 4 4 2" xfId="864" xr:uid="{50DACFDE-6B9C-457F-A624-815C92931D50}"/>
    <cellStyle name="Normal 9 4 4 2 2" xfId="865" xr:uid="{4B739408-72F2-4829-8516-F71D10D38168}"/>
    <cellStyle name="Normal 9 4 4 2 2 2" xfId="2423" xr:uid="{3F70C0FF-C76A-46CA-956B-9F8BC566DA29}"/>
    <cellStyle name="Normal 9 4 4 2 2 2 2" xfId="2424" xr:uid="{D3923140-6081-4037-9401-5E7428970615}"/>
    <cellStyle name="Normal 9 4 4 2 2 2 2 2" xfId="4969" xr:uid="{4E2919C4-2BEF-44C5-A11F-DB51285A01A6}"/>
    <cellStyle name="Normal 9 4 4 2 2 2 2 2 2" xfId="6013" xr:uid="{DE3C6E60-0C2A-4B83-BC2C-1B3BF9FD1F5D}"/>
    <cellStyle name="Normal 9 4 4 2 2 2 2 2 3" xfId="6119" xr:uid="{235178FB-A504-4FBC-8207-0C669DF9B395}"/>
    <cellStyle name="Normal 9 4 4 2 2 2 3" xfId="4968" xr:uid="{33DFB881-99B4-4A42-B526-046BA58530E4}"/>
    <cellStyle name="Normal 9 4 4 2 2 2 3 2" xfId="6014" xr:uid="{2611BBA0-4D67-47D0-B893-C05B51110A2D}"/>
    <cellStyle name="Normal 9 4 4 2 2 2 3 3" xfId="6118" xr:uid="{DAC2D524-E4F8-4807-8E71-7ED165E00719}"/>
    <cellStyle name="Normal 9 4 4 2 2 3" xfId="2425" xr:uid="{F3BE125C-F3A3-46CB-BB3C-0856FBB25C15}"/>
    <cellStyle name="Normal 9 4 4 2 2 3 2" xfId="4970" xr:uid="{E547F0BC-BA25-4102-912A-A8322982EB2F}"/>
    <cellStyle name="Normal 9 4 4 2 2 3 2 2" xfId="6015" xr:uid="{6445DEC0-50F3-4F81-ABA3-8257BBADB2F7}"/>
    <cellStyle name="Normal 9 4 4 2 2 3 2 3" xfId="6120" xr:uid="{5120418A-F720-4635-9AC0-323EDDA96A13}"/>
    <cellStyle name="Normal 9 4 4 2 2 4" xfId="4102" xr:uid="{7EE1A146-7509-42F0-A67A-85BC38229983}"/>
    <cellStyle name="Normal 9 4 4 2 2 4 2" xfId="4971" xr:uid="{5257BE09-E7CD-4BE2-8DF4-C743463CA3BC}"/>
    <cellStyle name="Normal 9 4 4 2 2 5" xfId="4967" xr:uid="{0C14025C-70D9-4810-ABE4-88FCBAC90D98}"/>
    <cellStyle name="Normal 9 4 4 2 3" xfId="2426" xr:uid="{86032E78-6379-439C-BFD6-52EF38EE5714}"/>
    <cellStyle name="Normal 9 4 4 2 3 2" xfId="2427" xr:uid="{6DD1458A-879A-4265-B1CC-D56F1DD53A5C}"/>
    <cellStyle name="Normal 9 4 4 2 3 2 2" xfId="4973" xr:uid="{E1629E56-60BF-44CD-B58E-817E68B18B79}"/>
    <cellStyle name="Normal 9 4 4 2 3 2 2 2" xfId="6016" xr:uid="{688EF8BC-EE1C-4140-AD0D-BC305E5AFA03}"/>
    <cellStyle name="Normal 9 4 4 2 3 2 2 3" xfId="6122" xr:uid="{C18EBFEC-4E8A-44C7-8F8C-FED2806E8851}"/>
    <cellStyle name="Normal 9 4 4 2 3 3" xfId="4972" xr:uid="{415FEF39-654E-40EA-8AE6-52C58BA1A654}"/>
    <cellStyle name="Normal 9 4 4 2 3 3 2" xfId="6017" xr:uid="{EB72B5A7-CFC0-4BBC-B9A5-767BDF712AC4}"/>
    <cellStyle name="Normal 9 4 4 2 3 3 3" xfId="6121" xr:uid="{61962325-ACDE-40EB-9129-EBEE78DDD265}"/>
    <cellStyle name="Normal 9 4 4 2 4" xfId="2428" xr:uid="{30DD89D9-8F26-4075-AF37-B5BD2DFF52FA}"/>
    <cellStyle name="Normal 9 4 4 2 4 2" xfId="4974" xr:uid="{47108A17-F1CA-4601-88F2-F081734F55AA}"/>
    <cellStyle name="Normal 9 4 4 2 4 2 2" xfId="6018" xr:uid="{8D6F6AE0-8CAE-4546-8F23-0584F390950D}"/>
    <cellStyle name="Normal 9 4 4 2 4 2 3" xfId="6123" xr:uid="{BAC746BB-F309-4D64-A12E-8D4E738F7C73}"/>
    <cellStyle name="Normal 9 4 4 2 5" xfId="4103" xr:uid="{A4E40559-D4E2-4740-9E45-89E098C3D7DA}"/>
    <cellStyle name="Normal 9 4 4 2 5 2" xfId="4975" xr:uid="{E92083E9-F1D2-46C6-BA6A-B7B8B0FF149A}"/>
    <cellStyle name="Normal 9 4 4 2 6" xfId="4966" xr:uid="{25DABC66-CA37-4300-88B4-95BEDA050B75}"/>
    <cellStyle name="Normal 9 4 4 3" xfId="866" xr:uid="{578C6A06-2841-40BD-AF09-12235A465915}"/>
    <cellStyle name="Normal 9 4 4 3 2" xfId="2429" xr:uid="{8EBC9B72-8708-4427-9C3F-7C7219365D15}"/>
    <cellStyle name="Normal 9 4 4 3 2 2" xfId="2430" xr:uid="{F36249AE-090B-447F-B8BF-4DFF275195CA}"/>
    <cellStyle name="Normal 9 4 4 3 2 2 2" xfId="4978" xr:uid="{1910A5B9-DB68-42E5-BB23-C8CEFED280F4}"/>
    <cellStyle name="Normal 9 4 4 3 2 2 2 2" xfId="6019" xr:uid="{CAA986DB-316E-4EA4-BBEE-5E8C92664818}"/>
    <cellStyle name="Normal 9 4 4 3 2 2 2 3" xfId="6125" xr:uid="{25BE5446-B97B-4C50-8CBE-37278A27AE95}"/>
    <cellStyle name="Normal 9 4 4 3 2 3" xfId="4977" xr:uid="{A77AD13F-7F57-419D-B4F4-8962674F0F4A}"/>
    <cellStyle name="Normal 9 4 4 3 2 3 2" xfId="6020" xr:uid="{67E941FF-27F2-40B7-BEA2-89480A30E6DF}"/>
    <cellStyle name="Normal 9 4 4 3 2 3 3" xfId="6124" xr:uid="{E7D1D579-F17F-4EEF-895A-49DC778B18F7}"/>
    <cellStyle name="Normal 9 4 4 3 3" xfId="2431" xr:uid="{F7DE5BC4-20D6-467A-92DA-D6519BB6660E}"/>
    <cellStyle name="Normal 9 4 4 3 3 2" xfId="4979" xr:uid="{1AD2DA46-09EC-4D0B-9989-A7077CE47474}"/>
    <cellStyle name="Normal 9 4 4 3 3 2 2" xfId="6021" xr:uid="{0893C550-2DB5-4B8A-BCE1-F8A98313B0DF}"/>
    <cellStyle name="Normal 9 4 4 3 3 2 3" xfId="6126" xr:uid="{0C4B99F6-D362-41EA-B579-28514C93B82C}"/>
    <cellStyle name="Normal 9 4 4 3 4" xfId="4104" xr:uid="{D7CE25AE-9125-48B3-9585-7DB7364E1031}"/>
    <cellStyle name="Normal 9 4 4 3 4 2" xfId="4980" xr:uid="{158AC60E-F71C-4F01-ADF4-3ECEFC8D9356}"/>
    <cellStyle name="Normal 9 4 4 3 5" xfId="4976" xr:uid="{C3EDE823-553C-4739-94C0-CFA8DDB4EA06}"/>
    <cellStyle name="Normal 9 4 4 4" xfId="2432" xr:uid="{4435AB32-AC16-40AD-B3A5-F45AC4C6E0ED}"/>
    <cellStyle name="Normal 9 4 4 4 2" xfId="2433" xr:uid="{CECD6CBA-C595-4D5A-9678-AEAB9B63B952}"/>
    <cellStyle name="Normal 9 4 4 4 2 2" xfId="4982" xr:uid="{BCAA35C7-12C8-4A1B-B8D4-D34AAF4D7F7D}"/>
    <cellStyle name="Normal 9 4 4 4 2 2 2" xfId="6022" xr:uid="{9A9A284A-70E5-4A10-A2F5-A7CE25751404}"/>
    <cellStyle name="Normal 9 4 4 4 2 2 3" xfId="6127" xr:uid="{C34395C1-4172-4337-9F59-3DBB45A1A9ED}"/>
    <cellStyle name="Normal 9 4 4 4 3" xfId="4105" xr:uid="{B9E957D1-203E-49F8-B4FA-B091AC88E1DB}"/>
    <cellStyle name="Normal 9 4 4 4 3 2" xfId="4983" xr:uid="{86F71480-2BF1-41C3-BA69-567A2C899A91}"/>
    <cellStyle name="Normal 9 4 4 4 4" xfId="4106" xr:uid="{43BEDBA6-0455-4078-AA48-A0481FA1E4AC}"/>
    <cellStyle name="Normal 9 4 4 4 4 2" xfId="4984" xr:uid="{821AAC70-236C-4C28-831B-8A0909A82640}"/>
    <cellStyle name="Normal 9 4 4 4 5" xfId="4981" xr:uid="{F106BB53-0381-42F4-88BC-71AF22D6E2B8}"/>
    <cellStyle name="Normal 9 4 4 5" xfId="2434" xr:uid="{AA70CEAD-012D-4555-AC70-32DDE5E9C8BA}"/>
    <cellStyle name="Normal 9 4 4 5 2" xfId="4985" xr:uid="{DBA8C909-F9FE-4651-82A6-9AFA90E2431C}"/>
    <cellStyle name="Normal 9 4 4 5 2 2" xfId="6023" xr:uid="{BB414BD3-00A1-4562-A4A2-5E2BB2FD2F0F}"/>
    <cellStyle name="Normal 9 4 4 5 2 3" xfId="6128" xr:uid="{44435EA7-0970-4DA8-A600-9B7ED145FFCA}"/>
    <cellStyle name="Normal 9 4 4 6" xfId="4107" xr:uid="{D8FFFC98-9E10-4957-9777-B1A18A0DC7DF}"/>
    <cellStyle name="Normal 9 4 4 6 2" xfId="4986" xr:uid="{AA97016B-8B84-4862-9FBC-B33C737CCDA3}"/>
    <cellStyle name="Normal 9 4 4 7" xfId="4108" xr:uid="{ABE0C5C3-0E89-4E98-B20E-96D7A6CFB2B1}"/>
    <cellStyle name="Normal 9 4 4 7 2" xfId="4987" xr:uid="{1063FA6C-D70B-4AA7-804B-3C6D3ED441D6}"/>
    <cellStyle name="Normal 9 4 4 8" xfId="4965" xr:uid="{4C66CD53-3E46-456F-99F1-59439A42E02F}"/>
    <cellStyle name="Normal 9 4 5" xfId="417" xr:uid="{90066331-10FA-4115-AAA6-8DE4FD06FD15}"/>
    <cellStyle name="Normal 9 4 5 2" xfId="867" xr:uid="{B7E1C458-E2F8-419A-A245-BE148F0EA778}"/>
    <cellStyle name="Normal 9 4 5 2 2" xfId="2435" xr:uid="{E8BA2418-8FEC-4B0B-8A8E-1C0F2D7EE5F4}"/>
    <cellStyle name="Normal 9 4 5 2 2 2" xfId="2436" xr:uid="{9A18CB0B-E476-4DE4-B78B-FCB2BDF3677B}"/>
    <cellStyle name="Normal 9 4 5 2 2 2 2" xfId="4991" xr:uid="{2D5F7F16-11D2-44DC-919F-888ABA52489B}"/>
    <cellStyle name="Normal 9 4 5 2 2 2 2 2" xfId="6024" xr:uid="{385F3BDE-4C8D-413D-9231-6BA4C92F1A42}"/>
    <cellStyle name="Normal 9 4 5 2 2 2 2 3" xfId="6130" xr:uid="{9E2014E6-90C6-42C6-A4A8-1EEB35D147B9}"/>
    <cellStyle name="Normal 9 4 5 2 2 3" xfId="4990" xr:uid="{0A152FC1-1631-4037-9F07-6AAE24A34927}"/>
    <cellStyle name="Normal 9 4 5 2 2 3 2" xfId="6025" xr:uid="{D4330C98-2168-493D-9EB4-821FAE62BC02}"/>
    <cellStyle name="Normal 9 4 5 2 2 3 3" xfId="6129" xr:uid="{B81D6D20-F2B7-494B-95CA-10955776333A}"/>
    <cellStyle name="Normal 9 4 5 2 3" xfId="2437" xr:uid="{B7EF8650-DCFD-4C66-9F8D-0A74E5356944}"/>
    <cellStyle name="Normal 9 4 5 2 3 2" xfId="4992" xr:uid="{D574E698-ECE2-4F3F-809B-C27FEACBBC3C}"/>
    <cellStyle name="Normal 9 4 5 2 3 2 2" xfId="6026" xr:uid="{B8ECD234-4D64-4893-974D-81D659CF0C92}"/>
    <cellStyle name="Normal 9 4 5 2 3 2 3" xfId="6131" xr:uid="{1F43DC12-8EE4-45E9-960E-54245EAB2556}"/>
    <cellStyle name="Normal 9 4 5 2 4" xfId="4109" xr:uid="{FAD8D788-E383-4E8E-B70A-0A1805121B12}"/>
    <cellStyle name="Normal 9 4 5 2 4 2" xfId="4993" xr:uid="{B2003C2C-0F5C-41B4-B7CE-B28DB4EC3C24}"/>
    <cellStyle name="Normal 9 4 5 2 5" xfId="4989" xr:uid="{102C5902-8DC6-4AEE-89F2-54DDC3A243C0}"/>
    <cellStyle name="Normal 9 4 5 3" xfId="2438" xr:uid="{41750085-255D-44E7-A3CC-687C4C57551C}"/>
    <cellStyle name="Normal 9 4 5 3 2" xfId="2439" xr:uid="{8D51F621-9C27-451D-911D-FB8007D2F6C6}"/>
    <cellStyle name="Normal 9 4 5 3 2 2" xfId="4995" xr:uid="{6524F124-2165-4F36-B8C0-EBFCA5E44340}"/>
    <cellStyle name="Normal 9 4 5 3 2 2 2" xfId="6027" xr:uid="{F1B73D4E-A4EB-486B-9C8E-82A22434E192}"/>
    <cellStyle name="Normal 9 4 5 3 2 2 3" xfId="6132" xr:uid="{EC754958-3C40-49B6-AE67-0D7029563E21}"/>
    <cellStyle name="Normal 9 4 5 3 3" xfId="4110" xr:uid="{B7EC7F32-DFA3-4A7E-8822-52FD99AF6F08}"/>
    <cellStyle name="Normal 9 4 5 3 3 2" xfId="4996" xr:uid="{6886B9CD-D438-49E1-82ED-E0A8A5D5795F}"/>
    <cellStyle name="Normal 9 4 5 3 4" xfId="4111" xr:uid="{A35F0E13-5920-4904-86F6-33365F8AA97C}"/>
    <cellStyle name="Normal 9 4 5 3 4 2" xfId="4997" xr:uid="{2209D39D-9313-4E51-B6EF-72E7942F4196}"/>
    <cellStyle name="Normal 9 4 5 3 5" xfId="4994" xr:uid="{082D3F63-4137-4924-AABC-2EC27A81DCF5}"/>
    <cellStyle name="Normal 9 4 5 4" xfId="2440" xr:uid="{F7FCC337-FE0E-44F3-9B07-060714C6444E}"/>
    <cellStyle name="Normal 9 4 5 4 2" xfId="4998" xr:uid="{70E1456A-32D8-447D-A1B4-EE0EE16B0F08}"/>
    <cellStyle name="Normal 9 4 5 4 2 2" xfId="6028" xr:uid="{F7604943-E23F-4FFD-BD6B-D82D36B8D1F3}"/>
    <cellStyle name="Normal 9 4 5 4 2 3" xfId="6133" xr:uid="{2327ED82-4B4E-4FAA-8D89-0BDB18F8293A}"/>
    <cellStyle name="Normal 9 4 5 5" xfId="4112" xr:uid="{AE92DA2B-264F-4D6D-B2AA-181A61BED68D}"/>
    <cellStyle name="Normal 9 4 5 5 2" xfId="4999" xr:uid="{6740FE7A-A467-4669-8CE5-A9064BB9F5E1}"/>
    <cellStyle name="Normal 9 4 5 6" xfId="4113" xr:uid="{B7FAAB9F-606F-4EF9-927B-0109B4DDE906}"/>
    <cellStyle name="Normal 9 4 5 6 2" xfId="5000" xr:uid="{DB277E43-613A-4C6A-9A1D-5E488BBE55B6}"/>
    <cellStyle name="Normal 9 4 5 7" xfId="4988" xr:uid="{7215161B-B1E5-4B58-8879-94540364D333}"/>
    <cellStyle name="Normal 9 4 6" xfId="418" xr:uid="{00149249-044B-4E47-84C9-4F38C544568F}"/>
    <cellStyle name="Normal 9 4 6 2" xfId="2441" xr:uid="{EFACEAE8-71C4-4D2B-A7A3-D1F84AAB9E18}"/>
    <cellStyle name="Normal 9 4 6 2 2" xfId="2442" xr:uid="{824D1314-967B-42F9-A556-8FB5BE2B9D07}"/>
    <cellStyle name="Normal 9 4 6 2 2 2" xfId="5003" xr:uid="{913C8586-50C8-4C3A-96EB-7939BFA30812}"/>
    <cellStyle name="Normal 9 4 6 2 2 2 2" xfId="6029" xr:uid="{9A694167-C027-4DE8-BD82-5F38E54150AE}"/>
    <cellStyle name="Normal 9 4 6 2 2 2 3" xfId="6134" xr:uid="{31B2651D-0743-4D34-8DCF-5536DD8BBAAE}"/>
    <cellStyle name="Normal 9 4 6 2 3" xfId="4114" xr:uid="{482DF10C-5F01-4A58-9700-2488CC96D5A4}"/>
    <cellStyle name="Normal 9 4 6 2 3 2" xfId="5004" xr:uid="{A65C79E1-1015-403C-9989-BE824806B09D}"/>
    <cellStyle name="Normal 9 4 6 2 4" xfId="4115" xr:uid="{C7AF9CA6-2B17-4C6E-B325-BF2981747839}"/>
    <cellStyle name="Normal 9 4 6 2 4 2" xfId="5005" xr:uid="{2D5024EE-7D00-402D-BDD7-2D064E2D4683}"/>
    <cellStyle name="Normal 9 4 6 2 5" xfId="5002" xr:uid="{0A4EC6A5-F36B-4EA8-93F4-972259988605}"/>
    <cellStyle name="Normal 9 4 6 3" xfId="2443" xr:uid="{53268FD8-CBED-4A19-8745-8F3CC9DA7801}"/>
    <cellStyle name="Normal 9 4 6 3 2" xfId="5006" xr:uid="{F2A45B3A-D2E0-4211-BE79-8152B2D4D104}"/>
    <cellStyle name="Normal 9 4 6 3 2 2" xfId="6030" xr:uid="{80429EBD-30AF-4E19-954F-55DE134E2B47}"/>
    <cellStyle name="Normal 9 4 6 3 2 3" xfId="6135" xr:uid="{DDFF8ABC-A945-440B-BA8E-101B6F48D9F2}"/>
    <cellStyle name="Normal 9 4 6 4" xfId="4116" xr:uid="{853802EC-4D17-43A6-9894-2E1BCA82BE45}"/>
    <cellStyle name="Normal 9 4 6 4 2" xfId="5007" xr:uid="{EE961A38-60D9-4BF7-9497-ED32DCFC440D}"/>
    <cellStyle name="Normal 9 4 6 5" xfId="4117" xr:uid="{E5B08123-82EB-4C46-BAD6-02C217E1E30A}"/>
    <cellStyle name="Normal 9 4 6 5 2" xfId="5008" xr:uid="{C2A3ADA6-23FB-4954-9233-A62F75CECC1C}"/>
    <cellStyle name="Normal 9 4 6 6" xfId="5001" xr:uid="{19995585-285F-4EEC-B326-67EF7D6F9C7D}"/>
    <cellStyle name="Normal 9 4 7" xfId="2444" xr:uid="{5F65C7FF-5E62-47FE-8534-19549897F3C8}"/>
    <cellStyle name="Normal 9 4 7 2" xfId="2445" xr:uid="{FE3DC815-2C1D-4FED-B88A-865149A43B6A}"/>
    <cellStyle name="Normal 9 4 7 2 2" xfId="5010" xr:uid="{43F68F91-F52B-489E-BEC2-CB8FB30CFBC2}"/>
    <cellStyle name="Normal 9 4 7 2 2 2" xfId="6031" xr:uid="{9D7E21D0-75EC-464E-B2C5-52D165AD13FD}"/>
    <cellStyle name="Normal 9 4 7 2 2 3" xfId="6136" xr:uid="{F41EF221-AE24-445B-AF4B-8F073393EE8C}"/>
    <cellStyle name="Normal 9 4 7 3" xfId="4118" xr:uid="{7DACEA13-B206-4621-9B9C-BA22662A96A9}"/>
    <cellStyle name="Normal 9 4 7 3 2" xfId="5011" xr:uid="{C824F186-2916-4DE6-8EF1-2919707C1B26}"/>
    <cellStyle name="Normal 9 4 7 4" xfId="4119" xr:uid="{FD34D0FE-AFFB-4437-BAF4-9AD11FBF6241}"/>
    <cellStyle name="Normal 9 4 7 4 2" xfId="5012" xr:uid="{20B0FE80-6A15-4CBE-A771-2F3E594EA3EB}"/>
    <cellStyle name="Normal 9 4 7 5" xfId="5009" xr:uid="{F6A9CCE4-5850-4D66-8D5D-255926945C1C}"/>
    <cellStyle name="Normal 9 4 8" xfId="2446" xr:uid="{D1234C78-6E1D-47AB-8B8C-2AE1F849A5F0}"/>
    <cellStyle name="Normal 9 4 8 2" xfId="4120" xr:uid="{E36FADC0-7384-44C3-AA76-09B1F0BB308E}"/>
    <cellStyle name="Normal 9 4 8 2 2" xfId="5014" xr:uid="{C6B5858B-A2DF-4C08-856F-5CF8BC2B8BA6}"/>
    <cellStyle name="Normal 9 4 8 3" xfId="4121" xr:uid="{E6433B56-DF99-43B9-95BE-32169DC91C6B}"/>
    <cellStyle name="Normal 9 4 8 3 2" xfId="5015" xr:uid="{69733AFD-342F-430E-96CA-17E69B64CF4E}"/>
    <cellStyle name="Normal 9 4 8 4" xfId="4122" xr:uid="{D95349AD-D13D-4372-96E9-150F46B8C1D5}"/>
    <cellStyle name="Normal 9 4 8 4 2" xfId="5016" xr:uid="{DD35722C-DFCB-4B74-BB3D-C26F6BDAF087}"/>
    <cellStyle name="Normal 9 4 8 5" xfId="5013" xr:uid="{4E8CCB8C-71CF-43CA-B513-49CA8DADF739}"/>
    <cellStyle name="Normal 9 4 9" xfId="4123" xr:uid="{D7F41EDB-E295-4E8A-9FFB-F769779FEB79}"/>
    <cellStyle name="Normal 9 4 9 2" xfId="5017" xr:uid="{3D7699C8-A779-46BC-9AB9-249CD7195C52}"/>
    <cellStyle name="Normal 9 4 9 2 2" xfId="6072" xr:uid="{FD7A4B25-D133-4479-B888-AA28BC90903B}"/>
    <cellStyle name="Normal 9 4 9 2 3" xfId="6137" xr:uid="{3FD9EB16-F322-4DA6-946C-3DF6561FC166}"/>
    <cellStyle name="Normal 9 5" xfId="178" xr:uid="{4136CE31-2BC6-4DE1-B6FA-DC248E262A99}"/>
    <cellStyle name="Normal 9 5 10" xfId="4124" xr:uid="{5F1DC48A-F133-4751-BD23-2E497A10C273}"/>
    <cellStyle name="Normal 9 5 10 2" xfId="5019" xr:uid="{1A32A2A7-AA03-474C-B242-90F88F7C2778}"/>
    <cellStyle name="Normal 9 5 11" xfId="4125" xr:uid="{609F5275-28AB-41DE-93A4-7A60EE81F308}"/>
    <cellStyle name="Normal 9 5 11 2" xfId="5020" xr:uid="{D09FDD6D-0A10-4196-A599-755D5F7F324A}"/>
    <cellStyle name="Normal 9 5 12" xfId="5018" xr:uid="{D46D44FF-DC75-49A4-B5BE-6A9BA882277E}"/>
    <cellStyle name="Normal 9 5 2" xfId="179" xr:uid="{CA7AD217-5F05-4DBD-B780-AEC2527C0D2F}"/>
    <cellStyle name="Normal 9 5 2 10" xfId="5021" xr:uid="{50A81C2B-F5BB-4CB7-AFA2-41B5AF3C0887}"/>
    <cellStyle name="Normal 9 5 2 2" xfId="419" xr:uid="{8FA18BCB-F1F1-4AF5-A85E-76E3EDF9EF20}"/>
    <cellStyle name="Normal 9 5 2 2 2" xfId="868" xr:uid="{A54F84D5-7824-40E2-96E3-3BB86969A086}"/>
    <cellStyle name="Normal 9 5 2 2 2 2" xfId="869" xr:uid="{FF46EA1D-C7D6-42D2-B1CC-4F3A71EFC273}"/>
    <cellStyle name="Normal 9 5 2 2 2 2 2" xfId="2447" xr:uid="{5FEDC379-E7A2-410F-97F9-ED142F7ED199}"/>
    <cellStyle name="Normal 9 5 2 2 2 2 2 2" xfId="5025" xr:uid="{B5071B9E-F012-4836-BD54-8BCD5F4DA04E}"/>
    <cellStyle name="Normal 9 5 2 2 2 2 2 2 2" xfId="6032" xr:uid="{E00E46F9-B36D-4087-8585-CA5F1F9C5FFA}"/>
    <cellStyle name="Normal 9 5 2 2 2 2 2 2 3" xfId="6138" xr:uid="{EDCC1987-D90B-4131-AEA4-720A8C154971}"/>
    <cellStyle name="Normal 9 5 2 2 2 2 3" xfId="4126" xr:uid="{8CF64D0E-4466-4DA6-A76F-F8269AF02DDD}"/>
    <cellStyle name="Normal 9 5 2 2 2 2 3 2" xfId="5026" xr:uid="{122F1554-5B3C-4D17-A31D-8A8B4A0CAAB7}"/>
    <cellStyle name="Normal 9 5 2 2 2 2 4" xfId="4127" xr:uid="{863C015C-4055-43B8-9E24-EE9AEAEA50BE}"/>
    <cellStyle name="Normal 9 5 2 2 2 2 4 2" xfId="5027" xr:uid="{3D161232-9243-4233-90D7-F6B37A6A91F7}"/>
    <cellStyle name="Normal 9 5 2 2 2 2 5" xfId="5024" xr:uid="{DBD404AA-9471-48F6-9F7C-777215526150}"/>
    <cellStyle name="Normal 9 5 2 2 2 3" xfId="2448" xr:uid="{000C064C-FB4B-46B1-BC00-1EC65142FD05}"/>
    <cellStyle name="Normal 9 5 2 2 2 3 2" xfId="4128" xr:uid="{5C4A9FEF-699E-4A01-9F91-2DFAB3D4CC7E}"/>
    <cellStyle name="Normal 9 5 2 2 2 3 2 2" xfId="5029" xr:uid="{75290A3C-7F9E-4367-B706-B606034072B8}"/>
    <cellStyle name="Normal 9 5 2 2 2 3 3" xfId="4129" xr:uid="{6051D913-0E53-439B-AED1-BE159DF01E8F}"/>
    <cellStyle name="Normal 9 5 2 2 2 3 3 2" xfId="5030" xr:uid="{C9FA1795-5289-4136-AF3A-A17B2D7B5C10}"/>
    <cellStyle name="Normal 9 5 2 2 2 3 4" xfId="4130" xr:uid="{E0739BAD-E8DD-470D-A0D5-F5EA31690C4D}"/>
    <cellStyle name="Normal 9 5 2 2 2 3 4 2" xfId="5031" xr:uid="{F65918C9-9DFF-46D3-9619-27091E9A6F0B}"/>
    <cellStyle name="Normal 9 5 2 2 2 3 5" xfId="5028" xr:uid="{DF2379A1-F665-4135-88CA-D1C067611BEF}"/>
    <cellStyle name="Normal 9 5 2 2 2 4" xfId="4131" xr:uid="{A551B1BE-BEAA-44E1-91F5-4474A27A52CC}"/>
    <cellStyle name="Normal 9 5 2 2 2 4 2" xfId="5032" xr:uid="{0275EA2A-AA8E-4B9B-BFE4-AA50BD9C55A7}"/>
    <cellStyle name="Normal 9 5 2 2 2 5" xfId="4132" xr:uid="{72912FAC-C042-4FEC-92AC-CB4F31258CF1}"/>
    <cellStyle name="Normal 9 5 2 2 2 5 2" xfId="5033" xr:uid="{E0E8762B-C4CC-49FD-8ED1-320EF2A7CF2F}"/>
    <cellStyle name="Normal 9 5 2 2 2 6" xfId="4133" xr:uid="{D81156BA-EA11-40ED-AC2E-7AA9991FFCB0}"/>
    <cellStyle name="Normal 9 5 2 2 2 6 2" xfId="5034" xr:uid="{DA55785E-FD25-4A26-A569-F7046CB38583}"/>
    <cellStyle name="Normal 9 5 2 2 2 7" xfId="5023" xr:uid="{FBCAC3CA-5BD8-4E32-A542-BAAF73BD9231}"/>
    <cellStyle name="Normal 9 5 2 2 3" xfId="870" xr:uid="{1135FAC3-9DAC-40D3-A20D-B924D379D017}"/>
    <cellStyle name="Normal 9 5 2 2 3 2" xfId="2449" xr:uid="{377248F9-C43C-4291-927C-694CF1F887CE}"/>
    <cellStyle name="Normal 9 5 2 2 3 2 2" xfId="4134" xr:uid="{A89BA77C-3D6C-4DA1-B088-D56FC87A0800}"/>
    <cellStyle name="Normal 9 5 2 2 3 2 2 2" xfId="5037" xr:uid="{32E3C6F9-5504-4810-B8C9-812718C5DA76}"/>
    <cellStyle name="Normal 9 5 2 2 3 2 3" xfId="4135" xr:uid="{EC501652-A49F-41AD-9255-4C30DF19D797}"/>
    <cellStyle name="Normal 9 5 2 2 3 2 3 2" xfId="5038" xr:uid="{E7F241C4-BE85-404B-B36D-BD766C221939}"/>
    <cellStyle name="Normal 9 5 2 2 3 2 4" xfId="4136" xr:uid="{C15F347F-BBEF-4985-B18C-E3E86D14B072}"/>
    <cellStyle name="Normal 9 5 2 2 3 2 4 2" xfId="5039" xr:uid="{A655B5AB-F37E-4AF8-8582-3569B0B03238}"/>
    <cellStyle name="Normal 9 5 2 2 3 2 5" xfId="5036" xr:uid="{F20BEB10-E4DC-4D03-9CDB-9E182A4E9018}"/>
    <cellStyle name="Normal 9 5 2 2 3 3" xfId="4137" xr:uid="{F22CF5A9-7194-4E8F-9B37-D9EF146B16B7}"/>
    <cellStyle name="Normal 9 5 2 2 3 3 2" xfId="5040" xr:uid="{2F981ECC-FDD9-4AD8-9D36-823C18004A85}"/>
    <cellStyle name="Normal 9 5 2 2 3 4" xfId="4138" xr:uid="{3B3D2309-DC78-4293-9FC8-C8772C9145F9}"/>
    <cellStyle name="Normal 9 5 2 2 3 4 2" xfId="5041" xr:uid="{545743CB-C223-44E9-A261-316F0641837B}"/>
    <cellStyle name="Normal 9 5 2 2 3 5" xfId="4139" xr:uid="{D6685490-AA9A-4152-B00B-A21D370FDBFF}"/>
    <cellStyle name="Normal 9 5 2 2 3 5 2" xfId="5042" xr:uid="{54F879CF-7431-42D3-85AC-AC66C1385999}"/>
    <cellStyle name="Normal 9 5 2 2 3 6" xfId="5035" xr:uid="{429B1E78-78FC-48B5-8C92-759749BDE751}"/>
    <cellStyle name="Normal 9 5 2 2 4" xfId="2450" xr:uid="{ECC1E80A-0773-4199-8AC8-7B6823FDB722}"/>
    <cellStyle name="Normal 9 5 2 2 4 2" xfId="4140" xr:uid="{C451A83F-B6B6-482D-BFEB-2534D9B5B713}"/>
    <cellStyle name="Normal 9 5 2 2 4 2 2" xfId="5044" xr:uid="{57AEA2DA-AA9A-47AF-9FF4-45C998CBB14B}"/>
    <cellStyle name="Normal 9 5 2 2 4 3" xfId="4141" xr:uid="{18D122A2-38CB-44FA-B8D4-B8E107FC4C02}"/>
    <cellStyle name="Normal 9 5 2 2 4 3 2" xfId="5045" xr:uid="{0366C3C0-F87B-422B-ACA8-DA3FD348B3E5}"/>
    <cellStyle name="Normal 9 5 2 2 4 4" xfId="4142" xr:uid="{14907944-2B72-462C-85E6-AFC711C90E5D}"/>
    <cellStyle name="Normal 9 5 2 2 4 4 2" xfId="5046" xr:uid="{C9E096E0-4FC6-41A5-BD69-088FD665C7C7}"/>
    <cellStyle name="Normal 9 5 2 2 4 5" xfId="5043" xr:uid="{88AFA2EC-5FB2-4610-A13F-52F2467EC0CB}"/>
    <cellStyle name="Normal 9 5 2 2 5" xfId="4143" xr:uid="{695FDC0B-3277-4035-AC01-9F517BBF49A3}"/>
    <cellStyle name="Normal 9 5 2 2 5 2" xfId="4144" xr:uid="{978EF9B4-B131-436E-8906-B190BC56A476}"/>
    <cellStyle name="Normal 9 5 2 2 5 2 2" xfId="5048" xr:uid="{6567BF80-DC11-4A04-90F0-533E05E776A3}"/>
    <cellStyle name="Normal 9 5 2 2 5 3" xfId="4145" xr:uid="{DF30CE4D-CD5E-4F62-B725-2E61C53D0FDC}"/>
    <cellStyle name="Normal 9 5 2 2 5 3 2" xfId="5049" xr:uid="{403F0160-6644-4BAF-AC5D-8888405B00D6}"/>
    <cellStyle name="Normal 9 5 2 2 5 4" xfId="4146" xr:uid="{8C0F9CBF-9EEF-480E-A7B9-672FE4B8988F}"/>
    <cellStyle name="Normal 9 5 2 2 5 4 2" xfId="5050" xr:uid="{EB93888C-E3D7-40B3-8EBF-94D4D683CBFE}"/>
    <cellStyle name="Normal 9 5 2 2 5 5" xfId="5047" xr:uid="{F50D818B-8BE4-486E-89CC-B31A8EC1A15A}"/>
    <cellStyle name="Normal 9 5 2 2 6" xfId="4147" xr:uid="{CBDCA11A-CD4E-44EF-8A5F-BC735C632228}"/>
    <cellStyle name="Normal 9 5 2 2 6 2" xfId="5051" xr:uid="{BB5E1B57-BC42-4151-BFFC-BE9B55766455}"/>
    <cellStyle name="Normal 9 5 2 2 7" xfId="4148" xr:uid="{77ECAB1D-BE4D-4DAF-84FB-89803651E97D}"/>
    <cellStyle name="Normal 9 5 2 2 7 2" xfId="5052" xr:uid="{0194407A-4795-4A70-865D-370A41606A88}"/>
    <cellStyle name="Normal 9 5 2 2 8" xfId="4149" xr:uid="{5DBA36AB-4341-4D8A-909D-BF35CF8DC4F0}"/>
    <cellStyle name="Normal 9 5 2 2 8 2" xfId="5053" xr:uid="{701D860C-FCDB-4989-BB67-D25368D02B4D}"/>
    <cellStyle name="Normal 9 5 2 2 9" xfId="5022" xr:uid="{CB735578-C912-46CD-BA59-A09079A8636E}"/>
    <cellStyle name="Normal 9 5 2 3" xfId="871" xr:uid="{FAFBC73A-EF7C-47EB-9A71-D2AD31D286C2}"/>
    <cellStyle name="Normal 9 5 2 3 2" xfId="872" xr:uid="{2EA0A8B1-E6FD-4BED-B134-BC336B79A238}"/>
    <cellStyle name="Normal 9 5 2 3 2 2" xfId="873" xr:uid="{2BE82E0A-92E1-43AE-B258-6CDDEB1FA300}"/>
    <cellStyle name="Normal 9 5 2 3 2 2 2" xfId="5056" xr:uid="{255E7DBA-94A0-4319-8AC1-5F15C1BDAE81}"/>
    <cellStyle name="Normal 9 5 2 3 2 2 2 2" xfId="6033" xr:uid="{2E57C51C-5B3B-4B76-A702-ADFC9984653B}"/>
    <cellStyle name="Normal 9 5 2 3 2 2 2 3" xfId="6139" xr:uid="{7DACB935-DAD6-4DFF-98EA-6A182FD90765}"/>
    <cellStyle name="Normal 9 5 2 3 2 3" xfId="4150" xr:uid="{615F90C6-2CCD-4115-BE0F-5F2D177D76CF}"/>
    <cellStyle name="Normal 9 5 2 3 2 3 2" xfId="5057" xr:uid="{039D70C2-0140-4977-BE20-02F834993D5E}"/>
    <cellStyle name="Normal 9 5 2 3 2 4" xfId="4151" xr:uid="{23C2A71B-79E2-4610-A3F7-B7579805CD04}"/>
    <cellStyle name="Normal 9 5 2 3 2 4 2" xfId="5058" xr:uid="{DBECC95B-B6CD-4D49-BC34-E2516E4EE792}"/>
    <cellStyle name="Normal 9 5 2 3 2 5" xfId="5055" xr:uid="{523F6805-CF0F-4D83-BBFC-7EFDB3BDF1C7}"/>
    <cellStyle name="Normal 9 5 2 3 3" xfId="874" xr:uid="{FA25996D-A4FF-487E-8C8E-237D64C3E6B8}"/>
    <cellStyle name="Normal 9 5 2 3 3 2" xfId="4152" xr:uid="{5970ED41-578B-4037-A259-3F972297B04A}"/>
    <cellStyle name="Normal 9 5 2 3 3 2 2" xfId="5060" xr:uid="{AB411C43-7021-4801-9DAC-B3DDEF4FC083}"/>
    <cellStyle name="Normal 9 5 2 3 3 3" xfId="4153" xr:uid="{7D85A2E9-5D69-4F12-977F-D0C438EE3EEE}"/>
    <cellStyle name="Normal 9 5 2 3 3 3 2" xfId="5061" xr:uid="{73997FF0-112E-427D-BDF4-CE7E638378AD}"/>
    <cellStyle name="Normal 9 5 2 3 3 4" xfId="4154" xr:uid="{5B07F03B-6911-4060-B9F1-3DF93AB600BF}"/>
    <cellStyle name="Normal 9 5 2 3 3 4 2" xfId="5062" xr:uid="{1F0167BC-B162-4035-AC60-B68822E0F1DD}"/>
    <cellStyle name="Normal 9 5 2 3 3 5" xfId="5059" xr:uid="{1AC056DA-C364-4BF7-84BB-B595F2416897}"/>
    <cellStyle name="Normal 9 5 2 3 4" xfId="4155" xr:uid="{16CF8099-A197-4137-811F-C3A9FFDA1427}"/>
    <cellStyle name="Normal 9 5 2 3 4 2" xfId="5063" xr:uid="{09BE5A9D-BA0C-410C-8951-13251FB1E585}"/>
    <cellStyle name="Normal 9 5 2 3 5" xfId="4156" xr:uid="{AE0BCF31-D472-45F4-BD0A-E710CD03BC45}"/>
    <cellStyle name="Normal 9 5 2 3 5 2" xfId="5064" xr:uid="{433432A6-FAE0-4C0B-B4B6-3825CCA9A815}"/>
    <cellStyle name="Normal 9 5 2 3 6" xfId="4157" xr:uid="{705C2744-D87B-4DE4-97EF-EAC273090894}"/>
    <cellStyle name="Normal 9 5 2 3 6 2" xfId="5065" xr:uid="{7C2F77D9-C7C8-4C47-9CBA-C292891469F5}"/>
    <cellStyle name="Normal 9 5 2 3 7" xfId="5054" xr:uid="{C064028E-C897-40C1-8E03-D9A8F9CCB790}"/>
    <cellStyle name="Normal 9 5 2 4" xfId="875" xr:uid="{12D1B4B3-29C8-4856-8A98-9A7B72897583}"/>
    <cellStyle name="Normal 9 5 2 4 2" xfId="876" xr:uid="{A312BB65-36E6-4FAC-BB62-CCC7053A9A63}"/>
    <cellStyle name="Normal 9 5 2 4 2 2" xfId="4158" xr:uid="{2873BC6E-47A7-4BF3-842E-CCA47B5204DB}"/>
    <cellStyle name="Normal 9 5 2 4 2 2 2" xfId="5068" xr:uid="{9AF14EBA-D907-4932-8C02-1223E1456961}"/>
    <cellStyle name="Normal 9 5 2 4 2 3" xfId="4159" xr:uid="{F1DB92D6-0444-4612-A3D7-8C5A0FC1EABF}"/>
    <cellStyle name="Normal 9 5 2 4 2 3 2" xfId="5069" xr:uid="{3DD66154-1F3A-41B5-BABE-C6EAEF42B85E}"/>
    <cellStyle name="Normal 9 5 2 4 2 4" xfId="4160" xr:uid="{4F3C6AFC-F2CD-4F5B-A2D0-27535A0F6EBD}"/>
    <cellStyle name="Normal 9 5 2 4 2 4 2" xfId="5070" xr:uid="{D8E5E138-35E3-40A7-81A7-3ABE763968DE}"/>
    <cellStyle name="Normal 9 5 2 4 2 5" xfId="5067" xr:uid="{4C4162D0-8FCE-4F62-A76F-5D9D6E7C737E}"/>
    <cellStyle name="Normal 9 5 2 4 3" xfId="4161" xr:uid="{456D4560-2C86-44E6-8866-ABDE1A4B2C67}"/>
    <cellStyle name="Normal 9 5 2 4 3 2" xfId="5071" xr:uid="{5B7CEFB0-ABBB-459A-BD18-89D298EDDFA2}"/>
    <cellStyle name="Normal 9 5 2 4 4" xfId="4162" xr:uid="{E354DE77-1668-4040-89F7-2C47B251C43E}"/>
    <cellStyle name="Normal 9 5 2 4 4 2" xfId="5072" xr:uid="{B16DBEC6-BE67-4D7A-8FEB-DD981BE8531E}"/>
    <cellStyle name="Normal 9 5 2 4 5" xfId="4163" xr:uid="{5676CE28-3941-4D21-AA08-0857E59B93A9}"/>
    <cellStyle name="Normal 9 5 2 4 5 2" xfId="5073" xr:uid="{8F904D2F-98C8-4329-84E4-29116A18474F}"/>
    <cellStyle name="Normal 9 5 2 4 6" xfId="5066" xr:uid="{CFF145CB-A131-42A5-B10F-F71F9E21B7FC}"/>
    <cellStyle name="Normal 9 5 2 5" xfId="877" xr:uid="{875A667E-7947-4794-A074-317503C10055}"/>
    <cellStyle name="Normal 9 5 2 5 2" xfId="4164" xr:uid="{239164A9-5076-4868-91AB-8FE467786CA7}"/>
    <cellStyle name="Normal 9 5 2 5 2 2" xfId="5075" xr:uid="{95A7E250-4371-40C3-9067-0BA7E5EEBED8}"/>
    <cellStyle name="Normal 9 5 2 5 3" xfId="4165" xr:uid="{E17A2977-C418-4F87-82D7-93B7E8E26E8C}"/>
    <cellStyle name="Normal 9 5 2 5 3 2" xfId="5076" xr:uid="{E0529F71-83BE-4306-B829-53DBFF9F171F}"/>
    <cellStyle name="Normal 9 5 2 5 4" xfId="4166" xr:uid="{8BAC94F7-D6E8-4D8C-B2B8-40DA7E960FCB}"/>
    <cellStyle name="Normal 9 5 2 5 4 2" xfId="5077" xr:uid="{EF9C1973-462D-4083-B147-ED503B544352}"/>
    <cellStyle name="Normal 9 5 2 5 5" xfId="5074" xr:uid="{4E987154-2FA9-4699-A9FA-85FE4159237F}"/>
    <cellStyle name="Normal 9 5 2 6" xfId="4167" xr:uid="{BFC6CB0F-63EA-4D7F-9DB3-D2AB9343570B}"/>
    <cellStyle name="Normal 9 5 2 6 2" xfId="4168" xr:uid="{57B35FF1-BC0B-4917-A04E-0593D3E8B61D}"/>
    <cellStyle name="Normal 9 5 2 6 2 2" xfId="5079" xr:uid="{1E15EAF0-DBB6-43EF-B115-9AE43A94F865}"/>
    <cellStyle name="Normal 9 5 2 6 3" xfId="4169" xr:uid="{E1333EA5-0FE9-41A9-94EF-33D51CB148CB}"/>
    <cellStyle name="Normal 9 5 2 6 3 2" xfId="5080" xr:uid="{903F4C6F-51AA-4338-A5A7-C8A5D89C949E}"/>
    <cellStyle name="Normal 9 5 2 6 4" xfId="4170" xr:uid="{0A1B1E6D-1C19-4736-AB26-7FFF91C11FB1}"/>
    <cellStyle name="Normal 9 5 2 6 4 2" xfId="5081" xr:uid="{D1EF585A-5EBD-41BB-ACA9-F90E882DF774}"/>
    <cellStyle name="Normal 9 5 2 6 5" xfId="5078" xr:uid="{6AE5CE04-CB5C-4E7C-A1AE-484792C8ED02}"/>
    <cellStyle name="Normal 9 5 2 7" xfId="4171" xr:uid="{38E23073-26DE-46D4-ADAD-564292C5102E}"/>
    <cellStyle name="Normal 9 5 2 7 2" xfId="5082" xr:uid="{FBD2946B-2517-4B71-85FF-0259CEB28594}"/>
    <cellStyle name="Normal 9 5 2 8" xfId="4172" xr:uid="{2044D3B4-50CD-44EA-BCC1-2D7CE0CB5CA2}"/>
    <cellStyle name="Normal 9 5 2 8 2" xfId="5083" xr:uid="{0FF1A379-C520-4150-8A8A-D857B18AC164}"/>
    <cellStyle name="Normal 9 5 2 9" xfId="4173" xr:uid="{E30A5C48-19FA-47D1-A632-1478B86C0CDD}"/>
    <cellStyle name="Normal 9 5 2 9 2" xfId="5084" xr:uid="{6680BEF0-9747-4B6C-A0D1-7DEEAA055153}"/>
    <cellStyle name="Normal 9 5 3" xfId="420" xr:uid="{0B6180FB-EB01-4C82-84E9-BCBF597B9E3B}"/>
    <cellStyle name="Normal 9 5 3 2" xfId="878" xr:uid="{4185D264-A62F-412E-87CF-5514E1D8BE80}"/>
    <cellStyle name="Normal 9 5 3 2 2" xfId="879" xr:uid="{3624CC8C-AB11-46D6-BE7D-B575B9921E15}"/>
    <cellStyle name="Normal 9 5 3 2 2 2" xfId="2451" xr:uid="{0C6348C6-5B72-452D-8332-FDCE1E0B7827}"/>
    <cellStyle name="Normal 9 5 3 2 2 2 2" xfId="2452" xr:uid="{30A84DDD-FAD1-4555-A0EA-AFFBAD82ABC5}"/>
    <cellStyle name="Normal 9 5 3 2 2 2 2 2" xfId="5089" xr:uid="{5FB5FF9A-2242-42DF-8B9C-EEA42A12E7D2}"/>
    <cellStyle name="Normal 9 5 3 2 2 2 3" xfId="5088" xr:uid="{44A9C743-EB5C-4234-933F-70E7391E42FA}"/>
    <cellStyle name="Normal 9 5 3 2 2 3" xfId="2453" xr:uid="{98DC1E22-0690-4EA4-8968-CAE31E758439}"/>
    <cellStyle name="Normal 9 5 3 2 2 3 2" xfId="5090" xr:uid="{D22D1FD7-CEC9-48C1-9DCC-81C54879E45C}"/>
    <cellStyle name="Normal 9 5 3 2 2 4" xfId="4174" xr:uid="{D689939C-B2B7-4666-AD1D-43C20FC3B451}"/>
    <cellStyle name="Normal 9 5 3 2 2 4 2" xfId="5091" xr:uid="{D1C275E8-B7CC-4740-96B5-D1121CBD9E4C}"/>
    <cellStyle name="Normal 9 5 3 2 2 5" xfId="5087" xr:uid="{E021BF9F-602D-44B9-A028-C285E7C6156A}"/>
    <cellStyle name="Normal 9 5 3 2 3" xfId="2454" xr:uid="{C0C9F078-A3A5-46D2-BE97-6D2AC9F459E7}"/>
    <cellStyle name="Normal 9 5 3 2 3 2" xfId="2455" xr:uid="{7ED2C83E-9462-4F36-B678-9CEDEB0C746D}"/>
    <cellStyle name="Normal 9 5 3 2 3 2 2" xfId="5093" xr:uid="{EA1337D0-140A-4AF5-9951-9548E49F8580}"/>
    <cellStyle name="Normal 9 5 3 2 3 3" xfId="4175" xr:uid="{2DEB4057-791B-4E19-A9AC-D006D6F050BC}"/>
    <cellStyle name="Normal 9 5 3 2 3 3 2" xfId="5094" xr:uid="{74CC363F-CD58-4EE1-B124-699C95D8BA0C}"/>
    <cellStyle name="Normal 9 5 3 2 3 4" xfId="4176" xr:uid="{080C2040-C0EC-499D-93F9-3228E7440896}"/>
    <cellStyle name="Normal 9 5 3 2 3 4 2" xfId="5095" xr:uid="{B958C1E6-D146-4954-B5C0-6DCC7C08E12D}"/>
    <cellStyle name="Normal 9 5 3 2 3 5" xfId="5092" xr:uid="{9FC64058-3728-4701-A5CB-6C0CFC56E1AB}"/>
    <cellStyle name="Normal 9 5 3 2 4" xfId="2456" xr:uid="{D94662E8-5438-4B3D-87AB-E4E85E16F6BA}"/>
    <cellStyle name="Normal 9 5 3 2 4 2" xfId="5096" xr:uid="{0F107618-4A9D-48CD-87C2-0945F1AF2F14}"/>
    <cellStyle name="Normal 9 5 3 2 5" xfId="4177" xr:uid="{006CAC12-3AF1-4FB9-A64B-4BBCE2EE30C0}"/>
    <cellStyle name="Normal 9 5 3 2 5 2" xfId="5097" xr:uid="{77B3161E-AD11-4DE1-95B2-36BFC944E627}"/>
    <cellStyle name="Normal 9 5 3 2 6" xfId="4178" xr:uid="{222AD506-0C1C-4563-AE29-03FF03CC6F4B}"/>
    <cellStyle name="Normal 9 5 3 2 6 2" xfId="5098" xr:uid="{23296F09-DA5A-47E6-B350-4E00FC5328E0}"/>
    <cellStyle name="Normal 9 5 3 2 7" xfId="5086" xr:uid="{BE33F9D0-6A31-48DF-946A-095AE1EF7CD3}"/>
    <cellStyle name="Normal 9 5 3 3" xfId="880" xr:uid="{BE480796-96BB-46C5-8A10-E3D2D8B928FB}"/>
    <cellStyle name="Normal 9 5 3 3 2" xfId="2457" xr:uid="{78E7EC9A-03FC-4FC9-A207-AEA0BC2F73E1}"/>
    <cellStyle name="Normal 9 5 3 3 2 2" xfId="2458" xr:uid="{7D2F8C52-E0E2-457B-BABA-9EDEDD8DF680}"/>
    <cellStyle name="Normal 9 5 3 3 2 2 2" xfId="5101" xr:uid="{7A772CCF-759D-4B34-9974-D542B875CF9C}"/>
    <cellStyle name="Normal 9 5 3 3 2 3" xfId="4179" xr:uid="{EE3E4892-9986-415C-87D6-71B49457BD3C}"/>
    <cellStyle name="Normal 9 5 3 3 2 3 2" xfId="5102" xr:uid="{23EA2733-A4EF-44AA-8A23-03F20F52F734}"/>
    <cellStyle name="Normal 9 5 3 3 2 4" xfId="4180" xr:uid="{F252268B-17FE-4EF2-B7D5-1EF156CBFDAB}"/>
    <cellStyle name="Normal 9 5 3 3 2 4 2" xfId="5103" xr:uid="{DC09ACA9-565F-43F6-A12C-6E54A6B6381E}"/>
    <cellStyle name="Normal 9 5 3 3 2 5" xfId="5100" xr:uid="{3B34DC2B-8ED6-4E54-ABFB-7597A2CEA951}"/>
    <cellStyle name="Normal 9 5 3 3 3" xfId="2459" xr:uid="{1100F041-7013-4011-B7E9-6ABD1521E9CE}"/>
    <cellStyle name="Normal 9 5 3 3 3 2" xfId="5104" xr:uid="{1FEA9A29-744B-4E2F-AFE4-3C68C77CBD25}"/>
    <cellStyle name="Normal 9 5 3 3 4" xfId="4181" xr:uid="{A80640CE-FC27-4100-A5EB-63A3970C2BED}"/>
    <cellStyle name="Normal 9 5 3 3 4 2" xfId="5105" xr:uid="{1D11905B-691E-4E25-9113-C8EA8EE8B6AA}"/>
    <cellStyle name="Normal 9 5 3 3 5" xfId="4182" xr:uid="{CB2CE4F9-C17F-4803-A374-59C595B42827}"/>
    <cellStyle name="Normal 9 5 3 3 5 2" xfId="5106" xr:uid="{037F0DD3-9A27-435B-B2ED-A726593C6B72}"/>
    <cellStyle name="Normal 9 5 3 3 6" xfId="5099" xr:uid="{82953863-02C9-49F3-80E4-D1DF249E4E37}"/>
    <cellStyle name="Normal 9 5 3 4" xfId="2460" xr:uid="{FCDB9C80-43F6-4A5B-BBED-DE5941D49E5A}"/>
    <cellStyle name="Normal 9 5 3 4 2" xfId="2461" xr:uid="{11805AEA-F59F-4EFA-9421-06232667DFBD}"/>
    <cellStyle name="Normal 9 5 3 4 2 2" xfId="5108" xr:uid="{62EC8260-C4A5-47F7-B43F-EA806CEBC9E0}"/>
    <cellStyle name="Normal 9 5 3 4 3" xfId="4183" xr:uid="{FADE6932-84F6-407C-92EA-30FCF5442B21}"/>
    <cellStyle name="Normal 9 5 3 4 3 2" xfId="5109" xr:uid="{CA1DB43A-56FF-445B-91F6-D1DDDA68C645}"/>
    <cellStyle name="Normal 9 5 3 4 4" xfId="4184" xr:uid="{98C5779F-37A0-42A8-8D80-6E19DAB9B2DB}"/>
    <cellStyle name="Normal 9 5 3 4 4 2" xfId="5110" xr:uid="{EDA118A4-06AB-426F-B114-E271EFCE59E9}"/>
    <cellStyle name="Normal 9 5 3 4 5" xfId="5107" xr:uid="{9B730D21-CA2C-43DD-B18E-C10EEA508F38}"/>
    <cellStyle name="Normal 9 5 3 5" xfId="2462" xr:uid="{6CB1FF57-2812-4FFB-B071-959282B23E54}"/>
    <cellStyle name="Normal 9 5 3 5 2" xfId="4185" xr:uid="{4CBDDB8B-BF31-47D2-9822-1ABE0A67346D}"/>
    <cellStyle name="Normal 9 5 3 5 2 2" xfId="5112" xr:uid="{E5E5B424-8CAF-4C2C-A454-522A04E3D1E4}"/>
    <cellStyle name="Normal 9 5 3 5 3" xfId="4186" xr:uid="{629FB2D1-9804-4BAD-90CC-49E37CC5DB0E}"/>
    <cellStyle name="Normal 9 5 3 5 3 2" xfId="5113" xr:uid="{B75328A8-4A4B-4A76-9479-2A8551669D26}"/>
    <cellStyle name="Normal 9 5 3 5 4" xfId="4187" xr:uid="{0149A49A-301A-440C-B271-6B96D61EF7CD}"/>
    <cellStyle name="Normal 9 5 3 5 4 2" xfId="5114" xr:uid="{0D4DB581-0E3C-4D0C-ADC1-2B581BA38FCA}"/>
    <cellStyle name="Normal 9 5 3 5 5" xfId="5111" xr:uid="{1348A7D2-AE52-46CD-827C-F7726FB4090F}"/>
    <cellStyle name="Normal 9 5 3 6" xfId="4188" xr:uid="{AE6AC554-E3E9-4154-B5DA-3D5C0CFFAC92}"/>
    <cellStyle name="Normal 9 5 3 6 2" xfId="5115" xr:uid="{3702509D-9FAC-4E49-82D2-2F6FA402127B}"/>
    <cellStyle name="Normal 9 5 3 7" xfId="4189" xr:uid="{F5F50589-A2E5-4B41-AC4B-F33ED65DF59D}"/>
    <cellStyle name="Normal 9 5 3 7 2" xfId="5116" xr:uid="{21DF8E15-580A-4428-876F-1AAF2C4EBB3D}"/>
    <cellStyle name="Normal 9 5 3 8" xfId="4190" xr:uid="{B558E2C8-7FF7-4309-A272-F22CE232C495}"/>
    <cellStyle name="Normal 9 5 3 8 2" xfId="5117" xr:uid="{BDC79263-C631-44A4-86A5-93ACD4B20F99}"/>
    <cellStyle name="Normal 9 5 3 9" xfId="5085" xr:uid="{57C22A03-88B0-4F1C-9382-4077FB1BCF53}"/>
    <cellStyle name="Normal 9 5 4" xfId="421" xr:uid="{F9299373-7D74-43CC-8C55-4CD041B13E7C}"/>
    <cellStyle name="Normal 9 5 4 2" xfId="881" xr:uid="{C1DC25A3-0DAB-4A5F-A737-C2CEBF6E41CE}"/>
    <cellStyle name="Normal 9 5 4 2 2" xfId="882" xr:uid="{AB141D54-ED50-46F7-890C-5627D7C98AC3}"/>
    <cellStyle name="Normal 9 5 4 2 2 2" xfId="2463" xr:uid="{7B9E222D-0846-4E35-B48E-11EC32446C84}"/>
    <cellStyle name="Normal 9 5 4 2 2 2 2" xfId="5121" xr:uid="{17E57F19-DFEE-471C-AABE-78D9608385C9}"/>
    <cellStyle name="Normal 9 5 4 2 2 3" xfId="4191" xr:uid="{95D22C28-C479-4F89-A27C-34F0B282C8E0}"/>
    <cellStyle name="Normal 9 5 4 2 2 3 2" xfId="5122" xr:uid="{86BB56E4-C3C4-4591-A804-01D157F09C23}"/>
    <cellStyle name="Normal 9 5 4 2 2 4" xfId="4192" xr:uid="{29C6BC6B-6052-443A-8337-1D359301216F}"/>
    <cellStyle name="Normal 9 5 4 2 2 4 2" xfId="5123" xr:uid="{A58003EB-E4E8-4593-86B1-6CBE69E7107E}"/>
    <cellStyle name="Normal 9 5 4 2 2 5" xfId="5120" xr:uid="{266BC402-0259-452C-B4DF-DCE07C1B3D84}"/>
    <cellStyle name="Normal 9 5 4 2 3" xfId="2464" xr:uid="{C7EE1D5F-53E3-4277-B7EF-0C0AF27A54CD}"/>
    <cellStyle name="Normal 9 5 4 2 3 2" xfId="5124" xr:uid="{9C6B5262-8FF7-45CA-A355-C805972A825E}"/>
    <cellStyle name="Normal 9 5 4 2 4" xfId="4193" xr:uid="{61AD352B-4854-4139-AA26-961A48FDC95D}"/>
    <cellStyle name="Normal 9 5 4 2 4 2" xfId="5125" xr:uid="{5DAAA511-40F7-4854-B544-EFA5B338E283}"/>
    <cellStyle name="Normal 9 5 4 2 5" xfId="4194" xr:uid="{2D454012-F06B-4736-AD73-28E814023C24}"/>
    <cellStyle name="Normal 9 5 4 2 5 2" xfId="5126" xr:uid="{BC4A1AF8-3DFB-4041-94E1-29F4A911242E}"/>
    <cellStyle name="Normal 9 5 4 2 6" xfId="5119" xr:uid="{475FADD0-4129-4374-B2A1-CAA5ACA3E0E5}"/>
    <cellStyle name="Normal 9 5 4 3" xfId="883" xr:uid="{E5ECB854-6420-4F5C-8F8C-7D57E6D30158}"/>
    <cellStyle name="Normal 9 5 4 3 2" xfId="2465" xr:uid="{4656942E-7B22-49F3-AD84-76C5E7786ABA}"/>
    <cellStyle name="Normal 9 5 4 3 2 2" xfId="5128" xr:uid="{8AF6873E-ED56-4E00-8F5A-0B3F0DCD0EC9}"/>
    <cellStyle name="Normal 9 5 4 3 3" xfId="4195" xr:uid="{56423D7C-6FB8-47E1-A68C-9B4DC150177D}"/>
    <cellStyle name="Normal 9 5 4 3 3 2" xfId="5129" xr:uid="{DA306545-910D-481A-8F9D-2DBCABDA4C5F}"/>
    <cellStyle name="Normal 9 5 4 3 4" xfId="4196" xr:uid="{5B088BD0-FBA3-4913-88A0-BDF50A5EDFD9}"/>
    <cellStyle name="Normal 9 5 4 3 4 2" xfId="5130" xr:uid="{6E59F932-E3A0-4A5B-A118-0B19A95537CB}"/>
    <cellStyle name="Normal 9 5 4 3 5" xfId="5127" xr:uid="{7B674231-08A2-4730-A522-3AE42506ECF5}"/>
    <cellStyle name="Normal 9 5 4 4" xfId="2466" xr:uid="{BDA4D40A-3EEF-4115-A7F8-8CB67DD1FB7B}"/>
    <cellStyle name="Normal 9 5 4 4 2" xfId="4197" xr:uid="{56E8118A-E91A-46CE-A885-1DDC45C0D86C}"/>
    <cellStyle name="Normal 9 5 4 4 2 2" xfId="5132" xr:uid="{EE1C80AC-1B57-434B-80D4-DD4A711A6830}"/>
    <cellStyle name="Normal 9 5 4 4 3" xfId="4198" xr:uid="{055C21C9-95AF-42D4-B2F3-DFDEEBA1D81B}"/>
    <cellStyle name="Normal 9 5 4 4 3 2" xfId="5133" xr:uid="{94410B69-2FAA-4560-8DA2-8F4732A1CE37}"/>
    <cellStyle name="Normal 9 5 4 4 4" xfId="4199" xr:uid="{2802C8A1-B5B4-469F-B865-ABB95A4FD9F1}"/>
    <cellStyle name="Normal 9 5 4 4 4 2" xfId="5134" xr:uid="{3E65C059-B437-4D65-899C-4C3DF1F52E76}"/>
    <cellStyle name="Normal 9 5 4 4 5" xfId="5131" xr:uid="{83420245-3C3A-42F6-A58B-49677A7F4752}"/>
    <cellStyle name="Normal 9 5 4 5" xfId="4200" xr:uid="{B25427B8-D515-4D9B-BCBC-03C786B40CAA}"/>
    <cellStyle name="Normal 9 5 4 5 2" xfId="5135" xr:uid="{DC3A455A-F6DB-4EDD-BF93-EB69D787A62C}"/>
    <cellStyle name="Normal 9 5 4 6" xfId="4201" xr:uid="{B442683E-82B7-4BD6-A371-ABBFF1B33435}"/>
    <cellStyle name="Normal 9 5 4 6 2" xfId="5136" xr:uid="{FBF3F163-AED4-4CBB-818F-C79F0EA66AAC}"/>
    <cellStyle name="Normal 9 5 4 7" xfId="4202" xr:uid="{7CAE15D8-FCDE-4644-B850-26D389B63157}"/>
    <cellStyle name="Normal 9 5 4 7 2" xfId="5137" xr:uid="{F27E80BC-110E-4678-8357-628D1CF3C5A4}"/>
    <cellStyle name="Normal 9 5 4 8" xfId="5118" xr:uid="{DB4E13F7-595A-4EEE-99D4-145E47FC3805}"/>
    <cellStyle name="Normal 9 5 5" xfId="422" xr:uid="{7BBEBAD2-86D0-47B7-A1DF-7314CA3BE5AD}"/>
    <cellStyle name="Normal 9 5 5 2" xfId="884" xr:uid="{C7C2FAB0-D149-444C-8ED8-7FB3E5766544}"/>
    <cellStyle name="Normal 9 5 5 2 2" xfId="2467" xr:uid="{464126F3-E95E-466A-AADE-4FC8D88491DB}"/>
    <cellStyle name="Normal 9 5 5 2 2 2" xfId="5140" xr:uid="{4D3F4DA0-C999-469B-8045-540C583FE11A}"/>
    <cellStyle name="Normal 9 5 5 2 3" xfId="4203" xr:uid="{934C237A-7426-435C-8D5F-5E30335E5CD1}"/>
    <cellStyle name="Normal 9 5 5 2 3 2" xfId="5141" xr:uid="{2352A62D-8CBE-4983-9815-5913C8FBE795}"/>
    <cellStyle name="Normal 9 5 5 2 4" xfId="4204" xr:uid="{DCE96AF9-1B30-4FB3-B864-CF91B205223A}"/>
    <cellStyle name="Normal 9 5 5 2 4 2" xfId="5142" xr:uid="{2B8DE261-C8BD-4BED-890B-E62303D71FDA}"/>
    <cellStyle name="Normal 9 5 5 2 5" xfId="5139" xr:uid="{1B322FAD-A56D-4878-BF2B-1CE471F74304}"/>
    <cellStyle name="Normal 9 5 5 3" xfId="2468" xr:uid="{94C40DB4-3135-41D2-8EB4-E4CE0045CA89}"/>
    <cellStyle name="Normal 9 5 5 3 2" xfId="4205" xr:uid="{B613D1E5-0B67-426E-9C07-E1F112C0E39C}"/>
    <cellStyle name="Normal 9 5 5 3 2 2" xfId="5144" xr:uid="{BA8A8C77-AE0E-425F-90BB-396CFF2ABE96}"/>
    <cellStyle name="Normal 9 5 5 3 3" xfId="4206" xr:uid="{611E2A79-7948-4E99-A20B-47B828D79421}"/>
    <cellStyle name="Normal 9 5 5 3 3 2" xfId="5145" xr:uid="{7739B031-3B06-41A4-8543-B5199AB18FF1}"/>
    <cellStyle name="Normal 9 5 5 3 4" xfId="4207" xr:uid="{2CBA6270-EEAF-4923-9ED9-C8E6A51C292D}"/>
    <cellStyle name="Normal 9 5 5 3 4 2" xfId="5146" xr:uid="{5B8D60C1-A66E-4D62-9DE4-85CA265CCFA0}"/>
    <cellStyle name="Normal 9 5 5 3 5" xfId="5143" xr:uid="{BF54EB48-5937-4193-BDA4-45A3F4862D89}"/>
    <cellStyle name="Normal 9 5 5 4" xfId="4208" xr:uid="{5B5654FC-2D15-4C76-8566-95206CEB9FEA}"/>
    <cellStyle name="Normal 9 5 5 4 2" xfId="5147" xr:uid="{0E239CD1-116D-4C78-894D-9398107716EC}"/>
    <cellStyle name="Normal 9 5 5 5" xfId="4209" xr:uid="{0FAB9EBA-AD61-4C09-8D51-8EFB76513E10}"/>
    <cellStyle name="Normal 9 5 5 5 2" xfId="5148" xr:uid="{3F96B7B3-54D5-445B-902D-A34680EC5456}"/>
    <cellStyle name="Normal 9 5 5 6" xfId="4210" xr:uid="{FF0D5B0D-3ADC-470D-94D4-88FC90F5F672}"/>
    <cellStyle name="Normal 9 5 5 6 2" xfId="5149" xr:uid="{EB2164E4-A797-42C1-A9B6-9ECD1BF67965}"/>
    <cellStyle name="Normal 9 5 5 7" xfId="5138" xr:uid="{768B6478-4AED-4C9F-88D4-0DCFAE187D71}"/>
    <cellStyle name="Normal 9 5 6" xfId="885" xr:uid="{ED99C8CE-1B16-4978-994F-D171DA1D704A}"/>
    <cellStyle name="Normal 9 5 6 2" xfId="2469" xr:uid="{DF3FDBD2-7CE1-4266-B6AB-EAB0326E1AA1}"/>
    <cellStyle name="Normal 9 5 6 2 2" xfId="4211" xr:uid="{D7BA203D-BA47-4519-8A85-00DB11EBC53D}"/>
    <cellStyle name="Normal 9 5 6 2 2 2" xfId="5152" xr:uid="{6FF2BB9A-8011-4197-8EC9-E87186823A26}"/>
    <cellStyle name="Normal 9 5 6 2 3" xfId="4212" xr:uid="{536FB0F4-4831-4D7A-B29D-2248228B42D5}"/>
    <cellStyle name="Normal 9 5 6 2 3 2" xfId="5153" xr:uid="{140E97CE-0ABB-45A4-A81D-EBE4F5F6B465}"/>
    <cellStyle name="Normal 9 5 6 2 4" xfId="4213" xr:uid="{6C453836-85AA-441B-97EF-F68642DA124C}"/>
    <cellStyle name="Normal 9 5 6 2 4 2" xfId="5154" xr:uid="{CDBF5727-468D-4B26-B2C1-38A2BBFE020C}"/>
    <cellStyle name="Normal 9 5 6 2 5" xfId="5151" xr:uid="{ADCA12D0-E7CC-4173-B883-378D4E8F3295}"/>
    <cellStyle name="Normal 9 5 6 3" xfId="4214" xr:uid="{E0586A18-EF37-4CC0-99DF-B4185E079218}"/>
    <cellStyle name="Normal 9 5 6 3 2" xfId="5155" xr:uid="{3767D127-A4C8-4059-B3BE-6D013C96D4B8}"/>
    <cellStyle name="Normal 9 5 6 4" xfId="4215" xr:uid="{EF93DC23-14DE-4D6D-9B6D-8EF495F465F6}"/>
    <cellStyle name="Normal 9 5 6 4 2" xfId="5156" xr:uid="{3DE0DEAE-F9A2-4717-981E-519332A01A9D}"/>
    <cellStyle name="Normal 9 5 6 5" xfId="4216" xr:uid="{F5132C98-6B48-492F-9EED-E9DEADF77185}"/>
    <cellStyle name="Normal 9 5 6 5 2" xfId="5157" xr:uid="{2FA07E52-7B49-42EA-AC7D-E38B3126106D}"/>
    <cellStyle name="Normal 9 5 6 6" xfId="5150" xr:uid="{F33713E3-FF2A-4943-82A8-FAC8E44D50B3}"/>
    <cellStyle name="Normal 9 5 7" xfId="2470" xr:uid="{F3DFD553-BC48-4280-BB15-A7536C95A16F}"/>
    <cellStyle name="Normal 9 5 7 2" xfId="4217" xr:uid="{92CDBFDB-B7B4-418D-9A46-51FAB9821FD4}"/>
    <cellStyle name="Normal 9 5 7 2 2" xfId="5159" xr:uid="{1AC902E0-F84F-4A78-88FD-C203DD4B6429}"/>
    <cellStyle name="Normal 9 5 7 3" xfId="4218" xr:uid="{243E8EA1-FBB0-4E39-B6E8-5B166133CCE3}"/>
    <cellStyle name="Normal 9 5 7 3 2" xfId="5160" xr:uid="{F90443B1-A6CD-4278-AB41-4602EDF2B16D}"/>
    <cellStyle name="Normal 9 5 7 4" xfId="4219" xr:uid="{AA341C69-02CB-4397-9FC4-5A5FB91F45F2}"/>
    <cellStyle name="Normal 9 5 7 4 2" xfId="5161" xr:uid="{71ABA520-F98D-4160-836F-B448A01055EA}"/>
    <cellStyle name="Normal 9 5 7 5" xfId="5158" xr:uid="{3590F27C-0FD7-40B4-8892-972D7CFE1A09}"/>
    <cellStyle name="Normal 9 5 8" xfId="4220" xr:uid="{9ADDC094-9752-4636-8ACA-A924C449E38A}"/>
    <cellStyle name="Normal 9 5 8 2" xfId="4221" xr:uid="{8D6BC9AA-C390-42D0-AC96-D8C1CFADCD89}"/>
    <cellStyle name="Normal 9 5 8 2 2" xfId="5163" xr:uid="{5C920BF5-2A0D-4CF9-BCF6-324C061495D1}"/>
    <cellStyle name="Normal 9 5 8 3" xfId="4222" xr:uid="{A13CE9B2-3A1F-44E9-AA3B-C295DEC13432}"/>
    <cellStyle name="Normal 9 5 8 3 2" xfId="5164" xr:uid="{6A6D5F43-62B8-40AE-8FE0-9A0C0F98AA16}"/>
    <cellStyle name="Normal 9 5 8 4" xfId="4223" xr:uid="{929A4F73-CFEC-4DCB-B3FE-CEDE14ED0EED}"/>
    <cellStyle name="Normal 9 5 8 4 2" xfId="5165" xr:uid="{0E124379-F668-43F7-9E72-7561F25D27C8}"/>
    <cellStyle name="Normal 9 5 8 5" xfId="5162" xr:uid="{B03B1E4C-0DC3-4930-AC05-48C77654C80E}"/>
    <cellStyle name="Normal 9 5 9" xfId="4224" xr:uid="{5B17AF04-B77C-434C-9C5E-F448094EFA36}"/>
    <cellStyle name="Normal 9 5 9 2" xfId="5166" xr:uid="{A6B6AF6F-9E05-475B-930D-8C10ED30AC97}"/>
    <cellStyle name="Normal 9 6" xfId="180" xr:uid="{D45882C3-81B8-41CB-866B-3992AF008F1A}"/>
    <cellStyle name="Normal 9 6 10" xfId="5167" xr:uid="{8991D224-F007-4454-84BA-FB1FB00C2318}"/>
    <cellStyle name="Normal 9 6 2" xfId="181" xr:uid="{ACD33CBC-2454-4F41-B1C5-480CFA7A4ED7}"/>
    <cellStyle name="Normal 9 6 2 2" xfId="423" xr:uid="{DF362C7C-1753-4602-A369-E2E5D98C4080}"/>
    <cellStyle name="Normal 9 6 2 2 2" xfId="886" xr:uid="{CB5FA4CC-2A92-4175-9D35-57F6AD221DDA}"/>
    <cellStyle name="Normal 9 6 2 2 2 2" xfId="2471" xr:uid="{2D6DCA0F-1230-452D-BE30-5670E258BD9D}"/>
    <cellStyle name="Normal 9 6 2 2 2 2 2" xfId="5171" xr:uid="{61A69940-6267-475F-8BF1-F657215E3A02}"/>
    <cellStyle name="Normal 9 6 2 2 2 2 2 2" xfId="6034" xr:uid="{BC8723BC-204C-4748-9BA1-C4F4EDB1A42E}"/>
    <cellStyle name="Normal 9 6 2 2 2 2 2 3" xfId="6140" xr:uid="{4CDDBA08-3C99-49AE-8DE6-1856ACD94043}"/>
    <cellStyle name="Normal 9 6 2 2 2 3" xfId="4225" xr:uid="{F191F888-90BC-4733-BE27-4164D42A91AE}"/>
    <cellStyle name="Normal 9 6 2 2 2 3 2" xfId="5172" xr:uid="{9894F329-BFA2-47B4-BC1C-60862D9E9367}"/>
    <cellStyle name="Normal 9 6 2 2 2 4" xfId="4226" xr:uid="{E042A39B-9004-4919-A1D4-62E3535D1E65}"/>
    <cellStyle name="Normal 9 6 2 2 2 4 2" xfId="5173" xr:uid="{C5B43EE7-8092-40B6-8E00-EA15F2523D9E}"/>
    <cellStyle name="Normal 9 6 2 2 2 5" xfId="5170" xr:uid="{2C8F2764-A483-4865-A127-7521D1B889A7}"/>
    <cellStyle name="Normal 9 6 2 2 3" xfId="2472" xr:uid="{FDE40905-BDD1-434F-84E3-DB15FB419326}"/>
    <cellStyle name="Normal 9 6 2 2 3 2" xfId="4227" xr:uid="{1A8D58C9-3784-404A-B43C-62971592EC05}"/>
    <cellStyle name="Normal 9 6 2 2 3 2 2" xfId="5175" xr:uid="{9CED5783-50B6-4696-96A0-C0FD637ED003}"/>
    <cellStyle name="Normal 9 6 2 2 3 3" xfId="4228" xr:uid="{D1CE00D8-7D70-4AC2-AF10-21DA4604757D}"/>
    <cellStyle name="Normal 9 6 2 2 3 3 2" xfId="5176" xr:uid="{5AEDEB72-2BE2-4BF6-85AA-20AD35947076}"/>
    <cellStyle name="Normal 9 6 2 2 3 4" xfId="4229" xr:uid="{DFADDC91-3487-44EE-8DF5-096D7014E0F0}"/>
    <cellStyle name="Normal 9 6 2 2 3 4 2" xfId="5177" xr:uid="{C8B90B37-872F-47B0-9984-A08306BBDA7F}"/>
    <cellStyle name="Normal 9 6 2 2 3 5" xfId="5174" xr:uid="{BD6D87C9-05EB-45F9-9496-AFE5AA7278F1}"/>
    <cellStyle name="Normal 9 6 2 2 4" xfId="4230" xr:uid="{DF0862EA-D465-4705-8876-959010383B28}"/>
    <cellStyle name="Normal 9 6 2 2 4 2" xfId="5178" xr:uid="{CE232C25-0209-4F5B-9EE5-3922145EEA75}"/>
    <cellStyle name="Normal 9 6 2 2 5" xfId="4231" xr:uid="{3E53AFBD-746C-4A92-9EEC-C99D74920DAD}"/>
    <cellStyle name="Normal 9 6 2 2 5 2" xfId="5179" xr:uid="{5126F9B0-CA51-4F2F-9A64-EED29F3DCFF8}"/>
    <cellStyle name="Normal 9 6 2 2 6" xfId="4232" xr:uid="{FBEE55E0-AF70-4025-BED2-31B9653E891B}"/>
    <cellStyle name="Normal 9 6 2 2 6 2" xfId="5180" xr:uid="{CA86FC23-8CE9-40DA-B292-F273B31F6C7B}"/>
    <cellStyle name="Normal 9 6 2 2 7" xfId="5169" xr:uid="{10ED0386-4655-448D-AC99-034E0E199279}"/>
    <cellStyle name="Normal 9 6 2 3" xfId="887" xr:uid="{357909BD-FECD-4973-9196-7E91AB6B0A32}"/>
    <cellStyle name="Normal 9 6 2 3 2" xfId="2473" xr:uid="{5C8A8D68-FA6F-48B0-AC45-89813CCE5089}"/>
    <cellStyle name="Normal 9 6 2 3 2 2" xfId="4233" xr:uid="{9B75C736-416B-4079-A8DC-7EDC631AD350}"/>
    <cellStyle name="Normal 9 6 2 3 2 2 2" xfId="5183" xr:uid="{8F6FE7A7-3F84-4B2E-8536-A5A353469F4B}"/>
    <cellStyle name="Normal 9 6 2 3 2 3" xfId="4234" xr:uid="{02A81ADF-6952-4C67-B250-3DBE6275925E}"/>
    <cellStyle name="Normal 9 6 2 3 2 3 2" xfId="5184" xr:uid="{AAC0B694-C70E-4D43-B7CE-D86BA82CD04A}"/>
    <cellStyle name="Normal 9 6 2 3 2 4" xfId="4235" xr:uid="{D33B4622-4902-49AB-9299-926E18345028}"/>
    <cellStyle name="Normal 9 6 2 3 2 4 2" xfId="5185" xr:uid="{4FBD76EE-6E96-4389-90BA-E1346799F6ED}"/>
    <cellStyle name="Normal 9 6 2 3 2 5" xfId="5182" xr:uid="{4CBAD3AC-7020-4DF8-B0CB-FA5483F3187E}"/>
    <cellStyle name="Normal 9 6 2 3 3" xfId="4236" xr:uid="{08B2A2D4-2FFB-4118-858C-3C84B010D52E}"/>
    <cellStyle name="Normal 9 6 2 3 3 2" xfId="5186" xr:uid="{6B9E7C22-2ACC-4349-9B86-0B2826DCBEAF}"/>
    <cellStyle name="Normal 9 6 2 3 4" xfId="4237" xr:uid="{7513FBA7-6F3C-46DD-85BD-6B0FF415BA74}"/>
    <cellStyle name="Normal 9 6 2 3 4 2" xfId="5187" xr:uid="{FE0BE415-A75A-4B50-B2D4-09A2F9F827B3}"/>
    <cellStyle name="Normal 9 6 2 3 5" xfId="4238" xr:uid="{024F6EEC-5294-4D52-B25A-817FD495B8F7}"/>
    <cellStyle name="Normal 9 6 2 3 5 2" xfId="5188" xr:uid="{F261B1E1-75C6-4665-9F2D-643E54020758}"/>
    <cellStyle name="Normal 9 6 2 3 6" xfId="5181" xr:uid="{F76CF6FE-D2CB-4E10-A585-4C67C0B7B37C}"/>
    <cellStyle name="Normal 9 6 2 4" xfId="2474" xr:uid="{BDF91594-0DFC-4E7A-B1AD-6F6BC034D980}"/>
    <cellStyle name="Normal 9 6 2 4 2" xfId="4239" xr:uid="{BEC506C6-D1E7-4791-A3AE-0D41F1DDA703}"/>
    <cellStyle name="Normal 9 6 2 4 2 2" xfId="5190" xr:uid="{D66676BB-0756-4B34-98B8-58C1612A3091}"/>
    <cellStyle name="Normal 9 6 2 4 3" xfId="4240" xr:uid="{5C5A2110-F463-49E0-8899-825F7F3B5DDF}"/>
    <cellStyle name="Normal 9 6 2 4 3 2" xfId="5191" xr:uid="{90FEB216-758D-476F-A897-E3C0E9B057BB}"/>
    <cellStyle name="Normal 9 6 2 4 4" xfId="4241" xr:uid="{83805307-05E7-4AF7-B853-8386E49C6A46}"/>
    <cellStyle name="Normal 9 6 2 4 4 2" xfId="5192" xr:uid="{517F5C54-04A4-4765-B475-E2826394C373}"/>
    <cellStyle name="Normal 9 6 2 4 5" xfId="5189" xr:uid="{0C588246-6C4C-4990-B204-068B4FEEC585}"/>
    <cellStyle name="Normal 9 6 2 5" xfId="4242" xr:uid="{EE75F1CE-F890-4DE3-92B5-D49FD785613C}"/>
    <cellStyle name="Normal 9 6 2 5 2" xfId="4243" xr:uid="{E2714167-9628-4F21-963E-05368D7C523C}"/>
    <cellStyle name="Normal 9 6 2 5 2 2" xfId="5194" xr:uid="{A369CC39-75EE-43C4-9D71-F8446CC5E5B5}"/>
    <cellStyle name="Normal 9 6 2 5 3" xfId="4244" xr:uid="{82A0BA4B-1C46-4AE3-87DD-91BAC7FA7F4E}"/>
    <cellStyle name="Normal 9 6 2 5 3 2" xfId="5195" xr:uid="{4E98436E-79AF-41AA-926E-D5FBAE591D3B}"/>
    <cellStyle name="Normal 9 6 2 5 4" xfId="4245" xr:uid="{0F699474-8A70-4FC2-90FF-A1C0E8F0A73D}"/>
    <cellStyle name="Normal 9 6 2 5 4 2" xfId="5196" xr:uid="{239D36DF-7F98-44A9-8846-CBC828CBE037}"/>
    <cellStyle name="Normal 9 6 2 5 5" xfId="5193" xr:uid="{09F23EF5-FD2C-443C-BA39-240F072C54A8}"/>
    <cellStyle name="Normal 9 6 2 6" xfId="4246" xr:uid="{983386E0-EFA4-436A-9BB7-6E3EC398B434}"/>
    <cellStyle name="Normal 9 6 2 6 2" xfId="5197" xr:uid="{0BAE8933-EE7D-4BC8-9CB6-328D8BE79309}"/>
    <cellStyle name="Normal 9 6 2 7" xfId="4247" xr:uid="{429D67C4-8C7F-42A3-BC48-0DF03AE66967}"/>
    <cellStyle name="Normal 9 6 2 7 2" xfId="5198" xr:uid="{93A43DC1-F09C-4007-A4A8-016DB5B93543}"/>
    <cellStyle name="Normal 9 6 2 8" xfId="4248" xr:uid="{5702CEAA-FA35-40A3-B452-07BB4E4EFA23}"/>
    <cellStyle name="Normal 9 6 2 8 2" xfId="5199" xr:uid="{DEBF32C2-385B-4299-92D0-1B4CA1B5F868}"/>
    <cellStyle name="Normal 9 6 2 9" xfId="5168" xr:uid="{D1FFECBE-945C-440D-8E00-68B317CA461B}"/>
    <cellStyle name="Normal 9 6 3" xfId="424" xr:uid="{5B567034-937B-441C-A085-E36D06E6B98C}"/>
    <cellStyle name="Normal 9 6 3 2" xfId="888" xr:uid="{D9EE5E45-2B01-4546-B501-8AF871EE35BE}"/>
    <cellStyle name="Normal 9 6 3 2 2" xfId="889" xr:uid="{EE3E138E-7979-4919-8975-224C353C89DE}"/>
    <cellStyle name="Normal 9 6 3 2 2 2" xfId="5202" xr:uid="{A4667A46-3B17-4378-80DF-C13A8C42F169}"/>
    <cellStyle name="Normal 9 6 3 2 2 2 2" xfId="6035" xr:uid="{6AA533F6-EE42-4C06-9DB0-65C1DBADF245}"/>
    <cellStyle name="Normal 9 6 3 2 2 2 3" xfId="6141" xr:uid="{8E54BEBF-2F38-48CA-923C-E1B286AB11B7}"/>
    <cellStyle name="Normal 9 6 3 2 3" xfId="4249" xr:uid="{65D728D2-A84D-4EAF-A06E-BFFD3532E8E2}"/>
    <cellStyle name="Normal 9 6 3 2 3 2" xfId="5203" xr:uid="{7ED552CB-4E08-4B5F-A8BF-8C4B561B630C}"/>
    <cellStyle name="Normal 9 6 3 2 4" xfId="4250" xr:uid="{F93BD417-6135-484D-979A-055F81CCE10C}"/>
    <cellStyle name="Normal 9 6 3 2 4 2" xfId="5204" xr:uid="{0110D69D-CE13-412B-B5C1-1ED9B506D4F3}"/>
    <cellStyle name="Normal 9 6 3 2 5" xfId="5201" xr:uid="{7BA87026-9FAE-410A-ACB3-CE6D79C0DF27}"/>
    <cellStyle name="Normal 9 6 3 3" xfId="890" xr:uid="{21DAA8D4-B4B7-43B8-865C-2D292182F670}"/>
    <cellStyle name="Normal 9 6 3 3 2" xfId="4251" xr:uid="{D84821B7-2C43-4F41-B588-6C8739AE3351}"/>
    <cellStyle name="Normal 9 6 3 3 2 2" xfId="5206" xr:uid="{3A729F2A-660F-42D6-9CF1-0E28A581591A}"/>
    <cellStyle name="Normal 9 6 3 3 3" xfId="4252" xr:uid="{4A118C48-48AE-4832-AAA6-9118E0ED8804}"/>
    <cellStyle name="Normal 9 6 3 3 3 2" xfId="5207" xr:uid="{27ABDF69-2853-4AB7-95E7-58B597421DDF}"/>
    <cellStyle name="Normal 9 6 3 3 4" xfId="4253" xr:uid="{1F768446-63D4-40FD-9AAB-C5A6B5623612}"/>
    <cellStyle name="Normal 9 6 3 3 4 2" xfId="5208" xr:uid="{602796E2-0615-4D66-8F0F-A540ABA36B71}"/>
    <cellStyle name="Normal 9 6 3 3 5" xfId="5205" xr:uid="{A56948B1-99BD-4A9F-B822-FEBDA706A8A3}"/>
    <cellStyle name="Normal 9 6 3 4" xfId="4254" xr:uid="{A8B63FF5-8AD9-475B-A812-79C6C6AE424F}"/>
    <cellStyle name="Normal 9 6 3 4 2" xfId="5209" xr:uid="{22A8E6CE-5D35-4D9A-9C05-E029281B8660}"/>
    <cellStyle name="Normal 9 6 3 5" xfId="4255" xr:uid="{D127341E-D24C-49C6-BFA8-444F3B22C688}"/>
    <cellStyle name="Normal 9 6 3 5 2" xfId="5210" xr:uid="{305DD1F8-CBEF-498B-8274-91762452C4E2}"/>
    <cellStyle name="Normal 9 6 3 6" xfId="4256" xr:uid="{6AC90DC9-3240-4666-B945-90F88018BD63}"/>
    <cellStyle name="Normal 9 6 3 6 2" xfId="5211" xr:uid="{0EF26AC1-3F45-481D-AABA-CD1650217718}"/>
    <cellStyle name="Normal 9 6 3 7" xfId="5200" xr:uid="{0DA8BDC5-9660-4C3D-BB4E-B2EAC336036E}"/>
    <cellStyle name="Normal 9 6 4" xfId="425" xr:uid="{E8559379-803F-461A-A502-15E0A82062CC}"/>
    <cellStyle name="Normal 9 6 4 2" xfId="891" xr:uid="{111670AD-C9F9-43C4-AEB6-DEDD0F7211D4}"/>
    <cellStyle name="Normal 9 6 4 2 2" xfId="4257" xr:uid="{1BE8CFC7-3271-4829-9897-DA00DEC95822}"/>
    <cellStyle name="Normal 9 6 4 2 2 2" xfId="5214" xr:uid="{E83AD633-B07B-4CE1-86B0-A16D9402DEC1}"/>
    <cellStyle name="Normal 9 6 4 2 3" xfId="4258" xr:uid="{94B1017D-4198-44E0-A379-593151BF939C}"/>
    <cellStyle name="Normal 9 6 4 2 3 2" xfId="5215" xr:uid="{0182E99A-78CE-49C8-AB1D-120C3481AC25}"/>
    <cellStyle name="Normal 9 6 4 2 4" xfId="4259" xr:uid="{2AB24F8E-4206-4E0A-9A1A-A5192A888AC4}"/>
    <cellStyle name="Normal 9 6 4 2 4 2" xfId="5216" xr:uid="{F2D46425-FF92-4164-B01C-38E6E93ED2D3}"/>
    <cellStyle name="Normal 9 6 4 2 5" xfId="5213" xr:uid="{BA176108-D87B-4755-9450-DA2CA65B5CF2}"/>
    <cellStyle name="Normal 9 6 4 3" xfId="4260" xr:uid="{8B859A98-D542-4DB6-88BB-C817A595D392}"/>
    <cellStyle name="Normal 9 6 4 3 2" xfId="5217" xr:uid="{E05D1921-0B6A-42CE-AADB-37F88352273F}"/>
    <cellStyle name="Normal 9 6 4 4" xfId="4261" xr:uid="{7028839E-B95E-45D1-8980-4359E60CF123}"/>
    <cellStyle name="Normal 9 6 4 4 2" xfId="5218" xr:uid="{B3999542-C0B1-4264-B095-7F5577EE4EEA}"/>
    <cellStyle name="Normal 9 6 4 5" xfId="4262" xr:uid="{0D87C1E9-6861-4440-A6D1-E91812BC3418}"/>
    <cellStyle name="Normal 9 6 4 5 2" xfId="5219" xr:uid="{9BF9637D-BD2C-4104-B063-873A2788CF12}"/>
    <cellStyle name="Normal 9 6 4 6" xfId="5212" xr:uid="{F38EF539-8F64-42CF-9059-9980210DAB87}"/>
    <cellStyle name="Normal 9 6 5" xfId="892" xr:uid="{B50BC14A-6BC0-4008-A990-319B5E57D4D6}"/>
    <cellStyle name="Normal 9 6 5 2" xfId="4263" xr:uid="{803E03D1-ABE1-45ED-91B0-D5CC2FBFBC7E}"/>
    <cellStyle name="Normal 9 6 5 2 2" xfId="5221" xr:uid="{729B0934-1A0E-47C8-AB00-3B7552C362E4}"/>
    <cellStyle name="Normal 9 6 5 3" xfId="4264" xr:uid="{C6C8A325-207F-4DAF-9BB4-9A3B66D37464}"/>
    <cellStyle name="Normal 9 6 5 3 2" xfId="5222" xr:uid="{07C19AC8-4EBB-4C8E-B0E9-DDFD14C5EFD8}"/>
    <cellStyle name="Normal 9 6 5 4" xfId="4265" xr:uid="{5503890A-43F7-4125-861E-A4D397DC8D69}"/>
    <cellStyle name="Normal 9 6 5 4 2" xfId="5223" xr:uid="{AFDD0E80-84CC-4F0F-ADAD-6CFAB8215888}"/>
    <cellStyle name="Normal 9 6 5 5" xfId="5220" xr:uid="{B79B02CC-CA97-479B-AC1A-33FEB5460141}"/>
    <cellStyle name="Normal 9 6 6" xfId="4266" xr:uid="{28BED09F-BA75-44B7-B086-B027559B11EF}"/>
    <cellStyle name="Normal 9 6 6 2" xfId="4267" xr:uid="{7FCC35D4-8C03-4210-BB28-C20F2FCE6AC8}"/>
    <cellStyle name="Normal 9 6 6 2 2" xfId="5225" xr:uid="{4E4C0285-85C2-4A87-8087-E4AC056A07F0}"/>
    <cellStyle name="Normal 9 6 6 3" xfId="4268" xr:uid="{DDA440F7-9E42-4DB2-A2BD-B2828FC27D7C}"/>
    <cellStyle name="Normal 9 6 6 3 2" xfId="5226" xr:uid="{FA4C42C8-6F55-4179-AF11-23091C4A3F8A}"/>
    <cellStyle name="Normal 9 6 6 4" xfId="4269" xr:uid="{EFB24C45-815D-4EE7-9967-45C817E356A7}"/>
    <cellStyle name="Normal 9 6 6 4 2" xfId="5227" xr:uid="{D309831B-EF8E-476D-99A5-67A1C815D107}"/>
    <cellStyle name="Normal 9 6 6 5" xfId="5224" xr:uid="{CF4CAD37-F1DD-40BB-BFDA-4FF04207FE0F}"/>
    <cellStyle name="Normal 9 6 7" xfId="4270" xr:uid="{F1E0020A-419B-4338-99F6-11DBF23F3EE2}"/>
    <cellStyle name="Normal 9 6 7 2" xfId="5228" xr:uid="{6F5BA614-BE6D-48BE-ACB5-3964D80C5B6D}"/>
    <cellStyle name="Normal 9 6 8" xfId="4271" xr:uid="{F1B9F607-E2AD-4889-A27C-4A37DB7F57F0}"/>
    <cellStyle name="Normal 9 6 8 2" xfId="5229" xr:uid="{1AC9F32C-8E9E-4B1E-9195-47D6C6C22130}"/>
    <cellStyle name="Normal 9 6 9" xfId="4272" xr:uid="{1F202367-F453-409F-B80B-5021E3BC6640}"/>
    <cellStyle name="Normal 9 6 9 2" xfId="5230" xr:uid="{2E4A32F8-FFD4-44D0-858E-CAC6A83E828B}"/>
    <cellStyle name="Normal 9 7" xfId="182" xr:uid="{F9F60916-EFAE-42C7-802B-C7208DF6FEC3}"/>
    <cellStyle name="Normal 9 7 2" xfId="426" xr:uid="{6BBFEF97-23C0-43F7-9AA4-8BAFC100E40E}"/>
    <cellStyle name="Normal 9 7 2 2" xfId="893" xr:uid="{2AC30472-2A92-4251-A57D-9373169882C8}"/>
    <cellStyle name="Normal 9 7 2 2 2" xfId="2475" xr:uid="{EF55F1BF-DC6A-471D-B2E5-83352AFD61D7}"/>
    <cellStyle name="Normal 9 7 2 2 2 2" xfId="2476" xr:uid="{A2F5B58B-8DED-4A48-9907-AD58931C8C46}"/>
    <cellStyle name="Normal 9 7 2 2 2 2 2" xfId="5235" xr:uid="{296D2858-C657-4F32-93FB-BB4DB5B0B4A6}"/>
    <cellStyle name="Normal 9 7 2 2 2 3" xfId="5234" xr:uid="{A3626FA6-1803-4F0C-AE46-1AAFC959405C}"/>
    <cellStyle name="Normal 9 7 2 2 3" xfId="2477" xr:uid="{21A64348-44AD-4E6E-B37D-C368AD41FD12}"/>
    <cellStyle name="Normal 9 7 2 2 3 2" xfId="5236" xr:uid="{E6734DF6-B962-497C-B383-DD38A26E97D4}"/>
    <cellStyle name="Normal 9 7 2 2 4" xfId="4273" xr:uid="{769E625D-96EC-41B9-9DED-43F0D48A27A2}"/>
    <cellStyle name="Normal 9 7 2 2 4 2" xfId="5237" xr:uid="{FD6918B1-824C-48E1-963F-2E9CE10E5B8A}"/>
    <cellStyle name="Normal 9 7 2 2 5" xfId="5233" xr:uid="{BA94B4E5-EACB-46A0-BC57-EB97150B9495}"/>
    <cellStyle name="Normal 9 7 2 3" xfId="2478" xr:uid="{37D1388C-C5CF-4221-8D83-B1317A2A8432}"/>
    <cellStyle name="Normal 9 7 2 3 2" xfId="2479" xr:uid="{DCD2614E-7150-4713-A219-9D4005AC0712}"/>
    <cellStyle name="Normal 9 7 2 3 2 2" xfId="5239" xr:uid="{D2F38DB7-3D35-4B25-A202-711A8D79CA81}"/>
    <cellStyle name="Normal 9 7 2 3 3" xfId="4274" xr:uid="{5D0194DA-575C-48BE-9BA6-849866991B83}"/>
    <cellStyle name="Normal 9 7 2 3 3 2" xfId="5240" xr:uid="{BEBC0420-E858-4D41-ACD9-6580F40F18E8}"/>
    <cellStyle name="Normal 9 7 2 3 4" xfId="4275" xr:uid="{FEEAF5C0-49D1-433D-B7F9-EBBB7E5BFF42}"/>
    <cellStyle name="Normal 9 7 2 3 4 2" xfId="5241" xr:uid="{B9599E96-9ACF-46A6-ABBE-DB7257A6B8C2}"/>
    <cellStyle name="Normal 9 7 2 3 5" xfId="5238" xr:uid="{38E22747-F8FA-4583-B34B-B88586B6E6DB}"/>
    <cellStyle name="Normal 9 7 2 4" xfId="2480" xr:uid="{779DBD5C-28F1-428F-9639-42A3DD59199B}"/>
    <cellStyle name="Normal 9 7 2 4 2" xfId="5242" xr:uid="{631435FD-A526-408C-8799-83DD6BF85E3B}"/>
    <cellStyle name="Normal 9 7 2 5" xfId="4276" xr:uid="{BEE887AC-2ECB-4320-A083-69EE2F856A75}"/>
    <cellStyle name="Normal 9 7 2 5 2" xfId="5243" xr:uid="{DE21C50B-557F-4663-91D3-6B6F6A635320}"/>
    <cellStyle name="Normal 9 7 2 6" xfId="4277" xr:uid="{C3CD3745-96F7-4C0A-A9D4-A4E4710EFE5A}"/>
    <cellStyle name="Normal 9 7 2 6 2" xfId="5244" xr:uid="{E172D2CB-EB7A-4BBA-8A33-3D42ECEECE1A}"/>
    <cellStyle name="Normal 9 7 2 7" xfId="5232" xr:uid="{D5F69578-508F-4A2F-B79D-1B42AF37754E}"/>
    <cellStyle name="Normal 9 7 3" xfId="894" xr:uid="{A52BB597-D782-45FB-B9DE-B77A073315E2}"/>
    <cellStyle name="Normal 9 7 3 2" xfId="2481" xr:uid="{4C2A0584-D12C-4750-B498-59916D4AE688}"/>
    <cellStyle name="Normal 9 7 3 2 2" xfId="2482" xr:uid="{CD70449F-E689-4E40-8B71-D26EFD20B1C0}"/>
    <cellStyle name="Normal 9 7 3 2 2 2" xfId="5247" xr:uid="{55088910-AB91-43DF-99C1-228BC3556ECA}"/>
    <cellStyle name="Normal 9 7 3 2 3" xfId="4278" xr:uid="{67A0EB92-AAEB-4966-8364-ED1202D11207}"/>
    <cellStyle name="Normal 9 7 3 2 3 2" xfId="5248" xr:uid="{9AC268D4-9008-4F99-9249-9943A87DA270}"/>
    <cellStyle name="Normal 9 7 3 2 4" xfId="4279" xr:uid="{D2DBB5ED-5A40-4D87-A2F6-C288A0EAD617}"/>
    <cellStyle name="Normal 9 7 3 2 4 2" xfId="5249" xr:uid="{60A9FB42-7840-47A3-9F91-89E3B8153970}"/>
    <cellStyle name="Normal 9 7 3 2 5" xfId="5246" xr:uid="{2DF8277F-B024-46E9-B9F8-D0E6643515F3}"/>
    <cellStyle name="Normal 9 7 3 3" xfId="2483" xr:uid="{71CC5FA0-E452-4FB1-811F-9C0123A525FC}"/>
    <cellStyle name="Normal 9 7 3 3 2" xfId="5250" xr:uid="{62E16DD8-1406-4DFD-B66F-2E20A44CEDB9}"/>
    <cellStyle name="Normal 9 7 3 4" xfId="4280" xr:uid="{21AF8686-C62F-48F8-A9CC-383EA180BDC0}"/>
    <cellStyle name="Normal 9 7 3 4 2" xfId="5251" xr:uid="{74E54AD2-39BA-4B90-926C-4C3DF9F49B8C}"/>
    <cellStyle name="Normal 9 7 3 5" xfId="4281" xr:uid="{5505C02F-4707-45D5-9B8F-EB445829DE86}"/>
    <cellStyle name="Normal 9 7 3 5 2" xfId="5252" xr:uid="{A018C262-5F09-4D9D-8EEC-268409B2059E}"/>
    <cellStyle name="Normal 9 7 3 6" xfId="5245" xr:uid="{4C663B67-DFFB-43E5-800E-63787C814070}"/>
    <cellStyle name="Normal 9 7 4" xfId="2484" xr:uid="{1B0CD3B6-4C9A-41CE-AB8D-FCE16C36112E}"/>
    <cellStyle name="Normal 9 7 4 2" xfId="2485" xr:uid="{44D1C19D-646E-4468-AB87-3EDFFF9A5043}"/>
    <cellStyle name="Normal 9 7 4 2 2" xfId="5254" xr:uid="{7701FBB5-7A43-47F8-B38D-8FE7AB312CE1}"/>
    <cellStyle name="Normal 9 7 4 3" xfId="4282" xr:uid="{6220B389-0457-4BAE-ABBB-9B075C55833A}"/>
    <cellStyle name="Normal 9 7 4 3 2" xfId="5255" xr:uid="{A2E0860B-80D4-4C06-A786-0E6F8CE7EEBB}"/>
    <cellStyle name="Normal 9 7 4 4" xfId="4283" xr:uid="{9A620353-3AF8-4C9E-A1D2-1003C267C58A}"/>
    <cellStyle name="Normal 9 7 4 4 2" xfId="5256" xr:uid="{393C28D0-CCFC-432E-BF97-6AA503A484EC}"/>
    <cellStyle name="Normal 9 7 4 5" xfId="5253" xr:uid="{0427D0D3-6BD9-4CEC-AD42-B334CCAF4ACF}"/>
    <cellStyle name="Normal 9 7 5" xfId="2486" xr:uid="{8896B90A-82A2-4264-AD85-E0732A5CFFB5}"/>
    <cellStyle name="Normal 9 7 5 2" xfId="4284" xr:uid="{D20F3DD7-9BEB-4E67-9EB0-9B3E06ECCD47}"/>
    <cellStyle name="Normal 9 7 5 2 2" xfId="5258" xr:uid="{1D000A2A-6335-45C5-9E42-B5DCD370BDF3}"/>
    <cellStyle name="Normal 9 7 5 3" xfId="4285" xr:uid="{BDFF0B52-941E-4B70-BD4C-B1439C3F3971}"/>
    <cellStyle name="Normal 9 7 5 3 2" xfId="5259" xr:uid="{E42B4B6B-775B-4327-B009-08C94047FB0E}"/>
    <cellStyle name="Normal 9 7 5 4" xfId="4286" xr:uid="{D6337860-2D83-4245-B963-BCDCC47EDE0F}"/>
    <cellStyle name="Normal 9 7 5 4 2" xfId="5260" xr:uid="{2B68DE93-B461-438B-86A9-DAF3589BFA3D}"/>
    <cellStyle name="Normal 9 7 5 5" xfId="5257" xr:uid="{EFD321D7-A691-4262-9CC9-2B76271C5DC4}"/>
    <cellStyle name="Normal 9 7 6" xfId="4287" xr:uid="{C19443B4-C01D-4D6D-BBEA-37D6D428D042}"/>
    <cellStyle name="Normal 9 7 6 2" xfId="5261" xr:uid="{A65EDC7C-6736-4B2B-8FA8-EF9D2099F101}"/>
    <cellStyle name="Normal 9 7 7" xfId="4288" xr:uid="{1BEF4627-3EB0-4C6E-9011-1B344B5CAEFE}"/>
    <cellStyle name="Normal 9 7 7 2" xfId="5262" xr:uid="{E07445AF-B7B2-43EE-9A0E-AC057031B774}"/>
    <cellStyle name="Normal 9 7 8" xfId="4289" xr:uid="{D25280A6-328C-4121-8019-FD82FCC98048}"/>
    <cellStyle name="Normal 9 7 8 2" xfId="5263" xr:uid="{17397227-3CC7-4980-910D-BFC5668191FA}"/>
    <cellStyle name="Normal 9 7 9" xfId="5231" xr:uid="{481B0B5A-8E0F-4F1A-A9C7-E0C0ADA9BE9C}"/>
    <cellStyle name="Normal 9 8" xfId="427" xr:uid="{A44367C3-C9CC-4C6C-A109-40DEC46A588E}"/>
    <cellStyle name="Normal 9 8 2" xfId="895" xr:uid="{192CA88B-8BF0-454A-BF21-24E13DA4A28C}"/>
    <cellStyle name="Normal 9 8 2 2" xfId="896" xr:uid="{2F5BF66A-31D1-4A0B-951B-71992961E8CA}"/>
    <cellStyle name="Normal 9 8 2 2 2" xfId="2487" xr:uid="{AA3F4127-74CF-456A-ACB5-8E6303E24376}"/>
    <cellStyle name="Normal 9 8 2 2 2 2" xfId="5267" xr:uid="{5E191E22-B529-4504-BDC5-D4148940CE76}"/>
    <cellStyle name="Normal 9 8 2 2 3" xfId="4290" xr:uid="{272B4A9D-EAD5-4A63-BDD6-ECCE8A0DA28F}"/>
    <cellStyle name="Normal 9 8 2 2 3 2" xfId="5268" xr:uid="{CE6FC8CE-C8FE-422F-BF57-0A0D21FBE035}"/>
    <cellStyle name="Normal 9 8 2 2 4" xfId="4291" xr:uid="{9B204EB9-E65D-4842-9DAF-B22A49C57817}"/>
    <cellStyle name="Normal 9 8 2 2 4 2" xfId="5269" xr:uid="{E6CB98E7-EA2F-4881-BEED-E95912FBD2DA}"/>
    <cellStyle name="Normal 9 8 2 2 5" xfId="5266" xr:uid="{E142128A-DF0D-4DCC-A3FA-946AD814E133}"/>
    <cellStyle name="Normal 9 8 2 3" xfId="2488" xr:uid="{BE5DB3D4-49BB-4FC5-85BD-7578D8E0F01C}"/>
    <cellStyle name="Normal 9 8 2 3 2" xfId="5270" xr:uid="{2B6F9D73-1E26-4B65-92A7-AC24A3D789D1}"/>
    <cellStyle name="Normal 9 8 2 4" xfId="4292" xr:uid="{AF0EEC1A-006A-4F95-BA10-6875F4C5696D}"/>
    <cellStyle name="Normal 9 8 2 4 2" xfId="5271" xr:uid="{E062E8F0-92D5-41B6-AAD0-CBB424596AD5}"/>
    <cellStyle name="Normal 9 8 2 5" xfId="4293" xr:uid="{B99102E6-D5A2-43E0-8477-A4F7F6DAA601}"/>
    <cellStyle name="Normal 9 8 2 5 2" xfId="5272" xr:uid="{BC216949-AC9A-4A3B-9AD0-67FB0C976C47}"/>
    <cellStyle name="Normal 9 8 2 6" xfId="5265" xr:uid="{5320FCD8-E212-49B7-B8BC-7D38C87BFD41}"/>
    <cellStyle name="Normal 9 8 3" xfId="897" xr:uid="{8EC90049-5E61-4BA2-B9AC-F5535198D0C7}"/>
    <cellStyle name="Normal 9 8 3 2" xfId="2489" xr:uid="{9ED82E24-C8A0-41D3-A6C7-87EB61A91C3E}"/>
    <cellStyle name="Normal 9 8 3 2 2" xfId="5274" xr:uid="{5014B30E-9EE6-4238-811B-A2373B876F11}"/>
    <cellStyle name="Normal 9 8 3 3" xfId="4294" xr:uid="{6454F8F4-4CF6-4FB2-A551-1BD52BE9051A}"/>
    <cellStyle name="Normal 9 8 3 3 2" xfId="5275" xr:uid="{EF96B3FB-FDEE-4F45-99E9-6904EF4794A2}"/>
    <cellStyle name="Normal 9 8 3 4" xfId="4295" xr:uid="{ACB9A0F7-CC9E-47A1-8A06-9A386AF6E78E}"/>
    <cellStyle name="Normal 9 8 3 4 2" xfId="5276" xr:uid="{950294F7-92D6-4939-AB51-77600F769D41}"/>
    <cellStyle name="Normal 9 8 3 5" xfId="5273" xr:uid="{E055FA42-195A-4DB5-9465-EF7F0C3CDF7B}"/>
    <cellStyle name="Normal 9 8 4" xfId="2490" xr:uid="{2E5988CA-1E58-4B3E-BC3F-5CC371A24B1D}"/>
    <cellStyle name="Normal 9 8 4 2" xfId="4296" xr:uid="{E659152A-9564-4D65-BC28-244EE5092E72}"/>
    <cellStyle name="Normal 9 8 4 2 2" xfId="5278" xr:uid="{6A8620F6-ABD4-4D79-BB6C-EB47F27466A2}"/>
    <cellStyle name="Normal 9 8 4 3" xfId="4297" xr:uid="{BFB7D1E2-9F5B-422C-A838-920D2DBF3EA7}"/>
    <cellStyle name="Normal 9 8 4 3 2" xfId="5279" xr:uid="{F34B7A67-23BE-4459-ACE9-4201597F8EB5}"/>
    <cellStyle name="Normal 9 8 4 4" xfId="4298" xr:uid="{BB5CD6E1-B00E-41D2-A2E0-8BA536632BE5}"/>
    <cellStyle name="Normal 9 8 4 4 2" xfId="5280" xr:uid="{F19AC60B-A4C9-4605-B06E-A33ED9312820}"/>
    <cellStyle name="Normal 9 8 4 5" xfId="5277" xr:uid="{7698771C-3592-4856-84E4-8BCE7987DBAF}"/>
    <cellStyle name="Normal 9 8 5" xfId="4299" xr:uid="{041FFFBC-3149-427F-91FC-6B435B2D4896}"/>
    <cellStyle name="Normal 9 8 5 2" xfId="5281" xr:uid="{3716F970-7411-4F12-9875-80BCBF028632}"/>
    <cellStyle name="Normal 9 8 6" xfId="4300" xr:uid="{A70A6BF3-1DB6-4CD8-A77D-A332972F7EB1}"/>
    <cellStyle name="Normal 9 8 6 2" xfId="5282" xr:uid="{13D9D9FE-5569-4A21-9968-C1918F01268A}"/>
    <cellStyle name="Normal 9 8 7" xfId="4301" xr:uid="{76B16DBA-2EDE-4115-83F1-53F47D30E02F}"/>
    <cellStyle name="Normal 9 8 7 2" xfId="5283" xr:uid="{C3931038-EAFC-468F-B52E-5F788BCC0438}"/>
    <cellStyle name="Normal 9 8 8" xfId="5264" xr:uid="{70DBCD5F-DF3D-4D65-9C5A-6CCF830CF083}"/>
    <cellStyle name="Normal 9 9" xfId="428" xr:uid="{C27FF1F2-BC9F-4E2A-9F06-03E7DC04FC84}"/>
    <cellStyle name="Normal 9 9 2" xfId="898" xr:uid="{4C229555-56A1-4D34-A53F-E80C242EA2DE}"/>
    <cellStyle name="Normal 9 9 2 2" xfId="2491" xr:uid="{70E07BD4-3C31-4380-A4F2-75F6828C52DB}"/>
    <cellStyle name="Normal 9 9 2 2 2" xfId="5286" xr:uid="{02A05929-986C-4198-A15A-AC5EAC2F7194}"/>
    <cellStyle name="Normal 9 9 2 3" xfId="4302" xr:uid="{617C2D24-83D3-4EEE-B6CB-7B4DEEF1EF3A}"/>
    <cellStyle name="Normal 9 9 2 3 2" xfId="5287" xr:uid="{E40ECA41-150D-455B-934A-CD2250392B90}"/>
    <cellStyle name="Normal 9 9 2 4" xfId="4303" xr:uid="{B62BEAAD-8E54-4C05-8D30-F79E906C72F4}"/>
    <cellStyle name="Normal 9 9 2 4 2" xfId="5288" xr:uid="{83D093C2-1712-4CA6-9EFD-9312C303AD57}"/>
    <cellStyle name="Normal 9 9 2 5" xfId="5285" xr:uid="{4D1A929F-424B-4982-A256-3412859A42E2}"/>
    <cellStyle name="Normal 9 9 3" xfId="2492" xr:uid="{75EA9272-7F41-4C7B-AE90-458C38A0FDB1}"/>
    <cellStyle name="Normal 9 9 3 2" xfId="4304" xr:uid="{C88B72B3-FCE5-4105-B95C-584B4405530F}"/>
    <cellStyle name="Normal 9 9 3 2 2" xfId="5290" xr:uid="{33C59781-2E54-46A4-9495-F3B832B259E4}"/>
    <cellStyle name="Normal 9 9 3 3" xfId="4305" xr:uid="{F2651194-432F-4FB3-83D4-F386C53221D4}"/>
    <cellStyle name="Normal 9 9 3 3 2" xfId="5291" xr:uid="{29C1E63B-79AB-4C78-ABFF-630125D07FB2}"/>
    <cellStyle name="Normal 9 9 3 4" xfId="4306" xr:uid="{080A8BCF-C9CC-4282-A5A7-FF1B8EA47B47}"/>
    <cellStyle name="Normal 9 9 3 4 2" xfId="5292" xr:uid="{7C6D537C-EB63-4784-871F-10917A2072C5}"/>
    <cellStyle name="Normal 9 9 3 5" xfId="5289" xr:uid="{24F67638-B548-42AE-8EEC-49EBEC57A46C}"/>
    <cellStyle name="Normal 9 9 4" xfId="4307" xr:uid="{BE86067B-905B-42D0-8E30-DA245E153D79}"/>
    <cellStyle name="Normal 9 9 4 2" xfId="5293" xr:uid="{0D643A71-D7A2-4662-A7BA-216C69D95B77}"/>
    <cellStyle name="Normal 9 9 5" xfId="4308" xr:uid="{D23A607B-E71B-4FC2-A756-3DF0078BA581}"/>
    <cellStyle name="Normal 9 9 5 2" xfId="5294" xr:uid="{ECC0B860-29C2-4EB0-8C88-6074BD3D163F}"/>
    <cellStyle name="Normal 9 9 6" xfId="4309" xr:uid="{9E5B792A-EB24-48A1-A097-178EAD681DFD}"/>
    <cellStyle name="Normal 9 9 6 2" xfId="5295" xr:uid="{B9D50CBA-A2D6-48FC-B807-07C714D37F9F}"/>
    <cellStyle name="Normal 9 9 7" xfId="5284" xr:uid="{07715F54-E15A-464E-8164-21611098608A}"/>
    <cellStyle name="Percent 2" xfId="183" xr:uid="{C0009B05-5D49-41AE-9778-9B12442D9DE9}"/>
    <cellStyle name="Percent 2 2" xfId="5296" xr:uid="{9D42B14F-0174-4D7A-82FD-596F28932C01}"/>
    <cellStyle name="Percent 2 2 2" xfId="6073" xr:uid="{68262D7C-6999-45C3-AA6C-EDA979FE5350}"/>
    <cellStyle name="Percent 2 2 3" xfId="6037" xr:uid="{0E86F412-39E0-4D1C-8D00-37917C46A29D}"/>
    <cellStyle name="Percent 2 2 4" xfId="6142" xr:uid="{CDAE4D54-480C-4504-AF0D-3AD1ADD0ACA7}"/>
    <cellStyle name="Percent 2 3" xfId="6036" xr:uid="{8A97AADF-A4A3-4187-830B-885343C12E01}"/>
    <cellStyle name="Percent 2 3 2" xfId="6074" xr:uid="{DC0F0545-C4A4-4AB8-9AFD-D0AEDEBC690D}"/>
    <cellStyle name="Percent 3" xfId="6075" xr:uid="{F2359B78-D89A-427E-A7E0-C7F287B7F75A}"/>
    <cellStyle name="Гиперссылка 2" xfId="4" xr:uid="{49BAA0F8-B3D3-41B5-87DD-435502328B29}"/>
    <cellStyle name="Гиперссылка 2 2" xfId="5297" xr:uid="{1F1E92B1-5C48-46B2-9530-D0650EC0EA75}"/>
    <cellStyle name="Обычный 2" xfId="1" xr:uid="{A3CD5D5E-4502-4158-8112-08CDD679ACF5}"/>
    <cellStyle name="Обычный 2 2" xfId="5" xr:uid="{D19F253E-EE9B-4476-9D91-2EE3A6D7A3DC}"/>
    <cellStyle name="Обычный 2 2 2" xfId="5299" xr:uid="{03C022D1-7E50-4EC2-B9AA-D0A1D426A81F}"/>
    <cellStyle name="Обычный 2 3" xfId="5298" xr:uid="{0203042F-E28C-4237-BBEA-F911D49994CA}"/>
    <cellStyle name="常规_Sheet1_1" xfId="4411" xr:uid="{CC451EA4-543D-4E9A-B081-C65682152465}"/>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E7" sqref="E7"/>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44" t="s">
        <v>2</v>
      </c>
      <c r="C8" s="94"/>
      <c r="D8" s="94"/>
      <c r="E8" s="94"/>
      <c r="F8" s="94"/>
      <c r="G8" s="95"/>
    </row>
    <row r="9" spans="2:7" ht="14.25">
      <c r="B9" s="144"/>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O206"/>
  <sheetViews>
    <sheetView tabSelected="1" topLeftCell="A181" zoomScale="90" zoomScaleNormal="90" workbookViewId="0">
      <selection activeCell="N207" sqref="N207"/>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6" t="s">
        <v>139</v>
      </c>
      <c r="C2" s="132"/>
      <c r="D2" s="132"/>
      <c r="E2" s="132"/>
      <c r="F2" s="132"/>
      <c r="G2" s="132"/>
      <c r="H2" s="132"/>
      <c r="I2" s="132"/>
      <c r="J2" s="137" t="s">
        <v>145</v>
      </c>
      <c r="K2" s="127"/>
    </row>
    <row r="3" spans="1:11">
      <c r="A3" s="126"/>
      <c r="B3" s="133" t="s">
        <v>140</v>
      </c>
      <c r="C3" s="132"/>
      <c r="D3" s="132"/>
      <c r="E3" s="132"/>
      <c r="F3" s="132"/>
      <c r="G3" s="132"/>
      <c r="H3" s="132"/>
      <c r="I3" s="132"/>
      <c r="J3" s="132"/>
      <c r="K3" s="127"/>
    </row>
    <row r="4" spans="1:11">
      <c r="A4" s="126"/>
      <c r="B4" s="133" t="s">
        <v>141</v>
      </c>
      <c r="C4" s="132"/>
      <c r="D4" s="132"/>
      <c r="E4" s="132"/>
      <c r="F4" s="132"/>
      <c r="G4" s="132"/>
      <c r="H4" s="132"/>
      <c r="I4" s="132"/>
      <c r="J4" s="132"/>
      <c r="K4" s="127"/>
    </row>
    <row r="5" spans="1:11">
      <c r="A5" s="126"/>
      <c r="B5" s="133" t="s">
        <v>142</v>
      </c>
      <c r="C5" s="132"/>
      <c r="D5" s="132"/>
      <c r="E5" s="132"/>
      <c r="F5" s="132"/>
      <c r="G5" s="132"/>
      <c r="H5" s="132"/>
      <c r="I5" s="132"/>
      <c r="J5" s="132"/>
      <c r="K5" s="127"/>
    </row>
    <row r="6" spans="1:11">
      <c r="A6" s="126"/>
      <c r="B6" s="133" t="s">
        <v>143</v>
      </c>
      <c r="C6" s="132"/>
      <c r="D6" s="132"/>
      <c r="E6" s="132"/>
      <c r="F6" s="132"/>
      <c r="G6" s="132"/>
      <c r="H6" s="132"/>
      <c r="I6" s="132"/>
      <c r="J6" s="132"/>
      <c r="K6" s="127"/>
    </row>
    <row r="7" spans="1:11">
      <c r="A7" s="126"/>
      <c r="B7" s="133"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732</v>
      </c>
      <c r="C10" s="132"/>
      <c r="D10" s="132"/>
      <c r="E10" s="132"/>
      <c r="F10" s="127"/>
      <c r="G10" s="128"/>
      <c r="H10" s="128" t="s">
        <v>732</v>
      </c>
      <c r="I10" s="132"/>
      <c r="J10" s="147">
        <v>51326</v>
      </c>
      <c r="K10" s="127"/>
    </row>
    <row r="11" spans="1:11">
      <c r="A11" s="126"/>
      <c r="B11" s="126" t="s">
        <v>733</v>
      </c>
      <c r="C11" s="132"/>
      <c r="D11" s="132"/>
      <c r="E11" s="132"/>
      <c r="F11" s="127"/>
      <c r="G11" s="128"/>
      <c r="H11" s="128" t="s">
        <v>733</v>
      </c>
      <c r="I11" s="132"/>
      <c r="J11" s="148"/>
      <c r="K11" s="127"/>
    </row>
    <row r="12" spans="1:11">
      <c r="A12" s="126"/>
      <c r="B12" s="126" t="s">
        <v>734</v>
      </c>
      <c r="C12" s="132"/>
      <c r="D12" s="132"/>
      <c r="E12" s="132"/>
      <c r="F12" s="127"/>
      <c r="G12" s="128"/>
      <c r="H12" s="128" t="s">
        <v>734</v>
      </c>
      <c r="I12" s="132"/>
      <c r="J12" s="132"/>
      <c r="K12" s="127"/>
    </row>
    <row r="13" spans="1:11">
      <c r="A13" s="126"/>
      <c r="B13" s="126" t="s">
        <v>735</v>
      </c>
      <c r="C13" s="132"/>
      <c r="D13" s="132"/>
      <c r="E13" s="132"/>
      <c r="F13" s="127"/>
      <c r="G13" s="128"/>
      <c r="H13" s="128" t="s">
        <v>735</v>
      </c>
      <c r="I13" s="132"/>
      <c r="J13" s="111" t="s">
        <v>16</v>
      </c>
      <c r="K13" s="127"/>
    </row>
    <row r="14" spans="1:11" ht="15" customHeight="1">
      <c r="A14" s="126"/>
      <c r="B14" s="126" t="s">
        <v>157</v>
      </c>
      <c r="C14" s="132"/>
      <c r="D14" s="132"/>
      <c r="E14" s="132"/>
      <c r="F14" s="127"/>
      <c r="G14" s="128"/>
      <c r="H14" s="128" t="s">
        <v>157</v>
      </c>
      <c r="I14" s="132"/>
      <c r="J14" s="149">
        <v>45176</v>
      </c>
      <c r="K14" s="127"/>
    </row>
    <row r="15" spans="1:11" ht="15" customHeight="1">
      <c r="A15" s="126"/>
      <c r="B15" s="6" t="s">
        <v>11</v>
      </c>
      <c r="C15" s="7"/>
      <c r="D15" s="7"/>
      <c r="E15" s="7"/>
      <c r="F15" s="8"/>
      <c r="G15" s="128"/>
      <c r="H15" s="9" t="s">
        <v>11</v>
      </c>
      <c r="I15" s="132"/>
      <c r="J15" s="150"/>
      <c r="K15" s="127"/>
    </row>
    <row r="16" spans="1:11" ht="15" customHeight="1">
      <c r="A16" s="126"/>
      <c r="B16" s="132"/>
      <c r="C16" s="132"/>
      <c r="D16" s="132"/>
      <c r="E16" s="132"/>
      <c r="F16" s="132"/>
      <c r="G16" s="132"/>
      <c r="H16" s="132"/>
      <c r="I16" s="135" t="s">
        <v>147</v>
      </c>
      <c r="J16" s="141">
        <v>39884</v>
      </c>
      <c r="K16" s="127"/>
    </row>
    <row r="17" spans="1:15">
      <c r="A17" s="126"/>
      <c r="B17" s="132" t="s">
        <v>716</v>
      </c>
      <c r="C17" s="132"/>
      <c r="D17" s="132"/>
      <c r="E17" s="132"/>
      <c r="F17" s="132"/>
      <c r="G17" s="132"/>
      <c r="H17" s="132"/>
      <c r="I17" s="135" t="s">
        <v>148</v>
      </c>
      <c r="J17" s="141" t="s">
        <v>904</v>
      </c>
      <c r="K17" s="127"/>
    </row>
    <row r="18" spans="1:15" ht="18">
      <c r="A18" s="126"/>
      <c r="B18" s="132" t="s">
        <v>736</v>
      </c>
      <c r="C18" s="132"/>
      <c r="D18" s="132"/>
      <c r="E18" s="132"/>
      <c r="F18" s="132"/>
      <c r="G18" s="132"/>
      <c r="H18" s="132"/>
      <c r="I18" s="134" t="s">
        <v>264</v>
      </c>
      <c r="J18" s="116" t="s">
        <v>282</v>
      </c>
      <c r="K18" s="127"/>
    </row>
    <row r="19" spans="1:15">
      <c r="A19" s="126"/>
      <c r="B19" s="132"/>
      <c r="C19" s="132"/>
      <c r="D19" s="132"/>
      <c r="E19" s="132"/>
      <c r="F19" s="132"/>
      <c r="G19" s="132"/>
      <c r="H19" s="132"/>
      <c r="I19" s="132"/>
      <c r="J19" s="132"/>
      <c r="K19" s="127"/>
    </row>
    <row r="20" spans="1:15">
      <c r="A20" s="126"/>
      <c r="B20" s="112" t="s">
        <v>204</v>
      </c>
      <c r="C20" s="112" t="s">
        <v>205</v>
      </c>
      <c r="D20" s="129" t="s">
        <v>290</v>
      </c>
      <c r="E20" s="129" t="s">
        <v>206</v>
      </c>
      <c r="F20" s="151" t="s">
        <v>207</v>
      </c>
      <c r="G20" s="152"/>
      <c r="H20" s="112" t="s">
        <v>174</v>
      </c>
      <c r="I20" s="112" t="s">
        <v>208</v>
      </c>
      <c r="J20" s="112" t="s">
        <v>26</v>
      </c>
      <c r="K20" s="127"/>
    </row>
    <row r="21" spans="1:15">
      <c r="A21" s="126"/>
      <c r="B21" s="117"/>
      <c r="C21" s="117"/>
      <c r="D21" s="118"/>
      <c r="E21" s="118"/>
      <c r="F21" s="153"/>
      <c r="G21" s="154"/>
      <c r="H21" s="117" t="s">
        <v>146</v>
      </c>
      <c r="I21" s="117"/>
      <c r="J21" s="117"/>
      <c r="K21" s="127"/>
    </row>
    <row r="22" spans="1:15" ht="24">
      <c r="A22" s="126"/>
      <c r="B22" s="119">
        <v>2</v>
      </c>
      <c r="C22" s="10" t="s">
        <v>737</v>
      </c>
      <c r="D22" s="130" t="s">
        <v>737</v>
      </c>
      <c r="E22" s="130" t="s">
        <v>30</v>
      </c>
      <c r="F22" s="145" t="s">
        <v>738</v>
      </c>
      <c r="G22" s="146"/>
      <c r="H22" s="11" t="s">
        <v>739</v>
      </c>
      <c r="I22" s="14">
        <v>7.45</v>
      </c>
      <c r="J22" s="121">
        <f t="shared" ref="J22:J53" si="0">I22*B22</f>
        <v>14.9</v>
      </c>
      <c r="K22" s="127"/>
    </row>
    <row r="23" spans="1:15">
      <c r="A23" s="126"/>
      <c r="B23" s="119">
        <v>4</v>
      </c>
      <c r="C23" s="10" t="s">
        <v>740</v>
      </c>
      <c r="D23" s="130" t="s">
        <v>740</v>
      </c>
      <c r="E23" s="130" t="s">
        <v>28</v>
      </c>
      <c r="F23" s="145" t="s">
        <v>279</v>
      </c>
      <c r="G23" s="146"/>
      <c r="H23" s="11" t="s">
        <v>741</v>
      </c>
      <c r="I23" s="14">
        <v>4.97</v>
      </c>
      <c r="J23" s="121">
        <f t="shared" si="0"/>
        <v>19.88</v>
      </c>
      <c r="K23" s="127"/>
    </row>
    <row r="24" spans="1:15">
      <c r="A24" s="126"/>
      <c r="B24" s="119">
        <v>2</v>
      </c>
      <c r="C24" s="10" t="s">
        <v>740</v>
      </c>
      <c r="D24" s="130" t="s">
        <v>740</v>
      </c>
      <c r="E24" s="130" t="s">
        <v>28</v>
      </c>
      <c r="F24" s="145" t="s">
        <v>742</v>
      </c>
      <c r="G24" s="146"/>
      <c r="H24" s="11" t="s">
        <v>741</v>
      </c>
      <c r="I24" s="14">
        <v>4.97</v>
      </c>
      <c r="J24" s="121">
        <f t="shared" si="0"/>
        <v>9.94</v>
      </c>
      <c r="K24" s="127"/>
    </row>
    <row r="25" spans="1:15">
      <c r="A25" s="126"/>
      <c r="B25" s="119">
        <v>4</v>
      </c>
      <c r="C25" s="10" t="s">
        <v>740</v>
      </c>
      <c r="D25" s="130" t="s">
        <v>740</v>
      </c>
      <c r="E25" s="130" t="s">
        <v>30</v>
      </c>
      <c r="F25" s="145" t="s">
        <v>279</v>
      </c>
      <c r="G25" s="146"/>
      <c r="H25" s="11" t="s">
        <v>741</v>
      </c>
      <c r="I25" s="14">
        <v>4.97</v>
      </c>
      <c r="J25" s="121">
        <f t="shared" si="0"/>
        <v>19.88</v>
      </c>
      <c r="K25" s="127"/>
    </row>
    <row r="26" spans="1:15">
      <c r="A26" s="126"/>
      <c r="B26" s="119">
        <v>2</v>
      </c>
      <c r="C26" s="10" t="s">
        <v>740</v>
      </c>
      <c r="D26" s="130" t="s">
        <v>740</v>
      </c>
      <c r="E26" s="130" t="s">
        <v>30</v>
      </c>
      <c r="F26" s="145" t="s">
        <v>742</v>
      </c>
      <c r="G26" s="146"/>
      <c r="H26" s="11" t="s">
        <v>741</v>
      </c>
      <c r="I26" s="14">
        <v>4.97</v>
      </c>
      <c r="J26" s="121">
        <f t="shared" si="0"/>
        <v>9.94</v>
      </c>
      <c r="K26" s="127"/>
    </row>
    <row r="27" spans="1:15" ht="24">
      <c r="A27" s="126"/>
      <c r="B27" s="119">
        <v>6</v>
      </c>
      <c r="C27" s="10" t="s">
        <v>725</v>
      </c>
      <c r="D27" s="130" t="s">
        <v>725</v>
      </c>
      <c r="E27" s="130" t="s">
        <v>717</v>
      </c>
      <c r="F27" s="145" t="s">
        <v>31</v>
      </c>
      <c r="G27" s="146"/>
      <c r="H27" s="11" t="s">
        <v>726</v>
      </c>
      <c r="I27" s="14">
        <v>6.74</v>
      </c>
      <c r="J27" s="121">
        <f t="shared" si="0"/>
        <v>40.44</v>
      </c>
      <c r="K27" s="127"/>
    </row>
    <row r="28" spans="1:15">
      <c r="A28" s="126"/>
      <c r="B28" s="119">
        <v>8</v>
      </c>
      <c r="C28" s="10" t="s">
        <v>743</v>
      </c>
      <c r="D28" s="130" t="s">
        <v>743</v>
      </c>
      <c r="E28" s="130" t="s">
        <v>30</v>
      </c>
      <c r="F28" s="145"/>
      <c r="G28" s="146"/>
      <c r="H28" s="11" t="s">
        <v>744</v>
      </c>
      <c r="I28" s="14">
        <v>13.83</v>
      </c>
      <c r="J28" s="121">
        <f t="shared" si="0"/>
        <v>110.64</v>
      </c>
      <c r="K28" s="127"/>
    </row>
    <row r="29" spans="1:15">
      <c r="A29" s="126"/>
      <c r="B29" s="119">
        <v>14</v>
      </c>
      <c r="C29" s="10" t="s">
        <v>743</v>
      </c>
      <c r="D29" s="130" t="s">
        <v>743</v>
      </c>
      <c r="E29" s="130" t="s">
        <v>32</v>
      </c>
      <c r="F29" s="145"/>
      <c r="G29" s="146"/>
      <c r="H29" s="11" t="s">
        <v>744</v>
      </c>
      <c r="I29" s="14">
        <v>13.83</v>
      </c>
      <c r="J29" s="121">
        <f t="shared" si="0"/>
        <v>193.62</v>
      </c>
      <c r="K29" s="127"/>
    </row>
    <row r="30" spans="1:15" ht="24">
      <c r="A30" s="126"/>
      <c r="B30" s="119">
        <v>4</v>
      </c>
      <c r="C30" s="10" t="s">
        <v>745</v>
      </c>
      <c r="D30" s="130" t="s">
        <v>745</v>
      </c>
      <c r="E30" s="130" t="s">
        <v>32</v>
      </c>
      <c r="F30" s="145"/>
      <c r="G30" s="146"/>
      <c r="H30" s="11" t="s">
        <v>746</v>
      </c>
      <c r="I30" s="14">
        <v>13.83</v>
      </c>
      <c r="J30" s="121">
        <f t="shared" si="0"/>
        <v>55.32</v>
      </c>
      <c r="K30" s="127"/>
      <c r="O30" s="2" t="s">
        <v>11</v>
      </c>
    </row>
    <row r="31" spans="1:15">
      <c r="A31" s="126"/>
      <c r="B31" s="119">
        <v>7</v>
      </c>
      <c r="C31" s="10" t="s">
        <v>109</v>
      </c>
      <c r="D31" s="130" t="s">
        <v>109</v>
      </c>
      <c r="E31" s="130" t="s">
        <v>28</v>
      </c>
      <c r="F31" s="145"/>
      <c r="G31" s="146"/>
      <c r="H31" s="11" t="s">
        <v>727</v>
      </c>
      <c r="I31" s="14">
        <v>5.68</v>
      </c>
      <c r="J31" s="121">
        <f t="shared" si="0"/>
        <v>39.76</v>
      </c>
      <c r="K31" s="127"/>
    </row>
    <row r="32" spans="1:15">
      <c r="A32" s="126"/>
      <c r="B32" s="119">
        <v>29</v>
      </c>
      <c r="C32" s="10" t="s">
        <v>109</v>
      </c>
      <c r="D32" s="130" t="s">
        <v>109</v>
      </c>
      <c r="E32" s="130" t="s">
        <v>30</v>
      </c>
      <c r="F32" s="145"/>
      <c r="G32" s="146"/>
      <c r="H32" s="11" t="s">
        <v>727</v>
      </c>
      <c r="I32" s="14">
        <v>5.68</v>
      </c>
      <c r="J32" s="121">
        <f t="shared" si="0"/>
        <v>164.72</v>
      </c>
      <c r="K32" s="127"/>
    </row>
    <row r="33" spans="1:11">
      <c r="A33" s="126"/>
      <c r="B33" s="119">
        <v>5</v>
      </c>
      <c r="C33" s="10" t="s">
        <v>109</v>
      </c>
      <c r="D33" s="130" t="s">
        <v>109</v>
      </c>
      <c r="E33" s="130" t="s">
        <v>72</v>
      </c>
      <c r="F33" s="145"/>
      <c r="G33" s="146"/>
      <c r="H33" s="11" t="s">
        <v>727</v>
      </c>
      <c r="I33" s="14">
        <v>5.68</v>
      </c>
      <c r="J33" s="121">
        <f t="shared" si="0"/>
        <v>28.4</v>
      </c>
      <c r="K33" s="127"/>
    </row>
    <row r="34" spans="1:11">
      <c r="A34" s="126"/>
      <c r="B34" s="119">
        <v>67</v>
      </c>
      <c r="C34" s="10" t="s">
        <v>109</v>
      </c>
      <c r="D34" s="130" t="s">
        <v>109</v>
      </c>
      <c r="E34" s="130" t="s">
        <v>31</v>
      </c>
      <c r="F34" s="145"/>
      <c r="G34" s="146"/>
      <c r="H34" s="11" t="s">
        <v>727</v>
      </c>
      <c r="I34" s="14">
        <v>5.68</v>
      </c>
      <c r="J34" s="121">
        <f t="shared" si="0"/>
        <v>380.56</v>
      </c>
      <c r="K34" s="127"/>
    </row>
    <row r="35" spans="1:11">
      <c r="A35" s="126"/>
      <c r="B35" s="119">
        <v>5</v>
      </c>
      <c r="C35" s="10" t="s">
        <v>109</v>
      </c>
      <c r="D35" s="130" t="s">
        <v>109</v>
      </c>
      <c r="E35" s="130" t="s">
        <v>32</v>
      </c>
      <c r="F35" s="145"/>
      <c r="G35" s="146"/>
      <c r="H35" s="11" t="s">
        <v>727</v>
      </c>
      <c r="I35" s="14">
        <v>5.68</v>
      </c>
      <c r="J35" s="121">
        <f t="shared" si="0"/>
        <v>28.4</v>
      </c>
      <c r="K35" s="127"/>
    </row>
    <row r="36" spans="1:11">
      <c r="A36" s="126"/>
      <c r="B36" s="119">
        <v>11</v>
      </c>
      <c r="C36" s="10" t="s">
        <v>109</v>
      </c>
      <c r="D36" s="130" t="s">
        <v>890</v>
      </c>
      <c r="E36" s="130" t="s">
        <v>33</v>
      </c>
      <c r="F36" s="145"/>
      <c r="G36" s="146"/>
      <c r="H36" s="11" t="s">
        <v>727</v>
      </c>
      <c r="I36" s="14">
        <v>6.03</v>
      </c>
      <c r="J36" s="121">
        <f t="shared" si="0"/>
        <v>66.33</v>
      </c>
      <c r="K36" s="127"/>
    </row>
    <row r="37" spans="1:11">
      <c r="A37" s="126"/>
      <c r="B37" s="119">
        <v>3</v>
      </c>
      <c r="C37" s="10" t="s">
        <v>747</v>
      </c>
      <c r="D37" s="130" t="s">
        <v>747</v>
      </c>
      <c r="E37" s="130" t="s">
        <v>28</v>
      </c>
      <c r="F37" s="145"/>
      <c r="G37" s="146"/>
      <c r="H37" s="11" t="s">
        <v>748</v>
      </c>
      <c r="I37" s="14">
        <v>7.09</v>
      </c>
      <c r="J37" s="121">
        <f t="shared" si="0"/>
        <v>21.27</v>
      </c>
      <c r="K37" s="127"/>
    </row>
    <row r="38" spans="1:11">
      <c r="A38" s="126"/>
      <c r="B38" s="119">
        <v>3</v>
      </c>
      <c r="C38" s="10" t="s">
        <v>747</v>
      </c>
      <c r="D38" s="130" t="s">
        <v>747</v>
      </c>
      <c r="E38" s="130" t="s">
        <v>30</v>
      </c>
      <c r="F38" s="145"/>
      <c r="G38" s="146"/>
      <c r="H38" s="11" t="s">
        <v>748</v>
      </c>
      <c r="I38" s="14">
        <v>7.09</v>
      </c>
      <c r="J38" s="121">
        <f t="shared" si="0"/>
        <v>21.27</v>
      </c>
      <c r="K38" s="127"/>
    </row>
    <row r="39" spans="1:11">
      <c r="A39" s="126"/>
      <c r="B39" s="119">
        <v>3</v>
      </c>
      <c r="C39" s="10" t="s">
        <v>747</v>
      </c>
      <c r="D39" s="130" t="s">
        <v>747</v>
      </c>
      <c r="E39" s="130" t="s">
        <v>31</v>
      </c>
      <c r="F39" s="145"/>
      <c r="G39" s="146"/>
      <c r="H39" s="11" t="s">
        <v>748</v>
      </c>
      <c r="I39" s="14">
        <v>7.09</v>
      </c>
      <c r="J39" s="121">
        <f t="shared" si="0"/>
        <v>21.27</v>
      </c>
      <c r="K39" s="127"/>
    </row>
    <row r="40" spans="1:11">
      <c r="A40" s="126"/>
      <c r="B40" s="119">
        <v>3</v>
      </c>
      <c r="C40" s="10" t="s">
        <v>749</v>
      </c>
      <c r="D40" s="130" t="s">
        <v>749</v>
      </c>
      <c r="E40" s="130" t="s">
        <v>28</v>
      </c>
      <c r="F40" s="145"/>
      <c r="G40" s="146"/>
      <c r="H40" s="11" t="s">
        <v>750</v>
      </c>
      <c r="I40" s="14">
        <v>6.38</v>
      </c>
      <c r="J40" s="121">
        <f t="shared" si="0"/>
        <v>19.14</v>
      </c>
      <c r="K40" s="127"/>
    </row>
    <row r="41" spans="1:11">
      <c r="A41" s="126"/>
      <c r="B41" s="119">
        <v>3</v>
      </c>
      <c r="C41" s="10" t="s">
        <v>749</v>
      </c>
      <c r="D41" s="130" t="s">
        <v>749</v>
      </c>
      <c r="E41" s="130" t="s">
        <v>30</v>
      </c>
      <c r="F41" s="145"/>
      <c r="G41" s="146"/>
      <c r="H41" s="11" t="s">
        <v>750</v>
      </c>
      <c r="I41" s="14">
        <v>6.38</v>
      </c>
      <c r="J41" s="121">
        <f t="shared" si="0"/>
        <v>19.14</v>
      </c>
      <c r="K41" s="127"/>
    </row>
    <row r="42" spans="1:11">
      <c r="A42" s="126"/>
      <c r="B42" s="119">
        <v>3</v>
      </c>
      <c r="C42" s="10" t="s">
        <v>749</v>
      </c>
      <c r="D42" s="130" t="s">
        <v>749</v>
      </c>
      <c r="E42" s="130" t="s">
        <v>31</v>
      </c>
      <c r="F42" s="145"/>
      <c r="G42" s="146"/>
      <c r="H42" s="11" t="s">
        <v>750</v>
      </c>
      <c r="I42" s="14">
        <v>6.38</v>
      </c>
      <c r="J42" s="121">
        <f t="shared" si="0"/>
        <v>19.14</v>
      </c>
      <c r="K42" s="127"/>
    </row>
    <row r="43" spans="1:11">
      <c r="A43" s="126"/>
      <c r="B43" s="119">
        <v>4</v>
      </c>
      <c r="C43" s="10" t="s">
        <v>35</v>
      </c>
      <c r="D43" s="130" t="s">
        <v>891</v>
      </c>
      <c r="E43" s="130" t="s">
        <v>39</v>
      </c>
      <c r="F43" s="145"/>
      <c r="G43" s="146"/>
      <c r="H43" s="11" t="s">
        <v>751</v>
      </c>
      <c r="I43" s="14">
        <v>8.8699999999999992</v>
      </c>
      <c r="J43" s="121">
        <f t="shared" si="0"/>
        <v>35.479999999999997</v>
      </c>
      <c r="K43" s="127"/>
    </row>
    <row r="44" spans="1:11">
      <c r="A44" s="126"/>
      <c r="B44" s="119">
        <v>2</v>
      </c>
      <c r="C44" s="10" t="s">
        <v>35</v>
      </c>
      <c r="D44" s="130" t="s">
        <v>891</v>
      </c>
      <c r="E44" s="130" t="s">
        <v>42</v>
      </c>
      <c r="F44" s="145"/>
      <c r="G44" s="146"/>
      <c r="H44" s="11" t="s">
        <v>751</v>
      </c>
      <c r="I44" s="14">
        <v>8.8699999999999992</v>
      </c>
      <c r="J44" s="121">
        <f t="shared" si="0"/>
        <v>17.739999999999998</v>
      </c>
      <c r="K44" s="127"/>
    </row>
    <row r="45" spans="1:11" ht="24">
      <c r="A45" s="126"/>
      <c r="B45" s="119">
        <v>2</v>
      </c>
      <c r="C45" s="10" t="s">
        <v>752</v>
      </c>
      <c r="D45" s="130" t="s">
        <v>752</v>
      </c>
      <c r="E45" s="130" t="s">
        <v>753</v>
      </c>
      <c r="F45" s="145" t="s">
        <v>279</v>
      </c>
      <c r="G45" s="146"/>
      <c r="H45" s="11" t="s">
        <v>754</v>
      </c>
      <c r="I45" s="14">
        <v>26.25</v>
      </c>
      <c r="J45" s="121">
        <f t="shared" si="0"/>
        <v>52.5</v>
      </c>
      <c r="K45" s="127"/>
    </row>
    <row r="46" spans="1:11" ht="24">
      <c r="A46" s="126"/>
      <c r="B46" s="119">
        <v>5</v>
      </c>
      <c r="C46" s="10" t="s">
        <v>755</v>
      </c>
      <c r="D46" s="130" t="s">
        <v>755</v>
      </c>
      <c r="E46" s="130" t="s">
        <v>40</v>
      </c>
      <c r="F46" s="145" t="s">
        <v>279</v>
      </c>
      <c r="G46" s="146"/>
      <c r="H46" s="11" t="s">
        <v>756</v>
      </c>
      <c r="I46" s="14">
        <v>13.12</v>
      </c>
      <c r="J46" s="121">
        <f t="shared" si="0"/>
        <v>65.599999999999994</v>
      </c>
      <c r="K46" s="127"/>
    </row>
    <row r="47" spans="1:11" ht="24">
      <c r="A47" s="126"/>
      <c r="B47" s="119">
        <v>5</v>
      </c>
      <c r="C47" s="10" t="s">
        <v>755</v>
      </c>
      <c r="D47" s="130" t="s">
        <v>755</v>
      </c>
      <c r="E47" s="130" t="s">
        <v>40</v>
      </c>
      <c r="F47" s="145" t="s">
        <v>115</v>
      </c>
      <c r="G47" s="146"/>
      <c r="H47" s="11" t="s">
        <v>756</v>
      </c>
      <c r="I47" s="14">
        <v>13.12</v>
      </c>
      <c r="J47" s="121">
        <f t="shared" si="0"/>
        <v>65.599999999999994</v>
      </c>
      <c r="K47" s="127"/>
    </row>
    <row r="48" spans="1:11" ht="24">
      <c r="A48" s="126"/>
      <c r="B48" s="119">
        <v>5</v>
      </c>
      <c r="C48" s="10" t="s">
        <v>755</v>
      </c>
      <c r="D48" s="130" t="s">
        <v>755</v>
      </c>
      <c r="E48" s="130" t="s">
        <v>40</v>
      </c>
      <c r="F48" s="145" t="s">
        <v>679</v>
      </c>
      <c r="G48" s="146"/>
      <c r="H48" s="11" t="s">
        <v>756</v>
      </c>
      <c r="I48" s="14">
        <v>13.12</v>
      </c>
      <c r="J48" s="121">
        <f t="shared" si="0"/>
        <v>65.599999999999994</v>
      </c>
      <c r="K48" s="127"/>
    </row>
    <row r="49" spans="1:11" ht="24">
      <c r="A49" s="126"/>
      <c r="B49" s="119">
        <v>2</v>
      </c>
      <c r="C49" s="10" t="s">
        <v>755</v>
      </c>
      <c r="D49" s="130" t="s">
        <v>755</v>
      </c>
      <c r="E49" s="130" t="s">
        <v>40</v>
      </c>
      <c r="F49" s="145" t="s">
        <v>757</v>
      </c>
      <c r="G49" s="146"/>
      <c r="H49" s="11" t="s">
        <v>756</v>
      </c>
      <c r="I49" s="14">
        <v>13.12</v>
      </c>
      <c r="J49" s="121">
        <f t="shared" si="0"/>
        <v>26.24</v>
      </c>
      <c r="K49" s="127"/>
    </row>
    <row r="50" spans="1:11" ht="24">
      <c r="A50" s="126"/>
      <c r="B50" s="119">
        <v>4</v>
      </c>
      <c r="C50" s="10" t="s">
        <v>755</v>
      </c>
      <c r="D50" s="130" t="s">
        <v>755</v>
      </c>
      <c r="E50" s="130" t="s">
        <v>40</v>
      </c>
      <c r="F50" s="145" t="s">
        <v>742</v>
      </c>
      <c r="G50" s="146"/>
      <c r="H50" s="11" t="s">
        <v>756</v>
      </c>
      <c r="I50" s="14">
        <v>13.12</v>
      </c>
      <c r="J50" s="121">
        <f t="shared" si="0"/>
        <v>52.48</v>
      </c>
      <c r="K50" s="127"/>
    </row>
    <row r="51" spans="1:11" ht="24">
      <c r="A51" s="126"/>
      <c r="B51" s="119">
        <v>5</v>
      </c>
      <c r="C51" s="10" t="s">
        <v>755</v>
      </c>
      <c r="D51" s="130" t="s">
        <v>755</v>
      </c>
      <c r="E51" s="130" t="s">
        <v>40</v>
      </c>
      <c r="F51" s="145" t="s">
        <v>758</v>
      </c>
      <c r="G51" s="146"/>
      <c r="H51" s="11" t="s">
        <v>756</v>
      </c>
      <c r="I51" s="14">
        <v>13.12</v>
      </c>
      <c r="J51" s="121">
        <f t="shared" si="0"/>
        <v>65.599999999999994</v>
      </c>
      <c r="K51" s="127"/>
    </row>
    <row r="52" spans="1:11" ht="24">
      <c r="A52" s="126"/>
      <c r="B52" s="119">
        <v>4</v>
      </c>
      <c r="C52" s="10" t="s">
        <v>759</v>
      </c>
      <c r="D52" s="130" t="s">
        <v>759</v>
      </c>
      <c r="E52" s="130" t="s">
        <v>31</v>
      </c>
      <c r="F52" s="145" t="s">
        <v>279</v>
      </c>
      <c r="G52" s="146"/>
      <c r="H52" s="11" t="s">
        <v>760</v>
      </c>
      <c r="I52" s="14">
        <v>20.93</v>
      </c>
      <c r="J52" s="121">
        <f t="shared" si="0"/>
        <v>83.72</v>
      </c>
      <c r="K52" s="127"/>
    </row>
    <row r="53" spans="1:11" ht="24">
      <c r="A53" s="126"/>
      <c r="B53" s="119">
        <v>2</v>
      </c>
      <c r="C53" s="10" t="s">
        <v>761</v>
      </c>
      <c r="D53" s="130" t="s">
        <v>761</v>
      </c>
      <c r="E53" s="130" t="s">
        <v>742</v>
      </c>
      <c r="F53" s="145"/>
      <c r="G53" s="146"/>
      <c r="H53" s="11" t="s">
        <v>899</v>
      </c>
      <c r="I53" s="14">
        <v>10.29</v>
      </c>
      <c r="J53" s="121">
        <f t="shared" si="0"/>
        <v>20.58</v>
      </c>
      <c r="K53" s="127"/>
    </row>
    <row r="54" spans="1:11" ht="24">
      <c r="A54" s="126"/>
      <c r="B54" s="119">
        <v>3</v>
      </c>
      <c r="C54" s="10" t="s">
        <v>728</v>
      </c>
      <c r="D54" s="130" t="s">
        <v>728</v>
      </c>
      <c r="E54" s="130" t="s">
        <v>28</v>
      </c>
      <c r="F54" s="145"/>
      <c r="G54" s="146"/>
      <c r="H54" s="11" t="s">
        <v>729</v>
      </c>
      <c r="I54" s="14">
        <v>6.74</v>
      </c>
      <c r="J54" s="121">
        <f t="shared" ref="J54:J85" si="1">I54*B54</f>
        <v>20.22</v>
      </c>
      <c r="K54" s="127"/>
    </row>
    <row r="55" spans="1:11" ht="24">
      <c r="A55" s="126"/>
      <c r="B55" s="119">
        <v>3</v>
      </c>
      <c r="C55" s="10" t="s">
        <v>728</v>
      </c>
      <c r="D55" s="130" t="s">
        <v>728</v>
      </c>
      <c r="E55" s="130" t="s">
        <v>30</v>
      </c>
      <c r="F55" s="145"/>
      <c r="G55" s="146"/>
      <c r="H55" s="11" t="s">
        <v>729</v>
      </c>
      <c r="I55" s="14">
        <v>6.74</v>
      </c>
      <c r="J55" s="121">
        <f t="shared" si="1"/>
        <v>20.22</v>
      </c>
      <c r="K55" s="127"/>
    </row>
    <row r="56" spans="1:11" ht="24">
      <c r="A56" s="126"/>
      <c r="B56" s="119">
        <v>2</v>
      </c>
      <c r="C56" s="10" t="s">
        <v>762</v>
      </c>
      <c r="D56" s="130" t="s">
        <v>762</v>
      </c>
      <c r="E56" s="130" t="s">
        <v>28</v>
      </c>
      <c r="F56" s="145" t="s">
        <v>679</v>
      </c>
      <c r="G56" s="146"/>
      <c r="H56" s="11" t="s">
        <v>763</v>
      </c>
      <c r="I56" s="14">
        <v>20.93</v>
      </c>
      <c r="J56" s="121">
        <f t="shared" si="1"/>
        <v>41.86</v>
      </c>
      <c r="K56" s="127"/>
    </row>
    <row r="57" spans="1:11" ht="24">
      <c r="A57" s="126"/>
      <c r="B57" s="119">
        <v>2</v>
      </c>
      <c r="C57" s="10" t="s">
        <v>762</v>
      </c>
      <c r="D57" s="130" t="s">
        <v>762</v>
      </c>
      <c r="E57" s="130" t="s">
        <v>30</v>
      </c>
      <c r="F57" s="145" t="s">
        <v>679</v>
      </c>
      <c r="G57" s="146"/>
      <c r="H57" s="11" t="s">
        <v>763</v>
      </c>
      <c r="I57" s="14">
        <v>20.93</v>
      </c>
      <c r="J57" s="121">
        <f t="shared" si="1"/>
        <v>41.86</v>
      </c>
      <c r="K57" s="127"/>
    </row>
    <row r="58" spans="1:11" ht="24">
      <c r="A58" s="126"/>
      <c r="B58" s="119">
        <v>2</v>
      </c>
      <c r="C58" s="10" t="s">
        <v>762</v>
      </c>
      <c r="D58" s="130" t="s">
        <v>762</v>
      </c>
      <c r="E58" s="130" t="s">
        <v>31</v>
      </c>
      <c r="F58" s="145" t="s">
        <v>679</v>
      </c>
      <c r="G58" s="146"/>
      <c r="H58" s="11" t="s">
        <v>763</v>
      </c>
      <c r="I58" s="14">
        <v>20.93</v>
      </c>
      <c r="J58" s="121">
        <f t="shared" si="1"/>
        <v>41.86</v>
      </c>
      <c r="K58" s="127"/>
    </row>
    <row r="59" spans="1:11" ht="24">
      <c r="A59" s="126"/>
      <c r="B59" s="119">
        <v>2</v>
      </c>
      <c r="C59" s="10" t="s">
        <v>764</v>
      </c>
      <c r="D59" s="130" t="s">
        <v>764</v>
      </c>
      <c r="E59" s="130" t="s">
        <v>28</v>
      </c>
      <c r="F59" s="145" t="s">
        <v>757</v>
      </c>
      <c r="G59" s="146"/>
      <c r="H59" s="11" t="s">
        <v>765</v>
      </c>
      <c r="I59" s="14">
        <v>20.93</v>
      </c>
      <c r="J59" s="121">
        <f t="shared" si="1"/>
        <v>41.86</v>
      </c>
      <c r="K59" s="127"/>
    </row>
    <row r="60" spans="1:11" ht="24">
      <c r="A60" s="126"/>
      <c r="B60" s="119">
        <v>2</v>
      </c>
      <c r="C60" s="10" t="s">
        <v>764</v>
      </c>
      <c r="D60" s="130" t="s">
        <v>764</v>
      </c>
      <c r="E60" s="130" t="s">
        <v>28</v>
      </c>
      <c r="F60" s="145" t="s">
        <v>742</v>
      </c>
      <c r="G60" s="146"/>
      <c r="H60" s="11" t="s">
        <v>765</v>
      </c>
      <c r="I60" s="14">
        <v>20.93</v>
      </c>
      <c r="J60" s="121">
        <f t="shared" si="1"/>
        <v>41.86</v>
      </c>
      <c r="K60" s="127"/>
    </row>
    <row r="61" spans="1:11" ht="24">
      <c r="A61" s="126"/>
      <c r="B61" s="119">
        <v>2</v>
      </c>
      <c r="C61" s="10" t="s">
        <v>764</v>
      </c>
      <c r="D61" s="130" t="s">
        <v>764</v>
      </c>
      <c r="E61" s="130" t="s">
        <v>30</v>
      </c>
      <c r="F61" s="145" t="s">
        <v>757</v>
      </c>
      <c r="G61" s="146"/>
      <c r="H61" s="11" t="s">
        <v>765</v>
      </c>
      <c r="I61" s="14">
        <v>20.93</v>
      </c>
      <c r="J61" s="121">
        <f t="shared" si="1"/>
        <v>41.86</v>
      </c>
      <c r="K61" s="127"/>
    </row>
    <row r="62" spans="1:11" ht="24">
      <c r="A62" s="126"/>
      <c r="B62" s="119">
        <v>2</v>
      </c>
      <c r="C62" s="10" t="s">
        <v>764</v>
      </c>
      <c r="D62" s="130" t="s">
        <v>764</v>
      </c>
      <c r="E62" s="130" t="s">
        <v>30</v>
      </c>
      <c r="F62" s="145" t="s">
        <v>742</v>
      </c>
      <c r="G62" s="146"/>
      <c r="H62" s="11" t="s">
        <v>765</v>
      </c>
      <c r="I62" s="14">
        <v>20.93</v>
      </c>
      <c r="J62" s="121">
        <f t="shared" si="1"/>
        <v>41.86</v>
      </c>
      <c r="K62" s="127"/>
    </row>
    <row r="63" spans="1:11" ht="24">
      <c r="A63" s="126"/>
      <c r="B63" s="119">
        <v>2</v>
      </c>
      <c r="C63" s="10" t="s">
        <v>764</v>
      </c>
      <c r="D63" s="130" t="s">
        <v>764</v>
      </c>
      <c r="E63" s="130" t="s">
        <v>31</v>
      </c>
      <c r="F63" s="145" t="s">
        <v>757</v>
      </c>
      <c r="G63" s="146"/>
      <c r="H63" s="11" t="s">
        <v>765</v>
      </c>
      <c r="I63" s="14">
        <v>20.93</v>
      </c>
      <c r="J63" s="121">
        <f t="shared" si="1"/>
        <v>41.86</v>
      </c>
      <c r="K63" s="127"/>
    </row>
    <row r="64" spans="1:11" ht="24">
      <c r="A64" s="126"/>
      <c r="B64" s="119">
        <v>2</v>
      </c>
      <c r="C64" s="10" t="s">
        <v>764</v>
      </c>
      <c r="D64" s="130" t="s">
        <v>764</v>
      </c>
      <c r="E64" s="130" t="s">
        <v>31</v>
      </c>
      <c r="F64" s="145" t="s">
        <v>742</v>
      </c>
      <c r="G64" s="146"/>
      <c r="H64" s="11" t="s">
        <v>765</v>
      </c>
      <c r="I64" s="14">
        <v>20.93</v>
      </c>
      <c r="J64" s="121">
        <f t="shared" si="1"/>
        <v>41.86</v>
      </c>
      <c r="K64" s="127"/>
    </row>
    <row r="65" spans="1:11" ht="24">
      <c r="A65" s="126"/>
      <c r="B65" s="119">
        <v>4</v>
      </c>
      <c r="C65" s="10" t="s">
        <v>766</v>
      </c>
      <c r="D65" s="130" t="s">
        <v>892</v>
      </c>
      <c r="E65" s="130" t="s">
        <v>236</v>
      </c>
      <c r="F65" s="145" t="s">
        <v>216</v>
      </c>
      <c r="G65" s="146"/>
      <c r="H65" s="11" t="s">
        <v>767</v>
      </c>
      <c r="I65" s="14">
        <v>23.06</v>
      </c>
      <c r="J65" s="121">
        <f t="shared" si="1"/>
        <v>92.24</v>
      </c>
      <c r="K65" s="127"/>
    </row>
    <row r="66" spans="1:11" ht="24">
      <c r="A66" s="126"/>
      <c r="B66" s="119">
        <v>4</v>
      </c>
      <c r="C66" s="10" t="s">
        <v>766</v>
      </c>
      <c r="D66" s="130" t="s">
        <v>892</v>
      </c>
      <c r="E66" s="130" t="s">
        <v>237</v>
      </c>
      <c r="F66" s="145" t="s">
        <v>216</v>
      </c>
      <c r="G66" s="146"/>
      <c r="H66" s="11" t="s">
        <v>767</v>
      </c>
      <c r="I66" s="14">
        <v>23.06</v>
      </c>
      <c r="J66" s="121">
        <f t="shared" si="1"/>
        <v>92.24</v>
      </c>
      <c r="K66" s="127"/>
    </row>
    <row r="67" spans="1:11" ht="24">
      <c r="A67" s="126"/>
      <c r="B67" s="119">
        <v>2</v>
      </c>
      <c r="C67" s="10" t="s">
        <v>504</v>
      </c>
      <c r="D67" s="130" t="s">
        <v>504</v>
      </c>
      <c r="E67" s="130" t="s">
        <v>300</v>
      </c>
      <c r="F67" s="145" t="s">
        <v>768</v>
      </c>
      <c r="G67" s="146"/>
      <c r="H67" s="11" t="s">
        <v>506</v>
      </c>
      <c r="I67" s="14">
        <v>20.93</v>
      </c>
      <c r="J67" s="121">
        <f t="shared" si="1"/>
        <v>41.86</v>
      </c>
      <c r="K67" s="127"/>
    </row>
    <row r="68" spans="1:11" ht="24">
      <c r="A68" s="126"/>
      <c r="B68" s="119">
        <v>5</v>
      </c>
      <c r="C68" s="10" t="s">
        <v>668</v>
      </c>
      <c r="D68" s="130" t="s">
        <v>668</v>
      </c>
      <c r="E68" s="130" t="s">
        <v>30</v>
      </c>
      <c r="F68" s="145" t="s">
        <v>112</v>
      </c>
      <c r="G68" s="146"/>
      <c r="H68" s="11" t="s">
        <v>718</v>
      </c>
      <c r="I68" s="14">
        <v>30.5</v>
      </c>
      <c r="J68" s="121">
        <f t="shared" si="1"/>
        <v>152.5</v>
      </c>
      <c r="K68" s="127"/>
    </row>
    <row r="69" spans="1:11" ht="24">
      <c r="A69" s="126"/>
      <c r="B69" s="119">
        <v>2</v>
      </c>
      <c r="C69" s="10" t="s">
        <v>668</v>
      </c>
      <c r="D69" s="130" t="s">
        <v>668</v>
      </c>
      <c r="E69" s="130" t="s">
        <v>30</v>
      </c>
      <c r="F69" s="145" t="s">
        <v>216</v>
      </c>
      <c r="G69" s="146"/>
      <c r="H69" s="11" t="s">
        <v>718</v>
      </c>
      <c r="I69" s="14">
        <v>30.5</v>
      </c>
      <c r="J69" s="121">
        <f t="shared" si="1"/>
        <v>61</v>
      </c>
      <c r="K69" s="127"/>
    </row>
    <row r="70" spans="1:11" ht="24">
      <c r="A70" s="126"/>
      <c r="B70" s="119">
        <v>5</v>
      </c>
      <c r="C70" s="10" t="s">
        <v>668</v>
      </c>
      <c r="D70" s="130" t="s">
        <v>668</v>
      </c>
      <c r="E70" s="130" t="s">
        <v>30</v>
      </c>
      <c r="F70" s="145" t="s">
        <v>218</v>
      </c>
      <c r="G70" s="146"/>
      <c r="H70" s="11" t="s">
        <v>718</v>
      </c>
      <c r="I70" s="14">
        <v>30.5</v>
      </c>
      <c r="J70" s="121">
        <f t="shared" si="1"/>
        <v>152.5</v>
      </c>
      <c r="K70" s="127"/>
    </row>
    <row r="71" spans="1:11" ht="24">
      <c r="A71" s="126"/>
      <c r="B71" s="119">
        <v>5</v>
      </c>
      <c r="C71" s="10" t="s">
        <v>668</v>
      </c>
      <c r="D71" s="130" t="s">
        <v>668</v>
      </c>
      <c r="E71" s="130" t="s">
        <v>30</v>
      </c>
      <c r="F71" s="145" t="s">
        <v>269</v>
      </c>
      <c r="G71" s="146"/>
      <c r="H71" s="11" t="s">
        <v>718</v>
      </c>
      <c r="I71" s="14">
        <v>30.5</v>
      </c>
      <c r="J71" s="121">
        <f t="shared" si="1"/>
        <v>152.5</v>
      </c>
      <c r="K71" s="127"/>
    </row>
    <row r="72" spans="1:11" ht="24">
      <c r="A72" s="126"/>
      <c r="B72" s="119">
        <v>5</v>
      </c>
      <c r="C72" s="10" t="s">
        <v>668</v>
      </c>
      <c r="D72" s="130" t="s">
        <v>668</v>
      </c>
      <c r="E72" s="130" t="s">
        <v>30</v>
      </c>
      <c r="F72" s="145" t="s">
        <v>220</v>
      </c>
      <c r="G72" s="146"/>
      <c r="H72" s="11" t="s">
        <v>718</v>
      </c>
      <c r="I72" s="14">
        <v>30.5</v>
      </c>
      <c r="J72" s="121">
        <f t="shared" si="1"/>
        <v>152.5</v>
      </c>
      <c r="K72" s="127"/>
    </row>
    <row r="73" spans="1:11" ht="24">
      <c r="A73" s="126"/>
      <c r="B73" s="119">
        <v>3</v>
      </c>
      <c r="C73" s="10" t="s">
        <v>668</v>
      </c>
      <c r="D73" s="130" t="s">
        <v>668</v>
      </c>
      <c r="E73" s="130" t="s">
        <v>30</v>
      </c>
      <c r="F73" s="145" t="s">
        <v>273</v>
      </c>
      <c r="G73" s="146"/>
      <c r="H73" s="11" t="s">
        <v>718</v>
      </c>
      <c r="I73" s="14">
        <v>30.5</v>
      </c>
      <c r="J73" s="121">
        <f t="shared" si="1"/>
        <v>91.5</v>
      </c>
      <c r="K73" s="127"/>
    </row>
    <row r="74" spans="1:11" ht="24">
      <c r="A74" s="126"/>
      <c r="B74" s="119">
        <v>2</v>
      </c>
      <c r="C74" s="10" t="s">
        <v>668</v>
      </c>
      <c r="D74" s="130" t="s">
        <v>668</v>
      </c>
      <c r="E74" s="130" t="s">
        <v>32</v>
      </c>
      <c r="F74" s="145" t="s">
        <v>112</v>
      </c>
      <c r="G74" s="146"/>
      <c r="H74" s="11" t="s">
        <v>718</v>
      </c>
      <c r="I74" s="14">
        <v>30.5</v>
      </c>
      <c r="J74" s="121">
        <f t="shared" si="1"/>
        <v>61</v>
      </c>
      <c r="K74" s="127"/>
    </row>
    <row r="75" spans="1:11" ht="24">
      <c r="A75" s="126"/>
      <c r="B75" s="119">
        <v>2</v>
      </c>
      <c r="C75" s="10" t="s">
        <v>668</v>
      </c>
      <c r="D75" s="130" t="s">
        <v>668</v>
      </c>
      <c r="E75" s="130" t="s">
        <v>32</v>
      </c>
      <c r="F75" s="145" t="s">
        <v>218</v>
      </c>
      <c r="G75" s="146"/>
      <c r="H75" s="11" t="s">
        <v>718</v>
      </c>
      <c r="I75" s="14">
        <v>30.5</v>
      </c>
      <c r="J75" s="121">
        <f t="shared" si="1"/>
        <v>61</v>
      </c>
      <c r="K75" s="127"/>
    </row>
    <row r="76" spans="1:11" ht="24">
      <c r="A76" s="126"/>
      <c r="B76" s="119">
        <v>2</v>
      </c>
      <c r="C76" s="10" t="s">
        <v>668</v>
      </c>
      <c r="D76" s="130" t="s">
        <v>668</v>
      </c>
      <c r="E76" s="130" t="s">
        <v>32</v>
      </c>
      <c r="F76" s="145" t="s">
        <v>316</v>
      </c>
      <c r="G76" s="146"/>
      <c r="H76" s="11" t="s">
        <v>718</v>
      </c>
      <c r="I76" s="14">
        <v>30.5</v>
      </c>
      <c r="J76" s="121">
        <f t="shared" si="1"/>
        <v>61</v>
      </c>
      <c r="K76" s="127"/>
    </row>
    <row r="77" spans="1:11" ht="24">
      <c r="A77" s="126"/>
      <c r="B77" s="119">
        <v>2</v>
      </c>
      <c r="C77" s="10" t="s">
        <v>668</v>
      </c>
      <c r="D77" s="130" t="s">
        <v>668</v>
      </c>
      <c r="E77" s="130" t="s">
        <v>32</v>
      </c>
      <c r="F77" s="145" t="s">
        <v>275</v>
      </c>
      <c r="G77" s="146"/>
      <c r="H77" s="11" t="s">
        <v>718</v>
      </c>
      <c r="I77" s="14">
        <v>30.5</v>
      </c>
      <c r="J77" s="121">
        <f t="shared" si="1"/>
        <v>61</v>
      </c>
      <c r="K77" s="127"/>
    </row>
    <row r="78" spans="1:11" ht="24">
      <c r="A78" s="126"/>
      <c r="B78" s="119">
        <v>6</v>
      </c>
      <c r="C78" s="10" t="s">
        <v>769</v>
      </c>
      <c r="D78" s="130" t="s">
        <v>769</v>
      </c>
      <c r="E78" s="130" t="s">
        <v>28</v>
      </c>
      <c r="F78" s="145"/>
      <c r="G78" s="146"/>
      <c r="H78" s="11" t="s">
        <v>770</v>
      </c>
      <c r="I78" s="14">
        <v>13.83</v>
      </c>
      <c r="J78" s="121">
        <f t="shared" si="1"/>
        <v>82.98</v>
      </c>
      <c r="K78" s="127"/>
    </row>
    <row r="79" spans="1:11" ht="24">
      <c r="A79" s="126"/>
      <c r="B79" s="119">
        <v>5</v>
      </c>
      <c r="C79" s="10" t="s">
        <v>771</v>
      </c>
      <c r="D79" s="130" t="s">
        <v>771</v>
      </c>
      <c r="E79" s="130" t="s">
        <v>589</v>
      </c>
      <c r="F79" s="145"/>
      <c r="G79" s="146"/>
      <c r="H79" s="11" t="s">
        <v>900</v>
      </c>
      <c r="I79" s="14">
        <v>9.93</v>
      </c>
      <c r="J79" s="121">
        <f t="shared" si="1"/>
        <v>49.65</v>
      </c>
      <c r="K79" s="127"/>
    </row>
    <row r="80" spans="1:11" ht="24">
      <c r="A80" s="126"/>
      <c r="B80" s="119">
        <v>5</v>
      </c>
      <c r="C80" s="10" t="s">
        <v>771</v>
      </c>
      <c r="D80" s="130" t="s">
        <v>771</v>
      </c>
      <c r="E80" s="130" t="s">
        <v>490</v>
      </c>
      <c r="F80" s="145"/>
      <c r="G80" s="146"/>
      <c r="H80" s="11" t="s">
        <v>900</v>
      </c>
      <c r="I80" s="14">
        <v>9.93</v>
      </c>
      <c r="J80" s="121">
        <f t="shared" si="1"/>
        <v>49.65</v>
      </c>
      <c r="K80" s="127"/>
    </row>
    <row r="81" spans="1:11" ht="24">
      <c r="A81" s="126"/>
      <c r="B81" s="119">
        <v>5</v>
      </c>
      <c r="C81" s="10" t="s">
        <v>771</v>
      </c>
      <c r="D81" s="130" t="s">
        <v>771</v>
      </c>
      <c r="E81" s="130" t="s">
        <v>723</v>
      </c>
      <c r="F81" s="145"/>
      <c r="G81" s="146"/>
      <c r="H81" s="11" t="s">
        <v>900</v>
      </c>
      <c r="I81" s="14">
        <v>9.93</v>
      </c>
      <c r="J81" s="121">
        <f t="shared" si="1"/>
        <v>49.65</v>
      </c>
      <c r="K81" s="127"/>
    </row>
    <row r="82" spans="1:11" ht="24">
      <c r="A82" s="126"/>
      <c r="B82" s="119">
        <v>5</v>
      </c>
      <c r="C82" s="10" t="s">
        <v>771</v>
      </c>
      <c r="D82" s="130" t="s">
        <v>771</v>
      </c>
      <c r="E82" s="130" t="s">
        <v>758</v>
      </c>
      <c r="F82" s="145"/>
      <c r="G82" s="146"/>
      <c r="H82" s="11" t="s">
        <v>900</v>
      </c>
      <c r="I82" s="14">
        <v>9.93</v>
      </c>
      <c r="J82" s="121">
        <f t="shared" si="1"/>
        <v>49.65</v>
      </c>
      <c r="K82" s="127"/>
    </row>
    <row r="83" spans="1:11" ht="24">
      <c r="A83" s="126"/>
      <c r="B83" s="119">
        <v>3</v>
      </c>
      <c r="C83" s="10" t="s">
        <v>772</v>
      </c>
      <c r="D83" s="130" t="s">
        <v>772</v>
      </c>
      <c r="E83" s="130" t="s">
        <v>72</v>
      </c>
      <c r="F83" s="145"/>
      <c r="G83" s="146"/>
      <c r="H83" s="11" t="s">
        <v>773</v>
      </c>
      <c r="I83" s="14">
        <v>5.68</v>
      </c>
      <c r="J83" s="121">
        <f t="shared" si="1"/>
        <v>17.04</v>
      </c>
      <c r="K83" s="127"/>
    </row>
    <row r="84" spans="1:11">
      <c r="A84" s="126"/>
      <c r="B84" s="119">
        <v>3</v>
      </c>
      <c r="C84" s="10" t="s">
        <v>774</v>
      </c>
      <c r="D84" s="130" t="s">
        <v>774</v>
      </c>
      <c r="E84" s="130" t="s">
        <v>30</v>
      </c>
      <c r="F84" s="145"/>
      <c r="G84" s="146"/>
      <c r="H84" s="11" t="s">
        <v>775</v>
      </c>
      <c r="I84" s="14">
        <v>19.510000000000002</v>
      </c>
      <c r="J84" s="121">
        <f t="shared" si="1"/>
        <v>58.53</v>
      </c>
      <c r="K84" s="127"/>
    </row>
    <row r="85" spans="1:11">
      <c r="A85" s="126"/>
      <c r="B85" s="119">
        <v>3</v>
      </c>
      <c r="C85" s="10" t="s">
        <v>774</v>
      </c>
      <c r="D85" s="130" t="s">
        <v>774</v>
      </c>
      <c r="E85" s="130" t="s">
        <v>31</v>
      </c>
      <c r="F85" s="145"/>
      <c r="G85" s="146"/>
      <c r="H85" s="11" t="s">
        <v>775</v>
      </c>
      <c r="I85" s="14">
        <v>19.510000000000002</v>
      </c>
      <c r="J85" s="121">
        <f t="shared" si="1"/>
        <v>58.53</v>
      </c>
      <c r="K85" s="127"/>
    </row>
    <row r="86" spans="1:11" ht="24">
      <c r="A86" s="126"/>
      <c r="B86" s="119">
        <v>2</v>
      </c>
      <c r="C86" s="10" t="s">
        <v>776</v>
      </c>
      <c r="D86" s="130" t="s">
        <v>776</v>
      </c>
      <c r="E86" s="130" t="s">
        <v>220</v>
      </c>
      <c r="F86" s="145" t="s">
        <v>115</v>
      </c>
      <c r="G86" s="146"/>
      <c r="H86" s="11" t="s">
        <v>901</v>
      </c>
      <c r="I86" s="14">
        <v>52.85</v>
      </c>
      <c r="J86" s="121">
        <f t="shared" ref="J86:J117" si="2">I86*B86</f>
        <v>105.7</v>
      </c>
      <c r="K86" s="127"/>
    </row>
    <row r="87" spans="1:11" ht="24">
      <c r="A87" s="126"/>
      <c r="B87" s="119">
        <v>3</v>
      </c>
      <c r="C87" s="10" t="s">
        <v>777</v>
      </c>
      <c r="D87" s="130" t="s">
        <v>777</v>
      </c>
      <c r="E87" s="130" t="s">
        <v>30</v>
      </c>
      <c r="F87" s="145" t="s">
        <v>279</v>
      </c>
      <c r="G87" s="146"/>
      <c r="H87" s="11" t="s">
        <v>778</v>
      </c>
      <c r="I87" s="14">
        <v>41.5</v>
      </c>
      <c r="J87" s="121">
        <f t="shared" si="2"/>
        <v>124.5</v>
      </c>
      <c r="K87" s="127"/>
    </row>
    <row r="88" spans="1:11" ht="24">
      <c r="A88" s="126"/>
      <c r="B88" s="119">
        <v>3</v>
      </c>
      <c r="C88" s="10" t="s">
        <v>777</v>
      </c>
      <c r="D88" s="130" t="s">
        <v>777</v>
      </c>
      <c r="E88" s="130" t="s">
        <v>31</v>
      </c>
      <c r="F88" s="145" t="s">
        <v>279</v>
      </c>
      <c r="G88" s="146"/>
      <c r="H88" s="11" t="s">
        <v>778</v>
      </c>
      <c r="I88" s="14">
        <v>41.5</v>
      </c>
      <c r="J88" s="121">
        <f t="shared" si="2"/>
        <v>124.5</v>
      </c>
      <c r="K88" s="127"/>
    </row>
    <row r="89" spans="1:11" ht="24">
      <c r="A89" s="126"/>
      <c r="B89" s="119">
        <v>2</v>
      </c>
      <c r="C89" s="10" t="s">
        <v>779</v>
      </c>
      <c r="D89" s="130" t="s">
        <v>779</v>
      </c>
      <c r="E89" s="130" t="s">
        <v>32</v>
      </c>
      <c r="F89" s="145" t="s">
        <v>679</v>
      </c>
      <c r="G89" s="146"/>
      <c r="H89" s="11" t="s">
        <v>780</v>
      </c>
      <c r="I89" s="14">
        <v>20.93</v>
      </c>
      <c r="J89" s="121">
        <f t="shared" si="2"/>
        <v>41.86</v>
      </c>
      <c r="K89" s="127"/>
    </row>
    <row r="90" spans="1:11">
      <c r="A90" s="126"/>
      <c r="B90" s="119">
        <v>3</v>
      </c>
      <c r="C90" s="10" t="s">
        <v>781</v>
      </c>
      <c r="D90" s="130" t="s">
        <v>781</v>
      </c>
      <c r="E90" s="130" t="s">
        <v>28</v>
      </c>
      <c r="F90" s="145"/>
      <c r="G90" s="146"/>
      <c r="H90" s="11" t="s">
        <v>782</v>
      </c>
      <c r="I90" s="14">
        <v>10.29</v>
      </c>
      <c r="J90" s="121">
        <f t="shared" si="2"/>
        <v>30.869999999999997</v>
      </c>
      <c r="K90" s="127"/>
    </row>
    <row r="91" spans="1:11" ht="24">
      <c r="A91" s="126"/>
      <c r="B91" s="119">
        <v>2</v>
      </c>
      <c r="C91" s="10" t="s">
        <v>783</v>
      </c>
      <c r="D91" s="130" t="s">
        <v>783</v>
      </c>
      <c r="E91" s="130" t="s">
        <v>300</v>
      </c>
      <c r="F91" s="145" t="s">
        <v>245</v>
      </c>
      <c r="G91" s="146"/>
      <c r="H91" s="11" t="s">
        <v>784</v>
      </c>
      <c r="I91" s="14">
        <v>20.93</v>
      </c>
      <c r="J91" s="121">
        <f t="shared" si="2"/>
        <v>41.86</v>
      </c>
      <c r="K91" s="127"/>
    </row>
    <row r="92" spans="1:11" ht="24">
      <c r="A92" s="126"/>
      <c r="B92" s="119">
        <v>6</v>
      </c>
      <c r="C92" s="10" t="s">
        <v>785</v>
      </c>
      <c r="D92" s="130" t="s">
        <v>785</v>
      </c>
      <c r="E92" s="130" t="s">
        <v>28</v>
      </c>
      <c r="F92" s="145"/>
      <c r="G92" s="146"/>
      <c r="H92" s="11" t="s">
        <v>786</v>
      </c>
      <c r="I92" s="14">
        <v>13.83</v>
      </c>
      <c r="J92" s="121">
        <f t="shared" si="2"/>
        <v>82.98</v>
      </c>
      <c r="K92" s="127"/>
    </row>
    <row r="93" spans="1:11" ht="24">
      <c r="A93" s="126"/>
      <c r="B93" s="119">
        <v>10</v>
      </c>
      <c r="C93" s="10" t="s">
        <v>785</v>
      </c>
      <c r="D93" s="130" t="s">
        <v>785</v>
      </c>
      <c r="E93" s="130" t="s">
        <v>30</v>
      </c>
      <c r="F93" s="145"/>
      <c r="G93" s="146"/>
      <c r="H93" s="11" t="s">
        <v>786</v>
      </c>
      <c r="I93" s="14">
        <v>13.83</v>
      </c>
      <c r="J93" s="121">
        <f t="shared" si="2"/>
        <v>138.30000000000001</v>
      </c>
      <c r="K93" s="127"/>
    </row>
    <row r="94" spans="1:11" ht="24">
      <c r="A94" s="126"/>
      <c r="B94" s="119">
        <v>3</v>
      </c>
      <c r="C94" s="10" t="s">
        <v>787</v>
      </c>
      <c r="D94" s="130" t="s">
        <v>787</v>
      </c>
      <c r="E94" s="130" t="s">
        <v>32</v>
      </c>
      <c r="F94" s="145"/>
      <c r="G94" s="146"/>
      <c r="H94" s="11" t="s">
        <v>788</v>
      </c>
      <c r="I94" s="14">
        <v>8.51</v>
      </c>
      <c r="J94" s="121">
        <f t="shared" si="2"/>
        <v>25.53</v>
      </c>
      <c r="K94" s="127"/>
    </row>
    <row r="95" spans="1:11" ht="24">
      <c r="A95" s="126"/>
      <c r="B95" s="119">
        <v>2</v>
      </c>
      <c r="C95" s="10" t="s">
        <v>787</v>
      </c>
      <c r="D95" s="130" t="s">
        <v>787</v>
      </c>
      <c r="E95" s="130" t="s">
        <v>34</v>
      </c>
      <c r="F95" s="145"/>
      <c r="G95" s="146"/>
      <c r="H95" s="11" t="s">
        <v>788</v>
      </c>
      <c r="I95" s="14">
        <v>8.51</v>
      </c>
      <c r="J95" s="121">
        <f t="shared" si="2"/>
        <v>17.02</v>
      </c>
      <c r="K95" s="127"/>
    </row>
    <row r="96" spans="1:11" ht="24">
      <c r="A96" s="126"/>
      <c r="B96" s="119">
        <v>2</v>
      </c>
      <c r="C96" s="10" t="s">
        <v>789</v>
      </c>
      <c r="D96" s="130" t="s">
        <v>789</v>
      </c>
      <c r="E96" s="130" t="s">
        <v>30</v>
      </c>
      <c r="F96" s="145" t="s">
        <v>490</v>
      </c>
      <c r="G96" s="146"/>
      <c r="H96" s="11" t="s">
        <v>790</v>
      </c>
      <c r="I96" s="14">
        <v>6.03</v>
      </c>
      <c r="J96" s="121">
        <f t="shared" si="2"/>
        <v>12.06</v>
      </c>
      <c r="K96" s="127"/>
    </row>
    <row r="97" spans="1:11" ht="24">
      <c r="A97" s="126"/>
      <c r="B97" s="119">
        <v>2</v>
      </c>
      <c r="C97" s="10" t="s">
        <v>791</v>
      </c>
      <c r="D97" s="130" t="s">
        <v>791</v>
      </c>
      <c r="E97" s="130" t="s">
        <v>31</v>
      </c>
      <c r="F97" s="145" t="s">
        <v>277</v>
      </c>
      <c r="G97" s="146"/>
      <c r="H97" s="11" t="s">
        <v>792</v>
      </c>
      <c r="I97" s="14">
        <v>42.92</v>
      </c>
      <c r="J97" s="121">
        <f t="shared" si="2"/>
        <v>85.84</v>
      </c>
      <c r="K97" s="127"/>
    </row>
    <row r="98" spans="1:11" ht="24">
      <c r="A98" s="126"/>
      <c r="B98" s="119">
        <v>2</v>
      </c>
      <c r="C98" s="10" t="s">
        <v>793</v>
      </c>
      <c r="D98" s="130" t="s">
        <v>793</v>
      </c>
      <c r="E98" s="130" t="s">
        <v>490</v>
      </c>
      <c r="F98" s="145"/>
      <c r="G98" s="146"/>
      <c r="H98" s="11" t="s">
        <v>902</v>
      </c>
      <c r="I98" s="14">
        <v>6.38</v>
      </c>
      <c r="J98" s="121">
        <f t="shared" si="2"/>
        <v>12.76</v>
      </c>
      <c r="K98" s="127"/>
    </row>
    <row r="99" spans="1:11" ht="24">
      <c r="A99" s="126"/>
      <c r="B99" s="119">
        <v>5</v>
      </c>
      <c r="C99" s="10" t="s">
        <v>794</v>
      </c>
      <c r="D99" s="130" t="s">
        <v>794</v>
      </c>
      <c r="E99" s="130" t="s">
        <v>589</v>
      </c>
      <c r="F99" s="145"/>
      <c r="G99" s="146"/>
      <c r="H99" s="11" t="s">
        <v>903</v>
      </c>
      <c r="I99" s="14">
        <v>13.83</v>
      </c>
      <c r="J99" s="121">
        <f t="shared" si="2"/>
        <v>69.150000000000006</v>
      </c>
      <c r="K99" s="127"/>
    </row>
    <row r="100" spans="1:11" ht="24">
      <c r="A100" s="126"/>
      <c r="B100" s="119">
        <v>7</v>
      </c>
      <c r="C100" s="10" t="s">
        <v>794</v>
      </c>
      <c r="D100" s="130" t="s">
        <v>794</v>
      </c>
      <c r="E100" s="130" t="s">
        <v>490</v>
      </c>
      <c r="F100" s="145"/>
      <c r="G100" s="146"/>
      <c r="H100" s="11" t="s">
        <v>903</v>
      </c>
      <c r="I100" s="14">
        <v>13.83</v>
      </c>
      <c r="J100" s="121">
        <f t="shared" si="2"/>
        <v>96.81</v>
      </c>
      <c r="K100" s="127"/>
    </row>
    <row r="101" spans="1:11" ht="24">
      <c r="A101" s="126"/>
      <c r="B101" s="119">
        <v>5</v>
      </c>
      <c r="C101" s="10" t="s">
        <v>794</v>
      </c>
      <c r="D101" s="130" t="s">
        <v>794</v>
      </c>
      <c r="E101" s="130" t="s">
        <v>723</v>
      </c>
      <c r="F101" s="145"/>
      <c r="G101" s="146"/>
      <c r="H101" s="11" t="s">
        <v>903</v>
      </c>
      <c r="I101" s="14">
        <v>13.83</v>
      </c>
      <c r="J101" s="121">
        <f t="shared" si="2"/>
        <v>69.150000000000006</v>
      </c>
      <c r="K101" s="127"/>
    </row>
    <row r="102" spans="1:11" ht="24">
      <c r="A102" s="126"/>
      <c r="B102" s="119">
        <v>5</v>
      </c>
      <c r="C102" s="10" t="s">
        <v>794</v>
      </c>
      <c r="D102" s="130" t="s">
        <v>794</v>
      </c>
      <c r="E102" s="130" t="s">
        <v>758</v>
      </c>
      <c r="F102" s="145"/>
      <c r="G102" s="146"/>
      <c r="H102" s="11" t="s">
        <v>903</v>
      </c>
      <c r="I102" s="14">
        <v>13.83</v>
      </c>
      <c r="J102" s="121">
        <f t="shared" si="2"/>
        <v>69.150000000000006</v>
      </c>
      <c r="K102" s="127"/>
    </row>
    <row r="103" spans="1:11" ht="24">
      <c r="A103" s="126"/>
      <c r="B103" s="119">
        <v>2</v>
      </c>
      <c r="C103" s="10" t="s">
        <v>795</v>
      </c>
      <c r="D103" s="130" t="s">
        <v>795</v>
      </c>
      <c r="E103" s="130" t="s">
        <v>300</v>
      </c>
      <c r="F103" s="145" t="s">
        <v>796</v>
      </c>
      <c r="G103" s="146"/>
      <c r="H103" s="11" t="s">
        <v>797</v>
      </c>
      <c r="I103" s="14">
        <v>23.41</v>
      </c>
      <c r="J103" s="121">
        <f t="shared" si="2"/>
        <v>46.82</v>
      </c>
      <c r="K103" s="127"/>
    </row>
    <row r="104" spans="1:11" ht="24">
      <c r="A104" s="126"/>
      <c r="B104" s="119">
        <v>4</v>
      </c>
      <c r="C104" s="10" t="s">
        <v>798</v>
      </c>
      <c r="D104" s="130" t="s">
        <v>798</v>
      </c>
      <c r="E104" s="130" t="s">
        <v>32</v>
      </c>
      <c r="F104" s="145"/>
      <c r="G104" s="146"/>
      <c r="H104" s="11" t="s">
        <v>799</v>
      </c>
      <c r="I104" s="14">
        <v>25.18</v>
      </c>
      <c r="J104" s="121">
        <f t="shared" si="2"/>
        <v>100.72</v>
      </c>
      <c r="K104" s="127"/>
    </row>
    <row r="105" spans="1:11" ht="24">
      <c r="A105" s="126"/>
      <c r="B105" s="119">
        <v>6</v>
      </c>
      <c r="C105" s="10" t="s">
        <v>719</v>
      </c>
      <c r="D105" s="130" t="s">
        <v>719</v>
      </c>
      <c r="E105" s="130" t="s">
        <v>30</v>
      </c>
      <c r="F105" s="145" t="s">
        <v>279</v>
      </c>
      <c r="G105" s="146"/>
      <c r="H105" s="11" t="s">
        <v>720</v>
      </c>
      <c r="I105" s="14">
        <v>22.7</v>
      </c>
      <c r="J105" s="121">
        <f t="shared" si="2"/>
        <v>136.19999999999999</v>
      </c>
      <c r="K105" s="127"/>
    </row>
    <row r="106" spans="1:11" ht="24">
      <c r="A106" s="126"/>
      <c r="B106" s="119">
        <v>9</v>
      </c>
      <c r="C106" s="10" t="s">
        <v>719</v>
      </c>
      <c r="D106" s="130" t="s">
        <v>719</v>
      </c>
      <c r="E106" s="130" t="s">
        <v>32</v>
      </c>
      <c r="F106" s="145" t="s">
        <v>279</v>
      </c>
      <c r="G106" s="146"/>
      <c r="H106" s="11" t="s">
        <v>720</v>
      </c>
      <c r="I106" s="14">
        <v>22.7</v>
      </c>
      <c r="J106" s="121">
        <f t="shared" si="2"/>
        <v>204.29999999999998</v>
      </c>
      <c r="K106" s="127"/>
    </row>
    <row r="107" spans="1:11" ht="24">
      <c r="A107" s="126"/>
      <c r="B107" s="119">
        <v>2</v>
      </c>
      <c r="C107" s="10" t="s">
        <v>719</v>
      </c>
      <c r="D107" s="130" t="s">
        <v>719</v>
      </c>
      <c r="E107" s="130" t="s">
        <v>32</v>
      </c>
      <c r="F107" s="145" t="s">
        <v>679</v>
      </c>
      <c r="G107" s="146"/>
      <c r="H107" s="11" t="s">
        <v>720</v>
      </c>
      <c r="I107" s="14">
        <v>22.7</v>
      </c>
      <c r="J107" s="121">
        <f t="shared" si="2"/>
        <v>45.4</v>
      </c>
      <c r="K107" s="127"/>
    </row>
    <row r="108" spans="1:11" ht="24">
      <c r="A108" s="126"/>
      <c r="B108" s="119">
        <v>6</v>
      </c>
      <c r="C108" s="10" t="s">
        <v>721</v>
      </c>
      <c r="D108" s="130" t="s">
        <v>721</v>
      </c>
      <c r="E108" s="130" t="s">
        <v>30</v>
      </c>
      <c r="F108" s="145" t="s">
        <v>279</v>
      </c>
      <c r="G108" s="146"/>
      <c r="H108" s="11" t="s">
        <v>722</v>
      </c>
      <c r="I108" s="14">
        <v>22.7</v>
      </c>
      <c r="J108" s="121">
        <f t="shared" si="2"/>
        <v>136.19999999999999</v>
      </c>
      <c r="K108" s="127"/>
    </row>
    <row r="109" spans="1:11" ht="24">
      <c r="A109" s="126"/>
      <c r="B109" s="119">
        <v>9</v>
      </c>
      <c r="C109" s="10" t="s">
        <v>721</v>
      </c>
      <c r="D109" s="130" t="s">
        <v>721</v>
      </c>
      <c r="E109" s="130" t="s">
        <v>32</v>
      </c>
      <c r="F109" s="145" t="s">
        <v>279</v>
      </c>
      <c r="G109" s="146"/>
      <c r="H109" s="11" t="s">
        <v>722</v>
      </c>
      <c r="I109" s="14">
        <v>22.7</v>
      </c>
      <c r="J109" s="121">
        <f t="shared" si="2"/>
        <v>204.29999999999998</v>
      </c>
      <c r="K109" s="127"/>
    </row>
    <row r="110" spans="1:11" ht="24">
      <c r="A110" s="126"/>
      <c r="B110" s="119">
        <v>4</v>
      </c>
      <c r="C110" s="10" t="s">
        <v>800</v>
      </c>
      <c r="D110" s="130" t="s">
        <v>800</v>
      </c>
      <c r="E110" s="130" t="s">
        <v>31</v>
      </c>
      <c r="F110" s="145" t="s">
        <v>279</v>
      </c>
      <c r="G110" s="146"/>
      <c r="H110" s="11" t="s">
        <v>801</v>
      </c>
      <c r="I110" s="14">
        <v>44.34</v>
      </c>
      <c r="J110" s="121">
        <f t="shared" si="2"/>
        <v>177.36</v>
      </c>
      <c r="K110" s="127"/>
    </row>
    <row r="111" spans="1:11" ht="24">
      <c r="A111" s="126"/>
      <c r="B111" s="119">
        <v>2</v>
      </c>
      <c r="C111" s="10" t="s">
        <v>802</v>
      </c>
      <c r="D111" s="130" t="s">
        <v>802</v>
      </c>
      <c r="E111" s="130" t="s">
        <v>40</v>
      </c>
      <c r="F111" s="145"/>
      <c r="G111" s="146"/>
      <c r="H111" s="11" t="s">
        <v>803</v>
      </c>
      <c r="I111" s="14">
        <v>59.59</v>
      </c>
      <c r="J111" s="121">
        <f t="shared" si="2"/>
        <v>119.18</v>
      </c>
      <c r="K111" s="127"/>
    </row>
    <row r="112" spans="1:11" ht="24">
      <c r="A112" s="126"/>
      <c r="B112" s="119">
        <v>2</v>
      </c>
      <c r="C112" s="10" t="s">
        <v>802</v>
      </c>
      <c r="D112" s="130" t="s">
        <v>802</v>
      </c>
      <c r="E112" s="130" t="s">
        <v>43</v>
      </c>
      <c r="F112" s="145"/>
      <c r="G112" s="146"/>
      <c r="H112" s="11" t="s">
        <v>803</v>
      </c>
      <c r="I112" s="14">
        <v>59.59</v>
      </c>
      <c r="J112" s="121">
        <f t="shared" si="2"/>
        <v>119.18</v>
      </c>
      <c r="K112" s="127"/>
    </row>
    <row r="113" spans="1:11">
      <c r="A113" s="126"/>
      <c r="B113" s="119">
        <v>12</v>
      </c>
      <c r="C113" s="10" t="s">
        <v>804</v>
      </c>
      <c r="D113" s="130" t="s">
        <v>804</v>
      </c>
      <c r="E113" s="130" t="s">
        <v>28</v>
      </c>
      <c r="F113" s="145"/>
      <c r="G113" s="146"/>
      <c r="H113" s="11" t="s">
        <v>805</v>
      </c>
      <c r="I113" s="14">
        <v>8.51</v>
      </c>
      <c r="J113" s="121">
        <f t="shared" si="2"/>
        <v>102.12</v>
      </c>
      <c r="K113" s="127"/>
    </row>
    <row r="114" spans="1:11" ht="24">
      <c r="A114" s="126"/>
      <c r="B114" s="119">
        <v>2</v>
      </c>
      <c r="C114" s="10" t="s">
        <v>806</v>
      </c>
      <c r="D114" s="130" t="s">
        <v>806</v>
      </c>
      <c r="E114" s="130" t="s">
        <v>28</v>
      </c>
      <c r="F114" s="145" t="s">
        <v>112</v>
      </c>
      <c r="G114" s="146"/>
      <c r="H114" s="11" t="s">
        <v>807</v>
      </c>
      <c r="I114" s="14">
        <v>20.93</v>
      </c>
      <c r="J114" s="121">
        <f t="shared" si="2"/>
        <v>41.86</v>
      </c>
      <c r="K114" s="127"/>
    </row>
    <row r="115" spans="1:11" ht="24">
      <c r="A115" s="126"/>
      <c r="B115" s="119">
        <v>6</v>
      </c>
      <c r="C115" s="10" t="s">
        <v>806</v>
      </c>
      <c r="D115" s="130" t="s">
        <v>806</v>
      </c>
      <c r="E115" s="130" t="s">
        <v>31</v>
      </c>
      <c r="F115" s="145" t="s">
        <v>112</v>
      </c>
      <c r="G115" s="146"/>
      <c r="H115" s="11" t="s">
        <v>807</v>
      </c>
      <c r="I115" s="14">
        <v>20.93</v>
      </c>
      <c r="J115" s="121">
        <f t="shared" si="2"/>
        <v>125.58</v>
      </c>
      <c r="K115" s="127"/>
    </row>
    <row r="116" spans="1:11" ht="24">
      <c r="A116" s="126"/>
      <c r="B116" s="119">
        <v>2</v>
      </c>
      <c r="C116" s="10" t="s">
        <v>806</v>
      </c>
      <c r="D116" s="130" t="s">
        <v>806</v>
      </c>
      <c r="E116" s="130" t="s">
        <v>95</v>
      </c>
      <c r="F116" s="145" t="s">
        <v>112</v>
      </c>
      <c r="G116" s="146"/>
      <c r="H116" s="11" t="s">
        <v>807</v>
      </c>
      <c r="I116" s="14">
        <v>20.93</v>
      </c>
      <c r="J116" s="121">
        <f t="shared" si="2"/>
        <v>41.86</v>
      </c>
      <c r="K116" s="127"/>
    </row>
    <row r="117" spans="1:11" ht="24">
      <c r="A117" s="126"/>
      <c r="B117" s="119">
        <v>4</v>
      </c>
      <c r="C117" s="10" t="s">
        <v>806</v>
      </c>
      <c r="D117" s="130" t="s">
        <v>806</v>
      </c>
      <c r="E117" s="130" t="s">
        <v>32</v>
      </c>
      <c r="F117" s="145" t="s">
        <v>112</v>
      </c>
      <c r="G117" s="146"/>
      <c r="H117" s="11" t="s">
        <v>807</v>
      </c>
      <c r="I117" s="14">
        <v>20.93</v>
      </c>
      <c r="J117" s="121">
        <f t="shared" si="2"/>
        <v>83.72</v>
      </c>
      <c r="K117" s="127"/>
    </row>
    <row r="118" spans="1:11" ht="24">
      <c r="A118" s="126"/>
      <c r="B118" s="119">
        <v>3</v>
      </c>
      <c r="C118" s="10" t="s">
        <v>808</v>
      </c>
      <c r="D118" s="130" t="s">
        <v>893</v>
      </c>
      <c r="E118" s="130" t="s">
        <v>241</v>
      </c>
      <c r="F118" s="145" t="s">
        <v>112</v>
      </c>
      <c r="G118" s="146"/>
      <c r="H118" s="11" t="s">
        <v>809</v>
      </c>
      <c r="I118" s="14">
        <v>35.11</v>
      </c>
      <c r="J118" s="121">
        <f t="shared" ref="J118:J149" si="3">I118*B118</f>
        <v>105.33</v>
      </c>
      <c r="K118" s="127"/>
    </row>
    <row r="119" spans="1:11" ht="24">
      <c r="A119" s="126"/>
      <c r="B119" s="119">
        <v>3</v>
      </c>
      <c r="C119" s="10" t="s">
        <v>808</v>
      </c>
      <c r="D119" s="130" t="s">
        <v>893</v>
      </c>
      <c r="E119" s="130" t="s">
        <v>241</v>
      </c>
      <c r="F119" s="145" t="s">
        <v>269</v>
      </c>
      <c r="G119" s="146"/>
      <c r="H119" s="11" t="s">
        <v>809</v>
      </c>
      <c r="I119" s="14">
        <v>35.11</v>
      </c>
      <c r="J119" s="121">
        <f t="shared" si="3"/>
        <v>105.33</v>
      </c>
      <c r="K119" s="127"/>
    </row>
    <row r="120" spans="1:11" ht="24">
      <c r="A120" s="126"/>
      <c r="B120" s="119">
        <v>3</v>
      </c>
      <c r="C120" s="10" t="s">
        <v>808</v>
      </c>
      <c r="D120" s="130" t="s">
        <v>893</v>
      </c>
      <c r="E120" s="130" t="s">
        <v>241</v>
      </c>
      <c r="F120" s="145" t="s">
        <v>220</v>
      </c>
      <c r="G120" s="146"/>
      <c r="H120" s="11" t="s">
        <v>809</v>
      </c>
      <c r="I120" s="14">
        <v>35.11</v>
      </c>
      <c r="J120" s="121">
        <f t="shared" si="3"/>
        <v>105.33</v>
      </c>
      <c r="K120" s="127"/>
    </row>
    <row r="121" spans="1:11" ht="24">
      <c r="A121" s="126"/>
      <c r="B121" s="119">
        <v>3</v>
      </c>
      <c r="C121" s="10" t="s">
        <v>808</v>
      </c>
      <c r="D121" s="130" t="s">
        <v>893</v>
      </c>
      <c r="E121" s="130" t="s">
        <v>241</v>
      </c>
      <c r="F121" s="145" t="s">
        <v>271</v>
      </c>
      <c r="G121" s="146"/>
      <c r="H121" s="11" t="s">
        <v>809</v>
      </c>
      <c r="I121" s="14">
        <v>35.11</v>
      </c>
      <c r="J121" s="121">
        <f t="shared" si="3"/>
        <v>105.33</v>
      </c>
      <c r="K121" s="127"/>
    </row>
    <row r="122" spans="1:11" ht="24">
      <c r="A122" s="126"/>
      <c r="B122" s="119">
        <v>4</v>
      </c>
      <c r="C122" s="10" t="s">
        <v>810</v>
      </c>
      <c r="D122" s="130" t="s">
        <v>810</v>
      </c>
      <c r="E122" s="130" t="s">
        <v>28</v>
      </c>
      <c r="F122" s="145" t="s">
        <v>279</v>
      </c>
      <c r="G122" s="146"/>
      <c r="H122" s="11" t="s">
        <v>811</v>
      </c>
      <c r="I122" s="14">
        <v>10.29</v>
      </c>
      <c r="J122" s="121">
        <f t="shared" si="3"/>
        <v>41.16</v>
      </c>
      <c r="K122" s="127"/>
    </row>
    <row r="123" spans="1:11" ht="24">
      <c r="A123" s="126"/>
      <c r="B123" s="119">
        <v>4</v>
      </c>
      <c r="C123" s="10" t="s">
        <v>810</v>
      </c>
      <c r="D123" s="130" t="s">
        <v>810</v>
      </c>
      <c r="E123" s="130" t="s">
        <v>30</v>
      </c>
      <c r="F123" s="145" t="s">
        <v>279</v>
      </c>
      <c r="G123" s="146"/>
      <c r="H123" s="11" t="s">
        <v>811</v>
      </c>
      <c r="I123" s="14">
        <v>10.29</v>
      </c>
      <c r="J123" s="121">
        <f t="shared" si="3"/>
        <v>41.16</v>
      </c>
      <c r="K123" s="127"/>
    </row>
    <row r="124" spans="1:11">
      <c r="A124" s="126"/>
      <c r="B124" s="119">
        <v>2</v>
      </c>
      <c r="C124" s="10" t="s">
        <v>812</v>
      </c>
      <c r="D124" s="130" t="s">
        <v>812</v>
      </c>
      <c r="E124" s="130" t="s">
        <v>30</v>
      </c>
      <c r="F124" s="145" t="s">
        <v>115</v>
      </c>
      <c r="G124" s="146"/>
      <c r="H124" s="11" t="s">
        <v>813</v>
      </c>
      <c r="I124" s="14">
        <v>4.97</v>
      </c>
      <c r="J124" s="121">
        <f t="shared" si="3"/>
        <v>9.94</v>
      </c>
      <c r="K124" s="127"/>
    </row>
    <row r="125" spans="1:11">
      <c r="A125" s="126"/>
      <c r="B125" s="119">
        <v>20</v>
      </c>
      <c r="C125" s="10" t="s">
        <v>812</v>
      </c>
      <c r="D125" s="130" t="s">
        <v>812</v>
      </c>
      <c r="E125" s="130" t="s">
        <v>31</v>
      </c>
      <c r="F125" s="145" t="s">
        <v>115</v>
      </c>
      <c r="G125" s="146"/>
      <c r="H125" s="11" t="s">
        <v>813</v>
      </c>
      <c r="I125" s="14">
        <v>4.97</v>
      </c>
      <c r="J125" s="121">
        <f t="shared" si="3"/>
        <v>99.399999999999991</v>
      </c>
      <c r="K125" s="127"/>
    </row>
    <row r="126" spans="1:11" ht="24">
      <c r="A126" s="126"/>
      <c r="B126" s="119">
        <v>4</v>
      </c>
      <c r="C126" s="10" t="s">
        <v>730</v>
      </c>
      <c r="D126" s="130" t="s">
        <v>730</v>
      </c>
      <c r="E126" s="130" t="s">
        <v>72</v>
      </c>
      <c r="F126" s="145" t="s">
        <v>279</v>
      </c>
      <c r="G126" s="146"/>
      <c r="H126" s="11" t="s">
        <v>731</v>
      </c>
      <c r="I126" s="14">
        <v>20.93</v>
      </c>
      <c r="J126" s="121">
        <f t="shared" si="3"/>
        <v>83.72</v>
      </c>
      <c r="K126" s="127"/>
    </row>
    <row r="127" spans="1:11">
      <c r="A127" s="126"/>
      <c r="B127" s="119">
        <v>10</v>
      </c>
      <c r="C127" s="10" t="s">
        <v>814</v>
      </c>
      <c r="D127" s="130" t="s">
        <v>814</v>
      </c>
      <c r="E127" s="130" t="s">
        <v>28</v>
      </c>
      <c r="F127" s="145" t="s">
        <v>279</v>
      </c>
      <c r="G127" s="146"/>
      <c r="H127" s="11" t="s">
        <v>815</v>
      </c>
      <c r="I127" s="14">
        <v>20.93</v>
      </c>
      <c r="J127" s="121">
        <f t="shared" si="3"/>
        <v>209.3</v>
      </c>
      <c r="K127" s="127"/>
    </row>
    <row r="128" spans="1:11">
      <c r="A128" s="126"/>
      <c r="B128" s="119">
        <v>2</v>
      </c>
      <c r="C128" s="10" t="s">
        <v>814</v>
      </c>
      <c r="D128" s="130" t="s">
        <v>814</v>
      </c>
      <c r="E128" s="130" t="s">
        <v>32</v>
      </c>
      <c r="F128" s="145" t="s">
        <v>679</v>
      </c>
      <c r="G128" s="146"/>
      <c r="H128" s="11" t="s">
        <v>815</v>
      </c>
      <c r="I128" s="14">
        <v>20.93</v>
      </c>
      <c r="J128" s="121">
        <f t="shared" si="3"/>
        <v>41.86</v>
      </c>
      <c r="K128" s="127"/>
    </row>
    <row r="129" spans="1:11" ht="24">
      <c r="A129" s="126"/>
      <c r="B129" s="119">
        <v>3</v>
      </c>
      <c r="C129" s="10" t="s">
        <v>816</v>
      </c>
      <c r="D129" s="130" t="s">
        <v>816</v>
      </c>
      <c r="E129" s="130" t="s">
        <v>28</v>
      </c>
      <c r="F129" s="145" t="s">
        <v>817</v>
      </c>
      <c r="G129" s="146"/>
      <c r="H129" s="11" t="s">
        <v>818</v>
      </c>
      <c r="I129" s="14">
        <v>35.11</v>
      </c>
      <c r="J129" s="121">
        <f t="shared" si="3"/>
        <v>105.33</v>
      </c>
      <c r="K129" s="127"/>
    </row>
    <row r="130" spans="1:11" ht="24">
      <c r="A130" s="126"/>
      <c r="B130" s="119">
        <v>3</v>
      </c>
      <c r="C130" s="10" t="s">
        <v>816</v>
      </c>
      <c r="D130" s="130" t="s">
        <v>816</v>
      </c>
      <c r="E130" s="130" t="s">
        <v>28</v>
      </c>
      <c r="F130" s="145" t="s">
        <v>819</v>
      </c>
      <c r="G130" s="146"/>
      <c r="H130" s="11" t="s">
        <v>818</v>
      </c>
      <c r="I130" s="14">
        <v>35.11</v>
      </c>
      <c r="J130" s="121">
        <f t="shared" si="3"/>
        <v>105.33</v>
      </c>
      <c r="K130" s="127"/>
    </row>
    <row r="131" spans="1:11" ht="24">
      <c r="A131" s="126"/>
      <c r="B131" s="119">
        <v>3</v>
      </c>
      <c r="C131" s="10" t="s">
        <v>816</v>
      </c>
      <c r="D131" s="130" t="s">
        <v>816</v>
      </c>
      <c r="E131" s="130" t="s">
        <v>30</v>
      </c>
      <c r="F131" s="145" t="s">
        <v>820</v>
      </c>
      <c r="G131" s="146"/>
      <c r="H131" s="11" t="s">
        <v>818</v>
      </c>
      <c r="I131" s="14">
        <v>35.11</v>
      </c>
      <c r="J131" s="121">
        <f t="shared" si="3"/>
        <v>105.33</v>
      </c>
      <c r="K131" s="127"/>
    </row>
    <row r="132" spans="1:11" ht="24">
      <c r="A132" s="126"/>
      <c r="B132" s="119">
        <v>3</v>
      </c>
      <c r="C132" s="10" t="s">
        <v>816</v>
      </c>
      <c r="D132" s="130" t="s">
        <v>816</v>
      </c>
      <c r="E132" s="130" t="s">
        <v>30</v>
      </c>
      <c r="F132" s="145" t="s">
        <v>821</v>
      </c>
      <c r="G132" s="146"/>
      <c r="H132" s="11" t="s">
        <v>818</v>
      </c>
      <c r="I132" s="14">
        <v>35.11</v>
      </c>
      <c r="J132" s="121">
        <f t="shared" si="3"/>
        <v>105.33</v>
      </c>
      <c r="K132" s="127"/>
    </row>
    <row r="133" spans="1:11" ht="24">
      <c r="A133" s="126"/>
      <c r="B133" s="119">
        <v>9</v>
      </c>
      <c r="C133" s="10" t="s">
        <v>816</v>
      </c>
      <c r="D133" s="130" t="s">
        <v>816</v>
      </c>
      <c r="E133" s="130" t="s">
        <v>30</v>
      </c>
      <c r="F133" s="145" t="s">
        <v>822</v>
      </c>
      <c r="G133" s="146"/>
      <c r="H133" s="11" t="s">
        <v>818</v>
      </c>
      <c r="I133" s="14">
        <v>35.11</v>
      </c>
      <c r="J133" s="121">
        <f t="shared" si="3"/>
        <v>315.99</v>
      </c>
      <c r="K133" s="127"/>
    </row>
    <row r="134" spans="1:11" ht="24">
      <c r="A134" s="126"/>
      <c r="B134" s="119">
        <v>6</v>
      </c>
      <c r="C134" s="10" t="s">
        <v>816</v>
      </c>
      <c r="D134" s="130" t="s">
        <v>816</v>
      </c>
      <c r="E134" s="130" t="s">
        <v>30</v>
      </c>
      <c r="F134" s="145" t="s">
        <v>819</v>
      </c>
      <c r="G134" s="146"/>
      <c r="H134" s="11" t="s">
        <v>818</v>
      </c>
      <c r="I134" s="14">
        <v>35.11</v>
      </c>
      <c r="J134" s="121">
        <f t="shared" si="3"/>
        <v>210.66</v>
      </c>
      <c r="K134" s="127"/>
    </row>
    <row r="135" spans="1:11" ht="24">
      <c r="A135" s="126"/>
      <c r="B135" s="119">
        <v>3</v>
      </c>
      <c r="C135" s="10" t="s">
        <v>816</v>
      </c>
      <c r="D135" s="130" t="s">
        <v>816</v>
      </c>
      <c r="E135" s="130" t="s">
        <v>31</v>
      </c>
      <c r="F135" s="145" t="s">
        <v>819</v>
      </c>
      <c r="G135" s="146"/>
      <c r="H135" s="11" t="s">
        <v>818</v>
      </c>
      <c r="I135" s="14">
        <v>35.11</v>
      </c>
      <c r="J135" s="121">
        <f t="shared" si="3"/>
        <v>105.33</v>
      </c>
      <c r="K135" s="127"/>
    </row>
    <row r="136" spans="1:11" ht="24">
      <c r="A136" s="126"/>
      <c r="B136" s="119">
        <v>4</v>
      </c>
      <c r="C136" s="10" t="s">
        <v>823</v>
      </c>
      <c r="D136" s="130" t="s">
        <v>823</v>
      </c>
      <c r="E136" s="130" t="s">
        <v>271</v>
      </c>
      <c r="F136" s="145"/>
      <c r="G136" s="146"/>
      <c r="H136" s="11" t="s">
        <v>824</v>
      </c>
      <c r="I136" s="14">
        <v>58.17</v>
      </c>
      <c r="J136" s="121">
        <f t="shared" si="3"/>
        <v>232.68</v>
      </c>
      <c r="K136" s="127"/>
    </row>
    <row r="137" spans="1:11" ht="24">
      <c r="A137" s="126"/>
      <c r="B137" s="119">
        <v>1</v>
      </c>
      <c r="C137" s="10" t="s">
        <v>825</v>
      </c>
      <c r="D137" s="130" t="s">
        <v>894</v>
      </c>
      <c r="E137" s="130" t="s">
        <v>620</v>
      </c>
      <c r="F137" s="145" t="s">
        <v>31</v>
      </c>
      <c r="G137" s="146"/>
      <c r="H137" s="11" t="s">
        <v>826</v>
      </c>
      <c r="I137" s="14">
        <v>12.06</v>
      </c>
      <c r="J137" s="121">
        <f t="shared" si="3"/>
        <v>12.06</v>
      </c>
      <c r="K137" s="127"/>
    </row>
    <row r="138" spans="1:11" ht="36">
      <c r="A138" s="126"/>
      <c r="B138" s="119">
        <v>1</v>
      </c>
      <c r="C138" s="10" t="s">
        <v>827</v>
      </c>
      <c r="D138" s="130" t="s">
        <v>895</v>
      </c>
      <c r="E138" s="130" t="s">
        <v>828</v>
      </c>
      <c r="F138" s="145" t="s">
        <v>279</v>
      </c>
      <c r="G138" s="146"/>
      <c r="H138" s="11" t="s">
        <v>829</v>
      </c>
      <c r="I138" s="14">
        <v>24.47</v>
      </c>
      <c r="J138" s="121">
        <f t="shared" si="3"/>
        <v>24.47</v>
      </c>
      <c r="K138" s="127"/>
    </row>
    <row r="139" spans="1:11" ht="24">
      <c r="A139" s="126"/>
      <c r="B139" s="119">
        <v>6</v>
      </c>
      <c r="C139" s="10" t="s">
        <v>830</v>
      </c>
      <c r="D139" s="130" t="s">
        <v>896</v>
      </c>
      <c r="E139" s="130" t="s">
        <v>831</v>
      </c>
      <c r="F139" s="145" t="s">
        <v>32</v>
      </c>
      <c r="G139" s="146"/>
      <c r="H139" s="11" t="s">
        <v>832</v>
      </c>
      <c r="I139" s="14">
        <v>24.47</v>
      </c>
      <c r="J139" s="121">
        <f t="shared" si="3"/>
        <v>146.82</v>
      </c>
      <c r="K139" s="127"/>
    </row>
    <row r="140" spans="1:11">
      <c r="A140" s="126"/>
      <c r="B140" s="119">
        <v>1</v>
      </c>
      <c r="C140" s="10" t="s">
        <v>833</v>
      </c>
      <c r="D140" s="130" t="s">
        <v>833</v>
      </c>
      <c r="E140" s="130" t="s">
        <v>28</v>
      </c>
      <c r="F140" s="145"/>
      <c r="G140" s="146"/>
      <c r="H140" s="11" t="s">
        <v>834</v>
      </c>
      <c r="I140" s="14">
        <v>12.06</v>
      </c>
      <c r="J140" s="121">
        <f t="shared" si="3"/>
        <v>12.06</v>
      </c>
      <c r="K140" s="127"/>
    </row>
    <row r="141" spans="1:11">
      <c r="A141" s="126"/>
      <c r="B141" s="119">
        <v>1</v>
      </c>
      <c r="C141" s="10" t="s">
        <v>833</v>
      </c>
      <c r="D141" s="130" t="s">
        <v>833</v>
      </c>
      <c r="E141" s="130" t="s">
        <v>30</v>
      </c>
      <c r="F141" s="145"/>
      <c r="G141" s="146"/>
      <c r="H141" s="11" t="s">
        <v>834</v>
      </c>
      <c r="I141" s="14">
        <v>12.06</v>
      </c>
      <c r="J141" s="121">
        <f t="shared" si="3"/>
        <v>12.06</v>
      </c>
      <c r="K141" s="127"/>
    </row>
    <row r="142" spans="1:11">
      <c r="A142" s="126"/>
      <c r="B142" s="119">
        <v>1</v>
      </c>
      <c r="C142" s="10" t="s">
        <v>835</v>
      </c>
      <c r="D142" s="130" t="s">
        <v>835</v>
      </c>
      <c r="E142" s="130" t="s">
        <v>28</v>
      </c>
      <c r="F142" s="145"/>
      <c r="G142" s="146"/>
      <c r="H142" s="11" t="s">
        <v>836</v>
      </c>
      <c r="I142" s="14">
        <v>12.77</v>
      </c>
      <c r="J142" s="121">
        <f t="shared" si="3"/>
        <v>12.77</v>
      </c>
      <c r="K142" s="127"/>
    </row>
    <row r="143" spans="1:11">
      <c r="A143" s="126"/>
      <c r="B143" s="119">
        <v>1</v>
      </c>
      <c r="C143" s="10" t="s">
        <v>835</v>
      </c>
      <c r="D143" s="130" t="s">
        <v>835</v>
      </c>
      <c r="E143" s="130" t="s">
        <v>30</v>
      </c>
      <c r="F143" s="145"/>
      <c r="G143" s="146"/>
      <c r="H143" s="11" t="s">
        <v>836</v>
      </c>
      <c r="I143" s="14">
        <v>12.77</v>
      </c>
      <c r="J143" s="121">
        <f t="shared" si="3"/>
        <v>12.77</v>
      </c>
      <c r="K143" s="127"/>
    </row>
    <row r="144" spans="1:11">
      <c r="A144" s="126"/>
      <c r="B144" s="119">
        <v>1</v>
      </c>
      <c r="C144" s="10" t="s">
        <v>837</v>
      </c>
      <c r="D144" s="130" t="s">
        <v>837</v>
      </c>
      <c r="E144" s="130" t="s">
        <v>32</v>
      </c>
      <c r="F144" s="145"/>
      <c r="G144" s="146"/>
      <c r="H144" s="11" t="s">
        <v>838</v>
      </c>
      <c r="I144" s="14">
        <v>9.2200000000000006</v>
      </c>
      <c r="J144" s="121">
        <f t="shared" si="3"/>
        <v>9.2200000000000006</v>
      </c>
      <c r="K144" s="127"/>
    </row>
    <row r="145" spans="1:11">
      <c r="A145" s="126"/>
      <c r="B145" s="119">
        <v>3</v>
      </c>
      <c r="C145" s="10" t="s">
        <v>839</v>
      </c>
      <c r="D145" s="130" t="s">
        <v>839</v>
      </c>
      <c r="E145" s="130" t="s">
        <v>55</v>
      </c>
      <c r="F145" s="145"/>
      <c r="G145" s="146"/>
      <c r="H145" s="11" t="s">
        <v>840</v>
      </c>
      <c r="I145" s="14">
        <v>48.59</v>
      </c>
      <c r="J145" s="121">
        <f t="shared" si="3"/>
        <v>145.77000000000001</v>
      </c>
      <c r="K145" s="127"/>
    </row>
    <row r="146" spans="1:11" ht="24">
      <c r="A146" s="126"/>
      <c r="B146" s="119">
        <v>1</v>
      </c>
      <c r="C146" s="10" t="s">
        <v>841</v>
      </c>
      <c r="D146" s="130" t="s">
        <v>841</v>
      </c>
      <c r="E146" s="130" t="s">
        <v>33</v>
      </c>
      <c r="F146" s="145" t="s">
        <v>216</v>
      </c>
      <c r="G146" s="146"/>
      <c r="H146" s="11" t="s">
        <v>842</v>
      </c>
      <c r="I146" s="14">
        <v>69.88</v>
      </c>
      <c r="J146" s="121">
        <f t="shared" si="3"/>
        <v>69.88</v>
      </c>
      <c r="K146" s="127"/>
    </row>
    <row r="147" spans="1:11" ht="24">
      <c r="A147" s="126"/>
      <c r="B147" s="119">
        <v>1</v>
      </c>
      <c r="C147" s="10" t="s">
        <v>841</v>
      </c>
      <c r="D147" s="130" t="s">
        <v>841</v>
      </c>
      <c r="E147" s="130" t="s">
        <v>34</v>
      </c>
      <c r="F147" s="145" t="s">
        <v>216</v>
      </c>
      <c r="G147" s="146"/>
      <c r="H147" s="11" t="s">
        <v>842</v>
      </c>
      <c r="I147" s="14">
        <v>69.88</v>
      </c>
      <c r="J147" s="121">
        <f t="shared" si="3"/>
        <v>69.88</v>
      </c>
      <c r="K147" s="127"/>
    </row>
    <row r="148" spans="1:11">
      <c r="A148" s="126"/>
      <c r="B148" s="119">
        <v>4</v>
      </c>
      <c r="C148" s="10" t="s">
        <v>843</v>
      </c>
      <c r="D148" s="130" t="s">
        <v>843</v>
      </c>
      <c r="E148" s="130" t="s">
        <v>31</v>
      </c>
      <c r="F148" s="145"/>
      <c r="G148" s="146"/>
      <c r="H148" s="11" t="s">
        <v>844</v>
      </c>
      <c r="I148" s="14">
        <v>24.12</v>
      </c>
      <c r="J148" s="121">
        <f t="shared" si="3"/>
        <v>96.48</v>
      </c>
      <c r="K148" s="127"/>
    </row>
    <row r="149" spans="1:11" ht="24">
      <c r="A149" s="126"/>
      <c r="B149" s="119">
        <v>4</v>
      </c>
      <c r="C149" s="10" t="s">
        <v>845</v>
      </c>
      <c r="D149" s="130" t="s">
        <v>845</v>
      </c>
      <c r="E149" s="130" t="s">
        <v>30</v>
      </c>
      <c r="F149" s="145" t="s">
        <v>112</v>
      </c>
      <c r="G149" s="146"/>
      <c r="H149" s="11" t="s">
        <v>243</v>
      </c>
      <c r="I149" s="14">
        <v>75.900000000000006</v>
      </c>
      <c r="J149" s="121">
        <f t="shared" si="3"/>
        <v>303.60000000000002</v>
      </c>
      <c r="K149" s="127"/>
    </row>
    <row r="150" spans="1:11" ht="24">
      <c r="A150" s="126"/>
      <c r="B150" s="119">
        <v>1</v>
      </c>
      <c r="C150" s="10" t="s">
        <v>845</v>
      </c>
      <c r="D150" s="130" t="s">
        <v>845</v>
      </c>
      <c r="E150" s="130" t="s">
        <v>30</v>
      </c>
      <c r="F150" s="145" t="s">
        <v>269</v>
      </c>
      <c r="G150" s="146"/>
      <c r="H150" s="11" t="s">
        <v>243</v>
      </c>
      <c r="I150" s="14">
        <v>75.900000000000006</v>
      </c>
      <c r="J150" s="121">
        <f t="shared" ref="J150:J181" si="4">I150*B150</f>
        <v>75.900000000000006</v>
      </c>
      <c r="K150" s="127"/>
    </row>
    <row r="151" spans="1:11" ht="24">
      <c r="A151" s="126"/>
      <c r="B151" s="119">
        <v>1</v>
      </c>
      <c r="C151" s="10" t="s">
        <v>845</v>
      </c>
      <c r="D151" s="130" t="s">
        <v>845</v>
      </c>
      <c r="E151" s="130" t="s">
        <v>30</v>
      </c>
      <c r="F151" s="145" t="s">
        <v>220</v>
      </c>
      <c r="G151" s="146"/>
      <c r="H151" s="11" t="s">
        <v>243</v>
      </c>
      <c r="I151" s="14">
        <v>75.900000000000006</v>
      </c>
      <c r="J151" s="121">
        <f t="shared" si="4"/>
        <v>75.900000000000006</v>
      </c>
      <c r="K151" s="127"/>
    </row>
    <row r="152" spans="1:11" ht="24">
      <c r="A152" s="126"/>
      <c r="B152" s="119">
        <v>3</v>
      </c>
      <c r="C152" s="10" t="s">
        <v>845</v>
      </c>
      <c r="D152" s="130" t="s">
        <v>845</v>
      </c>
      <c r="E152" s="130" t="s">
        <v>30</v>
      </c>
      <c r="F152" s="145" t="s">
        <v>272</v>
      </c>
      <c r="G152" s="146"/>
      <c r="H152" s="11" t="s">
        <v>243</v>
      </c>
      <c r="I152" s="14">
        <v>75.900000000000006</v>
      </c>
      <c r="J152" s="121">
        <f t="shared" si="4"/>
        <v>227.70000000000002</v>
      </c>
      <c r="K152" s="127"/>
    </row>
    <row r="153" spans="1:11" ht="24">
      <c r="A153" s="126"/>
      <c r="B153" s="119">
        <v>3</v>
      </c>
      <c r="C153" s="10" t="s">
        <v>845</v>
      </c>
      <c r="D153" s="130" t="s">
        <v>845</v>
      </c>
      <c r="E153" s="130" t="s">
        <v>30</v>
      </c>
      <c r="F153" s="145" t="s">
        <v>273</v>
      </c>
      <c r="G153" s="146"/>
      <c r="H153" s="11" t="s">
        <v>243</v>
      </c>
      <c r="I153" s="14">
        <v>75.900000000000006</v>
      </c>
      <c r="J153" s="121">
        <f t="shared" si="4"/>
        <v>227.70000000000002</v>
      </c>
      <c r="K153" s="127"/>
    </row>
    <row r="154" spans="1:11" ht="24">
      <c r="A154" s="126"/>
      <c r="B154" s="119">
        <v>4</v>
      </c>
      <c r="C154" s="10" t="s">
        <v>846</v>
      </c>
      <c r="D154" s="130" t="s">
        <v>846</v>
      </c>
      <c r="E154" s="130" t="s">
        <v>657</v>
      </c>
      <c r="F154" s="145"/>
      <c r="G154" s="146"/>
      <c r="H154" s="11" t="s">
        <v>847</v>
      </c>
      <c r="I154" s="14">
        <v>35.11</v>
      </c>
      <c r="J154" s="121">
        <f t="shared" si="4"/>
        <v>140.44</v>
      </c>
      <c r="K154" s="127"/>
    </row>
    <row r="155" spans="1:11" ht="24">
      <c r="A155" s="126"/>
      <c r="B155" s="119">
        <v>1</v>
      </c>
      <c r="C155" s="10" t="s">
        <v>848</v>
      </c>
      <c r="D155" s="130" t="s">
        <v>848</v>
      </c>
      <c r="E155" s="130" t="s">
        <v>30</v>
      </c>
      <c r="F155" s="145"/>
      <c r="G155" s="146"/>
      <c r="H155" s="11" t="s">
        <v>849</v>
      </c>
      <c r="I155" s="14">
        <v>69.17</v>
      </c>
      <c r="J155" s="121">
        <f t="shared" si="4"/>
        <v>69.17</v>
      </c>
      <c r="K155" s="127"/>
    </row>
    <row r="156" spans="1:11" ht="24">
      <c r="A156" s="126"/>
      <c r="B156" s="119">
        <v>5</v>
      </c>
      <c r="C156" s="10" t="s">
        <v>850</v>
      </c>
      <c r="D156" s="130" t="s">
        <v>850</v>
      </c>
      <c r="E156" s="130" t="s">
        <v>42</v>
      </c>
      <c r="F156" s="145"/>
      <c r="G156" s="146"/>
      <c r="H156" s="11" t="s">
        <v>851</v>
      </c>
      <c r="I156" s="14">
        <v>52.14</v>
      </c>
      <c r="J156" s="121">
        <f t="shared" si="4"/>
        <v>260.7</v>
      </c>
      <c r="K156" s="127"/>
    </row>
    <row r="157" spans="1:11" ht="24">
      <c r="A157" s="126"/>
      <c r="B157" s="119">
        <v>2</v>
      </c>
      <c r="C157" s="10" t="s">
        <v>852</v>
      </c>
      <c r="D157" s="130" t="s">
        <v>852</v>
      </c>
      <c r="E157" s="130" t="s">
        <v>40</v>
      </c>
      <c r="F157" s="145" t="s">
        <v>112</v>
      </c>
      <c r="G157" s="146"/>
      <c r="H157" s="11" t="s">
        <v>853</v>
      </c>
      <c r="I157" s="14">
        <v>135.49</v>
      </c>
      <c r="J157" s="121">
        <f t="shared" si="4"/>
        <v>270.98</v>
      </c>
      <c r="K157" s="127"/>
    </row>
    <row r="158" spans="1:11">
      <c r="A158" s="126"/>
      <c r="B158" s="119">
        <v>1</v>
      </c>
      <c r="C158" s="10" t="s">
        <v>854</v>
      </c>
      <c r="D158" s="130" t="s">
        <v>854</v>
      </c>
      <c r="E158" s="130" t="s">
        <v>31</v>
      </c>
      <c r="F158" s="145"/>
      <c r="G158" s="146"/>
      <c r="H158" s="11" t="s">
        <v>855</v>
      </c>
      <c r="I158" s="14">
        <v>35.11</v>
      </c>
      <c r="J158" s="121">
        <f t="shared" si="4"/>
        <v>35.11</v>
      </c>
      <c r="K158" s="127"/>
    </row>
    <row r="159" spans="1:11">
      <c r="A159" s="126"/>
      <c r="B159" s="119">
        <v>1</v>
      </c>
      <c r="C159" s="10" t="s">
        <v>854</v>
      </c>
      <c r="D159" s="130" t="s">
        <v>854</v>
      </c>
      <c r="E159" s="130" t="s">
        <v>95</v>
      </c>
      <c r="F159" s="145"/>
      <c r="G159" s="146"/>
      <c r="H159" s="11" t="s">
        <v>855</v>
      </c>
      <c r="I159" s="14">
        <v>35.11</v>
      </c>
      <c r="J159" s="121">
        <f t="shared" si="4"/>
        <v>35.11</v>
      </c>
      <c r="K159" s="127"/>
    </row>
    <row r="160" spans="1:11">
      <c r="A160" s="126"/>
      <c r="B160" s="119">
        <v>1</v>
      </c>
      <c r="C160" s="10" t="s">
        <v>856</v>
      </c>
      <c r="D160" s="130" t="s">
        <v>856</v>
      </c>
      <c r="E160" s="130" t="s">
        <v>31</v>
      </c>
      <c r="F160" s="145"/>
      <c r="G160" s="146"/>
      <c r="H160" s="11" t="s">
        <v>857</v>
      </c>
      <c r="I160" s="14">
        <v>31.57</v>
      </c>
      <c r="J160" s="121">
        <f t="shared" si="4"/>
        <v>31.57</v>
      </c>
      <c r="K160" s="127"/>
    </row>
    <row r="161" spans="1:11">
      <c r="A161" s="126"/>
      <c r="B161" s="119">
        <v>1</v>
      </c>
      <c r="C161" s="10" t="s">
        <v>856</v>
      </c>
      <c r="D161" s="130" t="s">
        <v>856</v>
      </c>
      <c r="E161" s="130" t="s">
        <v>95</v>
      </c>
      <c r="F161" s="145"/>
      <c r="G161" s="146"/>
      <c r="H161" s="11" t="s">
        <v>857</v>
      </c>
      <c r="I161" s="14">
        <v>31.57</v>
      </c>
      <c r="J161" s="121">
        <f t="shared" si="4"/>
        <v>31.57</v>
      </c>
      <c r="K161" s="127"/>
    </row>
    <row r="162" spans="1:11" ht="24">
      <c r="A162" s="126"/>
      <c r="B162" s="119">
        <v>2</v>
      </c>
      <c r="C162" s="10" t="s">
        <v>858</v>
      </c>
      <c r="D162" s="130" t="s">
        <v>858</v>
      </c>
      <c r="E162" s="130" t="s">
        <v>112</v>
      </c>
      <c r="F162" s="145"/>
      <c r="G162" s="146"/>
      <c r="H162" s="11" t="s">
        <v>859</v>
      </c>
      <c r="I162" s="14">
        <v>35.11</v>
      </c>
      <c r="J162" s="121">
        <f t="shared" si="4"/>
        <v>70.22</v>
      </c>
      <c r="K162" s="127"/>
    </row>
    <row r="163" spans="1:11" ht="24">
      <c r="A163" s="126"/>
      <c r="B163" s="119">
        <v>5</v>
      </c>
      <c r="C163" s="10" t="s">
        <v>858</v>
      </c>
      <c r="D163" s="130" t="s">
        <v>858</v>
      </c>
      <c r="E163" s="130" t="s">
        <v>216</v>
      </c>
      <c r="F163" s="145"/>
      <c r="G163" s="146"/>
      <c r="H163" s="11" t="s">
        <v>859</v>
      </c>
      <c r="I163" s="14">
        <v>35.11</v>
      </c>
      <c r="J163" s="121">
        <f t="shared" si="4"/>
        <v>175.55</v>
      </c>
      <c r="K163" s="127"/>
    </row>
    <row r="164" spans="1:11" ht="24">
      <c r="A164" s="126"/>
      <c r="B164" s="119">
        <v>3</v>
      </c>
      <c r="C164" s="10" t="s">
        <v>858</v>
      </c>
      <c r="D164" s="130" t="s">
        <v>858</v>
      </c>
      <c r="E164" s="130" t="s">
        <v>273</v>
      </c>
      <c r="F164" s="145"/>
      <c r="G164" s="146"/>
      <c r="H164" s="11" t="s">
        <v>859</v>
      </c>
      <c r="I164" s="14">
        <v>35.11</v>
      </c>
      <c r="J164" s="121">
        <f t="shared" si="4"/>
        <v>105.33</v>
      </c>
      <c r="K164" s="127"/>
    </row>
    <row r="165" spans="1:11" ht="24">
      <c r="A165" s="126"/>
      <c r="B165" s="119">
        <v>3</v>
      </c>
      <c r="C165" s="10" t="s">
        <v>858</v>
      </c>
      <c r="D165" s="130" t="s">
        <v>858</v>
      </c>
      <c r="E165" s="130" t="s">
        <v>316</v>
      </c>
      <c r="F165" s="145"/>
      <c r="G165" s="146"/>
      <c r="H165" s="11" t="s">
        <v>859</v>
      </c>
      <c r="I165" s="14">
        <v>35.11</v>
      </c>
      <c r="J165" s="121">
        <f t="shared" si="4"/>
        <v>105.33</v>
      </c>
      <c r="K165" s="127"/>
    </row>
    <row r="166" spans="1:11">
      <c r="A166" s="126"/>
      <c r="B166" s="119">
        <v>2</v>
      </c>
      <c r="C166" s="10" t="s">
        <v>860</v>
      </c>
      <c r="D166" s="130" t="s">
        <v>860</v>
      </c>
      <c r="E166" s="130" t="s">
        <v>31</v>
      </c>
      <c r="F166" s="145"/>
      <c r="G166" s="146"/>
      <c r="H166" s="11" t="s">
        <v>861</v>
      </c>
      <c r="I166" s="14">
        <v>52.85</v>
      </c>
      <c r="J166" s="121">
        <f t="shared" si="4"/>
        <v>105.7</v>
      </c>
      <c r="K166" s="127"/>
    </row>
    <row r="167" spans="1:11" ht="24">
      <c r="A167" s="126"/>
      <c r="B167" s="119">
        <v>2</v>
      </c>
      <c r="C167" s="10" t="s">
        <v>862</v>
      </c>
      <c r="D167" s="130" t="s">
        <v>862</v>
      </c>
      <c r="E167" s="130" t="s">
        <v>33</v>
      </c>
      <c r="F167" s="145" t="s">
        <v>279</v>
      </c>
      <c r="G167" s="146"/>
      <c r="H167" s="11" t="s">
        <v>863</v>
      </c>
      <c r="I167" s="14">
        <v>68.099999999999994</v>
      </c>
      <c r="J167" s="121">
        <f t="shared" si="4"/>
        <v>136.19999999999999</v>
      </c>
      <c r="K167" s="127"/>
    </row>
    <row r="168" spans="1:11" ht="24">
      <c r="A168" s="126"/>
      <c r="B168" s="119">
        <v>6</v>
      </c>
      <c r="C168" s="10" t="s">
        <v>862</v>
      </c>
      <c r="D168" s="130" t="s">
        <v>862</v>
      </c>
      <c r="E168" s="130" t="s">
        <v>33</v>
      </c>
      <c r="F168" s="145" t="s">
        <v>277</v>
      </c>
      <c r="G168" s="146"/>
      <c r="H168" s="11" t="s">
        <v>863</v>
      </c>
      <c r="I168" s="14">
        <v>68.099999999999994</v>
      </c>
      <c r="J168" s="121">
        <f t="shared" si="4"/>
        <v>408.59999999999997</v>
      </c>
      <c r="K168" s="127"/>
    </row>
    <row r="169" spans="1:11" ht="24">
      <c r="A169" s="126"/>
      <c r="B169" s="119">
        <v>4</v>
      </c>
      <c r="C169" s="10" t="s">
        <v>864</v>
      </c>
      <c r="D169" s="130" t="s">
        <v>864</v>
      </c>
      <c r="E169" s="130" t="s">
        <v>30</v>
      </c>
      <c r="F169" s="145" t="s">
        <v>757</v>
      </c>
      <c r="G169" s="146"/>
      <c r="H169" s="11" t="s">
        <v>865</v>
      </c>
      <c r="I169" s="14">
        <v>48.95</v>
      </c>
      <c r="J169" s="121">
        <f t="shared" si="4"/>
        <v>195.8</v>
      </c>
      <c r="K169" s="127"/>
    </row>
    <row r="170" spans="1:11" ht="24">
      <c r="A170" s="126"/>
      <c r="B170" s="119">
        <v>4</v>
      </c>
      <c r="C170" s="10" t="s">
        <v>864</v>
      </c>
      <c r="D170" s="130" t="s">
        <v>864</v>
      </c>
      <c r="E170" s="130" t="s">
        <v>31</v>
      </c>
      <c r="F170" s="145" t="s">
        <v>757</v>
      </c>
      <c r="G170" s="146"/>
      <c r="H170" s="11" t="s">
        <v>865</v>
      </c>
      <c r="I170" s="14">
        <v>48.95</v>
      </c>
      <c r="J170" s="121">
        <f t="shared" si="4"/>
        <v>195.8</v>
      </c>
      <c r="K170" s="127"/>
    </row>
    <row r="171" spans="1:11" ht="24">
      <c r="A171" s="126"/>
      <c r="B171" s="119">
        <v>4</v>
      </c>
      <c r="C171" s="10" t="s">
        <v>866</v>
      </c>
      <c r="D171" s="130" t="s">
        <v>866</v>
      </c>
      <c r="E171" s="130" t="s">
        <v>30</v>
      </c>
      <c r="F171" s="145" t="s">
        <v>757</v>
      </c>
      <c r="G171" s="146"/>
      <c r="H171" s="11" t="s">
        <v>867</v>
      </c>
      <c r="I171" s="14">
        <v>49.3</v>
      </c>
      <c r="J171" s="121">
        <f t="shared" si="4"/>
        <v>197.2</v>
      </c>
      <c r="K171" s="127"/>
    </row>
    <row r="172" spans="1:11" ht="24">
      <c r="A172" s="126"/>
      <c r="B172" s="119">
        <v>4</v>
      </c>
      <c r="C172" s="10" t="s">
        <v>866</v>
      </c>
      <c r="D172" s="130" t="s">
        <v>866</v>
      </c>
      <c r="E172" s="130" t="s">
        <v>31</v>
      </c>
      <c r="F172" s="145" t="s">
        <v>757</v>
      </c>
      <c r="G172" s="146"/>
      <c r="H172" s="11" t="s">
        <v>867</v>
      </c>
      <c r="I172" s="14">
        <v>49.3</v>
      </c>
      <c r="J172" s="121">
        <f t="shared" si="4"/>
        <v>197.2</v>
      </c>
      <c r="K172" s="127"/>
    </row>
    <row r="173" spans="1:11" ht="24">
      <c r="A173" s="126"/>
      <c r="B173" s="119">
        <v>1</v>
      </c>
      <c r="C173" s="10" t="s">
        <v>868</v>
      </c>
      <c r="D173" s="130" t="s">
        <v>868</v>
      </c>
      <c r="E173" s="130" t="s">
        <v>30</v>
      </c>
      <c r="F173" s="145" t="s">
        <v>723</v>
      </c>
      <c r="G173" s="146"/>
      <c r="H173" s="11" t="s">
        <v>869</v>
      </c>
      <c r="I173" s="14">
        <v>76.260000000000005</v>
      </c>
      <c r="J173" s="121">
        <f t="shared" si="4"/>
        <v>76.260000000000005</v>
      </c>
      <c r="K173" s="127"/>
    </row>
    <row r="174" spans="1:11" ht="24">
      <c r="A174" s="126"/>
      <c r="B174" s="119">
        <v>2</v>
      </c>
      <c r="C174" s="10" t="s">
        <v>870</v>
      </c>
      <c r="D174" s="130" t="s">
        <v>870</v>
      </c>
      <c r="E174" s="130" t="s">
        <v>31</v>
      </c>
      <c r="F174" s="145" t="s">
        <v>277</v>
      </c>
      <c r="G174" s="146"/>
      <c r="H174" s="11" t="s">
        <v>871</v>
      </c>
      <c r="I174" s="14">
        <v>54.98</v>
      </c>
      <c r="J174" s="121">
        <f t="shared" si="4"/>
        <v>109.96</v>
      </c>
      <c r="K174" s="127"/>
    </row>
    <row r="175" spans="1:11" ht="24">
      <c r="A175" s="126"/>
      <c r="B175" s="119">
        <v>1</v>
      </c>
      <c r="C175" s="10" t="s">
        <v>870</v>
      </c>
      <c r="D175" s="130" t="s">
        <v>870</v>
      </c>
      <c r="E175" s="130" t="s">
        <v>31</v>
      </c>
      <c r="F175" s="145" t="s">
        <v>757</v>
      </c>
      <c r="G175" s="146"/>
      <c r="H175" s="11" t="s">
        <v>871</v>
      </c>
      <c r="I175" s="14">
        <v>54.98</v>
      </c>
      <c r="J175" s="121">
        <f t="shared" si="4"/>
        <v>54.98</v>
      </c>
      <c r="K175" s="127"/>
    </row>
    <row r="176" spans="1:11" ht="24">
      <c r="A176" s="126"/>
      <c r="B176" s="119">
        <v>2</v>
      </c>
      <c r="C176" s="10" t="s">
        <v>870</v>
      </c>
      <c r="D176" s="130" t="s">
        <v>870</v>
      </c>
      <c r="E176" s="130" t="s">
        <v>32</v>
      </c>
      <c r="F176" s="145" t="s">
        <v>279</v>
      </c>
      <c r="G176" s="146"/>
      <c r="H176" s="11" t="s">
        <v>871</v>
      </c>
      <c r="I176" s="14">
        <v>54.98</v>
      </c>
      <c r="J176" s="121">
        <f t="shared" si="4"/>
        <v>109.96</v>
      </c>
      <c r="K176" s="127"/>
    </row>
    <row r="177" spans="1:11" ht="24">
      <c r="A177" s="126"/>
      <c r="B177" s="119">
        <v>2</v>
      </c>
      <c r="C177" s="10" t="s">
        <v>870</v>
      </c>
      <c r="D177" s="130" t="s">
        <v>870</v>
      </c>
      <c r="E177" s="130" t="s">
        <v>32</v>
      </c>
      <c r="F177" s="145" t="s">
        <v>757</v>
      </c>
      <c r="G177" s="146"/>
      <c r="H177" s="11" t="s">
        <v>871</v>
      </c>
      <c r="I177" s="14">
        <v>54.98</v>
      </c>
      <c r="J177" s="121">
        <f t="shared" si="4"/>
        <v>109.96</v>
      </c>
      <c r="K177" s="127"/>
    </row>
    <row r="178" spans="1:11" ht="24">
      <c r="A178" s="126"/>
      <c r="B178" s="119">
        <v>1</v>
      </c>
      <c r="C178" s="10" t="s">
        <v>872</v>
      </c>
      <c r="D178" s="130" t="s">
        <v>872</v>
      </c>
      <c r="E178" s="130" t="s">
        <v>31</v>
      </c>
      <c r="F178" s="145" t="s">
        <v>279</v>
      </c>
      <c r="G178" s="146"/>
      <c r="H178" s="11" t="s">
        <v>873</v>
      </c>
      <c r="I178" s="14">
        <v>58.17</v>
      </c>
      <c r="J178" s="121">
        <f t="shared" si="4"/>
        <v>58.17</v>
      </c>
      <c r="K178" s="127"/>
    </row>
    <row r="179" spans="1:11" ht="24">
      <c r="A179" s="126"/>
      <c r="B179" s="119">
        <v>1</v>
      </c>
      <c r="C179" s="10" t="s">
        <v>872</v>
      </c>
      <c r="D179" s="130" t="s">
        <v>872</v>
      </c>
      <c r="E179" s="130" t="s">
        <v>31</v>
      </c>
      <c r="F179" s="145" t="s">
        <v>277</v>
      </c>
      <c r="G179" s="146"/>
      <c r="H179" s="11" t="s">
        <v>873</v>
      </c>
      <c r="I179" s="14">
        <v>58.17</v>
      </c>
      <c r="J179" s="121">
        <f t="shared" si="4"/>
        <v>58.17</v>
      </c>
      <c r="K179" s="127"/>
    </row>
    <row r="180" spans="1:11" ht="24">
      <c r="A180" s="126"/>
      <c r="B180" s="119">
        <v>7</v>
      </c>
      <c r="C180" s="10" t="s">
        <v>872</v>
      </c>
      <c r="D180" s="130" t="s">
        <v>872</v>
      </c>
      <c r="E180" s="130" t="s">
        <v>32</v>
      </c>
      <c r="F180" s="145" t="s">
        <v>679</v>
      </c>
      <c r="G180" s="146"/>
      <c r="H180" s="11" t="s">
        <v>873</v>
      </c>
      <c r="I180" s="14">
        <v>58.17</v>
      </c>
      <c r="J180" s="121">
        <f t="shared" si="4"/>
        <v>407.19</v>
      </c>
      <c r="K180" s="127"/>
    </row>
    <row r="181" spans="1:11" ht="24">
      <c r="A181" s="126"/>
      <c r="B181" s="119">
        <v>1</v>
      </c>
      <c r="C181" s="10" t="s">
        <v>872</v>
      </c>
      <c r="D181" s="130" t="s">
        <v>872</v>
      </c>
      <c r="E181" s="130" t="s">
        <v>32</v>
      </c>
      <c r="F181" s="145" t="s">
        <v>277</v>
      </c>
      <c r="G181" s="146"/>
      <c r="H181" s="11" t="s">
        <v>873</v>
      </c>
      <c r="I181" s="14">
        <v>58.17</v>
      </c>
      <c r="J181" s="121">
        <f t="shared" si="4"/>
        <v>58.17</v>
      </c>
      <c r="K181" s="127"/>
    </row>
    <row r="182" spans="1:11" ht="24">
      <c r="A182" s="126"/>
      <c r="B182" s="119">
        <v>1</v>
      </c>
      <c r="C182" s="10" t="s">
        <v>872</v>
      </c>
      <c r="D182" s="130" t="s">
        <v>872</v>
      </c>
      <c r="E182" s="130" t="s">
        <v>32</v>
      </c>
      <c r="F182" s="145" t="s">
        <v>757</v>
      </c>
      <c r="G182" s="146"/>
      <c r="H182" s="11" t="s">
        <v>873</v>
      </c>
      <c r="I182" s="14">
        <v>58.17</v>
      </c>
      <c r="J182" s="121">
        <f t="shared" ref="J182:J194" si="5">I182*B182</f>
        <v>58.17</v>
      </c>
      <c r="K182" s="127"/>
    </row>
    <row r="183" spans="1:11" ht="24">
      <c r="A183" s="126"/>
      <c r="B183" s="119">
        <v>2</v>
      </c>
      <c r="C183" s="10" t="s">
        <v>872</v>
      </c>
      <c r="D183" s="130" t="s">
        <v>872</v>
      </c>
      <c r="E183" s="130" t="s">
        <v>32</v>
      </c>
      <c r="F183" s="145" t="s">
        <v>723</v>
      </c>
      <c r="G183" s="146"/>
      <c r="H183" s="11" t="s">
        <v>873</v>
      </c>
      <c r="I183" s="14">
        <v>58.17</v>
      </c>
      <c r="J183" s="121">
        <f t="shared" si="5"/>
        <v>116.34</v>
      </c>
      <c r="K183" s="127"/>
    </row>
    <row r="184" spans="1:11" ht="24">
      <c r="A184" s="126"/>
      <c r="B184" s="119">
        <v>1</v>
      </c>
      <c r="C184" s="10" t="s">
        <v>874</v>
      </c>
      <c r="D184" s="130" t="s">
        <v>874</v>
      </c>
      <c r="E184" s="130" t="s">
        <v>31</v>
      </c>
      <c r="F184" s="145" t="s">
        <v>723</v>
      </c>
      <c r="G184" s="146"/>
      <c r="H184" s="11" t="s">
        <v>875</v>
      </c>
      <c r="I184" s="14">
        <v>55.33</v>
      </c>
      <c r="J184" s="121">
        <f t="shared" si="5"/>
        <v>55.33</v>
      </c>
      <c r="K184" s="127"/>
    </row>
    <row r="185" spans="1:11" ht="24">
      <c r="A185" s="126"/>
      <c r="B185" s="119">
        <v>3</v>
      </c>
      <c r="C185" s="10" t="s">
        <v>874</v>
      </c>
      <c r="D185" s="130" t="s">
        <v>874</v>
      </c>
      <c r="E185" s="130" t="s">
        <v>32</v>
      </c>
      <c r="F185" s="145" t="s">
        <v>279</v>
      </c>
      <c r="G185" s="146"/>
      <c r="H185" s="11" t="s">
        <v>875</v>
      </c>
      <c r="I185" s="14">
        <v>55.33</v>
      </c>
      <c r="J185" s="121">
        <f t="shared" si="5"/>
        <v>165.99</v>
      </c>
      <c r="K185" s="127"/>
    </row>
    <row r="186" spans="1:11" ht="24">
      <c r="A186" s="126"/>
      <c r="B186" s="119">
        <v>3</v>
      </c>
      <c r="C186" s="10" t="s">
        <v>874</v>
      </c>
      <c r="D186" s="130" t="s">
        <v>874</v>
      </c>
      <c r="E186" s="130" t="s">
        <v>32</v>
      </c>
      <c r="F186" s="145" t="s">
        <v>757</v>
      </c>
      <c r="G186" s="146"/>
      <c r="H186" s="11" t="s">
        <v>875</v>
      </c>
      <c r="I186" s="14">
        <v>55.33</v>
      </c>
      <c r="J186" s="121">
        <f t="shared" si="5"/>
        <v>165.99</v>
      </c>
      <c r="K186" s="127"/>
    </row>
    <row r="187" spans="1:11" ht="24">
      <c r="A187" s="126"/>
      <c r="B187" s="119">
        <v>5</v>
      </c>
      <c r="C187" s="10" t="s">
        <v>876</v>
      </c>
      <c r="D187" s="130" t="s">
        <v>876</v>
      </c>
      <c r="E187" s="130" t="s">
        <v>42</v>
      </c>
      <c r="F187" s="145" t="s">
        <v>279</v>
      </c>
      <c r="G187" s="146"/>
      <c r="H187" s="11" t="s">
        <v>877</v>
      </c>
      <c r="I187" s="14">
        <v>59.94</v>
      </c>
      <c r="J187" s="121">
        <f t="shared" si="5"/>
        <v>299.7</v>
      </c>
      <c r="K187" s="127"/>
    </row>
    <row r="188" spans="1:11" ht="24">
      <c r="A188" s="126"/>
      <c r="B188" s="119">
        <v>1</v>
      </c>
      <c r="C188" s="10" t="s">
        <v>876</v>
      </c>
      <c r="D188" s="130" t="s">
        <v>876</v>
      </c>
      <c r="E188" s="130" t="s">
        <v>42</v>
      </c>
      <c r="F188" s="145" t="s">
        <v>723</v>
      </c>
      <c r="G188" s="146"/>
      <c r="H188" s="11" t="s">
        <v>877</v>
      </c>
      <c r="I188" s="14">
        <v>59.94</v>
      </c>
      <c r="J188" s="121">
        <f t="shared" si="5"/>
        <v>59.94</v>
      </c>
      <c r="K188" s="127"/>
    </row>
    <row r="189" spans="1:11" ht="24">
      <c r="A189" s="126"/>
      <c r="B189" s="119">
        <v>1</v>
      </c>
      <c r="C189" s="10" t="s">
        <v>878</v>
      </c>
      <c r="D189" s="130" t="s">
        <v>878</v>
      </c>
      <c r="E189" s="130" t="s">
        <v>40</v>
      </c>
      <c r="F189" s="145" t="s">
        <v>723</v>
      </c>
      <c r="G189" s="146"/>
      <c r="H189" s="11" t="s">
        <v>879</v>
      </c>
      <c r="I189" s="14">
        <v>63.49</v>
      </c>
      <c r="J189" s="121">
        <f t="shared" si="5"/>
        <v>63.49</v>
      </c>
      <c r="K189" s="127"/>
    </row>
    <row r="190" spans="1:11" ht="24">
      <c r="A190" s="126"/>
      <c r="B190" s="119">
        <v>1</v>
      </c>
      <c r="C190" s="10" t="s">
        <v>880</v>
      </c>
      <c r="D190" s="130" t="s">
        <v>880</v>
      </c>
      <c r="E190" s="130" t="s">
        <v>42</v>
      </c>
      <c r="F190" s="145" t="s">
        <v>723</v>
      </c>
      <c r="G190" s="146"/>
      <c r="H190" s="11" t="s">
        <v>881</v>
      </c>
      <c r="I190" s="14">
        <v>68.099999999999994</v>
      </c>
      <c r="J190" s="121">
        <f t="shared" si="5"/>
        <v>68.099999999999994</v>
      </c>
      <c r="K190" s="127"/>
    </row>
    <row r="191" spans="1:11">
      <c r="A191" s="126"/>
      <c r="B191" s="119">
        <v>4</v>
      </c>
      <c r="C191" s="10" t="s">
        <v>882</v>
      </c>
      <c r="D191" s="130" t="s">
        <v>882</v>
      </c>
      <c r="E191" s="130" t="s">
        <v>30</v>
      </c>
      <c r="F191" s="145" t="s">
        <v>723</v>
      </c>
      <c r="G191" s="146"/>
      <c r="H191" s="11" t="s">
        <v>883</v>
      </c>
      <c r="I191" s="14">
        <v>52.14</v>
      </c>
      <c r="J191" s="121">
        <f t="shared" si="5"/>
        <v>208.56</v>
      </c>
      <c r="K191" s="127"/>
    </row>
    <row r="192" spans="1:11">
      <c r="A192" s="126"/>
      <c r="B192" s="119">
        <v>2</v>
      </c>
      <c r="C192" s="10" t="s">
        <v>884</v>
      </c>
      <c r="D192" s="130" t="s">
        <v>884</v>
      </c>
      <c r="E192" s="130" t="s">
        <v>28</v>
      </c>
      <c r="F192" s="145" t="s">
        <v>277</v>
      </c>
      <c r="G192" s="146"/>
      <c r="H192" s="11" t="s">
        <v>885</v>
      </c>
      <c r="I192" s="14">
        <v>54.98</v>
      </c>
      <c r="J192" s="121">
        <f t="shared" si="5"/>
        <v>109.96</v>
      </c>
      <c r="K192" s="127"/>
    </row>
    <row r="193" spans="1:11" ht="24">
      <c r="A193" s="126"/>
      <c r="B193" s="119">
        <v>1</v>
      </c>
      <c r="C193" s="10" t="s">
        <v>886</v>
      </c>
      <c r="D193" s="130" t="s">
        <v>897</v>
      </c>
      <c r="E193" s="130" t="s">
        <v>40</v>
      </c>
      <c r="F193" s="145"/>
      <c r="G193" s="146"/>
      <c r="H193" s="11" t="s">
        <v>887</v>
      </c>
      <c r="I193" s="14">
        <v>173.8</v>
      </c>
      <c r="J193" s="121">
        <f t="shared" si="5"/>
        <v>173.8</v>
      </c>
      <c r="K193" s="127"/>
    </row>
    <row r="194" spans="1:11" ht="24">
      <c r="A194" s="126"/>
      <c r="B194" s="120">
        <v>1</v>
      </c>
      <c r="C194" s="12" t="s">
        <v>888</v>
      </c>
      <c r="D194" s="131" t="s">
        <v>888</v>
      </c>
      <c r="E194" s="131"/>
      <c r="F194" s="155"/>
      <c r="G194" s="156"/>
      <c r="H194" s="13" t="s">
        <v>889</v>
      </c>
      <c r="I194" s="15">
        <v>173.8</v>
      </c>
      <c r="J194" s="122">
        <f t="shared" si="5"/>
        <v>173.8</v>
      </c>
      <c r="K194" s="127"/>
    </row>
    <row r="195" spans="1:11">
      <c r="A195" s="126"/>
      <c r="B195" s="138"/>
      <c r="C195" s="138"/>
      <c r="D195" s="138"/>
      <c r="E195" s="138"/>
      <c r="F195" s="138"/>
      <c r="G195" s="138"/>
      <c r="H195" s="138"/>
      <c r="I195" s="139" t="s">
        <v>261</v>
      </c>
      <c r="J195" s="140">
        <f>SUM(J22:J194)</f>
        <v>16052.089999999993</v>
      </c>
      <c r="K195" s="127"/>
    </row>
    <row r="196" spans="1:11">
      <c r="A196" s="126"/>
      <c r="B196" s="138"/>
      <c r="C196" s="138"/>
      <c r="D196" s="138"/>
      <c r="E196" s="138"/>
      <c r="F196" s="138"/>
      <c r="G196" s="138"/>
      <c r="H196" s="138"/>
      <c r="I196" s="142" t="s">
        <v>905</v>
      </c>
      <c r="J196" s="140">
        <f>J195*-0.4</f>
        <v>-6420.8359999999975</v>
      </c>
      <c r="K196" s="127"/>
    </row>
    <row r="197" spans="1:11" outlineLevel="1">
      <c r="A197" s="126"/>
      <c r="B197" s="138"/>
      <c r="C197" s="138"/>
      <c r="D197" s="138"/>
      <c r="E197" s="138"/>
      <c r="F197" s="138"/>
      <c r="G197" s="138"/>
      <c r="H197" s="138"/>
      <c r="I197" s="139" t="s">
        <v>906</v>
      </c>
      <c r="J197" s="140">
        <v>0</v>
      </c>
      <c r="K197" s="127"/>
    </row>
    <row r="198" spans="1:11">
      <c r="A198" s="126"/>
      <c r="B198" s="138"/>
      <c r="C198" s="138"/>
      <c r="D198" s="138"/>
      <c r="E198" s="138"/>
      <c r="F198" s="138"/>
      <c r="G198" s="138"/>
      <c r="H198" s="138"/>
      <c r="I198" s="139" t="s">
        <v>263</v>
      </c>
      <c r="J198" s="140">
        <f>SUM(J195:J197)</f>
        <v>9631.2539999999954</v>
      </c>
      <c r="K198" s="127"/>
    </row>
    <row r="199" spans="1:11">
      <c r="A199" s="6"/>
      <c r="B199" s="7"/>
      <c r="C199" s="7"/>
      <c r="D199" s="7"/>
      <c r="E199" s="7"/>
      <c r="F199" s="7"/>
      <c r="G199" s="7"/>
      <c r="H199" s="143" t="s">
        <v>907</v>
      </c>
      <c r="I199" s="7"/>
      <c r="J199" s="7"/>
      <c r="K199" s="8"/>
    </row>
    <row r="201" spans="1:11">
      <c r="H201" s="1" t="s">
        <v>724</v>
      </c>
      <c r="I201" s="103">
        <f>'Tax Invoice'!E14</f>
        <v>1</v>
      </c>
    </row>
    <row r="202" spans="1:11">
      <c r="H202" s="1" t="s">
        <v>711</v>
      </c>
      <c r="I202" s="103">
        <v>35.409999999999997</v>
      </c>
    </row>
    <row r="203" spans="1:11">
      <c r="H203" s="1" t="s">
        <v>714</v>
      </c>
      <c r="I203" s="103">
        <f>I205/I202</f>
        <v>453.32081332956778</v>
      </c>
    </row>
    <row r="204" spans="1:11">
      <c r="H204" s="1" t="s">
        <v>715</v>
      </c>
      <c r="I204" s="103">
        <f>I206/I202</f>
        <v>271.99248799774062</v>
      </c>
    </row>
    <row r="205" spans="1:11">
      <c r="H205" s="1" t="s">
        <v>712</v>
      </c>
      <c r="I205" s="103">
        <f>J195*I201</f>
        <v>16052.089999999993</v>
      </c>
    </row>
    <row r="206" spans="1:11">
      <c r="H206" s="1" t="s">
        <v>713</v>
      </c>
      <c r="I206" s="103">
        <f>J198*I201</f>
        <v>9631.2539999999954</v>
      </c>
    </row>
  </sheetData>
  <mergeCells count="177">
    <mergeCell ref="F193:G193"/>
    <mergeCell ref="F194:G194"/>
    <mergeCell ref="F188:G188"/>
    <mergeCell ref="F189:G189"/>
    <mergeCell ref="F190:G190"/>
    <mergeCell ref="F191:G191"/>
    <mergeCell ref="F192:G192"/>
    <mergeCell ref="F183:G183"/>
    <mergeCell ref="F184:G184"/>
    <mergeCell ref="F185:G185"/>
    <mergeCell ref="F186:G186"/>
    <mergeCell ref="F187:G187"/>
    <mergeCell ref="F178:G178"/>
    <mergeCell ref="F179:G179"/>
    <mergeCell ref="F180:G180"/>
    <mergeCell ref="F181:G181"/>
    <mergeCell ref="F182:G182"/>
    <mergeCell ref="F173:G173"/>
    <mergeCell ref="F174:G174"/>
    <mergeCell ref="F175:G175"/>
    <mergeCell ref="F176:G176"/>
    <mergeCell ref="F177:G177"/>
    <mergeCell ref="F168:G168"/>
    <mergeCell ref="F169:G169"/>
    <mergeCell ref="F170:G170"/>
    <mergeCell ref="F171:G171"/>
    <mergeCell ref="F172:G172"/>
    <mergeCell ref="F163:G163"/>
    <mergeCell ref="F164:G164"/>
    <mergeCell ref="F165:G165"/>
    <mergeCell ref="F166:G166"/>
    <mergeCell ref="F167:G167"/>
    <mergeCell ref="F158:G158"/>
    <mergeCell ref="F159:G159"/>
    <mergeCell ref="F160:G160"/>
    <mergeCell ref="F161:G161"/>
    <mergeCell ref="F162:G162"/>
    <mergeCell ref="F153:G153"/>
    <mergeCell ref="F154:G154"/>
    <mergeCell ref="F155:G155"/>
    <mergeCell ref="F156:G156"/>
    <mergeCell ref="F157:G157"/>
    <mergeCell ref="F148:G148"/>
    <mergeCell ref="F149:G149"/>
    <mergeCell ref="F150:G150"/>
    <mergeCell ref="F151:G151"/>
    <mergeCell ref="F152:G152"/>
    <mergeCell ref="F143:G143"/>
    <mergeCell ref="F144:G144"/>
    <mergeCell ref="F145:G145"/>
    <mergeCell ref="F146:G146"/>
    <mergeCell ref="F147:G147"/>
    <mergeCell ref="F138:G138"/>
    <mergeCell ref="F139:G139"/>
    <mergeCell ref="F140:G140"/>
    <mergeCell ref="F141:G141"/>
    <mergeCell ref="F142:G142"/>
    <mergeCell ref="F133:G133"/>
    <mergeCell ref="F134:G134"/>
    <mergeCell ref="F135:G135"/>
    <mergeCell ref="F136:G136"/>
    <mergeCell ref="F137:G137"/>
    <mergeCell ref="F128:G128"/>
    <mergeCell ref="F129:G129"/>
    <mergeCell ref="F130:G130"/>
    <mergeCell ref="F131:G131"/>
    <mergeCell ref="F132:G132"/>
    <mergeCell ref="F123:G123"/>
    <mergeCell ref="F124:G124"/>
    <mergeCell ref="F125:G125"/>
    <mergeCell ref="F126:G126"/>
    <mergeCell ref="F127:G127"/>
    <mergeCell ref="F118:G118"/>
    <mergeCell ref="F119:G119"/>
    <mergeCell ref="F120:G120"/>
    <mergeCell ref="F121:G121"/>
    <mergeCell ref="F122:G122"/>
    <mergeCell ref="F113:G113"/>
    <mergeCell ref="F114:G114"/>
    <mergeCell ref="F115:G115"/>
    <mergeCell ref="F116:G116"/>
    <mergeCell ref="F117:G117"/>
    <mergeCell ref="F108:G108"/>
    <mergeCell ref="F109:G109"/>
    <mergeCell ref="F110:G110"/>
    <mergeCell ref="F111:G111"/>
    <mergeCell ref="F112:G112"/>
    <mergeCell ref="F103:G103"/>
    <mergeCell ref="F104:G104"/>
    <mergeCell ref="F105:G105"/>
    <mergeCell ref="F106:G106"/>
    <mergeCell ref="F107:G107"/>
    <mergeCell ref="F98:G98"/>
    <mergeCell ref="F99:G99"/>
    <mergeCell ref="F100:G100"/>
    <mergeCell ref="F101:G101"/>
    <mergeCell ref="F102:G102"/>
    <mergeCell ref="F93:G93"/>
    <mergeCell ref="F94:G94"/>
    <mergeCell ref="F95:G95"/>
    <mergeCell ref="F96:G96"/>
    <mergeCell ref="F97:G97"/>
    <mergeCell ref="F88:G88"/>
    <mergeCell ref="F89:G89"/>
    <mergeCell ref="F90:G90"/>
    <mergeCell ref="F91:G91"/>
    <mergeCell ref="F92:G92"/>
    <mergeCell ref="F83:G83"/>
    <mergeCell ref="F84:G84"/>
    <mergeCell ref="F85:G85"/>
    <mergeCell ref="F86:G86"/>
    <mergeCell ref="F87:G87"/>
    <mergeCell ref="F78:G78"/>
    <mergeCell ref="F79:G79"/>
    <mergeCell ref="F80:G80"/>
    <mergeCell ref="F81:G81"/>
    <mergeCell ref="F82:G82"/>
    <mergeCell ref="J10:J11"/>
    <mergeCell ref="J14:J15"/>
    <mergeCell ref="F20:G20"/>
    <mergeCell ref="F21:G21"/>
    <mergeCell ref="F22:G22"/>
    <mergeCell ref="F73:G73"/>
    <mergeCell ref="F74:G74"/>
    <mergeCell ref="F75:G75"/>
    <mergeCell ref="F76:G76"/>
    <mergeCell ref="F77:G77"/>
    <mergeCell ref="F68:G68"/>
    <mergeCell ref="F69:G69"/>
    <mergeCell ref="F70:G70"/>
    <mergeCell ref="F71:G71"/>
    <mergeCell ref="F72:G72"/>
    <mergeCell ref="F63:G63"/>
    <mergeCell ref="F64:G64"/>
    <mergeCell ref="F65:G65"/>
    <mergeCell ref="F66:G66"/>
    <mergeCell ref="F67:G67"/>
    <mergeCell ref="F58:G58"/>
    <mergeCell ref="F59:G59"/>
    <mergeCell ref="F60:G60"/>
    <mergeCell ref="F61:G61"/>
    <mergeCell ref="F62:G62"/>
    <mergeCell ref="F53:G53"/>
    <mergeCell ref="F54:G54"/>
    <mergeCell ref="F55:G55"/>
    <mergeCell ref="F56:G56"/>
    <mergeCell ref="F57:G57"/>
    <mergeCell ref="F48:G48"/>
    <mergeCell ref="F49:G49"/>
    <mergeCell ref="F50:G50"/>
    <mergeCell ref="F51:G51"/>
    <mergeCell ref="F52:G52"/>
    <mergeCell ref="F43:G43"/>
    <mergeCell ref="F44:G44"/>
    <mergeCell ref="F45:G45"/>
    <mergeCell ref="F46:G46"/>
    <mergeCell ref="F47:G47"/>
    <mergeCell ref="F38:G38"/>
    <mergeCell ref="F39:G39"/>
    <mergeCell ref="F40:G40"/>
    <mergeCell ref="F41:G41"/>
    <mergeCell ref="F42:G42"/>
    <mergeCell ref="F28:G28"/>
    <mergeCell ref="F29:G29"/>
    <mergeCell ref="F30:G30"/>
    <mergeCell ref="F31:G31"/>
    <mergeCell ref="F32:G32"/>
    <mergeCell ref="F37:G37"/>
    <mergeCell ref="F23:G23"/>
    <mergeCell ref="F24:G24"/>
    <mergeCell ref="F25:G25"/>
    <mergeCell ref="F26:G26"/>
    <mergeCell ref="F27:G27"/>
    <mergeCell ref="F33:G33"/>
    <mergeCell ref="F34:G34"/>
    <mergeCell ref="F35:G35"/>
    <mergeCell ref="F36:G36"/>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94"/>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691</v>
      </c>
      <c r="O1" t="s">
        <v>149</v>
      </c>
      <c r="T1" t="s">
        <v>261</v>
      </c>
      <c r="U1">
        <v>16052.089999999993</v>
      </c>
    </row>
    <row r="2" spans="1:21" ht="15.75">
      <c r="A2" s="126"/>
      <c r="B2" s="136" t="s">
        <v>139</v>
      </c>
      <c r="C2" s="132"/>
      <c r="D2" s="132"/>
      <c r="E2" s="132"/>
      <c r="F2" s="132"/>
      <c r="G2" s="132"/>
      <c r="H2" s="132"/>
      <c r="I2" s="137" t="s">
        <v>145</v>
      </c>
      <c r="J2" s="127"/>
      <c r="T2" t="s">
        <v>190</v>
      </c>
      <c r="U2">
        <v>0</v>
      </c>
    </row>
    <row r="3" spans="1:21">
      <c r="A3" s="126"/>
      <c r="B3" s="133" t="s">
        <v>140</v>
      </c>
      <c r="C3" s="132"/>
      <c r="D3" s="132"/>
      <c r="E3" s="132"/>
      <c r="F3" s="132"/>
      <c r="G3" s="132"/>
      <c r="H3" s="132"/>
      <c r="I3" s="132"/>
      <c r="J3" s="127"/>
      <c r="T3" t="s">
        <v>191</v>
      </c>
    </row>
    <row r="4" spans="1:21">
      <c r="A4" s="126"/>
      <c r="B4" s="133" t="s">
        <v>141</v>
      </c>
      <c r="C4" s="132"/>
      <c r="D4" s="132"/>
      <c r="E4" s="132"/>
      <c r="F4" s="132"/>
      <c r="G4" s="132"/>
      <c r="H4" s="132"/>
      <c r="I4" s="132"/>
      <c r="J4" s="127"/>
      <c r="T4" t="s">
        <v>263</v>
      </c>
      <c r="U4">
        <v>16052.089999999993</v>
      </c>
    </row>
    <row r="5" spans="1:21">
      <c r="A5" s="126"/>
      <c r="B5" s="133" t="s">
        <v>142</v>
      </c>
      <c r="C5" s="132"/>
      <c r="D5" s="132"/>
      <c r="E5" s="132"/>
      <c r="F5" s="132"/>
      <c r="G5" s="132"/>
      <c r="H5" s="132"/>
      <c r="I5" s="132"/>
      <c r="J5" s="127"/>
      <c r="S5" t="s">
        <v>898</v>
      </c>
    </row>
    <row r="6" spans="1:21">
      <c r="A6" s="126"/>
      <c r="B6" s="133" t="s">
        <v>143</v>
      </c>
      <c r="C6" s="132"/>
      <c r="D6" s="132"/>
      <c r="E6" s="132"/>
      <c r="F6" s="132"/>
      <c r="G6" s="132"/>
      <c r="H6" s="132"/>
      <c r="I6" s="132"/>
      <c r="J6" s="127"/>
    </row>
    <row r="7" spans="1:21">
      <c r="A7" s="126"/>
      <c r="B7" s="133"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732</v>
      </c>
      <c r="C10" s="132"/>
      <c r="D10" s="132"/>
      <c r="E10" s="127"/>
      <c r="F10" s="128"/>
      <c r="G10" s="128" t="s">
        <v>732</v>
      </c>
      <c r="H10" s="132"/>
      <c r="I10" s="147"/>
      <c r="J10" s="127"/>
    </row>
    <row r="11" spans="1:21">
      <c r="A11" s="126"/>
      <c r="B11" s="126" t="s">
        <v>733</v>
      </c>
      <c r="C11" s="132"/>
      <c r="D11" s="132"/>
      <c r="E11" s="127"/>
      <c r="F11" s="128"/>
      <c r="G11" s="128" t="s">
        <v>733</v>
      </c>
      <c r="H11" s="132"/>
      <c r="I11" s="148"/>
      <c r="J11" s="127"/>
    </row>
    <row r="12" spans="1:21">
      <c r="A12" s="126"/>
      <c r="B12" s="126" t="s">
        <v>734</v>
      </c>
      <c r="C12" s="132"/>
      <c r="D12" s="132"/>
      <c r="E12" s="127"/>
      <c r="F12" s="128"/>
      <c r="G12" s="128" t="s">
        <v>734</v>
      </c>
      <c r="H12" s="132"/>
      <c r="I12" s="132"/>
      <c r="J12" s="127"/>
    </row>
    <row r="13" spans="1:21">
      <c r="A13" s="126"/>
      <c r="B13" s="126" t="s">
        <v>735</v>
      </c>
      <c r="C13" s="132"/>
      <c r="D13" s="132"/>
      <c r="E13" s="127"/>
      <c r="F13" s="128"/>
      <c r="G13" s="128" t="s">
        <v>735</v>
      </c>
      <c r="H13" s="132"/>
      <c r="I13" s="111" t="s">
        <v>16</v>
      </c>
      <c r="J13" s="127"/>
    </row>
    <row r="14" spans="1:21">
      <c r="A14" s="126"/>
      <c r="B14" s="126" t="s">
        <v>157</v>
      </c>
      <c r="C14" s="132"/>
      <c r="D14" s="132"/>
      <c r="E14" s="127"/>
      <c r="F14" s="128"/>
      <c r="G14" s="128" t="s">
        <v>157</v>
      </c>
      <c r="H14" s="132"/>
      <c r="I14" s="149">
        <v>45175</v>
      </c>
      <c r="J14" s="127"/>
    </row>
    <row r="15" spans="1:21">
      <c r="A15" s="126"/>
      <c r="B15" s="6" t="s">
        <v>11</v>
      </c>
      <c r="C15" s="7"/>
      <c r="D15" s="7"/>
      <c r="E15" s="8"/>
      <c r="F15" s="128"/>
      <c r="G15" s="9" t="s">
        <v>11</v>
      </c>
      <c r="H15" s="132"/>
      <c r="I15" s="150"/>
      <c r="J15" s="127"/>
    </row>
    <row r="16" spans="1:21">
      <c r="A16" s="126"/>
      <c r="B16" s="132"/>
      <c r="C16" s="132"/>
      <c r="D16" s="132"/>
      <c r="E16" s="132"/>
      <c r="F16" s="132"/>
      <c r="G16" s="132"/>
      <c r="H16" s="135" t="s">
        <v>147</v>
      </c>
      <c r="I16" s="141">
        <v>39884</v>
      </c>
      <c r="J16" s="127"/>
    </row>
    <row r="17" spans="1:16">
      <c r="A17" s="126"/>
      <c r="B17" s="132" t="s">
        <v>716</v>
      </c>
      <c r="C17" s="132"/>
      <c r="D17" s="132"/>
      <c r="E17" s="132"/>
      <c r="F17" s="132"/>
      <c r="G17" s="132"/>
      <c r="H17" s="135" t="s">
        <v>148</v>
      </c>
      <c r="I17" s="141"/>
      <c r="J17" s="127"/>
    </row>
    <row r="18" spans="1:16" ht="18">
      <c r="A18" s="126"/>
      <c r="B18" s="132" t="s">
        <v>736</v>
      </c>
      <c r="C18" s="132"/>
      <c r="D18" s="132"/>
      <c r="E18" s="132"/>
      <c r="F18" s="132"/>
      <c r="G18" s="132"/>
      <c r="H18" s="134" t="s">
        <v>264</v>
      </c>
      <c r="I18" s="116" t="s">
        <v>282</v>
      </c>
      <c r="J18" s="127"/>
    </row>
    <row r="19" spans="1:16">
      <c r="A19" s="126"/>
      <c r="B19" s="132"/>
      <c r="C19" s="132"/>
      <c r="D19" s="132"/>
      <c r="E19" s="132"/>
      <c r="F19" s="132"/>
      <c r="G19" s="132"/>
      <c r="H19" s="132"/>
      <c r="I19" s="132"/>
      <c r="J19" s="127"/>
      <c r="P19">
        <v>45175</v>
      </c>
    </row>
    <row r="20" spans="1:16">
      <c r="A20" s="126"/>
      <c r="B20" s="112" t="s">
        <v>204</v>
      </c>
      <c r="C20" s="112" t="s">
        <v>205</v>
      </c>
      <c r="D20" s="129" t="s">
        <v>206</v>
      </c>
      <c r="E20" s="151" t="s">
        <v>207</v>
      </c>
      <c r="F20" s="152"/>
      <c r="G20" s="112" t="s">
        <v>174</v>
      </c>
      <c r="H20" s="112" t="s">
        <v>208</v>
      </c>
      <c r="I20" s="112" t="s">
        <v>26</v>
      </c>
      <c r="J20" s="127"/>
    </row>
    <row r="21" spans="1:16">
      <c r="A21" s="126"/>
      <c r="B21" s="117"/>
      <c r="C21" s="117"/>
      <c r="D21" s="118"/>
      <c r="E21" s="153"/>
      <c r="F21" s="154"/>
      <c r="G21" s="117" t="s">
        <v>146</v>
      </c>
      <c r="H21" s="117"/>
      <c r="I21" s="117"/>
      <c r="J21" s="127"/>
    </row>
    <row r="22" spans="1:16" ht="108">
      <c r="A22" s="126"/>
      <c r="B22" s="119">
        <v>2</v>
      </c>
      <c r="C22" s="10" t="s">
        <v>737</v>
      </c>
      <c r="D22" s="130" t="s">
        <v>30</v>
      </c>
      <c r="E22" s="145" t="s">
        <v>738</v>
      </c>
      <c r="F22" s="146"/>
      <c r="G22" s="11" t="s">
        <v>739</v>
      </c>
      <c r="H22" s="14">
        <v>7.45</v>
      </c>
      <c r="I22" s="121">
        <f t="shared" ref="I22:I53" si="0">H22*B22</f>
        <v>14.9</v>
      </c>
      <c r="J22" s="127"/>
    </row>
    <row r="23" spans="1:16" ht="84">
      <c r="A23" s="126"/>
      <c r="B23" s="119">
        <v>4</v>
      </c>
      <c r="C23" s="10" t="s">
        <v>740</v>
      </c>
      <c r="D23" s="130" t="s">
        <v>28</v>
      </c>
      <c r="E23" s="145" t="s">
        <v>279</v>
      </c>
      <c r="F23" s="146"/>
      <c r="G23" s="11" t="s">
        <v>741</v>
      </c>
      <c r="H23" s="14">
        <v>4.97</v>
      </c>
      <c r="I23" s="121">
        <f t="shared" si="0"/>
        <v>19.88</v>
      </c>
      <c r="J23" s="127"/>
    </row>
    <row r="24" spans="1:16" ht="84">
      <c r="A24" s="126"/>
      <c r="B24" s="119">
        <v>2</v>
      </c>
      <c r="C24" s="10" t="s">
        <v>740</v>
      </c>
      <c r="D24" s="130" t="s">
        <v>28</v>
      </c>
      <c r="E24" s="145" t="s">
        <v>742</v>
      </c>
      <c r="F24" s="146"/>
      <c r="G24" s="11" t="s">
        <v>741</v>
      </c>
      <c r="H24" s="14">
        <v>4.97</v>
      </c>
      <c r="I24" s="121">
        <f t="shared" si="0"/>
        <v>9.94</v>
      </c>
      <c r="J24" s="127"/>
    </row>
    <row r="25" spans="1:16" ht="84">
      <c r="A25" s="126"/>
      <c r="B25" s="119">
        <v>4</v>
      </c>
      <c r="C25" s="10" t="s">
        <v>740</v>
      </c>
      <c r="D25" s="130" t="s">
        <v>30</v>
      </c>
      <c r="E25" s="145" t="s">
        <v>279</v>
      </c>
      <c r="F25" s="146"/>
      <c r="G25" s="11" t="s">
        <v>741</v>
      </c>
      <c r="H25" s="14">
        <v>4.97</v>
      </c>
      <c r="I25" s="121">
        <f t="shared" si="0"/>
        <v>19.88</v>
      </c>
      <c r="J25" s="127"/>
    </row>
    <row r="26" spans="1:16" ht="84">
      <c r="A26" s="126"/>
      <c r="B26" s="119">
        <v>2</v>
      </c>
      <c r="C26" s="10" t="s">
        <v>740</v>
      </c>
      <c r="D26" s="130" t="s">
        <v>30</v>
      </c>
      <c r="E26" s="145" t="s">
        <v>742</v>
      </c>
      <c r="F26" s="146"/>
      <c r="G26" s="11" t="s">
        <v>741</v>
      </c>
      <c r="H26" s="14">
        <v>4.97</v>
      </c>
      <c r="I26" s="121">
        <f t="shared" si="0"/>
        <v>9.94</v>
      </c>
      <c r="J26" s="127"/>
    </row>
    <row r="27" spans="1:16" ht="132">
      <c r="A27" s="126"/>
      <c r="B27" s="119">
        <v>6</v>
      </c>
      <c r="C27" s="10" t="s">
        <v>725</v>
      </c>
      <c r="D27" s="130" t="s">
        <v>717</v>
      </c>
      <c r="E27" s="145" t="s">
        <v>31</v>
      </c>
      <c r="F27" s="146"/>
      <c r="G27" s="11" t="s">
        <v>726</v>
      </c>
      <c r="H27" s="14">
        <v>6.74</v>
      </c>
      <c r="I27" s="121">
        <f t="shared" si="0"/>
        <v>40.44</v>
      </c>
      <c r="J27" s="127"/>
    </row>
    <row r="28" spans="1:16" ht="84">
      <c r="A28" s="126"/>
      <c r="B28" s="119">
        <v>8</v>
      </c>
      <c r="C28" s="10" t="s">
        <v>743</v>
      </c>
      <c r="D28" s="130" t="s">
        <v>30</v>
      </c>
      <c r="E28" s="145"/>
      <c r="F28" s="146"/>
      <c r="G28" s="11" t="s">
        <v>744</v>
      </c>
      <c r="H28" s="14">
        <v>13.83</v>
      </c>
      <c r="I28" s="121">
        <f t="shared" si="0"/>
        <v>110.64</v>
      </c>
      <c r="J28" s="127"/>
    </row>
    <row r="29" spans="1:16" ht="84">
      <c r="A29" s="126"/>
      <c r="B29" s="119">
        <v>14</v>
      </c>
      <c r="C29" s="10" t="s">
        <v>743</v>
      </c>
      <c r="D29" s="130" t="s">
        <v>32</v>
      </c>
      <c r="E29" s="145"/>
      <c r="F29" s="146"/>
      <c r="G29" s="11" t="s">
        <v>744</v>
      </c>
      <c r="H29" s="14">
        <v>13.83</v>
      </c>
      <c r="I29" s="121">
        <f t="shared" si="0"/>
        <v>193.62</v>
      </c>
      <c r="J29" s="127"/>
    </row>
    <row r="30" spans="1:16" ht="120">
      <c r="A30" s="126"/>
      <c r="B30" s="119">
        <v>4</v>
      </c>
      <c r="C30" s="10" t="s">
        <v>745</v>
      </c>
      <c r="D30" s="130" t="s">
        <v>32</v>
      </c>
      <c r="E30" s="145"/>
      <c r="F30" s="146"/>
      <c r="G30" s="11" t="s">
        <v>746</v>
      </c>
      <c r="H30" s="14">
        <v>13.83</v>
      </c>
      <c r="I30" s="121">
        <f t="shared" si="0"/>
        <v>55.32</v>
      </c>
      <c r="J30" s="127"/>
    </row>
    <row r="31" spans="1:16" ht="108">
      <c r="A31" s="126"/>
      <c r="B31" s="119">
        <v>7</v>
      </c>
      <c r="C31" s="10" t="s">
        <v>109</v>
      </c>
      <c r="D31" s="130" t="s">
        <v>28</v>
      </c>
      <c r="E31" s="145"/>
      <c r="F31" s="146"/>
      <c r="G31" s="11" t="s">
        <v>727</v>
      </c>
      <c r="H31" s="14">
        <v>5.68</v>
      </c>
      <c r="I31" s="121">
        <f t="shared" si="0"/>
        <v>39.76</v>
      </c>
      <c r="J31" s="127"/>
    </row>
    <row r="32" spans="1:16" ht="108">
      <c r="A32" s="126"/>
      <c r="B32" s="119">
        <v>29</v>
      </c>
      <c r="C32" s="10" t="s">
        <v>109</v>
      </c>
      <c r="D32" s="130" t="s">
        <v>30</v>
      </c>
      <c r="E32" s="145"/>
      <c r="F32" s="146"/>
      <c r="G32" s="11" t="s">
        <v>727</v>
      </c>
      <c r="H32" s="14">
        <v>5.68</v>
      </c>
      <c r="I32" s="121">
        <f t="shared" si="0"/>
        <v>164.72</v>
      </c>
      <c r="J32" s="127"/>
    </row>
    <row r="33" spans="1:10" ht="108">
      <c r="A33" s="126"/>
      <c r="B33" s="119">
        <v>5</v>
      </c>
      <c r="C33" s="10" t="s">
        <v>109</v>
      </c>
      <c r="D33" s="130" t="s">
        <v>72</v>
      </c>
      <c r="E33" s="145"/>
      <c r="F33" s="146"/>
      <c r="G33" s="11" t="s">
        <v>727</v>
      </c>
      <c r="H33" s="14">
        <v>5.68</v>
      </c>
      <c r="I33" s="121">
        <f t="shared" si="0"/>
        <v>28.4</v>
      </c>
      <c r="J33" s="127"/>
    </row>
    <row r="34" spans="1:10" ht="108">
      <c r="A34" s="126"/>
      <c r="B34" s="119">
        <v>67</v>
      </c>
      <c r="C34" s="10" t="s">
        <v>109</v>
      </c>
      <c r="D34" s="130" t="s">
        <v>31</v>
      </c>
      <c r="E34" s="145"/>
      <c r="F34" s="146"/>
      <c r="G34" s="11" t="s">
        <v>727</v>
      </c>
      <c r="H34" s="14">
        <v>5.68</v>
      </c>
      <c r="I34" s="121">
        <f t="shared" si="0"/>
        <v>380.56</v>
      </c>
      <c r="J34" s="127"/>
    </row>
    <row r="35" spans="1:10" ht="108">
      <c r="A35" s="126"/>
      <c r="B35" s="119">
        <v>5</v>
      </c>
      <c r="C35" s="10" t="s">
        <v>109</v>
      </c>
      <c r="D35" s="130" t="s">
        <v>32</v>
      </c>
      <c r="E35" s="145"/>
      <c r="F35" s="146"/>
      <c r="G35" s="11" t="s">
        <v>727</v>
      </c>
      <c r="H35" s="14">
        <v>5.68</v>
      </c>
      <c r="I35" s="121">
        <f t="shared" si="0"/>
        <v>28.4</v>
      </c>
      <c r="J35" s="127"/>
    </row>
    <row r="36" spans="1:10" ht="108">
      <c r="A36" s="126"/>
      <c r="B36" s="119">
        <v>11</v>
      </c>
      <c r="C36" s="10" t="s">
        <v>109</v>
      </c>
      <c r="D36" s="130" t="s">
        <v>33</v>
      </c>
      <c r="E36" s="145"/>
      <c r="F36" s="146"/>
      <c r="G36" s="11" t="s">
        <v>727</v>
      </c>
      <c r="H36" s="14">
        <v>6.03</v>
      </c>
      <c r="I36" s="121">
        <f t="shared" si="0"/>
        <v>66.33</v>
      </c>
      <c r="J36" s="127"/>
    </row>
    <row r="37" spans="1:10" ht="96">
      <c r="A37" s="126"/>
      <c r="B37" s="119">
        <v>3</v>
      </c>
      <c r="C37" s="10" t="s">
        <v>747</v>
      </c>
      <c r="D37" s="130" t="s">
        <v>28</v>
      </c>
      <c r="E37" s="145"/>
      <c r="F37" s="146"/>
      <c r="G37" s="11" t="s">
        <v>748</v>
      </c>
      <c r="H37" s="14">
        <v>7.09</v>
      </c>
      <c r="I37" s="121">
        <f t="shared" si="0"/>
        <v>21.27</v>
      </c>
      <c r="J37" s="127"/>
    </row>
    <row r="38" spans="1:10" ht="96">
      <c r="A38" s="126"/>
      <c r="B38" s="119">
        <v>3</v>
      </c>
      <c r="C38" s="10" t="s">
        <v>747</v>
      </c>
      <c r="D38" s="130" t="s">
        <v>30</v>
      </c>
      <c r="E38" s="145"/>
      <c r="F38" s="146"/>
      <c r="G38" s="11" t="s">
        <v>748</v>
      </c>
      <c r="H38" s="14">
        <v>7.09</v>
      </c>
      <c r="I38" s="121">
        <f t="shared" si="0"/>
        <v>21.27</v>
      </c>
      <c r="J38" s="127"/>
    </row>
    <row r="39" spans="1:10" ht="96">
      <c r="A39" s="126"/>
      <c r="B39" s="119">
        <v>3</v>
      </c>
      <c r="C39" s="10" t="s">
        <v>747</v>
      </c>
      <c r="D39" s="130" t="s">
        <v>31</v>
      </c>
      <c r="E39" s="145"/>
      <c r="F39" s="146"/>
      <c r="G39" s="11" t="s">
        <v>748</v>
      </c>
      <c r="H39" s="14">
        <v>7.09</v>
      </c>
      <c r="I39" s="121">
        <f t="shared" si="0"/>
        <v>21.27</v>
      </c>
      <c r="J39" s="127"/>
    </row>
    <row r="40" spans="1:10" ht="84">
      <c r="A40" s="126"/>
      <c r="B40" s="119">
        <v>3</v>
      </c>
      <c r="C40" s="10" t="s">
        <v>749</v>
      </c>
      <c r="D40" s="130" t="s">
        <v>28</v>
      </c>
      <c r="E40" s="145"/>
      <c r="F40" s="146"/>
      <c r="G40" s="11" t="s">
        <v>750</v>
      </c>
      <c r="H40" s="14">
        <v>6.38</v>
      </c>
      <c r="I40" s="121">
        <f t="shared" si="0"/>
        <v>19.14</v>
      </c>
      <c r="J40" s="127"/>
    </row>
    <row r="41" spans="1:10" ht="84">
      <c r="A41" s="126"/>
      <c r="B41" s="119">
        <v>3</v>
      </c>
      <c r="C41" s="10" t="s">
        <v>749</v>
      </c>
      <c r="D41" s="130" t="s">
        <v>30</v>
      </c>
      <c r="E41" s="145"/>
      <c r="F41" s="146"/>
      <c r="G41" s="11" t="s">
        <v>750</v>
      </c>
      <c r="H41" s="14">
        <v>6.38</v>
      </c>
      <c r="I41" s="121">
        <f t="shared" si="0"/>
        <v>19.14</v>
      </c>
      <c r="J41" s="127"/>
    </row>
    <row r="42" spans="1:10" ht="84">
      <c r="A42" s="126"/>
      <c r="B42" s="119">
        <v>3</v>
      </c>
      <c r="C42" s="10" t="s">
        <v>749</v>
      </c>
      <c r="D42" s="130" t="s">
        <v>31</v>
      </c>
      <c r="E42" s="145"/>
      <c r="F42" s="146"/>
      <c r="G42" s="11" t="s">
        <v>750</v>
      </c>
      <c r="H42" s="14">
        <v>6.38</v>
      </c>
      <c r="I42" s="121">
        <f t="shared" si="0"/>
        <v>19.14</v>
      </c>
      <c r="J42" s="127"/>
    </row>
    <row r="43" spans="1:10" ht="108">
      <c r="A43" s="126"/>
      <c r="B43" s="119">
        <v>4</v>
      </c>
      <c r="C43" s="10" t="s">
        <v>35</v>
      </c>
      <c r="D43" s="130" t="s">
        <v>39</v>
      </c>
      <c r="E43" s="145"/>
      <c r="F43" s="146"/>
      <c r="G43" s="11" t="s">
        <v>751</v>
      </c>
      <c r="H43" s="14">
        <v>8.8699999999999992</v>
      </c>
      <c r="I43" s="121">
        <f t="shared" si="0"/>
        <v>35.479999999999997</v>
      </c>
      <c r="J43" s="127"/>
    </row>
    <row r="44" spans="1:10" ht="108">
      <c r="A44" s="126"/>
      <c r="B44" s="119">
        <v>2</v>
      </c>
      <c r="C44" s="10" t="s">
        <v>35</v>
      </c>
      <c r="D44" s="130" t="s">
        <v>42</v>
      </c>
      <c r="E44" s="145"/>
      <c r="F44" s="146"/>
      <c r="G44" s="11" t="s">
        <v>751</v>
      </c>
      <c r="H44" s="14">
        <v>8.8699999999999992</v>
      </c>
      <c r="I44" s="121">
        <f t="shared" si="0"/>
        <v>17.739999999999998</v>
      </c>
      <c r="J44" s="127"/>
    </row>
    <row r="45" spans="1:10" ht="144">
      <c r="A45" s="126"/>
      <c r="B45" s="119">
        <v>2</v>
      </c>
      <c r="C45" s="10" t="s">
        <v>752</v>
      </c>
      <c r="D45" s="130" t="s">
        <v>753</v>
      </c>
      <c r="E45" s="145" t="s">
        <v>279</v>
      </c>
      <c r="F45" s="146"/>
      <c r="G45" s="11" t="s">
        <v>754</v>
      </c>
      <c r="H45" s="14">
        <v>26.25</v>
      </c>
      <c r="I45" s="121">
        <f t="shared" si="0"/>
        <v>52.5</v>
      </c>
      <c r="J45" s="127"/>
    </row>
    <row r="46" spans="1:10" ht="132">
      <c r="A46" s="126"/>
      <c r="B46" s="119">
        <v>5</v>
      </c>
      <c r="C46" s="10" t="s">
        <v>755</v>
      </c>
      <c r="D46" s="130" t="s">
        <v>40</v>
      </c>
      <c r="E46" s="145" t="s">
        <v>279</v>
      </c>
      <c r="F46" s="146"/>
      <c r="G46" s="11" t="s">
        <v>756</v>
      </c>
      <c r="H46" s="14">
        <v>13.12</v>
      </c>
      <c r="I46" s="121">
        <f t="shared" si="0"/>
        <v>65.599999999999994</v>
      </c>
      <c r="J46" s="127"/>
    </row>
    <row r="47" spans="1:10" ht="132">
      <c r="A47" s="126"/>
      <c r="B47" s="119">
        <v>5</v>
      </c>
      <c r="C47" s="10" t="s">
        <v>755</v>
      </c>
      <c r="D47" s="130" t="s">
        <v>40</v>
      </c>
      <c r="E47" s="145" t="s">
        <v>115</v>
      </c>
      <c r="F47" s="146"/>
      <c r="G47" s="11" t="s">
        <v>756</v>
      </c>
      <c r="H47" s="14">
        <v>13.12</v>
      </c>
      <c r="I47" s="121">
        <f t="shared" si="0"/>
        <v>65.599999999999994</v>
      </c>
      <c r="J47" s="127"/>
    </row>
    <row r="48" spans="1:10" ht="132">
      <c r="A48" s="126"/>
      <c r="B48" s="119">
        <v>5</v>
      </c>
      <c r="C48" s="10" t="s">
        <v>755</v>
      </c>
      <c r="D48" s="130" t="s">
        <v>40</v>
      </c>
      <c r="E48" s="145" t="s">
        <v>679</v>
      </c>
      <c r="F48" s="146"/>
      <c r="G48" s="11" t="s">
        <v>756</v>
      </c>
      <c r="H48" s="14">
        <v>13.12</v>
      </c>
      <c r="I48" s="121">
        <f t="shared" si="0"/>
        <v>65.599999999999994</v>
      </c>
      <c r="J48" s="127"/>
    </row>
    <row r="49" spans="1:10" ht="132">
      <c r="A49" s="126"/>
      <c r="B49" s="119">
        <v>2</v>
      </c>
      <c r="C49" s="10" t="s">
        <v>755</v>
      </c>
      <c r="D49" s="130" t="s">
        <v>40</v>
      </c>
      <c r="E49" s="145" t="s">
        <v>757</v>
      </c>
      <c r="F49" s="146"/>
      <c r="G49" s="11" t="s">
        <v>756</v>
      </c>
      <c r="H49" s="14">
        <v>13.12</v>
      </c>
      <c r="I49" s="121">
        <f t="shared" si="0"/>
        <v>26.24</v>
      </c>
      <c r="J49" s="127"/>
    </row>
    <row r="50" spans="1:10" ht="132">
      <c r="A50" s="126"/>
      <c r="B50" s="119">
        <v>4</v>
      </c>
      <c r="C50" s="10" t="s">
        <v>755</v>
      </c>
      <c r="D50" s="130" t="s">
        <v>40</v>
      </c>
      <c r="E50" s="145" t="s">
        <v>742</v>
      </c>
      <c r="F50" s="146"/>
      <c r="G50" s="11" t="s">
        <v>756</v>
      </c>
      <c r="H50" s="14">
        <v>13.12</v>
      </c>
      <c r="I50" s="121">
        <f t="shared" si="0"/>
        <v>52.48</v>
      </c>
      <c r="J50" s="127"/>
    </row>
    <row r="51" spans="1:10" ht="132">
      <c r="A51" s="126"/>
      <c r="B51" s="119">
        <v>5</v>
      </c>
      <c r="C51" s="10" t="s">
        <v>755</v>
      </c>
      <c r="D51" s="130" t="s">
        <v>40</v>
      </c>
      <c r="E51" s="145" t="s">
        <v>758</v>
      </c>
      <c r="F51" s="146"/>
      <c r="G51" s="11" t="s">
        <v>756</v>
      </c>
      <c r="H51" s="14">
        <v>13.12</v>
      </c>
      <c r="I51" s="121">
        <f t="shared" si="0"/>
        <v>65.599999999999994</v>
      </c>
      <c r="J51" s="127"/>
    </row>
    <row r="52" spans="1:10" ht="108">
      <c r="A52" s="126"/>
      <c r="B52" s="119">
        <v>4</v>
      </c>
      <c r="C52" s="10" t="s">
        <v>759</v>
      </c>
      <c r="D52" s="130" t="s">
        <v>31</v>
      </c>
      <c r="E52" s="145" t="s">
        <v>279</v>
      </c>
      <c r="F52" s="146"/>
      <c r="G52" s="11" t="s">
        <v>760</v>
      </c>
      <c r="H52" s="14">
        <v>20.93</v>
      </c>
      <c r="I52" s="121">
        <f t="shared" si="0"/>
        <v>83.72</v>
      </c>
      <c r="J52" s="127"/>
    </row>
    <row r="53" spans="1:10" ht="144">
      <c r="A53" s="126"/>
      <c r="B53" s="119">
        <v>2</v>
      </c>
      <c r="C53" s="10" t="s">
        <v>761</v>
      </c>
      <c r="D53" s="130" t="s">
        <v>742</v>
      </c>
      <c r="E53" s="145"/>
      <c r="F53" s="146"/>
      <c r="G53" s="11" t="s">
        <v>899</v>
      </c>
      <c r="H53" s="14">
        <v>10.29</v>
      </c>
      <c r="I53" s="121">
        <f t="shared" si="0"/>
        <v>20.58</v>
      </c>
      <c r="J53" s="127"/>
    </row>
    <row r="54" spans="1:10" ht="96">
      <c r="A54" s="126"/>
      <c r="B54" s="119">
        <v>3</v>
      </c>
      <c r="C54" s="10" t="s">
        <v>728</v>
      </c>
      <c r="D54" s="130" t="s">
        <v>28</v>
      </c>
      <c r="E54" s="145"/>
      <c r="F54" s="146"/>
      <c r="G54" s="11" t="s">
        <v>729</v>
      </c>
      <c r="H54" s="14">
        <v>6.74</v>
      </c>
      <c r="I54" s="121">
        <f t="shared" ref="I54:I85" si="1">H54*B54</f>
        <v>20.22</v>
      </c>
      <c r="J54" s="127"/>
    </row>
    <row r="55" spans="1:10" ht="96">
      <c r="A55" s="126"/>
      <c r="B55" s="119">
        <v>3</v>
      </c>
      <c r="C55" s="10" t="s">
        <v>728</v>
      </c>
      <c r="D55" s="130" t="s">
        <v>30</v>
      </c>
      <c r="E55" s="145"/>
      <c r="F55" s="146"/>
      <c r="G55" s="11" t="s">
        <v>729</v>
      </c>
      <c r="H55" s="14">
        <v>6.74</v>
      </c>
      <c r="I55" s="121">
        <f t="shared" si="1"/>
        <v>20.22</v>
      </c>
      <c r="J55" s="127"/>
    </row>
    <row r="56" spans="1:10" ht="108">
      <c r="A56" s="126"/>
      <c r="B56" s="119">
        <v>2</v>
      </c>
      <c r="C56" s="10" t="s">
        <v>762</v>
      </c>
      <c r="D56" s="130" t="s">
        <v>28</v>
      </c>
      <c r="E56" s="145" t="s">
        <v>679</v>
      </c>
      <c r="F56" s="146"/>
      <c r="G56" s="11" t="s">
        <v>763</v>
      </c>
      <c r="H56" s="14">
        <v>20.93</v>
      </c>
      <c r="I56" s="121">
        <f t="shared" si="1"/>
        <v>41.86</v>
      </c>
      <c r="J56" s="127"/>
    </row>
    <row r="57" spans="1:10" ht="108">
      <c r="A57" s="126"/>
      <c r="B57" s="119">
        <v>2</v>
      </c>
      <c r="C57" s="10" t="s">
        <v>762</v>
      </c>
      <c r="D57" s="130" t="s">
        <v>30</v>
      </c>
      <c r="E57" s="145" t="s">
        <v>679</v>
      </c>
      <c r="F57" s="146"/>
      <c r="G57" s="11" t="s">
        <v>763</v>
      </c>
      <c r="H57" s="14">
        <v>20.93</v>
      </c>
      <c r="I57" s="121">
        <f t="shared" si="1"/>
        <v>41.86</v>
      </c>
      <c r="J57" s="127"/>
    </row>
    <row r="58" spans="1:10" ht="108">
      <c r="A58" s="126"/>
      <c r="B58" s="119">
        <v>2</v>
      </c>
      <c r="C58" s="10" t="s">
        <v>762</v>
      </c>
      <c r="D58" s="130" t="s">
        <v>31</v>
      </c>
      <c r="E58" s="145" t="s">
        <v>679</v>
      </c>
      <c r="F58" s="146"/>
      <c r="G58" s="11" t="s">
        <v>763</v>
      </c>
      <c r="H58" s="14">
        <v>20.93</v>
      </c>
      <c r="I58" s="121">
        <f t="shared" si="1"/>
        <v>41.86</v>
      </c>
      <c r="J58" s="127"/>
    </row>
    <row r="59" spans="1:10" ht="120">
      <c r="A59" s="126"/>
      <c r="B59" s="119">
        <v>2</v>
      </c>
      <c r="C59" s="10" t="s">
        <v>764</v>
      </c>
      <c r="D59" s="130" t="s">
        <v>28</v>
      </c>
      <c r="E59" s="145" t="s">
        <v>757</v>
      </c>
      <c r="F59" s="146"/>
      <c r="G59" s="11" t="s">
        <v>765</v>
      </c>
      <c r="H59" s="14">
        <v>20.93</v>
      </c>
      <c r="I59" s="121">
        <f t="shared" si="1"/>
        <v>41.86</v>
      </c>
      <c r="J59" s="127"/>
    </row>
    <row r="60" spans="1:10" ht="120">
      <c r="A60" s="126"/>
      <c r="B60" s="119">
        <v>2</v>
      </c>
      <c r="C60" s="10" t="s">
        <v>764</v>
      </c>
      <c r="D60" s="130" t="s">
        <v>28</v>
      </c>
      <c r="E60" s="145" t="s">
        <v>742</v>
      </c>
      <c r="F60" s="146"/>
      <c r="G60" s="11" t="s">
        <v>765</v>
      </c>
      <c r="H60" s="14">
        <v>20.93</v>
      </c>
      <c r="I60" s="121">
        <f t="shared" si="1"/>
        <v>41.86</v>
      </c>
      <c r="J60" s="127"/>
    </row>
    <row r="61" spans="1:10" ht="120">
      <c r="A61" s="126"/>
      <c r="B61" s="119">
        <v>2</v>
      </c>
      <c r="C61" s="10" t="s">
        <v>764</v>
      </c>
      <c r="D61" s="130" t="s">
        <v>30</v>
      </c>
      <c r="E61" s="145" t="s">
        <v>757</v>
      </c>
      <c r="F61" s="146"/>
      <c r="G61" s="11" t="s">
        <v>765</v>
      </c>
      <c r="H61" s="14">
        <v>20.93</v>
      </c>
      <c r="I61" s="121">
        <f t="shared" si="1"/>
        <v>41.86</v>
      </c>
      <c r="J61" s="127"/>
    </row>
    <row r="62" spans="1:10" ht="120">
      <c r="A62" s="126"/>
      <c r="B62" s="119">
        <v>2</v>
      </c>
      <c r="C62" s="10" t="s">
        <v>764</v>
      </c>
      <c r="D62" s="130" t="s">
        <v>30</v>
      </c>
      <c r="E62" s="145" t="s">
        <v>742</v>
      </c>
      <c r="F62" s="146"/>
      <c r="G62" s="11" t="s">
        <v>765</v>
      </c>
      <c r="H62" s="14">
        <v>20.93</v>
      </c>
      <c r="I62" s="121">
        <f t="shared" si="1"/>
        <v>41.86</v>
      </c>
      <c r="J62" s="127"/>
    </row>
    <row r="63" spans="1:10" ht="120">
      <c r="A63" s="126"/>
      <c r="B63" s="119">
        <v>2</v>
      </c>
      <c r="C63" s="10" t="s">
        <v>764</v>
      </c>
      <c r="D63" s="130" t="s">
        <v>31</v>
      </c>
      <c r="E63" s="145" t="s">
        <v>757</v>
      </c>
      <c r="F63" s="146"/>
      <c r="G63" s="11" t="s">
        <v>765</v>
      </c>
      <c r="H63" s="14">
        <v>20.93</v>
      </c>
      <c r="I63" s="121">
        <f t="shared" si="1"/>
        <v>41.86</v>
      </c>
      <c r="J63" s="127"/>
    </row>
    <row r="64" spans="1:10" ht="120">
      <c r="A64" s="126"/>
      <c r="B64" s="119">
        <v>2</v>
      </c>
      <c r="C64" s="10" t="s">
        <v>764</v>
      </c>
      <c r="D64" s="130" t="s">
        <v>31</v>
      </c>
      <c r="E64" s="145" t="s">
        <v>742</v>
      </c>
      <c r="F64" s="146"/>
      <c r="G64" s="11" t="s">
        <v>765</v>
      </c>
      <c r="H64" s="14">
        <v>20.93</v>
      </c>
      <c r="I64" s="121">
        <f t="shared" si="1"/>
        <v>41.86</v>
      </c>
      <c r="J64" s="127"/>
    </row>
    <row r="65" spans="1:10" ht="132">
      <c r="A65" s="126"/>
      <c r="B65" s="119">
        <v>4</v>
      </c>
      <c r="C65" s="10" t="s">
        <v>766</v>
      </c>
      <c r="D65" s="130" t="s">
        <v>236</v>
      </c>
      <c r="E65" s="145" t="s">
        <v>216</v>
      </c>
      <c r="F65" s="146"/>
      <c r="G65" s="11" t="s">
        <v>767</v>
      </c>
      <c r="H65" s="14">
        <v>23.06</v>
      </c>
      <c r="I65" s="121">
        <f t="shared" si="1"/>
        <v>92.24</v>
      </c>
      <c r="J65" s="127"/>
    </row>
    <row r="66" spans="1:10" ht="132">
      <c r="A66" s="126"/>
      <c r="B66" s="119">
        <v>4</v>
      </c>
      <c r="C66" s="10" t="s">
        <v>766</v>
      </c>
      <c r="D66" s="130" t="s">
        <v>237</v>
      </c>
      <c r="E66" s="145" t="s">
        <v>216</v>
      </c>
      <c r="F66" s="146"/>
      <c r="G66" s="11" t="s">
        <v>767</v>
      </c>
      <c r="H66" s="14">
        <v>23.06</v>
      </c>
      <c r="I66" s="121">
        <f t="shared" si="1"/>
        <v>92.24</v>
      </c>
      <c r="J66" s="127"/>
    </row>
    <row r="67" spans="1:10" ht="132">
      <c r="A67" s="126"/>
      <c r="B67" s="119">
        <v>2</v>
      </c>
      <c r="C67" s="10" t="s">
        <v>504</v>
      </c>
      <c r="D67" s="130" t="s">
        <v>300</v>
      </c>
      <c r="E67" s="145" t="s">
        <v>768</v>
      </c>
      <c r="F67" s="146"/>
      <c r="G67" s="11" t="s">
        <v>506</v>
      </c>
      <c r="H67" s="14">
        <v>20.93</v>
      </c>
      <c r="I67" s="121">
        <f t="shared" si="1"/>
        <v>41.86</v>
      </c>
      <c r="J67" s="127"/>
    </row>
    <row r="68" spans="1:10" ht="180">
      <c r="A68" s="126"/>
      <c r="B68" s="119">
        <v>5</v>
      </c>
      <c r="C68" s="10" t="s">
        <v>668</v>
      </c>
      <c r="D68" s="130" t="s">
        <v>30</v>
      </c>
      <c r="E68" s="145" t="s">
        <v>112</v>
      </c>
      <c r="F68" s="146"/>
      <c r="G68" s="11" t="s">
        <v>718</v>
      </c>
      <c r="H68" s="14">
        <v>30.5</v>
      </c>
      <c r="I68" s="121">
        <f t="shared" si="1"/>
        <v>152.5</v>
      </c>
      <c r="J68" s="127"/>
    </row>
    <row r="69" spans="1:10" ht="180">
      <c r="A69" s="126"/>
      <c r="B69" s="119">
        <v>2</v>
      </c>
      <c r="C69" s="10" t="s">
        <v>668</v>
      </c>
      <c r="D69" s="130" t="s">
        <v>30</v>
      </c>
      <c r="E69" s="145" t="s">
        <v>216</v>
      </c>
      <c r="F69" s="146"/>
      <c r="G69" s="11" t="s">
        <v>718</v>
      </c>
      <c r="H69" s="14">
        <v>30.5</v>
      </c>
      <c r="I69" s="121">
        <f t="shared" si="1"/>
        <v>61</v>
      </c>
      <c r="J69" s="127"/>
    </row>
    <row r="70" spans="1:10" ht="180">
      <c r="A70" s="126"/>
      <c r="B70" s="119">
        <v>5</v>
      </c>
      <c r="C70" s="10" t="s">
        <v>668</v>
      </c>
      <c r="D70" s="130" t="s">
        <v>30</v>
      </c>
      <c r="E70" s="145" t="s">
        <v>218</v>
      </c>
      <c r="F70" s="146"/>
      <c r="G70" s="11" t="s">
        <v>718</v>
      </c>
      <c r="H70" s="14">
        <v>30.5</v>
      </c>
      <c r="I70" s="121">
        <f t="shared" si="1"/>
        <v>152.5</v>
      </c>
      <c r="J70" s="127"/>
    </row>
    <row r="71" spans="1:10" ht="180">
      <c r="A71" s="126"/>
      <c r="B71" s="119">
        <v>5</v>
      </c>
      <c r="C71" s="10" t="s">
        <v>668</v>
      </c>
      <c r="D71" s="130" t="s">
        <v>30</v>
      </c>
      <c r="E71" s="145" t="s">
        <v>269</v>
      </c>
      <c r="F71" s="146"/>
      <c r="G71" s="11" t="s">
        <v>718</v>
      </c>
      <c r="H71" s="14">
        <v>30.5</v>
      </c>
      <c r="I71" s="121">
        <f t="shared" si="1"/>
        <v>152.5</v>
      </c>
      <c r="J71" s="127"/>
    </row>
    <row r="72" spans="1:10" ht="180">
      <c r="A72" s="126"/>
      <c r="B72" s="119">
        <v>5</v>
      </c>
      <c r="C72" s="10" t="s">
        <v>668</v>
      </c>
      <c r="D72" s="130" t="s">
        <v>30</v>
      </c>
      <c r="E72" s="145" t="s">
        <v>220</v>
      </c>
      <c r="F72" s="146"/>
      <c r="G72" s="11" t="s">
        <v>718</v>
      </c>
      <c r="H72" s="14">
        <v>30.5</v>
      </c>
      <c r="I72" s="121">
        <f t="shared" si="1"/>
        <v>152.5</v>
      </c>
      <c r="J72" s="127"/>
    </row>
    <row r="73" spans="1:10" ht="180">
      <c r="A73" s="126"/>
      <c r="B73" s="119">
        <v>3</v>
      </c>
      <c r="C73" s="10" t="s">
        <v>668</v>
      </c>
      <c r="D73" s="130" t="s">
        <v>30</v>
      </c>
      <c r="E73" s="145" t="s">
        <v>273</v>
      </c>
      <c r="F73" s="146"/>
      <c r="G73" s="11" t="s">
        <v>718</v>
      </c>
      <c r="H73" s="14">
        <v>30.5</v>
      </c>
      <c r="I73" s="121">
        <f t="shared" si="1"/>
        <v>91.5</v>
      </c>
      <c r="J73" s="127"/>
    </row>
    <row r="74" spans="1:10" ht="180">
      <c r="A74" s="126"/>
      <c r="B74" s="119">
        <v>2</v>
      </c>
      <c r="C74" s="10" t="s">
        <v>668</v>
      </c>
      <c r="D74" s="130" t="s">
        <v>32</v>
      </c>
      <c r="E74" s="145" t="s">
        <v>112</v>
      </c>
      <c r="F74" s="146"/>
      <c r="G74" s="11" t="s">
        <v>718</v>
      </c>
      <c r="H74" s="14">
        <v>30.5</v>
      </c>
      <c r="I74" s="121">
        <f t="shared" si="1"/>
        <v>61</v>
      </c>
      <c r="J74" s="127"/>
    </row>
    <row r="75" spans="1:10" ht="180">
      <c r="A75" s="126"/>
      <c r="B75" s="119">
        <v>2</v>
      </c>
      <c r="C75" s="10" t="s">
        <v>668</v>
      </c>
      <c r="D75" s="130" t="s">
        <v>32</v>
      </c>
      <c r="E75" s="145" t="s">
        <v>218</v>
      </c>
      <c r="F75" s="146"/>
      <c r="G75" s="11" t="s">
        <v>718</v>
      </c>
      <c r="H75" s="14">
        <v>30.5</v>
      </c>
      <c r="I75" s="121">
        <f t="shared" si="1"/>
        <v>61</v>
      </c>
      <c r="J75" s="127"/>
    </row>
    <row r="76" spans="1:10" ht="180">
      <c r="A76" s="126"/>
      <c r="B76" s="119">
        <v>2</v>
      </c>
      <c r="C76" s="10" t="s">
        <v>668</v>
      </c>
      <c r="D76" s="130" t="s">
        <v>32</v>
      </c>
      <c r="E76" s="145" t="s">
        <v>316</v>
      </c>
      <c r="F76" s="146"/>
      <c r="G76" s="11" t="s">
        <v>718</v>
      </c>
      <c r="H76" s="14">
        <v>30.5</v>
      </c>
      <c r="I76" s="121">
        <f t="shared" si="1"/>
        <v>61</v>
      </c>
      <c r="J76" s="127"/>
    </row>
    <row r="77" spans="1:10" ht="180">
      <c r="A77" s="126"/>
      <c r="B77" s="119">
        <v>2</v>
      </c>
      <c r="C77" s="10" t="s">
        <v>668</v>
      </c>
      <c r="D77" s="130" t="s">
        <v>32</v>
      </c>
      <c r="E77" s="145" t="s">
        <v>275</v>
      </c>
      <c r="F77" s="146"/>
      <c r="G77" s="11" t="s">
        <v>718</v>
      </c>
      <c r="H77" s="14">
        <v>30.5</v>
      </c>
      <c r="I77" s="121">
        <f t="shared" si="1"/>
        <v>61</v>
      </c>
      <c r="J77" s="127"/>
    </row>
    <row r="78" spans="1:10" ht="108">
      <c r="A78" s="126"/>
      <c r="B78" s="119">
        <v>6</v>
      </c>
      <c r="C78" s="10" t="s">
        <v>769</v>
      </c>
      <c r="D78" s="130" t="s">
        <v>28</v>
      </c>
      <c r="E78" s="145"/>
      <c r="F78" s="146"/>
      <c r="G78" s="11" t="s">
        <v>770</v>
      </c>
      <c r="H78" s="14">
        <v>13.83</v>
      </c>
      <c r="I78" s="121">
        <f t="shared" si="1"/>
        <v>82.98</v>
      </c>
      <c r="J78" s="127"/>
    </row>
    <row r="79" spans="1:10" ht="144">
      <c r="A79" s="126"/>
      <c r="B79" s="119">
        <v>5</v>
      </c>
      <c r="C79" s="10" t="s">
        <v>771</v>
      </c>
      <c r="D79" s="130" t="s">
        <v>589</v>
      </c>
      <c r="E79" s="145"/>
      <c r="F79" s="146"/>
      <c r="G79" s="11" t="s">
        <v>900</v>
      </c>
      <c r="H79" s="14">
        <v>9.93</v>
      </c>
      <c r="I79" s="121">
        <f t="shared" si="1"/>
        <v>49.65</v>
      </c>
      <c r="J79" s="127"/>
    </row>
    <row r="80" spans="1:10" ht="144">
      <c r="A80" s="126"/>
      <c r="B80" s="119">
        <v>5</v>
      </c>
      <c r="C80" s="10" t="s">
        <v>771</v>
      </c>
      <c r="D80" s="130" t="s">
        <v>490</v>
      </c>
      <c r="E80" s="145"/>
      <c r="F80" s="146"/>
      <c r="G80" s="11" t="s">
        <v>900</v>
      </c>
      <c r="H80" s="14">
        <v>9.93</v>
      </c>
      <c r="I80" s="121">
        <f t="shared" si="1"/>
        <v>49.65</v>
      </c>
      <c r="J80" s="127"/>
    </row>
    <row r="81" spans="1:10" ht="144">
      <c r="A81" s="126"/>
      <c r="B81" s="119">
        <v>5</v>
      </c>
      <c r="C81" s="10" t="s">
        <v>771</v>
      </c>
      <c r="D81" s="130" t="s">
        <v>723</v>
      </c>
      <c r="E81" s="145"/>
      <c r="F81" s="146"/>
      <c r="G81" s="11" t="s">
        <v>900</v>
      </c>
      <c r="H81" s="14">
        <v>9.93</v>
      </c>
      <c r="I81" s="121">
        <f t="shared" si="1"/>
        <v>49.65</v>
      </c>
      <c r="J81" s="127"/>
    </row>
    <row r="82" spans="1:10" ht="144">
      <c r="A82" s="126"/>
      <c r="B82" s="119">
        <v>5</v>
      </c>
      <c r="C82" s="10" t="s">
        <v>771</v>
      </c>
      <c r="D82" s="130" t="s">
        <v>758</v>
      </c>
      <c r="E82" s="145"/>
      <c r="F82" s="146"/>
      <c r="G82" s="11" t="s">
        <v>900</v>
      </c>
      <c r="H82" s="14">
        <v>9.93</v>
      </c>
      <c r="I82" s="121">
        <f t="shared" si="1"/>
        <v>49.65</v>
      </c>
      <c r="J82" s="127"/>
    </row>
    <row r="83" spans="1:10" ht="108">
      <c r="A83" s="126"/>
      <c r="B83" s="119">
        <v>3</v>
      </c>
      <c r="C83" s="10" t="s">
        <v>772</v>
      </c>
      <c r="D83" s="130" t="s">
        <v>72</v>
      </c>
      <c r="E83" s="145"/>
      <c r="F83" s="146"/>
      <c r="G83" s="11" t="s">
        <v>773</v>
      </c>
      <c r="H83" s="14">
        <v>5.68</v>
      </c>
      <c r="I83" s="121">
        <f t="shared" si="1"/>
        <v>17.04</v>
      </c>
      <c r="J83" s="127"/>
    </row>
    <row r="84" spans="1:10" ht="96">
      <c r="A84" s="126"/>
      <c r="B84" s="119">
        <v>3</v>
      </c>
      <c r="C84" s="10" t="s">
        <v>774</v>
      </c>
      <c r="D84" s="130" t="s">
        <v>30</v>
      </c>
      <c r="E84" s="145"/>
      <c r="F84" s="146"/>
      <c r="G84" s="11" t="s">
        <v>775</v>
      </c>
      <c r="H84" s="14">
        <v>19.510000000000002</v>
      </c>
      <c r="I84" s="121">
        <f t="shared" si="1"/>
        <v>58.53</v>
      </c>
      <c r="J84" s="127"/>
    </row>
    <row r="85" spans="1:10" ht="96">
      <c r="A85" s="126"/>
      <c r="B85" s="119">
        <v>3</v>
      </c>
      <c r="C85" s="10" t="s">
        <v>774</v>
      </c>
      <c r="D85" s="130" t="s">
        <v>31</v>
      </c>
      <c r="E85" s="145"/>
      <c r="F85" s="146"/>
      <c r="G85" s="11" t="s">
        <v>775</v>
      </c>
      <c r="H85" s="14">
        <v>19.510000000000002</v>
      </c>
      <c r="I85" s="121">
        <f t="shared" si="1"/>
        <v>58.53</v>
      </c>
      <c r="J85" s="127"/>
    </row>
    <row r="86" spans="1:10" ht="192">
      <c r="A86" s="126"/>
      <c r="B86" s="119">
        <v>2</v>
      </c>
      <c r="C86" s="10" t="s">
        <v>776</v>
      </c>
      <c r="D86" s="130" t="s">
        <v>220</v>
      </c>
      <c r="E86" s="145" t="s">
        <v>115</v>
      </c>
      <c r="F86" s="146"/>
      <c r="G86" s="11" t="s">
        <v>901</v>
      </c>
      <c r="H86" s="14">
        <v>52.85</v>
      </c>
      <c r="I86" s="121">
        <f t="shared" ref="I86:I117" si="2">H86*B86</f>
        <v>105.7</v>
      </c>
      <c r="J86" s="127"/>
    </row>
    <row r="87" spans="1:10" ht="120">
      <c r="A87" s="126"/>
      <c r="B87" s="119">
        <v>3</v>
      </c>
      <c r="C87" s="10" t="s">
        <v>777</v>
      </c>
      <c r="D87" s="130" t="s">
        <v>30</v>
      </c>
      <c r="E87" s="145" t="s">
        <v>279</v>
      </c>
      <c r="F87" s="146"/>
      <c r="G87" s="11" t="s">
        <v>778</v>
      </c>
      <c r="H87" s="14">
        <v>41.5</v>
      </c>
      <c r="I87" s="121">
        <f t="shared" si="2"/>
        <v>124.5</v>
      </c>
      <c r="J87" s="127"/>
    </row>
    <row r="88" spans="1:10" ht="120">
      <c r="A88" s="126"/>
      <c r="B88" s="119">
        <v>3</v>
      </c>
      <c r="C88" s="10" t="s">
        <v>777</v>
      </c>
      <c r="D88" s="130" t="s">
        <v>31</v>
      </c>
      <c r="E88" s="145" t="s">
        <v>279</v>
      </c>
      <c r="F88" s="146"/>
      <c r="G88" s="11" t="s">
        <v>778</v>
      </c>
      <c r="H88" s="14">
        <v>41.5</v>
      </c>
      <c r="I88" s="121">
        <f t="shared" si="2"/>
        <v>124.5</v>
      </c>
      <c r="J88" s="127"/>
    </row>
    <row r="89" spans="1:10" ht="108">
      <c r="A89" s="126"/>
      <c r="B89" s="119">
        <v>2</v>
      </c>
      <c r="C89" s="10" t="s">
        <v>779</v>
      </c>
      <c r="D89" s="130" t="s">
        <v>32</v>
      </c>
      <c r="E89" s="145" t="s">
        <v>679</v>
      </c>
      <c r="F89" s="146"/>
      <c r="G89" s="11" t="s">
        <v>780</v>
      </c>
      <c r="H89" s="14">
        <v>20.93</v>
      </c>
      <c r="I89" s="121">
        <f t="shared" si="2"/>
        <v>41.86</v>
      </c>
      <c r="J89" s="127"/>
    </row>
    <row r="90" spans="1:10" ht="108">
      <c r="A90" s="126"/>
      <c r="B90" s="119">
        <v>3</v>
      </c>
      <c r="C90" s="10" t="s">
        <v>781</v>
      </c>
      <c r="D90" s="130" t="s">
        <v>28</v>
      </c>
      <c r="E90" s="145"/>
      <c r="F90" s="146"/>
      <c r="G90" s="11" t="s">
        <v>782</v>
      </c>
      <c r="H90" s="14">
        <v>10.29</v>
      </c>
      <c r="I90" s="121">
        <f t="shared" si="2"/>
        <v>30.869999999999997</v>
      </c>
      <c r="J90" s="127"/>
    </row>
    <row r="91" spans="1:10" ht="132">
      <c r="A91" s="126"/>
      <c r="B91" s="119">
        <v>2</v>
      </c>
      <c r="C91" s="10" t="s">
        <v>783</v>
      </c>
      <c r="D91" s="130" t="s">
        <v>300</v>
      </c>
      <c r="E91" s="145" t="s">
        <v>245</v>
      </c>
      <c r="F91" s="146"/>
      <c r="G91" s="11" t="s">
        <v>784</v>
      </c>
      <c r="H91" s="14">
        <v>20.93</v>
      </c>
      <c r="I91" s="121">
        <f t="shared" si="2"/>
        <v>41.86</v>
      </c>
      <c r="J91" s="127"/>
    </row>
    <row r="92" spans="1:10" ht="108">
      <c r="A92" s="126"/>
      <c r="B92" s="119">
        <v>6</v>
      </c>
      <c r="C92" s="10" t="s">
        <v>785</v>
      </c>
      <c r="D92" s="130" t="s">
        <v>28</v>
      </c>
      <c r="E92" s="145"/>
      <c r="F92" s="146"/>
      <c r="G92" s="11" t="s">
        <v>786</v>
      </c>
      <c r="H92" s="14">
        <v>13.83</v>
      </c>
      <c r="I92" s="121">
        <f t="shared" si="2"/>
        <v>82.98</v>
      </c>
      <c r="J92" s="127"/>
    </row>
    <row r="93" spans="1:10" ht="108">
      <c r="A93" s="126"/>
      <c r="B93" s="119">
        <v>10</v>
      </c>
      <c r="C93" s="10" t="s">
        <v>785</v>
      </c>
      <c r="D93" s="130" t="s">
        <v>30</v>
      </c>
      <c r="E93" s="145"/>
      <c r="F93" s="146"/>
      <c r="G93" s="11" t="s">
        <v>786</v>
      </c>
      <c r="H93" s="14">
        <v>13.83</v>
      </c>
      <c r="I93" s="121">
        <f t="shared" si="2"/>
        <v>138.30000000000001</v>
      </c>
      <c r="J93" s="127"/>
    </row>
    <row r="94" spans="1:10" ht="108">
      <c r="A94" s="126"/>
      <c r="B94" s="119">
        <v>3</v>
      </c>
      <c r="C94" s="10" t="s">
        <v>787</v>
      </c>
      <c r="D94" s="130" t="s">
        <v>32</v>
      </c>
      <c r="E94" s="145"/>
      <c r="F94" s="146"/>
      <c r="G94" s="11" t="s">
        <v>788</v>
      </c>
      <c r="H94" s="14">
        <v>8.51</v>
      </c>
      <c r="I94" s="121">
        <f t="shared" si="2"/>
        <v>25.53</v>
      </c>
      <c r="J94" s="127"/>
    </row>
    <row r="95" spans="1:10" ht="108">
      <c r="A95" s="126"/>
      <c r="B95" s="119">
        <v>2</v>
      </c>
      <c r="C95" s="10" t="s">
        <v>787</v>
      </c>
      <c r="D95" s="130" t="s">
        <v>34</v>
      </c>
      <c r="E95" s="145"/>
      <c r="F95" s="146"/>
      <c r="G95" s="11" t="s">
        <v>788</v>
      </c>
      <c r="H95" s="14">
        <v>8.51</v>
      </c>
      <c r="I95" s="121">
        <f t="shared" si="2"/>
        <v>17.02</v>
      </c>
      <c r="J95" s="127"/>
    </row>
    <row r="96" spans="1:10" ht="132">
      <c r="A96" s="126"/>
      <c r="B96" s="119">
        <v>2</v>
      </c>
      <c r="C96" s="10" t="s">
        <v>789</v>
      </c>
      <c r="D96" s="130" t="s">
        <v>30</v>
      </c>
      <c r="E96" s="145" t="s">
        <v>490</v>
      </c>
      <c r="F96" s="146"/>
      <c r="G96" s="11" t="s">
        <v>790</v>
      </c>
      <c r="H96" s="14">
        <v>6.03</v>
      </c>
      <c r="I96" s="121">
        <f t="shared" si="2"/>
        <v>12.06</v>
      </c>
      <c r="J96" s="127"/>
    </row>
    <row r="97" spans="1:10" ht="120">
      <c r="A97" s="126"/>
      <c r="B97" s="119">
        <v>2</v>
      </c>
      <c r="C97" s="10" t="s">
        <v>791</v>
      </c>
      <c r="D97" s="130" t="s">
        <v>31</v>
      </c>
      <c r="E97" s="145" t="s">
        <v>277</v>
      </c>
      <c r="F97" s="146"/>
      <c r="G97" s="11" t="s">
        <v>792</v>
      </c>
      <c r="H97" s="14">
        <v>42.92</v>
      </c>
      <c r="I97" s="121">
        <f t="shared" si="2"/>
        <v>85.84</v>
      </c>
      <c r="J97" s="127"/>
    </row>
    <row r="98" spans="1:10" ht="156">
      <c r="A98" s="126"/>
      <c r="B98" s="119">
        <v>2</v>
      </c>
      <c r="C98" s="10" t="s">
        <v>793</v>
      </c>
      <c r="D98" s="130" t="s">
        <v>490</v>
      </c>
      <c r="E98" s="145"/>
      <c r="F98" s="146"/>
      <c r="G98" s="11" t="s">
        <v>902</v>
      </c>
      <c r="H98" s="14">
        <v>6.38</v>
      </c>
      <c r="I98" s="121">
        <f t="shared" si="2"/>
        <v>12.76</v>
      </c>
      <c r="J98" s="127"/>
    </row>
    <row r="99" spans="1:10" ht="156">
      <c r="A99" s="126"/>
      <c r="B99" s="119">
        <v>5</v>
      </c>
      <c r="C99" s="10" t="s">
        <v>794</v>
      </c>
      <c r="D99" s="130" t="s">
        <v>589</v>
      </c>
      <c r="E99" s="145"/>
      <c r="F99" s="146"/>
      <c r="G99" s="11" t="s">
        <v>903</v>
      </c>
      <c r="H99" s="14">
        <v>13.83</v>
      </c>
      <c r="I99" s="121">
        <f t="shared" si="2"/>
        <v>69.150000000000006</v>
      </c>
      <c r="J99" s="127"/>
    </row>
    <row r="100" spans="1:10" ht="156">
      <c r="A100" s="126"/>
      <c r="B100" s="119">
        <v>7</v>
      </c>
      <c r="C100" s="10" t="s">
        <v>794</v>
      </c>
      <c r="D100" s="130" t="s">
        <v>490</v>
      </c>
      <c r="E100" s="145"/>
      <c r="F100" s="146"/>
      <c r="G100" s="11" t="s">
        <v>903</v>
      </c>
      <c r="H100" s="14">
        <v>13.83</v>
      </c>
      <c r="I100" s="121">
        <f t="shared" si="2"/>
        <v>96.81</v>
      </c>
      <c r="J100" s="127"/>
    </row>
    <row r="101" spans="1:10" ht="156">
      <c r="A101" s="126"/>
      <c r="B101" s="119">
        <v>5</v>
      </c>
      <c r="C101" s="10" t="s">
        <v>794</v>
      </c>
      <c r="D101" s="130" t="s">
        <v>723</v>
      </c>
      <c r="E101" s="145"/>
      <c r="F101" s="146"/>
      <c r="G101" s="11" t="s">
        <v>903</v>
      </c>
      <c r="H101" s="14">
        <v>13.83</v>
      </c>
      <c r="I101" s="121">
        <f t="shared" si="2"/>
        <v>69.150000000000006</v>
      </c>
      <c r="J101" s="127"/>
    </row>
    <row r="102" spans="1:10" ht="156">
      <c r="A102" s="126"/>
      <c r="B102" s="119">
        <v>5</v>
      </c>
      <c r="C102" s="10" t="s">
        <v>794</v>
      </c>
      <c r="D102" s="130" t="s">
        <v>758</v>
      </c>
      <c r="E102" s="145"/>
      <c r="F102" s="146"/>
      <c r="G102" s="11" t="s">
        <v>903</v>
      </c>
      <c r="H102" s="14">
        <v>13.83</v>
      </c>
      <c r="I102" s="121">
        <f t="shared" si="2"/>
        <v>69.150000000000006</v>
      </c>
      <c r="J102" s="127"/>
    </row>
    <row r="103" spans="1:10" ht="132">
      <c r="A103" s="126"/>
      <c r="B103" s="119">
        <v>2</v>
      </c>
      <c r="C103" s="10" t="s">
        <v>795</v>
      </c>
      <c r="D103" s="130" t="s">
        <v>300</v>
      </c>
      <c r="E103" s="145" t="s">
        <v>796</v>
      </c>
      <c r="F103" s="146"/>
      <c r="G103" s="11" t="s">
        <v>797</v>
      </c>
      <c r="H103" s="14">
        <v>23.41</v>
      </c>
      <c r="I103" s="121">
        <f t="shared" si="2"/>
        <v>46.82</v>
      </c>
      <c r="J103" s="127"/>
    </row>
    <row r="104" spans="1:10" ht="108">
      <c r="A104" s="126"/>
      <c r="B104" s="119">
        <v>4</v>
      </c>
      <c r="C104" s="10" t="s">
        <v>798</v>
      </c>
      <c r="D104" s="130" t="s">
        <v>32</v>
      </c>
      <c r="E104" s="145"/>
      <c r="F104" s="146"/>
      <c r="G104" s="11" t="s">
        <v>799</v>
      </c>
      <c r="H104" s="14">
        <v>25.18</v>
      </c>
      <c r="I104" s="121">
        <f t="shared" si="2"/>
        <v>100.72</v>
      </c>
      <c r="J104" s="127"/>
    </row>
    <row r="105" spans="1:10" ht="120">
      <c r="A105" s="126"/>
      <c r="B105" s="119">
        <v>6</v>
      </c>
      <c r="C105" s="10" t="s">
        <v>719</v>
      </c>
      <c r="D105" s="130" t="s">
        <v>30</v>
      </c>
      <c r="E105" s="145" t="s">
        <v>279</v>
      </c>
      <c r="F105" s="146"/>
      <c r="G105" s="11" t="s">
        <v>720</v>
      </c>
      <c r="H105" s="14">
        <v>22.7</v>
      </c>
      <c r="I105" s="121">
        <f t="shared" si="2"/>
        <v>136.19999999999999</v>
      </c>
      <c r="J105" s="127"/>
    </row>
    <row r="106" spans="1:10" ht="120">
      <c r="A106" s="126"/>
      <c r="B106" s="119">
        <v>9</v>
      </c>
      <c r="C106" s="10" t="s">
        <v>719</v>
      </c>
      <c r="D106" s="130" t="s">
        <v>32</v>
      </c>
      <c r="E106" s="145" t="s">
        <v>279</v>
      </c>
      <c r="F106" s="146"/>
      <c r="G106" s="11" t="s">
        <v>720</v>
      </c>
      <c r="H106" s="14">
        <v>22.7</v>
      </c>
      <c r="I106" s="121">
        <f t="shared" si="2"/>
        <v>204.29999999999998</v>
      </c>
      <c r="J106" s="127"/>
    </row>
    <row r="107" spans="1:10" ht="120">
      <c r="A107" s="126"/>
      <c r="B107" s="119">
        <v>2</v>
      </c>
      <c r="C107" s="10" t="s">
        <v>719</v>
      </c>
      <c r="D107" s="130" t="s">
        <v>32</v>
      </c>
      <c r="E107" s="145" t="s">
        <v>679</v>
      </c>
      <c r="F107" s="146"/>
      <c r="G107" s="11" t="s">
        <v>720</v>
      </c>
      <c r="H107" s="14">
        <v>22.7</v>
      </c>
      <c r="I107" s="121">
        <f t="shared" si="2"/>
        <v>45.4</v>
      </c>
      <c r="J107" s="127"/>
    </row>
    <row r="108" spans="1:10" ht="120">
      <c r="A108" s="126"/>
      <c r="B108" s="119">
        <v>6</v>
      </c>
      <c r="C108" s="10" t="s">
        <v>721</v>
      </c>
      <c r="D108" s="130" t="s">
        <v>30</v>
      </c>
      <c r="E108" s="145" t="s">
        <v>279</v>
      </c>
      <c r="F108" s="146"/>
      <c r="G108" s="11" t="s">
        <v>722</v>
      </c>
      <c r="H108" s="14">
        <v>22.7</v>
      </c>
      <c r="I108" s="121">
        <f t="shared" si="2"/>
        <v>136.19999999999999</v>
      </c>
      <c r="J108" s="127"/>
    </row>
    <row r="109" spans="1:10" ht="120">
      <c r="A109" s="126"/>
      <c r="B109" s="119">
        <v>9</v>
      </c>
      <c r="C109" s="10" t="s">
        <v>721</v>
      </c>
      <c r="D109" s="130" t="s">
        <v>32</v>
      </c>
      <c r="E109" s="145" t="s">
        <v>279</v>
      </c>
      <c r="F109" s="146"/>
      <c r="G109" s="11" t="s">
        <v>722</v>
      </c>
      <c r="H109" s="14">
        <v>22.7</v>
      </c>
      <c r="I109" s="121">
        <f t="shared" si="2"/>
        <v>204.29999999999998</v>
      </c>
      <c r="J109" s="127"/>
    </row>
    <row r="110" spans="1:10" ht="120">
      <c r="A110" s="126"/>
      <c r="B110" s="119">
        <v>4</v>
      </c>
      <c r="C110" s="10" t="s">
        <v>800</v>
      </c>
      <c r="D110" s="130" t="s">
        <v>31</v>
      </c>
      <c r="E110" s="145" t="s">
        <v>279</v>
      </c>
      <c r="F110" s="146"/>
      <c r="G110" s="11" t="s">
        <v>801</v>
      </c>
      <c r="H110" s="14">
        <v>44.34</v>
      </c>
      <c r="I110" s="121">
        <f t="shared" si="2"/>
        <v>177.36</v>
      </c>
      <c r="J110" s="127"/>
    </row>
    <row r="111" spans="1:10" ht="132">
      <c r="A111" s="126"/>
      <c r="B111" s="119">
        <v>2</v>
      </c>
      <c r="C111" s="10" t="s">
        <v>802</v>
      </c>
      <c r="D111" s="130" t="s">
        <v>40</v>
      </c>
      <c r="E111" s="145"/>
      <c r="F111" s="146"/>
      <c r="G111" s="11" t="s">
        <v>803</v>
      </c>
      <c r="H111" s="14">
        <v>59.59</v>
      </c>
      <c r="I111" s="121">
        <f t="shared" si="2"/>
        <v>119.18</v>
      </c>
      <c r="J111" s="127"/>
    </row>
    <row r="112" spans="1:10" ht="132">
      <c r="A112" s="126"/>
      <c r="B112" s="119">
        <v>2</v>
      </c>
      <c r="C112" s="10" t="s">
        <v>802</v>
      </c>
      <c r="D112" s="130" t="s">
        <v>43</v>
      </c>
      <c r="E112" s="145"/>
      <c r="F112" s="146"/>
      <c r="G112" s="11" t="s">
        <v>803</v>
      </c>
      <c r="H112" s="14">
        <v>59.59</v>
      </c>
      <c r="I112" s="121">
        <f t="shared" si="2"/>
        <v>119.18</v>
      </c>
      <c r="J112" s="127"/>
    </row>
    <row r="113" spans="1:10" ht="84">
      <c r="A113" s="126"/>
      <c r="B113" s="119">
        <v>12</v>
      </c>
      <c r="C113" s="10" t="s">
        <v>804</v>
      </c>
      <c r="D113" s="130" t="s">
        <v>28</v>
      </c>
      <c r="E113" s="145"/>
      <c r="F113" s="146"/>
      <c r="G113" s="11" t="s">
        <v>805</v>
      </c>
      <c r="H113" s="14">
        <v>8.51</v>
      </c>
      <c r="I113" s="121">
        <f t="shared" si="2"/>
        <v>102.12</v>
      </c>
      <c r="J113" s="127"/>
    </row>
    <row r="114" spans="1:10" ht="132">
      <c r="A114" s="126"/>
      <c r="B114" s="119">
        <v>2</v>
      </c>
      <c r="C114" s="10" t="s">
        <v>806</v>
      </c>
      <c r="D114" s="130" t="s">
        <v>28</v>
      </c>
      <c r="E114" s="145" t="s">
        <v>112</v>
      </c>
      <c r="F114" s="146"/>
      <c r="G114" s="11" t="s">
        <v>807</v>
      </c>
      <c r="H114" s="14">
        <v>20.93</v>
      </c>
      <c r="I114" s="121">
        <f t="shared" si="2"/>
        <v>41.86</v>
      </c>
      <c r="J114" s="127"/>
    </row>
    <row r="115" spans="1:10" ht="132">
      <c r="A115" s="126"/>
      <c r="B115" s="119">
        <v>6</v>
      </c>
      <c r="C115" s="10" t="s">
        <v>806</v>
      </c>
      <c r="D115" s="130" t="s">
        <v>31</v>
      </c>
      <c r="E115" s="145" t="s">
        <v>112</v>
      </c>
      <c r="F115" s="146"/>
      <c r="G115" s="11" t="s">
        <v>807</v>
      </c>
      <c r="H115" s="14">
        <v>20.93</v>
      </c>
      <c r="I115" s="121">
        <f t="shared" si="2"/>
        <v>125.58</v>
      </c>
      <c r="J115" s="127"/>
    </row>
    <row r="116" spans="1:10" ht="132">
      <c r="A116" s="126"/>
      <c r="B116" s="119">
        <v>2</v>
      </c>
      <c r="C116" s="10" t="s">
        <v>806</v>
      </c>
      <c r="D116" s="130" t="s">
        <v>95</v>
      </c>
      <c r="E116" s="145" t="s">
        <v>112</v>
      </c>
      <c r="F116" s="146"/>
      <c r="G116" s="11" t="s">
        <v>807</v>
      </c>
      <c r="H116" s="14">
        <v>20.93</v>
      </c>
      <c r="I116" s="121">
        <f t="shared" si="2"/>
        <v>41.86</v>
      </c>
      <c r="J116" s="127"/>
    </row>
    <row r="117" spans="1:10" ht="132">
      <c r="A117" s="126"/>
      <c r="B117" s="119">
        <v>4</v>
      </c>
      <c r="C117" s="10" t="s">
        <v>806</v>
      </c>
      <c r="D117" s="130" t="s">
        <v>32</v>
      </c>
      <c r="E117" s="145" t="s">
        <v>112</v>
      </c>
      <c r="F117" s="146"/>
      <c r="G117" s="11" t="s">
        <v>807</v>
      </c>
      <c r="H117" s="14">
        <v>20.93</v>
      </c>
      <c r="I117" s="121">
        <f t="shared" si="2"/>
        <v>83.72</v>
      </c>
      <c r="J117" s="127"/>
    </row>
    <row r="118" spans="1:10" ht="192">
      <c r="A118" s="126"/>
      <c r="B118" s="119">
        <v>3</v>
      </c>
      <c r="C118" s="10" t="s">
        <v>808</v>
      </c>
      <c r="D118" s="130" t="s">
        <v>241</v>
      </c>
      <c r="E118" s="145" t="s">
        <v>112</v>
      </c>
      <c r="F118" s="146"/>
      <c r="G118" s="11" t="s">
        <v>809</v>
      </c>
      <c r="H118" s="14">
        <v>35.11</v>
      </c>
      <c r="I118" s="121">
        <f t="shared" ref="I118:I149" si="3">H118*B118</f>
        <v>105.33</v>
      </c>
      <c r="J118" s="127"/>
    </row>
    <row r="119" spans="1:10" ht="192">
      <c r="A119" s="126"/>
      <c r="B119" s="119">
        <v>3</v>
      </c>
      <c r="C119" s="10" t="s">
        <v>808</v>
      </c>
      <c r="D119" s="130" t="s">
        <v>241</v>
      </c>
      <c r="E119" s="145" t="s">
        <v>269</v>
      </c>
      <c r="F119" s="146"/>
      <c r="G119" s="11" t="s">
        <v>809</v>
      </c>
      <c r="H119" s="14">
        <v>35.11</v>
      </c>
      <c r="I119" s="121">
        <f t="shared" si="3"/>
        <v>105.33</v>
      </c>
      <c r="J119" s="127"/>
    </row>
    <row r="120" spans="1:10" ht="192">
      <c r="A120" s="126"/>
      <c r="B120" s="119">
        <v>3</v>
      </c>
      <c r="C120" s="10" t="s">
        <v>808</v>
      </c>
      <c r="D120" s="130" t="s">
        <v>241</v>
      </c>
      <c r="E120" s="145" t="s">
        <v>220</v>
      </c>
      <c r="F120" s="146"/>
      <c r="G120" s="11" t="s">
        <v>809</v>
      </c>
      <c r="H120" s="14">
        <v>35.11</v>
      </c>
      <c r="I120" s="121">
        <f t="shared" si="3"/>
        <v>105.33</v>
      </c>
      <c r="J120" s="127"/>
    </row>
    <row r="121" spans="1:10" ht="192">
      <c r="A121" s="126"/>
      <c r="B121" s="119">
        <v>3</v>
      </c>
      <c r="C121" s="10" t="s">
        <v>808</v>
      </c>
      <c r="D121" s="130" t="s">
        <v>241</v>
      </c>
      <c r="E121" s="145" t="s">
        <v>271</v>
      </c>
      <c r="F121" s="146"/>
      <c r="G121" s="11" t="s">
        <v>809</v>
      </c>
      <c r="H121" s="14">
        <v>35.11</v>
      </c>
      <c r="I121" s="121">
        <f t="shared" si="3"/>
        <v>105.33</v>
      </c>
      <c r="J121" s="127"/>
    </row>
    <row r="122" spans="1:10" ht="120">
      <c r="A122" s="126"/>
      <c r="B122" s="119">
        <v>4</v>
      </c>
      <c r="C122" s="10" t="s">
        <v>810</v>
      </c>
      <c r="D122" s="130" t="s">
        <v>28</v>
      </c>
      <c r="E122" s="145" t="s">
        <v>279</v>
      </c>
      <c r="F122" s="146"/>
      <c r="G122" s="11" t="s">
        <v>811</v>
      </c>
      <c r="H122" s="14">
        <v>10.29</v>
      </c>
      <c r="I122" s="121">
        <f t="shared" si="3"/>
        <v>41.16</v>
      </c>
      <c r="J122" s="127"/>
    </row>
    <row r="123" spans="1:10" ht="120">
      <c r="A123" s="126"/>
      <c r="B123" s="119">
        <v>4</v>
      </c>
      <c r="C123" s="10" t="s">
        <v>810</v>
      </c>
      <c r="D123" s="130" t="s">
        <v>30</v>
      </c>
      <c r="E123" s="145" t="s">
        <v>279</v>
      </c>
      <c r="F123" s="146"/>
      <c r="G123" s="11" t="s">
        <v>811</v>
      </c>
      <c r="H123" s="14">
        <v>10.29</v>
      </c>
      <c r="I123" s="121">
        <f t="shared" si="3"/>
        <v>41.16</v>
      </c>
      <c r="J123" s="127"/>
    </row>
    <row r="124" spans="1:10" ht="84">
      <c r="A124" s="126"/>
      <c r="B124" s="119">
        <v>2</v>
      </c>
      <c r="C124" s="10" t="s">
        <v>812</v>
      </c>
      <c r="D124" s="130" t="s">
        <v>30</v>
      </c>
      <c r="E124" s="145" t="s">
        <v>115</v>
      </c>
      <c r="F124" s="146"/>
      <c r="G124" s="11" t="s">
        <v>813</v>
      </c>
      <c r="H124" s="14">
        <v>4.97</v>
      </c>
      <c r="I124" s="121">
        <f t="shared" si="3"/>
        <v>9.94</v>
      </c>
      <c r="J124" s="127"/>
    </row>
    <row r="125" spans="1:10" ht="84">
      <c r="A125" s="126"/>
      <c r="B125" s="119">
        <v>20</v>
      </c>
      <c r="C125" s="10" t="s">
        <v>812</v>
      </c>
      <c r="D125" s="130" t="s">
        <v>31</v>
      </c>
      <c r="E125" s="145" t="s">
        <v>115</v>
      </c>
      <c r="F125" s="146"/>
      <c r="G125" s="11" t="s">
        <v>813</v>
      </c>
      <c r="H125" s="14">
        <v>4.97</v>
      </c>
      <c r="I125" s="121">
        <f t="shared" si="3"/>
        <v>99.399999999999991</v>
      </c>
      <c r="J125" s="127"/>
    </row>
    <row r="126" spans="1:10" ht="120">
      <c r="A126" s="126"/>
      <c r="B126" s="119">
        <v>4</v>
      </c>
      <c r="C126" s="10" t="s">
        <v>730</v>
      </c>
      <c r="D126" s="130" t="s">
        <v>72</v>
      </c>
      <c r="E126" s="145" t="s">
        <v>279</v>
      </c>
      <c r="F126" s="146"/>
      <c r="G126" s="11" t="s">
        <v>731</v>
      </c>
      <c r="H126" s="14">
        <v>20.93</v>
      </c>
      <c r="I126" s="121">
        <f t="shared" si="3"/>
        <v>83.72</v>
      </c>
      <c r="J126" s="127"/>
    </row>
    <row r="127" spans="1:10" ht="96">
      <c r="A127" s="126"/>
      <c r="B127" s="119">
        <v>10</v>
      </c>
      <c r="C127" s="10" t="s">
        <v>814</v>
      </c>
      <c r="D127" s="130" t="s">
        <v>28</v>
      </c>
      <c r="E127" s="145" t="s">
        <v>279</v>
      </c>
      <c r="F127" s="146"/>
      <c r="G127" s="11" t="s">
        <v>815</v>
      </c>
      <c r="H127" s="14">
        <v>20.93</v>
      </c>
      <c r="I127" s="121">
        <f t="shared" si="3"/>
        <v>209.3</v>
      </c>
      <c r="J127" s="127"/>
    </row>
    <row r="128" spans="1:10" ht="96">
      <c r="A128" s="126"/>
      <c r="B128" s="119">
        <v>2</v>
      </c>
      <c r="C128" s="10" t="s">
        <v>814</v>
      </c>
      <c r="D128" s="130" t="s">
        <v>32</v>
      </c>
      <c r="E128" s="145" t="s">
        <v>679</v>
      </c>
      <c r="F128" s="146"/>
      <c r="G128" s="11" t="s">
        <v>815</v>
      </c>
      <c r="H128" s="14">
        <v>20.93</v>
      </c>
      <c r="I128" s="121">
        <f t="shared" si="3"/>
        <v>41.86</v>
      </c>
      <c r="J128" s="127"/>
    </row>
    <row r="129" spans="1:10" ht="132">
      <c r="A129" s="126"/>
      <c r="B129" s="119">
        <v>3</v>
      </c>
      <c r="C129" s="10" t="s">
        <v>816</v>
      </c>
      <c r="D129" s="130" t="s">
        <v>28</v>
      </c>
      <c r="E129" s="145" t="s">
        <v>817</v>
      </c>
      <c r="F129" s="146"/>
      <c r="G129" s="11" t="s">
        <v>818</v>
      </c>
      <c r="H129" s="14">
        <v>35.11</v>
      </c>
      <c r="I129" s="121">
        <f t="shared" si="3"/>
        <v>105.33</v>
      </c>
      <c r="J129" s="127"/>
    </row>
    <row r="130" spans="1:10" ht="132">
      <c r="A130" s="126"/>
      <c r="B130" s="119">
        <v>3</v>
      </c>
      <c r="C130" s="10" t="s">
        <v>816</v>
      </c>
      <c r="D130" s="130" t="s">
        <v>28</v>
      </c>
      <c r="E130" s="145" t="s">
        <v>819</v>
      </c>
      <c r="F130" s="146"/>
      <c r="G130" s="11" t="s">
        <v>818</v>
      </c>
      <c r="H130" s="14">
        <v>35.11</v>
      </c>
      <c r="I130" s="121">
        <f t="shared" si="3"/>
        <v>105.33</v>
      </c>
      <c r="J130" s="127"/>
    </row>
    <row r="131" spans="1:10" ht="132">
      <c r="A131" s="126"/>
      <c r="B131" s="119">
        <v>3</v>
      </c>
      <c r="C131" s="10" t="s">
        <v>816</v>
      </c>
      <c r="D131" s="130" t="s">
        <v>30</v>
      </c>
      <c r="E131" s="145" t="s">
        <v>820</v>
      </c>
      <c r="F131" s="146"/>
      <c r="G131" s="11" t="s">
        <v>818</v>
      </c>
      <c r="H131" s="14">
        <v>35.11</v>
      </c>
      <c r="I131" s="121">
        <f t="shared" si="3"/>
        <v>105.33</v>
      </c>
      <c r="J131" s="127"/>
    </row>
    <row r="132" spans="1:10" ht="132">
      <c r="A132" s="126"/>
      <c r="B132" s="119">
        <v>3</v>
      </c>
      <c r="C132" s="10" t="s">
        <v>816</v>
      </c>
      <c r="D132" s="130" t="s">
        <v>30</v>
      </c>
      <c r="E132" s="145" t="s">
        <v>821</v>
      </c>
      <c r="F132" s="146"/>
      <c r="G132" s="11" t="s">
        <v>818</v>
      </c>
      <c r="H132" s="14">
        <v>35.11</v>
      </c>
      <c r="I132" s="121">
        <f t="shared" si="3"/>
        <v>105.33</v>
      </c>
      <c r="J132" s="127"/>
    </row>
    <row r="133" spans="1:10" ht="132">
      <c r="A133" s="126"/>
      <c r="B133" s="119">
        <v>9</v>
      </c>
      <c r="C133" s="10" t="s">
        <v>816</v>
      </c>
      <c r="D133" s="130" t="s">
        <v>30</v>
      </c>
      <c r="E133" s="145" t="s">
        <v>822</v>
      </c>
      <c r="F133" s="146"/>
      <c r="G133" s="11" t="s">
        <v>818</v>
      </c>
      <c r="H133" s="14">
        <v>35.11</v>
      </c>
      <c r="I133" s="121">
        <f t="shared" si="3"/>
        <v>315.99</v>
      </c>
      <c r="J133" s="127"/>
    </row>
    <row r="134" spans="1:10" ht="132">
      <c r="A134" s="126"/>
      <c r="B134" s="119">
        <v>6</v>
      </c>
      <c r="C134" s="10" t="s">
        <v>816</v>
      </c>
      <c r="D134" s="130" t="s">
        <v>30</v>
      </c>
      <c r="E134" s="145" t="s">
        <v>819</v>
      </c>
      <c r="F134" s="146"/>
      <c r="G134" s="11" t="s">
        <v>818</v>
      </c>
      <c r="H134" s="14">
        <v>35.11</v>
      </c>
      <c r="I134" s="121">
        <f t="shared" si="3"/>
        <v>210.66</v>
      </c>
      <c r="J134" s="127"/>
    </row>
    <row r="135" spans="1:10" ht="132">
      <c r="A135" s="126"/>
      <c r="B135" s="119">
        <v>3</v>
      </c>
      <c r="C135" s="10" t="s">
        <v>816</v>
      </c>
      <c r="D135" s="130" t="s">
        <v>31</v>
      </c>
      <c r="E135" s="145" t="s">
        <v>819</v>
      </c>
      <c r="F135" s="146"/>
      <c r="G135" s="11" t="s">
        <v>818</v>
      </c>
      <c r="H135" s="14">
        <v>35.11</v>
      </c>
      <c r="I135" s="121">
        <f t="shared" si="3"/>
        <v>105.33</v>
      </c>
      <c r="J135" s="127"/>
    </row>
    <row r="136" spans="1:10" ht="156">
      <c r="A136" s="126"/>
      <c r="B136" s="119">
        <v>4</v>
      </c>
      <c r="C136" s="10" t="s">
        <v>823</v>
      </c>
      <c r="D136" s="130" t="s">
        <v>271</v>
      </c>
      <c r="E136" s="145"/>
      <c r="F136" s="146"/>
      <c r="G136" s="11" t="s">
        <v>824</v>
      </c>
      <c r="H136" s="14">
        <v>58.17</v>
      </c>
      <c r="I136" s="121">
        <f t="shared" si="3"/>
        <v>232.68</v>
      </c>
      <c r="J136" s="127"/>
    </row>
    <row r="137" spans="1:10" ht="96">
      <c r="A137" s="126"/>
      <c r="B137" s="119">
        <v>1</v>
      </c>
      <c r="C137" s="10" t="s">
        <v>825</v>
      </c>
      <c r="D137" s="130" t="s">
        <v>620</v>
      </c>
      <c r="E137" s="145" t="s">
        <v>31</v>
      </c>
      <c r="F137" s="146"/>
      <c r="G137" s="11" t="s">
        <v>826</v>
      </c>
      <c r="H137" s="14">
        <v>12.06</v>
      </c>
      <c r="I137" s="121">
        <f t="shared" si="3"/>
        <v>12.06</v>
      </c>
      <c r="J137" s="127"/>
    </row>
    <row r="138" spans="1:10" ht="108">
      <c r="A138" s="126"/>
      <c r="B138" s="119">
        <v>1</v>
      </c>
      <c r="C138" s="10" t="s">
        <v>827</v>
      </c>
      <c r="D138" s="130" t="s">
        <v>828</v>
      </c>
      <c r="E138" s="145" t="s">
        <v>279</v>
      </c>
      <c r="F138" s="146"/>
      <c r="G138" s="11" t="s">
        <v>829</v>
      </c>
      <c r="H138" s="14">
        <v>24.47</v>
      </c>
      <c r="I138" s="121">
        <f t="shared" si="3"/>
        <v>24.47</v>
      </c>
      <c r="J138" s="127"/>
    </row>
    <row r="139" spans="1:10" ht="156">
      <c r="A139" s="126"/>
      <c r="B139" s="119">
        <v>6</v>
      </c>
      <c r="C139" s="10" t="s">
        <v>830</v>
      </c>
      <c r="D139" s="130" t="s">
        <v>831</v>
      </c>
      <c r="E139" s="145" t="s">
        <v>32</v>
      </c>
      <c r="F139" s="146"/>
      <c r="G139" s="11" t="s">
        <v>832</v>
      </c>
      <c r="H139" s="14">
        <v>24.47</v>
      </c>
      <c r="I139" s="121">
        <f t="shared" si="3"/>
        <v>146.82</v>
      </c>
      <c r="J139" s="127"/>
    </row>
    <row r="140" spans="1:10" ht="96">
      <c r="A140" s="126"/>
      <c r="B140" s="119">
        <v>1</v>
      </c>
      <c r="C140" s="10" t="s">
        <v>833</v>
      </c>
      <c r="D140" s="130" t="s">
        <v>28</v>
      </c>
      <c r="E140" s="145"/>
      <c r="F140" s="146"/>
      <c r="G140" s="11" t="s">
        <v>834</v>
      </c>
      <c r="H140" s="14">
        <v>12.06</v>
      </c>
      <c r="I140" s="121">
        <f t="shared" si="3"/>
        <v>12.06</v>
      </c>
      <c r="J140" s="127"/>
    </row>
    <row r="141" spans="1:10" ht="96">
      <c r="A141" s="126"/>
      <c r="B141" s="119">
        <v>1</v>
      </c>
      <c r="C141" s="10" t="s">
        <v>833</v>
      </c>
      <c r="D141" s="130" t="s">
        <v>30</v>
      </c>
      <c r="E141" s="145"/>
      <c r="F141" s="146"/>
      <c r="G141" s="11" t="s">
        <v>834</v>
      </c>
      <c r="H141" s="14">
        <v>12.06</v>
      </c>
      <c r="I141" s="121">
        <f t="shared" si="3"/>
        <v>12.06</v>
      </c>
      <c r="J141" s="127"/>
    </row>
    <row r="142" spans="1:10" ht="96">
      <c r="A142" s="126"/>
      <c r="B142" s="119">
        <v>1</v>
      </c>
      <c r="C142" s="10" t="s">
        <v>835</v>
      </c>
      <c r="D142" s="130" t="s">
        <v>28</v>
      </c>
      <c r="E142" s="145"/>
      <c r="F142" s="146"/>
      <c r="G142" s="11" t="s">
        <v>836</v>
      </c>
      <c r="H142" s="14">
        <v>12.77</v>
      </c>
      <c r="I142" s="121">
        <f t="shared" si="3"/>
        <v>12.77</v>
      </c>
      <c r="J142" s="127"/>
    </row>
    <row r="143" spans="1:10" ht="96">
      <c r="A143" s="126"/>
      <c r="B143" s="119">
        <v>1</v>
      </c>
      <c r="C143" s="10" t="s">
        <v>835</v>
      </c>
      <c r="D143" s="130" t="s">
        <v>30</v>
      </c>
      <c r="E143" s="145"/>
      <c r="F143" s="146"/>
      <c r="G143" s="11" t="s">
        <v>836</v>
      </c>
      <c r="H143" s="14">
        <v>12.77</v>
      </c>
      <c r="I143" s="121">
        <f t="shared" si="3"/>
        <v>12.77</v>
      </c>
      <c r="J143" s="127"/>
    </row>
    <row r="144" spans="1:10" ht="108">
      <c r="A144" s="126"/>
      <c r="B144" s="119">
        <v>1</v>
      </c>
      <c r="C144" s="10" t="s">
        <v>837</v>
      </c>
      <c r="D144" s="130" t="s">
        <v>32</v>
      </c>
      <c r="E144" s="145"/>
      <c r="F144" s="146"/>
      <c r="G144" s="11" t="s">
        <v>838</v>
      </c>
      <c r="H144" s="14">
        <v>9.2200000000000006</v>
      </c>
      <c r="I144" s="121">
        <f t="shared" si="3"/>
        <v>9.2200000000000006</v>
      </c>
      <c r="J144" s="127"/>
    </row>
    <row r="145" spans="1:10" ht="108">
      <c r="A145" s="126"/>
      <c r="B145" s="119">
        <v>3</v>
      </c>
      <c r="C145" s="10" t="s">
        <v>839</v>
      </c>
      <c r="D145" s="130" t="s">
        <v>55</v>
      </c>
      <c r="E145" s="145"/>
      <c r="F145" s="146"/>
      <c r="G145" s="11" t="s">
        <v>840</v>
      </c>
      <c r="H145" s="14">
        <v>48.59</v>
      </c>
      <c r="I145" s="121">
        <f t="shared" si="3"/>
        <v>145.77000000000001</v>
      </c>
      <c r="J145" s="127"/>
    </row>
    <row r="146" spans="1:10" ht="192">
      <c r="A146" s="126"/>
      <c r="B146" s="119">
        <v>1</v>
      </c>
      <c r="C146" s="10" t="s">
        <v>841</v>
      </c>
      <c r="D146" s="130" t="s">
        <v>33</v>
      </c>
      <c r="E146" s="145" t="s">
        <v>216</v>
      </c>
      <c r="F146" s="146"/>
      <c r="G146" s="11" t="s">
        <v>842</v>
      </c>
      <c r="H146" s="14">
        <v>69.88</v>
      </c>
      <c r="I146" s="121">
        <f t="shared" si="3"/>
        <v>69.88</v>
      </c>
      <c r="J146" s="127"/>
    </row>
    <row r="147" spans="1:10" ht="192">
      <c r="A147" s="126"/>
      <c r="B147" s="119">
        <v>1</v>
      </c>
      <c r="C147" s="10" t="s">
        <v>841</v>
      </c>
      <c r="D147" s="130" t="s">
        <v>34</v>
      </c>
      <c r="E147" s="145" t="s">
        <v>216</v>
      </c>
      <c r="F147" s="146"/>
      <c r="G147" s="11" t="s">
        <v>842</v>
      </c>
      <c r="H147" s="14">
        <v>69.88</v>
      </c>
      <c r="I147" s="121">
        <f t="shared" si="3"/>
        <v>69.88</v>
      </c>
      <c r="J147" s="127"/>
    </row>
    <row r="148" spans="1:10" ht="84">
      <c r="A148" s="126"/>
      <c r="B148" s="119">
        <v>4</v>
      </c>
      <c r="C148" s="10" t="s">
        <v>843</v>
      </c>
      <c r="D148" s="130" t="s">
        <v>31</v>
      </c>
      <c r="E148" s="145"/>
      <c r="F148" s="146"/>
      <c r="G148" s="11" t="s">
        <v>844</v>
      </c>
      <c r="H148" s="14">
        <v>24.12</v>
      </c>
      <c r="I148" s="121">
        <f t="shared" si="3"/>
        <v>96.48</v>
      </c>
      <c r="J148" s="127"/>
    </row>
    <row r="149" spans="1:10" ht="108">
      <c r="A149" s="126"/>
      <c r="B149" s="119">
        <v>4</v>
      </c>
      <c r="C149" s="10" t="s">
        <v>845</v>
      </c>
      <c r="D149" s="130" t="s">
        <v>30</v>
      </c>
      <c r="E149" s="145" t="s">
        <v>112</v>
      </c>
      <c r="F149" s="146"/>
      <c r="G149" s="11" t="s">
        <v>243</v>
      </c>
      <c r="H149" s="14">
        <v>75.900000000000006</v>
      </c>
      <c r="I149" s="121">
        <f t="shared" si="3"/>
        <v>303.60000000000002</v>
      </c>
      <c r="J149" s="127"/>
    </row>
    <row r="150" spans="1:10" ht="108">
      <c r="A150" s="126"/>
      <c r="B150" s="119">
        <v>1</v>
      </c>
      <c r="C150" s="10" t="s">
        <v>845</v>
      </c>
      <c r="D150" s="130" t="s">
        <v>30</v>
      </c>
      <c r="E150" s="145" t="s">
        <v>269</v>
      </c>
      <c r="F150" s="146"/>
      <c r="G150" s="11" t="s">
        <v>243</v>
      </c>
      <c r="H150" s="14">
        <v>75.900000000000006</v>
      </c>
      <c r="I150" s="121">
        <f t="shared" ref="I150:I181" si="4">H150*B150</f>
        <v>75.900000000000006</v>
      </c>
      <c r="J150" s="127"/>
    </row>
    <row r="151" spans="1:10" ht="108">
      <c r="A151" s="126"/>
      <c r="B151" s="119">
        <v>1</v>
      </c>
      <c r="C151" s="10" t="s">
        <v>845</v>
      </c>
      <c r="D151" s="130" t="s">
        <v>30</v>
      </c>
      <c r="E151" s="145" t="s">
        <v>220</v>
      </c>
      <c r="F151" s="146"/>
      <c r="G151" s="11" t="s">
        <v>243</v>
      </c>
      <c r="H151" s="14">
        <v>75.900000000000006</v>
      </c>
      <c r="I151" s="121">
        <f t="shared" si="4"/>
        <v>75.900000000000006</v>
      </c>
      <c r="J151" s="127"/>
    </row>
    <row r="152" spans="1:10" ht="108">
      <c r="A152" s="126"/>
      <c r="B152" s="119">
        <v>3</v>
      </c>
      <c r="C152" s="10" t="s">
        <v>845</v>
      </c>
      <c r="D152" s="130" t="s">
        <v>30</v>
      </c>
      <c r="E152" s="145" t="s">
        <v>272</v>
      </c>
      <c r="F152" s="146"/>
      <c r="G152" s="11" t="s">
        <v>243</v>
      </c>
      <c r="H152" s="14">
        <v>75.900000000000006</v>
      </c>
      <c r="I152" s="121">
        <f t="shared" si="4"/>
        <v>227.70000000000002</v>
      </c>
      <c r="J152" s="127"/>
    </row>
    <row r="153" spans="1:10" ht="108">
      <c r="A153" s="126"/>
      <c r="B153" s="119">
        <v>3</v>
      </c>
      <c r="C153" s="10" t="s">
        <v>845</v>
      </c>
      <c r="D153" s="130" t="s">
        <v>30</v>
      </c>
      <c r="E153" s="145" t="s">
        <v>273</v>
      </c>
      <c r="F153" s="146"/>
      <c r="G153" s="11" t="s">
        <v>243</v>
      </c>
      <c r="H153" s="14">
        <v>75.900000000000006</v>
      </c>
      <c r="I153" s="121">
        <f t="shared" si="4"/>
        <v>227.70000000000002</v>
      </c>
      <c r="J153" s="127"/>
    </row>
    <row r="154" spans="1:10" ht="108">
      <c r="A154" s="126"/>
      <c r="B154" s="119">
        <v>4</v>
      </c>
      <c r="C154" s="10" t="s">
        <v>846</v>
      </c>
      <c r="D154" s="130" t="s">
        <v>657</v>
      </c>
      <c r="E154" s="145"/>
      <c r="F154" s="146"/>
      <c r="G154" s="11" t="s">
        <v>847</v>
      </c>
      <c r="H154" s="14">
        <v>35.11</v>
      </c>
      <c r="I154" s="121">
        <f t="shared" si="4"/>
        <v>140.44</v>
      </c>
      <c r="J154" s="127"/>
    </row>
    <row r="155" spans="1:10" ht="156">
      <c r="A155" s="126"/>
      <c r="B155" s="119">
        <v>1</v>
      </c>
      <c r="C155" s="10" t="s">
        <v>848</v>
      </c>
      <c r="D155" s="130" t="s">
        <v>30</v>
      </c>
      <c r="E155" s="145"/>
      <c r="F155" s="146"/>
      <c r="G155" s="11" t="s">
        <v>849</v>
      </c>
      <c r="H155" s="14">
        <v>69.17</v>
      </c>
      <c r="I155" s="121">
        <f t="shared" si="4"/>
        <v>69.17</v>
      </c>
      <c r="J155" s="127"/>
    </row>
    <row r="156" spans="1:10" ht="108">
      <c r="A156" s="126"/>
      <c r="B156" s="119">
        <v>5</v>
      </c>
      <c r="C156" s="10" t="s">
        <v>850</v>
      </c>
      <c r="D156" s="130" t="s">
        <v>42</v>
      </c>
      <c r="E156" s="145"/>
      <c r="F156" s="146"/>
      <c r="G156" s="11" t="s">
        <v>851</v>
      </c>
      <c r="H156" s="14">
        <v>52.14</v>
      </c>
      <c r="I156" s="121">
        <f t="shared" si="4"/>
        <v>260.7</v>
      </c>
      <c r="J156" s="127"/>
    </row>
    <row r="157" spans="1:10" ht="180">
      <c r="A157" s="126"/>
      <c r="B157" s="119">
        <v>2</v>
      </c>
      <c r="C157" s="10" t="s">
        <v>852</v>
      </c>
      <c r="D157" s="130" t="s">
        <v>40</v>
      </c>
      <c r="E157" s="145" t="s">
        <v>112</v>
      </c>
      <c r="F157" s="146"/>
      <c r="G157" s="11" t="s">
        <v>853</v>
      </c>
      <c r="H157" s="14">
        <v>135.49</v>
      </c>
      <c r="I157" s="121">
        <f t="shared" si="4"/>
        <v>270.98</v>
      </c>
      <c r="J157" s="127"/>
    </row>
    <row r="158" spans="1:10" ht="84">
      <c r="A158" s="126"/>
      <c r="B158" s="119">
        <v>1</v>
      </c>
      <c r="C158" s="10" t="s">
        <v>854</v>
      </c>
      <c r="D158" s="130" t="s">
        <v>31</v>
      </c>
      <c r="E158" s="145"/>
      <c r="F158" s="146"/>
      <c r="G158" s="11" t="s">
        <v>855</v>
      </c>
      <c r="H158" s="14">
        <v>35.11</v>
      </c>
      <c r="I158" s="121">
        <f t="shared" si="4"/>
        <v>35.11</v>
      </c>
      <c r="J158" s="127"/>
    </row>
    <row r="159" spans="1:10" ht="84">
      <c r="A159" s="126"/>
      <c r="B159" s="119">
        <v>1</v>
      </c>
      <c r="C159" s="10" t="s">
        <v>854</v>
      </c>
      <c r="D159" s="130" t="s">
        <v>95</v>
      </c>
      <c r="E159" s="145"/>
      <c r="F159" s="146"/>
      <c r="G159" s="11" t="s">
        <v>855</v>
      </c>
      <c r="H159" s="14">
        <v>35.11</v>
      </c>
      <c r="I159" s="121">
        <f t="shared" si="4"/>
        <v>35.11</v>
      </c>
      <c r="J159" s="127"/>
    </row>
    <row r="160" spans="1:10" ht="96">
      <c r="A160" s="126"/>
      <c r="B160" s="119">
        <v>1</v>
      </c>
      <c r="C160" s="10" t="s">
        <v>856</v>
      </c>
      <c r="D160" s="130" t="s">
        <v>31</v>
      </c>
      <c r="E160" s="145"/>
      <c r="F160" s="146"/>
      <c r="G160" s="11" t="s">
        <v>857</v>
      </c>
      <c r="H160" s="14">
        <v>31.57</v>
      </c>
      <c r="I160" s="121">
        <f t="shared" si="4"/>
        <v>31.57</v>
      </c>
      <c r="J160" s="127"/>
    </row>
    <row r="161" spans="1:10" ht="96">
      <c r="A161" s="126"/>
      <c r="B161" s="119">
        <v>1</v>
      </c>
      <c r="C161" s="10" t="s">
        <v>856</v>
      </c>
      <c r="D161" s="130" t="s">
        <v>95</v>
      </c>
      <c r="E161" s="145"/>
      <c r="F161" s="146"/>
      <c r="G161" s="11" t="s">
        <v>857</v>
      </c>
      <c r="H161" s="14">
        <v>31.57</v>
      </c>
      <c r="I161" s="121">
        <f t="shared" si="4"/>
        <v>31.57</v>
      </c>
      <c r="J161" s="127"/>
    </row>
    <row r="162" spans="1:10" ht="84">
      <c r="A162" s="126"/>
      <c r="B162" s="119">
        <v>2</v>
      </c>
      <c r="C162" s="10" t="s">
        <v>858</v>
      </c>
      <c r="D162" s="130" t="s">
        <v>112</v>
      </c>
      <c r="E162" s="145"/>
      <c r="F162" s="146"/>
      <c r="G162" s="11" t="s">
        <v>859</v>
      </c>
      <c r="H162" s="14">
        <v>35.11</v>
      </c>
      <c r="I162" s="121">
        <f t="shared" si="4"/>
        <v>70.22</v>
      </c>
      <c r="J162" s="127"/>
    </row>
    <row r="163" spans="1:10" ht="84">
      <c r="A163" s="126"/>
      <c r="B163" s="119">
        <v>5</v>
      </c>
      <c r="C163" s="10" t="s">
        <v>858</v>
      </c>
      <c r="D163" s="130" t="s">
        <v>216</v>
      </c>
      <c r="E163" s="145"/>
      <c r="F163" s="146"/>
      <c r="G163" s="11" t="s">
        <v>859</v>
      </c>
      <c r="H163" s="14">
        <v>35.11</v>
      </c>
      <c r="I163" s="121">
        <f t="shared" si="4"/>
        <v>175.55</v>
      </c>
      <c r="J163" s="127"/>
    </row>
    <row r="164" spans="1:10" ht="84">
      <c r="A164" s="126"/>
      <c r="B164" s="119">
        <v>3</v>
      </c>
      <c r="C164" s="10" t="s">
        <v>858</v>
      </c>
      <c r="D164" s="130" t="s">
        <v>273</v>
      </c>
      <c r="E164" s="145"/>
      <c r="F164" s="146"/>
      <c r="G164" s="11" t="s">
        <v>859</v>
      </c>
      <c r="H164" s="14">
        <v>35.11</v>
      </c>
      <c r="I164" s="121">
        <f t="shared" si="4"/>
        <v>105.33</v>
      </c>
      <c r="J164" s="127"/>
    </row>
    <row r="165" spans="1:10" ht="84">
      <c r="A165" s="126"/>
      <c r="B165" s="119">
        <v>3</v>
      </c>
      <c r="C165" s="10" t="s">
        <v>858</v>
      </c>
      <c r="D165" s="130" t="s">
        <v>316</v>
      </c>
      <c r="E165" s="145"/>
      <c r="F165" s="146"/>
      <c r="G165" s="11" t="s">
        <v>859</v>
      </c>
      <c r="H165" s="14">
        <v>35.11</v>
      </c>
      <c r="I165" s="121">
        <f t="shared" si="4"/>
        <v>105.33</v>
      </c>
      <c r="J165" s="127"/>
    </row>
    <row r="166" spans="1:10" ht="96">
      <c r="A166" s="126"/>
      <c r="B166" s="119">
        <v>2</v>
      </c>
      <c r="C166" s="10" t="s">
        <v>860</v>
      </c>
      <c r="D166" s="130" t="s">
        <v>31</v>
      </c>
      <c r="E166" s="145"/>
      <c r="F166" s="146"/>
      <c r="G166" s="11" t="s">
        <v>861</v>
      </c>
      <c r="H166" s="14">
        <v>52.85</v>
      </c>
      <c r="I166" s="121">
        <f t="shared" si="4"/>
        <v>105.7</v>
      </c>
      <c r="J166" s="127"/>
    </row>
    <row r="167" spans="1:10" ht="120">
      <c r="A167" s="126"/>
      <c r="B167" s="119">
        <v>2</v>
      </c>
      <c r="C167" s="10" t="s">
        <v>862</v>
      </c>
      <c r="D167" s="130" t="s">
        <v>33</v>
      </c>
      <c r="E167" s="145" t="s">
        <v>279</v>
      </c>
      <c r="F167" s="146"/>
      <c r="G167" s="11" t="s">
        <v>863</v>
      </c>
      <c r="H167" s="14">
        <v>68.099999999999994</v>
      </c>
      <c r="I167" s="121">
        <f t="shared" si="4"/>
        <v>136.19999999999999</v>
      </c>
      <c r="J167" s="127"/>
    </row>
    <row r="168" spans="1:10" ht="120">
      <c r="A168" s="126"/>
      <c r="B168" s="119">
        <v>6</v>
      </c>
      <c r="C168" s="10" t="s">
        <v>862</v>
      </c>
      <c r="D168" s="130" t="s">
        <v>33</v>
      </c>
      <c r="E168" s="145" t="s">
        <v>277</v>
      </c>
      <c r="F168" s="146"/>
      <c r="G168" s="11" t="s">
        <v>863</v>
      </c>
      <c r="H168" s="14">
        <v>68.099999999999994</v>
      </c>
      <c r="I168" s="121">
        <f t="shared" si="4"/>
        <v>408.59999999999997</v>
      </c>
      <c r="J168" s="127"/>
    </row>
    <row r="169" spans="1:10" ht="120">
      <c r="A169" s="126"/>
      <c r="B169" s="119">
        <v>4</v>
      </c>
      <c r="C169" s="10" t="s">
        <v>864</v>
      </c>
      <c r="D169" s="130" t="s">
        <v>30</v>
      </c>
      <c r="E169" s="145" t="s">
        <v>757</v>
      </c>
      <c r="F169" s="146"/>
      <c r="G169" s="11" t="s">
        <v>865</v>
      </c>
      <c r="H169" s="14">
        <v>48.95</v>
      </c>
      <c r="I169" s="121">
        <f t="shared" si="4"/>
        <v>195.8</v>
      </c>
      <c r="J169" s="127"/>
    </row>
    <row r="170" spans="1:10" ht="120">
      <c r="A170" s="126"/>
      <c r="B170" s="119">
        <v>4</v>
      </c>
      <c r="C170" s="10" t="s">
        <v>864</v>
      </c>
      <c r="D170" s="130" t="s">
        <v>31</v>
      </c>
      <c r="E170" s="145" t="s">
        <v>757</v>
      </c>
      <c r="F170" s="146"/>
      <c r="G170" s="11" t="s">
        <v>865</v>
      </c>
      <c r="H170" s="14">
        <v>48.95</v>
      </c>
      <c r="I170" s="121">
        <f t="shared" si="4"/>
        <v>195.8</v>
      </c>
      <c r="J170" s="127"/>
    </row>
    <row r="171" spans="1:10" ht="120">
      <c r="A171" s="126"/>
      <c r="B171" s="119">
        <v>4</v>
      </c>
      <c r="C171" s="10" t="s">
        <v>866</v>
      </c>
      <c r="D171" s="130" t="s">
        <v>30</v>
      </c>
      <c r="E171" s="145" t="s">
        <v>757</v>
      </c>
      <c r="F171" s="146"/>
      <c r="G171" s="11" t="s">
        <v>867</v>
      </c>
      <c r="H171" s="14">
        <v>49.3</v>
      </c>
      <c r="I171" s="121">
        <f t="shared" si="4"/>
        <v>197.2</v>
      </c>
      <c r="J171" s="127"/>
    </row>
    <row r="172" spans="1:10" ht="120">
      <c r="A172" s="126"/>
      <c r="B172" s="119">
        <v>4</v>
      </c>
      <c r="C172" s="10" t="s">
        <v>866</v>
      </c>
      <c r="D172" s="130" t="s">
        <v>31</v>
      </c>
      <c r="E172" s="145" t="s">
        <v>757</v>
      </c>
      <c r="F172" s="146"/>
      <c r="G172" s="11" t="s">
        <v>867</v>
      </c>
      <c r="H172" s="14">
        <v>49.3</v>
      </c>
      <c r="I172" s="121">
        <f t="shared" si="4"/>
        <v>197.2</v>
      </c>
      <c r="J172" s="127"/>
    </row>
    <row r="173" spans="1:10" ht="132">
      <c r="A173" s="126"/>
      <c r="B173" s="119">
        <v>1</v>
      </c>
      <c r="C173" s="10" t="s">
        <v>868</v>
      </c>
      <c r="D173" s="130" t="s">
        <v>30</v>
      </c>
      <c r="E173" s="145" t="s">
        <v>723</v>
      </c>
      <c r="F173" s="146"/>
      <c r="G173" s="11" t="s">
        <v>869</v>
      </c>
      <c r="H173" s="14">
        <v>76.260000000000005</v>
      </c>
      <c r="I173" s="121">
        <f t="shared" si="4"/>
        <v>76.260000000000005</v>
      </c>
      <c r="J173" s="127"/>
    </row>
    <row r="174" spans="1:10" ht="108">
      <c r="A174" s="126"/>
      <c r="B174" s="119">
        <v>2</v>
      </c>
      <c r="C174" s="10" t="s">
        <v>870</v>
      </c>
      <c r="D174" s="130" t="s">
        <v>31</v>
      </c>
      <c r="E174" s="145" t="s">
        <v>277</v>
      </c>
      <c r="F174" s="146"/>
      <c r="G174" s="11" t="s">
        <v>871</v>
      </c>
      <c r="H174" s="14">
        <v>54.98</v>
      </c>
      <c r="I174" s="121">
        <f t="shared" si="4"/>
        <v>109.96</v>
      </c>
      <c r="J174" s="127"/>
    </row>
    <row r="175" spans="1:10" ht="108">
      <c r="A175" s="126"/>
      <c r="B175" s="119">
        <v>1</v>
      </c>
      <c r="C175" s="10" t="s">
        <v>870</v>
      </c>
      <c r="D175" s="130" t="s">
        <v>31</v>
      </c>
      <c r="E175" s="145" t="s">
        <v>757</v>
      </c>
      <c r="F175" s="146"/>
      <c r="G175" s="11" t="s">
        <v>871</v>
      </c>
      <c r="H175" s="14">
        <v>54.98</v>
      </c>
      <c r="I175" s="121">
        <f t="shared" si="4"/>
        <v>54.98</v>
      </c>
      <c r="J175" s="127"/>
    </row>
    <row r="176" spans="1:10" ht="108">
      <c r="A176" s="126"/>
      <c r="B176" s="119">
        <v>2</v>
      </c>
      <c r="C176" s="10" t="s">
        <v>870</v>
      </c>
      <c r="D176" s="130" t="s">
        <v>32</v>
      </c>
      <c r="E176" s="145" t="s">
        <v>279</v>
      </c>
      <c r="F176" s="146"/>
      <c r="G176" s="11" t="s">
        <v>871</v>
      </c>
      <c r="H176" s="14">
        <v>54.98</v>
      </c>
      <c r="I176" s="121">
        <f t="shared" si="4"/>
        <v>109.96</v>
      </c>
      <c r="J176" s="127"/>
    </row>
    <row r="177" spans="1:10" ht="108">
      <c r="A177" s="126"/>
      <c r="B177" s="119">
        <v>2</v>
      </c>
      <c r="C177" s="10" t="s">
        <v>870</v>
      </c>
      <c r="D177" s="130" t="s">
        <v>32</v>
      </c>
      <c r="E177" s="145" t="s">
        <v>757</v>
      </c>
      <c r="F177" s="146"/>
      <c r="G177" s="11" t="s">
        <v>871</v>
      </c>
      <c r="H177" s="14">
        <v>54.98</v>
      </c>
      <c r="I177" s="121">
        <f t="shared" si="4"/>
        <v>109.96</v>
      </c>
      <c r="J177" s="127"/>
    </row>
    <row r="178" spans="1:10" ht="108">
      <c r="A178" s="126"/>
      <c r="B178" s="119">
        <v>1</v>
      </c>
      <c r="C178" s="10" t="s">
        <v>872</v>
      </c>
      <c r="D178" s="130" t="s">
        <v>31</v>
      </c>
      <c r="E178" s="145" t="s">
        <v>279</v>
      </c>
      <c r="F178" s="146"/>
      <c r="G178" s="11" t="s">
        <v>873</v>
      </c>
      <c r="H178" s="14">
        <v>58.17</v>
      </c>
      <c r="I178" s="121">
        <f t="shared" si="4"/>
        <v>58.17</v>
      </c>
      <c r="J178" s="127"/>
    </row>
    <row r="179" spans="1:10" ht="108">
      <c r="A179" s="126"/>
      <c r="B179" s="119">
        <v>1</v>
      </c>
      <c r="C179" s="10" t="s">
        <v>872</v>
      </c>
      <c r="D179" s="130" t="s">
        <v>31</v>
      </c>
      <c r="E179" s="145" t="s">
        <v>277</v>
      </c>
      <c r="F179" s="146"/>
      <c r="G179" s="11" t="s">
        <v>873</v>
      </c>
      <c r="H179" s="14">
        <v>58.17</v>
      </c>
      <c r="I179" s="121">
        <f t="shared" si="4"/>
        <v>58.17</v>
      </c>
      <c r="J179" s="127"/>
    </row>
    <row r="180" spans="1:10" ht="108">
      <c r="A180" s="126"/>
      <c r="B180" s="119">
        <v>7</v>
      </c>
      <c r="C180" s="10" t="s">
        <v>872</v>
      </c>
      <c r="D180" s="130" t="s">
        <v>32</v>
      </c>
      <c r="E180" s="145" t="s">
        <v>679</v>
      </c>
      <c r="F180" s="146"/>
      <c r="G180" s="11" t="s">
        <v>873</v>
      </c>
      <c r="H180" s="14">
        <v>58.17</v>
      </c>
      <c r="I180" s="121">
        <f t="shared" si="4"/>
        <v>407.19</v>
      </c>
      <c r="J180" s="127"/>
    </row>
    <row r="181" spans="1:10" ht="108">
      <c r="A181" s="126"/>
      <c r="B181" s="119">
        <v>1</v>
      </c>
      <c r="C181" s="10" t="s">
        <v>872</v>
      </c>
      <c r="D181" s="130" t="s">
        <v>32</v>
      </c>
      <c r="E181" s="145" t="s">
        <v>277</v>
      </c>
      <c r="F181" s="146"/>
      <c r="G181" s="11" t="s">
        <v>873</v>
      </c>
      <c r="H181" s="14">
        <v>58.17</v>
      </c>
      <c r="I181" s="121">
        <f t="shared" si="4"/>
        <v>58.17</v>
      </c>
      <c r="J181" s="127"/>
    </row>
    <row r="182" spans="1:10" ht="108">
      <c r="A182" s="126"/>
      <c r="B182" s="119">
        <v>1</v>
      </c>
      <c r="C182" s="10" t="s">
        <v>872</v>
      </c>
      <c r="D182" s="130" t="s">
        <v>32</v>
      </c>
      <c r="E182" s="145" t="s">
        <v>757</v>
      </c>
      <c r="F182" s="146"/>
      <c r="G182" s="11" t="s">
        <v>873</v>
      </c>
      <c r="H182" s="14">
        <v>58.17</v>
      </c>
      <c r="I182" s="121">
        <f t="shared" ref="I182:I194" si="5">H182*B182</f>
        <v>58.17</v>
      </c>
      <c r="J182" s="127"/>
    </row>
    <row r="183" spans="1:10" ht="108">
      <c r="A183" s="126"/>
      <c r="B183" s="119">
        <v>2</v>
      </c>
      <c r="C183" s="10" t="s">
        <v>872</v>
      </c>
      <c r="D183" s="130" t="s">
        <v>32</v>
      </c>
      <c r="E183" s="145" t="s">
        <v>723</v>
      </c>
      <c r="F183" s="146"/>
      <c r="G183" s="11" t="s">
        <v>873</v>
      </c>
      <c r="H183" s="14">
        <v>58.17</v>
      </c>
      <c r="I183" s="121">
        <f t="shared" si="5"/>
        <v>116.34</v>
      </c>
      <c r="J183" s="127"/>
    </row>
    <row r="184" spans="1:10" ht="120">
      <c r="A184" s="126"/>
      <c r="B184" s="119">
        <v>1</v>
      </c>
      <c r="C184" s="10" t="s">
        <v>874</v>
      </c>
      <c r="D184" s="130" t="s">
        <v>31</v>
      </c>
      <c r="E184" s="145" t="s">
        <v>723</v>
      </c>
      <c r="F184" s="146"/>
      <c r="G184" s="11" t="s">
        <v>875</v>
      </c>
      <c r="H184" s="14">
        <v>55.33</v>
      </c>
      <c r="I184" s="121">
        <f t="shared" si="5"/>
        <v>55.33</v>
      </c>
      <c r="J184" s="127"/>
    </row>
    <row r="185" spans="1:10" ht="120">
      <c r="A185" s="126"/>
      <c r="B185" s="119">
        <v>3</v>
      </c>
      <c r="C185" s="10" t="s">
        <v>874</v>
      </c>
      <c r="D185" s="130" t="s">
        <v>32</v>
      </c>
      <c r="E185" s="145" t="s">
        <v>279</v>
      </c>
      <c r="F185" s="146"/>
      <c r="G185" s="11" t="s">
        <v>875</v>
      </c>
      <c r="H185" s="14">
        <v>55.33</v>
      </c>
      <c r="I185" s="121">
        <f t="shared" si="5"/>
        <v>165.99</v>
      </c>
      <c r="J185" s="127"/>
    </row>
    <row r="186" spans="1:10" ht="120">
      <c r="A186" s="126"/>
      <c r="B186" s="119">
        <v>3</v>
      </c>
      <c r="C186" s="10" t="s">
        <v>874</v>
      </c>
      <c r="D186" s="130" t="s">
        <v>32</v>
      </c>
      <c r="E186" s="145" t="s">
        <v>757</v>
      </c>
      <c r="F186" s="146"/>
      <c r="G186" s="11" t="s">
        <v>875</v>
      </c>
      <c r="H186" s="14">
        <v>55.33</v>
      </c>
      <c r="I186" s="121">
        <f t="shared" si="5"/>
        <v>165.99</v>
      </c>
      <c r="J186" s="127"/>
    </row>
    <row r="187" spans="1:10" ht="120">
      <c r="A187" s="126"/>
      <c r="B187" s="119">
        <v>5</v>
      </c>
      <c r="C187" s="10" t="s">
        <v>876</v>
      </c>
      <c r="D187" s="130" t="s">
        <v>42</v>
      </c>
      <c r="E187" s="145" t="s">
        <v>279</v>
      </c>
      <c r="F187" s="146"/>
      <c r="G187" s="11" t="s">
        <v>877</v>
      </c>
      <c r="H187" s="14">
        <v>59.94</v>
      </c>
      <c r="I187" s="121">
        <f t="shared" si="5"/>
        <v>299.7</v>
      </c>
      <c r="J187" s="127"/>
    </row>
    <row r="188" spans="1:10" ht="120">
      <c r="A188" s="126"/>
      <c r="B188" s="119">
        <v>1</v>
      </c>
      <c r="C188" s="10" t="s">
        <v>876</v>
      </c>
      <c r="D188" s="130" t="s">
        <v>42</v>
      </c>
      <c r="E188" s="145" t="s">
        <v>723</v>
      </c>
      <c r="F188" s="146"/>
      <c r="G188" s="11" t="s">
        <v>877</v>
      </c>
      <c r="H188" s="14">
        <v>59.94</v>
      </c>
      <c r="I188" s="121">
        <f t="shared" si="5"/>
        <v>59.94</v>
      </c>
      <c r="J188" s="127"/>
    </row>
    <row r="189" spans="1:10" ht="120">
      <c r="A189" s="126"/>
      <c r="B189" s="119">
        <v>1</v>
      </c>
      <c r="C189" s="10" t="s">
        <v>878</v>
      </c>
      <c r="D189" s="130" t="s">
        <v>40</v>
      </c>
      <c r="E189" s="145" t="s">
        <v>723</v>
      </c>
      <c r="F189" s="146"/>
      <c r="G189" s="11" t="s">
        <v>879</v>
      </c>
      <c r="H189" s="14">
        <v>63.49</v>
      </c>
      <c r="I189" s="121">
        <f t="shared" si="5"/>
        <v>63.49</v>
      </c>
      <c r="J189" s="127"/>
    </row>
    <row r="190" spans="1:10" ht="120">
      <c r="A190" s="126"/>
      <c r="B190" s="119">
        <v>1</v>
      </c>
      <c r="C190" s="10" t="s">
        <v>880</v>
      </c>
      <c r="D190" s="130" t="s">
        <v>42</v>
      </c>
      <c r="E190" s="145" t="s">
        <v>723</v>
      </c>
      <c r="F190" s="146"/>
      <c r="G190" s="11" t="s">
        <v>881</v>
      </c>
      <c r="H190" s="14">
        <v>68.099999999999994</v>
      </c>
      <c r="I190" s="121">
        <f t="shared" si="5"/>
        <v>68.099999999999994</v>
      </c>
      <c r="J190" s="127"/>
    </row>
    <row r="191" spans="1:10" ht="96">
      <c r="A191" s="126"/>
      <c r="B191" s="119">
        <v>4</v>
      </c>
      <c r="C191" s="10" t="s">
        <v>882</v>
      </c>
      <c r="D191" s="130" t="s">
        <v>30</v>
      </c>
      <c r="E191" s="145" t="s">
        <v>723</v>
      </c>
      <c r="F191" s="146"/>
      <c r="G191" s="11" t="s">
        <v>883</v>
      </c>
      <c r="H191" s="14">
        <v>52.14</v>
      </c>
      <c r="I191" s="121">
        <f t="shared" si="5"/>
        <v>208.56</v>
      </c>
      <c r="J191" s="127"/>
    </row>
    <row r="192" spans="1:10" ht="108">
      <c r="A192" s="126"/>
      <c r="B192" s="119">
        <v>2</v>
      </c>
      <c r="C192" s="10" t="s">
        <v>884</v>
      </c>
      <c r="D192" s="130" t="s">
        <v>28</v>
      </c>
      <c r="E192" s="145" t="s">
        <v>277</v>
      </c>
      <c r="F192" s="146"/>
      <c r="G192" s="11" t="s">
        <v>885</v>
      </c>
      <c r="H192" s="14">
        <v>54.98</v>
      </c>
      <c r="I192" s="121">
        <f t="shared" si="5"/>
        <v>109.96</v>
      </c>
      <c r="J192" s="127"/>
    </row>
    <row r="193" spans="1:10" ht="108">
      <c r="A193" s="126"/>
      <c r="B193" s="119">
        <v>1</v>
      </c>
      <c r="C193" s="10" t="s">
        <v>886</v>
      </c>
      <c r="D193" s="130" t="s">
        <v>40</v>
      </c>
      <c r="E193" s="145"/>
      <c r="F193" s="146"/>
      <c r="G193" s="11" t="s">
        <v>887</v>
      </c>
      <c r="H193" s="14">
        <v>173.8</v>
      </c>
      <c r="I193" s="121">
        <f t="shared" si="5"/>
        <v>173.8</v>
      </c>
      <c r="J193" s="127"/>
    </row>
    <row r="194" spans="1:10" ht="120">
      <c r="A194" s="126"/>
      <c r="B194" s="120">
        <v>1</v>
      </c>
      <c r="C194" s="12" t="s">
        <v>888</v>
      </c>
      <c r="D194" s="131"/>
      <c r="E194" s="155"/>
      <c r="F194" s="156"/>
      <c r="G194" s="13" t="s">
        <v>889</v>
      </c>
      <c r="H194" s="15">
        <v>173.8</v>
      </c>
      <c r="I194" s="122">
        <f t="shared" si="5"/>
        <v>173.8</v>
      </c>
      <c r="J194" s="127"/>
    </row>
  </sheetData>
  <mergeCells count="177">
    <mergeCell ref="E190:F190"/>
    <mergeCell ref="E191:F191"/>
    <mergeCell ref="E192:F192"/>
    <mergeCell ref="E193:F193"/>
    <mergeCell ref="E194:F194"/>
    <mergeCell ref="E185:F185"/>
    <mergeCell ref="E186:F186"/>
    <mergeCell ref="E187:F187"/>
    <mergeCell ref="E188:F188"/>
    <mergeCell ref="E189:F189"/>
    <mergeCell ref="E180:F180"/>
    <mergeCell ref="E181:F181"/>
    <mergeCell ref="E182:F182"/>
    <mergeCell ref="E183:F183"/>
    <mergeCell ref="E184:F184"/>
    <mergeCell ref="E175:F175"/>
    <mergeCell ref="E176:F176"/>
    <mergeCell ref="E177:F177"/>
    <mergeCell ref="E178:F178"/>
    <mergeCell ref="E179:F179"/>
    <mergeCell ref="E170:F170"/>
    <mergeCell ref="E171:F171"/>
    <mergeCell ref="E172:F172"/>
    <mergeCell ref="E173:F173"/>
    <mergeCell ref="E174:F174"/>
    <mergeCell ref="E165:F165"/>
    <mergeCell ref="E166:F166"/>
    <mergeCell ref="E167:F167"/>
    <mergeCell ref="E168:F168"/>
    <mergeCell ref="E169:F169"/>
    <mergeCell ref="E160:F160"/>
    <mergeCell ref="E161:F161"/>
    <mergeCell ref="E162:F162"/>
    <mergeCell ref="E163:F163"/>
    <mergeCell ref="E164:F164"/>
    <mergeCell ref="E155:F155"/>
    <mergeCell ref="E156:F156"/>
    <mergeCell ref="E157:F157"/>
    <mergeCell ref="E158:F158"/>
    <mergeCell ref="E159:F159"/>
    <mergeCell ref="E150:F150"/>
    <mergeCell ref="E151:F151"/>
    <mergeCell ref="E152:F152"/>
    <mergeCell ref="E153:F153"/>
    <mergeCell ref="E154:F154"/>
    <mergeCell ref="E145:F145"/>
    <mergeCell ref="E146:F146"/>
    <mergeCell ref="E147:F147"/>
    <mergeCell ref="E148:F148"/>
    <mergeCell ref="E149:F149"/>
    <mergeCell ref="E140:F140"/>
    <mergeCell ref="E141:F141"/>
    <mergeCell ref="E142:F142"/>
    <mergeCell ref="E143:F143"/>
    <mergeCell ref="E144:F144"/>
    <mergeCell ref="E135:F135"/>
    <mergeCell ref="E136:F136"/>
    <mergeCell ref="E137:F137"/>
    <mergeCell ref="E138:F138"/>
    <mergeCell ref="E139:F139"/>
    <mergeCell ref="E130:F130"/>
    <mergeCell ref="E131:F131"/>
    <mergeCell ref="E132:F132"/>
    <mergeCell ref="E133:F133"/>
    <mergeCell ref="E134:F134"/>
    <mergeCell ref="E125:F125"/>
    <mergeCell ref="E126:F126"/>
    <mergeCell ref="E127:F127"/>
    <mergeCell ref="E128:F128"/>
    <mergeCell ref="E129:F129"/>
    <mergeCell ref="E120:F120"/>
    <mergeCell ref="E121:F121"/>
    <mergeCell ref="E122:F122"/>
    <mergeCell ref="E123:F123"/>
    <mergeCell ref="E124:F124"/>
    <mergeCell ref="E115:F115"/>
    <mergeCell ref="E116:F116"/>
    <mergeCell ref="E117:F117"/>
    <mergeCell ref="E118:F118"/>
    <mergeCell ref="E119:F119"/>
    <mergeCell ref="E110:F110"/>
    <mergeCell ref="E111:F111"/>
    <mergeCell ref="E112:F112"/>
    <mergeCell ref="E113:F113"/>
    <mergeCell ref="E114:F114"/>
    <mergeCell ref="E105:F105"/>
    <mergeCell ref="E106:F106"/>
    <mergeCell ref="E107:F107"/>
    <mergeCell ref="E108:F108"/>
    <mergeCell ref="E109:F109"/>
    <mergeCell ref="E100:F100"/>
    <mergeCell ref="E101:F101"/>
    <mergeCell ref="E102:F102"/>
    <mergeCell ref="E103:F103"/>
    <mergeCell ref="E104:F104"/>
    <mergeCell ref="E95:F95"/>
    <mergeCell ref="E96:F96"/>
    <mergeCell ref="E97:F97"/>
    <mergeCell ref="E98:F98"/>
    <mergeCell ref="E99:F99"/>
    <mergeCell ref="E90:F90"/>
    <mergeCell ref="E91:F91"/>
    <mergeCell ref="E92:F92"/>
    <mergeCell ref="E93:F93"/>
    <mergeCell ref="E94:F94"/>
    <mergeCell ref="E85:F85"/>
    <mergeCell ref="E86:F86"/>
    <mergeCell ref="E87:F87"/>
    <mergeCell ref="E88:F88"/>
    <mergeCell ref="E89:F89"/>
    <mergeCell ref="E80:F80"/>
    <mergeCell ref="E81:F81"/>
    <mergeCell ref="E82:F82"/>
    <mergeCell ref="E83:F83"/>
    <mergeCell ref="E84:F84"/>
    <mergeCell ref="E75:F75"/>
    <mergeCell ref="E76:F76"/>
    <mergeCell ref="E77:F77"/>
    <mergeCell ref="E78:F78"/>
    <mergeCell ref="E79:F79"/>
    <mergeCell ref="E70:F70"/>
    <mergeCell ref="E71:F71"/>
    <mergeCell ref="E72:F72"/>
    <mergeCell ref="E73:F73"/>
    <mergeCell ref="E74:F74"/>
    <mergeCell ref="E65:F65"/>
    <mergeCell ref="E66:F66"/>
    <mergeCell ref="E67:F67"/>
    <mergeCell ref="E68:F68"/>
    <mergeCell ref="E69:F69"/>
    <mergeCell ref="E60:F60"/>
    <mergeCell ref="E61:F61"/>
    <mergeCell ref="E62:F62"/>
    <mergeCell ref="E63:F63"/>
    <mergeCell ref="E64:F64"/>
    <mergeCell ref="E55:F55"/>
    <mergeCell ref="E56:F56"/>
    <mergeCell ref="E57:F57"/>
    <mergeCell ref="E58:F58"/>
    <mergeCell ref="E59:F59"/>
    <mergeCell ref="E50:F50"/>
    <mergeCell ref="E51:F51"/>
    <mergeCell ref="E52:F52"/>
    <mergeCell ref="E53:F53"/>
    <mergeCell ref="E54:F54"/>
    <mergeCell ref="E45:F45"/>
    <mergeCell ref="E46:F46"/>
    <mergeCell ref="E47:F47"/>
    <mergeCell ref="E48:F48"/>
    <mergeCell ref="E49:F49"/>
    <mergeCell ref="E41:F41"/>
    <mergeCell ref="E42:F42"/>
    <mergeCell ref="E43:F43"/>
    <mergeCell ref="E44:F44"/>
    <mergeCell ref="E35:F35"/>
    <mergeCell ref="E36:F36"/>
    <mergeCell ref="E37:F37"/>
    <mergeCell ref="E38:F38"/>
    <mergeCell ref="E39:F39"/>
    <mergeCell ref="E33:F33"/>
    <mergeCell ref="E34:F34"/>
    <mergeCell ref="E24:F24"/>
    <mergeCell ref="E25:F25"/>
    <mergeCell ref="E26:F26"/>
    <mergeCell ref="E27:F27"/>
    <mergeCell ref="E28:F28"/>
    <mergeCell ref="E29:F29"/>
    <mergeCell ref="E40:F40"/>
    <mergeCell ref="I10:I11"/>
    <mergeCell ref="I14:I15"/>
    <mergeCell ref="E20:F20"/>
    <mergeCell ref="E21:F21"/>
    <mergeCell ref="E22:F22"/>
    <mergeCell ref="E23:F23"/>
    <mergeCell ref="E30:F30"/>
    <mergeCell ref="E31:F31"/>
    <mergeCell ref="E32:F3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206"/>
  <sheetViews>
    <sheetView zoomScale="90" zoomScaleNormal="90" workbookViewId="0">
      <selection activeCell="D22" sqref="D22:D194"/>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6" t="s">
        <v>139</v>
      </c>
      <c r="C2" s="132"/>
      <c r="D2" s="132"/>
      <c r="E2" s="132"/>
      <c r="F2" s="132"/>
      <c r="G2" s="132"/>
      <c r="H2" s="132"/>
      <c r="I2" s="132"/>
      <c r="J2" s="132"/>
      <c r="K2" s="137" t="s">
        <v>145</v>
      </c>
      <c r="L2" s="127"/>
      <c r="N2">
        <v>16052.089999999993</v>
      </c>
      <c r="O2" t="s">
        <v>188</v>
      </c>
    </row>
    <row r="3" spans="1:15" ht="12.75" customHeight="1">
      <c r="A3" s="126"/>
      <c r="B3" s="133" t="s">
        <v>140</v>
      </c>
      <c r="C3" s="132"/>
      <c r="D3" s="132"/>
      <c r="E3" s="132"/>
      <c r="F3" s="132"/>
      <c r="G3" s="132"/>
      <c r="H3" s="132"/>
      <c r="I3" s="132"/>
      <c r="J3" s="132"/>
      <c r="K3" s="132"/>
      <c r="L3" s="127"/>
      <c r="N3">
        <v>16052.089999999993</v>
      </c>
      <c r="O3" t="s">
        <v>189</v>
      </c>
    </row>
    <row r="4" spans="1:15" ht="12.75" customHeight="1">
      <c r="A4" s="126"/>
      <c r="B4" s="133" t="s">
        <v>141</v>
      </c>
      <c r="C4" s="132"/>
      <c r="D4" s="132"/>
      <c r="E4" s="132"/>
      <c r="F4" s="132"/>
      <c r="G4" s="132"/>
      <c r="H4" s="132"/>
      <c r="I4" s="132"/>
      <c r="J4" s="132"/>
      <c r="K4" s="132"/>
      <c r="L4" s="127"/>
    </row>
    <row r="5" spans="1:15" ht="12.75" customHeight="1">
      <c r="A5" s="126"/>
      <c r="B5" s="133" t="s">
        <v>142</v>
      </c>
      <c r="C5" s="132"/>
      <c r="D5" s="132"/>
      <c r="E5" s="132"/>
      <c r="F5" s="132"/>
      <c r="G5" s="132"/>
      <c r="H5" s="132"/>
      <c r="I5" s="132"/>
      <c r="J5" s="132"/>
      <c r="K5" s="132"/>
      <c r="L5" s="127"/>
    </row>
    <row r="6" spans="1:15" ht="12.75" customHeight="1">
      <c r="A6" s="126"/>
      <c r="B6" s="133" t="s">
        <v>143</v>
      </c>
      <c r="C6" s="132"/>
      <c r="D6" s="132"/>
      <c r="E6" s="132"/>
      <c r="F6" s="132"/>
      <c r="G6" s="132"/>
      <c r="H6" s="132"/>
      <c r="I6" s="132"/>
      <c r="J6" s="132"/>
      <c r="K6" s="132"/>
      <c r="L6" s="127"/>
    </row>
    <row r="7" spans="1:15" ht="12.75" customHeight="1">
      <c r="A7" s="126"/>
      <c r="B7" s="133"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732</v>
      </c>
      <c r="C10" s="132"/>
      <c r="D10" s="132"/>
      <c r="E10" s="132"/>
      <c r="F10" s="127"/>
      <c r="G10" s="128"/>
      <c r="H10" s="128" t="s">
        <v>732</v>
      </c>
      <c r="I10" s="132"/>
      <c r="J10" s="132"/>
      <c r="K10" s="147">
        <f>IF(Invoice!J10&lt;&gt;"",Invoice!J10,"")</f>
        <v>51326</v>
      </c>
      <c r="L10" s="127"/>
    </row>
    <row r="11" spans="1:15" ht="12.75" customHeight="1">
      <c r="A11" s="126"/>
      <c r="B11" s="126" t="s">
        <v>733</v>
      </c>
      <c r="C11" s="132"/>
      <c r="D11" s="132"/>
      <c r="E11" s="132"/>
      <c r="F11" s="127"/>
      <c r="G11" s="128"/>
      <c r="H11" s="128" t="s">
        <v>733</v>
      </c>
      <c r="I11" s="132"/>
      <c r="J11" s="132"/>
      <c r="K11" s="148"/>
      <c r="L11" s="127"/>
    </row>
    <row r="12" spans="1:15" ht="12.75" customHeight="1">
      <c r="A12" s="126"/>
      <c r="B12" s="126" t="s">
        <v>734</v>
      </c>
      <c r="C12" s="132"/>
      <c r="D12" s="132"/>
      <c r="E12" s="132"/>
      <c r="F12" s="127"/>
      <c r="G12" s="128"/>
      <c r="H12" s="128" t="s">
        <v>734</v>
      </c>
      <c r="I12" s="132"/>
      <c r="J12" s="132"/>
      <c r="K12" s="132"/>
      <c r="L12" s="127"/>
    </row>
    <row r="13" spans="1:15" ht="12.75" customHeight="1">
      <c r="A13" s="126"/>
      <c r="B13" s="126" t="s">
        <v>735</v>
      </c>
      <c r="C13" s="132"/>
      <c r="D13" s="132"/>
      <c r="E13" s="132"/>
      <c r="F13" s="127"/>
      <c r="G13" s="128"/>
      <c r="H13" s="128" t="s">
        <v>735</v>
      </c>
      <c r="I13" s="132"/>
      <c r="J13" s="132"/>
      <c r="K13" s="111" t="s">
        <v>16</v>
      </c>
      <c r="L13" s="127"/>
    </row>
    <row r="14" spans="1:15" ht="15" customHeight="1">
      <c r="A14" s="126"/>
      <c r="B14" s="126" t="s">
        <v>157</v>
      </c>
      <c r="C14" s="132"/>
      <c r="D14" s="132"/>
      <c r="E14" s="132"/>
      <c r="F14" s="127"/>
      <c r="G14" s="128"/>
      <c r="H14" s="128" t="s">
        <v>157</v>
      </c>
      <c r="I14" s="132"/>
      <c r="J14" s="132"/>
      <c r="K14" s="149">
        <f>Invoice!J14</f>
        <v>45176</v>
      </c>
      <c r="L14" s="127"/>
    </row>
    <row r="15" spans="1:15" ht="15" customHeight="1">
      <c r="A15" s="126"/>
      <c r="B15" s="6" t="s">
        <v>11</v>
      </c>
      <c r="C15" s="7"/>
      <c r="D15" s="7"/>
      <c r="E15" s="7"/>
      <c r="F15" s="8"/>
      <c r="G15" s="128"/>
      <c r="H15" s="9" t="s">
        <v>11</v>
      </c>
      <c r="I15" s="132"/>
      <c r="J15" s="132"/>
      <c r="K15" s="150"/>
      <c r="L15" s="127"/>
    </row>
    <row r="16" spans="1:15" ht="15" customHeight="1">
      <c r="A16" s="126"/>
      <c r="B16" s="132"/>
      <c r="C16" s="132"/>
      <c r="D16" s="132"/>
      <c r="E16" s="132"/>
      <c r="F16" s="132"/>
      <c r="G16" s="132"/>
      <c r="H16" s="132"/>
      <c r="I16" s="135" t="s">
        <v>147</v>
      </c>
      <c r="J16" s="135" t="s">
        <v>147</v>
      </c>
      <c r="K16" s="141">
        <v>39884</v>
      </c>
      <c r="L16" s="127"/>
    </row>
    <row r="17" spans="1:12" ht="12.75" customHeight="1">
      <c r="A17" s="126"/>
      <c r="B17" s="132" t="s">
        <v>716</v>
      </c>
      <c r="C17" s="132"/>
      <c r="D17" s="132"/>
      <c r="E17" s="132"/>
      <c r="F17" s="132"/>
      <c r="G17" s="132"/>
      <c r="H17" s="132"/>
      <c r="I17" s="135" t="s">
        <v>148</v>
      </c>
      <c r="J17" s="135" t="s">
        <v>148</v>
      </c>
      <c r="K17" s="141" t="str">
        <f>IF(Invoice!J17&lt;&gt;"",Invoice!J17,"")</f>
        <v>Sunny</v>
      </c>
      <c r="L17" s="127"/>
    </row>
    <row r="18" spans="1:12" ht="18" customHeight="1">
      <c r="A18" s="126"/>
      <c r="B18" s="132" t="s">
        <v>736</v>
      </c>
      <c r="C18" s="132"/>
      <c r="D18" s="132"/>
      <c r="E18" s="132"/>
      <c r="F18" s="132"/>
      <c r="G18" s="132"/>
      <c r="H18" s="132"/>
      <c r="I18" s="134" t="s">
        <v>264</v>
      </c>
      <c r="J18" s="134" t="s">
        <v>264</v>
      </c>
      <c r="K18" s="116" t="s">
        <v>282</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51" t="s">
        <v>207</v>
      </c>
      <c r="G20" s="152"/>
      <c r="H20" s="112" t="s">
        <v>174</v>
      </c>
      <c r="I20" s="112" t="s">
        <v>208</v>
      </c>
      <c r="J20" s="112" t="s">
        <v>208</v>
      </c>
      <c r="K20" s="112" t="s">
        <v>26</v>
      </c>
      <c r="L20" s="127"/>
    </row>
    <row r="21" spans="1:12" ht="12.75" customHeight="1">
      <c r="A21" s="126"/>
      <c r="B21" s="117"/>
      <c r="C21" s="117"/>
      <c r="D21" s="117"/>
      <c r="E21" s="118"/>
      <c r="F21" s="153"/>
      <c r="G21" s="154"/>
      <c r="H21" s="117" t="s">
        <v>146</v>
      </c>
      <c r="I21" s="117"/>
      <c r="J21" s="117"/>
      <c r="K21" s="117"/>
      <c r="L21" s="127"/>
    </row>
    <row r="22" spans="1:12" ht="24" customHeight="1">
      <c r="A22" s="126"/>
      <c r="B22" s="119">
        <f>'Tax Invoice'!D18</f>
        <v>2</v>
      </c>
      <c r="C22" s="10" t="s">
        <v>737</v>
      </c>
      <c r="D22" s="10" t="s">
        <v>737</v>
      </c>
      <c r="E22" s="130" t="s">
        <v>30</v>
      </c>
      <c r="F22" s="145" t="s">
        <v>738</v>
      </c>
      <c r="G22" s="146"/>
      <c r="H22" s="11" t="s">
        <v>739</v>
      </c>
      <c r="I22" s="14">
        <f t="shared" ref="I22:I53" si="0">ROUNDUP(J22*$N$1,2)</f>
        <v>7.45</v>
      </c>
      <c r="J22" s="14">
        <v>7.45</v>
      </c>
      <c r="K22" s="121">
        <f t="shared" ref="K22:K53" si="1">I22*B22</f>
        <v>14.9</v>
      </c>
      <c r="L22" s="127"/>
    </row>
    <row r="23" spans="1:12" ht="12.75" customHeight="1">
      <c r="A23" s="126"/>
      <c r="B23" s="119">
        <f>'Tax Invoice'!D19</f>
        <v>4</v>
      </c>
      <c r="C23" s="10" t="s">
        <v>740</v>
      </c>
      <c r="D23" s="10" t="s">
        <v>740</v>
      </c>
      <c r="E23" s="130" t="s">
        <v>28</v>
      </c>
      <c r="F23" s="145" t="s">
        <v>279</v>
      </c>
      <c r="G23" s="146"/>
      <c r="H23" s="11" t="s">
        <v>741</v>
      </c>
      <c r="I23" s="14">
        <f t="shared" si="0"/>
        <v>4.97</v>
      </c>
      <c r="J23" s="14">
        <v>4.97</v>
      </c>
      <c r="K23" s="121">
        <f t="shared" si="1"/>
        <v>19.88</v>
      </c>
      <c r="L23" s="127"/>
    </row>
    <row r="24" spans="1:12" ht="12.75" customHeight="1">
      <c r="A24" s="126"/>
      <c r="B24" s="119">
        <f>'Tax Invoice'!D20</f>
        <v>2</v>
      </c>
      <c r="C24" s="10" t="s">
        <v>740</v>
      </c>
      <c r="D24" s="10" t="s">
        <v>740</v>
      </c>
      <c r="E24" s="130" t="s">
        <v>28</v>
      </c>
      <c r="F24" s="145" t="s">
        <v>742</v>
      </c>
      <c r="G24" s="146"/>
      <c r="H24" s="11" t="s">
        <v>741</v>
      </c>
      <c r="I24" s="14">
        <f t="shared" si="0"/>
        <v>4.97</v>
      </c>
      <c r="J24" s="14">
        <v>4.97</v>
      </c>
      <c r="K24" s="121">
        <f t="shared" si="1"/>
        <v>9.94</v>
      </c>
      <c r="L24" s="127"/>
    </row>
    <row r="25" spans="1:12" ht="12.75" customHeight="1">
      <c r="A25" s="126"/>
      <c r="B25" s="119">
        <f>'Tax Invoice'!D21</f>
        <v>4</v>
      </c>
      <c r="C25" s="10" t="s">
        <v>740</v>
      </c>
      <c r="D25" s="10" t="s">
        <v>740</v>
      </c>
      <c r="E25" s="130" t="s">
        <v>30</v>
      </c>
      <c r="F25" s="145" t="s">
        <v>279</v>
      </c>
      <c r="G25" s="146"/>
      <c r="H25" s="11" t="s">
        <v>741</v>
      </c>
      <c r="I25" s="14">
        <f t="shared" si="0"/>
        <v>4.97</v>
      </c>
      <c r="J25" s="14">
        <v>4.97</v>
      </c>
      <c r="K25" s="121">
        <f t="shared" si="1"/>
        <v>19.88</v>
      </c>
      <c r="L25" s="127"/>
    </row>
    <row r="26" spans="1:12" ht="12.75" customHeight="1">
      <c r="A26" s="126"/>
      <c r="B26" s="119">
        <f>'Tax Invoice'!D22</f>
        <v>2</v>
      </c>
      <c r="C26" s="10" t="s">
        <v>740</v>
      </c>
      <c r="D26" s="10" t="s">
        <v>740</v>
      </c>
      <c r="E26" s="130" t="s">
        <v>30</v>
      </c>
      <c r="F26" s="145" t="s">
        <v>742</v>
      </c>
      <c r="G26" s="146"/>
      <c r="H26" s="11" t="s">
        <v>741</v>
      </c>
      <c r="I26" s="14">
        <f t="shared" si="0"/>
        <v>4.97</v>
      </c>
      <c r="J26" s="14">
        <v>4.97</v>
      </c>
      <c r="K26" s="121">
        <f t="shared" si="1"/>
        <v>9.94</v>
      </c>
      <c r="L26" s="127"/>
    </row>
    <row r="27" spans="1:12" ht="24" customHeight="1">
      <c r="A27" s="126"/>
      <c r="B27" s="119">
        <f>'Tax Invoice'!D23</f>
        <v>6</v>
      </c>
      <c r="C27" s="10" t="s">
        <v>725</v>
      </c>
      <c r="D27" s="10" t="s">
        <v>725</v>
      </c>
      <c r="E27" s="130" t="s">
        <v>717</v>
      </c>
      <c r="F27" s="145" t="s">
        <v>31</v>
      </c>
      <c r="G27" s="146"/>
      <c r="H27" s="11" t="s">
        <v>726</v>
      </c>
      <c r="I27" s="14">
        <f t="shared" si="0"/>
        <v>6.74</v>
      </c>
      <c r="J27" s="14">
        <v>6.74</v>
      </c>
      <c r="K27" s="121">
        <f t="shared" si="1"/>
        <v>40.44</v>
      </c>
      <c r="L27" s="127"/>
    </row>
    <row r="28" spans="1:12" ht="12.75" customHeight="1">
      <c r="A28" s="126"/>
      <c r="B28" s="119">
        <f>'Tax Invoice'!D24</f>
        <v>8</v>
      </c>
      <c r="C28" s="10" t="s">
        <v>743</v>
      </c>
      <c r="D28" s="10" t="s">
        <v>743</v>
      </c>
      <c r="E28" s="130" t="s">
        <v>30</v>
      </c>
      <c r="F28" s="145"/>
      <c r="G28" s="146"/>
      <c r="H28" s="11" t="s">
        <v>744</v>
      </c>
      <c r="I28" s="14">
        <f t="shared" si="0"/>
        <v>13.83</v>
      </c>
      <c r="J28" s="14">
        <v>13.83</v>
      </c>
      <c r="K28" s="121">
        <f t="shared" si="1"/>
        <v>110.64</v>
      </c>
      <c r="L28" s="127"/>
    </row>
    <row r="29" spans="1:12" ht="12.75" customHeight="1">
      <c r="A29" s="126"/>
      <c r="B29" s="119">
        <f>'Tax Invoice'!D25</f>
        <v>14</v>
      </c>
      <c r="C29" s="10" t="s">
        <v>743</v>
      </c>
      <c r="D29" s="10" t="s">
        <v>743</v>
      </c>
      <c r="E29" s="130" t="s">
        <v>32</v>
      </c>
      <c r="F29" s="145"/>
      <c r="G29" s="146"/>
      <c r="H29" s="11" t="s">
        <v>744</v>
      </c>
      <c r="I29" s="14">
        <f t="shared" si="0"/>
        <v>13.83</v>
      </c>
      <c r="J29" s="14">
        <v>13.83</v>
      </c>
      <c r="K29" s="121">
        <f t="shared" si="1"/>
        <v>193.62</v>
      </c>
      <c r="L29" s="127"/>
    </row>
    <row r="30" spans="1:12" ht="24" customHeight="1">
      <c r="A30" s="126"/>
      <c r="B30" s="119">
        <f>'Tax Invoice'!D26</f>
        <v>4</v>
      </c>
      <c r="C30" s="10" t="s">
        <v>745</v>
      </c>
      <c r="D30" s="10" t="s">
        <v>745</v>
      </c>
      <c r="E30" s="130" t="s">
        <v>32</v>
      </c>
      <c r="F30" s="145"/>
      <c r="G30" s="146"/>
      <c r="H30" s="11" t="s">
        <v>746</v>
      </c>
      <c r="I30" s="14">
        <f t="shared" si="0"/>
        <v>13.83</v>
      </c>
      <c r="J30" s="14">
        <v>13.83</v>
      </c>
      <c r="K30" s="121">
        <f t="shared" si="1"/>
        <v>55.32</v>
      </c>
      <c r="L30" s="127"/>
    </row>
    <row r="31" spans="1:12" ht="12.75" customHeight="1">
      <c r="A31" s="126"/>
      <c r="B31" s="119">
        <f>'Tax Invoice'!D27</f>
        <v>7</v>
      </c>
      <c r="C31" s="10" t="s">
        <v>109</v>
      </c>
      <c r="D31" s="10" t="s">
        <v>109</v>
      </c>
      <c r="E31" s="130" t="s">
        <v>28</v>
      </c>
      <c r="F31" s="145"/>
      <c r="G31" s="146"/>
      <c r="H31" s="11" t="s">
        <v>727</v>
      </c>
      <c r="I31" s="14">
        <f t="shared" si="0"/>
        <v>5.68</v>
      </c>
      <c r="J31" s="14">
        <v>5.68</v>
      </c>
      <c r="K31" s="121">
        <f t="shared" si="1"/>
        <v>39.76</v>
      </c>
      <c r="L31" s="127"/>
    </row>
    <row r="32" spans="1:12" ht="12.75" customHeight="1">
      <c r="A32" s="126"/>
      <c r="B32" s="119">
        <f>'Tax Invoice'!D28</f>
        <v>29</v>
      </c>
      <c r="C32" s="10" t="s">
        <v>109</v>
      </c>
      <c r="D32" s="10" t="s">
        <v>109</v>
      </c>
      <c r="E32" s="130" t="s">
        <v>30</v>
      </c>
      <c r="F32" s="145"/>
      <c r="G32" s="146"/>
      <c r="H32" s="11" t="s">
        <v>727</v>
      </c>
      <c r="I32" s="14">
        <f t="shared" si="0"/>
        <v>5.68</v>
      </c>
      <c r="J32" s="14">
        <v>5.68</v>
      </c>
      <c r="K32" s="121">
        <f t="shared" si="1"/>
        <v>164.72</v>
      </c>
      <c r="L32" s="127"/>
    </row>
    <row r="33" spans="1:12" ht="12.75" customHeight="1">
      <c r="A33" s="126"/>
      <c r="B33" s="119">
        <f>'Tax Invoice'!D29</f>
        <v>5</v>
      </c>
      <c r="C33" s="10" t="s">
        <v>109</v>
      </c>
      <c r="D33" s="10" t="s">
        <v>109</v>
      </c>
      <c r="E33" s="130" t="s">
        <v>72</v>
      </c>
      <c r="F33" s="145"/>
      <c r="G33" s="146"/>
      <c r="H33" s="11" t="s">
        <v>727</v>
      </c>
      <c r="I33" s="14">
        <f t="shared" si="0"/>
        <v>5.68</v>
      </c>
      <c r="J33" s="14">
        <v>5.68</v>
      </c>
      <c r="K33" s="121">
        <f t="shared" si="1"/>
        <v>28.4</v>
      </c>
      <c r="L33" s="127"/>
    </row>
    <row r="34" spans="1:12" ht="12.75" customHeight="1">
      <c r="A34" s="126"/>
      <c r="B34" s="119">
        <f>'Tax Invoice'!D30</f>
        <v>67</v>
      </c>
      <c r="C34" s="10" t="s">
        <v>109</v>
      </c>
      <c r="D34" s="10" t="s">
        <v>109</v>
      </c>
      <c r="E34" s="130" t="s">
        <v>31</v>
      </c>
      <c r="F34" s="145"/>
      <c r="G34" s="146"/>
      <c r="H34" s="11" t="s">
        <v>727</v>
      </c>
      <c r="I34" s="14">
        <f t="shared" si="0"/>
        <v>5.68</v>
      </c>
      <c r="J34" s="14">
        <v>5.68</v>
      </c>
      <c r="K34" s="121">
        <f t="shared" si="1"/>
        <v>380.56</v>
      </c>
      <c r="L34" s="127"/>
    </row>
    <row r="35" spans="1:12" ht="12.75" customHeight="1">
      <c r="A35" s="126"/>
      <c r="B35" s="119">
        <f>'Tax Invoice'!D31</f>
        <v>5</v>
      </c>
      <c r="C35" s="10" t="s">
        <v>109</v>
      </c>
      <c r="D35" s="10" t="s">
        <v>109</v>
      </c>
      <c r="E35" s="130" t="s">
        <v>32</v>
      </c>
      <c r="F35" s="145"/>
      <c r="G35" s="146"/>
      <c r="H35" s="11" t="s">
        <v>727</v>
      </c>
      <c r="I35" s="14">
        <f t="shared" si="0"/>
        <v>5.68</v>
      </c>
      <c r="J35" s="14">
        <v>5.68</v>
      </c>
      <c r="K35" s="121">
        <f t="shared" si="1"/>
        <v>28.4</v>
      </c>
      <c r="L35" s="127"/>
    </row>
    <row r="36" spans="1:12" ht="12.75" customHeight="1">
      <c r="A36" s="126"/>
      <c r="B36" s="119">
        <f>'Tax Invoice'!D32</f>
        <v>11</v>
      </c>
      <c r="C36" s="10" t="s">
        <v>109</v>
      </c>
      <c r="D36" s="10" t="s">
        <v>890</v>
      </c>
      <c r="E36" s="130" t="s">
        <v>33</v>
      </c>
      <c r="F36" s="145"/>
      <c r="G36" s="146"/>
      <c r="H36" s="11" t="s">
        <v>727</v>
      </c>
      <c r="I36" s="14">
        <f t="shared" si="0"/>
        <v>6.03</v>
      </c>
      <c r="J36" s="14">
        <v>6.03</v>
      </c>
      <c r="K36" s="121">
        <f t="shared" si="1"/>
        <v>66.33</v>
      </c>
      <c r="L36" s="127"/>
    </row>
    <row r="37" spans="1:12" ht="12.75" customHeight="1">
      <c r="A37" s="126"/>
      <c r="B37" s="119">
        <f>'Tax Invoice'!D33</f>
        <v>3</v>
      </c>
      <c r="C37" s="10" t="s">
        <v>747</v>
      </c>
      <c r="D37" s="10" t="s">
        <v>747</v>
      </c>
      <c r="E37" s="130" t="s">
        <v>28</v>
      </c>
      <c r="F37" s="145"/>
      <c r="G37" s="146"/>
      <c r="H37" s="11" t="s">
        <v>748</v>
      </c>
      <c r="I37" s="14">
        <f t="shared" si="0"/>
        <v>7.09</v>
      </c>
      <c r="J37" s="14">
        <v>7.09</v>
      </c>
      <c r="K37" s="121">
        <f t="shared" si="1"/>
        <v>21.27</v>
      </c>
      <c r="L37" s="127"/>
    </row>
    <row r="38" spans="1:12" ht="12.75" customHeight="1">
      <c r="A38" s="126"/>
      <c r="B38" s="119">
        <f>'Tax Invoice'!D34</f>
        <v>3</v>
      </c>
      <c r="C38" s="10" t="s">
        <v>747</v>
      </c>
      <c r="D38" s="10" t="s">
        <v>747</v>
      </c>
      <c r="E38" s="130" t="s">
        <v>30</v>
      </c>
      <c r="F38" s="145"/>
      <c r="G38" s="146"/>
      <c r="H38" s="11" t="s">
        <v>748</v>
      </c>
      <c r="I38" s="14">
        <f t="shared" si="0"/>
        <v>7.09</v>
      </c>
      <c r="J38" s="14">
        <v>7.09</v>
      </c>
      <c r="K38" s="121">
        <f t="shared" si="1"/>
        <v>21.27</v>
      </c>
      <c r="L38" s="127"/>
    </row>
    <row r="39" spans="1:12" ht="12.75" customHeight="1">
      <c r="A39" s="126"/>
      <c r="B39" s="119">
        <f>'Tax Invoice'!D35</f>
        <v>3</v>
      </c>
      <c r="C39" s="10" t="s">
        <v>747</v>
      </c>
      <c r="D39" s="10" t="s">
        <v>747</v>
      </c>
      <c r="E39" s="130" t="s">
        <v>31</v>
      </c>
      <c r="F39" s="145"/>
      <c r="G39" s="146"/>
      <c r="H39" s="11" t="s">
        <v>748</v>
      </c>
      <c r="I39" s="14">
        <f t="shared" si="0"/>
        <v>7.09</v>
      </c>
      <c r="J39" s="14">
        <v>7.09</v>
      </c>
      <c r="K39" s="121">
        <f t="shared" si="1"/>
        <v>21.27</v>
      </c>
      <c r="L39" s="127"/>
    </row>
    <row r="40" spans="1:12" ht="12.75" customHeight="1">
      <c r="A40" s="126"/>
      <c r="B40" s="119">
        <f>'Tax Invoice'!D36</f>
        <v>3</v>
      </c>
      <c r="C40" s="10" t="s">
        <v>749</v>
      </c>
      <c r="D40" s="10" t="s">
        <v>749</v>
      </c>
      <c r="E40" s="130" t="s">
        <v>28</v>
      </c>
      <c r="F40" s="145"/>
      <c r="G40" s="146"/>
      <c r="H40" s="11" t="s">
        <v>750</v>
      </c>
      <c r="I40" s="14">
        <f t="shared" si="0"/>
        <v>6.38</v>
      </c>
      <c r="J40" s="14">
        <v>6.38</v>
      </c>
      <c r="K40" s="121">
        <f t="shared" si="1"/>
        <v>19.14</v>
      </c>
      <c r="L40" s="127"/>
    </row>
    <row r="41" spans="1:12" ht="12.75" customHeight="1">
      <c r="A41" s="126"/>
      <c r="B41" s="119">
        <f>'Tax Invoice'!D37</f>
        <v>3</v>
      </c>
      <c r="C41" s="10" t="s">
        <v>749</v>
      </c>
      <c r="D41" s="10" t="s">
        <v>749</v>
      </c>
      <c r="E41" s="130" t="s">
        <v>30</v>
      </c>
      <c r="F41" s="145"/>
      <c r="G41" s="146"/>
      <c r="H41" s="11" t="s">
        <v>750</v>
      </c>
      <c r="I41" s="14">
        <f t="shared" si="0"/>
        <v>6.38</v>
      </c>
      <c r="J41" s="14">
        <v>6.38</v>
      </c>
      <c r="K41" s="121">
        <f t="shared" si="1"/>
        <v>19.14</v>
      </c>
      <c r="L41" s="127"/>
    </row>
    <row r="42" spans="1:12" ht="12.75" customHeight="1">
      <c r="A42" s="126"/>
      <c r="B42" s="119">
        <f>'Tax Invoice'!D38</f>
        <v>3</v>
      </c>
      <c r="C42" s="10" t="s">
        <v>749</v>
      </c>
      <c r="D42" s="10" t="s">
        <v>749</v>
      </c>
      <c r="E42" s="130" t="s">
        <v>31</v>
      </c>
      <c r="F42" s="145"/>
      <c r="G42" s="146"/>
      <c r="H42" s="11" t="s">
        <v>750</v>
      </c>
      <c r="I42" s="14">
        <f t="shared" si="0"/>
        <v>6.38</v>
      </c>
      <c r="J42" s="14">
        <v>6.38</v>
      </c>
      <c r="K42" s="121">
        <f t="shared" si="1"/>
        <v>19.14</v>
      </c>
      <c r="L42" s="127"/>
    </row>
    <row r="43" spans="1:12" ht="12.75" customHeight="1">
      <c r="A43" s="126"/>
      <c r="B43" s="119">
        <f>'Tax Invoice'!D39</f>
        <v>4</v>
      </c>
      <c r="C43" s="10" t="s">
        <v>35</v>
      </c>
      <c r="D43" s="10" t="s">
        <v>891</v>
      </c>
      <c r="E43" s="130" t="s">
        <v>39</v>
      </c>
      <c r="F43" s="145"/>
      <c r="G43" s="146"/>
      <c r="H43" s="11" t="s">
        <v>751</v>
      </c>
      <c r="I43" s="14">
        <f t="shared" si="0"/>
        <v>8.8699999999999992</v>
      </c>
      <c r="J43" s="14">
        <v>8.8699999999999992</v>
      </c>
      <c r="K43" s="121">
        <f t="shared" si="1"/>
        <v>35.479999999999997</v>
      </c>
      <c r="L43" s="127"/>
    </row>
    <row r="44" spans="1:12" ht="12.75" customHeight="1">
      <c r="A44" s="126"/>
      <c r="B44" s="119">
        <f>'Tax Invoice'!D40</f>
        <v>2</v>
      </c>
      <c r="C44" s="10" t="s">
        <v>35</v>
      </c>
      <c r="D44" s="10" t="s">
        <v>891</v>
      </c>
      <c r="E44" s="130" t="s">
        <v>42</v>
      </c>
      <c r="F44" s="145"/>
      <c r="G44" s="146"/>
      <c r="H44" s="11" t="s">
        <v>751</v>
      </c>
      <c r="I44" s="14">
        <f t="shared" si="0"/>
        <v>8.8699999999999992</v>
      </c>
      <c r="J44" s="14">
        <v>8.8699999999999992</v>
      </c>
      <c r="K44" s="121">
        <f t="shared" si="1"/>
        <v>17.739999999999998</v>
      </c>
      <c r="L44" s="127"/>
    </row>
    <row r="45" spans="1:12" ht="24" customHeight="1">
      <c r="A45" s="126"/>
      <c r="B45" s="119">
        <f>'Tax Invoice'!D41</f>
        <v>2</v>
      </c>
      <c r="C45" s="10" t="s">
        <v>752</v>
      </c>
      <c r="D45" s="10" t="s">
        <v>752</v>
      </c>
      <c r="E45" s="130" t="s">
        <v>753</v>
      </c>
      <c r="F45" s="145" t="s">
        <v>279</v>
      </c>
      <c r="G45" s="146"/>
      <c r="H45" s="11" t="s">
        <v>754</v>
      </c>
      <c r="I45" s="14">
        <f t="shared" si="0"/>
        <v>26.25</v>
      </c>
      <c r="J45" s="14">
        <v>26.25</v>
      </c>
      <c r="K45" s="121">
        <f t="shared" si="1"/>
        <v>52.5</v>
      </c>
      <c r="L45" s="127"/>
    </row>
    <row r="46" spans="1:12" ht="24" customHeight="1">
      <c r="A46" s="126"/>
      <c r="B46" s="119">
        <f>'Tax Invoice'!D42</f>
        <v>5</v>
      </c>
      <c r="C46" s="10" t="s">
        <v>755</v>
      </c>
      <c r="D46" s="10" t="s">
        <v>755</v>
      </c>
      <c r="E46" s="130" t="s">
        <v>40</v>
      </c>
      <c r="F46" s="145" t="s">
        <v>279</v>
      </c>
      <c r="G46" s="146"/>
      <c r="H46" s="11" t="s">
        <v>756</v>
      </c>
      <c r="I46" s="14">
        <f t="shared" si="0"/>
        <v>13.12</v>
      </c>
      <c r="J46" s="14">
        <v>13.12</v>
      </c>
      <c r="K46" s="121">
        <f t="shared" si="1"/>
        <v>65.599999999999994</v>
      </c>
      <c r="L46" s="127"/>
    </row>
    <row r="47" spans="1:12" ht="24" customHeight="1">
      <c r="A47" s="126"/>
      <c r="B47" s="119">
        <f>'Tax Invoice'!D43</f>
        <v>5</v>
      </c>
      <c r="C47" s="10" t="s">
        <v>755</v>
      </c>
      <c r="D47" s="10" t="s">
        <v>755</v>
      </c>
      <c r="E47" s="130" t="s">
        <v>40</v>
      </c>
      <c r="F47" s="145" t="s">
        <v>115</v>
      </c>
      <c r="G47" s="146"/>
      <c r="H47" s="11" t="s">
        <v>756</v>
      </c>
      <c r="I47" s="14">
        <f t="shared" si="0"/>
        <v>13.12</v>
      </c>
      <c r="J47" s="14">
        <v>13.12</v>
      </c>
      <c r="K47" s="121">
        <f t="shared" si="1"/>
        <v>65.599999999999994</v>
      </c>
      <c r="L47" s="127"/>
    </row>
    <row r="48" spans="1:12" ht="24" customHeight="1">
      <c r="A48" s="126"/>
      <c r="B48" s="119">
        <f>'Tax Invoice'!D44</f>
        <v>5</v>
      </c>
      <c r="C48" s="10" t="s">
        <v>755</v>
      </c>
      <c r="D48" s="10" t="s">
        <v>755</v>
      </c>
      <c r="E48" s="130" t="s">
        <v>40</v>
      </c>
      <c r="F48" s="145" t="s">
        <v>679</v>
      </c>
      <c r="G48" s="146"/>
      <c r="H48" s="11" t="s">
        <v>756</v>
      </c>
      <c r="I48" s="14">
        <f t="shared" si="0"/>
        <v>13.12</v>
      </c>
      <c r="J48" s="14">
        <v>13.12</v>
      </c>
      <c r="K48" s="121">
        <f t="shared" si="1"/>
        <v>65.599999999999994</v>
      </c>
      <c r="L48" s="127"/>
    </row>
    <row r="49" spans="1:12" ht="24" customHeight="1">
      <c r="A49" s="126"/>
      <c r="B49" s="119">
        <f>'Tax Invoice'!D45</f>
        <v>2</v>
      </c>
      <c r="C49" s="10" t="s">
        <v>755</v>
      </c>
      <c r="D49" s="10" t="s">
        <v>755</v>
      </c>
      <c r="E49" s="130" t="s">
        <v>40</v>
      </c>
      <c r="F49" s="145" t="s">
        <v>757</v>
      </c>
      <c r="G49" s="146"/>
      <c r="H49" s="11" t="s">
        <v>756</v>
      </c>
      <c r="I49" s="14">
        <f t="shared" si="0"/>
        <v>13.12</v>
      </c>
      <c r="J49" s="14">
        <v>13.12</v>
      </c>
      <c r="K49" s="121">
        <f t="shared" si="1"/>
        <v>26.24</v>
      </c>
      <c r="L49" s="127"/>
    </row>
    <row r="50" spans="1:12" ht="24" customHeight="1">
      <c r="A50" s="126"/>
      <c r="B50" s="119">
        <f>'Tax Invoice'!D46</f>
        <v>4</v>
      </c>
      <c r="C50" s="10" t="s">
        <v>755</v>
      </c>
      <c r="D50" s="10" t="s">
        <v>755</v>
      </c>
      <c r="E50" s="130" t="s">
        <v>40</v>
      </c>
      <c r="F50" s="145" t="s">
        <v>742</v>
      </c>
      <c r="G50" s="146"/>
      <c r="H50" s="11" t="s">
        <v>756</v>
      </c>
      <c r="I50" s="14">
        <f t="shared" si="0"/>
        <v>13.12</v>
      </c>
      <c r="J50" s="14">
        <v>13.12</v>
      </c>
      <c r="K50" s="121">
        <f t="shared" si="1"/>
        <v>52.48</v>
      </c>
      <c r="L50" s="127"/>
    </row>
    <row r="51" spans="1:12" ht="24" customHeight="1">
      <c r="A51" s="126"/>
      <c r="B51" s="119">
        <f>'Tax Invoice'!D47</f>
        <v>5</v>
      </c>
      <c r="C51" s="10" t="s">
        <v>755</v>
      </c>
      <c r="D51" s="10" t="s">
        <v>755</v>
      </c>
      <c r="E51" s="130" t="s">
        <v>40</v>
      </c>
      <c r="F51" s="145" t="s">
        <v>758</v>
      </c>
      <c r="G51" s="146"/>
      <c r="H51" s="11" t="s">
        <v>756</v>
      </c>
      <c r="I51" s="14">
        <f t="shared" si="0"/>
        <v>13.12</v>
      </c>
      <c r="J51" s="14">
        <v>13.12</v>
      </c>
      <c r="K51" s="121">
        <f t="shared" si="1"/>
        <v>65.599999999999994</v>
      </c>
      <c r="L51" s="127"/>
    </row>
    <row r="52" spans="1:12" ht="24" customHeight="1">
      <c r="A52" s="126"/>
      <c r="B52" s="119">
        <f>'Tax Invoice'!D48</f>
        <v>4</v>
      </c>
      <c r="C52" s="10" t="s">
        <v>759</v>
      </c>
      <c r="D52" s="10" t="s">
        <v>759</v>
      </c>
      <c r="E52" s="130" t="s">
        <v>31</v>
      </c>
      <c r="F52" s="145" t="s">
        <v>279</v>
      </c>
      <c r="G52" s="146"/>
      <c r="H52" s="11" t="s">
        <v>760</v>
      </c>
      <c r="I52" s="14">
        <f t="shared" si="0"/>
        <v>20.93</v>
      </c>
      <c r="J52" s="14">
        <v>20.93</v>
      </c>
      <c r="K52" s="121">
        <f t="shared" si="1"/>
        <v>83.72</v>
      </c>
      <c r="L52" s="127"/>
    </row>
    <row r="53" spans="1:12" ht="24" customHeight="1">
      <c r="A53" s="126"/>
      <c r="B53" s="119">
        <f>'Tax Invoice'!D49</f>
        <v>2</v>
      </c>
      <c r="C53" s="10" t="s">
        <v>761</v>
      </c>
      <c r="D53" s="10" t="s">
        <v>761</v>
      </c>
      <c r="E53" s="130" t="s">
        <v>742</v>
      </c>
      <c r="F53" s="145"/>
      <c r="G53" s="146"/>
      <c r="H53" s="11" t="s">
        <v>899</v>
      </c>
      <c r="I53" s="14">
        <f t="shared" si="0"/>
        <v>10.29</v>
      </c>
      <c r="J53" s="14">
        <v>10.29</v>
      </c>
      <c r="K53" s="121">
        <f t="shared" si="1"/>
        <v>20.58</v>
      </c>
      <c r="L53" s="127"/>
    </row>
    <row r="54" spans="1:12" ht="24" customHeight="1">
      <c r="A54" s="126"/>
      <c r="B54" s="119">
        <f>'Tax Invoice'!D50</f>
        <v>3</v>
      </c>
      <c r="C54" s="10" t="s">
        <v>728</v>
      </c>
      <c r="D54" s="10" t="s">
        <v>728</v>
      </c>
      <c r="E54" s="130" t="s">
        <v>28</v>
      </c>
      <c r="F54" s="145"/>
      <c r="G54" s="146"/>
      <c r="H54" s="11" t="s">
        <v>729</v>
      </c>
      <c r="I54" s="14">
        <f t="shared" ref="I54:I85" si="2">ROUNDUP(J54*$N$1,2)</f>
        <v>6.74</v>
      </c>
      <c r="J54" s="14">
        <v>6.74</v>
      </c>
      <c r="K54" s="121">
        <f t="shared" ref="K54:K85" si="3">I54*B54</f>
        <v>20.22</v>
      </c>
      <c r="L54" s="127"/>
    </row>
    <row r="55" spans="1:12" ht="24" customHeight="1">
      <c r="A55" s="126"/>
      <c r="B55" s="119">
        <f>'Tax Invoice'!D51</f>
        <v>3</v>
      </c>
      <c r="C55" s="10" t="s">
        <v>728</v>
      </c>
      <c r="D55" s="10" t="s">
        <v>728</v>
      </c>
      <c r="E55" s="130" t="s">
        <v>30</v>
      </c>
      <c r="F55" s="145"/>
      <c r="G55" s="146"/>
      <c r="H55" s="11" t="s">
        <v>729</v>
      </c>
      <c r="I55" s="14">
        <f t="shared" si="2"/>
        <v>6.74</v>
      </c>
      <c r="J55" s="14">
        <v>6.74</v>
      </c>
      <c r="K55" s="121">
        <f t="shared" si="3"/>
        <v>20.22</v>
      </c>
      <c r="L55" s="127"/>
    </row>
    <row r="56" spans="1:12" ht="24" customHeight="1">
      <c r="A56" s="126"/>
      <c r="B56" s="119">
        <f>'Tax Invoice'!D52</f>
        <v>2</v>
      </c>
      <c r="C56" s="10" t="s">
        <v>762</v>
      </c>
      <c r="D56" s="10" t="s">
        <v>762</v>
      </c>
      <c r="E56" s="130" t="s">
        <v>28</v>
      </c>
      <c r="F56" s="145" t="s">
        <v>679</v>
      </c>
      <c r="G56" s="146"/>
      <c r="H56" s="11" t="s">
        <v>763</v>
      </c>
      <c r="I56" s="14">
        <f t="shared" si="2"/>
        <v>20.93</v>
      </c>
      <c r="J56" s="14">
        <v>20.93</v>
      </c>
      <c r="K56" s="121">
        <f t="shared" si="3"/>
        <v>41.86</v>
      </c>
      <c r="L56" s="127"/>
    </row>
    <row r="57" spans="1:12" ht="24" customHeight="1">
      <c r="A57" s="126"/>
      <c r="B57" s="119">
        <f>'Tax Invoice'!D53</f>
        <v>2</v>
      </c>
      <c r="C57" s="10" t="s">
        <v>762</v>
      </c>
      <c r="D57" s="10" t="s">
        <v>762</v>
      </c>
      <c r="E57" s="130" t="s">
        <v>30</v>
      </c>
      <c r="F57" s="145" t="s">
        <v>679</v>
      </c>
      <c r="G57" s="146"/>
      <c r="H57" s="11" t="s">
        <v>763</v>
      </c>
      <c r="I57" s="14">
        <f t="shared" si="2"/>
        <v>20.93</v>
      </c>
      <c r="J57" s="14">
        <v>20.93</v>
      </c>
      <c r="K57" s="121">
        <f t="shared" si="3"/>
        <v>41.86</v>
      </c>
      <c r="L57" s="127"/>
    </row>
    <row r="58" spans="1:12" ht="24" customHeight="1">
      <c r="A58" s="126"/>
      <c r="B58" s="119">
        <f>'Tax Invoice'!D54</f>
        <v>2</v>
      </c>
      <c r="C58" s="10" t="s">
        <v>762</v>
      </c>
      <c r="D58" s="10" t="s">
        <v>762</v>
      </c>
      <c r="E58" s="130" t="s">
        <v>31</v>
      </c>
      <c r="F58" s="145" t="s">
        <v>679</v>
      </c>
      <c r="G58" s="146"/>
      <c r="H58" s="11" t="s">
        <v>763</v>
      </c>
      <c r="I58" s="14">
        <f t="shared" si="2"/>
        <v>20.93</v>
      </c>
      <c r="J58" s="14">
        <v>20.93</v>
      </c>
      <c r="K58" s="121">
        <f t="shared" si="3"/>
        <v>41.86</v>
      </c>
      <c r="L58" s="127"/>
    </row>
    <row r="59" spans="1:12" ht="24" customHeight="1">
      <c r="A59" s="126"/>
      <c r="B59" s="119">
        <f>'Tax Invoice'!D55</f>
        <v>2</v>
      </c>
      <c r="C59" s="10" t="s">
        <v>764</v>
      </c>
      <c r="D59" s="10" t="s">
        <v>764</v>
      </c>
      <c r="E59" s="130" t="s">
        <v>28</v>
      </c>
      <c r="F59" s="145" t="s">
        <v>757</v>
      </c>
      <c r="G59" s="146"/>
      <c r="H59" s="11" t="s">
        <v>765</v>
      </c>
      <c r="I59" s="14">
        <f t="shared" si="2"/>
        <v>20.93</v>
      </c>
      <c r="J59" s="14">
        <v>20.93</v>
      </c>
      <c r="K59" s="121">
        <f t="shared" si="3"/>
        <v>41.86</v>
      </c>
      <c r="L59" s="127"/>
    </row>
    <row r="60" spans="1:12" ht="24" customHeight="1">
      <c r="A60" s="126"/>
      <c r="B60" s="119">
        <f>'Tax Invoice'!D56</f>
        <v>2</v>
      </c>
      <c r="C60" s="10" t="s">
        <v>764</v>
      </c>
      <c r="D60" s="10" t="s">
        <v>764</v>
      </c>
      <c r="E60" s="130" t="s">
        <v>28</v>
      </c>
      <c r="F60" s="145" t="s">
        <v>742</v>
      </c>
      <c r="G60" s="146"/>
      <c r="H60" s="11" t="s">
        <v>765</v>
      </c>
      <c r="I60" s="14">
        <f t="shared" si="2"/>
        <v>20.93</v>
      </c>
      <c r="J60" s="14">
        <v>20.93</v>
      </c>
      <c r="K60" s="121">
        <f t="shared" si="3"/>
        <v>41.86</v>
      </c>
      <c r="L60" s="127"/>
    </row>
    <row r="61" spans="1:12" ht="24" customHeight="1">
      <c r="A61" s="126"/>
      <c r="B61" s="119">
        <f>'Tax Invoice'!D57</f>
        <v>2</v>
      </c>
      <c r="C61" s="10" t="s">
        <v>764</v>
      </c>
      <c r="D61" s="10" t="s">
        <v>764</v>
      </c>
      <c r="E61" s="130" t="s">
        <v>30</v>
      </c>
      <c r="F61" s="145" t="s">
        <v>757</v>
      </c>
      <c r="G61" s="146"/>
      <c r="H61" s="11" t="s">
        <v>765</v>
      </c>
      <c r="I61" s="14">
        <f t="shared" si="2"/>
        <v>20.93</v>
      </c>
      <c r="J61" s="14">
        <v>20.93</v>
      </c>
      <c r="K61" s="121">
        <f t="shared" si="3"/>
        <v>41.86</v>
      </c>
      <c r="L61" s="127"/>
    </row>
    <row r="62" spans="1:12" ht="24" customHeight="1">
      <c r="A62" s="126"/>
      <c r="B62" s="119">
        <f>'Tax Invoice'!D58</f>
        <v>2</v>
      </c>
      <c r="C62" s="10" t="s">
        <v>764</v>
      </c>
      <c r="D62" s="10" t="s">
        <v>764</v>
      </c>
      <c r="E62" s="130" t="s">
        <v>30</v>
      </c>
      <c r="F62" s="145" t="s">
        <v>742</v>
      </c>
      <c r="G62" s="146"/>
      <c r="H62" s="11" t="s">
        <v>765</v>
      </c>
      <c r="I62" s="14">
        <f t="shared" si="2"/>
        <v>20.93</v>
      </c>
      <c r="J62" s="14">
        <v>20.93</v>
      </c>
      <c r="K62" s="121">
        <f t="shared" si="3"/>
        <v>41.86</v>
      </c>
      <c r="L62" s="127"/>
    </row>
    <row r="63" spans="1:12" ht="24" customHeight="1">
      <c r="A63" s="126"/>
      <c r="B63" s="119">
        <f>'Tax Invoice'!D59</f>
        <v>2</v>
      </c>
      <c r="C63" s="10" t="s">
        <v>764</v>
      </c>
      <c r="D63" s="10" t="s">
        <v>764</v>
      </c>
      <c r="E63" s="130" t="s">
        <v>31</v>
      </c>
      <c r="F63" s="145" t="s">
        <v>757</v>
      </c>
      <c r="G63" s="146"/>
      <c r="H63" s="11" t="s">
        <v>765</v>
      </c>
      <c r="I63" s="14">
        <f t="shared" si="2"/>
        <v>20.93</v>
      </c>
      <c r="J63" s="14">
        <v>20.93</v>
      </c>
      <c r="K63" s="121">
        <f t="shared" si="3"/>
        <v>41.86</v>
      </c>
      <c r="L63" s="127"/>
    </row>
    <row r="64" spans="1:12" ht="24" customHeight="1">
      <c r="A64" s="126"/>
      <c r="B64" s="119">
        <f>'Tax Invoice'!D60</f>
        <v>2</v>
      </c>
      <c r="C64" s="10" t="s">
        <v>764</v>
      </c>
      <c r="D64" s="10" t="s">
        <v>764</v>
      </c>
      <c r="E64" s="130" t="s">
        <v>31</v>
      </c>
      <c r="F64" s="145" t="s">
        <v>742</v>
      </c>
      <c r="G64" s="146"/>
      <c r="H64" s="11" t="s">
        <v>765</v>
      </c>
      <c r="I64" s="14">
        <f t="shared" si="2"/>
        <v>20.93</v>
      </c>
      <c r="J64" s="14">
        <v>20.93</v>
      </c>
      <c r="K64" s="121">
        <f t="shared" si="3"/>
        <v>41.86</v>
      </c>
      <c r="L64" s="127"/>
    </row>
    <row r="65" spans="1:12" ht="24" customHeight="1">
      <c r="A65" s="126"/>
      <c r="B65" s="119">
        <f>'Tax Invoice'!D61</f>
        <v>4</v>
      </c>
      <c r="C65" s="10" t="s">
        <v>766</v>
      </c>
      <c r="D65" s="10" t="s">
        <v>892</v>
      </c>
      <c r="E65" s="130" t="s">
        <v>236</v>
      </c>
      <c r="F65" s="145" t="s">
        <v>216</v>
      </c>
      <c r="G65" s="146"/>
      <c r="H65" s="11" t="s">
        <v>767</v>
      </c>
      <c r="I65" s="14">
        <f t="shared" si="2"/>
        <v>23.06</v>
      </c>
      <c r="J65" s="14">
        <v>23.06</v>
      </c>
      <c r="K65" s="121">
        <f t="shared" si="3"/>
        <v>92.24</v>
      </c>
      <c r="L65" s="127"/>
    </row>
    <row r="66" spans="1:12" ht="24" customHeight="1">
      <c r="A66" s="126"/>
      <c r="B66" s="119">
        <f>'Tax Invoice'!D62</f>
        <v>4</v>
      </c>
      <c r="C66" s="10" t="s">
        <v>766</v>
      </c>
      <c r="D66" s="10" t="s">
        <v>892</v>
      </c>
      <c r="E66" s="130" t="s">
        <v>237</v>
      </c>
      <c r="F66" s="145" t="s">
        <v>216</v>
      </c>
      <c r="G66" s="146"/>
      <c r="H66" s="11" t="s">
        <v>767</v>
      </c>
      <c r="I66" s="14">
        <f t="shared" si="2"/>
        <v>23.06</v>
      </c>
      <c r="J66" s="14">
        <v>23.06</v>
      </c>
      <c r="K66" s="121">
        <f t="shared" si="3"/>
        <v>92.24</v>
      </c>
      <c r="L66" s="127"/>
    </row>
    <row r="67" spans="1:12" ht="24" customHeight="1">
      <c r="A67" s="126"/>
      <c r="B67" s="119">
        <f>'Tax Invoice'!D63</f>
        <v>2</v>
      </c>
      <c r="C67" s="10" t="s">
        <v>504</v>
      </c>
      <c r="D67" s="10" t="s">
        <v>504</v>
      </c>
      <c r="E67" s="130" t="s">
        <v>300</v>
      </c>
      <c r="F67" s="145" t="s">
        <v>768</v>
      </c>
      <c r="G67" s="146"/>
      <c r="H67" s="11" t="s">
        <v>506</v>
      </c>
      <c r="I67" s="14">
        <f t="shared" si="2"/>
        <v>20.93</v>
      </c>
      <c r="J67" s="14">
        <v>20.93</v>
      </c>
      <c r="K67" s="121">
        <f t="shared" si="3"/>
        <v>41.86</v>
      </c>
      <c r="L67" s="127"/>
    </row>
    <row r="68" spans="1:12" ht="24" customHeight="1">
      <c r="A68" s="126"/>
      <c r="B68" s="119">
        <f>'Tax Invoice'!D64</f>
        <v>5</v>
      </c>
      <c r="C68" s="10" t="s">
        <v>668</v>
      </c>
      <c r="D68" s="10" t="s">
        <v>668</v>
      </c>
      <c r="E68" s="130" t="s">
        <v>30</v>
      </c>
      <c r="F68" s="145" t="s">
        <v>112</v>
      </c>
      <c r="G68" s="146"/>
      <c r="H68" s="11" t="s">
        <v>718</v>
      </c>
      <c r="I68" s="14">
        <f t="shared" si="2"/>
        <v>30.5</v>
      </c>
      <c r="J68" s="14">
        <v>30.5</v>
      </c>
      <c r="K68" s="121">
        <f t="shared" si="3"/>
        <v>152.5</v>
      </c>
      <c r="L68" s="127"/>
    </row>
    <row r="69" spans="1:12" ht="24" customHeight="1">
      <c r="A69" s="126"/>
      <c r="B69" s="119">
        <f>'Tax Invoice'!D65</f>
        <v>2</v>
      </c>
      <c r="C69" s="10" t="s">
        <v>668</v>
      </c>
      <c r="D69" s="10" t="s">
        <v>668</v>
      </c>
      <c r="E69" s="130" t="s">
        <v>30</v>
      </c>
      <c r="F69" s="145" t="s">
        <v>216</v>
      </c>
      <c r="G69" s="146"/>
      <c r="H69" s="11" t="s">
        <v>718</v>
      </c>
      <c r="I69" s="14">
        <f t="shared" si="2"/>
        <v>30.5</v>
      </c>
      <c r="J69" s="14">
        <v>30.5</v>
      </c>
      <c r="K69" s="121">
        <f t="shared" si="3"/>
        <v>61</v>
      </c>
      <c r="L69" s="127"/>
    </row>
    <row r="70" spans="1:12" ht="24" customHeight="1">
      <c r="A70" s="126"/>
      <c r="B70" s="119">
        <f>'Tax Invoice'!D66</f>
        <v>5</v>
      </c>
      <c r="C70" s="10" t="s">
        <v>668</v>
      </c>
      <c r="D70" s="10" t="s">
        <v>668</v>
      </c>
      <c r="E70" s="130" t="s">
        <v>30</v>
      </c>
      <c r="F70" s="145" t="s">
        <v>218</v>
      </c>
      <c r="G70" s="146"/>
      <c r="H70" s="11" t="s">
        <v>718</v>
      </c>
      <c r="I70" s="14">
        <f t="shared" si="2"/>
        <v>30.5</v>
      </c>
      <c r="J70" s="14">
        <v>30.5</v>
      </c>
      <c r="K70" s="121">
        <f t="shared" si="3"/>
        <v>152.5</v>
      </c>
      <c r="L70" s="127"/>
    </row>
    <row r="71" spans="1:12" ht="24" customHeight="1">
      <c r="A71" s="126"/>
      <c r="B71" s="119">
        <f>'Tax Invoice'!D67</f>
        <v>5</v>
      </c>
      <c r="C71" s="10" t="s">
        <v>668</v>
      </c>
      <c r="D71" s="10" t="s">
        <v>668</v>
      </c>
      <c r="E71" s="130" t="s">
        <v>30</v>
      </c>
      <c r="F71" s="145" t="s">
        <v>269</v>
      </c>
      <c r="G71" s="146"/>
      <c r="H71" s="11" t="s">
        <v>718</v>
      </c>
      <c r="I71" s="14">
        <f t="shared" si="2"/>
        <v>30.5</v>
      </c>
      <c r="J71" s="14">
        <v>30.5</v>
      </c>
      <c r="K71" s="121">
        <f t="shared" si="3"/>
        <v>152.5</v>
      </c>
      <c r="L71" s="127"/>
    </row>
    <row r="72" spans="1:12" ht="24" customHeight="1">
      <c r="A72" s="126"/>
      <c r="B72" s="119">
        <f>'Tax Invoice'!D68</f>
        <v>5</v>
      </c>
      <c r="C72" s="10" t="s">
        <v>668</v>
      </c>
      <c r="D72" s="10" t="s">
        <v>668</v>
      </c>
      <c r="E72" s="130" t="s">
        <v>30</v>
      </c>
      <c r="F72" s="145" t="s">
        <v>220</v>
      </c>
      <c r="G72" s="146"/>
      <c r="H72" s="11" t="s">
        <v>718</v>
      </c>
      <c r="I72" s="14">
        <f t="shared" si="2"/>
        <v>30.5</v>
      </c>
      <c r="J72" s="14">
        <v>30.5</v>
      </c>
      <c r="K72" s="121">
        <f t="shared" si="3"/>
        <v>152.5</v>
      </c>
      <c r="L72" s="127"/>
    </row>
    <row r="73" spans="1:12" ht="24" customHeight="1">
      <c r="A73" s="126"/>
      <c r="B73" s="119">
        <f>'Tax Invoice'!D69</f>
        <v>3</v>
      </c>
      <c r="C73" s="10" t="s">
        <v>668</v>
      </c>
      <c r="D73" s="10" t="s">
        <v>668</v>
      </c>
      <c r="E73" s="130" t="s">
        <v>30</v>
      </c>
      <c r="F73" s="145" t="s">
        <v>273</v>
      </c>
      <c r="G73" s="146"/>
      <c r="H73" s="11" t="s">
        <v>718</v>
      </c>
      <c r="I73" s="14">
        <f t="shared" si="2"/>
        <v>30.5</v>
      </c>
      <c r="J73" s="14">
        <v>30.5</v>
      </c>
      <c r="K73" s="121">
        <f t="shared" si="3"/>
        <v>91.5</v>
      </c>
      <c r="L73" s="127"/>
    </row>
    <row r="74" spans="1:12" ht="24" customHeight="1">
      <c r="A74" s="126"/>
      <c r="B74" s="119">
        <f>'Tax Invoice'!D70</f>
        <v>2</v>
      </c>
      <c r="C74" s="10" t="s">
        <v>668</v>
      </c>
      <c r="D74" s="10" t="s">
        <v>668</v>
      </c>
      <c r="E74" s="130" t="s">
        <v>32</v>
      </c>
      <c r="F74" s="145" t="s">
        <v>112</v>
      </c>
      <c r="G74" s="146"/>
      <c r="H74" s="11" t="s">
        <v>718</v>
      </c>
      <c r="I74" s="14">
        <f t="shared" si="2"/>
        <v>30.5</v>
      </c>
      <c r="J74" s="14">
        <v>30.5</v>
      </c>
      <c r="K74" s="121">
        <f t="shared" si="3"/>
        <v>61</v>
      </c>
      <c r="L74" s="127"/>
    </row>
    <row r="75" spans="1:12" ht="24" customHeight="1">
      <c r="A75" s="126"/>
      <c r="B75" s="119">
        <f>'Tax Invoice'!D71</f>
        <v>2</v>
      </c>
      <c r="C75" s="10" t="s">
        <v>668</v>
      </c>
      <c r="D75" s="10" t="s">
        <v>668</v>
      </c>
      <c r="E75" s="130" t="s">
        <v>32</v>
      </c>
      <c r="F75" s="145" t="s">
        <v>218</v>
      </c>
      <c r="G75" s="146"/>
      <c r="H75" s="11" t="s">
        <v>718</v>
      </c>
      <c r="I75" s="14">
        <f t="shared" si="2"/>
        <v>30.5</v>
      </c>
      <c r="J75" s="14">
        <v>30.5</v>
      </c>
      <c r="K75" s="121">
        <f t="shared" si="3"/>
        <v>61</v>
      </c>
      <c r="L75" s="127"/>
    </row>
    <row r="76" spans="1:12" ht="24" customHeight="1">
      <c r="A76" s="126"/>
      <c r="B76" s="119">
        <f>'Tax Invoice'!D72</f>
        <v>2</v>
      </c>
      <c r="C76" s="10" t="s">
        <v>668</v>
      </c>
      <c r="D76" s="10" t="s">
        <v>668</v>
      </c>
      <c r="E76" s="130" t="s">
        <v>32</v>
      </c>
      <c r="F76" s="145" t="s">
        <v>316</v>
      </c>
      <c r="G76" s="146"/>
      <c r="H76" s="11" t="s">
        <v>718</v>
      </c>
      <c r="I76" s="14">
        <f t="shared" si="2"/>
        <v>30.5</v>
      </c>
      <c r="J76" s="14">
        <v>30.5</v>
      </c>
      <c r="K76" s="121">
        <f t="shared" si="3"/>
        <v>61</v>
      </c>
      <c r="L76" s="127"/>
    </row>
    <row r="77" spans="1:12" ht="24" customHeight="1">
      <c r="A77" s="126"/>
      <c r="B77" s="119">
        <f>'Tax Invoice'!D73</f>
        <v>2</v>
      </c>
      <c r="C77" s="10" t="s">
        <v>668</v>
      </c>
      <c r="D77" s="10" t="s">
        <v>668</v>
      </c>
      <c r="E77" s="130" t="s">
        <v>32</v>
      </c>
      <c r="F77" s="145" t="s">
        <v>275</v>
      </c>
      <c r="G77" s="146"/>
      <c r="H77" s="11" t="s">
        <v>718</v>
      </c>
      <c r="I77" s="14">
        <f t="shared" si="2"/>
        <v>30.5</v>
      </c>
      <c r="J77" s="14">
        <v>30.5</v>
      </c>
      <c r="K77" s="121">
        <f t="shared" si="3"/>
        <v>61</v>
      </c>
      <c r="L77" s="127"/>
    </row>
    <row r="78" spans="1:12" ht="24" customHeight="1">
      <c r="A78" s="126"/>
      <c r="B78" s="119">
        <f>'Tax Invoice'!D74</f>
        <v>6</v>
      </c>
      <c r="C78" s="10" t="s">
        <v>769</v>
      </c>
      <c r="D78" s="10" t="s">
        <v>769</v>
      </c>
      <c r="E78" s="130" t="s">
        <v>28</v>
      </c>
      <c r="F78" s="145"/>
      <c r="G78" s="146"/>
      <c r="H78" s="11" t="s">
        <v>770</v>
      </c>
      <c r="I78" s="14">
        <f t="shared" si="2"/>
        <v>13.83</v>
      </c>
      <c r="J78" s="14">
        <v>13.83</v>
      </c>
      <c r="K78" s="121">
        <f t="shared" si="3"/>
        <v>82.98</v>
      </c>
      <c r="L78" s="127"/>
    </row>
    <row r="79" spans="1:12" ht="24" customHeight="1">
      <c r="A79" s="126"/>
      <c r="B79" s="119">
        <f>'Tax Invoice'!D75</f>
        <v>5</v>
      </c>
      <c r="C79" s="10" t="s">
        <v>771</v>
      </c>
      <c r="D79" s="10" t="s">
        <v>771</v>
      </c>
      <c r="E79" s="130" t="s">
        <v>589</v>
      </c>
      <c r="F79" s="145"/>
      <c r="G79" s="146"/>
      <c r="H79" s="11" t="s">
        <v>900</v>
      </c>
      <c r="I79" s="14">
        <f t="shared" si="2"/>
        <v>9.93</v>
      </c>
      <c r="J79" s="14">
        <v>9.93</v>
      </c>
      <c r="K79" s="121">
        <f t="shared" si="3"/>
        <v>49.65</v>
      </c>
      <c r="L79" s="127"/>
    </row>
    <row r="80" spans="1:12" ht="24" customHeight="1">
      <c r="A80" s="126"/>
      <c r="B80" s="119">
        <f>'Tax Invoice'!D76</f>
        <v>5</v>
      </c>
      <c r="C80" s="10" t="s">
        <v>771</v>
      </c>
      <c r="D80" s="10" t="s">
        <v>771</v>
      </c>
      <c r="E80" s="130" t="s">
        <v>490</v>
      </c>
      <c r="F80" s="145"/>
      <c r="G80" s="146"/>
      <c r="H80" s="11" t="s">
        <v>900</v>
      </c>
      <c r="I80" s="14">
        <f t="shared" si="2"/>
        <v>9.93</v>
      </c>
      <c r="J80" s="14">
        <v>9.93</v>
      </c>
      <c r="K80" s="121">
        <f t="shared" si="3"/>
        <v>49.65</v>
      </c>
      <c r="L80" s="127"/>
    </row>
    <row r="81" spans="1:12" ht="24" customHeight="1">
      <c r="A81" s="126"/>
      <c r="B81" s="119">
        <f>'Tax Invoice'!D77</f>
        <v>5</v>
      </c>
      <c r="C81" s="10" t="s">
        <v>771</v>
      </c>
      <c r="D81" s="10" t="s">
        <v>771</v>
      </c>
      <c r="E81" s="130" t="s">
        <v>723</v>
      </c>
      <c r="F81" s="145"/>
      <c r="G81" s="146"/>
      <c r="H81" s="11" t="s">
        <v>900</v>
      </c>
      <c r="I81" s="14">
        <f t="shared" si="2"/>
        <v>9.93</v>
      </c>
      <c r="J81" s="14">
        <v>9.93</v>
      </c>
      <c r="K81" s="121">
        <f t="shared" si="3"/>
        <v>49.65</v>
      </c>
      <c r="L81" s="127"/>
    </row>
    <row r="82" spans="1:12" ht="24" customHeight="1">
      <c r="A82" s="126"/>
      <c r="B82" s="119">
        <f>'Tax Invoice'!D78</f>
        <v>5</v>
      </c>
      <c r="C82" s="10" t="s">
        <v>771</v>
      </c>
      <c r="D82" s="10" t="s">
        <v>771</v>
      </c>
      <c r="E82" s="130" t="s">
        <v>758</v>
      </c>
      <c r="F82" s="145"/>
      <c r="G82" s="146"/>
      <c r="H82" s="11" t="s">
        <v>900</v>
      </c>
      <c r="I82" s="14">
        <f t="shared" si="2"/>
        <v>9.93</v>
      </c>
      <c r="J82" s="14">
        <v>9.93</v>
      </c>
      <c r="K82" s="121">
        <f t="shared" si="3"/>
        <v>49.65</v>
      </c>
      <c r="L82" s="127"/>
    </row>
    <row r="83" spans="1:12" ht="24" customHeight="1">
      <c r="A83" s="126"/>
      <c r="B83" s="119">
        <f>'Tax Invoice'!D79</f>
        <v>3</v>
      </c>
      <c r="C83" s="10" t="s">
        <v>772</v>
      </c>
      <c r="D83" s="10" t="s">
        <v>772</v>
      </c>
      <c r="E83" s="130" t="s">
        <v>72</v>
      </c>
      <c r="F83" s="145"/>
      <c r="G83" s="146"/>
      <c r="H83" s="11" t="s">
        <v>773</v>
      </c>
      <c r="I83" s="14">
        <f t="shared" si="2"/>
        <v>5.68</v>
      </c>
      <c r="J83" s="14">
        <v>5.68</v>
      </c>
      <c r="K83" s="121">
        <f t="shared" si="3"/>
        <v>17.04</v>
      </c>
      <c r="L83" s="127"/>
    </row>
    <row r="84" spans="1:12" ht="12.75" customHeight="1">
      <c r="A84" s="126"/>
      <c r="B84" s="119">
        <f>'Tax Invoice'!D80</f>
        <v>3</v>
      </c>
      <c r="C84" s="10" t="s">
        <v>774</v>
      </c>
      <c r="D84" s="10" t="s">
        <v>774</v>
      </c>
      <c r="E84" s="130" t="s">
        <v>30</v>
      </c>
      <c r="F84" s="145"/>
      <c r="G84" s="146"/>
      <c r="H84" s="11" t="s">
        <v>775</v>
      </c>
      <c r="I84" s="14">
        <f t="shared" si="2"/>
        <v>19.510000000000002</v>
      </c>
      <c r="J84" s="14">
        <v>19.510000000000002</v>
      </c>
      <c r="K84" s="121">
        <f t="shared" si="3"/>
        <v>58.53</v>
      </c>
      <c r="L84" s="127"/>
    </row>
    <row r="85" spans="1:12" ht="12.75" customHeight="1">
      <c r="A85" s="126"/>
      <c r="B85" s="119">
        <f>'Tax Invoice'!D81</f>
        <v>3</v>
      </c>
      <c r="C85" s="10" t="s">
        <v>774</v>
      </c>
      <c r="D85" s="10" t="s">
        <v>774</v>
      </c>
      <c r="E85" s="130" t="s">
        <v>31</v>
      </c>
      <c r="F85" s="145"/>
      <c r="G85" s="146"/>
      <c r="H85" s="11" t="s">
        <v>775</v>
      </c>
      <c r="I85" s="14">
        <f t="shared" si="2"/>
        <v>19.510000000000002</v>
      </c>
      <c r="J85" s="14">
        <v>19.510000000000002</v>
      </c>
      <c r="K85" s="121">
        <f t="shared" si="3"/>
        <v>58.53</v>
      </c>
      <c r="L85" s="127"/>
    </row>
    <row r="86" spans="1:12" ht="24" customHeight="1">
      <c r="A86" s="126"/>
      <c r="B86" s="119">
        <f>'Tax Invoice'!D82</f>
        <v>2</v>
      </c>
      <c r="C86" s="10" t="s">
        <v>776</v>
      </c>
      <c r="D86" s="10" t="s">
        <v>776</v>
      </c>
      <c r="E86" s="130" t="s">
        <v>220</v>
      </c>
      <c r="F86" s="145" t="s">
        <v>115</v>
      </c>
      <c r="G86" s="146"/>
      <c r="H86" s="11" t="s">
        <v>901</v>
      </c>
      <c r="I86" s="14">
        <f t="shared" ref="I86:I117" si="4">ROUNDUP(J86*$N$1,2)</f>
        <v>52.85</v>
      </c>
      <c r="J86" s="14">
        <v>52.85</v>
      </c>
      <c r="K86" s="121">
        <f t="shared" ref="K86:K117" si="5">I86*B86</f>
        <v>105.7</v>
      </c>
      <c r="L86" s="127"/>
    </row>
    <row r="87" spans="1:12" ht="24" customHeight="1">
      <c r="A87" s="126"/>
      <c r="B87" s="119">
        <f>'Tax Invoice'!D83</f>
        <v>3</v>
      </c>
      <c r="C87" s="10" t="s">
        <v>777</v>
      </c>
      <c r="D87" s="10" t="s">
        <v>777</v>
      </c>
      <c r="E87" s="130" t="s">
        <v>30</v>
      </c>
      <c r="F87" s="145" t="s">
        <v>279</v>
      </c>
      <c r="G87" s="146"/>
      <c r="H87" s="11" t="s">
        <v>778</v>
      </c>
      <c r="I87" s="14">
        <f t="shared" si="4"/>
        <v>41.5</v>
      </c>
      <c r="J87" s="14">
        <v>41.5</v>
      </c>
      <c r="K87" s="121">
        <f t="shared" si="5"/>
        <v>124.5</v>
      </c>
      <c r="L87" s="127"/>
    </row>
    <row r="88" spans="1:12" ht="24" customHeight="1">
      <c r="A88" s="126"/>
      <c r="B88" s="119">
        <f>'Tax Invoice'!D84</f>
        <v>3</v>
      </c>
      <c r="C88" s="10" t="s">
        <v>777</v>
      </c>
      <c r="D88" s="10" t="s">
        <v>777</v>
      </c>
      <c r="E88" s="130" t="s">
        <v>31</v>
      </c>
      <c r="F88" s="145" t="s">
        <v>279</v>
      </c>
      <c r="G88" s="146"/>
      <c r="H88" s="11" t="s">
        <v>778</v>
      </c>
      <c r="I88" s="14">
        <f t="shared" si="4"/>
        <v>41.5</v>
      </c>
      <c r="J88" s="14">
        <v>41.5</v>
      </c>
      <c r="K88" s="121">
        <f t="shared" si="5"/>
        <v>124.5</v>
      </c>
      <c r="L88" s="127"/>
    </row>
    <row r="89" spans="1:12" ht="24" customHeight="1">
      <c r="A89" s="126"/>
      <c r="B89" s="119">
        <f>'Tax Invoice'!D85</f>
        <v>2</v>
      </c>
      <c r="C89" s="10" t="s">
        <v>779</v>
      </c>
      <c r="D89" s="10" t="s">
        <v>779</v>
      </c>
      <c r="E89" s="130" t="s">
        <v>32</v>
      </c>
      <c r="F89" s="145" t="s">
        <v>679</v>
      </c>
      <c r="G89" s="146"/>
      <c r="H89" s="11" t="s">
        <v>780</v>
      </c>
      <c r="I89" s="14">
        <f t="shared" si="4"/>
        <v>20.93</v>
      </c>
      <c r="J89" s="14">
        <v>20.93</v>
      </c>
      <c r="K89" s="121">
        <f t="shared" si="5"/>
        <v>41.86</v>
      </c>
      <c r="L89" s="127"/>
    </row>
    <row r="90" spans="1:12" ht="12.75" customHeight="1">
      <c r="A90" s="126"/>
      <c r="B90" s="119">
        <f>'Tax Invoice'!D86</f>
        <v>3</v>
      </c>
      <c r="C90" s="10" t="s">
        <v>781</v>
      </c>
      <c r="D90" s="10" t="s">
        <v>781</v>
      </c>
      <c r="E90" s="130" t="s">
        <v>28</v>
      </c>
      <c r="F90" s="145"/>
      <c r="G90" s="146"/>
      <c r="H90" s="11" t="s">
        <v>782</v>
      </c>
      <c r="I90" s="14">
        <f t="shared" si="4"/>
        <v>10.29</v>
      </c>
      <c r="J90" s="14">
        <v>10.29</v>
      </c>
      <c r="K90" s="121">
        <f t="shared" si="5"/>
        <v>30.869999999999997</v>
      </c>
      <c r="L90" s="127"/>
    </row>
    <row r="91" spans="1:12" ht="24" customHeight="1">
      <c r="A91" s="126"/>
      <c r="B91" s="119">
        <f>'Tax Invoice'!D87</f>
        <v>2</v>
      </c>
      <c r="C91" s="10" t="s">
        <v>783</v>
      </c>
      <c r="D91" s="10" t="s">
        <v>783</v>
      </c>
      <c r="E91" s="130" t="s">
        <v>300</v>
      </c>
      <c r="F91" s="145" t="s">
        <v>245</v>
      </c>
      <c r="G91" s="146"/>
      <c r="H91" s="11" t="s">
        <v>784</v>
      </c>
      <c r="I91" s="14">
        <f t="shared" si="4"/>
        <v>20.93</v>
      </c>
      <c r="J91" s="14">
        <v>20.93</v>
      </c>
      <c r="K91" s="121">
        <f t="shared" si="5"/>
        <v>41.86</v>
      </c>
      <c r="L91" s="127"/>
    </row>
    <row r="92" spans="1:12" ht="24" customHeight="1">
      <c r="A92" s="126"/>
      <c r="B92" s="119">
        <f>'Tax Invoice'!D88</f>
        <v>6</v>
      </c>
      <c r="C92" s="10" t="s">
        <v>785</v>
      </c>
      <c r="D92" s="10" t="s">
        <v>785</v>
      </c>
      <c r="E92" s="130" t="s">
        <v>28</v>
      </c>
      <c r="F92" s="145"/>
      <c r="G92" s="146"/>
      <c r="H92" s="11" t="s">
        <v>786</v>
      </c>
      <c r="I92" s="14">
        <f t="shared" si="4"/>
        <v>13.83</v>
      </c>
      <c r="J92" s="14">
        <v>13.83</v>
      </c>
      <c r="K92" s="121">
        <f t="shared" si="5"/>
        <v>82.98</v>
      </c>
      <c r="L92" s="127"/>
    </row>
    <row r="93" spans="1:12" ht="24" customHeight="1">
      <c r="A93" s="126"/>
      <c r="B93" s="119">
        <f>'Tax Invoice'!D89</f>
        <v>10</v>
      </c>
      <c r="C93" s="10" t="s">
        <v>785</v>
      </c>
      <c r="D93" s="10" t="s">
        <v>785</v>
      </c>
      <c r="E93" s="130" t="s">
        <v>30</v>
      </c>
      <c r="F93" s="145"/>
      <c r="G93" s="146"/>
      <c r="H93" s="11" t="s">
        <v>786</v>
      </c>
      <c r="I93" s="14">
        <f t="shared" si="4"/>
        <v>13.83</v>
      </c>
      <c r="J93" s="14">
        <v>13.83</v>
      </c>
      <c r="K93" s="121">
        <f t="shared" si="5"/>
        <v>138.30000000000001</v>
      </c>
      <c r="L93" s="127"/>
    </row>
    <row r="94" spans="1:12" ht="24" customHeight="1">
      <c r="A94" s="126"/>
      <c r="B94" s="119">
        <f>'Tax Invoice'!D90</f>
        <v>3</v>
      </c>
      <c r="C94" s="10" t="s">
        <v>787</v>
      </c>
      <c r="D94" s="10" t="s">
        <v>787</v>
      </c>
      <c r="E94" s="130" t="s">
        <v>32</v>
      </c>
      <c r="F94" s="145"/>
      <c r="G94" s="146"/>
      <c r="H94" s="11" t="s">
        <v>788</v>
      </c>
      <c r="I94" s="14">
        <f t="shared" si="4"/>
        <v>8.51</v>
      </c>
      <c r="J94" s="14">
        <v>8.51</v>
      </c>
      <c r="K94" s="121">
        <f t="shared" si="5"/>
        <v>25.53</v>
      </c>
      <c r="L94" s="127"/>
    </row>
    <row r="95" spans="1:12" ht="24" customHeight="1">
      <c r="A95" s="126"/>
      <c r="B95" s="119">
        <f>'Tax Invoice'!D91</f>
        <v>2</v>
      </c>
      <c r="C95" s="10" t="s">
        <v>787</v>
      </c>
      <c r="D95" s="10" t="s">
        <v>787</v>
      </c>
      <c r="E95" s="130" t="s">
        <v>34</v>
      </c>
      <c r="F95" s="145"/>
      <c r="G95" s="146"/>
      <c r="H95" s="11" t="s">
        <v>788</v>
      </c>
      <c r="I95" s="14">
        <f t="shared" si="4"/>
        <v>8.51</v>
      </c>
      <c r="J95" s="14">
        <v>8.51</v>
      </c>
      <c r="K95" s="121">
        <f t="shared" si="5"/>
        <v>17.02</v>
      </c>
      <c r="L95" s="127"/>
    </row>
    <row r="96" spans="1:12" ht="24" customHeight="1">
      <c r="A96" s="126"/>
      <c r="B96" s="119">
        <f>'Tax Invoice'!D92</f>
        <v>2</v>
      </c>
      <c r="C96" s="10" t="s">
        <v>789</v>
      </c>
      <c r="D96" s="10" t="s">
        <v>789</v>
      </c>
      <c r="E96" s="130" t="s">
        <v>30</v>
      </c>
      <c r="F96" s="145" t="s">
        <v>490</v>
      </c>
      <c r="G96" s="146"/>
      <c r="H96" s="11" t="s">
        <v>790</v>
      </c>
      <c r="I96" s="14">
        <f t="shared" si="4"/>
        <v>6.03</v>
      </c>
      <c r="J96" s="14">
        <v>6.03</v>
      </c>
      <c r="K96" s="121">
        <f t="shared" si="5"/>
        <v>12.06</v>
      </c>
      <c r="L96" s="127"/>
    </row>
    <row r="97" spans="1:12" ht="24" customHeight="1">
      <c r="A97" s="126"/>
      <c r="B97" s="119">
        <f>'Tax Invoice'!D93</f>
        <v>2</v>
      </c>
      <c r="C97" s="10" t="s">
        <v>791</v>
      </c>
      <c r="D97" s="10" t="s">
        <v>791</v>
      </c>
      <c r="E97" s="130" t="s">
        <v>31</v>
      </c>
      <c r="F97" s="145" t="s">
        <v>277</v>
      </c>
      <c r="G97" s="146"/>
      <c r="H97" s="11" t="s">
        <v>792</v>
      </c>
      <c r="I97" s="14">
        <f t="shared" si="4"/>
        <v>42.92</v>
      </c>
      <c r="J97" s="14">
        <v>42.92</v>
      </c>
      <c r="K97" s="121">
        <f t="shared" si="5"/>
        <v>85.84</v>
      </c>
      <c r="L97" s="127"/>
    </row>
    <row r="98" spans="1:12" ht="24" customHeight="1">
      <c r="A98" s="126"/>
      <c r="B98" s="119">
        <f>'Tax Invoice'!D94</f>
        <v>2</v>
      </c>
      <c r="C98" s="10" t="s">
        <v>793</v>
      </c>
      <c r="D98" s="10" t="s">
        <v>793</v>
      </c>
      <c r="E98" s="130" t="s">
        <v>490</v>
      </c>
      <c r="F98" s="145"/>
      <c r="G98" s="146"/>
      <c r="H98" s="11" t="s">
        <v>902</v>
      </c>
      <c r="I98" s="14">
        <f t="shared" si="4"/>
        <v>6.38</v>
      </c>
      <c r="J98" s="14">
        <v>6.38</v>
      </c>
      <c r="K98" s="121">
        <f t="shared" si="5"/>
        <v>12.76</v>
      </c>
      <c r="L98" s="127"/>
    </row>
    <row r="99" spans="1:12" ht="24" customHeight="1">
      <c r="A99" s="126"/>
      <c r="B99" s="119">
        <f>'Tax Invoice'!D95</f>
        <v>5</v>
      </c>
      <c r="C99" s="10" t="s">
        <v>794</v>
      </c>
      <c r="D99" s="10" t="s">
        <v>794</v>
      </c>
      <c r="E99" s="130" t="s">
        <v>589</v>
      </c>
      <c r="F99" s="145"/>
      <c r="G99" s="146"/>
      <c r="H99" s="11" t="s">
        <v>903</v>
      </c>
      <c r="I99" s="14">
        <f t="shared" si="4"/>
        <v>13.83</v>
      </c>
      <c r="J99" s="14">
        <v>13.83</v>
      </c>
      <c r="K99" s="121">
        <f t="shared" si="5"/>
        <v>69.150000000000006</v>
      </c>
      <c r="L99" s="127"/>
    </row>
    <row r="100" spans="1:12" ht="24" customHeight="1">
      <c r="A100" s="126"/>
      <c r="B100" s="119">
        <f>'Tax Invoice'!D96</f>
        <v>7</v>
      </c>
      <c r="C100" s="10" t="s">
        <v>794</v>
      </c>
      <c r="D100" s="10" t="s">
        <v>794</v>
      </c>
      <c r="E100" s="130" t="s">
        <v>490</v>
      </c>
      <c r="F100" s="145"/>
      <c r="G100" s="146"/>
      <c r="H100" s="11" t="s">
        <v>903</v>
      </c>
      <c r="I100" s="14">
        <f t="shared" si="4"/>
        <v>13.83</v>
      </c>
      <c r="J100" s="14">
        <v>13.83</v>
      </c>
      <c r="K100" s="121">
        <f t="shared" si="5"/>
        <v>96.81</v>
      </c>
      <c r="L100" s="127"/>
    </row>
    <row r="101" spans="1:12" ht="24" customHeight="1">
      <c r="A101" s="126"/>
      <c r="B101" s="119">
        <f>'Tax Invoice'!D97</f>
        <v>5</v>
      </c>
      <c r="C101" s="10" t="s">
        <v>794</v>
      </c>
      <c r="D101" s="10" t="s">
        <v>794</v>
      </c>
      <c r="E101" s="130" t="s">
        <v>723</v>
      </c>
      <c r="F101" s="145"/>
      <c r="G101" s="146"/>
      <c r="H101" s="11" t="s">
        <v>903</v>
      </c>
      <c r="I101" s="14">
        <f t="shared" si="4"/>
        <v>13.83</v>
      </c>
      <c r="J101" s="14">
        <v>13.83</v>
      </c>
      <c r="K101" s="121">
        <f t="shared" si="5"/>
        <v>69.150000000000006</v>
      </c>
      <c r="L101" s="127"/>
    </row>
    <row r="102" spans="1:12" ht="24" customHeight="1">
      <c r="A102" s="126"/>
      <c r="B102" s="119">
        <f>'Tax Invoice'!D98</f>
        <v>5</v>
      </c>
      <c r="C102" s="10" t="s">
        <v>794</v>
      </c>
      <c r="D102" s="10" t="s">
        <v>794</v>
      </c>
      <c r="E102" s="130" t="s">
        <v>758</v>
      </c>
      <c r="F102" s="145"/>
      <c r="G102" s="146"/>
      <c r="H102" s="11" t="s">
        <v>903</v>
      </c>
      <c r="I102" s="14">
        <f t="shared" si="4"/>
        <v>13.83</v>
      </c>
      <c r="J102" s="14">
        <v>13.83</v>
      </c>
      <c r="K102" s="121">
        <f t="shared" si="5"/>
        <v>69.150000000000006</v>
      </c>
      <c r="L102" s="127"/>
    </row>
    <row r="103" spans="1:12" ht="24" customHeight="1">
      <c r="A103" s="126"/>
      <c r="B103" s="119">
        <f>'Tax Invoice'!D99</f>
        <v>2</v>
      </c>
      <c r="C103" s="10" t="s">
        <v>795</v>
      </c>
      <c r="D103" s="10" t="s">
        <v>795</v>
      </c>
      <c r="E103" s="130" t="s">
        <v>300</v>
      </c>
      <c r="F103" s="145" t="s">
        <v>796</v>
      </c>
      <c r="G103" s="146"/>
      <c r="H103" s="11" t="s">
        <v>797</v>
      </c>
      <c r="I103" s="14">
        <f t="shared" si="4"/>
        <v>23.41</v>
      </c>
      <c r="J103" s="14">
        <v>23.41</v>
      </c>
      <c r="K103" s="121">
        <f t="shared" si="5"/>
        <v>46.82</v>
      </c>
      <c r="L103" s="127"/>
    </row>
    <row r="104" spans="1:12" ht="24" customHeight="1">
      <c r="A104" s="126"/>
      <c r="B104" s="119">
        <f>'Tax Invoice'!D100</f>
        <v>4</v>
      </c>
      <c r="C104" s="10" t="s">
        <v>798</v>
      </c>
      <c r="D104" s="10" t="s">
        <v>798</v>
      </c>
      <c r="E104" s="130" t="s">
        <v>32</v>
      </c>
      <c r="F104" s="145"/>
      <c r="G104" s="146"/>
      <c r="H104" s="11" t="s">
        <v>799</v>
      </c>
      <c r="I104" s="14">
        <f t="shared" si="4"/>
        <v>25.18</v>
      </c>
      <c r="J104" s="14">
        <v>25.18</v>
      </c>
      <c r="K104" s="121">
        <f t="shared" si="5"/>
        <v>100.72</v>
      </c>
      <c r="L104" s="127"/>
    </row>
    <row r="105" spans="1:12" ht="24" customHeight="1">
      <c r="A105" s="126"/>
      <c r="B105" s="119">
        <f>'Tax Invoice'!D101</f>
        <v>6</v>
      </c>
      <c r="C105" s="10" t="s">
        <v>719</v>
      </c>
      <c r="D105" s="10" t="s">
        <v>719</v>
      </c>
      <c r="E105" s="130" t="s">
        <v>30</v>
      </c>
      <c r="F105" s="145" t="s">
        <v>279</v>
      </c>
      <c r="G105" s="146"/>
      <c r="H105" s="11" t="s">
        <v>720</v>
      </c>
      <c r="I105" s="14">
        <f t="shared" si="4"/>
        <v>22.7</v>
      </c>
      <c r="J105" s="14">
        <v>22.7</v>
      </c>
      <c r="K105" s="121">
        <f t="shared" si="5"/>
        <v>136.19999999999999</v>
      </c>
      <c r="L105" s="127"/>
    </row>
    <row r="106" spans="1:12" ht="24" customHeight="1">
      <c r="A106" s="126"/>
      <c r="B106" s="119">
        <f>'Tax Invoice'!D102</f>
        <v>9</v>
      </c>
      <c r="C106" s="10" t="s">
        <v>719</v>
      </c>
      <c r="D106" s="10" t="s">
        <v>719</v>
      </c>
      <c r="E106" s="130" t="s">
        <v>32</v>
      </c>
      <c r="F106" s="145" t="s">
        <v>279</v>
      </c>
      <c r="G106" s="146"/>
      <c r="H106" s="11" t="s">
        <v>720</v>
      </c>
      <c r="I106" s="14">
        <f t="shared" si="4"/>
        <v>22.7</v>
      </c>
      <c r="J106" s="14">
        <v>22.7</v>
      </c>
      <c r="K106" s="121">
        <f t="shared" si="5"/>
        <v>204.29999999999998</v>
      </c>
      <c r="L106" s="127"/>
    </row>
    <row r="107" spans="1:12" ht="24" customHeight="1">
      <c r="A107" s="126"/>
      <c r="B107" s="119">
        <f>'Tax Invoice'!D103</f>
        <v>2</v>
      </c>
      <c r="C107" s="10" t="s">
        <v>719</v>
      </c>
      <c r="D107" s="10" t="s">
        <v>719</v>
      </c>
      <c r="E107" s="130" t="s">
        <v>32</v>
      </c>
      <c r="F107" s="145" t="s">
        <v>679</v>
      </c>
      <c r="G107" s="146"/>
      <c r="H107" s="11" t="s">
        <v>720</v>
      </c>
      <c r="I107" s="14">
        <f t="shared" si="4"/>
        <v>22.7</v>
      </c>
      <c r="J107" s="14">
        <v>22.7</v>
      </c>
      <c r="K107" s="121">
        <f t="shared" si="5"/>
        <v>45.4</v>
      </c>
      <c r="L107" s="127"/>
    </row>
    <row r="108" spans="1:12" ht="24" customHeight="1">
      <c r="A108" s="126"/>
      <c r="B108" s="119">
        <f>'Tax Invoice'!D104</f>
        <v>6</v>
      </c>
      <c r="C108" s="10" t="s">
        <v>721</v>
      </c>
      <c r="D108" s="10" t="s">
        <v>721</v>
      </c>
      <c r="E108" s="130" t="s">
        <v>30</v>
      </c>
      <c r="F108" s="145" t="s">
        <v>279</v>
      </c>
      <c r="G108" s="146"/>
      <c r="H108" s="11" t="s">
        <v>722</v>
      </c>
      <c r="I108" s="14">
        <f t="shared" si="4"/>
        <v>22.7</v>
      </c>
      <c r="J108" s="14">
        <v>22.7</v>
      </c>
      <c r="K108" s="121">
        <f t="shared" si="5"/>
        <v>136.19999999999999</v>
      </c>
      <c r="L108" s="127"/>
    </row>
    <row r="109" spans="1:12" ht="24" customHeight="1">
      <c r="A109" s="126"/>
      <c r="B109" s="119">
        <f>'Tax Invoice'!D105</f>
        <v>9</v>
      </c>
      <c r="C109" s="10" t="s">
        <v>721</v>
      </c>
      <c r="D109" s="10" t="s">
        <v>721</v>
      </c>
      <c r="E109" s="130" t="s">
        <v>32</v>
      </c>
      <c r="F109" s="145" t="s">
        <v>279</v>
      </c>
      <c r="G109" s="146"/>
      <c r="H109" s="11" t="s">
        <v>722</v>
      </c>
      <c r="I109" s="14">
        <f t="shared" si="4"/>
        <v>22.7</v>
      </c>
      <c r="J109" s="14">
        <v>22.7</v>
      </c>
      <c r="K109" s="121">
        <f t="shared" si="5"/>
        <v>204.29999999999998</v>
      </c>
      <c r="L109" s="127"/>
    </row>
    <row r="110" spans="1:12" ht="24" customHeight="1">
      <c r="A110" s="126"/>
      <c r="B110" s="119">
        <f>'Tax Invoice'!D106</f>
        <v>4</v>
      </c>
      <c r="C110" s="10" t="s">
        <v>800</v>
      </c>
      <c r="D110" s="10" t="s">
        <v>800</v>
      </c>
      <c r="E110" s="130" t="s">
        <v>31</v>
      </c>
      <c r="F110" s="145" t="s">
        <v>279</v>
      </c>
      <c r="G110" s="146"/>
      <c r="H110" s="11" t="s">
        <v>801</v>
      </c>
      <c r="I110" s="14">
        <f t="shared" si="4"/>
        <v>44.34</v>
      </c>
      <c r="J110" s="14">
        <v>44.34</v>
      </c>
      <c r="K110" s="121">
        <f t="shared" si="5"/>
        <v>177.36</v>
      </c>
      <c r="L110" s="127"/>
    </row>
    <row r="111" spans="1:12" ht="24" customHeight="1">
      <c r="A111" s="126"/>
      <c r="B111" s="119">
        <f>'Tax Invoice'!D107</f>
        <v>2</v>
      </c>
      <c r="C111" s="10" t="s">
        <v>802</v>
      </c>
      <c r="D111" s="10" t="s">
        <v>802</v>
      </c>
      <c r="E111" s="130" t="s">
        <v>40</v>
      </c>
      <c r="F111" s="145"/>
      <c r="G111" s="146"/>
      <c r="H111" s="11" t="s">
        <v>803</v>
      </c>
      <c r="I111" s="14">
        <f t="shared" si="4"/>
        <v>59.59</v>
      </c>
      <c r="J111" s="14">
        <v>59.59</v>
      </c>
      <c r="K111" s="121">
        <f t="shared" si="5"/>
        <v>119.18</v>
      </c>
      <c r="L111" s="127"/>
    </row>
    <row r="112" spans="1:12" ht="24" customHeight="1">
      <c r="A112" s="126"/>
      <c r="B112" s="119">
        <f>'Tax Invoice'!D108</f>
        <v>2</v>
      </c>
      <c r="C112" s="10" t="s">
        <v>802</v>
      </c>
      <c r="D112" s="10" t="s">
        <v>802</v>
      </c>
      <c r="E112" s="130" t="s">
        <v>43</v>
      </c>
      <c r="F112" s="145"/>
      <c r="G112" s="146"/>
      <c r="H112" s="11" t="s">
        <v>803</v>
      </c>
      <c r="I112" s="14">
        <f t="shared" si="4"/>
        <v>59.59</v>
      </c>
      <c r="J112" s="14">
        <v>59.59</v>
      </c>
      <c r="K112" s="121">
        <f t="shared" si="5"/>
        <v>119.18</v>
      </c>
      <c r="L112" s="127"/>
    </row>
    <row r="113" spans="1:12" ht="12.75" customHeight="1">
      <c r="A113" s="126"/>
      <c r="B113" s="119">
        <f>'Tax Invoice'!D109</f>
        <v>12</v>
      </c>
      <c r="C113" s="10" t="s">
        <v>804</v>
      </c>
      <c r="D113" s="10" t="s">
        <v>804</v>
      </c>
      <c r="E113" s="130" t="s">
        <v>28</v>
      </c>
      <c r="F113" s="145"/>
      <c r="G113" s="146"/>
      <c r="H113" s="11" t="s">
        <v>805</v>
      </c>
      <c r="I113" s="14">
        <f t="shared" si="4"/>
        <v>8.51</v>
      </c>
      <c r="J113" s="14">
        <v>8.51</v>
      </c>
      <c r="K113" s="121">
        <f t="shared" si="5"/>
        <v>102.12</v>
      </c>
      <c r="L113" s="127"/>
    </row>
    <row r="114" spans="1:12" ht="24" customHeight="1">
      <c r="A114" s="126"/>
      <c r="B114" s="119">
        <f>'Tax Invoice'!D110</f>
        <v>2</v>
      </c>
      <c r="C114" s="10" t="s">
        <v>806</v>
      </c>
      <c r="D114" s="10" t="s">
        <v>806</v>
      </c>
      <c r="E114" s="130" t="s">
        <v>28</v>
      </c>
      <c r="F114" s="145" t="s">
        <v>112</v>
      </c>
      <c r="G114" s="146"/>
      <c r="H114" s="11" t="s">
        <v>807</v>
      </c>
      <c r="I114" s="14">
        <f t="shared" si="4"/>
        <v>20.93</v>
      </c>
      <c r="J114" s="14">
        <v>20.93</v>
      </c>
      <c r="K114" s="121">
        <f t="shared" si="5"/>
        <v>41.86</v>
      </c>
      <c r="L114" s="127"/>
    </row>
    <row r="115" spans="1:12" ht="24" customHeight="1">
      <c r="A115" s="126"/>
      <c r="B115" s="119">
        <f>'Tax Invoice'!D111</f>
        <v>6</v>
      </c>
      <c r="C115" s="10" t="s">
        <v>806</v>
      </c>
      <c r="D115" s="10" t="s">
        <v>806</v>
      </c>
      <c r="E115" s="130" t="s">
        <v>31</v>
      </c>
      <c r="F115" s="145" t="s">
        <v>112</v>
      </c>
      <c r="G115" s="146"/>
      <c r="H115" s="11" t="s">
        <v>807</v>
      </c>
      <c r="I115" s="14">
        <f t="shared" si="4"/>
        <v>20.93</v>
      </c>
      <c r="J115" s="14">
        <v>20.93</v>
      </c>
      <c r="K115" s="121">
        <f t="shared" si="5"/>
        <v>125.58</v>
      </c>
      <c r="L115" s="127"/>
    </row>
    <row r="116" spans="1:12" ht="24" customHeight="1">
      <c r="A116" s="126"/>
      <c r="B116" s="119">
        <f>'Tax Invoice'!D112</f>
        <v>2</v>
      </c>
      <c r="C116" s="10" t="s">
        <v>806</v>
      </c>
      <c r="D116" s="10" t="s">
        <v>806</v>
      </c>
      <c r="E116" s="130" t="s">
        <v>95</v>
      </c>
      <c r="F116" s="145" t="s">
        <v>112</v>
      </c>
      <c r="G116" s="146"/>
      <c r="H116" s="11" t="s">
        <v>807</v>
      </c>
      <c r="I116" s="14">
        <f t="shared" si="4"/>
        <v>20.93</v>
      </c>
      <c r="J116" s="14">
        <v>20.93</v>
      </c>
      <c r="K116" s="121">
        <f t="shared" si="5"/>
        <v>41.86</v>
      </c>
      <c r="L116" s="127"/>
    </row>
    <row r="117" spans="1:12" ht="24" customHeight="1">
      <c r="A117" s="126"/>
      <c r="B117" s="119">
        <f>'Tax Invoice'!D113</f>
        <v>4</v>
      </c>
      <c r="C117" s="10" t="s">
        <v>806</v>
      </c>
      <c r="D117" s="10" t="s">
        <v>806</v>
      </c>
      <c r="E117" s="130" t="s">
        <v>32</v>
      </c>
      <c r="F117" s="145" t="s">
        <v>112</v>
      </c>
      <c r="G117" s="146"/>
      <c r="H117" s="11" t="s">
        <v>807</v>
      </c>
      <c r="I117" s="14">
        <f t="shared" si="4"/>
        <v>20.93</v>
      </c>
      <c r="J117" s="14">
        <v>20.93</v>
      </c>
      <c r="K117" s="121">
        <f t="shared" si="5"/>
        <v>83.72</v>
      </c>
      <c r="L117" s="127"/>
    </row>
    <row r="118" spans="1:12" ht="24" customHeight="1">
      <c r="A118" s="126"/>
      <c r="B118" s="119">
        <f>'Tax Invoice'!D114</f>
        <v>3</v>
      </c>
      <c r="C118" s="10" t="s">
        <v>808</v>
      </c>
      <c r="D118" s="10" t="s">
        <v>893</v>
      </c>
      <c r="E118" s="130" t="s">
        <v>241</v>
      </c>
      <c r="F118" s="145" t="s">
        <v>112</v>
      </c>
      <c r="G118" s="146"/>
      <c r="H118" s="11" t="s">
        <v>809</v>
      </c>
      <c r="I118" s="14">
        <f t="shared" ref="I118:I149" si="6">ROUNDUP(J118*$N$1,2)</f>
        <v>35.11</v>
      </c>
      <c r="J118" s="14">
        <v>35.11</v>
      </c>
      <c r="K118" s="121">
        <f t="shared" ref="K118:K149" si="7">I118*B118</f>
        <v>105.33</v>
      </c>
      <c r="L118" s="127"/>
    </row>
    <row r="119" spans="1:12" ht="24" customHeight="1">
      <c r="A119" s="126"/>
      <c r="B119" s="119">
        <f>'Tax Invoice'!D115</f>
        <v>3</v>
      </c>
      <c r="C119" s="10" t="s">
        <v>808</v>
      </c>
      <c r="D119" s="10" t="s">
        <v>893</v>
      </c>
      <c r="E119" s="130" t="s">
        <v>241</v>
      </c>
      <c r="F119" s="145" t="s">
        <v>269</v>
      </c>
      <c r="G119" s="146"/>
      <c r="H119" s="11" t="s">
        <v>809</v>
      </c>
      <c r="I119" s="14">
        <f t="shared" si="6"/>
        <v>35.11</v>
      </c>
      <c r="J119" s="14">
        <v>35.11</v>
      </c>
      <c r="K119" s="121">
        <f t="shared" si="7"/>
        <v>105.33</v>
      </c>
      <c r="L119" s="127"/>
    </row>
    <row r="120" spans="1:12" ht="24" customHeight="1">
      <c r="A120" s="126"/>
      <c r="B120" s="119">
        <f>'Tax Invoice'!D116</f>
        <v>3</v>
      </c>
      <c r="C120" s="10" t="s">
        <v>808</v>
      </c>
      <c r="D120" s="10" t="s">
        <v>893</v>
      </c>
      <c r="E120" s="130" t="s">
        <v>241</v>
      </c>
      <c r="F120" s="145" t="s">
        <v>220</v>
      </c>
      <c r="G120" s="146"/>
      <c r="H120" s="11" t="s">
        <v>809</v>
      </c>
      <c r="I120" s="14">
        <f t="shared" si="6"/>
        <v>35.11</v>
      </c>
      <c r="J120" s="14">
        <v>35.11</v>
      </c>
      <c r="K120" s="121">
        <f t="shared" si="7"/>
        <v>105.33</v>
      </c>
      <c r="L120" s="127"/>
    </row>
    <row r="121" spans="1:12" ht="24" customHeight="1">
      <c r="A121" s="126"/>
      <c r="B121" s="119">
        <f>'Tax Invoice'!D117</f>
        <v>3</v>
      </c>
      <c r="C121" s="10" t="s">
        <v>808</v>
      </c>
      <c r="D121" s="10" t="s">
        <v>893</v>
      </c>
      <c r="E121" s="130" t="s">
        <v>241</v>
      </c>
      <c r="F121" s="145" t="s">
        <v>271</v>
      </c>
      <c r="G121" s="146"/>
      <c r="H121" s="11" t="s">
        <v>809</v>
      </c>
      <c r="I121" s="14">
        <f t="shared" si="6"/>
        <v>35.11</v>
      </c>
      <c r="J121" s="14">
        <v>35.11</v>
      </c>
      <c r="K121" s="121">
        <f t="shared" si="7"/>
        <v>105.33</v>
      </c>
      <c r="L121" s="127"/>
    </row>
    <row r="122" spans="1:12" ht="24" customHeight="1">
      <c r="A122" s="126"/>
      <c r="B122" s="119">
        <f>'Tax Invoice'!D118</f>
        <v>4</v>
      </c>
      <c r="C122" s="10" t="s">
        <v>810</v>
      </c>
      <c r="D122" s="10" t="s">
        <v>810</v>
      </c>
      <c r="E122" s="130" t="s">
        <v>28</v>
      </c>
      <c r="F122" s="145" t="s">
        <v>279</v>
      </c>
      <c r="G122" s="146"/>
      <c r="H122" s="11" t="s">
        <v>811</v>
      </c>
      <c r="I122" s="14">
        <f t="shared" si="6"/>
        <v>10.29</v>
      </c>
      <c r="J122" s="14">
        <v>10.29</v>
      </c>
      <c r="K122" s="121">
        <f t="shared" si="7"/>
        <v>41.16</v>
      </c>
      <c r="L122" s="127"/>
    </row>
    <row r="123" spans="1:12" ht="24" customHeight="1">
      <c r="A123" s="126"/>
      <c r="B123" s="119">
        <f>'Tax Invoice'!D119</f>
        <v>4</v>
      </c>
      <c r="C123" s="10" t="s">
        <v>810</v>
      </c>
      <c r="D123" s="10" t="s">
        <v>810</v>
      </c>
      <c r="E123" s="130" t="s">
        <v>30</v>
      </c>
      <c r="F123" s="145" t="s">
        <v>279</v>
      </c>
      <c r="G123" s="146"/>
      <c r="H123" s="11" t="s">
        <v>811</v>
      </c>
      <c r="I123" s="14">
        <f t="shared" si="6"/>
        <v>10.29</v>
      </c>
      <c r="J123" s="14">
        <v>10.29</v>
      </c>
      <c r="K123" s="121">
        <f t="shared" si="7"/>
        <v>41.16</v>
      </c>
      <c r="L123" s="127"/>
    </row>
    <row r="124" spans="1:12" ht="12.75" customHeight="1">
      <c r="A124" s="126"/>
      <c r="B124" s="119">
        <f>'Tax Invoice'!D120</f>
        <v>2</v>
      </c>
      <c r="C124" s="10" t="s">
        <v>812</v>
      </c>
      <c r="D124" s="10" t="s">
        <v>812</v>
      </c>
      <c r="E124" s="130" t="s">
        <v>30</v>
      </c>
      <c r="F124" s="145" t="s">
        <v>115</v>
      </c>
      <c r="G124" s="146"/>
      <c r="H124" s="11" t="s">
        <v>813</v>
      </c>
      <c r="I124" s="14">
        <f t="shared" si="6"/>
        <v>4.97</v>
      </c>
      <c r="J124" s="14">
        <v>4.97</v>
      </c>
      <c r="K124" s="121">
        <f t="shared" si="7"/>
        <v>9.94</v>
      </c>
      <c r="L124" s="127"/>
    </row>
    <row r="125" spans="1:12" ht="12.75" customHeight="1">
      <c r="A125" s="126"/>
      <c r="B125" s="119">
        <f>'Tax Invoice'!D121</f>
        <v>20</v>
      </c>
      <c r="C125" s="10" t="s">
        <v>812</v>
      </c>
      <c r="D125" s="10" t="s">
        <v>812</v>
      </c>
      <c r="E125" s="130" t="s">
        <v>31</v>
      </c>
      <c r="F125" s="145" t="s">
        <v>115</v>
      </c>
      <c r="G125" s="146"/>
      <c r="H125" s="11" t="s">
        <v>813</v>
      </c>
      <c r="I125" s="14">
        <f t="shared" si="6"/>
        <v>4.97</v>
      </c>
      <c r="J125" s="14">
        <v>4.97</v>
      </c>
      <c r="K125" s="121">
        <f t="shared" si="7"/>
        <v>99.399999999999991</v>
      </c>
      <c r="L125" s="127"/>
    </row>
    <row r="126" spans="1:12" ht="24" customHeight="1">
      <c r="A126" s="126"/>
      <c r="B126" s="119">
        <f>'Tax Invoice'!D122</f>
        <v>4</v>
      </c>
      <c r="C126" s="10" t="s">
        <v>730</v>
      </c>
      <c r="D126" s="10" t="s">
        <v>730</v>
      </c>
      <c r="E126" s="130" t="s">
        <v>72</v>
      </c>
      <c r="F126" s="145" t="s">
        <v>279</v>
      </c>
      <c r="G126" s="146"/>
      <c r="H126" s="11" t="s">
        <v>731</v>
      </c>
      <c r="I126" s="14">
        <f t="shared" si="6"/>
        <v>20.93</v>
      </c>
      <c r="J126" s="14">
        <v>20.93</v>
      </c>
      <c r="K126" s="121">
        <f t="shared" si="7"/>
        <v>83.72</v>
      </c>
      <c r="L126" s="127"/>
    </row>
    <row r="127" spans="1:12" ht="12.75" customHeight="1">
      <c r="A127" s="126"/>
      <c r="B127" s="119">
        <f>'Tax Invoice'!D123</f>
        <v>10</v>
      </c>
      <c r="C127" s="10" t="s">
        <v>814</v>
      </c>
      <c r="D127" s="10" t="s">
        <v>814</v>
      </c>
      <c r="E127" s="130" t="s">
        <v>28</v>
      </c>
      <c r="F127" s="145" t="s">
        <v>279</v>
      </c>
      <c r="G127" s="146"/>
      <c r="H127" s="11" t="s">
        <v>815</v>
      </c>
      <c r="I127" s="14">
        <f t="shared" si="6"/>
        <v>20.93</v>
      </c>
      <c r="J127" s="14">
        <v>20.93</v>
      </c>
      <c r="K127" s="121">
        <f t="shared" si="7"/>
        <v>209.3</v>
      </c>
      <c r="L127" s="127"/>
    </row>
    <row r="128" spans="1:12" ht="12.75" customHeight="1">
      <c r="A128" s="126"/>
      <c r="B128" s="119">
        <f>'Tax Invoice'!D124</f>
        <v>2</v>
      </c>
      <c r="C128" s="10" t="s">
        <v>814</v>
      </c>
      <c r="D128" s="10" t="s">
        <v>814</v>
      </c>
      <c r="E128" s="130" t="s">
        <v>32</v>
      </c>
      <c r="F128" s="145" t="s">
        <v>679</v>
      </c>
      <c r="G128" s="146"/>
      <c r="H128" s="11" t="s">
        <v>815</v>
      </c>
      <c r="I128" s="14">
        <f t="shared" si="6"/>
        <v>20.93</v>
      </c>
      <c r="J128" s="14">
        <v>20.93</v>
      </c>
      <c r="K128" s="121">
        <f t="shared" si="7"/>
        <v>41.86</v>
      </c>
      <c r="L128" s="127"/>
    </row>
    <row r="129" spans="1:12" ht="24" customHeight="1">
      <c r="A129" s="126"/>
      <c r="B129" s="119">
        <f>'Tax Invoice'!D125</f>
        <v>3</v>
      </c>
      <c r="C129" s="10" t="s">
        <v>816</v>
      </c>
      <c r="D129" s="10" t="s">
        <v>816</v>
      </c>
      <c r="E129" s="130" t="s">
        <v>28</v>
      </c>
      <c r="F129" s="145" t="s">
        <v>817</v>
      </c>
      <c r="G129" s="146"/>
      <c r="H129" s="11" t="s">
        <v>818</v>
      </c>
      <c r="I129" s="14">
        <f t="shared" si="6"/>
        <v>35.11</v>
      </c>
      <c r="J129" s="14">
        <v>35.11</v>
      </c>
      <c r="K129" s="121">
        <f t="shared" si="7"/>
        <v>105.33</v>
      </c>
      <c r="L129" s="127"/>
    </row>
    <row r="130" spans="1:12" ht="24" customHeight="1">
      <c r="A130" s="126"/>
      <c r="B130" s="119">
        <f>'Tax Invoice'!D126</f>
        <v>3</v>
      </c>
      <c r="C130" s="10" t="s">
        <v>816</v>
      </c>
      <c r="D130" s="10" t="s">
        <v>816</v>
      </c>
      <c r="E130" s="130" t="s">
        <v>28</v>
      </c>
      <c r="F130" s="145" t="s">
        <v>819</v>
      </c>
      <c r="G130" s="146"/>
      <c r="H130" s="11" t="s">
        <v>818</v>
      </c>
      <c r="I130" s="14">
        <f t="shared" si="6"/>
        <v>35.11</v>
      </c>
      <c r="J130" s="14">
        <v>35.11</v>
      </c>
      <c r="K130" s="121">
        <f t="shared" si="7"/>
        <v>105.33</v>
      </c>
      <c r="L130" s="127"/>
    </row>
    <row r="131" spans="1:12" ht="24" customHeight="1">
      <c r="A131" s="126"/>
      <c r="B131" s="119">
        <f>'Tax Invoice'!D127</f>
        <v>3</v>
      </c>
      <c r="C131" s="10" t="s">
        <v>816</v>
      </c>
      <c r="D131" s="10" t="s">
        <v>816</v>
      </c>
      <c r="E131" s="130" t="s">
        <v>30</v>
      </c>
      <c r="F131" s="145" t="s">
        <v>820</v>
      </c>
      <c r="G131" s="146"/>
      <c r="H131" s="11" t="s">
        <v>818</v>
      </c>
      <c r="I131" s="14">
        <f t="shared" si="6"/>
        <v>35.11</v>
      </c>
      <c r="J131" s="14">
        <v>35.11</v>
      </c>
      <c r="K131" s="121">
        <f t="shared" si="7"/>
        <v>105.33</v>
      </c>
      <c r="L131" s="127"/>
    </row>
    <row r="132" spans="1:12" ht="24" customHeight="1">
      <c r="A132" s="126"/>
      <c r="B132" s="119">
        <f>'Tax Invoice'!D128</f>
        <v>3</v>
      </c>
      <c r="C132" s="10" t="s">
        <v>816</v>
      </c>
      <c r="D132" s="10" t="s">
        <v>816</v>
      </c>
      <c r="E132" s="130" t="s">
        <v>30</v>
      </c>
      <c r="F132" s="145" t="s">
        <v>821</v>
      </c>
      <c r="G132" s="146"/>
      <c r="H132" s="11" t="s">
        <v>818</v>
      </c>
      <c r="I132" s="14">
        <f t="shared" si="6"/>
        <v>35.11</v>
      </c>
      <c r="J132" s="14">
        <v>35.11</v>
      </c>
      <c r="K132" s="121">
        <f t="shared" si="7"/>
        <v>105.33</v>
      </c>
      <c r="L132" s="127"/>
    </row>
    <row r="133" spans="1:12" ht="24" customHeight="1">
      <c r="A133" s="126"/>
      <c r="B133" s="119">
        <f>'Tax Invoice'!D129</f>
        <v>9</v>
      </c>
      <c r="C133" s="10" t="s">
        <v>816</v>
      </c>
      <c r="D133" s="10" t="s">
        <v>816</v>
      </c>
      <c r="E133" s="130" t="s">
        <v>30</v>
      </c>
      <c r="F133" s="145" t="s">
        <v>822</v>
      </c>
      <c r="G133" s="146"/>
      <c r="H133" s="11" t="s">
        <v>818</v>
      </c>
      <c r="I133" s="14">
        <f t="shared" si="6"/>
        <v>35.11</v>
      </c>
      <c r="J133" s="14">
        <v>35.11</v>
      </c>
      <c r="K133" s="121">
        <f t="shared" si="7"/>
        <v>315.99</v>
      </c>
      <c r="L133" s="127"/>
    </row>
    <row r="134" spans="1:12" ht="24" customHeight="1">
      <c r="A134" s="126"/>
      <c r="B134" s="119">
        <f>'Tax Invoice'!D130</f>
        <v>6</v>
      </c>
      <c r="C134" s="10" t="s">
        <v>816</v>
      </c>
      <c r="D134" s="10" t="s">
        <v>816</v>
      </c>
      <c r="E134" s="130" t="s">
        <v>30</v>
      </c>
      <c r="F134" s="145" t="s">
        <v>819</v>
      </c>
      <c r="G134" s="146"/>
      <c r="H134" s="11" t="s">
        <v>818</v>
      </c>
      <c r="I134" s="14">
        <f t="shared" si="6"/>
        <v>35.11</v>
      </c>
      <c r="J134" s="14">
        <v>35.11</v>
      </c>
      <c r="K134" s="121">
        <f t="shared" si="7"/>
        <v>210.66</v>
      </c>
      <c r="L134" s="127"/>
    </row>
    <row r="135" spans="1:12" ht="24" customHeight="1">
      <c r="A135" s="126"/>
      <c r="B135" s="119">
        <f>'Tax Invoice'!D131</f>
        <v>3</v>
      </c>
      <c r="C135" s="10" t="s">
        <v>816</v>
      </c>
      <c r="D135" s="10" t="s">
        <v>816</v>
      </c>
      <c r="E135" s="130" t="s">
        <v>31</v>
      </c>
      <c r="F135" s="145" t="s">
        <v>819</v>
      </c>
      <c r="G135" s="146"/>
      <c r="H135" s="11" t="s">
        <v>818</v>
      </c>
      <c r="I135" s="14">
        <f t="shared" si="6"/>
        <v>35.11</v>
      </c>
      <c r="J135" s="14">
        <v>35.11</v>
      </c>
      <c r="K135" s="121">
        <f t="shared" si="7"/>
        <v>105.33</v>
      </c>
      <c r="L135" s="127"/>
    </row>
    <row r="136" spans="1:12" ht="24" customHeight="1">
      <c r="A136" s="126"/>
      <c r="B136" s="119">
        <f>'Tax Invoice'!D132</f>
        <v>4</v>
      </c>
      <c r="C136" s="10" t="s">
        <v>823</v>
      </c>
      <c r="D136" s="10" t="s">
        <v>823</v>
      </c>
      <c r="E136" s="130" t="s">
        <v>271</v>
      </c>
      <c r="F136" s="145"/>
      <c r="G136" s="146"/>
      <c r="H136" s="11" t="s">
        <v>824</v>
      </c>
      <c r="I136" s="14">
        <f t="shared" si="6"/>
        <v>58.17</v>
      </c>
      <c r="J136" s="14">
        <v>58.17</v>
      </c>
      <c r="K136" s="121">
        <f t="shared" si="7"/>
        <v>232.68</v>
      </c>
      <c r="L136" s="127"/>
    </row>
    <row r="137" spans="1:12" ht="24" customHeight="1">
      <c r="A137" s="126"/>
      <c r="B137" s="119">
        <f>'Tax Invoice'!D133</f>
        <v>1</v>
      </c>
      <c r="C137" s="10" t="s">
        <v>825</v>
      </c>
      <c r="D137" s="10" t="s">
        <v>894</v>
      </c>
      <c r="E137" s="130" t="s">
        <v>620</v>
      </c>
      <c r="F137" s="145" t="s">
        <v>31</v>
      </c>
      <c r="G137" s="146"/>
      <c r="H137" s="11" t="s">
        <v>826</v>
      </c>
      <c r="I137" s="14">
        <f t="shared" si="6"/>
        <v>12.06</v>
      </c>
      <c r="J137" s="14">
        <v>12.06</v>
      </c>
      <c r="K137" s="121">
        <f t="shared" si="7"/>
        <v>12.06</v>
      </c>
      <c r="L137" s="127"/>
    </row>
    <row r="138" spans="1:12" ht="36" customHeight="1">
      <c r="A138" s="126"/>
      <c r="B138" s="119">
        <f>'Tax Invoice'!D134</f>
        <v>1</v>
      </c>
      <c r="C138" s="10" t="s">
        <v>827</v>
      </c>
      <c r="D138" s="10" t="s">
        <v>895</v>
      </c>
      <c r="E138" s="130" t="s">
        <v>828</v>
      </c>
      <c r="F138" s="145" t="s">
        <v>279</v>
      </c>
      <c r="G138" s="146"/>
      <c r="H138" s="11" t="s">
        <v>829</v>
      </c>
      <c r="I138" s="14">
        <f t="shared" si="6"/>
        <v>24.47</v>
      </c>
      <c r="J138" s="14">
        <v>24.47</v>
      </c>
      <c r="K138" s="121">
        <f t="shared" si="7"/>
        <v>24.47</v>
      </c>
      <c r="L138" s="127"/>
    </row>
    <row r="139" spans="1:12" ht="24" customHeight="1">
      <c r="A139" s="126"/>
      <c r="B139" s="119">
        <f>'Tax Invoice'!D135</f>
        <v>6</v>
      </c>
      <c r="C139" s="10" t="s">
        <v>830</v>
      </c>
      <c r="D139" s="10" t="s">
        <v>896</v>
      </c>
      <c r="E139" s="130" t="s">
        <v>831</v>
      </c>
      <c r="F139" s="145" t="s">
        <v>32</v>
      </c>
      <c r="G139" s="146"/>
      <c r="H139" s="11" t="s">
        <v>832</v>
      </c>
      <c r="I139" s="14">
        <f t="shared" si="6"/>
        <v>24.47</v>
      </c>
      <c r="J139" s="14">
        <v>24.47</v>
      </c>
      <c r="K139" s="121">
        <f t="shared" si="7"/>
        <v>146.82</v>
      </c>
      <c r="L139" s="127"/>
    </row>
    <row r="140" spans="1:12" ht="12.75" customHeight="1">
      <c r="A140" s="126"/>
      <c r="B140" s="119">
        <f>'Tax Invoice'!D136</f>
        <v>1</v>
      </c>
      <c r="C140" s="10" t="s">
        <v>833</v>
      </c>
      <c r="D140" s="10" t="s">
        <v>833</v>
      </c>
      <c r="E140" s="130" t="s">
        <v>28</v>
      </c>
      <c r="F140" s="145"/>
      <c r="G140" s="146"/>
      <c r="H140" s="11" t="s">
        <v>834</v>
      </c>
      <c r="I140" s="14">
        <f t="shared" si="6"/>
        <v>12.06</v>
      </c>
      <c r="J140" s="14">
        <v>12.06</v>
      </c>
      <c r="K140" s="121">
        <f t="shared" si="7"/>
        <v>12.06</v>
      </c>
      <c r="L140" s="127"/>
    </row>
    <row r="141" spans="1:12" ht="12.75" customHeight="1">
      <c r="A141" s="126"/>
      <c r="B141" s="119">
        <f>'Tax Invoice'!D137</f>
        <v>1</v>
      </c>
      <c r="C141" s="10" t="s">
        <v>833</v>
      </c>
      <c r="D141" s="10" t="s">
        <v>833</v>
      </c>
      <c r="E141" s="130" t="s">
        <v>30</v>
      </c>
      <c r="F141" s="145"/>
      <c r="G141" s="146"/>
      <c r="H141" s="11" t="s">
        <v>834</v>
      </c>
      <c r="I141" s="14">
        <f t="shared" si="6"/>
        <v>12.06</v>
      </c>
      <c r="J141" s="14">
        <v>12.06</v>
      </c>
      <c r="K141" s="121">
        <f t="shared" si="7"/>
        <v>12.06</v>
      </c>
      <c r="L141" s="127"/>
    </row>
    <row r="142" spans="1:12" ht="12.75" customHeight="1">
      <c r="A142" s="126"/>
      <c r="B142" s="119">
        <f>'Tax Invoice'!D138</f>
        <v>1</v>
      </c>
      <c r="C142" s="10" t="s">
        <v>835</v>
      </c>
      <c r="D142" s="10" t="s">
        <v>835</v>
      </c>
      <c r="E142" s="130" t="s">
        <v>28</v>
      </c>
      <c r="F142" s="145"/>
      <c r="G142" s="146"/>
      <c r="H142" s="11" t="s">
        <v>836</v>
      </c>
      <c r="I142" s="14">
        <f t="shared" si="6"/>
        <v>12.77</v>
      </c>
      <c r="J142" s="14">
        <v>12.77</v>
      </c>
      <c r="K142" s="121">
        <f t="shared" si="7"/>
        <v>12.77</v>
      </c>
      <c r="L142" s="127"/>
    </row>
    <row r="143" spans="1:12" ht="12.75" customHeight="1">
      <c r="A143" s="126"/>
      <c r="B143" s="119">
        <f>'Tax Invoice'!D139</f>
        <v>1</v>
      </c>
      <c r="C143" s="10" t="s">
        <v>835</v>
      </c>
      <c r="D143" s="10" t="s">
        <v>835</v>
      </c>
      <c r="E143" s="130" t="s">
        <v>30</v>
      </c>
      <c r="F143" s="145"/>
      <c r="G143" s="146"/>
      <c r="H143" s="11" t="s">
        <v>836</v>
      </c>
      <c r="I143" s="14">
        <f t="shared" si="6"/>
        <v>12.77</v>
      </c>
      <c r="J143" s="14">
        <v>12.77</v>
      </c>
      <c r="K143" s="121">
        <f t="shared" si="7"/>
        <v>12.77</v>
      </c>
      <c r="L143" s="127"/>
    </row>
    <row r="144" spans="1:12" ht="12.75" customHeight="1">
      <c r="A144" s="126"/>
      <c r="B144" s="119">
        <f>'Tax Invoice'!D140</f>
        <v>1</v>
      </c>
      <c r="C144" s="10" t="s">
        <v>837</v>
      </c>
      <c r="D144" s="10" t="s">
        <v>837</v>
      </c>
      <c r="E144" s="130" t="s">
        <v>32</v>
      </c>
      <c r="F144" s="145"/>
      <c r="G144" s="146"/>
      <c r="H144" s="11" t="s">
        <v>838</v>
      </c>
      <c r="I144" s="14">
        <f t="shared" si="6"/>
        <v>9.2200000000000006</v>
      </c>
      <c r="J144" s="14">
        <v>9.2200000000000006</v>
      </c>
      <c r="K144" s="121">
        <f t="shared" si="7"/>
        <v>9.2200000000000006</v>
      </c>
      <c r="L144" s="127"/>
    </row>
    <row r="145" spans="1:12" ht="12.75" customHeight="1">
      <c r="A145" s="126"/>
      <c r="B145" s="119">
        <f>'Tax Invoice'!D141</f>
        <v>3</v>
      </c>
      <c r="C145" s="10" t="s">
        <v>839</v>
      </c>
      <c r="D145" s="10" t="s">
        <v>839</v>
      </c>
      <c r="E145" s="130" t="s">
        <v>55</v>
      </c>
      <c r="F145" s="145"/>
      <c r="G145" s="146"/>
      <c r="H145" s="11" t="s">
        <v>840</v>
      </c>
      <c r="I145" s="14">
        <f t="shared" si="6"/>
        <v>48.59</v>
      </c>
      <c r="J145" s="14">
        <v>48.59</v>
      </c>
      <c r="K145" s="121">
        <f t="shared" si="7"/>
        <v>145.77000000000001</v>
      </c>
      <c r="L145" s="127"/>
    </row>
    <row r="146" spans="1:12" ht="24" customHeight="1">
      <c r="A146" s="126"/>
      <c r="B146" s="119">
        <f>'Tax Invoice'!D142</f>
        <v>1</v>
      </c>
      <c r="C146" s="10" t="s">
        <v>841</v>
      </c>
      <c r="D146" s="10" t="s">
        <v>841</v>
      </c>
      <c r="E146" s="130" t="s">
        <v>33</v>
      </c>
      <c r="F146" s="145" t="s">
        <v>216</v>
      </c>
      <c r="G146" s="146"/>
      <c r="H146" s="11" t="s">
        <v>842</v>
      </c>
      <c r="I146" s="14">
        <f t="shared" si="6"/>
        <v>69.88</v>
      </c>
      <c r="J146" s="14">
        <v>69.88</v>
      </c>
      <c r="K146" s="121">
        <f t="shared" si="7"/>
        <v>69.88</v>
      </c>
      <c r="L146" s="127"/>
    </row>
    <row r="147" spans="1:12" ht="24" customHeight="1">
      <c r="A147" s="126"/>
      <c r="B147" s="119">
        <f>'Tax Invoice'!D143</f>
        <v>1</v>
      </c>
      <c r="C147" s="10" t="s">
        <v>841</v>
      </c>
      <c r="D147" s="10" t="s">
        <v>841</v>
      </c>
      <c r="E147" s="130" t="s">
        <v>34</v>
      </c>
      <c r="F147" s="145" t="s">
        <v>216</v>
      </c>
      <c r="G147" s="146"/>
      <c r="H147" s="11" t="s">
        <v>842</v>
      </c>
      <c r="I147" s="14">
        <f t="shared" si="6"/>
        <v>69.88</v>
      </c>
      <c r="J147" s="14">
        <v>69.88</v>
      </c>
      <c r="K147" s="121">
        <f t="shared" si="7"/>
        <v>69.88</v>
      </c>
      <c r="L147" s="127"/>
    </row>
    <row r="148" spans="1:12" ht="12.75" customHeight="1">
      <c r="A148" s="126"/>
      <c r="B148" s="119">
        <f>'Tax Invoice'!D144</f>
        <v>4</v>
      </c>
      <c r="C148" s="10" t="s">
        <v>843</v>
      </c>
      <c r="D148" s="10" t="s">
        <v>843</v>
      </c>
      <c r="E148" s="130" t="s">
        <v>31</v>
      </c>
      <c r="F148" s="145"/>
      <c r="G148" s="146"/>
      <c r="H148" s="11" t="s">
        <v>844</v>
      </c>
      <c r="I148" s="14">
        <f t="shared" si="6"/>
        <v>24.12</v>
      </c>
      <c r="J148" s="14">
        <v>24.12</v>
      </c>
      <c r="K148" s="121">
        <f t="shared" si="7"/>
        <v>96.48</v>
      </c>
      <c r="L148" s="127"/>
    </row>
    <row r="149" spans="1:12" ht="24" customHeight="1">
      <c r="A149" s="126"/>
      <c r="B149" s="119">
        <f>'Tax Invoice'!D145</f>
        <v>4</v>
      </c>
      <c r="C149" s="10" t="s">
        <v>845</v>
      </c>
      <c r="D149" s="10" t="s">
        <v>845</v>
      </c>
      <c r="E149" s="130" t="s">
        <v>30</v>
      </c>
      <c r="F149" s="145" t="s">
        <v>112</v>
      </c>
      <c r="G149" s="146"/>
      <c r="H149" s="11" t="s">
        <v>243</v>
      </c>
      <c r="I149" s="14">
        <f t="shared" si="6"/>
        <v>75.900000000000006</v>
      </c>
      <c r="J149" s="14">
        <v>75.900000000000006</v>
      </c>
      <c r="K149" s="121">
        <f t="shared" si="7"/>
        <v>303.60000000000002</v>
      </c>
      <c r="L149" s="127"/>
    </row>
    <row r="150" spans="1:12" ht="24" customHeight="1">
      <c r="A150" s="126"/>
      <c r="B150" s="119">
        <f>'Tax Invoice'!D146</f>
        <v>1</v>
      </c>
      <c r="C150" s="10" t="s">
        <v>845</v>
      </c>
      <c r="D150" s="10" t="s">
        <v>845</v>
      </c>
      <c r="E150" s="130" t="s">
        <v>30</v>
      </c>
      <c r="F150" s="145" t="s">
        <v>269</v>
      </c>
      <c r="G150" s="146"/>
      <c r="H150" s="11" t="s">
        <v>243</v>
      </c>
      <c r="I150" s="14">
        <f t="shared" ref="I150:I181" si="8">ROUNDUP(J150*$N$1,2)</f>
        <v>75.900000000000006</v>
      </c>
      <c r="J150" s="14">
        <v>75.900000000000006</v>
      </c>
      <c r="K150" s="121">
        <f t="shared" ref="K150:K181" si="9">I150*B150</f>
        <v>75.900000000000006</v>
      </c>
      <c r="L150" s="127"/>
    </row>
    <row r="151" spans="1:12" ht="24" customHeight="1">
      <c r="A151" s="126"/>
      <c r="B151" s="119">
        <f>'Tax Invoice'!D147</f>
        <v>1</v>
      </c>
      <c r="C151" s="10" t="s">
        <v>845</v>
      </c>
      <c r="D151" s="10" t="s">
        <v>845</v>
      </c>
      <c r="E151" s="130" t="s">
        <v>30</v>
      </c>
      <c r="F151" s="145" t="s">
        <v>220</v>
      </c>
      <c r="G151" s="146"/>
      <c r="H151" s="11" t="s">
        <v>243</v>
      </c>
      <c r="I151" s="14">
        <f t="shared" si="8"/>
        <v>75.900000000000006</v>
      </c>
      <c r="J151" s="14">
        <v>75.900000000000006</v>
      </c>
      <c r="K151" s="121">
        <f t="shared" si="9"/>
        <v>75.900000000000006</v>
      </c>
      <c r="L151" s="127"/>
    </row>
    <row r="152" spans="1:12" ht="24" customHeight="1">
      <c r="A152" s="126"/>
      <c r="B152" s="119">
        <f>'Tax Invoice'!D148</f>
        <v>3</v>
      </c>
      <c r="C152" s="10" t="s">
        <v>845</v>
      </c>
      <c r="D152" s="10" t="s">
        <v>845</v>
      </c>
      <c r="E152" s="130" t="s">
        <v>30</v>
      </c>
      <c r="F152" s="145" t="s">
        <v>272</v>
      </c>
      <c r="G152" s="146"/>
      <c r="H152" s="11" t="s">
        <v>243</v>
      </c>
      <c r="I152" s="14">
        <f t="shared" si="8"/>
        <v>75.900000000000006</v>
      </c>
      <c r="J152" s="14">
        <v>75.900000000000006</v>
      </c>
      <c r="K152" s="121">
        <f t="shared" si="9"/>
        <v>227.70000000000002</v>
      </c>
      <c r="L152" s="127"/>
    </row>
    <row r="153" spans="1:12" ht="24" customHeight="1">
      <c r="A153" s="126"/>
      <c r="B153" s="119">
        <f>'Tax Invoice'!D149</f>
        <v>3</v>
      </c>
      <c r="C153" s="10" t="s">
        <v>845</v>
      </c>
      <c r="D153" s="10" t="s">
        <v>845</v>
      </c>
      <c r="E153" s="130" t="s">
        <v>30</v>
      </c>
      <c r="F153" s="145" t="s">
        <v>273</v>
      </c>
      <c r="G153" s="146"/>
      <c r="H153" s="11" t="s">
        <v>243</v>
      </c>
      <c r="I153" s="14">
        <f t="shared" si="8"/>
        <v>75.900000000000006</v>
      </c>
      <c r="J153" s="14">
        <v>75.900000000000006</v>
      </c>
      <c r="K153" s="121">
        <f t="shared" si="9"/>
        <v>227.70000000000002</v>
      </c>
      <c r="L153" s="127"/>
    </row>
    <row r="154" spans="1:12" ht="24" customHeight="1">
      <c r="A154" s="126"/>
      <c r="B154" s="119">
        <f>'Tax Invoice'!D150</f>
        <v>4</v>
      </c>
      <c r="C154" s="10" t="s">
        <v>846</v>
      </c>
      <c r="D154" s="10" t="s">
        <v>846</v>
      </c>
      <c r="E154" s="130" t="s">
        <v>657</v>
      </c>
      <c r="F154" s="145"/>
      <c r="G154" s="146"/>
      <c r="H154" s="11" t="s">
        <v>847</v>
      </c>
      <c r="I154" s="14">
        <f t="shared" si="8"/>
        <v>35.11</v>
      </c>
      <c r="J154" s="14">
        <v>35.11</v>
      </c>
      <c r="K154" s="121">
        <f t="shared" si="9"/>
        <v>140.44</v>
      </c>
      <c r="L154" s="127"/>
    </row>
    <row r="155" spans="1:12" ht="24" customHeight="1">
      <c r="A155" s="126"/>
      <c r="B155" s="119">
        <f>'Tax Invoice'!D151</f>
        <v>1</v>
      </c>
      <c r="C155" s="10" t="s">
        <v>848</v>
      </c>
      <c r="D155" s="10" t="s">
        <v>848</v>
      </c>
      <c r="E155" s="130" t="s">
        <v>30</v>
      </c>
      <c r="F155" s="145"/>
      <c r="G155" s="146"/>
      <c r="H155" s="11" t="s">
        <v>849</v>
      </c>
      <c r="I155" s="14">
        <f t="shared" si="8"/>
        <v>69.17</v>
      </c>
      <c r="J155" s="14">
        <v>69.17</v>
      </c>
      <c r="K155" s="121">
        <f t="shared" si="9"/>
        <v>69.17</v>
      </c>
      <c r="L155" s="127"/>
    </row>
    <row r="156" spans="1:12" ht="24" customHeight="1">
      <c r="A156" s="126"/>
      <c r="B156" s="119">
        <f>'Tax Invoice'!D152</f>
        <v>5</v>
      </c>
      <c r="C156" s="10" t="s">
        <v>850</v>
      </c>
      <c r="D156" s="10" t="s">
        <v>850</v>
      </c>
      <c r="E156" s="130" t="s">
        <v>42</v>
      </c>
      <c r="F156" s="145"/>
      <c r="G156" s="146"/>
      <c r="H156" s="11" t="s">
        <v>851</v>
      </c>
      <c r="I156" s="14">
        <f t="shared" si="8"/>
        <v>52.14</v>
      </c>
      <c r="J156" s="14">
        <v>52.14</v>
      </c>
      <c r="K156" s="121">
        <f t="shared" si="9"/>
        <v>260.7</v>
      </c>
      <c r="L156" s="127"/>
    </row>
    <row r="157" spans="1:12" ht="24" customHeight="1">
      <c r="A157" s="126"/>
      <c r="B157" s="119">
        <f>'Tax Invoice'!D153</f>
        <v>2</v>
      </c>
      <c r="C157" s="10" t="s">
        <v>852</v>
      </c>
      <c r="D157" s="10" t="s">
        <v>852</v>
      </c>
      <c r="E157" s="130" t="s">
        <v>40</v>
      </c>
      <c r="F157" s="145" t="s">
        <v>112</v>
      </c>
      <c r="G157" s="146"/>
      <c r="H157" s="11" t="s">
        <v>853</v>
      </c>
      <c r="I157" s="14">
        <f t="shared" si="8"/>
        <v>135.49</v>
      </c>
      <c r="J157" s="14">
        <v>135.49</v>
      </c>
      <c r="K157" s="121">
        <f t="shared" si="9"/>
        <v>270.98</v>
      </c>
      <c r="L157" s="127"/>
    </row>
    <row r="158" spans="1:12" ht="12.75" customHeight="1">
      <c r="A158" s="126"/>
      <c r="B158" s="119">
        <f>'Tax Invoice'!D154</f>
        <v>1</v>
      </c>
      <c r="C158" s="10" t="s">
        <v>854</v>
      </c>
      <c r="D158" s="10" t="s">
        <v>854</v>
      </c>
      <c r="E158" s="130" t="s">
        <v>31</v>
      </c>
      <c r="F158" s="145"/>
      <c r="G158" s="146"/>
      <c r="H158" s="11" t="s">
        <v>855</v>
      </c>
      <c r="I158" s="14">
        <f t="shared" si="8"/>
        <v>35.11</v>
      </c>
      <c r="J158" s="14">
        <v>35.11</v>
      </c>
      <c r="K158" s="121">
        <f t="shared" si="9"/>
        <v>35.11</v>
      </c>
      <c r="L158" s="127"/>
    </row>
    <row r="159" spans="1:12" ht="12.75" customHeight="1">
      <c r="A159" s="126"/>
      <c r="B159" s="119">
        <f>'Tax Invoice'!D155</f>
        <v>1</v>
      </c>
      <c r="C159" s="10" t="s">
        <v>854</v>
      </c>
      <c r="D159" s="10" t="s">
        <v>854</v>
      </c>
      <c r="E159" s="130" t="s">
        <v>95</v>
      </c>
      <c r="F159" s="145"/>
      <c r="G159" s="146"/>
      <c r="H159" s="11" t="s">
        <v>855</v>
      </c>
      <c r="I159" s="14">
        <f t="shared" si="8"/>
        <v>35.11</v>
      </c>
      <c r="J159" s="14">
        <v>35.11</v>
      </c>
      <c r="K159" s="121">
        <f t="shared" si="9"/>
        <v>35.11</v>
      </c>
      <c r="L159" s="127"/>
    </row>
    <row r="160" spans="1:12" ht="12.75" customHeight="1">
      <c r="A160" s="126"/>
      <c r="B160" s="119">
        <f>'Tax Invoice'!D156</f>
        <v>1</v>
      </c>
      <c r="C160" s="10" t="s">
        <v>856</v>
      </c>
      <c r="D160" s="10" t="s">
        <v>856</v>
      </c>
      <c r="E160" s="130" t="s">
        <v>31</v>
      </c>
      <c r="F160" s="145"/>
      <c r="G160" s="146"/>
      <c r="H160" s="11" t="s">
        <v>857</v>
      </c>
      <c r="I160" s="14">
        <f t="shared" si="8"/>
        <v>31.57</v>
      </c>
      <c r="J160" s="14">
        <v>31.57</v>
      </c>
      <c r="K160" s="121">
        <f t="shared" si="9"/>
        <v>31.57</v>
      </c>
      <c r="L160" s="127"/>
    </row>
    <row r="161" spans="1:12" ht="12.75" customHeight="1">
      <c r="A161" s="126"/>
      <c r="B161" s="119">
        <f>'Tax Invoice'!D157</f>
        <v>1</v>
      </c>
      <c r="C161" s="10" t="s">
        <v>856</v>
      </c>
      <c r="D161" s="10" t="s">
        <v>856</v>
      </c>
      <c r="E161" s="130" t="s">
        <v>95</v>
      </c>
      <c r="F161" s="145"/>
      <c r="G161" s="146"/>
      <c r="H161" s="11" t="s">
        <v>857</v>
      </c>
      <c r="I161" s="14">
        <f t="shared" si="8"/>
        <v>31.57</v>
      </c>
      <c r="J161" s="14">
        <v>31.57</v>
      </c>
      <c r="K161" s="121">
        <f t="shared" si="9"/>
        <v>31.57</v>
      </c>
      <c r="L161" s="127"/>
    </row>
    <row r="162" spans="1:12" ht="24" customHeight="1">
      <c r="A162" s="126"/>
      <c r="B162" s="119">
        <f>'Tax Invoice'!D158</f>
        <v>2</v>
      </c>
      <c r="C162" s="10" t="s">
        <v>858</v>
      </c>
      <c r="D162" s="10" t="s">
        <v>858</v>
      </c>
      <c r="E162" s="130" t="s">
        <v>112</v>
      </c>
      <c r="F162" s="145"/>
      <c r="G162" s="146"/>
      <c r="H162" s="11" t="s">
        <v>859</v>
      </c>
      <c r="I162" s="14">
        <f t="shared" si="8"/>
        <v>35.11</v>
      </c>
      <c r="J162" s="14">
        <v>35.11</v>
      </c>
      <c r="K162" s="121">
        <f t="shared" si="9"/>
        <v>70.22</v>
      </c>
      <c r="L162" s="127"/>
    </row>
    <row r="163" spans="1:12" ht="24" customHeight="1">
      <c r="A163" s="126"/>
      <c r="B163" s="119">
        <f>'Tax Invoice'!D159</f>
        <v>5</v>
      </c>
      <c r="C163" s="10" t="s">
        <v>858</v>
      </c>
      <c r="D163" s="10" t="s">
        <v>858</v>
      </c>
      <c r="E163" s="130" t="s">
        <v>216</v>
      </c>
      <c r="F163" s="145"/>
      <c r="G163" s="146"/>
      <c r="H163" s="11" t="s">
        <v>859</v>
      </c>
      <c r="I163" s="14">
        <f t="shared" si="8"/>
        <v>35.11</v>
      </c>
      <c r="J163" s="14">
        <v>35.11</v>
      </c>
      <c r="K163" s="121">
        <f t="shared" si="9"/>
        <v>175.55</v>
      </c>
      <c r="L163" s="127"/>
    </row>
    <row r="164" spans="1:12" ht="24" customHeight="1">
      <c r="A164" s="126"/>
      <c r="B164" s="119">
        <f>'Tax Invoice'!D160</f>
        <v>3</v>
      </c>
      <c r="C164" s="10" t="s">
        <v>858</v>
      </c>
      <c r="D164" s="10" t="s">
        <v>858</v>
      </c>
      <c r="E164" s="130" t="s">
        <v>273</v>
      </c>
      <c r="F164" s="145"/>
      <c r="G164" s="146"/>
      <c r="H164" s="11" t="s">
        <v>859</v>
      </c>
      <c r="I164" s="14">
        <f t="shared" si="8"/>
        <v>35.11</v>
      </c>
      <c r="J164" s="14">
        <v>35.11</v>
      </c>
      <c r="K164" s="121">
        <f t="shared" si="9"/>
        <v>105.33</v>
      </c>
      <c r="L164" s="127"/>
    </row>
    <row r="165" spans="1:12" ht="24" customHeight="1">
      <c r="A165" s="126"/>
      <c r="B165" s="119">
        <f>'Tax Invoice'!D161</f>
        <v>3</v>
      </c>
      <c r="C165" s="10" t="s">
        <v>858</v>
      </c>
      <c r="D165" s="10" t="s">
        <v>858</v>
      </c>
      <c r="E165" s="130" t="s">
        <v>316</v>
      </c>
      <c r="F165" s="145"/>
      <c r="G165" s="146"/>
      <c r="H165" s="11" t="s">
        <v>859</v>
      </c>
      <c r="I165" s="14">
        <f t="shared" si="8"/>
        <v>35.11</v>
      </c>
      <c r="J165" s="14">
        <v>35.11</v>
      </c>
      <c r="K165" s="121">
        <f t="shared" si="9"/>
        <v>105.33</v>
      </c>
      <c r="L165" s="127"/>
    </row>
    <row r="166" spans="1:12" ht="12.75" customHeight="1">
      <c r="A166" s="126"/>
      <c r="B166" s="119">
        <f>'Tax Invoice'!D162</f>
        <v>2</v>
      </c>
      <c r="C166" s="10" t="s">
        <v>860</v>
      </c>
      <c r="D166" s="10" t="s">
        <v>860</v>
      </c>
      <c r="E166" s="130" t="s">
        <v>31</v>
      </c>
      <c r="F166" s="145"/>
      <c r="G166" s="146"/>
      <c r="H166" s="11" t="s">
        <v>861</v>
      </c>
      <c r="I166" s="14">
        <f t="shared" si="8"/>
        <v>52.85</v>
      </c>
      <c r="J166" s="14">
        <v>52.85</v>
      </c>
      <c r="K166" s="121">
        <f t="shared" si="9"/>
        <v>105.7</v>
      </c>
      <c r="L166" s="127"/>
    </row>
    <row r="167" spans="1:12" ht="24" customHeight="1">
      <c r="A167" s="126"/>
      <c r="B167" s="119">
        <f>'Tax Invoice'!D163</f>
        <v>2</v>
      </c>
      <c r="C167" s="10" t="s">
        <v>862</v>
      </c>
      <c r="D167" s="10" t="s">
        <v>862</v>
      </c>
      <c r="E167" s="130" t="s">
        <v>33</v>
      </c>
      <c r="F167" s="145" t="s">
        <v>279</v>
      </c>
      <c r="G167" s="146"/>
      <c r="H167" s="11" t="s">
        <v>863</v>
      </c>
      <c r="I167" s="14">
        <f t="shared" si="8"/>
        <v>68.099999999999994</v>
      </c>
      <c r="J167" s="14">
        <v>68.099999999999994</v>
      </c>
      <c r="K167" s="121">
        <f t="shared" si="9"/>
        <v>136.19999999999999</v>
      </c>
      <c r="L167" s="127"/>
    </row>
    <row r="168" spans="1:12" ht="24" customHeight="1">
      <c r="A168" s="126"/>
      <c r="B168" s="119">
        <f>'Tax Invoice'!D164</f>
        <v>6</v>
      </c>
      <c r="C168" s="10" t="s">
        <v>862</v>
      </c>
      <c r="D168" s="10" t="s">
        <v>862</v>
      </c>
      <c r="E168" s="130" t="s">
        <v>33</v>
      </c>
      <c r="F168" s="145" t="s">
        <v>277</v>
      </c>
      <c r="G168" s="146"/>
      <c r="H168" s="11" t="s">
        <v>863</v>
      </c>
      <c r="I168" s="14">
        <f t="shared" si="8"/>
        <v>68.099999999999994</v>
      </c>
      <c r="J168" s="14">
        <v>68.099999999999994</v>
      </c>
      <c r="K168" s="121">
        <f t="shared" si="9"/>
        <v>408.59999999999997</v>
      </c>
      <c r="L168" s="127"/>
    </row>
    <row r="169" spans="1:12" ht="24" customHeight="1">
      <c r="A169" s="126"/>
      <c r="B169" s="119">
        <f>'Tax Invoice'!D165</f>
        <v>4</v>
      </c>
      <c r="C169" s="10" t="s">
        <v>864</v>
      </c>
      <c r="D169" s="10" t="s">
        <v>864</v>
      </c>
      <c r="E169" s="130" t="s">
        <v>30</v>
      </c>
      <c r="F169" s="145" t="s">
        <v>757</v>
      </c>
      <c r="G169" s="146"/>
      <c r="H169" s="11" t="s">
        <v>865</v>
      </c>
      <c r="I169" s="14">
        <f t="shared" si="8"/>
        <v>48.95</v>
      </c>
      <c r="J169" s="14">
        <v>48.95</v>
      </c>
      <c r="K169" s="121">
        <f t="shared" si="9"/>
        <v>195.8</v>
      </c>
      <c r="L169" s="127"/>
    </row>
    <row r="170" spans="1:12" ht="24" customHeight="1">
      <c r="A170" s="126"/>
      <c r="B170" s="119">
        <f>'Tax Invoice'!D166</f>
        <v>4</v>
      </c>
      <c r="C170" s="10" t="s">
        <v>864</v>
      </c>
      <c r="D170" s="10" t="s">
        <v>864</v>
      </c>
      <c r="E170" s="130" t="s">
        <v>31</v>
      </c>
      <c r="F170" s="145" t="s">
        <v>757</v>
      </c>
      <c r="G170" s="146"/>
      <c r="H170" s="11" t="s">
        <v>865</v>
      </c>
      <c r="I170" s="14">
        <f t="shared" si="8"/>
        <v>48.95</v>
      </c>
      <c r="J170" s="14">
        <v>48.95</v>
      </c>
      <c r="K170" s="121">
        <f t="shared" si="9"/>
        <v>195.8</v>
      </c>
      <c r="L170" s="127"/>
    </row>
    <row r="171" spans="1:12" ht="24" customHeight="1">
      <c r="A171" s="126"/>
      <c r="B171" s="119">
        <f>'Tax Invoice'!D167</f>
        <v>4</v>
      </c>
      <c r="C171" s="10" t="s">
        <v>866</v>
      </c>
      <c r="D171" s="10" t="s">
        <v>866</v>
      </c>
      <c r="E171" s="130" t="s">
        <v>30</v>
      </c>
      <c r="F171" s="145" t="s">
        <v>757</v>
      </c>
      <c r="G171" s="146"/>
      <c r="H171" s="11" t="s">
        <v>867</v>
      </c>
      <c r="I171" s="14">
        <f t="shared" si="8"/>
        <v>49.3</v>
      </c>
      <c r="J171" s="14">
        <v>49.3</v>
      </c>
      <c r="K171" s="121">
        <f t="shared" si="9"/>
        <v>197.2</v>
      </c>
      <c r="L171" s="127"/>
    </row>
    <row r="172" spans="1:12" ht="24" customHeight="1">
      <c r="A172" s="126"/>
      <c r="B172" s="119">
        <f>'Tax Invoice'!D168</f>
        <v>4</v>
      </c>
      <c r="C172" s="10" t="s">
        <v>866</v>
      </c>
      <c r="D172" s="10" t="s">
        <v>866</v>
      </c>
      <c r="E172" s="130" t="s">
        <v>31</v>
      </c>
      <c r="F172" s="145" t="s">
        <v>757</v>
      </c>
      <c r="G172" s="146"/>
      <c r="H172" s="11" t="s">
        <v>867</v>
      </c>
      <c r="I172" s="14">
        <f t="shared" si="8"/>
        <v>49.3</v>
      </c>
      <c r="J172" s="14">
        <v>49.3</v>
      </c>
      <c r="K172" s="121">
        <f t="shared" si="9"/>
        <v>197.2</v>
      </c>
      <c r="L172" s="127"/>
    </row>
    <row r="173" spans="1:12" ht="24" customHeight="1">
      <c r="A173" s="126"/>
      <c r="B173" s="119">
        <f>'Tax Invoice'!D169</f>
        <v>1</v>
      </c>
      <c r="C173" s="10" t="s">
        <v>868</v>
      </c>
      <c r="D173" s="10" t="s">
        <v>868</v>
      </c>
      <c r="E173" s="130" t="s">
        <v>30</v>
      </c>
      <c r="F173" s="145" t="s">
        <v>723</v>
      </c>
      <c r="G173" s="146"/>
      <c r="H173" s="11" t="s">
        <v>869</v>
      </c>
      <c r="I173" s="14">
        <f t="shared" si="8"/>
        <v>76.260000000000005</v>
      </c>
      <c r="J173" s="14">
        <v>76.260000000000005</v>
      </c>
      <c r="K173" s="121">
        <f t="shared" si="9"/>
        <v>76.260000000000005</v>
      </c>
      <c r="L173" s="127"/>
    </row>
    <row r="174" spans="1:12" ht="24" customHeight="1">
      <c r="A174" s="126"/>
      <c r="B174" s="119">
        <f>'Tax Invoice'!D170</f>
        <v>2</v>
      </c>
      <c r="C174" s="10" t="s">
        <v>870</v>
      </c>
      <c r="D174" s="10" t="s">
        <v>870</v>
      </c>
      <c r="E174" s="130" t="s">
        <v>31</v>
      </c>
      <c r="F174" s="145" t="s">
        <v>277</v>
      </c>
      <c r="G174" s="146"/>
      <c r="H174" s="11" t="s">
        <v>871</v>
      </c>
      <c r="I174" s="14">
        <f t="shared" si="8"/>
        <v>54.98</v>
      </c>
      <c r="J174" s="14">
        <v>54.98</v>
      </c>
      <c r="K174" s="121">
        <f t="shared" si="9"/>
        <v>109.96</v>
      </c>
      <c r="L174" s="127"/>
    </row>
    <row r="175" spans="1:12" ht="24" customHeight="1">
      <c r="A175" s="126"/>
      <c r="B175" s="119">
        <f>'Tax Invoice'!D171</f>
        <v>1</v>
      </c>
      <c r="C175" s="10" t="s">
        <v>870</v>
      </c>
      <c r="D175" s="10" t="s">
        <v>870</v>
      </c>
      <c r="E175" s="130" t="s">
        <v>31</v>
      </c>
      <c r="F175" s="145" t="s">
        <v>757</v>
      </c>
      <c r="G175" s="146"/>
      <c r="H175" s="11" t="s">
        <v>871</v>
      </c>
      <c r="I175" s="14">
        <f t="shared" si="8"/>
        <v>54.98</v>
      </c>
      <c r="J175" s="14">
        <v>54.98</v>
      </c>
      <c r="K175" s="121">
        <f t="shared" si="9"/>
        <v>54.98</v>
      </c>
      <c r="L175" s="127"/>
    </row>
    <row r="176" spans="1:12" ht="24" customHeight="1">
      <c r="A176" s="126"/>
      <c r="B176" s="119">
        <f>'Tax Invoice'!D172</f>
        <v>2</v>
      </c>
      <c r="C176" s="10" t="s">
        <v>870</v>
      </c>
      <c r="D176" s="10" t="s">
        <v>870</v>
      </c>
      <c r="E176" s="130" t="s">
        <v>32</v>
      </c>
      <c r="F176" s="145" t="s">
        <v>279</v>
      </c>
      <c r="G176" s="146"/>
      <c r="H176" s="11" t="s">
        <v>871</v>
      </c>
      <c r="I176" s="14">
        <f t="shared" si="8"/>
        <v>54.98</v>
      </c>
      <c r="J176" s="14">
        <v>54.98</v>
      </c>
      <c r="K176" s="121">
        <f t="shared" si="9"/>
        <v>109.96</v>
      </c>
      <c r="L176" s="127"/>
    </row>
    <row r="177" spans="1:12" ht="24" customHeight="1">
      <c r="A177" s="126"/>
      <c r="B177" s="119">
        <f>'Tax Invoice'!D173</f>
        <v>2</v>
      </c>
      <c r="C177" s="10" t="s">
        <v>870</v>
      </c>
      <c r="D177" s="10" t="s">
        <v>870</v>
      </c>
      <c r="E177" s="130" t="s">
        <v>32</v>
      </c>
      <c r="F177" s="145" t="s">
        <v>757</v>
      </c>
      <c r="G177" s="146"/>
      <c r="H177" s="11" t="s">
        <v>871</v>
      </c>
      <c r="I177" s="14">
        <f t="shared" si="8"/>
        <v>54.98</v>
      </c>
      <c r="J177" s="14">
        <v>54.98</v>
      </c>
      <c r="K177" s="121">
        <f t="shared" si="9"/>
        <v>109.96</v>
      </c>
      <c r="L177" s="127"/>
    </row>
    <row r="178" spans="1:12" ht="24" customHeight="1">
      <c r="A178" s="126"/>
      <c r="B178" s="119">
        <f>'Tax Invoice'!D174</f>
        <v>1</v>
      </c>
      <c r="C178" s="10" t="s">
        <v>872</v>
      </c>
      <c r="D178" s="10" t="s">
        <v>872</v>
      </c>
      <c r="E178" s="130" t="s">
        <v>31</v>
      </c>
      <c r="F178" s="145" t="s">
        <v>279</v>
      </c>
      <c r="G178" s="146"/>
      <c r="H178" s="11" t="s">
        <v>873</v>
      </c>
      <c r="I178" s="14">
        <f t="shared" si="8"/>
        <v>58.17</v>
      </c>
      <c r="J178" s="14">
        <v>58.17</v>
      </c>
      <c r="K178" s="121">
        <f t="shared" si="9"/>
        <v>58.17</v>
      </c>
      <c r="L178" s="127"/>
    </row>
    <row r="179" spans="1:12" ht="24" customHeight="1">
      <c r="A179" s="126"/>
      <c r="B179" s="119">
        <f>'Tax Invoice'!D175</f>
        <v>1</v>
      </c>
      <c r="C179" s="10" t="s">
        <v>872</v>
      </c>
      <c r="D179" s="10" t="s">
        <v>872</v>
      </c>
      <c r="E179" s="130" t="s">
        <v>31</v>
      </c>
      <c r="F179" s="145" t="s">
        <v>277</v>
      </c>
      <c r="G179" s="146"/>
      <c r="H179" s="11" t="s">
        <v>873</v>
      </c>
      <c r="I179" s="14">
        <f t="shared" si="8"/>
        <v>58.17</v>
      </c>
      <c r="J179" s="14">
        <v>58.17</v>
      </c>
      <c r="K179" s="121">
        <f t="shared" si="9"/>
        <v>58.17</v>
      </c>
      <c r="L179" s="127"/>
    </row>
    <row r="180" spans="1:12" ht="24" customHeight="1">
      <c r="A180" s="126"/>
      <c r="B180" s="119">
        <f>'Tax Invoice'!D176</f>
        <v>7</v>
      </c>
      <c r="C180" s="10" t="s">
        <v>872</v>
      </c>
      <c r="D180" s="10" t="s">
        <v>872</v>
      </c>
      <c r="E180" s="130" t="s">
        <v>32</v>
      </c>
      <c r="F180" s="145" t="s">
        <v>679</v>
      </c>
      <c r="G180" s="146"/>
      <c r="H180" s="11" t="s">
        <v>873</v>
      </c>
      <c r="I180" s="14">
        <f t="shared" si="8"/>
        <v>58.17</v>
      </c>
      <c r="J180" s="14">
        <v>58.17</v>
      </c>
      <c r="K180" s="121">
        <f t="shared" si="9"/>
        <v>407.19</v>
      </c>
      <c r="L180" s="127"/>
    </row>
    <row r="181" spans="1:12" ht="24" customHeight="1">
      <c r="A181" s="126"/>
      <c r="B181" s="119">
        <f>'Tax Invoice'!D177</f>
        <v>1</v>
      </c>
      <c r="C181" s="10" t="s">
        <v>872</v>
      </c>
      <c r="D181" s="10" t="s">
        <v>872</v>
      </c>
      <c r="E181" s="130" t="s">
        <v>32</v>
      </c>
      <c r="F181" s="145" t="s">
        <v>277</v>
      </c>
      <c r="G181" s="146"/>
      <c r="H181" s="11" t="s">
        <v>873</v>
      </c>
      <c r="I181" s="14">
        <f t="shared" si="8"/>
        <v>58.17</v>
      </c>
      <c r="J181" s="14">
        <v>58.17</v>
      </c>
      <c r="K181" s="121">
        <f t="shared" si="9"/>
        <v>58.17</v>
      </c>
      <c r="L181" s="127"/>
    </row>
    <row r="182" spans="1:12" ht="24" customHeight="1">
      <c r="A182" s="126"/>
      <c r="B182" s="119">
        <f>'Tax Invoice'!D178</f>
        <v>1</v>
      </c>
      <c r="C182" s="10" t="s">
        <v>872</v>
      </c>
      <c r="D182" s="10" t="s">
        <v>872</v>
      </c>
      <c r="E182" s="130" t="s">
        <v>32</v>
      </c>
      <c r="F182" s="145" t="s">
        <v>757</v>
      </c>
      <c r="G182" s="146"/>
      <c r="H182" s="11" t="s">
        <v>873</v>
      </c>
      <c r="I182" s="14">
        <f t="shared" ref="I182:I194" si="10">ROUNDUP(J182*$N$1,2)</f>
        <v>58.17</v>
      </c>
      <c r="J182" s="14">
        <v>58.17</v>
      </c>
      <c r="K182" s="121">
        <f t="shared" ref="K182:K194" si="11">I182*B182</f>
        <v>58.17</v>
      </c>
      <c r="L182" s="127"/>
    </row>
    <row r="183" spans="1:12" ht="24" customHeight="1">
      <c r="A183" s="126"/>
      <c r="B183" s="119">
        <f>'Tax Invoice'!D179</f>
        <v>2</v>
      </c>
      <c r="C183" s="10" t="s">
        <v>872</v>
      </c>
      <c r="D183" s="10" t="s">
        <v>872</v>
      </c>
      <c r="E183" s="130" t="s">
        <v>32</v>
      </c>
      <c r="F183" s="145" t="s">
        <v>723</v>
      </c>
      <c r="G183" s="146"/>
      <c r="H183" s="11" t="s">
        <v>873</v>
      </c>
      <c r="I183" s="14">
        <f t="shared" si="10"/>
        <v>58.17</v>
      </c>
      <c r="J183" s="14">
        <v>58.17</v>
      </c>
      <c r="K183" s="121">
        <f t="shared" si="11"/>
        <v>116.34</v>
      </c>
      <c r="L183" s="127"/>
    </row>
    <row r="184" spans="1:12" ht="24" customHeight="1">
      <c r="A184" s="126"/>
      <c r="B184" s="119">
        <f>'Tax Invoice'!D180</f>
        <v>1</v>
      </c>
      <c r="C184" s="10" t="s">
        <v>874</v>
      </c>
      <c r="D184" s="10" t="s">
        <v>874</v>
      </c>
      <c r="E184" s="130" t="s">
        <v>31</v>
      </c>
      <c r="F184" s="145" t="s">
        <v>723</v>
      </c>
      <c r="G184" s="146"/>
      <c r="H184" s="11" t="s">
        <v>875</v>
      </c>
      <c r="I184" s="14">
        <f t="shared" si="10"/>
        <v>55.33</v>
      </c>
      <c r="J184" s="14">
        <v>55.33</v>
      </c>
      <c r="K184" s="121">
        <f t="shared" si="11"/>
        <v>55.33</v>
      </c>
      <c r="L184" s="127"/>
    </row>
    <row r="185" spans="1:12" ht="24" customHeight="1">
      <c r="A185" s="126"/>
      <c r="B185" s="119">
        <f>'Tax Invoice'!D181</f>
        <v>3</v>
      </c>
      <c r="C185" s="10" t="s">
        <v>874</v>
      </c>
      <c r="D185" s="10" t="s">
        <v>874</v>
      </c>
      <c r="E185" s="130" t="s">
        <v>32</v>
      </c>
      <c r="F185" s="145" t="s">
        <v>279</v>
      </c>
      <c r="G185" s="146"/>
      <c r="H185" s="11" t="s">
        <v>875</v>
      </c>
      <c r="I185" s="14">
        <f t="shared" si="10"/>
        <v>55.33</v>
      </c>
      <c r="J185" s="14">
        <v>55.33</v>
      </c>
      <c r="K185" s="121">
        <f t="shared" si="11"/>
        <v>165.99</v>
      </c>
      <c r="L185" s="127"/>
    </row>
    <row r="186" spans="1:12" ht="24" customHeight="1">
      <c r="A186" s="126"/>
      <c r="B186" s="119">
        <f>'Tax Invoice'!D182</f>
        <v>3</v>
      </c>
      <c r="C186" s="10" t="s">
        <v>874</v>
      </c>
      <c r="D186" s="10" t="s">
        <v>874</v>
      </c>
      <c r="E186" s="130" t="s">
        <v>32</v>
      </c>
      <c r="F186" s="145" t="s">
        <v>757</v>
      </c>
      <c r="G186" s="146"/>
      <c r="H186" s="11" t="s">
        <v>875</v>
      </c>
      <c r="I186" s="14">
        <f t="shared" si="10"/>
        <v>55.33</v>
      </c>
      <c r="J186" s="14">
        <v>55.33</v>
      </c>
      <c r="K186" s="121">
        <f t="shared" si="11"/>
        <v>165.99</v>
      </c>
      <c r="L186" s="127"/>
    </row>
    <row r="187" spans="1:12" ht="24" customHeight="1">
      <c r="A187" s="126"/>
      <c r="B187" s="119">
        <f>'Tax Invoice'!D183</f>
        <v>5</v>
      </c>
      <c r="C187" s="10" t="s">
        <v>876</v>
      </c>
      <c r="D187" s="10" t="s">
        <v>876</v>
      </c>
      <c r="E187" s="130" t="s">
        <v>42</v>
      </c>
      <c r="F187" s="145" t="s">
        <v>279</v>
      </c>
      <c r="G187" s="146"/>
      <c r="H187" s="11" t="s">
        <v>877</v>
      </c>
      <c r="I187" s="14">
        <f t="shared" si="10"/>
        <v>59.94</v>
      </c>
      <c r="J187" s="14">
        <v>59.94</v>
      </c>
      <c r="K187" s="121">
        <f t="shared" si="11"/>
        <v>299.7</v>
      </c>
      <c r="L187" s="127"/>
    </row>
    <row r="188" spans="1:12" ht="24" customHeight="1">
      <c r="A188" s="126"/>
      <c r="B188" s="119">
        <f>'Tax Invoice'!D184</f>
        <v>1</v>
      </c>
      <c r="C188" s="10" t="s">
        <v>876</v>
      </c>
      <c r="D188" s="10" t="s">
        <v>876</v>
      </c>
      <c r="E188" s="130" t="s">
        <v>42</v>
      </c>
      <c r="F188" s="145" t="s">
        <v>723</v>
      </c>
      <c r="G188" s="146"/>
      <c r="H188" s="11" t="s">
        <v>877</v>
      </c>
      <c r="I188" s="14">
        <f t="shared" si="10"/>
        <v>59.94</v>
      </c>
      <c r="J188" s="14">
        <v>59.94</v>
      </c>
      <c r="K188" s="121">
        <f t="shared" si="11"/>
        <v>59.94</v>
      </c>
      <c r="L188" s="127"/>
    </row>
    <row r="189" spans="1:12" ht="24" customHeight="1">
      <c r="A189" s="126"/>
      <c r="B189" s="119">
        <f>'Tax Invoice'!D185</f>
        <v>1</v>
      </c>
      <c r="C189" s="10" t="s">
        <v>878</v>
      </c>
      <c r="D189" s="10" t="s">
        <v>878</v>
      </c>
      <c r="E189" s="130" t="s">
        <v>40</v>
      </c>
      <c r="F189" s="145" t="s">
        <v>723</v>
      </c>
      <c r="G189" s="146"/>
      <c r="H189" s="11" t="s">
        <v>879</v>
      </c>
      <c r="I189" s="14">
        <f t="shared" si="10"/>
        <v>63.49</v>
      </c>
      <c r="J189" s="14">
        <v>63.49</v>
      </c>
      <c r="K189" s="121">
        <f t="shared" si="11"/>
        <v>63.49</v>
      </c>
      <c r="L189" s="127"/>
    </row>
    <row r="190" spans="1:12" ht="24" customHeight="1">
      <c r="A190" s="126"/>
      <c r="B190" s="119">
        <f>'Tax Invoice'!D186</f>
        <v>1</v>
      </c>
      <c r="C190" s="10" t="s">
        <v>880</v>
      </c>
      <c r="D190" s="10" t="s">
        <v>880</v>
      </c>
      <c r="E190" s="130" t="s">
        <v>42</v>
      </c>
      <c r="F190" s="145" t="s">
        <v>723</v>
      </c>
      <c r="G190" s="146"/>
      <c r="H190" s="11" t="s">
        <v>881</v>
      </c>
      <c r="I190" s="14">
        <f t="shared" si="10"/>
        <v>68.099999999999994</v>
      </c>
      <c r="J190" s="14">
        <v>68.099999999999994</v>
      </c>
      <c r="K190" s="121">
        <f t="shared" si="11"/>
        <v>68.099999999999994</v>
      </c>
      <c r="L190" s="127"/>
    </row>
    <row r="191" spans="1:12" ht="12.75" customHeight="1">
      <c r="A191" s="126"/>
      <c r="B191" s="119">
        <f>'Tax Invoice'!D187</f>
        <v>4</v>
      </c>
      <c r="C191" s="10" t="s">
        <v>882</v>
      </c>
      <c r="D191" s="10" t="s">
        <v>882</v>
      </c>
      <c r="E191" s="130" t="s">
        <v>30</v>
      </c>
      <c r="F191" s="145" t="s">
        <v>723</v>
      </c>
      <c r="G191" s="146"/>
      <c r="H191" s="11" t="s">
        <v>883</v>
      </c>
      <c r="I191" s="14">
        <f t="shared" si="10"/>
        <v>52.14</v>
      </c>
      <c r="J191" s="14">
        <v>52.14</v>
      </c>
      <c r="K191" s="121">
        <f t="shared" si="11"/>
        <v>208.56</v>
      </c>
      <c r="L191" s="127"/>
    </row>
    <row r="192" spans="1:12" ht="12.75" customHeight="1">
      <c r="A192" s="126"/>
      <c r="B192" s="119">
        <f>'Tax Invoice'!D188</f>
        <v>2</v>
      </c>
      <c r="C192" s="10" t="s">
        <v>884</v>
      </c>
      <c r="D192" s="10" t="s">
        <v>884</v>
      </c>
      <c r="E192" s="130" t="s">
        <v>28</v>
      </c>
      <c r="F192" s="145" t="s">
        <v>277</v>
      </c>
      <c r="G192" s="146"/>
      <c r="H192" s="11" t="s">
        <v>885</v>
      </c>
      <c r="I192" s="14">
        <f t="shared" si="10"/>
        <v>54.98</v>
      </c>
      <c r="J192" s="14">
        <v>54.98</v>
      </c>
      <c r="K192" s="121">
        <f t="shared" si="11"/>
        <v>109.96</v>
      </c>
      <c r="L192" s="127"/>
    </row>
    <row r="193" spans="1:12" ht="24" customHeight="1">
      <c r="A193" s="126"/>
      <c r="B193" s="119">
        <f>'Tax Invoice'!D189</f>
        <v>1</v>
      </c>
      <c r="C193" s="10" t="s">
        <v>886</v>
      </c>
      <c r="D193" s="10" t="s">
        <v>897</v>
      </c>
      <c r="E193" s="130" t="s">
        <v>40</v>
      </c>
      <c r="F193" s="145"/>
      <c r="G193" s="146"/>
      <c r="H193" s="11" t="s">
        <v>887</v>
      </c>
      <c r="I193" s="14">
        <f t="shared" si="10"/>
        <v>173.8</v>
      </c>
      <c r="J193" s="14">
        <v>173.8</v>
      </c>
      <c r="K193" s="121">
        <f t="shared" si="11"/>
        <v>173.8</v>
      </c>
      <c r="L193" s="127"/>
    </row>
    <row r="194" spans="1:12" ht="24" customHeight="1">
      <c r="A194" s="126"/>
      <c r="B194" s="120">
        <f>'Tax Invoice'!D190</f>
        <v>1</v>
      </c>
      <c r="C194" s="12" t="s">
        <v>888</v>
      </c>
      <c r="D194" s="12" t="s">
        <v>888</v>
      </c>
      <c r="E194" s="131"/>
      <c r="F194" s="155"/>
      <c r="G194" s="156"/>
      <c r="H194" s="13" t="s">
        <v>889</v>
      </c>
      <c r="I194" s="15">
        <f t="shared" si="10"/>
        <v>173.8</v>
      </c>
      <c r="J194" s="15">
        <v>173.8</v>
      </c>
      <c r="K194" s="122">
        <f t="shared" si="11"/>
        <v>173.8</v>
      </c>
      <c r="L194" s="127"/>
    </row>
    <row r="195" spans="1:12" ht="12.75" customHeight="1">
      <c r="A195" s="126"/>
      <c r="B195" s="138">
        <f>SUM(B22:B194)</f>
        <v>691</v>
      </c>
      <c r="C195" s="138" t="s">
        <v>149</v>
      </c>
      <c r="D195" s="138"/>
      <c r="E195" s="138"/>
      <c r="F195" s="138"/>
      <c r="G195" s="138"/>
      <c r="H195" s="138"/>
      <c r="I195" s="139" t="s">
        <v>261</v>
      </c>
      <c r="J195" s="139" t="s">
        <v>261</v>
      </c>
      <c r="K195" s="140">
        <f>SUM(K22:K194)</f>
        <v>16052.089999999993</v>
      </c>
      <c r="L195" s="127"/>
    </row>
    <row r="196" spans="1:12" ht="12.75" customHeight="1">
      <c r="A196" s="126"/>
      <c r="B196" s="138"/>
      <c r="C196" s="138"/>
      <c r="D196" s="138"/>
      <c r="E196" s="138"/>
      <c r="F196" s="138"/>
      <c r="G196" s="138"/>
      <c r="H196" s="138"/>
      <c r="I196" s="139" t="s">
        <v>190</v>
      </c>
      <c r="J196" s="139" t="s">
        <v>190</v>
      </c>
      <c r="K196" s="140">
        <f>Invoice!J196</f>
        <v>-6420.8359999999975</v>
      </c>
      <c r="L196" s="127"/>
    </row>
    <row r="197" spans="1:12" ht="12.75" customHeight="1" outlineLevel="1">
      <c r="A197" s="126"/>
      <c r="B197" s="138"/>
      <c r="C197" s="138"/>
      <c r="D197" s="138"/>
      <c r="E197" s="138"/>
      <c r="F197" s="138"/>
      <c r="G197" s="138"/>
      <c r="H197" s="138"/>
      <c r="I197" s="139" t="s">
        <v>191</v>
      </c>
      <c r="J197" s="139" t="s">
        <v>191</v>
      </c>
      <c r="K197" s="140">
        <f>Invoice!J197</f>
        <v>0</v>
      </c>
      <c r="L197" s="127"/>
    </row>
    <row r="198" spans="1:12" ht="12.75" customHeight="1">
      <c r="A198" s="126"/>
      <c r="B198" s="138"/>
      <c r="C198" s="138"/>
      <c r="D198" s="138"/>
      <c r="E198" s="138"/>
      <c r="F198" s="138"/>
      <c r="G198" s="138"/>
      <c r="H198" s="138"/>
      <c r="I198" s="139" t="s">
        <v>263</v>
      </c>
      <c r="J198" s="139" t="s">
        <v>263</v>
      </c>
      <c r="K198" s="140">
        <f>SUM(K195:K197)</f>
        <v>9631.2539999999954</v>
      </c>
      <c r="L198" s="127"/>
    </row>
    <row r="199" spans="1:12" ht="12.75" customHeight="1">
      <c r="A199" s="6"/>
      <c r="B199" s="7"/>
      <c r="C199" s="7"/>
      <c r="D199" s="7"/>
      <c r="E199" s="7"/>
      <c r="F199" s="7"/>
      <c r="G199" s="7"/>
      <c r="H199" s="7" t="s">
        <v>898</v>
      </c>
      <c r="I199" s="7"/>
      <c r="J199" s="7"/>
      <c r="K199" s="7"/>
      <c r="L199" s="8"/>
    </row>
    <row r="200" spans="1:12" ht="12.75" customHeight="1"/>
    <row r="201" spans="1:12" ht="12.75" customHeight="1"/>
    <row r="202" spans="1:12" ht="12.75" customHeight="1"/>
    <row r="203" spans="1:12" ht="12.75" customHeight="1"/>
    <row r="204" spans="1:12" ht="12.75" customHeight="1"/>
    <row r="205" spans="1:12" ht="12.75" customHeight="1"/>
    <row r="206" spans="1:12" ht="12.75" customHeight="1"/>
  </sheetData>
  <mergeCells count="177">
    <mergeCell ref="F193:G193"/>
    <mergeCell ref="F194:G194"/>
    <mergeCell ref="F188:G188"/>
    <mergeCell ref="F189:G189"/>
    <mergeCell ref="F190:G190"/>
    <mergeCell ref="F191:G191"/>
    <mergeCell ref="F192:G192"/>
    <mergeCell ref="F183:G183"/>
    <mergeCell ref="F184:G184"/>
    <mergeCell ref="F185:G185"/>
    <mergeCell ref="F186:G186"/>
    <mergeCell ref="F187:G187"/>
    <mergeCell ref="F178:G178"/>
    <mergeCell ref="F179:G179"/>
    <mergeCell ref="F180:G180"/>
    <mergeCell ref="F181:G181"/>
    <mergeCell ref="F182:G182"/>
    <mergeCell ref="F173:G173"/>
    <mergeCell ref="F174:G174"/>
    <mergeCell ref="F175:G175"/>
    <mergeCell ref="F176:G176"/>
    <mergeCell ref="F177:G177"/>
    <mergeCell ref="F168:G168"/>
    <mergeCell ref="F169:G169"/>
    <mergeCell ref="F170:G170"/>
    <mergeCell ref="F171:G171"/>
    <mergeCell ref="F172:G172"/>
    <mergeCell ref="F163:G163"/>
    <mergeCell ref="F164:G164"/>
    <mergeCell ref="F165:G165"/>
    <mergeCell ref="F166:G166"/>
    <mergeCell ref="F167:G167"/>
    <mergeCell ref="F158:G158"/>
    <mergeCell ref="F159:G159"/>
    <mergeCell ref="F160:G160"/>
    <mergeCell ref="F161:G161"/>
    <mergeCell ref="F162:G162"/>
    <mergeCell ref="F153:G153"/>
    <mergeCell ref="F154:G154"/>
    <mergeCell ref="F155:G155"/>
    <mergeCell ref="F156:G156"/>
    <mergeCell ref="F157:G157"/>
    <mergeCell ref="F148:G148"/>
    <mergeCell ref="F149:G149"/>
    <mergeCell ref="F150:G150"/>
    <mergeCell ref="F151:G151"/>
    <mergeCell ref="F152:G152"/>
    <mergeCell ref="F143:G143"/>
    <mergeCell ref="F144:G144"/>
    <mergeCell ref="F145:G145"/>
    <mergeCell ref="F146:G146"/>
    <mergeCell ref="F147:G147"/>
    <mergeCell ref="F138:G138"/>
    <mergeCell ref="F139:G139"/>
    <mergeCell ref="F140:G140"/>
    <mergeCell ref="F141:G141"/>
    <mergeCell ref="F142:G142"/>
    <mergeCell ref="F133:G133"/>
    <mergeCell ref="F134:G134"/>
    <mergeCell ref="F135:G135"/>
    <mergeCell ref="F136:G136"/>
    <mergeCell ref="F137:G137"/>
    <mergeCell ref="F128:G128"/>
    <mergeCell ref="F129:G129"/>
    <mergeCell ref="F130:G130"/>
    <mergeCell ref="F131:G131"/>
    <mergeCell ref="F132:G132"/>
    <mergeCell ref="F123:G123"/>
    <mergeCell ref="F124:G124"/>
    <mergeCell ref="F125:G125"/>
    <mergeCell ref="F126:G126"/>
    <mergeCell ref="F127:G127"/>
    <mergeCell ref="F118:G118"/>
    <mergeCell ref="F119:G119"/>
    <mergeCell ref="F120:G120"/>
    <mergeCell ref="F121:G121"/>
    <mergeCell ref="F122:G122"/>
    <mergeCell ref="F113:G113"/>
    <mergeCell ref="F114:G114"/>
    <mergeCell ref="F115:G115"/>
    <mergeCell ref="F116:G116"/>
    <mergeCell ref="F117:G117"/>
    <mergeCell ref="F108:G108"/>
    <mergeCell ref="F109:G109"/>
    <mergeCell ref="F110:G110"/>
    <mergeCell ref="F111:G111"/>
    <mergeCell ref="F112:G112"/>
    <mergeCell ref="F103:G103"/>
    <mergeCell ref="F104:G104"/>
    <mergeCell ref="F105:G105"/>
    <mergeCell ref="F106:G106"/>
    <mergeCell ref="F107:G107"/>
    <mergeCell ref="F98:G98"/>
    <mergeCell ref="F99:G99"/>
    <mergeCell ref="F100:G100"/>
    <mergeCell ref="F101:G101"/>
    <mergeCell ref="F102:G102"/>
    <mergeCell ref="F93:G93"/>
    <mergeCell ref="F94:G94"/>
    <mergeCell ref="F95:G95"/>
    <mergeCell ref="F96:G96"/>
    <mergeCell ref="F97:G97"/>
    <mergeCell ref="F88:G88"/>
    <mergeCell ref="F89:G89"/>
    <mergeCell ref="F90:G90"/>
    <mergeCell ref="F91:G91"/>
    <mergeCell ref="F92:G92"/>
    <mergeCell ref="F83:G83"/>
    <mergeCell ref="F84:G84"/>
    <mergeCell ref="F85:G85"/>
    <mergeCell ref="F86:G86"/>
    <mergeCell ref="F87:G87"/>
    <mergeCell ref="F78:G78"/>
    <mergeCell ref="F79:G79"/>
    <mergeCell ref="F80:G80"/>
    <mergeCell ref="F81:G81"/>
    <mergeCell ref="F82:G82"/>
    <mergeCell ref="F75:G75"/>
    <mergeCell ref="F76:G76"/>
    <mergeCell ref="F77:G77"/>
    <mergeCell ref="K10:K11"/>
    <mergeCell ref="K14:K15"/>
    <mergeCell ref="F70:G70"/>
    <mergeCell ref="F71:G71"/>
    <mergeCell ref="F72:G72"/>
    <mergeCell ref="F73:G73"/>
    <mergeCell ref="F74:G74"/>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20:G20"/>
    <mergeCell ref="F21:G21"/>
    <mergeCell ref="F22:G22"/>
    <mergeCell ref="F35:G35"/>
    <mergeCell ref="F36:G36"/>
    <mergeCell ref="F37:G37"/>
    <mergeCell ref="F38:G38"/>
    <mergeCell ref="F39:G39"/>
    <mergeCell ref="F24:G24"/>
    <mergeCell ref="F25:G25"/>
    <mergeCell ref="F23:G23"/>
    <mergeCell ref="F28:G28"/>
    <mergeCell ref="F29:G29"/>
    <mergeCell ref="F26:G26"/>
    <mergeCell ref="F27:G27"/>
    <mergeCell ref="F33:G33"/>
    <mergeCell ref="F34:G34"/>
    <mergeCell ref="F30:G30"/>
    <mergeCell ref="F31:G31"/>
    <mergeCell ref="F32:G3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9" zoomScaleNormal="100" workbookViewId="0">
      <selection activeCell="C18" sqref="C18:C190"/>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16052.089999999993</v>
      </c>
      <c r="O2" s="21" t="s">
        <v>265</v>
      </c>
    </row>
    <row r="3" spans="1:15" s="21" customFormat="1" ht="15" customHeight="1" thickBot="1">
      <c r="A3" s="22" t="s">
        <v>156</v>
      </c>
      <c r="G3" s="28">
        <f>Invoice!J14</f>
        <v>45176</v>
      </c>
      <c r="H3" s="29"/>
      <c r="N3" s="21">
        <v>16052.089999999993</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THB</v>
      </c>
    </row>
    <row r="10" spans="1:15" s="21" customFormat="1" ht="13.5" thickBot="1">
      <c r="A10" s="36" t="str">
        <f>'Copy paste to Here'!G10</f>
        <v>JS Sourcings2</v>
      </c>
      <c r="B10" s="37"/>
      <c r="C10" s="37"/>
      <c r="D10" s="37"/>
      <c r="F10" s="38" t="str">
        <f>'Copy paste to Here'!B10</f>
        <v>JS Sourcings2</v>
      </c>
      <c r="G10" s="39"/>
      <c r="H10" s="40"/>
      <c r="K10" s="107" t="s">
        <v>282</v>
      </c>
      <c r="L10" s="35" t="s">
        <v>282</v>
      </c>
      <c r="M10" s="21">
        <v>1</v>
      </c>
    </row>
    <row r="11" spans="1:15" s="21" customFormat="1" ht="15.75" thickBot="1">
      <c r="A11" s="41" t="str">
        <f>'Copy paste to Here'!G11</f>
        <v>Sam2 Kong2</v>
      </c>
      <c r="B11" s="42"/>
      <c r="C11" s="42"/>
      <c r="D11" s="42"/>
      <c r="F11" s="43" t="str">
        <f>'Copy paste to Here'!B11</f>
        <v>Sam2 Kong2</v>
      </c>
      <c r="G11" s="44"/>
      <c r="H11" s="45"/>
      <c r="K11" s="105" t="s">
        <v>163</v>
      </c>
      <c r="L11" s="46" t="s">
        <v>164</v>
      </c>
      <c r="M11" s="21">
        <f>VLOOKUP(G3,[1]Sheet1!$A$9:$I$7290,2,FALSE)</f>
        <v>35.43</v>
      </c>
    </row>
    <row r="12" spans="1:15" s="21" customFormat="1" ht="15.75" thickBot="1">
      <c r="A12" s="41" t="str">
        <f>'Copy paste to Here'!G12</f>
        <v>30/F Room 30-01 / S-01 152 Chartered Square Building</v>
      </c>
      <c r="B12" s="42"/>
      <c r="C12" s="42"/>
      <c r="D12" s="42"/>
      <c r="E12" s="89"/>
      <c r="F12" s="43" t="str">
        <f>'Copy paste to Here'!B12</f>
        <v>30/F Room 30-01 / S-01 152 Chartered Square Building</v>
      </c>
      <c r="G12" s="44"/>
      <c r="H12" s="45"/>
      <c r="K12" s="105" t="s">
        <v>165</v>
      </c>
      <c r="L12" s="46" t="s">
        <v>138</v>
      </c>
      <c r="M12" s="21">
        <f>VLOOKUP(G3,[1]Sheet1!$A$9:$I$7290,3,FALSE)</f>
        <v>37.799999999999997</v>
      </c>
    </row>
    <row r="13" spans="1:15" s="21" customFormat="1" ht="15.75" thickBot="1">
      <c r="A13" s="41" t="str">
        <f>'Copy paste to Here'!G13</f>
        <v>10500 Bang Rak</v>
      </c>
      <c r="B13" s="42"/>
      <c r="C13" s="42"/>
      <c r="D13" s="42"/>
      <c r="E13" s="123" t="s">
        <v>282</v>
      </c>
      <c r="F13" s="43" t="str">
        <f>'Copy paste to Here'!B13</f>
        <v>10500 Bang Rak</v>
      </c>
      <c r="G13" s="44"/>
      <c r="H13" s="45"/>
      <c r="K13" s="105" t="s">
        <v>166</v>
      </c>
      <c r="L13" s="46" t="s">
        <v>167</v>
      </c>
      <c r="M13" s="125">
        <f>VLOOKUP(G3,[1]Sheet1!$A$9:$I$7290,4,FALSE)</f>
        <v>44.03</v>
      </c>
    </row>
    <row r="14" spans="1:15" s="21" customFormat="1" ht="15.75" thickBot="1">
      <c r="A14" s="41" t="str">
        <f>'Copy paste to Here'!G14</f>
        <v>Thailand</v>
      </c>
      <c r="B14" s="42"/>
      <c r="C14" s="42"/>
      <c r="D14" s="42"/>
      <c r="E14" s="123">
        <f>VLOOKUP(J9,$L$10:$M$17,2,FALSE)</f>
        <v>1</v>
      </c>
      <c r="F14" s="43" t="str">
        <f>'Copy paste to Here'!B14</f>
        <v>Thailand</v>
      </c>
      <c r="G14" s="44"/>
      <c r="H14" s="45"/>
      <c r="K14" s="105" t="s">
        <v>168</v>
      </c>
      <c r="L14" s="46" t="s">
        <v>169</v>
      </c>
      <c r="M14" s="21">
        <f>VLOOKUP(G3,[1]Sheet1!$A$9:$I$7290,5,FALSE)</f>
        <v>22.21</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25.78</v>
      </c>
    </row>
    <row r="16" spans="1:15" s="21" customFormat="1" ht="13.7" customHeight="1" thickBot="1">
      <c r="A16" s="52"/>
      <c r="K16" s="106" t="s">
        <v>172</v>
      </c>
      <c r="L16" s="51" t="s">
        <v>173</v>
      </c>
      <c r="M16" s="21">
        <f>VLOOKUP(G3,[1]Sheet1!$A$9:$I$7290,7,FALSE)</f>
        <v>20.51</v>
      </c>
    </row>
    <row r="17" spans="1:13" s="21" customFormat="1" ht="13.5" thickBot="1">
      <c r="A17" s="53" t="s">
        <v>174</v>
      </c>
      <c r="B17" s="54" t="s">
        <v>175</v>
      </c>
      <c r="C17" s="54" t="s">
        <v>290</v>
      </c>
      <c r="D17" s="55" t="s">
        <v>204</v>
      </c>
      <c r="E17" s="55" t="s">
        <v>267</v>
      </c>
      <c r="F17" s="55" t="str">
        <f>CONCATENATE("Amount ",,J9)</f>
        <v>Amount THB</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Flexible acrylic circular barbell, 16g (1.2mm) with two 3mm UV balls &amp; Length: 8mm  &amp;  Color: Light pink</v>
      </c>
      <c r="B18" s="57" t="str">
        <f>'Copy paste to Here'!C22</f>
        <v>ACBEVB</v>
      </c>
      <c r="C18" s="57" t="s">
        <v>737</v>
      </c>
      <c r="D18" s="58">
        <f>Invoice!B22</f>
        <v>2</v>
      </c>
      <c r="E18" s="59">
        <f>'Shipping Invoice'!J22*$N$1</f>
        <v>7.45</v>
      </c>
      <c r="F18" s="59">
        <f>D18*E18</f>
        <v>14.9</v>
      </c>
      <c r="G18" s="60">
        <f>E18*$E$14</f>
        <v>7.45</v>
      </c>
      <c r="H18" s="61">
        <f>D18*G18</f>
        <v>14.9</v>
      </c>
    </row>
    <row r="19" spans="1:13" s="62" customFormat="1" ht="24">
      <c r="A19" s="124" t="str">
        <f>IF((LEN('Copy paste to Here'!G23))&gt;5,((CONCATENATE('Copy paste to Here'!G23," &amp; ",'Copy paste to Here'!D23,"  &amp;  ",'Copy paste to Here'!E23))),"Empty Cell")</f>
        <v>Flexible acrylic labret, 16g (1.2mm) with 3mm UV ball &amp; Length: 6mm  &amp;  Color: Black</v>
      </c>
      <c r="B19" s="57" t="str">
        <f>'Copy paste to Here'!C23</f>
        <v>ALBEVB</v>
      </c>
      <c r="C19" s="57" t="s">
        <v>740</v>
      </c>
      <c r="D19" s="58">
        <f>Invoice!B23</f>
        <v>4</v>
      </c>
      <c r="E19" s="59">
        <f>'Shipping Invoice'!J23*$N$1</f>
        <v>4.97</v>
      </c>
      <c r="F19" s="59">
        <f t="shared" ref="F19:F82" si="0">D19*E19</f>
        <v>19.88</v>
      </c>
      <c r="G19" s="60">
        <f t="shared" ref="G19:G82" si="1">E19*$E$14</f>
        <v>4.97</v>
      </c>
      <c r="H19" s="63">
        <f t="shared" ref="H19:H82" si="2">D19*G19</f>
        <v>19.88</v>
      </c>
    </row>
    <row r="20" spans="1:13" s="62" customFormat="1" ht="24">
      <c r="A20" s="56" t="str">
        <f>IF((LEN('Copy paste to Here'!G24))&gt;5,((CONCATENATE('Copy paste to Here'!G24," &amp; ",'Copy paste to Here'!D24,"  &amp;  ",'Copy paste to Here'!E24))),"Empty Cell")</f>
        <v>Flexible acrylic labret, 16g (1.2mm) with 3mm UV ball &amp; Length: 6mm  &amp;  Color: Pink</v>
      </c>
      <c r="B20" s="57" t="str">
        <f>'Copy paste to Here'!C24</f>
        <v>ALBEVB</v>
      </c>
      <c r="C20" s="57" t="s">
        <v>740</v>
      </c>
      <c r="D20" s="58">
        <f>Invoice!B24</f>
        <v>2</v>
      </c>
      <c r="E20" s="59">
        <f>'Shipping Invoice'!J24*$N$1</f>
        <v>4.97</v>
      </c>
      <c r="F20" s="59">
        <f t="shared" si="0"/>
        <v>9.94</v>
      </c>
      <c r="G20" s="60">
        <f t="shared" si="1"/>
        <v>4.97</v>
      </c>
      <c r="H20" s="63">
        <f t="shared" si="2"/>
        <v>9.94</v>
      </c>
    </row>
    <row r="21" spans="1:13" s="62" customFormat="1" ht="24">
      <c r="A21" s="56" t="str">
        <f>IF((LEN('Copy paste to Here'!G25))&gt;5,((CONCATENATE('Copy paste to Here'!G25," &amp; ",'Copy paste to Here'!D25,"  &amp;  ",'Copy paste to Here'!E25))),"Empty Cell")</f>
        <v>Flexible acrylic labret, 16g (1.2mm) with 3mm UV ball &amp; Length: 8mm  &amp;  Color: Black</v>
      </c>
      <c r="B21" s="57" t="str">
        <f>'Copy paste to Here'!C25</f>
        <v>ALBEVB</v>
      </c>
      <c r="C21" s="57" t="s">
        <v>740</v>
      </c>
      <c r="D21" s="58">
        <f>Invoice!B25</f>
        <v>4</v>
      </c>
      <c r="E21" s="59">
        <f>'Shipping Invoice'!J25*$N$1</f>
        <v>4.97</v>
      </c>
      <c r="F21" s="59">
        <f t="shared" si="0"/>
        <v>19.88</v>
      </c>
      <c r="G21" s="60">
        <f t="shared" si="1"/>
        <v>4.97</v>
      </c>
      <c r="H21" s="63">
        <f t="shared" si="2"/>
        <v>19.88</v>
      </c>
    </row>
    <row r="22" spans="1:13" s="62" customFormat="1" ht="24">
      <c r="A22" s="56" t="str">
        <f>IF((LEN('Copy paste to Here'!G26))&gt;5,((CONCATENATE('Copy paste to Here'!G26," &amp; ",'Copy paste to Here'!D26,"  &amp;  ",'Copy paste to Here'!E26))),"Empty Cell")</f>
        <v>Flexible acrylic labret, 16g (1.2mm) with 3mm UV ball &amp; Length: 8mm  &amp;  Color: Pink</v>
      </c>
      <c r="B22" s="57" t="str">
        <f>'Copy paste to Here'!C26</f>
        <v>ALBEVB</v>
      </c>
      <c r="C22" s="57" t="s">
        <v>740</v>
      </c>
      <c r="D22" s="58">
        <f>Invoice!B26</f>
        <v>2</v>
      </c>
      <c r="E22" s="59">
        <f>'Shipping Invoice'!J26*$N$1</f>
        <v>4.97</v>
      </c>
      <c r="F22" s="59">
        <f t="shared" si="0"/>
        <v>9.94</v>
      </c>
      <c r="G22" s="60">
        <f t="shared" si="1"/>
        <v>4.97</v>
      </c>
      <c r="H22" s="63">
        <f t="shared" si="2"/>
        <v>9.94</v>
      </c>
    </row>
    <row r="23" spans="1:13" s="62" customFormat="1" ht="24">
      <c r="A23" s="56" t="str">
        <f>IF((LEN('Copy paste to Here'!G27))&gt;5,((CONCATENATE('Copy paste to Here'!G27," &amp; ",'Copy paste to Here'!D27,"  &amp;  ",'Copy paste to Here'!E27))),"Empty Cell")</f>
        <v>PVD plated 316L steel eyebrow barbell, 18g (1mm) with two 3mm balls &amp; Color: High Polish  &amp;  Length: 10mm</v>
      </c>
      <c r="B23" s="57" t="str">
        <f>'Copy paste to Here'!C27</f>
        <v>BB18B3</v>
      </c>
      <c r="C23" s="57" t="s">
        <v>725</v>
      </c>
      <c r="D23" s="58">
        <f>Invoice!B27</f>
        <v>6</v>
      </c>
      <c r="E23" s="59">
        <f>'Shipping Invoice'!J27*$N$1</f>
        <v>6.74</v>
      </c>
      <c r="F23" s="59">
        <f t="shared" si="0"/>
        <v>40.44</v>
      </c>
      <c r="G23" s="60">
        <f t="shared" si="1"/>
        <v>6.74</v>
      </c>
      <c r="H23" s="63">
        <f t="shared" si="2"/>
        <v>40.44</v>
      </c>
    </row>
    <row r="24" spans="1:13" s="62" customFormat="1" ht="24">
      <c r="A24" s="56" t="str">
        <f>IF((LEN('Copy paste to Here'!G28))&gt;5,((CONCATENATE('Copy paste to Here'!G28," &amp; ",'Copy paste to Here'!D28,"  &amp;  ",'Copy paste to Here'!E28))),"Empty Cell")</f>
        <v xml:space="preserve">316L steel barbell, 20g (0.8mm) with 3mm balls &amp; Length: 8mm  &amp;  </v>
      </c>
      <c r="B24" s="57" t="str">
        <f>'Copy paste to Here'!C28</f>
        <v>BB20</v>
      </c>
      <c r="C24" s="57" t="s">
        <v>743</v>
      </c>
      <c r="D24" s="58">
        <f>Invoice!B28</f>
        <v>8</v>
      </c>
      <c r="E24" s="59">
        <f>'Shipping Invoice'!J28*$N$1</f>
        <v>13.83</v>
      </c>
      <c r="F24" s="59">
        <f t="shared" si="0"/>
        <v>110.64</v>
      </c>
      <c r="G24" s="60">
        <f t="shared" si="1"/>
        <v>13.83</v>
      </c>
      <c r="H24" s="63">
        <f t="shared" si="2"/>
        <v>110.64</v>
      </c>
    </row>
    <row r="25" spans="1:13" s="62" customFormat="1" ht="24">
      <c r="A25" s="56" t="str">
        <f>IF((LEN('Copy paste to Here'!G29))&gt;5,((CONCATENATE('Copy paste to Here'!G29," &amp; ",'Copy paste to Here'!D29,"  &amp;  ",'Copy paste to Here'!E29))),"Empty Cell")</f>
        <v xml:space="preserve">316L steel barbell, 20g (0.8mm) with 3mm balls &amp; Length: 12mm  &amp;  </v>
      </c>
      <c r="B25" s="57" t="str">
        <f>'Copy paste to Here'!C29</f>
        <v>BB20</v>
      </c>
      <c r="C25" s="57" t="s">
        <v>743</v>
      </c>
      <c r="D25" s="58">
        <f>Invoice!B29</f>
        <v>14</v>
      </c>
      <c r="E25" s="59">
        <f>'Shipping Invoice'!J29*$N$1</f>
        <v>13.83</v>
      </c>
      <c r="F25" s="59">
        <f t="shared" si="0"/>
        <v>193.62</v>
      </c>
      <c r="G25" s="60">
        <f t="shared" si="1"/>
        <v>13.83</v>
      </c>
      <c r="H25" s="63">
        <f t="shared" si="2"/>
        <v>193.62</v>
      </c>
    </row>
    <row r="26" spans="1:13" s="62" customFormat="1" ht="24">
      <c r="A26" s="56" t="str">
        <f>IF((LEN('Copy paste to Here'!G30))&gt;5,((CONCATENATE('Copy paste to Here'!G30," &amp; ",'Copy paste to Here'!D30,"  &amp;  ",'Copy paste to Here'!E30))),"Empty Cell")</f>
        <v xml:space="preserve">316L steel eyebrow or helix barbell, 20g (0.8mm) with two 3mm cones &amp; Length: 12mm  &amp;  </v>
      </c>
      <c r="B26" s="57" t="str">
        <f>'Copy paste to Here'!C30</f>
        <v>BB20CN</v>
      </c>
      <c r="C26" s="57" t="s">
        <v>745</v>
      </c>
      <c r="D26" s="58">
        <f>Invoice!B30</f>
        <v>4</v>
      </c>
      <c r="E26" s="59">
        <f>'Shipping Invoice'!J30*$N$1</f>
        <v>13.83</v>
      </c>
      <c r="F26" s="59">
        <f t="shared" si="0"/>
        <v>55.32</v>
      </c>
      <c r="G26" s="60">
        <f t="shared" si="1"/>
        <v>13.83</v>
      </c>
      <c r="H26" s="63">
        <f t="shared" si="2"/>
        <v>55.32</v>
      </c>
    </row>
    <row r="27" spans="1:13" s="62" customFormat="1" ht="24">
      <c r="A27" s="56" t="str">
        <f>IF((LEN('Copy paste to Here'!G31))&gt;5,((CONCATENATE('Copy paste to Here'!G31," &amp; ",'Copy paste to Here'!D31,"  &amp;  ",'Copy paste to Here'!E31))),"Empty Cell")</f>
        <v xml:space="preserve">316L steel eyebrow barbell, 16g (1.2mm) with two 3mm balls &amp; Length: 6mm  &amp;  </v>
      </c>
      <c r="B27" s="57" t="str">
        <f>'Copy paste to Here'!C31</f>
        <v>BBEB</v>
      </c>
      <c r="C27" s="57" t="s">
        <v>109</v>
      </c>
      <c r="D27" s="58">
        <f>Invoice!B31</f>
        <v>7</v>
      </c>
      <c r="E27" s="59">
        <f>'Shipping Invoice'!J31*$N$1</f>
        <v>5.68</v>
      </c>
      <c r="F27" s="59">
        <f t="shared" si="0"/>
        <v>39.76</v>
      </c>
      <c r="G27" s="60">
        <f t="shared" si="1"/>
        <v>5.68</v>
      </c>
      <c r="H27" s="63">
        <f t="shared" si="2"/>
        <v>39.76</v>
      </c>
    </row>
    <row r="28" spans="1:13" s="62" customFormat="1" ht="24">
      <c r="A28" s="56" t="str">
        <f>IF((LEN('Copy paste to Here'!G32))&gt;5,((CONCATENATE('Copy paste to Here'!G32," &amp; ",'Copy paste to Here'!D32,"  &amp;  ",'Copy paste to Here'!E32))),"Empty Cell")</f>
        <v xml:space="preserve">316L steel eyebrow barbell, 16g (1.2mm) with two 3mm balls &amp; Length: 8mm  &amp;  </v>
      </c>
      <c r="B28" s="57" t="str">
        <f>'Copy paste to Here'!C32</f>
        <v>BBEB</v>
      </c>
      <c r="C28" s="57" t="s">
        <v>109</v>
      </c>
      <c r="D28" s="58">
        <f>Invoice!B32</f>
        <v>29</v>
      </c>
      <c r="E28" s="59">
        <f>'Shipping Invoice'!J32*$N$1</f>
        <v>5.68</v>
      </c>
      <c r="F28" s="59">
        <f t="shared" si="0"/>
        <v>164.72</v>
      </c>
      <c r="G28" s="60">
        <f t="shared" si="1"/>
        <v>5.68</v>
      </c>
      <c r="H28" s="63">
        <f t="shared" si="2"/>
        <v>164.72</v>
      </c>
    </row>
    <row r="29" spans="1:13" s="62" customFormat="1" ht="24">
      <c r="A29" s="56" t="str">
        <f>IF((LEN('Copy paste to Here'!G33))&gt;5,((CONCATENATE('Copy paste to Here'!G33," &amp; ",'Copy paste to Here'!D33,"  &amp;  ",'Copy paste to Here'!E33))),"Empty Cell")</f>
        <v xml:space="preserve">316L steel eyebrow barbell, 16g (1.2mm) with two 3mm balls &amp; Length: 9mm  &amp;  </v>
      </c>
      <c r="B29" s="57" t="str">
        <f>'Copy paste to Here'!C33</f>
        <v>BBEB</v>
      </c>
      <c r="C29" s="57" t="s">
        <v>109</v>
      </c>
      <c r="D29" s="58">
        <f>Invoice!B33</f>
        <v>5</v>
      </c>
      <c r="E29" s="59">
        <f>'Shipping Invoice'!J33*$N$1</f>
        <v>5.68</v>
      </c>
      <c r="F29" s="59">
        <f t="shared" si="0"/>
        <v>28.4</v>
      </c>
      <c r="G29" s="60">
        <f t="shared" si="1"/>
        <v>5.68</v>
      </c>
      <c r="H29" s="63">
        <f t="shared" si="2"/>
        <v>28.4</v>
      </c>
    </row>
    <row r="30" spans="1:13" s="62" customFormat="1" ht="24">
      <c r="A30" s="56" t="str">
        <f>IF((LEN('Copy paste to Here'!G34))&gt;5,((CONCATENATE('Copy paste to Here'!G34," &amp; ",'Copy paste to Here'!D34,"  &amp;  ",'Copy paste to Here'!E34))),"Empty Cell")</f>
        <v xml:space="preserve">316L steel eyebrow barbell, 16g (1.2mm) with two 3mm balls &amp; Length: 10mm  &amp;  </v>
      </c>
      <c r="B30" s="57" t="str">
        <f>'Copy paste to Here'!C34</f>
        <v>BBEB</v>
      </c>
      <c r="C30" s="57" t="s">
        <v>109</v>
      </c>
      <c r="D30" s="58">
        <f>Invoice!B34</f>
        <v>67</v>
      </c>
      <c r="E30" s="59">
        <f>'Shipping Invoice'!J34*$N$1</f>
        <v>5.68</v>
      </c>
      <c r="F30" s="59">
        <f t="shared" si="0"/>
        <v>380.56</v>
      </c>
      <c r="G30" s="60">
        <f t="shared" si="1"/>
        <v>5.68</v>
      </c>
      <c r="H30" s="63">
        <f t="shared" si="2"/>
        <v>380.56</v>
      </c>
    </row>
    <row r="31" spans="1:13" s="62" customFormat="1" ht="24">
      <c r="A31" s="56" t="str">
        <f>IF((LEN('Copy paste to Here'!G35))&gt;5,((CONCATENATE('Copy paste to Here'!G35," &amp; ",'Copy paste to Here'!D35,"  &amp;  ",'Copy paste to Here'!E35))),"Empty Cell")</f>
        <v xml:space="preserve">316L steel eyebrow barbell, 16g (1.2mm) with two 3mm balls &amp; Length: 12mm  &amp;  </v>
      </c>
      <c r="B31" s="57" t="str">
        <f>'Copy paste to Here'!C35</f>
        <v>BBEB</v>
      </c>
      <c r="C31" s="57" t="s">
        <v>109</v>
      </c>
      <c r="D31" s="58">
        <f>Invoice!B35</f>
        <v>5</v>
      </c>
      <c r="E31" s="59">
        <f>'Shipping Invoice'!J35*$N$1</f>
        <v>5.68</v>
      </c>
      <c r="F31" s="59">
        <f t="shared" si="0"/>
        <v>28.4</v>
      </c>
      <c r="G31" s="60">
        <f t="shared" si="1"/>
        <v>5.68</v>
      </c>
      <c r="H31" s="63">
        <f t="shared" si="2"/>
        <v>28.4</v>
      </c>
    </row>
    <row r="32" spans="1:13" s="62" customFormat="1" ht="24">
      <c r="A32" s="56" t="str">
        <f>IF((LEN('Copy paste to Here'!G36))&gt;5,((CONCATENATE('Copy paste to Here'!G36," &amp; ",'Copy paste to Here'!D36,"  &amp;  ",'Copy paste to Here'!E36))),"Empty Cell")</f>
        <v xml:space="preserve">316L steel eyebrow barbell, 16g (1.2mm) with two 3mm balls &amp; Length: 14mm  &amp;  </v>
      </c>
      <c r="B32" s="57" t="str">
        <f>'Copy paste to Here'!C36</f>
        <v>BBEB</v>
      </c>
      <c r="C32" s="57" t="s">
        <v>890</v>
      </c>
      <c r="D32" s="58">
        <f>Invoice!B36</f>
        <v>11</v>
      </c>
      <c r="E32" s="59">
        <f>'Shipping Invoice'!J36*$N$1</f>
        <v>6.03</v>
      </c>
      <c r="F32" s="59">
        <f t="shared" si="0"/>
        <v>66.33</v>
      </c>
      <c r="G32" s="60">
        <f t="shared" si="1"/>
        <v>6.03</v>
      </c>
      <c r="H32" s="63">
        <f t="shared" si="2"/>
        <v>66.33</v>
      </c>
    </row>
    <row r="33" spans="1:8" s="62" customFormat="1" ht="25.5">
      <c r="A33" s="56" t="str">
        <f>IF((LEN('Copy paste to Here'!G37))&gt;5,((CONCATENATE('Copy paste to Here'!G37," &amp; ",'Copy paste to Here'!D37,"  &amp;  ",'Copy paste to Here'!E37))),"Empty Cell")</f>
        <v xml:space="preserve">316L steel barbell, 14g (1.6mm) with two 4mm balls &amp; Length: 6mm  &amp;  </v>
      </c>
      <c r="B33" s="57" t="str">
        <f>'Copy paste to Here'!C37</f>
        <v>BBER20B</v>
      </c>
      <c r="C33" s="57" t="s">
        <v>747</v>
      </c>
      <c r="D33" s="58">
        <f>Invoice!B37</f>
        <v>3</v>
      </c>
      <c r="E33" s="59">
        <f>'Shipping Invoice'!J37*$N$1</f>
        <v>7.09</v>
      </c>
      <c r="F33" s="59">
        <f t="shared" si="0"/>
        <v>21.27</v>
      </c>
      <c r="G33" s="60">
        <f t="shared" si="1"/>
        <v>7.09</v>
      </c>
      <c r="H33" s="63">
        <f t="shared" si="2"/>
        <v>21.27</v>
      </c>
    </row>
    <row r="34" spans="1:8" s="62" customFormat="1" ht="25.5">
      <c r="A34" s="56" t="str">
        <f>IF((LEN('Copy paste to Here'!G38))&gt;5,((CONCATENATE('Copy paste to Here'!G38," &amp; ",'Copy paste to Here'!D38,"  &amp;  ",'Copy paste to Here'!E38))),"Empty Cell")</f>
        <v xml:space="preserve">316L steel barbell, 14g (1.6mm) with two 4mm balls &amp; Length: 8mm  &amp;  </v>
      </c>
      <c r="B34" s="57" t="str">
        <f>'Copy paste to Here'!C38</f>
        <v>BBER20B</v>
      </c>
      <c r="C34" s="57" t="s">
        <v>747</v>
      </c>
      <c r="D34" s="58">
        <f>Invoice!B38</f>
        <v>3</v>
      </c>
      <c r="E34" s="59">
        <f>'Shipping Invoice'!J38*$N$1</f>
        <v>7.09</v>
      </c>
      <c r="F34" s="59">
        <f t="shared" si="0"/>
        <v>21.27</v>
      </c>
      <c r="G34" s="60">
        <f t="shared" si="1"/>
        <v>7.09</v>
      </c>
      <c r="H34" s="63">
        <f t="shared" si="2"/>
        <v>21.27</v>
      </c>
    </row>
    <row r="35" spans="1:8" s="62" customFormat="1" ht="25.5">
      <c r="A35" s="56" t="str">
        <f>IF((LEN('Copy paste to Here'!G39))&gt;5,((CONCATENATE('Copy paste to Here'!G39," &amp; ",'Copy paste to Here'!D39,"  &amp;  ",'Copy paste to Here'!E39))),"Empty Cell")</f>
        <v xml:space="preserve">316L steel barbell, 14g (1.6mm) with two 4mm balls &amp; Length: 10mm  &amp;  </v>
      </c>
      <c r="B35" s="57" t="str">
        <f>'Copy paste to Here'!C39</f>
        <v>BBER20B</v>
      </c>
      <c r="C35" s="57" t="s">
        <v>747</v>
      </c>
      <c r="D35" s="58">
        <f>Invoice!B39</f>
        <v>3</v>
      </c>
      <c r="E35" s="59">
        <f>'Shipping Invoice'!J39*$N$1</f>
        <v>7.09</v>
      </c>
      <c r="F35" s="59">
        <f t="shared" si="0"/>
        <v>21.27</v>
      </c>
      <c r="G35" s="60">
        <f t="shared" si="1"/>
        <v>7.09</v>
      </c>
      <c r="H35" s="63">
        <f t="shared" si="2"/>
        <v>21.27</v>
      </c>
    </row>
    <row r="36" spans="1:8" s="62" customFormat="1" ht="25.5">
      <c r="A36" s="56" t="str">
        <f>IF((LEN('Copy paste to Here'!G40))&gt;5,((CONCATENATE('Copy paste to Here'!G40," &amp; ",'Copy paste to Here'!D40,"  &amp;  ",'Copy paste to Here'!E40))),"Empty Cell")</f>
        <v xml:space="preserve">316L steel barbell, 1.6mm (14g) with two 4mm cones &amp; Length: 6mm  &amp;  </v>
      </c>
      <c r="B36" s="57" t="str">
        <f>'Copy paste to Here'!C40</f>
        <v>BBER30B</v>
      </c>
      <c r="C36" s="57" t="s">
        <v>749</v>
      </c>
      <c r="D36" s="58">
        <f>Invoice!B40</f>
        <v>3</v>
      </c>
      <c r="E36" s="59">
        <f>'Shipping Invoice'!J40*$N$1</f>
        <v>6.38</v>
      </c>
      <c r="F36" s="59">
        <f t="shared" si="0"/>
        <v>19.14</v>
      </c>
      <c r="G36" s="60">
        <f t="shared" si="1"/>
        <v>6.38</v>
      </c>
      <c r="H36" s="63">
        <f t="shared" si="2"/>
        <v>19.14</v>
      </c>
    </row>
    <row r="37" spans="1:8" s="62" customFormat="1" ht="25.5">
      <c r="A37" s="56" t="str">
        <f>IF((LEN('Copy paste to Here'!G41))&gt;5,((CONCATENATE('Copy paste to Here'!G41," &amp; ",'Copy paste to Here'!D41,"  &amp;  ",'Copy paste to Here'!E41))),"Empty Cell")</f>
        <v xml:space="preserve">316L steel barbell, 1.6mm (14g) with two 4mm cones &amp; Length: 8mm  &amp;  </v>
      </c>
      <c r="B37" s="57" t="str">
        <f>'Copy paste to Here'!C41</f>
        <v>BBER30B</v>
      </c>
      <c r="C37" s="57" t="s">
        <v>749</v>
      </c>
      <c r="D37" s="58">
        <f>Invoice!B41</f>
        <v>3</v>
      </c>
      <c r="E37" s="59">
        <f>'Shipping Invoice'!J41*$N$1</f>
        <v>6.38</v>
      </c>
      <c r="F37" s="59">
        <f t="shared" si="0"/>
        <v>19.14</v>
      </c>
      <c r="G37" s="60">
        <f t="shared" si="1"/>
        <v>6.38</v>
      </c>
      <c r="H37" s="63">
        <f t="shared" si="2"/>
        <v>19.14</v>
      </c>
    </row>
    <row r="38" spans="1:8" s="62" customFormat="1" ht="25.5">
      <c r="A38" s="56" t="str">
        <f>IF((LEN('Copy paste to Here'!G42))&gt;5,((CONCATENATE('Copy paste to Here'!G42," &amp; ",'Copy paste to Here'!D42,"  &amp;  ",'Copy paste to Here'!E42))),"Empty Cell")</f>
        <v xml:space="preserve">316L steel barbell, 1.6mm (14g) with two 4mm cones &amp; Length: 10mm  &amp;  </v>
      </c>
      <c r="B38" s="57" t="str">
        <f>'Copy paste to Here'!C42</f>
        <v>BBER30B</v>
      </c>
      <c r="C38" s="57" t="s">
        <v>749</v>
      </c>
      <c r="D38" s="58">
        <f>Invoice!B42</f>
        <v>3</v>
      </c>
      <c r="E38" s="59">
        <f>'Shipping Invoice'!J42*$N$1</f>
        <v>6.38</v>
      </c>
      <c r="F38" s="59">
        <f t="shared" si="0"/>
        <v>19.14</v>
      </c>
      <c r="G38" s="60">
        <f t="shared" si="1"/>
        <v>6.38</v>
      </c>
      <c r="H38" s="63">
        <f t="shared" si="2"/>
        <v>19.14</v>
      </c>
    </row>
    <row r="39" spans="1:8" s="62" customFormat="1" ht="25.5">
      <c r="A39" s="56" t="str">
        <f>IF((LEN('Copy paste to Here'!G43))&gt;5,((CONCATENATE('Copy paste to Here'!G43," &amp; ",'Copy paste to Here'!D43,"  &amp;  ",'Copy paste to Here'!E43))),"Empty Cell")</f>
        <v xml:space="preserve">316L steel Industrial barbell, 14g (1.6mm) with two 5mm balls &amp; Length: 32mm  &amp;  </v>
      </c>
      <c r="B39" s="57" t="str">
        <f>'Copy paste to Here'!C43</f>
        <v>BBIND</v>
      </c>
      <c r="C39" s="57" t="s">
        <v>891</v>
      </c>
      <c r="D39" s="58">
        <f>Invoice!B43</f>
        <v>4</v>
      </c>
      <c r="E39" s="59">
        <f>'Shipping Invoice'!J43*$N$1</f>
        <v>8.8699999999999992</v>
      </c>
      <c r="F39" s="59">
        <f t="shared" si="0"/>
        <v>35.479999999999997</v>
      </c>
      <c r="G39" s="60">
        <f t="shared" si="1"/>
        <v>8.8699999999999992</v>
      </c>
      <c r="H39" s="63">
        <f t="shared" si="2"/>
        <v>35.479999999999997</v>
      </c>
    </row>
    <row r="40" spans="1:8" s="62" customFormat="1" ht="25.5">
      <c r="A40" s="56" t="str">
        <f>IF((LEN('Copy paste to Here'!G44))&gt;5,((CONCATENATE('Copy paste to Here'!G44," &amp; ",'Copy paste to Here'!D44,"  &amp;  ",'Copy paste to Here'!E44))),"Empty Cell")</f>
        <v xml:space="preserve">316L steel Industrial barbell, 14g (1.6mm) with two 5mm balls &amp; Length: 38mm  &amp;  </v>
      </c>
      <c r="B40" s="57" t="str">
        <f>'Copy paste to Here'!C44</f>
        <v>BBIND</v>
      </c>
      <c r="C40" s="57" t="s">
        <v>891</v>
      </c>
      <c r="D40" s="58">
        <f>Invoice!B44</f>
        <v>2</v>
      </c>
      <c r="E40" s="59">
        <f>'Shipping Invoice'!J44*$N$1</f>
        <v>8.8699999999999992</v>
      </c>
      <c r="F40" s="59">
        <f t="shared" si="0"/>
        <v>17.739999999999998</v>
      </c>
      <c r="G40" s="60">
        <f t="shared" si="1"/>
        <v>8.8699999999999992</v>
      </c>
      <c r="H40" s="63">
        <f t="shared" si="2"/>
        <v>17.739999999999998</v>
      </c>
    </row>
    <row r="41" spans="1:8" s="62" customFormat="1" ht="24">
      <c r="A41" s="56" t="str">
        <f>IF((LEN('Copy paste to Here'!G45))&gt;5,((CONCATENATE('Copy paste to Here'!G45," &amp; ",'Copy paste to Here'!D45,"  &amp;  ",'Copy paste to Here'!E45))),"Empty Cell")</f>
        <v>Extra long PVD plated surgical steel industrial barbell, 14g (1.6mm) with two 5mm balls &amp; Length: 40mm  &amp;  Color: Black</v>
      </c>
      <c r="B41" s="57" t="str">
        <f>'Copy paste to Here'!C45</f>
        <v>BBITBXL</v>
      </c>
      <c r="C41" s="57" t="s">
        <v>752</v>
      </c>
      <c r="D41" s="58">
        <f>Invoice!B45</f>
        <v>2</v>
      </c>
      <c r="E41" s="59">
        <f>'Shipping Invoice'!J45*$N$1</f>
        <v>26.25</v>
      </c>
      <c r="F41" s="59">
        <f t="shared" si="0"/>
        <v>52.5</v>
      </c>
      <c r="G41" s="60">
        <f t="shared" si="1"/>
        <v>26.25</v>
      </c>
      <c r="H41" s="63">
        <f t="shared" si="2"/>
        <v>52.5</v>
      </c>
    </row>
    <row r="42" spans="1:8" s="62" customFormat="1" ht="24">
      <c r="A42" s="56" t="str">
        <f>IF((LEN('Copy paste to Here'!G46))&gt;5,((CONCATENATE('Copy paste to Here'!G46," &amp; ",'Copy paste to Here'!D46,"  &amp;  ",'Copy paste to Here'!E46))),"Empty Cell")</f>
        <v>316L surgical steel Industrial barbell, 14g (1.6mm) with two 4mm acrylic UV dices &amp; Length: 35mm  &amp;  Color: Black</v>
      </c>
      <c r="B42" s="57" t="str">
        <f>'Copy paste to Here'!C46</f>
        <v>BBIVD4</v>
      </c>
      <c r="C42" s="57" t="s">
        <v>755</v>
      </c>
      <c r="D42" s="58">
        <f>Invoice!B46</f>
        <v>5</v>
      </c>
      <c r="E42" s="59">
        <f>'Shipping Invoice'!J46*$N$1</f>
        <v>13.12</v>
      </c>
      <c r="F42" s="59">
        <f t="shared" si="0"/>
        <v>65.599999999999994</v>
      </c>
      <c r="G42" s="60">
        <f t="shared" si="1"/>
        <v>13.12</v>
      </c>
      <c r="H42" s="63">
        <f t="shared" si="2"/>
        <v>65.599999999999994</v>
      </c>
    </row>
    <row r="43" spans="1:8" s="62" customFormat="1" ht="24">
      <c r="A43" s="56" t="str">
        <f>IF((LEN('Copy paste to Here'!G47))&gt;5,((CONCATENATE('Copy paste to Here'!G47," &amp; ",'Copy paste to Here'!D47,"  &amp;  ",'Copy paste to Here'!E47))),"Empty Cell")</f>
        <v>316L surgical steel Industrial barbell, 14g (1.6mm) with two 4mm acrylic UV dices &amp; Length: 35mm  &amp;  Color: Clear</v>
      </c>
      <c r="B43" s="57" t="str">
        <f>'Copy paste to Here'!C47</f>
        <v>BBIVD4</v>
      </c>
      <c r="C43" s="57" t="s">
        <v>755</v>
      </c>
      <c r="D43" s="58">
        <f>Invoice!B47</f>
        <v>5</v>
      </c>
      <c r="E43" s="59">
        <f>'Shipping Invoice'!J47*$N$1</f>
        <v>13.12</v>
      </c>
      <c r="F43" s="59">
        <f t="shared" si="0"/>
        <v>65.599999999999994</v>
      </c>
      <c r="G43" s="60">
        <f t="shared" si="1"/>
        <v>13.12</v>
      </c>
      <c r="H43" s="63">
        <f t="shared" si="2"/>
        <v>65.599999999999994</v>
      </c>
    </row>
    <row r="44" spans="1:8" s="62" customFormat="1" ht="24">
      <c r="A44" s="56" t="str">
        <f>IF((LEN('Copy paste to Here'!G48))&gt;5,((CONCATENATE('Copy paste to Here'!G48," &amp; ",'Copy paste to Here'!D48,"  &amp;  ",'Copy paste to Here'!E48))),"Empty Cell")</f>
        <v>316L surgical steel Industrial barbell, 14g (1.6mm) with two 4mm acrylic UV dices &amp; Length: 35mm  &amp;  Color: Blue</v>
      </c>
      <c r="B44" s="57" t="str">
        <f>'Copy paste to Here'!C48</f>
        <v>BBIVD4</v>
      </c>
      <c r="C44" s="57" t="s">
        <v>755</v>
      </c>
      <c r="D44" s="58">
        <f>Invoice!B48</f>
        <v>5</v>
      </c>
      <c r="E44" s="59">
        <f>'Shipping Invoice'!J48*$N$1</f>
        <v>13.12</v>
      </c>
      <c r="F44" s="59">
        <f t="shared" si="0"/>
        <v>65.599999999999994</v>
      </c>
      <c r="G44" s="60">
        <f t="shared" si="1"/>
        <v>13.12</v>
      </c>
      <c r="H44" s="63">
        <f t="shared" si="2"/>
        <v>65.599999999999994</v>
      </c>
    </row>
    <row r="45" spans="1:8" s="62" customFormat="1" ht="24">
      <c r="A45" s="56" t="str">
        <f>IF((LEN('Copy paste to Here'!G49))&gt;5,((CONCATENATE('Copy paste to Here'!G49," &amp; ",'Copy paste to Here'!D49,"  &amp;  ",'Copy paste to Here'!E49))),"Empty Cell")</f>
        <v>316L surgical steel Industrial barbell, 14g (1.6mm) with two 4mm acrylic UV dices &amp; Length: 35mm  &amp;  Color: Green</v>
      </c>
      <c r="B45" s="57" t="str">
        <f>'Copy paste to Here'!C49</f>
        <v>BBIVD4</v>
      </c>
      <c r="C45" s="57" t="s">
        <v>755</v>
      </c>
      <c r="D45" s="58">
        <f>Invoice!B49</f>
        <v>2</v>
      </c>
      <c r="E45" s="59">
        <f>'Shipping Invoice'!J49*$N$1</f>
        <v>13.12</v>
      </c>
      <c r="F45" s="59">
        <f t="shared" si="0"/>
        <v>26.24</v>
      </c>
      <c r="G45" s="60">
        <f t="shared" si="1"/>
        <v>13.12</v>
      </c>
      <c r="H45" s="63">
        <f t="shared" si="2"/>
        <v>26.24</v>
      </c>
    </row>
    <row r="46" spans="1:8" s="62" customFormat="1" ht="24">
      <c r="A46" s="56" t="str">
        <f>IF((LEN('Copy paste to Here'!G50))&gt;5,((CONCATENATE('Copy paste to Here'!G50," &amp; ",'Copy paste to Here'!D50,"  &amp;  ",'Copy paste to Here'!E50))),"Empty Cell")</f>
        <v>316L surgical steel Industrial barbell, 14g (1.6mm) with two 4mm acrylic UV dices &amp; Length: 35mm  &amp;  Color: Pink</v>
      </c>
      <c r="B46" s="57" t="str">
        <f>'Copy paste to Here'!C50</f>
        <v>BBIVD4</v>
      </c>
      <c r="C46" s="57" t="s">
        <v>755</v>
      </c>
      <c r="D46" s="58">
        <f>Invoice!B50</f>
        <v>4</v>
      </c>
      <c r="E46" s="59">
        <f>'Shipping Invoice'!J50*$N$1</f>
        <v>13.12</v>
      </c>
      <c r="F46" s="59">
        <f t="shared" si="0"/>
        <v>52.48</v>
      </c>
      <c r="G46" s="60">
        <f t="shared" si="1"/>
        <v>13.12</v>
      </c>
      <c r="H46" s="63">
        <f t="shared" si="2"/>
        <v>52.48</v>
      </c>
    </row>
    <row r="47" spans="1:8" s="62" customFormat="1" ht="24">
      <c r="A47" s="56" t="str">
        <f>IF((LEN('Copy paste to Here'!G51))&gt;5,((CONCATENATE('Copy paste to Here'!G51," &amp; ",'Copy paste to Here'!D51,"  &amp;  ",'Copy paste to Here'!E51))),"Empty Cell")</f>
        <v>316L surgical steel Industrial barbell, 14g (1.6mm) with two 4mm acrylic UV dices &amp; Length: 35mm  &amp;  Color: Red</v>
      </c>
      <c r="B47" s="57" t="str">
        <f>'Copy paste to Here'!C51</f>
        <v>BBIVD4</v>
      </c>
      <c r="C47" s="57" t="s">
        <v>755</v>
      </c>
      <c r="D47" s="58">
        <f>Invoice!B51</f>
        <v>5</v>
      </c>
      <c r="E47" s="59">
        <f>'Shipping Invoice'!J51*$N$1</f>
        <v>13.12</v>
      </c>
      <c r="F47" s="59">
        <f t="shared" si="0"/>
        <v>65.599999999999994</v>
      </c>
      <c r="G47" s="60">
        <f t="shared" si="1"/>
        <v>13.12</v>
      </c>
      <c r="H47" s="63">
        <f t="shared" si="2"/>
        <v>65.599999999999994</v>
      </c>
    </row>
    <row r="48" spans="1:8" s="62" customFormat="1" ht="24">
      <c r="A48" s="56" t="str">
        <f>IF((LEN('Copy paste to Here'!G52))&gt;5,((CONCATENATE('Copy paste to Here'!G52," &amp; ",'Copy paste to Here'!D52,"  &amp;  ",'Copy paste to Here'!E52))),"Empty Cell")</f>
        <v>Anodized surgical steel barbell, 20g (0.8mm) with two 3mm balls &amp; Length: 10mm  &amp;  Color: Black</v>
      </c>
      <c r="B48" s="57" t="str">
        <f>'Copy paste to Here'!C52</f>
        <v>BBT20</v>
      </c>
      <c r="C48" s="57" t="s">
        <v>759</v>
      </c>
      <c r="D48" s="58">
        <f>Invoice!B52</f>
        <v>4</v>
      </c>
      <c r="E48" s="59">
        <f>'Shipping Invoice'!J52*$N$1</f>
        <v>20.93</v>
      </c>
      <c r="F48" s="59">
        <f t="shared" si="0"/>
        <v>83.72</v>
      </c>
      <c r="G48" s="60">
        <f t="shared" si="1"/>
        <v>20.93</v>
      </c>
      <c r="H48" s="63">
        <f t="shared" si="2"/>
        <v>83.72</v>
      </c>
    </row>
    <row r="49" spans="1:8" s="62" customFormat="1" ht="24">
      <c r="A49" s="56" t="str">
        <f>IF((LEN('Copy paste to Here'!G53))&gt;5,((CONCATENATE('Copy paste to Here'!G53," &amp; ",'Copy paste to Here'!D53,"  &amp;  ",'Copy paste to Here'!E53))),"Empty Cell")</f>
        <v xml:space="preserve">Surgical steel tongue barbell, 14g (1.6mm) with 5mm acrylic UV dice - length 5/8'' (16mm) &amp; Color: Pink  &amp;  </v>
      </c>
      <c r="B49" s="57" t="str">
        <f>'Copy paste to Here'!C53</f>
        <v>BBUVDI</v>
      </c>
      <c r="C49" s="57" t="s">
        <v>761</v>
      </c>
      <c r="D49" s="58">
        <f>Invoice!B53</f>
        <v>2</v>
      </c>
      <c r="E49" s="59">
        <f>'Shipping Invoice'!J53*$N$1</f>
        <v>10.29</v>
      </c>
      <c r="F49" s="59">
        <f t="shared" si="0"/>
        <v>20.58</v>
      </c>
      <c r="G49" s="60">
        <f t="shared" si="1"/>
        <v>10.29</v>
      </c>
      <c r="H49" s="63">
        <f t="shared" si="2"/>
        <v>20.58</v>
      </c>
    </row>
    <row r="50" spans="1:8" s="62" customFormat="1" ht="24">
      <c r="A50" s="56" t="str">
        <f>IF((LEN('Copy paste to Here'!G54))&gt;5,((CONCATENATE('Copy paste to Here'!G54," &amp; ",'Copy paste to Here'!D54,"  &amp;  ",'Copy paste to Here'!E54))),"Empty Cell")</f>
        <v xml:space="preserve">316L Surgical steel ball closure ring, 16g (1.2mm) with a 3mm ball &amp; Length: 6mm  &amp;  </v>
      </c>
      <c r="B50" s="57" t="str">
        <f>'Copy paste to Here'!C54</f>
        <v>BCR16</v>
      </c>
      <c r="C50" s="57" t="s">
        <v>728</v>
      </c>
      <c r="D50" s="58">
        <f>Invoice!B54</f>
        <v>3</v>
      </c>
      <c r="E50" s="59">
        <f>'Shipping Invoice'!J54*$N$1</f>
        <v>6.74</v>
      </c>
      <c r="F50" s="59">
        <f t="shared" si="0"/>
        <v>20.22</v>
      </c>
      <c r="G50" s="60">
        <f t="shared" si="1"/>
        <v>6.74</v>
      </c>
      <c r="H50" s="63">
        <f t="shared" si="2"/>
        <v>20.22</v>
      </c>
    </row>
    <row r="51" spans="1:8" s="62" customFormat="1" ht="24">
      <c r="A51" s="56" t="str">
        <f>IF((LEN('Copy paste to Here'!G55))&gt;5,((CONCATENATE('Copy paste to Here'!G55," &amp; ",'Copy paste to Here'!D55,"  &amp;  ",'Copy paste to Here'!E55))),"Empty Cell")</f>
        <v xml:space="preserve">316L Surgical steel ball closure ring, 16g (1.2mm) with a 3mm ball &amp; Length: 8mm  &amp;  </v>
      </c>
      <c r="B51" s="57" t="str">
        <f>'Copy paste to Here'!C55</f>
        <v>BCR16</v>
      </c>
      <c r="C51" s="57" t="s">
        <v>728</v>
      </c>
      <c r="D51" s="58">
        <f>Invoice!B55</f>
        <v>3</v>
      </c>
      <c r="E51" s="59">
        <f>'Shipping Invoice'!J55*$N$1</f>
        <v>6.74</v>
      </c>
      <c r="F51" s="59">
        <f t="shared" si="0"/>
        <v>20.22</v>
      </c>
      <c r="G51" s="60">
        <f t="shared" si="1"/>
        <v>6.74</v>
      </c>
      <c r="H51" s="63">
        <f t="shared" si="2"/>
        <v>20.22</v>
      </c>
    </row>
    <row r="52" spans="1:8" s="62" customFormat="1" ht="24">
      <c r="A52" s="56" t="str">
        <f>IF((LEN('Copy paste to Here'!G56))&gt;5,((CONCATENATE('Copy paste to Here'!G56," &amp; ",'Copy paste to Here'!D56,"  &amp;  ",'Copy paste to Here'!E56))),"Empty Cell")</f>
        <v>Black PVD plated surgical steel ball closure ring, 18g (1mm) with 3mm ball &amp; Length: 6mm  &amp;  Color: Blue</v>
      </c>
      <c r="B52" s="57" t="str">
        <f>'Copy paste to Here'!C56</f>
        <v>BCRT18</v>
      </c>
      <c r="C52" s="57" t="s">
        <v>762</v>
      </c>
      <c r="D52" s="58">
        <f>Invoice!B56</f>
        <v>2</v>
      </c>
      <c r="E52" s="59">
        <f>'Shipping Invoice'!J56*$N$1</f>
        <v>20.93</v>
      </c>
      <c r="F52" s="59">
        <f t="shared" si="0"/>
        <v>41.86</v>
      </c>
      <c r="G52" s="60">
        <f t="shared" si="1"/>
        <v>20.93</v>
      </c>
      <c r="H52" s="63">
        <f t="shared" si="2"/>
        <v>41.86</v>
      </c>
    </row>
    <row r="53" spans="1:8" s="62" customFormat="1" ht="24">
      <c r="A53" s="56" t="str">
        <f>IF((LEN('Copy paste to Here'!G57))&gt;5,((CONCATENATE('Copy paste to Here'!G57," &amp; ",'Copy paste to Here'!D57,"  &amp;  ",'Copy paste to Here'!E57))),"Empty Cell")</f>
        <v>Black PVD plated surgical steel ball closure ring, 18g (1mm) with 3mm ball &amp; Length: 8mm  &amp;  Color: Blue</v>
      </c>
      <c r="B53" s="57" t="str">
        <f>'Copy paste to Here'!C57</f>
        <v>BCRT18</v>
      </c>
      <c r="C53" s="57" t="s">
        <v>762</v>
      </c>
      <c r="D53" s="58">
        <f>Invoice!B57</f>
        <v>2</v>
      </c>
      <c r="E53" s="59">
        <f>'Shipping Invoice'!J57*$N$1</f>
        <v>20.93</v>
      </c>
      <c r="F53" s="59">
        <f t="shared" si="0"/>
        <v>41.86</v>
      </c>
      <c r="G53" s="60">
        <f t="shared" si="1"/>
        <v>20.93</v>
      </c>
      <c r="H53" s="63">
        <f t="shared" si="2"/>
        <v>41.86</v>
      </c>
    </row>
    <row r="54" spans="1:8" s="62" customFormat="1" ht="24">
      <c r="A54" s="56" t="str">
        <f>IF((LEN('Copy paste to Here'!G58))&gt;5,((CONCATENATE('Copy paste to Here'!G58," &amp; ",'Copy paste to Here'!D58,"  &amp;  ",'Copy paste to Here'!E58))),"Empty Cell")</f>
        <v>Black PVD plated surgical steel ball closure ring, 18g (1mm) with 3mm ball &amp; Length: 10mm  &amp;  Color: Blue</v>
      </c>
      <c r="B54" s="57" t="str">
        <f>'Copy paste to Here'!C58</f>
        <v>BCRT18</v>
      </c>
      <c r="C54" s="57" t="s">
        <v>762</v>
      </c>
      <c r="D54" s="58">
        <f>Invoice!B58</f>
        <v>2</v>
      </c>
      <c r="E54" s="59">
        <f>'Shipping Invoice'!J58*$N$1</f>
        <v>20.93</v>
      </c>
      <c r="F54" s="59">
        <f t="shared" si="0"/>
        <v>41.86</v>
      </c>
      <c r="G54" s="60">
        <f t="shared" si="1"/>
        <v>20.93</v>
      </c>
      <c r="H54" s="63">
        <f t="shared" si="2"/>
        <v>41.86</v>
      </c>
    </row>
    <row r="55" spans="1:8" s="62" customFormat="1" ht="24">
      <c r="A55" s="56" t="str">
        <f>IF((LEN('Copy paste to Here'!G59))&gt;5,((CONCATENATE('Copy paste to Here'!G59," &amp; ",'Copy paste to Here'!D59,"  &amp;  ",'Copy paste to Here'!E59))),"Empty Cell")</f>
        <v>Premium PVD plated surgical steel ball closure ring, 16g (1.2mm) with 3mm ball &amp; Length: 6mm  &amp;  Color: Green</v>
      </c>
      <c r="B55" s="57" t="str">
        <f>'Copy paste to Here'!C59</f>
        <v>BCRTE</v>
      </c>
      <c r="C55" s="57" t="s">
        <v>764</v>
      </c>
      <c r="D55" s="58">
        <f>Invoice!B59</f>
        <v>2</v>
      </c>
      <c r="E55" s="59">
        <f>'Shipping Invoice'!J59*$N$1</f>
        <v>20.93</v>
      </c>
      <c r="F55" s="59">
        <f t="shared" si="0"/>
        <v>41.86</v>
      </c>
      <c r="G55" s="60">
        <f t="shared" si="1"/>
        <v>20.93</v>
      </c>
      <c r="H55" s="63">
        <f t="shared" si="2"/>
        <v>41.86</v>
      </c>
    </row>
    <row r="56" spans="1:8" s="62" customFormat="1" ht="24">
      <c r="A56" s="56" t="str">
        <f>IF((LEN('Copy paste to Here'!G60))&gt;5,((CONCATENATE('Copy paste to Here'!G60," &amp; ",'Copy paste to Here'!D60,"  &amp;  ",'Copy paste to Here'!E60))),"Empty Cell")</f>
        <v>Premium PVD plated surgical steel ball closure ring, 16g (1.2mm) with 3mm ball &amp; Length: 6mm  &amp;  Color: Pink</v>
      </c>
      <c r="B56" s="57" t="str">
        <f>'Copy paste to Here'!C60</f>
        <v>BCRTE</v>
      </c>
      <c r="C56" s="57" t="s">
        <v>764</v>
      </c>
      <c r="D56" s="58">
        <f>Invoice!B60</f>
        <v>2</v>
      </c>
      <c r="E56" s="59">
        <f>'Shipping Invoice'!J60*$N$1</f>
        <v>20.93</v>
      </c>
      <c r="F56" s="59">
        <f t="shared" si="0"/>
        <v>41.86</v>
      </c>
      <c r="G56" s="60">
        <f t="shared" si="1"/>
        <v>20.93</v>
      </c>
      <c r="H56" s="63">
        <f t="shared" si="2"/>
        <v>41.86</v>
      </c>
    </row>
    <row r="57" spans="1:8" s="62" customFormat="1" ht="24">
      <c r="A57" s="56" t="str">
        <f>IF((LEN('Copy paste to Here'!G61))&gt;5,((CONCATENATE('Copy paste to Here'!G61," &amp; ",'Copy paste to Here'!D61,"  &amp;  ",'Copy paste to Here'!E61))),"Empty Cell")</f>
        <v>Premium PVD plated surgical steel ball closure ring, 16g (1.2mm) with 3mm ball &amp; Length: 8mm  &amp;  Color: Green</v>
      </c>
      <c r="B57" s="57" t="str">
        <f>'Copy paste to Here'!C61</f>
        <v>BCRTE</v>
      </c>
      <c r="C57" s="57" t="s">
        <v>764</v>
      </c>
      <c r="D57" s="58">
        <f>Invoice!B61</f>
        <v>2</v>
      </c>
      <c r="E57" s="59">
        <f>'Shipping Invoice'!J61*$N$1</f>
        <v>20.93</v>
      </c>
      <c r="F57" s="59">
        <f t="shared" si="0"/>
        <v>41.86</v>
      </c>
      <c r="G57" s="60">
        <f t="shared" si="1"/>
        <v>20.93</v>
      </c>
      <c r="H57" s="63">
        <f t="shared" si="2"/>
        <v>41.86</v>
      </c>
    </row>
    <row r="58" spans="1:8" s="62" customFormat="1" ht="24">
      <c r="A58" s="56" t="str">
        <f>IF((LEN('Copy paste to Here'!G62))&gt;5,((CONCATENATE('Copy paste to Here'!G62," &amp; ",'Copy paste to Here'!D62,"  &amp;  ",'Copy paste to Here'!E62))),"Empty Cell")</f>
        <v>Premium PVD plated surgical steel ball closure ring, 16g (1.2mm) with 3mm ball &amp; Length: 8mm  &amp;  Color: Pink</v>
      </c>
      <c r="B58" s="57" t="str">
        <f>'Copy paste to Here'!C62</f>
        <v>BCRTE</v>
      </c>
      <c r="C58" s="57" t="s">
        <v>764</v>
      </c>
      <c r="D58" s="58">
        <f>Invoice!B62</f>
        <v>2</v>
      </c>
      <c r="E58" s="59">
        <f>'Shipping Invoice'!J62*$N$1</f>
        <v>20.93</v>
      </c>
      <c r="F58" s="59">
        <f t="shared" si="0"/>
        <v>41.86</v>
      </c>
      <c r="G58" s="60">
        <f t="shared" si="1"/>
        <v>20.93</v>
      </c>
      <c r="H58" s="63">
        <f t="shared" si="2"/>
        <v>41.86</v>
      </c>
    </row>
    <row r="59" spans="1:8" s="62" customFormat="1" ht="24">
      <c r="A59" s="56" t="str">
        <f>IF((LEN('Copy paste to Here'!G63))&gt;5,((CONCATENATE('Copy paste to Here'!G63," &amp; ",'Copy paste to Here'!D63,"  &amp;  ",'Copy paste to Here'!E63))),"Empty Cell")</f>
        <v>Premium PVD plated surgical steel ball closure ring, 16g (1.2mm) with 3mm ball &amp; Length: 10mm  &amp;  Color: Green</v>
      </c>
      <c r="B59" s="57" t="str">
        <f>'Copy paste to Here'!C63</f>
        <v>BCRTE</v>
      </c>
      <c r="C59" s="57" t="s">
        <v>764</v>
      </c>
      <c r="D59" s="58">
        <f>Invoice!B63</f>
        <v>2</v>
      </c>
      <c r="E59" s="59">
        <f>'Shipping Invoice'!J63*$N$1</f>
        <v>20.93</v>
      </c>
      <c r="F59" s="59">
        <f t="shared" si="0"/>
        <v>41.86</v>
      </c>
      <c r="G59" s="60">
        <f t="shared" si="1"/>
        <v>20.93</v>
      </c>
      <c r="H59" s="63">
        <f t="shared" si="2"/>
        <v>41.86</v>
      </c>
    </row>
    <row r="60" spans="1:8" s="62" customFormat="1" ht="24">
      <c r="A60" s="56" t="str">
        <f>IF((LEN('Copy paste to Here'!G64))&gt;5,((CONCATENATE('Copy paste to Here'!G64," &amp; ",'Copy paste to Here'!D64,"  &amp;  ",'Copy paste to Here'!E64))),"Empty Cell")</f>
        <v>Premium PVD plated surgical steel ball closure ring, 16g (1.2mm) with 3mm ball &amp; Length: 10mm  &amp;  Color: Pink</v>
      </c>
      <c r="B60" s="57" t="str">
        <f>'Copy paste to Here'!C64</f>
        <v>BCRTE</v>
      </c>
      <c r="C60" s="57" t="s">
        <v>764</v>
      </c>
      <c r="D60" s="58">
        <f>Invoice!B64</f>
        <v>2</v>
      </c>
      <c r="E60" s="59">
        <f>'Shipping Invoice'!J64*$N$1</f>
        <v>20.93</v>
      </c>
      <c r="F60" s="59">
        <f t="shared" si="0"/>
        <v>41.86</v>
      </c>
      <c r="G60" s="60">
        <f t="shared" si="1"/>
        <v>20.93</v>
      </c>
      <c r="H60" s="63">
        <f t="shared" si="2"/>
        <v>41.86</v>
      </c>
    </row>
    <row r="61" spans="1:8" s="62" customFormat="1" ht="36">
      <c r="A61" s="56" t="str">
        <f>IF((LEN('Copy paste to Here'!G65))&gt;5,((CONCATENATE('Copy paste to Here'!G65," &amp; ",'Copy paste to Here'!D65,"  &amp;  ",'Copy paste to Here'!E65))),"Empty Cell")</f>
        <v>Clear bio flexible labret, 16g (1.2mm) with push in silver top with 1.5mm - 3mm crystal &amp; Length: 6mm with 3mm top part  &amp;  Crystal Color: AB</v>
      </c>
      <c r="B61" s="57" t="str">
        <f>'Copy paste to Here'!C65</f>
        <v>BILR</v>
      </c>
      <c r="C61" s="57" t="s">
        <v>892</v>
      </c>
      <c r="D61" s="58">
        <f>Invoice!B65</f>
        <v>4</v>
      </c>
      <c r="E61" s="59">
        <f>'Shipping Invoice'!J65*$N$1</f>
        <v>23.06</v>
      </c>
      <c r="F61" s="59">
        <f t="shared" si="0"/>
        <v>92.24</v>
      </c>
      <c r="G61" s="60">
        <f t="shared" si="1"/>
        <v>23.06</v>
      </c>
      <c r="H61" s="63">
        <f t="shared" si="2"/>
        <v>92.24</v>
      </c>
    </row>
    <row r="62" spans="1:8" s="62" customFormat="1" ht="36">
      <c r="A62" s="56" t="str">
        <f>IF((LEN('Copy paste to Here'!G66))&gt;5,((CONCATENATE('Copy paste to Here'!G66," &amp; ",'Copy paste to Here'!D66,"  &amp;  ",'Copy paste to Here'!E66))),"Empty Cell")</f>
        <v>Clear bio flexible labret, 16g (1.2mm) with push in silver top with 1.5mm - 3mm crystal &amp; Length: 8mm with 3mm top part  &amp;  Crystal Color: AB</v>
      </c>
      <c r="B62" s="57" t="str">
        <f>'Copy paste to Here'!C66</f>
        <v>BILR</v>
      </c>
      <c r="C62" s="57" t="s">
        <v>892</v>
      </c>
      <c r="D62" s="58">
        <f>Invoice!B66</f>
        <v>4</v>
      </c>
      <c r="E62" s="59">
        <f>'Shipping Invoice'!J66*$N$1</f>
        <v>23.06</v>
      </c>
      <c r="F62" s="59">
        <f t="shared" si="0"/>
        <v>92.24</v>
      </c>
      <c r="G62" s="60">
        <f t="shared" si="1"/>
        <v>23.06</v>
      </c>
      <c r="H62" s="63">
        <f t="shared" si="2"/>
        <v>92.24</v>
      </c>
    </row>
    <row r="63" spans="1:8" s="62" customFormat="1" ht="24">
      <c r="A63" s="56" t="str">
        <f>IF((LEN('Copy paste to Here'!G67))&gt;5,((CONCATENATE('Copy paste to Here'!G67," &amp; ",'Copy paste to Here'!D67,"  &amp;  ",'Copy paste to Here'!E67))),"Empty Cell")</f>
        <v>Surgical steel eyebrow banana, 18g (1mm) with two 3mm bezel set jewel balls &amp; Size: 8mm  &amp;  Cz Color: Peridot</v>
      </c>
      <c r="B63" s="57" t="str">
        <f>'Copy paste to Here'!C67</f>
        <v>BN18JB3</v>
      </c>
      <c r="C63" s="57" t="s">
        <v>504</v>
      </c>
      <c r="D63" s="58">
        <f>Invoice!B67</f>
        <v>2</v>
      </c>
      <c r="E63" s="59">
        <f>'Shipping Invoice'!J67*$N$1</f>
        <v>20.93</v>
      </c>
      <c r="F63" s="59">
        <f t="shared" si="0"/>
        <v>41.86</v>
      </c>
      <c r="G63" s="60">
        <f t="shared" si="1"/>
        <v>20.93</v>
      </c>
      <c r="H63" s="63">
        <f t="shared" si="2"/>
        <v>41.86</v>
      </c>
    </row>
    <row r="64" spans="1:8" s="62" customFormat="1" ht="36">
      <c r="A64" s="56" t="str">
        <f>IF((LEN('Copy paste to Here'!G68))&gt;5,((CONCATENATE('Copy paste to Here'!G68," &amp; ",'Copy paste to Here'!D68,"  &amp;  ",'Copy paste to Here'!E68))),"Empty Cell")</f>
        <v>316L steel belly banana, 14g (1.6m) with a 8mm and a 5mm bezel set jewel ball using original Czech Preciosa crystals. &amp; Length: 8mm  &amp;  Crystal Color: Clear</v>
      </c>
      <c r="B64" s="57" t="str">
        <f>'Copy paste to Here'!C68</f>
        <v>BN2CG</v>
      </c>
      <c r="C64" s="57" t="s">
        <v>668</v>
      </c>
      <c r="D64" s="58">
        <f>Invoice!B68</f>
        <v>5</v>
      </c>
      <c r="E64" s="59">
        <f>'Shipping Invoice'!J68*$N$1</f>
        <v>30.5</v>
      </c>
      <c r="F64" s="59">
        <f t="shared" si="0"/>
        <v>152.5</v>
      </c>
      <c r="G64" s="60">
        <f t="shared" si="1"/>
        <v>30.5</v>
      </c>
      <c r="H64" s="63">
        <f t="shared" si="2"/>
        <v>152.5</v>
      </c>
    </row>
    <row r="65" spans="1:8" s="62" customFormat="1" ht="36">
      <c r="A65" s="56" t="str">
        <f>IF((LEN('Copy paste to Here'!G69))&gt;5,((CONCATENATE('Copy paste to Here'!G69," &amp; ",'Copy paste to Here'!D69,"  &amp;  ",'Copy paste to Here'!E69))),"Empty Cell")</f>
        <v>316L steel belly banana, 14g (1.6m) with a 8mm and a 5mm bezel set jewel ball using original Czech Preciosa crystals. &amp; Length: 8mm  &amp;  Crystal Color: AB</v>
      </c>
      <c r="B65" s="57" t="str">
        <f>'Copy paste to Here'!C69</f>
        <v>BN2CG</v>
      </c>
      <c r="C65" s="57" t="s">
        <v>668</v>
      </c>
      <c r="D65" s="58">
        <f>Invoice!B69</f>
        <v>2</v>
      </c>
      <c r="E65" s="59">
        <f>'Shipping Invoice'!J69*$N$1</f>
        <v>30.5</v>
      </c>
      <c r="F65" s="59">
        <f t="shared" si="0"/>
        <v>61</v>
      </c>
      <c r="G65" s="60">
        <f t="shared" si="1"/>
        <v>30.5</v>
      </c>
      <c r="H65" s="63">
        <f t="shared" si="2"/>
        <v>61</v>
      </c>
    </row>
    <row r="66" spans="1:8" s="62" customFormat="1" ht="36">
      <c r="A66" s="56" t="str">
        <f>IF((LEN('Copy paste to Here'!G70))&gt;5,((CONCATENATE('Copy paste to Here'!G70," &amp; ",'Copy paste to Here'!D70,"  &amp;  ",'Copy paste to Here'!E70))),"Empty Cell")</f>
        <v>316L steel belly banana, 14g (1.6m) with a 8mm and a 5mm bezel set jewel ball using original Czech Preciosa crystals. &amp; Length: 8mm  &amp;  Crystal Color: Rose</v>
      </c>
      <c r="B66" s="57" t="str">
        <f>'Copy paste to Here'!C70</f>
        <v>BN2CG</v>
      </c>
      <c r="C66" s="57" t="s">
        <v>668</v>
      </c>
      <c r="D66" s="58">
        <f>Invoice!B70</f>
        <v>5</v>
      </c>
      <c r="E66" s="59">
        <f>'Shipping Invoice'!J70*$N$1</f>
        <v>30.5</v>
      </c>
      <c r="F66" s="59">
        <f t="shared" si="0"/>
        <v>152.5</v>
      </c>
      <c r="G66" s="60">
        <f t="shared" si="1"/>
        <v>30.5</v>
      </c>
      <c r="H66" s="63">
        <f t="shared" si="2"/>
        <v>152.5</v>
      </c>
    </row>
    <row r="67" spans="1:8" s="62" customFormat="1" ht="36">
      <c r="A67" s="56" t="str">
        <f>IF((LEN('Copy paste to Here'!G71))&gt;5,((CONCATENATE('Copy paste to Here'!G71," &amp; ",'Copy paste to Here'!D71,"  &amp;  ",'Copy paste to Here'!E71))),"Empty Cell")</f>
        <v>316L steel belly banana, 14g (1.6m) with a 8mm and a 5mm bezel set jewel ball using original Czech Preciosa crystals. &amp; Length: 8mm  &amp;  Crystal Color: Sapphire</v>
      </c>
      <c r="B67" s="57" t="str">
        <f>'Copy paste to Here'!C71</f>
        <v>BN2CG</v>
      </c>
      <c r="C67" s="57" t="s">
        <v>668</v>
      </c>
      <c r="D67" s="58">
        <f>Invoice!B71</f>
        <v>5</v>
      </c>
      <c r="E67" s="59">
        <f>'Shipping Invoice'!J71*$N$1</f>
        <v>30.5</v>
      </c>
      <c r="F67" s="59">
        <f t="shared" si="0"/>
        <v>152.5</v>
      </c>
      <c r="G67" s="60">
        <f t="shared" si="1"/>
        <v>30.5</v>
      </c>
      <c r="H67" s="63">
        <f t="shared" si="2"/>
        <v>152.5</v>
      </c>
    </row>
    <row r="68" spans="1:8" s="62" customFormat="1" ht="36">
      <c r="A68" s="56" t="str">
        <f>IF((LEN('Copy paste to Here'!G72))&gt;5,((CONCATENATE('Copy paste to Here'!G72," &amp; ",'Copy paste to Here'!D72,"  &amp;  ",'Copy paste to Here'!E72))),"Empty Cell")</f>
        <v>316L steel belly banana, 14g (1.6m) with a 8mm and a 5mm bezel set jewel ball using original Czech Preciosa crystals. &amp; Length: 8mm  &amp;  Crystal Color: Aquamarine</v>
      </c>
      <c r="B68" s="57" t="str">
        <f>'Copy paste to Here'!C72</f>
        <v>BN2CG</v>
      </c>
      <c r="C68" s="57" t="s">
        <v>668</v>
      </c>
      <c r="D68" s="58">
        <f>Invoice!B72</f>
        <v>5</v>
      </c>
      <c r="E68" s="59">
        <f>'Shipping Invoice'!J72*$N$1</f>
        <v>30.5</v>
      </c>
      <c r="F68" s="59">
        <f t="shared" si="0"/>
        <v>152.5</v>
      </c>
      <c r="G68" s="60">
        <f t="shared" si="1"/>
        <v>30.5</v>
      </c>
      <c r="H68" s="63">
        <f t="shared" si="2"/>
        <v>152.5</v>
      </c>
    </row>
    <row r="69" spans="1:8" s="62" customFormat="1" ht="36">
      <c r="A69" s="56" t="str">
        <f>IF((LEN('Copy paste to Here'!G73))&gt;5,((CONCATENATE('Copy paste to Here'!G73," &amp; ",'Copy paste to Here'!D73,"  &amp;  ",'Copy paste to Here'!E73))),"Empty Cell")</f>
        <v>316L steel belly banana, 14g (1.6m) with a 8mm and a 5mm bezel set jewel ball using original Czech Preciosa crystals. &amp; Length: 8mm  &amp;  Crystal Color: Amethyst</v>
      </c>
      <c r="B69" s="57" t="str">
        <f>'Copy paste to Here'!C73</f>
        <v>BN2CG</v>
      </c>
      <c r="C69" s="57" t="s">
        <v>668</v>
      </c>
      <c r="D69" s="58">
        <f>Invoice!B73</f>
        <v>3</v>
      </c>
      <c r="E69" s="59">
        <f>'Shipping Invoice'!J73*$N$1</f>
        <v>30.5</v>
      </c>
      <c r="F69" s="59">
        <f t="shared" si="0"/>
        <v>91.5</v>
      </c>
      <c r="G69" s="60">
        <f t="shared" si="1"/>
        <v>30.5</v>
      </c>
      <c r="H69" s="63">
        <f t="shared" si="2"/>
        <v>91.5</v>
      </c>
    </row>
    <row r="70" spans="1:8" s="62" customFormat="1" ht="36">
      <c r="A70" s="56" t="str">
        <f>IF((LEN('Copy paste to Here'!G74))&gt;5,((CONCATENATE('Copy paste to Here'!G74," &amp; ",'Copy paste to Here'!D74,"  &amp;  ",'Copy paste to Here'!E74))),"Empty Cell")</f>
        <v>316L steel belly banana, 14g (1.6m) with a 8mm and a 5mm bezel set jewel ball using original Czech Preciosa crystals. &amp; Length: 12mm  &amp;  Crystal Color: Clear</v>
      </c>
      <c r="B70" s="57" t="str">
        <f>'Copy paste to Here'!C74</f>
        <v>BN2CG</v>
      </c>
      <c r="C70" s="57" t="s">
        <v>668</v>
      </c>
      <c r="D70" s="58">
        <f>Invoice!B74</f>
        <v>2</v>
      </c>
      <c r="E70" s="59">
        <f>'Shipping Invoice'!J74*$N$1</f>
        <v>30.5</v>
      </c>
      <c r="F70" s="59">
        <f t="shared" si="0"/>
        <v>61</v>
      </c>
      <c r="G70" s="60">
        <f t="shared" si="1"/>
        <v>30.5</v>
      </c>
      <c r="H70" s="63">
        <f t="shared" si="2"/>
        <v>61</v>
      </c>
    </row>
    <row r="71" spans="1:8" s="62" customFormat="1" ht="36">
      <c r="A71" s="56" t="str">
        <f>IF((LEN('Copy paste to Here'!G75))&gt;5,((CONCATENATE('Copy paste to Here'!G75," &amp; ",'Copy paste to Here'!D75,"  &amp;  ",'Copy paste to Here'!E75))),"Empty Cell")</f>
        <v>316L steel belly banana, 14g (1.6m) with a 8mm and a 5mm bezel set jewel ball using original Czech Preciosa crystals. &amp; Length: 12mm  &amp;  Crystal Color: Rose</v>
      </c>
      <c r="B71" s="57" t="str">
        <f>'Copy paste to Here'!C75</f>
        <v>BN2CG</v>
      </c>
      <c r="C71" s="57" t="s">
        <v>668</v>
      </c>
      <c r="D71" s="58">
        <f>Invoice!B75</f>
        <v>2</v>
      </c>
      <c r="E71" s="59">
        <f>'Shipping Invoice'!J75*$N$1</f>
        <v>30.5</v>
      </c>
      <c r="F71" s="59">
        <f t="shared" si="0"/>
        <v>61</v>
      </c>
      <c r="G71" s="60">
        <f t="shared" si="1"/>
        <v>30.5</v>
      </c>
      <c r="H71" s="63">
        <f t="shared" si="2"/>
        <v>61</v>
      </c>
    </row>
    <row r="72" spans="1:8" s="62" customFormat="1" ht="36">
      <c r="A72" s="56" t="str">
        <f>IF((LEN('Copy paste to Here'!G76))&gt;5,((CONCATENATE('Copy paste to Here'!G76," &amp; ",'Copy paste to Here'!D76,"  &amp;  ",'Copy paste to Here'!E76))),"Empty Cell")</f>
        <v>316L steel belly banana, 14g (1.6m) with a 8mm and a 5mm bezel set jewel ball using original Czech Preciosa crystals. &amp; Length: 12mm  &amp;  Crystal Color: Fuchsia</v>
      </c>
      <c r="B72" s="57" t="str">
        <f>'Copy paste to Here'!C76</f>
        <v>BN2CG</v>
      </c>
      <c r="C72" s="57" t="s">
        <v>668</v>
      </c>
      <c r="D72" s="58">
        <f>Invoice!B76</f>
        <v>2</v>
      </c>
      <c r="E72" s="59">
        <f>'Shipping Invoice'!J76*$N$1</f>
        <v>30.5</v>
      </c>
      <c r="F72" s="59">
        <f t="shared" si="0"/>
        <v>61</v>
      </c>
      <c r="G72" s="60">
        <f t="shared" si="1"/>
        <v>30.5</v>
      </c>
      <c r="H72" s="63">
        <f t="shared" si="2"/>
        <v>61</v>
      </c>
    </row>
    <row r="73" spans="1:8" s="62" customFormat="1" ht="36">
      <c r="A73" s="56" t="str">
        <f>IF((LEN('Copy paste to Here'!G77))&gt;5,((CONCATENATE('Copy paste to Here'!G77," &amp; ",'Copy paste to Here'!D77,"  &amp;  ",'Copy paste to Here'!E77))),"Empty Cell")</f>
        <v>316L steel belly banana, 14g (1.6m) with a 8mm and a 5mm bezel set jewel ball using original Czech Preciosa crystals. &amp; Length: 12mm  &amp;  Crystal Color: Light Siam</v>
      </c>
      <c r="B73" s="57" t="str">
        <f>'Copy paste to Here'!C77</f>
        <v>BN2CG</v>
      </c>
      <c r="C73" s="57" t="s">
        <v>668</v>
      </c>
      <c r="D73" s="58">
        <f>Invoice!B77</f>
        <v>2</v>
      </c>
      <c r="E73" s="59">
        <f>'Shipping Invoice'!J77*$N$1</f>
        <v>30.5</v>
      </c>
      <c r="F73" s="59">
        <f t="shared" si="0"/>
        <v>61</v>
      </c>
      <c r="G73" s="60">
        <f t="shared" si="1"/>
        <v>30.5</v>
      </c>
      <c r="H73" s="63">
        <f t="shared" si="2"/>
        <v>61</v>
      </c>
    </row>
    <row r="74" spans="1:8" s="62" customFormat="1" ht="24">
      <c r="A74" s="56" t="str">
        <f>IF((LEN('Copy paste to Here'!G78))&gt;5,((CONCATENATE('Copy paste to Here'!G78," &amp; ",'Copy paste to Here'!D78,"  &amp;  ",'Copy paste to Here'!E78))),"Empty Cell")</f>
        <v xml:space="preserve">Surgical steel eyebrow banana, 20g (0.8mm) with two 3mm balls &amp; Length: 6mm  &amp;  </v>
      </c>
      <c r="B74" s="57" t="str">
        <f>'Copy paste to Here'!C78</f>
        <v>BNE20B</v>
      </c>
      <c r="C74" s="57" t="s">
        <v>769</v>
      </c>
      <c r="D74" s="58">
        <f>Invoice!B78</f>
        <v>6</v>
      </c>
      <c r="E74" s="59">
        <f>'Shipping Invoice'!J78*$N$1</f>
        <v>13.83</v>
      </c>
      <c r="F74" s="59">
        <f t="shared" si="0"/>
        <v>82.98</v>
      </c>
      <c r="G74" s="60">
        <f t="shared" si="1"/>
        <v>13.83</v>
      </c>
      <c r="H74" s="63">
        <f t="shared" si="2"/>
        <v>82.98</v>
      </c>
    </row>
    <row r="75" spans="1:8" s="62" customFormat="1" ht="24">
      <c r="A75" s="56" t="str">
        <f>IF((LEN('Copy paste to Here'!G79))&gt;5,((CONCATENATE('Copy paste to Here'!G79," &amp; ",'Copy paste to Here'!D79,"  &amp;  ",'Copy paste to Here'!E79))),"Empty Cell")</f>
        <v xml:space="preserve">Surgical steel eyebrow banana, 16g (1.2mm) with two 3mm UV dices - length 5/16'' (8mm) &amp; Color: White  &amp;  </v>
      </c>
      <c r="B75" s="57" t="str">
        <f>'Copy paste to Here'!C79</f>
        <v>BNE2DI</v>
      </c>
      <c r="C75" s="57" t="s">
        <v>771</v>
      </c>
      <c r="D75" s="58">
        <f>Invoice!B79</f>
        <v>5</v>
      </c>
      <c r="E75" s="59">
        <f>'Shipping Invoice'!J79*$N$1</f>
        <v>9.93</v>
      </c>
      <c r="F75" s="59">
        <f t="shared" si="0"/>
        <v>49.65</v>
      </c>
      <c r="G75" s="60">
        <f t="shared" si="1"/>
        <v>9.93</v>
      </c>
      <c r="H75" s="63">
        <f t="shared" si="2"/>
        <v>49.65</v>
      </c>
    </row>
    <row r="76" spans="1:8" s="62" customFormat="1" ht="24">
      <c r="A76" s="56" t="str">
        <f>IF((LEN('Copy paste to Here'!G80))&gt;5,((CONCATENATE('Copy paste to Here'!G80," &amp; ",'Copy paste to Here'!D80,"  &amp;  ",'Copy paste to Here'!E80))),"Empty Cell")</f>
        <v xml:space="preserve">Surgical steel eyebrow banana, 16g (1.2mm) with two 3mm UV dices - length 5/16'' (8mm) &amp; Color: Light blue  &amp;  </v>
      </c>
      <c r="B76" s="57" t="str">
        <f>'Copy paste to Here'!C80</f>
        <v>BNE2DI</v>
      </c>
      <c r="C76" s="57" t="s">
        <v>771</v>
      </c>
      <c r="D76" s="58">
        <f>Invoice!B80</f>
        <v>5</v>
      </c>
      <c r="E76" s="59">
        <f>'Shipping Invoice'!J80*$N$1</f>
        <v>9.93</v>
      </c>
      <c r="F76" s="59">
        <f t="shared" si="0"/>
        <v>49.65</v>
      </c>
      <c r="G76" s="60">
        <f t="shared" si="1"/>
        <v>9.93</v>
      </c>
      <c r="H76" s="63">
        <f t="shared" si="2"/>
        <v>49.65</v>
      </c>
    </row>
    <row r="77" spans="1:8" s="62" customFormat="1" ht="24">
      <c r="A77" s="56" t="str">
        <f>IF((LEN('Copy paste to Here'!G81))&gt;5,((CONCATENATE('Copy paste to Here'!G81," &amp; ",'Copy paste to Here'!D81,"  &amp;  ",'Copy paste to Here'!E81))),"Empty Cell")</f>
        <v xml:space="preserve">Surgical steel eyebrow banana, 16g (1.2mm) with two 3mm UV dices - length 5/16'' (8mm) &amp; Color: Purple  &amp;  </v>
      </c>
      <c r="B77" s="57" t="str">
        <f>'Copy paste to Here'!C81</f>
        <v>BNE2DI</v>
      </c>
      <c r="C77" s="57" t="s">
        <v>771</v>
      </c>
      <c r="D77" s="58">
        <f>Invoice!B81</f>
        <v>5</v>
      </c>
      <c r="E77" s="59">
        <f>'Shipping Invoice'!J81*$N$1</f>
        <v>9.93</v>
      </c>
      <c r="F77" s="59">
        <f t="shared" si="0"/>
        <v>49.65</v>
      </c>
      <c r="G77" s="60">
        <f t="shared" si="1"/>
        <v>9.93</v>
      </c>
      <c r="H77" s="63">
        <f t="shared" si="2"/>
        <v>49.65</v>
      </c>
    </row>
    <row r="78" spans="1:8" s="62" customFormat="1" ht="24">
      <c r="A78" s="56" t="str">
        <f>IF((LEN('Copy paste to Here'!G82))&gt;5,((CONCATENATE('Copy paste to Here'!G82," &amp; ",'Copy paste to Here'!D82,"  &amp;  ",'Copy paste to Here'!E82))),"Empty Cell")</f>
        <v xml:space="preserve">Surgical steel eyebrow banana, 16g (1.2mm) with two 3mm UV dices - length 5/16'' (8mm) &amp; Color: Red  &amp;  </v>
      </c>
      <c r="B78" s="57" t="str">
        <f>'Copy paste to Here'!C82</f>
        <v>BNE2DI</v>
      </c>
      <c r="C78" s="57" t="s">
        <v>771</v>
      </c>
      <c r="D78" s="58">
        <f>Invoice!B82</f>
        <v>5</v>
      </c>
      <c r="E78" s="59">
        <f>'Shipping Invoice'!J82*$N$1</f>
        <v>9.93</v>
      </c>
      <c r="F78" s="59">
        <f t="shared" si="0"/>
        <v>49.65</v>
      </c>
      <c r="G78" s="60">
        <f t="shared" si="1"/>
        <v>9.93</v>
      </c>
      <c r="H78" s="63">
        <f t="shared" si="2"/>
        <v>49.65</v>
      </c>
    </row>
    <row r="79" spans="1:8" s="62" customFormat="1" ht="24">
      <c r="A79" s="56" t="str">
        <f>IF((LEN('Copy paste to Here'!G83))&gt;5,((CONCATENATE('Copy paste to Here'!G83," &amp; ",'Copy paste to Here'!D83,"  &amp;  ",'Copy paste to Here'!E83))),"Empty Cell")</f>
        <v xml:space="preserve">Surgical steel eyebrow banana, 16g (1.2mm) with two 3mm balls &amp; Length: 9mm  &amp;  </v>
      </c>
      <c r="B79" s="57" t="str">
        <f>'Copy paste to Here'!C83</f>
        <v>BNEB</v>
      </c>
      <c r="C79" s="57" t="s">
        <v>772</v>
      </c>
      <c r="D79" s="58">
        <f>Invoice!B83</f>
        <v>3</v>
      </c>
      <c r="E79" s="59">
        <f>'Shipping Invoice'!J83*$N$1</f>
        <v>5.68</v>
      </c>
      <c r="F79" s="59">
        <f t="shared" si="0"/>
        <v>17.04</v>
      </c>
      <c r="G79" s="60">
        <f t="shared" si="1"/>
        <v>5.68</v>
      </c>
      <c r="H79" s="63">
        <f t="shared" si="2"/>
        <v>17.04</v>
      </c>
    </row>
    <row r="80" spans="1:8" s="62" customFormat="1" ht="24">
      <c r="A80" s="56" t="str">
        <f>IF((LEN('Copy paste to Here'!G84))&gt;5,((CONCATENATE('Copy paste to Here'!G84," &amp; ",'Copy paste to Here'!D84,"  &amp;  ",'Copy paste to Here'!E84))),"Empty Cell")</f>
        <v xml:space="preserve">Surgical steel banana, 16g (1.2mm) with two 3mm dices &amp; Length: 8mm  &amp;  </v>
      </c>
      <c r="B80" s="57" t="str">
        <f>'Copy paste to Here'!C84</f>
        <v>BNES2DI</v>
      </c>
      <c r="C80" s="57" t="s">
        <v>774</v>
      </c>
      <c r="D80" s="58">
        <f>Invoice!B84</f>
        <v>3</v>
      </c>
      <c r="E80" s="59">
        <f>'Shipping Invoice'!J84*$N$1</f>
        <v>19.510000000000002</v>
      </c>
      <c r="F80" s="59">
        <f t="shared" si="0"/>
        <v>58.53</v>
      </c>
      <c r="G80" s="60">
        <f t="shared" si="1"/>
        <v>19.510000000000002</v>
      </c>
      <c r="H80" s="63">
        <f t="shared" si="2"/>
        <v>58.53</v>
      </c>
    </row>
    <row r="81" spans="1:8" s="62" customFormat="1" ht="24">
      <c r="A81" s="56" t="str">
        <f>IF((LEN('Copy paste to Here'!G85))&gt;5,((CONCATENATE('Copy paste to Here'!G85," &amp; ",'Copy paste to Here'!D85,"  &amp;  ",'Copy paste to Here'!E85))),"Empty Cell")</f>
        <v xml:space="preserve">Surgical steel banana, 16g (1.2mm) with two 3mm dices &amp; Length: 10mm  &amp;  </v>
      </c>
      <c r="B81" s="57" t="str">
        <f>'Copy paste to Here'!C85</f>
        <v>BNES2DI</v>
      </c>
      <c r="C81" s="57" t="s">
        <v>774</v>
      </c>
      <c r="D81" s="58">
        <f>Invoice!B85</f>
        <v>3</v>
      </c>
      <c r="E81" s="59">
        <f>'Shipping Invoice'!J85*$N$1</f>
        <v>19.510000000000002</v>
      </c>
      <c r="F81" s="59">
        <f t="shared" si="0"/>
        <v>58.53</v>
      </c>
      <c r="G81" s="60">
        <f t="shared" si="1"/>
        <v>19.510000000000002</v>
      </c>
      <c r="H81" s="63">
        <f t="shared" si="2"/>
        <v>58.53</v>
      </c>
    </row>
    <row r="82" spans="1:8" s="62" customFormat="1" ht="36">
      <c r="A82" s="56" t="str">
        <f>IF((LEN('Copy paste to Here'!G86))&gt;5,((CONCATENATE('Copy paste to Here'!G86," &amp; ",'Copy paste to Here'!D86,"  &amp;  ",'Copy paste to Here'!E86))),"Empty Cell")</f>
        <v>Clear bio flexible belly banana, 14g (1.6mm) with a 5mm and a 10mm jewel ball - length 5/8'' (16mm) ''cut to fit to your size'' &amp; Crystal Color: Aquamarine  &amp;  Color: Clear</v>
      </c>
      <c r="B82" s="57" t="str">
        <f>'Copy paste to Here'!C86</f>
        <v>BNOCC</v>
      </c>
      <c r="C82" s="57" t="s">
        <v>776</v>
      </c>
      <c r="D82" s="58">
        <f>Invoice!B86</f>
        <v>2</v>
      </c>
      <c r="E82" s="59">
        <f>'Shipping Invoice'!J86*$N$1</f>
        <v>52.85</v>
      </c>
      <c r="F82" s="59">
        <f t="shared" si="0"/>
        <v>105.7</v>
      </c>
      <c r="G82" s="60">
        <f t="shared" si="1"/>
        <v>52.85</v>
      </c>
      <c r="H82" s="63">
        <f t="shared" si="2"/>
        <v>105.7</v>
      </c>
    </row>
    <row r="83" spans="1:8" s="62" customFormat="1" ht="24">
      <c r="A83" s="56" t="str">
        <f>IF((LEN('Copy paste to Here'!G87))&gt;5,((CONCATENATE('Copy paste to Here'!G87," &amp; ",'Copy paste to Here'!D87,"  &amp;  ",'Copy paste to Here'!E87))),"Empty Cell")</f>
        <v>Anodized 316L steel eyebrow banana, 16g (1.2mm) with two 3mm dices &amp; Length: 8mm  &amp;  Color: Black</v>
      </c>
      <c r="B83" s="57" t="str">
        <f>'Copy paste to Here'!C87</f>
        <v>BNT2DI</v>
      </c>
      <c r="C83" s="57" t="s">
        <v>777</v>
      </c>
      <c r="D83" s="58">
        <f>Invoice!B87</f>
        <v>3</v>
      </c>
      <c r="E83" s="59">
        <f>'Shipping Invoice'!J87*$N$1</f>
        <v>41.5</v>
      </c>
      <c r="F83" s="59">
        <f t="shared" ref="F83:F146" si="3">D83*E83</f>
        <v>124.5</v>
      </c>
      <c r="G83" s="60">
        <f t="shared" ref="G83:G146" si="4">E83*$E$14</f>
        <v>41.5</v>
      </c>
      <c r="H83" s="63">
        <f t="shared" ref="H83:H146" si="5">D83*G83</f>
        <v>124.5</v>
      </c>
    </row>
    <row r="84" spans="1:8" s="62" customFormat="1" ht="24">
      <c r="A84" s="56" t="str">
        <f>IF((LEN('Copy paste to Here'!G88))&gt;5,((CONCATENATE('Copy paste to Here'!G88," &amp; ",'Copy paste to Here'!D88,"  &amp;  ",'Copy paste to Here'!E88))),"Empty Cell")</f>
        <v>Anodized 316L steel eyebrow banana, 16g (1.2mm) with two 3mm dices &amp; Length: 10mm  &amp;  Color: Black</v>
      </c>
      <c r="B84" s="57" t="str">
        <f>'Copy paste to Here'!C88</f>
        <v>BNT2DI</v>
      </c>
      <c r="C84" s="57" t="s">
        <v>777</v>
      </c>
      <c r="D84" s="58">
        <f>Invoice!B88</f>
        <v>3</v>
      </c>
      <c r="E84" s="59">
        <f>'Shipping Invoice'!J88*$N$1</f>
        <v>41.5</v>
      </c>
      <c r="F84" s="59">
        <f t="shared" si="3"/>
        <v>124.5</v>
      </c>
      <c r="G84" s="60">
        <f t="shared" si="4"/>
        <v>41.5</v>
      </c>
      <c r="H84" s="63">
        <f t="shared" si="5"/>
        <v>124.5</v>
      </c>
    </row>
    <row r="85" spans="1:8" s="62" customFormat="1" ht="24">
      <c r="A85" s="56" t="str">
        <f>IF((LEN('Copy paste to Here'!G89))&gt;5,((CONCATENATE('Copy paste to Here'!G89," &amp; ",'Copy paste to Here'!D89,"  &amp;  ",'Copy paste to Here'!E89))),"Empty Cell")</f>
        <v>Anodized surgical steel banana, 14g (1.6mm) with two 4mm balls &amp; Length: 12mm  &amp;  Color: Blue</v>
      </c>
      <c r="B85" s="57" t="str">
        <f>'Copy paste to Here'!C89</f>
        <v>BNTB4</v>
      </c>
      <c r="C85" s="57" t="s">
        <v>779</v>
      </c>
      <c r="D85" s="58">
        <f>Invoice!B89</f>
        <v>2</v>
      </c>
      <c r="E85" s="59">
        <f>'Shipping Invoice'!J89*$N$1</f>
        <v>20.93</v>
      </c>
      <c r="F85" s="59">
        <f t="shared" si="3"/>
        <v>41.86</v>
      </c>
      <c r="G85" s="60">
        <f t="shared" si="4"/>
        <v>20.93</v>
      </c>
      <c r="H85" s="63">
        <f t="shared" si="5"/>
        <v>41.86</v>
      </c>
    </row>
    <row r="86" spans="1:8" s="62" customFormat="1" ht="24">
      <c r="A86" s="56" t="str">
        <f>IF((LEN('Copy paste to Here'!G90))&gt;5,((CONCATENATE('Copy paste to Here'!G90," &amp; ",'Copy paste to Here'!D90,"  &amp;  ",'Copy paste to Here'!E90))),"Empty Cell")</f>
        <v xml:space="preserve">Surgical steel circular barbell, 18g (1mm) with two 3mm balls &amp; Length: 6mm  &amp;  </v>
      </c>
      <c r="B86" s="57" t="str">
        <f>'Copy paste to Here'!C90</f>
        <v>CB18B3</v>
      </c>
      <c r="C86" s="57" t="s">
        <v>781</v>
      </c>
      <c r="D86" s="58">
        <f>Invoice!B90</f>
        <v>3</v>
      </c>
      <c r="E86" s="59">
        <f>'Shipping Invoice'!J90*$N$1</f>
        <v>10.29</v>
      </c>
      <c r="F86" s="59">
        <f t="shared" si="3"/>
        <v>30.869999999999997</v>
      </c>
      <c r="G86" s="60">
        <f t="shared" si="4"/>
        <v>10.29</v>
      </c>
      <c r="H86" s="63">
        <f t="shared" si="5"/>
        <v>30.869999999999997</v>
      </c>
    </row>
    <row r="87" spans="1:8" s="62" customFormat="1" ht="24">
      <c r="A87" s="56" t="str">
        <f>IF((LEN('Copy paste to Here'!G91))&gt;5,((CONCATENATE('Copy paste to Here'!G91," &amp; ",'Copy paste to Here'!D91,"  &amp;  ",'Copy paste to Here'!E91))),"Empty Cell")</f>
        <v>Surgical steel circular barbell, 18g (1mm) with two 3mm bezel set jewel balls &amp; Size: 8mm  &amp;  Cz Color: Clear</v>
      </c>
      <c r="B87" s="57" t="str">
        <f>'Copy paste to Here'!C91</f>
        <v>CB18JB3</v>
      </c>
      <c r="C87" s="57" t="s">
        <v>783</v>
      </c>
      <c r="D87" s="58">
        <f>Invoice!B91</f>
        <v>2</v>
      </c>
      <c r="E87" s="59">
        <f>'Shipping Invoice'!J91*$N$1</f>
        <v>20.93</v>
      </c>
      <c r="F87" s="59">
        <f t="shared" si="3"/>
        <v>41.86</v>
      </c>
      <c r="G87" s="60">
        <f t="shared" si="4"/>
        <v>20.93</v>
      </c>
      <c r="H87" s="63">
        <f t="shared" si="5"/>
        <v>41.86</v>
      </c>
    </row>
    <row r="88" spans="1:8" s="62" customFormat="1" ht="24">
      <c r="A88" s="56" t="str">
        <f>IF((LEN('Copy paste to Here'!G92))&gt;5,((CONCATENATE('Copy paste to Here'!G92," &amp; ",'Copy paste to Here'!D92,"  &amp;  ",'Copy paste to Here'!E92))),"Empty Cell")</f>
        <v xml:space="preserve">Surgical steel circular barbell, 20g (0.8mm) with two 3mm balls &amp; Length: 6mm  &amp;  </v>
      </c>
      <c r="B88" s="57" t="str">
        <f>'Copy paste to Here'!C92</f>
        <v>CB20B</v>
      </c>
      <c r="C88" s="57" t="s">
        <v>785</v>
      </c>
      <c r="D88" s="58">
        <f>Invoice!B92</f>
        <v>6</v>
      </c>
      <c r="E88" s="59">
        <f>'Shipping Invoice'!J92*$N$1</f>
        <v>13.83</v>
      </c>
      <c r="F88" s="59">
        <f t="shared" si="3"/>
        <v>82.98</v>
      </c>
      <c r="G88" s="60">
        <f t="shared" si="4"/>
        <v>13.83</v>
      </c>
      <c r="H88" s="63">
        <f t="shared" si="5"/>
        <v>82.98</v>
      </c>
    </row>
    <row r="89" spans="1:8" s="62" customFormat="1" ht="24">
      <c r="A89" s="56" t="str">
        <f>IF((LEN('Copy paste to Here'!G93))&gt;5,((CONCATENATE('Copy paste to Here'!G93," &amp; ",'Copy paste to Here'!D93,"  &amp;  ",'Copy paste to Here'!E93))),"Empty Cell")</f>
        <v xml:space="preserve">Surgical steel circular barbell, 20g (0.8mm) with two 3mm balls &amp; Length: 8mm  &amp;  </v>
      </c>
      <c r="B89" s="57" t="str">
        <f>'Copy paste to Here'!C93</f>
        <v>CB20B</v>
      </c>
      <c r="C89" s="57" t="s">
        <v>785</v>
      </c>
      <c r="D89" s="58">
        <f>Invoice!B93</f>
        <v>10</v>
      </c>
      <c r="E89" s="59">
        <f>'Shipping Invoice'!J93*$N$1</f>
        <v>13.83</v>
      </c>
      <c r="F89" s="59">
        <f t="shared" si="3"/>
        <v>138.30000000000001</v>
      </c>
      <c r="G89" s="60">
        <f t="shared" si="4"/>
        <v>13.83</v>
      </c>
      <c r="H89" s="63">
        <f t="shared" si="5"/>
        <v>138.30000000000001</v>
      </c>
    </row>
    <row r="90" spans="1:8" s="62" customFormat="1" ht="24">
      <c r="A90" s="56" t="str">
        <f>IF((LEN('Copy paste to Here'!G94))&gt;5,((CONCATENATE('Copy paste to Here'!G94," &amp; ",'Copy paste to Here'!D94,"  &amp;  ",'Copy paste to Here'!E94))),"Empty Cell")</f>
        <v xml:space="preserve">Surgical steel circular barbell, 16g (1.2mm) with two 3mm balls &amp; Length: 12mm  &amp;  </v>
      </c>
      <c r="B90" s="57" t="str">
        <f>'Copy paste to Here'!C94</f>
        <v>CBEB</v>
      </c>
      <c r="C90" s="57" t="s">
        <v>787</v>
      </c>
      <c r="D90" s="58">
        <f>Invoice!B94</f>
        <v>3</v>
      </c>
      <c r="E90" s="59">
        <f>'Shipping Invoice'!J94*$N$1</f>
        <v>8.51</v>
      </c>
      <c r="F90" s="59">
        <f t="shared" si="3"/>
        <v>25.53</v>
      </c>
      <c r="G90" s="60">
        <f t="shared" si="4"/>
        <v>8.51</v>
      </c>
      <c r="H90" s="63">
        <f t="shared" si="5"/>
        <v>25.53</v>
      </c>
    </row>
    <row r="91" spans="1:8" s="62" customFormat="1" ht="24">
      <c r="A91" s="56" t="str">
        <f>IF((LEN('Copy paste to Here'!G95))&gt;5,((CONCATENATE('Copy paste to Here'!G95," &amp; ",'Copy paste to Here'!D95,"  &amp;  ",'Copy paste to Here'!E95))),"Empty Cell")</f>
        <v xml:space="preserve">Surgical steel circular barbell, 16g (1.2mm) with two 3mm balls &amp; Length: 16mm  &amp;  </v>
      </c>
      <c r="B91" s="57" t="str">
        <f>'Copy paste to Here'!C95</f>
        <v>CBEB</v>
      </c>
      <c r="C91" s="57" t="s">
        <v>787</v>
      </c>
      <c r="D91" s="58">
        <f>Invoice!B95</f>
        <v>2</v>
      </c>
      <c r="E91" s="59">
        <f>'Shipping Invoice'!J95*$N$1</f>
        <v>8.51</v>
      </c>
      <c r="F91" s="59">
        <f t="shared" si="3"/>
        <v>17.02</v>
      </c>
      <c r="G91" s="60">
        <f t="shared" si="4"/>
        <v>8.51</v>
      </c>
      <c r="H91" s="63">
        <f t="shared" si="5"/>
        <v>17.02</v>
      </c>
    </row>
    <row r="92" spans="1:8" s="62" customFormat="1" ht="24">
      <c r="A92" s="56" t="str">
        <f>IF((LEN('Copy paste to Here'!G96))&gt;5,((CONCATENATE('Copy paste to Here'!G96," &amp; ",'Copy paste to Here'!D96,"  &amp;  ",'Copy paste to Here'!E96))),"Empty Cell")</f>
        <v>Surgical steel circular barbell, 16g (1.2mm) with two 3mm solid color acrylic balls &amp; Length: 8mm  &amp;  Color: Light blue</v>
      </c>
      <c r="B92" s="57" t="str">
        <f>'Copy paste to Here'!C96</f>
        <v>CBESAB</v>
      </c>
      <c r="C92" s="57" t="s">
        <v>789</v>
      </c>
      <c r="D92" s="58">
        <f>Invoice!B96</f>
        <v>2</v>
      </c>
      <c r="E92" s="59">
        <f>'Shipping Invoice'!J96*$N$1</f>
        <v>6.03</v>
      </c>
      <c r="F92" s="59">
        <f t="shared" si="3"/>
        <v>12.06</v>
      </c>
      <c r="G92" s="60">
        <f t="shared" si="4"/>
        <v>6.03</v>
      </c>
      <c r="H92" s="63">
        <f t="shared" si="5"/>
        <v>12.06</v>
      </c>
    </row>
    <row r="93" spans="1:8" s="62" customFormat="1" ht="24">
      <c r="A93" s="56" t="str">
        <f>IF((LEN('Copy paste to Here'!G97))&gt;5,((CONCATENATE('Copy paste to Here'!G97," &amp; ",'Copy paste to Here'!D97,"  &amp;  ",'Copy paste to Here'!E97))),"Empty Cell")</f>
        <v>Anodized surgical steel circular barbell, 16g (1.2mm) with two 3mm dices &amp; Length: 10mm  &amp;  Color: Rainbow</v>
      </c>
      <c r="B93" s="57" t="str">
        <f>'Copy paste to Here'!C97</f>
        <v>CBETDI</v>
      </c>
      <c r="C93" s="57" t="s">
        <v>791</v>
      </c>
      <c r="D93" s="58">
        <f>Invoice!B97</f>
        <v>2</v>
      </c>
      <c r="E93" s="59">
        <f>'Shipping Invoice'!J97*$N$1</f>
        <v>42.92</v>
      </c>
      <c r="F93" s="59">
        <f t="shared" si="3"/>
        <v>85.84</v>
      </c>
      <c r="G93" s="60">
        <f t="shared" si="4"/>
        <v>42.92</v>
      </c>
      <c r="H93" s="63">
        <f t="shared" si="5"/>
        <v>85.84</v>
      </c>
    </row>
    <row r="94" spans="1:8" s="62" customFormat="1" ht="25.5">
      <c r="A94" s="56" t="str">
        <f>IF((LEN('Copy paste to Here'!G98))&gt;5,((CONCATENATE('Copy paste to Here'!G98," &amp; ",'Copy paste to Here'!D98,"  &amp;  ",'Copy paste to Here'!E98))),"Empty Cell")</f>
        <v xml:space="preserve">Surgical steel circular barbells, 16g (1.2mm) with two 3mm acrylic UV cones - length 5/16'' (8mm) &amp; Color: Light blue  &amp;  </v>
      </c>
      <c r="B94" s="57" t="str">
        <f>'Copy paste to Here'!C98</f>
        <v>CBEUVCN</v>
      </c>
      <c r="C94" s="57" t="s">
        <v>793</v>
      </c>
      <c r="D94" s="58">
        <f>Invoice!B98</f>
        <v>2</v>
      </c>
      <c r="E94" s="59">
        <f>'Shipping Invoice'!J98*$N$1</f>
        <v>6.38</v>
      </c>
      <c r="F94" s="59">
        <f t="shared" si="3"/>
        <v>12.76</v>
      </c>
      <c r="G94" s="60">
        <f t="shared" si="4"/>
        <v>6.38</v>
      </c>
      <c r="H94" s="63">
        <f t="shared" si="5"/>
        <v>12.76</v>
      </c>
    </row>
    <row r="95" spans="1:8" s="62" customFormat="1" ht="24">
      <c r="A95" s="56" t="str">
        <f>IF((LEN('Copy paste to Here'!G99))&gt;5,((CONCATENATE('Copy paste to Here'!G99," &amp; ",'Copy paste to Here'!D99,"  &amp;  ",'Copy paste to Here'!E99))),"Empty Cell")</f>
        <v xml:space="preserve">Surgical steel circular barbells, 16g (1.2mm) with two 3mm acrylic UV dices - length 5/16'' (8mm) &amp; Color: White  &amp;  </v>
      </c>
      <c r="B95" s="57" t="str">
        <f>'Copy paste to Here'!C99</f>
        <v>CBEUVDI</v>
      </c>
      <c r="C95" s="57" t="s">
        <v>794</v>
      </c>
      <c r="D95" s="58">
        <f>Invoice!B99</f>
        <v>5</v>
      </c>
      <c r="E95" s="59">
        <f>'Shipping Invoice'!J99*$N$1</f>
        <v>13.83</v>
      </c>
      <c r="F95" s="59">
        <f t="shared" si="3"/>
        <v>69.150000000000006</v>
      </c>
      <c r="G95" s="60">
        <f t="shared" si="4"/>
        <v>13.83</v>
      </c>
      <c r="H95" s="63">
        <f t="shared" si="5"/>
        <v>69.150000000000006</v>
      </c>
    </row>
    <row r="96" spans="1:8" s="62" customFormat="1" ht="24">
      <c r="A96" s="56" t="str">
        <f>IF((LEN('Copy paste to Here'!G100))&gt;5,((CONCATENATE('Copy paste to Here'!G100," &amp; ",'Copy paste to Here'!D100,"  &amp;  ",'Copy paste to Here'!E100))),"Empty Cell")</f>
        <v xml:space="preserve">Surgical steel circular barbells, 16g (1.2mm) with two 3mm acrylic UV dices - length 5/16'' (8mm) &amp; Color: Light blue  &amp;  </v>
      </c>
      <c r="B96" s="57" t="str">
        <f>'Copy paste to Here'!C100</f>
        <v>CBEUVDI</v>
      </c>
      <c r="C96" s="57" t="s">
        <v>794</v>
      </c>
      <c r="D96" s="58">
        <f>Invoice!B100</f>
        <v>7</v>
      </c>
      <c r="E96" s="59">
        <f>'Shipping Invoice'!J100*$N$1</f>
        <v>13.83</v>
      </c>
      <c r="F96" s="59">
        <f t="shared" si="3"/>
        <v>96.81</v>
      </c>
      <c r="G96" s="60">
        <f t="shared" si="4"/>
        <v>13.83</v>
      </c>
      <c r="H96" s="63">
        <f t="shared" si="5"/>
        <v>96.81</v>
      </c>
    </row>
    <row r="97" spans="1:8" s="62" customFormat="1" ht="24">
      <c r="A97" s="56" t="str">
        <f>IF((LEN('Copy paste to Here'!G101))&gt;5,((CONCATENATE('Copy paste to Here'!G101," &amp; ",'Copy paste to Here'!D101,"  &amp;  ",'Copy paste to Here'!E101))),"Empty Cell")</f>
        <v xml:space="preserve">Surgical steel circular barbells, 16g (1.2mm) with two 3mm acrylic UV dices - length 5/16'' (8mm) &amp; Color: Purple  &amp;  </v>
      </c>
      <c r="B97" s="57" t="str">
        <f>'Copy paste to Here'!C101</f>
        <v>CBEUVDI</v>
      </c>
      <c r="C97" s="57" t="s">
        <v>794</v>
      </c>
      <c r="D97" s="58">
        <f>Invoice!B101</f>
        <v>5</v>
      </c>
      <c r="E97" s="59">
        <f>'Shipping Invoice'!J101*$N$1</f>
        <v>13.83</v>
      </c>
      <c r="F97" s="59">
        <f t="shared" si="3"/>
        <v>69.150000000000006</v>
      </c>
      <c r="G97" s="60">
        <f t="shared" si="4"/>
        <v>13.83</v>
      </c>
      <c r="H97" s="63">
        <f t="shared" si="5"/>
        <v>69.150000000000006</v>
      </c>
    </row>
    <row r="98" spans="1:8" s="62" customFormat="1" ht="24">
      <c r="A98" s="56" t="str">
        <f>IF((LEN('Copy paste to Here'!G102))&gt;5,((CONCATENATE('Copy paste to Here'!G102," &amp; ",'Copy paste to Here'!D102,"  &amp;  ",'Copy paste to Here'!E102))),"Empty Cell")</f>
        <v xml:space="preserve">Surgical steel circular barbells, 16g (1.2mm) with two 3mm acrylic UV dices - length 5/16'' (8mm) &amp; Color: Red  &amp;  </v>
      </c>
      <c r="B98" s="57" t="str">
        <f>'Copy paste to Here'!C102</f>
        <v>CBEUVDI</v>
      </c>
      <c r="C98" s="57" t="s">
        <v>794</v>
      </c>
      <c r="D98" s="58">
        <f>Invoice!B102</f>
        <v>5</v>
      </c>
      <c r="E98" s="59">
        <f>'Shipping Invoice'!J102*$N$1</f>
        <v>13.83</v>
      </c>
      <c r="F98" s="59">
        <f t="shared" si="3"/>
        <v>69.150000000000006</v>
      </c>
      <c r="G98" s="60">
        <f t="shared" si="4"/>
        <v>13.83</v>
      </c>
      <c r="H98" s="63">
        <f t="shared" si="5"/>
        <v>69.150000000000006</v>
      </c>
    </row>
    <row r="99" spans="1:8" s="62" customFormat="1" ht="24">
      <c r="A99" s="56" t="str">
        <f>IF((LEN('Copy paste to Here'!G103))&gt;5,((CONCATENATE('Copy paste to Here'!G103," &amp; ",'Copy paste to Here'!D103,"  &amp;  ",'Copy paste to Here'!E103))),"Empty Cell")</f>
        <v>Surgical steel circular barbell, 20g (0.8mm) with two 3mm bezel jewel balls &amp; Size: 8mm  &amp;  Cz Color: Amethyst</v>
      </c>
      <c r="B99" s="57" t="str">
        <f>'Copy paste to Here'!C103</f>
        <v>CBJB3XS</v>
      </c>
      <c r="C99" s="57" t="s">
        <v>795</v>
      </c>
      <c r="D99" s="58">
        <f>Invoice!B103</f>
        <v>2</v>
      </c>
      <c r="E99" s="59">
        <f>'Shipping Invoice'!J103*$N$1</f>
        <v>23.41</v>
      </c>
      <c r="F99" s="59">
        <f t="shared" si="3"/>
        <v>46.82</v>
      </c>
      <c r="G99" s="60">
        <f t="shared" si="4"/>
        <v>23.41</v>
      </c>
      <c r="H99" s="63">
        <f t="shared" si="5"/>
        <v>46.82</v>
      </c>
    </row>
    <row r="100" spans="1:8" s="62" customFormat="1" ht="24">
      <c r="A100" s="56" t="str">
        <f>IF((LEN('Copy paste to Here'!G104))&gt;5,((CONCATENATE('Copy paste to Here'!G104," &amp; ",'Copy paste to Here'!D104,"  &amp;  ",'Copy paste to Here'!E104))),"Empty Cell")</f>
        <v xml:space="preserve">Surgical steel circular barbell, 14g (1.6mm) with two 4mm dices &amp; Length: 12mm  &amp;  </v>
      </c>
      <c r="B100" s="57" t="str">
        <f>'Copy paste to Here'!C104</f>
        <v>CBSDI</v>
      </c>
      <c r="C100" s="57" t="s">
        <v>798</v>
      </c>
      <c r="D100" s="58">
        <f>Invoice!B104</f>
        <v>4</v>
      </c>
      <c r="E100" s="59">
        <f>'Shipping Invoice'!J104*$N$1</f>
        <v>25.18</v>
      </c>
      <c r="F100" s="59">
        <f t="shared" si="3"/>
        <v>100.72</v>
      </c>
      <c r="G100" s="60">
        <f t="shared" si="4"/>
        <v>25.18</v>
      </c>
      <c r="H100" s="63">
        <f t="shared" si="5"/>
        <v>100.72</v>
      </c>
    </row>
    <row r="101" spans="1:8" s="62" customFormat="1" ht="24">
      <c r="A101" s="56" t="str">
        <f>IF((LEN('Copy paste to Here'!G105))&gt;5,((CONCATENATE('Copy paste to Here'!G105," &amp; ",'Copy paste to Here'!D105,"  &amp;  ",'Copy paste to Here'!E105))),"Empty Cell")</f>
        <v>Anodized surgical steel circular barbell, 14g (1.6mm) with two 4mm balls &amp; Length: 8mm  &amp;  Color: Black</v>
      </c>
      <c r="B101" s="57" t="str">
        <f>'Copy paste to Here'!C105</f>
        <v>CBTB4</v>
      </c>
      <c r="C101" s="57" t="s">
        <v>719</v>
      </c>
      <c r="D101" s="58">
        <f>Invoice!B105</f>
        <v>6</v>
      </c>
      <c r="E101" s="59">
        <f>'Shipping Invoice'!J105*$N$1</f>
        <v>22.7</v>
      </c>
      <c r="F101" s="59">
        <f t="shared" si="3"/>
        <v>136.19999999999999</v>
      </c>
      <c r="G101" s="60">
        <f t="shared" si="4"/>
        <v>22.7</v>
      </c>
      <c r="H101" s="63">
        <f t="shared" si="5"/>
        <v>136.19999999999999</v>
      </c>
    </row>
    <row r="102" spans="1:8" s="62" customFormat="1" ht="24">
      <c r="A102" s="56" t="str">
        <f>IF((LEN('Copy paste to Here'!G106))&gt;5,((CONCATENATE('Copy paste to Here'!G106," &amp; ",'Copy paste to Here'!D106,"  &amp;  ",'Copy paste to Here'!E106))),"Empty Cell")</f>
        <v>Anodized surgical steel circular barbell, 14g (1.6mm) with two 4mm balls &amp; Length: 12mm  &amp;  Color: Black</v>
      </c>
      <c r="B102" s="57" t="str">
        <f>'Copy paste to Here'!C106</f>
        <v>CBTB4</v>
      </c>
      <c r="C102" s="57" t="s">
        <v>719</v>
      </c>
      <c r="D102" s="58">
        <f>Invoice!B106</f>
        <v>9</v>
      </c>
      <c r="E102" s="59">
        <f>'Shipping Invoice'!J106*$N$1</f>
        <v>22.7</v>
      </c>
      <c r="F102" s="59">
        <f t="shared" si="3"/>
        <v>204.29999999999998</v>
      </c>
      <c r="G102" s="60">
        <f t="shared" si="4"/>
        <v>22.7</v>
      </c>
      <c r="H102" s="63">
        <f t="shared" si="5"/>
        <v>204.29999999999998</v>
      </c>
    </row>
    <row r="103" spans="1:8" s="62" customFormat="1" ht="24">
      <c r="A103" s="56" t="str">
        <f>IF((LEN('Copy paste to Here'!G107))&gt;5,((CONCATENATE('Copy paste to Here'!G107," &amp; ",'Copy paste to Here'!D107,"  &amp;  ",'Copy paste to Here'!E107))),"Empty Cell")</f>
        <v>Anodized surgical steel circular barbell, 14g (1.6mm) with two 4mm balls &amp; Length: 12mm  &amp;  Color: Blue</v>
      </c>
      <c r="B103" s="57" t="str">
        <f>'Copy paste to Here'!C107</f>
        <v>CBTB4</v>
      </c>
      <c r="C103" s="57" t="s">
        <v>719</v>
      </c>
      <c r="D103" s="58">
        <f>Invoice!B107</f>
        <v>2</v>
      </c>
      <c r="E103" s="59">
        <f>'Shipping Invoice'!J107*$N$1</f>
        <v>22.7</v>
      </c>
      <c r="F103" s="59">
        <f t="shared" si="3"/>
        <v>45.4</v>
      </c>
      <c r="G103" s="60">
        <f t="shared" si="4"/>
        <v>22.7</v>
      </c>
      <c r="H103" s="63">
        <f t="shared" si="5"/>
        <v>45.4</v>
      </c>
    </row>
    <row r="104" spans="1:8" s="62" customFormat="1" ht="24">
      <c r="A104" s="56" t="str">
        <f>IF((LEN('Copy paste to Here'!G108))&gt;5,((CONCATENATE('Copy paste to Here'!G108," &amp; ",'Copy paste to Here'!D108,"  &amp;  ",'Copy paste to Here'!E108))),"Empty Cell")</f>
        <v>Anodized surgical steel circular barbell, 14g (1.6mm) with two 4mm cones &amp; Length: 8mm  &amp;  Color: Black</v>
      </c>
      <c r="B104" s="57" t="str">
        <f>'Copy paste to Here'!C108</f>
        <v>CBTCNM</v>
      </c>
      <c r="C104" s="57" t="s">
        <v>721</v>
      </c>
      <c r="D104" s="58">
        <f>Invoice!B108</f>
        <v>6</v>
      </c>
      <c r="E104" s="59">
        <f>'Shipping Invoice'!J108*$N$1</f>
        <v>22.7</v>
      </c>
      <c r="F104" s="59">
        <f t="shared" si="3"/>
        <v>136.19999999999999</v>
      </c>
      <c r="G104" s="60">
        <f t="shared" si="4"/>
        <v>22.7</v>
      </c>
      <c r="H104" s="63">
        <f t="shared" si="5"/>
        <v>136.19999999999999</v>
      </c>
    </row>
    <row r="105" spans="1:8" s="62" customFormat="1" ht="24">
      <c r="A105" s="56" t="str">
        <f>IF((LEN('Copy paste to Here'!G109))&gt;5,((CONCATENATE('Copy paste to Here'!G109," &amp; ",'Copy paste to Here'!D109,"  &amp;  ",'Copy paste to Here'!E109))),"Empty Cell")</f>
        <v>Anodized surgical steel circular barbell, 14g (1.6mm) with two 4mm cones &amp; Length: 12mm  &amp;  Color: Black</v>
      </c>
      <c r="B105" s="57" t="str">
        <f>'Copy paste to Here'!C109</f>
        <v>CBTCNM</v>
      </c>
      <c r="C105" s="57" t="s">
        <v>721</v>
      </c>
      <c r="D105" s="58">
        <f>Invoice!B109</f>
        <v>9</v>
      </c>
      <c r="E105" s="59">
        <f>'Shipping Invoice'!J109*$N$1</f>
        <v>22.7</v>
      </c>
      <c r="F105" s="59">
        <f t="shared" si="3"/>
        <v>204.29999999999998</v>
      </c>
      <c r="G105" s="60">
        <f t="shared" si="4"/>
        <v>22.7</v>
      </c>
      <c r="H105" s="63">
        <f t="shared" si="5"/>
        <v>204.29999999999998</v>
      </c>
    </row>
    <row r="106" spans="1:8" s="62" customFormat="1" ht="24">
      <c r="A106" s="56" t="str">
        <f>IF((LEN('Copy paste to Here'!G110))&gt;5,((CONCATENATE('Copy paste to Here'!G110," &amp; ",'Copy paste to Here'!D110,"  &amp;  ",'Copy paste to Here'!E110))),"Empty Cell")</f>
        <v>Anodized surgical steel circular barbell, 14g (1.6mm) with two 4mm dices &amp; Length: 10mm  &amp;  Color: Black</v>
      </c>
      <c r="B106" s="57" t="str">
        <f>'Copy paste to Here'!C110</f>
        <v>CBTDI</v>
      </c>
      <c r="C106" s="57" t="s">
        <v>800</v>
      </c>
      <c r="D106" s="58">
        <f>Invoice!B110</f>
        <v>4</v>
      </c>
      <c r="E106" s="59">
        <f>'Shipping Invoice'!J110*$N$1</f>
        <v>44.34</v>
      </c>
      <c r="F106" s="59">
        <f t="shared" si="3"/>
        <v>177.36</v>
      </c>
      <c r="G106" s="60">
        <f t="shared" si="4"/>
        <v>44.34</v>
      </c>
      <c r="H106" s="63">
        <f t="shared" si="5"/>
        <v>177.36</v>
      </c>
    </row>
    <row r="107" spans="1:8" s="62" customFormat="1" ht="24">
      <c r="A107" s="56" t="str">
        <f>IF((LEN('Copy paste to Here'!G111))&gt;5,((CONCATENATE('Copy paste to Here'!G111," &amp; ",'Copy paste to Here'!D111,"  &amp;  ",'Copy paste to Here'!E111))),"Empty Cell")</f>
        <v xml:space="preserve">Surgical steel Industrial barbell, 16g (1.2mm) with a 4mm cone and a casted arrow end &amp; Length: 35mm  &amp;  </v>
      </c>
      <c r="B107" s="57" t="str">
        <f>'Copy paste to Here'!C111</f>
        <v>INDSAW</v>
      </c>
      <c r="C107" s="57" t="s">
        <v>802</v>
      </c>
      <c r="D107" s="58">
        <f>Invoice!B111</f>
        <v>2</v>
      </c>
      <c r="E107" s="59">
        <f>'Shipping Invoice'!J111*$N$1</f>
        <v>59.59</v>
      </c>
      <c r="F107" s="59">
        <f t="shared" si="3"/>
        <v>119.18</v>
      </c>
      <c r="G107" s="60">
        <f t="shared" si="4"/>
        <v>59.59</v>
      </c>
      <c r="H107" s="63">
        <f t="shared" si="5"/>
        <v>119.18</v>
      </c>
    </row>
    <row r="108" spans="1:8" s="62" customFormat="1" ht="24">
      <c r="A108" s="56" t="str">
        <f>IF((LEN('Copy paste to Here'!G112))&gt;5,((CONCATENATE('Copy paste to Here'!G112," &amp; ",'Copy paste to Here'!D112,"  &amp;  ",'Copy paste to Here'!E112))),"Empty Cell")</f>
        <v xml:space="preserve">Surgical steel Industrial barbell, 16g (1.2mm) with a 4mm cone and a casted arrow end &amp; Length: 42mm  &amp;  </v>
      </c>
      <c r="B108" s="57" t="str">
        <f>'Copy paste to Here'!C112</f>
        <v>INDSAW</v>
      </c>
      <c r="C108" s="57" t="s">
        <v>802</v>
      </c>
      <c r="D108" s="58">
        <f>Invoice!B112</f>
        <v>2</v>
      </c>
      <c r="E108" s="59">
        <f>'Shipping Invoice'!J112*$N$1</f>
        <v>59.59</v>
      </c>
      <c r="F108" s="59">
        <f t="shared" si="3"/>
        <v>119.18</v>
      </c>
      <c r="G108" s="60">
        <f t="shared" si="4"/>
        <v>59.59</v>
      </c>
      <c r="H108" s="63">
        <f t="shared" si="5"/>
        <v>119.18</v>
      </c>
    </row>
    <row r="109" spans="1:8" s="62" customFormat="1" ht="24">
      <c r="A109" s="56" t="str">
        <f>IF((LEN('Copy paste to Here'!G113))&gt;5,((CONCATENATE('Copy paste to Here'!G113," &amp; ",'Copy paste to Here'!D113,"  &amp;  ",'Copy paste to Here'!E113))),"Empty Cell")</f>
        <v xml:space="preserve">Surgical steel labret, 18g (1mm) with 3mm cone &amp; Length: 6mm  &amp;  </v>
      </c>
      <c r="B109" s="57" t="str">
        <f>'Copy paste to Here'!C113</f>
        <v>LB18CN3</v>
      </c>
      <c r="C109" s="57" t="s">
        <v>804</v>
      </c>
      <c r="D109" s="58">
        <f>Invoice!B113</f>
        <v>12</v>
      </c>
      <c r="E109" s="59">
        <f>'Shipping Invoice'!J113*$N$1</f>
        <v>8.51</v>
      </c>
      <c r="F109" s="59">
        <f t="shared" si="3"/>
        <v>102.12</v>
      </c>
      <c r="G109" s="60">
        <f t="shared" si="4"/>
        <v>8.51</v>
      </c>
      <c r="H109" s="63">
        <f t="shared" si="5"/>
        <v>102.12</v>
      </c>
    </row>
    <row r="110" spans="1:8" s="62" customFormat="1" ht="24">
      <c r="A110" s="56" t="str">
        <f>IF((LEN('Copy paste to Here'!G114))&gt;5,((CONCATENATE('Copy paste to Here'!G114," &amp; ",'Copy paste to Here'!D114,"  &amp;  ",'Copy paste to Here'!E114))),"Empty Cell")</f>
        <v>Surgical steel internal threaded labret, 16g (1.2mm) with a 2.5mm flat head crystal top &amp; Length: 6mm  &amp;  Crystal Color: Clear</v>
      </c>
      <c r="B110" s="57" t="str">
        <f>'Copy paste to Here'!C114</f>
        <v>LBIC</v>
      </c>
      <c r="C110" s="57" t="s">
        <v>806</v>
      </c>
      <c r="D110" s="58">
        <f>Invoice!B114</f>
        <v>2</v>
      </c>
      <c r="E110" s="59">
        <f>'Shipping Invoice'!J114*$N$1</f>
        <v>20.93</v>
      </c>
      <c r="F110" s="59">
        <f t="shared" si="3"/>
        <v>41.86</v>
      </c>
      <c r="G110" s="60">
        <f t="shared" si="4"/>
        <v>20.93</v>
      </c>
      <c r="H110" s="63">
        <f t="shared" si="5"/>
        <v>41.86</v>
      </c>
    </row>
    <row r="111" spans="1:8" s="62" customFormat="1" ht="24">
      <c r="A111" s="56" t="str">
        <f>IF((LEN('Copy paste to Here'!G115))&gt;5,((CONCATENATE('Copy paste to Here'!G115," &amp; ",'Copy paste to Here'!D115,"  &amp;  ",'Copy paste to Here'!E115))),"Empty Cell")</f>
        <v>Surgical steel internal threaded labret, 16g (1.2mm) with a 2.5mm flat head crystal top &amp; Length: 10mm  &amp;  Crystal Color: Clear</v>
      </c>
      <c r="B111" s="57" t="str">
        <f>'Copy paste to Here'!C115</f>
        <v>LBIC</v>
      </c>
      <c r="C111" s="57" t="s">
        <v>806</v>
      </c>
      <c r="D111" s="58">
        <f>Invoice!B115</f>
        <v>6</v>
      </c>
      <c r="E111" s="59">
        <f>'Shipping Invoice'!J115*$N$1</f>
        <v>20.93</v>
      </c>
      <c r="F111" s="59">
        <f t="shared" si="3"/>
        <v>125.58</v>
      </c>
      <c r="G111" s="60">
        <f t="shared" si="4"/>
        <v>20.93</v>
      </c>
      <c r="H111" s="63">
        <f t="shared" si="5"/>
        <v>125.58</v>
      </c>
    </row>
    <row r="112" spans="1:8" s="62" customFormat="1" ht="24">
      <c r="A112" s="56" t="str">
        <f>IF((LEN('Copy paste to Here'!G116))&gt;5,((CONCATENATE('Copy paste to Here'!G116," &amp; ",'Copy paste to Here'!D116,"  &amp;  ",'Copy paste to Here'!E116))),"Empty Cell")</f>
        <v>Surgical steel internal threaded labret, 16g (1.2mm) with a 2.5mm flat head crystal top &amp; Length: 11mm  &amp;  Crystal Color: Clear</v>
      </c>
      <c r="B112" s="57" t="str">
        <f>'Copy paste to Here'!C116</f>
        <v>LBIC</v>
      </c>
      <c r="C112" s="57" t="s">
        <v>806</v>
      </c>
      <c r="D112" s="58">
        <f>Invoice!B116</f>
        <v>2</v>
      </c>
      <c r="E112" s="59">
        <f>'Shipping Invoice'!J116*$N$1</f>
        <v>20.93</v>
      </c>
      <c r="F112" s="59">
        <f t="shared" si="3"/>
        <v>41.86</v>
      </c>
      <c r="G112" s="60">
        <f t="shared" si="4"/>
        <v>20.93</v>
      </c>
      <c r="H112" s="63">
        <f t="shared" si="5"/>
        <v>41.86</v>
      </c>
    </row>
    <row r="113" spans="1:8" s="62" customFormat="1" ht="24">
      <c r="A113" s="56" t="str">
        <f>IF((LEN('Copy paste to Here'!G117))&gt;5,((CONCATENATE('Copy paste to Here'!G117," &amp; ",'Copy paste to Here'!D117,"  &amp;  ",'Copy paste to Here'!E117))),"Empty Cell")</f>
        <v>Surgical steel internal threaded labret, 16g (1.2mm) with a 2.5mm flat head crystal top &amp; Length: 12mm  &amp;  Crystal Color: Clear</v>
      </c>
      <c r="B113" s="57" t="str">
        <f>'Copy paste to Here'!C117</f>
        <v>LBIC</v>
      </c>
      <c r="C113" s="57" t="s">
        <v>806</v>
      </c>
      <c r="D113" s="58">
        <f>Invoice!B117</f>
        <v>4</v>
      </c>
      <c r="E113" s="59">
        <f>'Shipping Invoice'!J117*$N$1</f>
        <v>20.93</v>
      </c>
      <c r="F113" s="59">
        <f t="shared" si="3"/>
        <v>83.72</v>
      </c>
      <c r="G113" s="60">
        <f t="shared" si="4"/>
        <v>20.93</v>
      </c>
      <c r="H113" s="63">
        <f t="shared" si="5"/>
        <v>83.72</v>
      </c>
    </row>
    <row r="114" spans="1:8" s="62" customFormat="1" ht="36">
      <c r="A114" s="56" t="str">
        <f>IF((LEN('Copy paste to Here'!G118))&gt;5,((CONCATENATE('Copy paste to Here'!G118," &amp; ",'Copy paste to Here'!D118,"  &amp;  ",'Copy paste to Here'!E118))),"Empty Cell")</f>
        <v>Surgical steel internally threaded labret, 16g (1.2mm) with crystal flat head sized 3mm to 5mm for triple tragus piercings &amp; Length: 10mm with 4mm top part  &amp;  Crystal Color: Clear</v>
      </c>
      <c r="B114" s="57" t="str">
        <f>'Copy paste to Here'!C118</f>
        <v>LBIFB</v>
      </c>
      <c r="C114" s="57" t="s">
        <v>893</v>
      </c>
      <c r="D114" s="58">
        <f>Invoice!B118</f>
        <v>3</v>
      </c>
      <c r="E114" s="59">
        <f>'Shipping Invoice'!J118*$N$1</f>
        <v>35.11</v>
      </c>
      <c r="F114" s="59">
        <f t="shared" si="3"/>
        <v>105.33</v>
      </c>
      <c r="G114" s="60">
        <f t="shared" si="4"/>
        <v>35.11</v>
      </c>
      <c r="H114" s="63">
        <f t="shared" si="5"/>
        <v>105.33</v>
      </c>
    </row>
    <row r="115" spans="1:8" s="62" customFormat="1" ht="36">
      <c r="A115" s="56" t="str">
        <f>IF((LEN('Copy paste to Here'!G119))&gt;5,((CONCATENATE('Copy paste to Here'!G119," &amp; ",'Copy paste to Here'!D119,"  &amp;  ",'Copy paste to Here'!E119))),"Empty Cell")</f>
        <v>Surgical steel internally threaded labret, 16g (1.2mm) with crystal flat head sized 3mm to 5mm for triple tragus piercings &amp; Length: 10mm with 4mm top part  &amp;  Crystal Color: Sapphire</v>
      </c>
      <c r="B115" s="57" t="str">
        <f>'Copy paste to Here'!C119</f>
        <v>LBIFB</v>
      </c>
      <c r="C115" s="57" t="s">
        <v>893</v>
      </c>
      <c r="D115" s="58">
        <f>Invoice!B119</f>
        <v>3</v>
      </c>
      <c r="E115" s="59">
        <f>'Shipping Invoice'!J119*$N$1</f>
        <v>35.11</v>
      </c>
      <c r="F115" s="59">
        <f t="shared" si="3"/>
        <v>105.33</v>
      </c>
      <c r="G115" s="60">
        <f t="shared" si="4"/>
        <v>35.11</v>
      </c>
      <c r="H115" s="63">
        <f t="shared" si="5"/>
        <v>105.33</v>
      </c>
    </row>
    <row r="116" spans="1:8" s="62" customFormat="1" ht="36">
      <c r="A116" s="56" t="str">
        <f>IF((LEN('Copy paste to Here'!G120))&gt;5,((CONCATENATE('Copy paste to Here'!G120," &amp; ",'Copy paste to Here'!D120,"  &amp;  ",'Copy paste to Here'!E120))),"Empty Cell")</f>
        <v>Surgical steel internally threaded labret, 16g (1.2mm) with crystal flat head sized 3mm to 5mm for triple tragus piercings &amp; Length: 10mm with 4mm top part  &amp;  Crystal Color: Aquamarine</v>
      </c>
      <c r="B116" s="57" t="str">
        <f>'Copy paste to Here'!C120</f>
        <v>LBIFB</v>
      </c>
      <c r="C116" s="57" t="s">
        <v>893</v>
      </c>
      <c r="D116" s="58">
        <f>Invoice!B120</f>
        <v>3</v>
      </c>
      <c r="E116" s="59">
        <f>'Shipping Invoice'!J120*$N$1</f>
        <v>35.11</v>
      </c>
      <c r="F116" s="59">
        <f t="shared" si="3"/>
        <v>105.33</v>
      </c>
      <c r="G116" s="60">
        <f t="shared" si="4"/>
        <v>35.11</v>
      </c>
      <c r="H116" s="63">
        <f t="shared" si="5"/>
        <v>105.33</v>
      </c>
    </row>
    <row r="117" spans="1:8" s="62" customFormat="1" ht="36">
      <c r="A117" s="56" t="str">
        <f>IF((LEN('Copy paste to Here'!G121))&gt;5,((CONCATENATE('Copy paste to Here'!G121," &amp; ",'Copy paste to Here'!D121,"  &amp;  ",'Copy paste to Here'!E121))),"Empty Cell")</f>
        <v>Surgical steel internally threaded labret, 16g (1.2mm) with crystal flat head sized 3mm to 5mm for triple tragus piercings &amp; Length: 10mm with 4mm top part  &amp;  Crystal Color: Blue Zircon</v>
      </c>
      <c r="B117" s="57" t="str">
        <f>'Copy paste to Here'!C121</f>
        <v>LBIFB</v>
      </c>
      <c r="C117" s="57" t="s">
        <v>893</v>
      </c>
      <c r="D117" s="58">
        <f>Invoice!B121</f>
        <v>3</v>
      </c>
      <c r="E117" s="59">
        <f>'Shipping Invoice'!J121*$N$1</f>
        <v>35.11</v>
      </c>
      <c r="F117" s="59">
        <f t="shared" si="3"/>
        <v>105.33</v>
      </c>
      <c r="G117" s="60">
        <f t="shared" si="4"/>
        <v>35.11</v>
      </c>
      <c r="H117" s="63">
        <f t="shared" si="5"/>
        <v>105.33</v>
      </c>
    </row>
    <row r="118" spans="1:8" s="62" customFormat="1" ht="25.5">
      <c r="A118" s="56" t="str">
        <f>IF((LEN('Copy paste to Here'!G122))&gt;5,((CONCATENATE('Copy paste to Here'!G122," &amp; ",'Copy paste to Here'!D122,"  &amp;  ",'Copy paste to Here'!E122))),"Empty Cell")</f>
        <v>Clear bio flexible labret, 16g (1.2mm) with a push in 2.5mm solid color acrylic ball &amp; Length: 6mm  &amp;  Color: Black</v>
      </c>
      <c r="B118" s="57" t="str">
        <f>'Copy paste to Here'!C122</f>
        <v>LBISAB25</v>
      </c>
      <c r="C118" s="57" t="s">
        <v>810</v>
      </c>
      <c r="D118" s="58">
        <f>Invoice!B122</f>
        <v>4</v>
      </c>
      <c r="E118" s="59">
        <f>'Shipping Invoice'!J122*$N$1</f>
        <v>10.29</v>
      </c>
      <c r="F118" s="59">
        <f t="shared" si="3"/>
        <v>41.16</v>
      </c>
      <c r="G118" s="60">
        <f t="shared" si="4"/>
        <v>10.29</v>
      </c>
      <c r="H118" s="63">
        <f t="shared" si="5"/>
        <v>41.16</v>
      </c>
    </row>
    <row r="119" spans="1:8" s="62" customFormat="1" ht="25.5">
      <c r="A119" s="56" t="str">
        <f>IF((LEN('Copy paste to Here'!G123))&gt;5,((CONCATENATE('Copy paste to Here'!G123," &amp; ",'Copy paste to Here'!D123,"  &amp;  ",'Copy paste to Here'!E123))),"Empty Cell")</f>
        <v>Clear bio flexible labret, 16g (1.2mm) with a push in 2.5mm solid color acrylic ball &amp; Length: 8mm  &amp;  Color: Black</v>
      </c>
      <c r="B119" s="57" t="str">
        <f>'Copy paste to Here'!C123</f>
        <v>LBISAB25</v>
      </c>
      <c r="C119" s="57" t="s">
        <v>810</v>
      </c>
      <c r="D119" s="58">
        <f>Invoice!B123</f>
        <v>4</v>
      </c>
      <c r="E119" s="59">
        <f>'Shipping Invoice'!J123*$N$1</f>
        <v>10.29</v>
      </c>
      <c r="F119" s="59">
        <f t="shared" si="3"/>
        <v>41.16</v>
      </c>
      <c r="G119" s="60">
        <f t="shared" si="4"/>
        <v>10.29</v>
      </c>
      <c r="H119" s="63">
        <f t="shared" si="5"/>
        <v>41.16</v>
      </c>
    </row>
    <row r="120" spans="1:8" s="62" customFormat="1" ht="24">
      <c r="A120" s="56" t="str">
        <f>IF((LEN('Copy paste to Here'!G124))&gt;5,((CONCATENATE('Copy paste to Here'!G124," &amp; ",'Copy paste to Here'!D124,"  &amp;  ",'Copy paste to Here'!E124))),"Empty Cell")</f>
        <v>16g Flexible acrylic labret retainer with push in disc &amp; Length: 8mm  &amp;  Color: Clear</v>
      </c>
      <c r="B120" s="57" t="str">
        <f>'Copy paste to Here'!C124</f>
        <v>LBRT16</v>
      </c>
      <c r="C120" s="57" t="s">
        <v>812</v>
      </c>
      <c r="D120" s="58">
        <f>Invoice!B124</f>
        <v>2</v>
      </c>
      <c r="E120" s="59">
        <f>'Shipping Invoice'!J124*$N$1</f>
        <v>4.97</v>
      </c>
      <c r="F120" s="59">
        <f t="shared" si="3"/>
        <v>9.94</v>
      </c>
      <c r="G120" s="60">
        <f t="shared" si="4"/>
        <v>4.97</v>
      </c>
      <c r="H120" s="63">
        <f t="shared" si="5"/>
        <v>9.94</v>
      </c>
    </row>
    <row r="121" spans="1:8" s="62" customFormat="1" ht="24">
      <c r="A121" s="56" t="str">
        <f>IF((LEN('Copy paste to Here'!G125))&gt;5,((CONCATENATE('Copy paste to Here'!G125," &amp; ",'Copy paste to Here'!D125,"  &amp;  ",'Copy paste to Here'!E125))),"Empty Cell")</f>
        <v>16g Flexible acrylic labret retainer with push in disc &amp; Length: 10mm  &amp;  Color: Clear</v>
      </c>
      <c r="B121" s="57" t="str">
        <f>'Copy paste to Here'!C125</f>
        <v>LBRT16</v>
      </c>
      <c r="C121" s="57" t="s">
        <v>812</v>
      </c>
      <c r="D121" s="58">
        <f>Invoice!B125</f>
        <v>20</v>
      </c>
      <c r="E121" s="59">
        <f>'Shipping Invoice'!J125*$N$1</f>
        <v>4.97</v>
      </c>
      <c r="F121" s="59">
        <f t="shared" si="3"/>
        <v>99.399999999999991</v>
      </c>
      <c r="G121" s="60">
        <f t="shared" si="4"/>
        <v>4.97</v>
      </c>
      <c r="H121" s="63">
        <f t="shared" si="5"/>
        <v>99.399999999999991</v>
      </c>
    </row>
    <row r="122" spans="1:8" s="62" customFormat="1" ht="24">
      <c r="A122" s="56" t="str">
        <f>IF((LEN('Copy paste to Here'!G126))&gt;5,((CONCATENATE('Copy paste to Here'!G126," &amp; ",'Copy paste to Here'!D126,"  &amp;  ",'Copy paste to Here'!E126))),"Empty Cell")</f>
        <v>Premium PVD plated surgical steel labret, 16g (1.2mm) with a 3mm ball &amp; Length: 9mm  &amp;  Color: Black</v>
      </c>
      <c r="B122" s="57" t="str">
        <f>'Copy paste to Here'!C126</f>
        <v>LBTB3</v>
      </c>
      <c r="C122" s="57" t="s">
        <v>730</v>
      </c>
      <c r="D122" s="58">
        <f>Invoice!B126</f>
        <v>4</v>
      </c>
      <c r="E122" s="59">
        <f>'Shipping Invoice'!J126*$N$1</f>
        <v>20.93</v>
      </c>
      <c r="F122" s="59">
        <f t="shared" si="3"/>
        <v>83.72</v>
      </c>
      <c r="G122" s="60">
        <f t="shared" si="4"/>
        <v>20.93</v>
      </c>
      <c r="H122" s="63">
        <f t="shared" si="5"/>
        <v>83.72</v>
      </c>
    </row>
    <row r="123" spans="1:8" s="62" customFormat="1" ht="24">
      <c r="A123" s="56" t="str">
        <f>IF((LEN('Copy paste to Here'!G127))&gt;5,((CONCATENATE('Copy paste to Here'!G127," &amp; ",'Copy paste to Here'!D127,"  &amp;  ",'Copy paste to Here'!E127))),"Empty Cell")</f>
        <v>Anodized surgical steel labret, 14g (1.6mm) with a 4mm ball &amp; Length: 6mm  &amp;  Color: Black</v>
      </c>
      <c r="B123" s="57" t="str">
        <f>'Copy paste to Here'!C127</f>
        <v>LBTB4</v>
      </c>
      <c r="C123" s="57" t="s">
        <v>814</v>
      </c>
      <c r="D123" s="58">
        <f>Invoice!B127</f>
        <v>10</v>
      </c>
      <c r="E123" s="59">
        <f>'Shipping Invoice'!J127*$N$1</f>
        <v>20.93</v>
      </c>
      <c r="F123" s="59">
        <f t="shared" si="3"/>
        <v>209.3</v>
      </c>
      <c r="G123" s="60">
        <f t="shared" si="4"/>
        <v>20.93</v>
      </c>
      <c r="H123" s="63">
        <f t="shared" si="5"/>
        <v>209.3</v>
      </c>
    </row>
    <row r="124" spans="1:8" s="62" customFormat="1" ht="24">
      <c r="A124" s="56" t="str">
        <f>IF((LEN('Copy paste to Here'!G128))&gt;5,((CONCATENATE('Copy paste to Here'!G128," &amp; ",'Copy paste to Here'!D128,"  &amp;  ",'Copy paste to Here'!E128))),"Empty Cell")</f>
        <v>Anodized surgical steel labret, 14g (1.6mm) with a 4mm ball &amp; Length: 12mm  &amp;  Color: Blue</v>
      </c>
      <c r="B124" s="57" t="str">
        <f>'Copy paste to Here'!C128</f>
        <v>LBTB4</v>
      </c>
      <c r="C124" s="57" t="s">
        <v>814</v>
      </c>
      <c r="D124" s="58">
        <f>Invoice!B128</f>
        <v>2</v>
      </c>
      <c r="E124" s="59">
        <f>'Shipping Invoice'!J128*$N$1</f>
        <v>20.93</v>
      </c>
      <c r="F124" s="59">
        <f t="shared" si="3"/>
        <v>41.86</v>
      </c>
      <c r="G124" s="60">
        <f t="shared" si="4"/>
        <v>20.93</v>
      </c>
      <c r="H124" s="63">
        <f t="shared" si="5"/>
        <v>41.86</v>
      </c>
    </row>
    <row r="125" spans="1:8" s="62" customFormat="1" ht="36">
      <c r="A125" s="56" t="str">
        <f>IF((LEN('Copy paste to Here'!G129))&gt;5,((CONCATENATE('Copy paste to Here'!G129," &amp; ",'Copy paste to Here'!D129,"  &amp;  ",'Copy paste to Here'!E129))),"Empty Cell")</f>
        <v>Anodized 316L steel labret, 16g (1.2mm) with an internally threaded 2.5mm crystal top &amp; Length: 6mm  &amp;  Crystal Color: Sapphire / Black Anodized</v>
      </c>
      <c r="B125" s="57" t="str">
        <f>'Copy paste to Here'!C129</f>
        <v>LBTC25</v>
      </c>
      <c r="C125" s="57" t="s">
        <v>816</v>
      </c>
      <c r="D125" s="58">
        <f>Invoice!B129</f>
        <v>3</v>
      </c>
      <c r="E125" s="59">
        <f>'Shipping Invoice'!J129*$N$1</f>
        <v>35.11</v>
      </c>
      <c r="F125" s="59">
        <f t="shared" si="3"/>
        <v>105.33</v>
      </c>
      <c r="G125" s="60">
        <f t="shared" si="4"/>
        <v>35.11</v>
      </c>
      <c r="H125" s="63">
        <f t="shared" si="5"/>
        <v>105.33</v>
      </c>
    </row>
    <row r="126" spans="1:8" s="62" customFormat="1" ht="36">
      <c r="A126" s="56" t="str">
        <f>IF((LEN('Copy paste to Here'!G130))&gt;5,((CONCATENATE('Copy paste to Here'!G130," &amp; ",'Copy paste to Here'!D130,"  &amp;  ",'Copy paste to Here'!E130))),"Empty Cell")</f>
        <v>Anodized 316L steel labret, 16g (1.2mm) with an internally threaded 2.5mm crystal top &amp; Length: 6mm  &amp;  Crystal Color: Light Siam / Black Anodized</v>
      </c>
      <c r="B126" s="57" t="str">
        <f>'Copy paste to Here'!C130</f>
        <v>LBTC25</v>
      </c>
      <c r="C126" s="57" t="s">
        <v>816</v>
      </c>
      <c r="D126" s="58">
        <f>Invoice!B130</f>
        <v>3</v>
      </c>
      <c r="E126" s="59">
        <f>'Shipping Invoice'!J130*$N$1</f>
        <v>35.11</v>
      </c>
      <c r="F126" s="59">
        <f t="shared" si="3"/>
        <v>105.33</v>
      </c>
      <c r="G126" s="60">
        <f t="shared" si="4"/>
        <v>35.11</v>
      </c>
      <c r="H126" s="63">
        <f t="shared" si="5"/>
        <v>105.33</v>
      </c>
    </row>
    <row r="127" spans="1:8" s="62" customFormat="1" ht="36">
      <c r="A127" s="56" t="str">
        <f>IF((LEN('Copy paste to Here'!G131))&gt;5,((CONCATENATE('Copy paste to Here'!G131," &amp; ",'Copy paste to Here'!D131,"  &amp;  ",'Copy paste to Here'!E131))),"Empty Cell")</f>
        <v>Anodized 316L steel labret, 16g (1.2mm) with an internally threaded 2.5mm crystal top &amp; Length: 8mm  &amp;  Crystal Color: Clear / Black Anodized</v>
      </c>
      <c r="B127" s="57" t="str">
        <f>'Copy paste to Here'!C131</f>
        <v>LBTC25</v>
      </c>
      <c r="C127" s="57" t="s">
        <v>816</v>
      </c>
      <c r="D127" s="58">
        <f>Invoice!B131</f>
        <v>3</v>
      </c>
      <c r="E127" s="59">
        <f>'Shipping Invoice'!J131*$N$1</f>
        <v>35.11</v>
      </c>
      <c r="F127" s="59">
        <f t="shared" si="3"/>
        <v>105.33</v>
      </c>
      <c r="G127" s="60">
        <f t="shared" si="4"/>
        <v>35.11</v>
      </c>
      <c r="H127" s="63">
        <f t="shared" si="5"/>
        <v>105.33</v>
      </c>
    </row>
    <row r="128" spans="1:8" s="62" customFormat="1" ht="36">
      <c r="A128" s="56" t="str">
        <f>IF((LEN('Copy paste to Here'!G132))&gt;5,((CONCATENATE('Copy paste to Here'!G132," &amp; ",'Copy paste to Here'!D132,"  &amp;  ",'Copy paste to Here'!E132))),"Empty Cell")</f>
        <v>Anodized 316L steel labret, 16g (1.2mm) with an internally threaded 2.5mm crystal top &amp; Length: 8mm  &amp;  Crystal Color: Rose / Black Anodized</v>
      </c>
      <c r="B128" s="57" t="str">
        <f>'Copy paste to Here'!C132</f>
        <v>LBTC25</v>
      </c>
      <c r="C128" s="57" t="s">
        <v>816</v>
      </c>
      <c r="D128" s="58">
        <f>Invoice!B132</f>
        <v>3</v>
      </c>
      <c r="E128" s="59">
        <f>'Shipping Invoice'!J132*$N$1</f>
        <v>35.11</v>
      </c>
      <c r="F128" s="59">
        <f t="shared" si="3"/>
        <v>105.33</v>
      </c>
      <c r="G128" s="60">
        <f t="shared" si="4"/>
        <v>35.11</v>
      </c>
      <c r="H128" s="63">
        <f t="shared" si="5"/>
        <v>105.33</v>
      </c>
    </row>
    <row r="129" spans="1:8" s="62" customFormat="1" ht="36">
      <c r="A129" s="56" t="str">
        <f>IF((LEN('Copy paste to Here'!G133))&gt;5,((CONCATENATE('Copy paste to Here'!G133," &amp; ",'Copy paste to Here'!D133,"  &amp;  ",'Copy paste to Here'!E133))),"Empty Cell")</f>
        <v>Anodized 316L steel labret, 16g (1.2mm) with an internally threaded 2.5mm crystal top &amp; Length: 8mm  &amp;  Crystal Color: Amethyst / Black Anodized</v>
      </c>
      <c r="B129" s="57" t="str">
        <f>'Copy paste to Here'!C133</f>
        <v>LBTC25</v>
      </c>
      <c r="C129" s="57" t="s">
        <v>816</v>
      </c>
      <c r="D129" s="58">
        <f>Invoice!B133</f>
        <v>9</v>
      </c>
      <c r="E129" s="59">
        <f>'Shipping Invoice'!J133*$N$1</f>
        <v>35.11</v>
      </c>
      <c r="F129" s="59">
        <f t="shared" si="3"/>
        <v>315.99</v>
      </c>
      <c r="G129" s="60">
        <f t="shared" si="4"/>
        <v>35.11</v>
      </c>
      <c r="H129" s="63">
        <f t="shared" si="5"/>
        <v>315.99</v>
      </c>
    </row>
    <row r="130" spans="1:8" s="62" customFormat="1" ht="36">
      <c r="A130" s="56" t="str">
        <f>IF((LEN('Copy paste to Here'!G134))&gt;5,((CONCATENATE('Copy paste to Here'!G134," &amp; ",'Copy paste to Here'!D134,"  &amp;  ",'Copy paste to Here'!E134))),"Empty Cell")</f>
        <v>Anodized 316L steel labret, 16g (1.2mm) with an internally threaded 2.5mm crystal top &amp; Length: 8mm  &amp;  Crystal Color: Light Siam / Black Anodized</v>
      </c>
      <c r="B130" s="57" t="str">
        <f>'Copy paste to Here'!C134</f>
        <v>LBTC25</v>
      </c>
      <c r="C130" s="57" t="s">
        <v>816</v>
      </c>
      <c r="D130" s="58">
        <f>Invoice!B134</f>
        <v>6</v>
      </c>
      <c r="E130" s="59">
        <f>'Shipping Invoice'!J134*$N$1</f>
        <v>35.11</v>
      </c>
      <c r="F130" s="59">
        <f t="shared" si="3"/>
        <v>210.66</v>
      </c>
      <c r="G130" s="60">
        <f t="shared" si="4"/>
        <v>35.11</v>
      </c>
      <c r="H130" s="63">
        <f t="shared" si="5"/>
        <v>210.66</v>
      </c>
    </row>
    <row r="131" spans="1:8" s="62" customFormat="1" ht="36">
      <c r="A131" s="56" t="str">
        <f>IF((LEN('Copy paste to Here'!G135))&gt;5,((CONCATENATE('Copy paste to Here'!G135," &amp; ",'Copy paste to Here'!D135,"  &amp;  ",'Copy paste to Here'!E135))),"Empty Cell")</f>
        <v>Anodized 316L steel labret, 16g (1.2mm) with an internally threaded 2.5mm crystal top &amp; Length: 10mm  &amp;  Crystal Color: Light Siam / Black Anodized</v>
      </c>
      <c r="B131" s="57" t="str">
        <f>'Copy paste to Here'!C135</f>
        <v>LBTC25</v>
      </c>
      <c r="C131" s="57" t="s">
        <v>816</v>
      </c>
      <c r="D131" s="58">
        <f>Invoice!B135</f>
        <v>3</v>
      </c>
      <c r="E131" s="59">
        <f>'Shipping Invoice'!J135*$N$1</f>
        <v>35.11</v>
      </c>
      <c r="F131" s="59">
        <f t="shared" si="3"/>
        <v>105.33</v>
      </c>
      <c r="G131" s="60">
        <f t="shared" si="4"/>
        <v>35.11</v>
      </c>
      <c r="H131" s="63">
        <f t="shared" si="5"/>
        <v>105.33</v>
      </c>
    </row>
    <row r="132" spans="1:8" s="62" customFormat="1" ht="24">
      <c r="A132" s="56" t="str">
        <f>IF((LEN('Copy paste to Here'!G136))&gt;5,((CONCATENATE('Copy paste to Here'!G136," &amp; ",'Copy paste to Here'!D136,"  &amp;  ",'Copy paste to Here'!E136))),"Empty Cell")</f>
        <v xml:space="preserve">5mm multi-crystal ferido glued balls with resin cover and 14g (1.6mm) threading (sold per pcs) &amp; Crystal Color: Blue Zircon  &amp;  </v>
      </c>
      <c r="B132" s="57" t="str">
        <f>'Copy paste to Here'!C136</f>
        <v>MFR5</v>
      </c>
      <c r="C132" s="57" t="s">
        <v>823</v>
      </c>
      <c r="D132" s="58">
        <f>Invoice!B136</f>
        <v>4</v>
      </c>
      <c r="E132" s="59">
        <f>'Shipping Invoice'!J136*$N$1</f>
        <v>58.17</v>
      </c>
      <c r="F132" s="59">
        <f t="shared" si="3"/>
        <v>232.68</v>
      </c>
      <c r="G132" s="60">
        <f t="shared" si="4"/>
        <v>58.17</v>
      </c>
      <c r="H132" s="63">
        <f t="shared" si="5"/>
        <v>232.68</v>
      </c>
    </row>
    <row r="133" spans="1:8" s="62" customFormat="1" ht="24">
      <c r="A133" s="56" t="str">
        <f>IF((LEN('Copy paste to Here'!G137))&gt;5,((CONCATENATE('Copy paste to Here'!G137," &amp; ",'Copy paste to Here'!D137,"  &amp;  ",'Copy paste to Here'!E137))),"Empty Cell")</f>
        <v>316L Surgical steel septum retainer in a simple inverted U shape &amp; Gauge: 1.2mm  &amp;  Length: 10mm</v>
      </c>
      <c r="B133" s="57" t="str">
        <f>'Copy paste to Here'!C137</f>
        <v>SEPA</v>
      </c>
      <c r="C133" s="57" t="s">
        <v>894</v>
      </c>
      <c r="D133" s="58">
        <f>Invoice!B137</f>
        <v>1</v>
      </c>
      <c r="E133" s="59">
        <f>'Shipping Invoice'!J137*$N$1</f>
        <v>12.06</v>
      </c>
      <c r="F133" s="59">
        <f t="shared" si="3"/>
        <v>12.06</v>
      </c>
      <c r="G133" s="60">
        <f t="shared" si="4"/>
        <v>12.06</v>
      </c>
      <c r="H133" s="63">
        <f t="shared" si="5"/>
        <v>12.06</v>
      </c>
    </row>
    <row r="134" spans="1:8" s="62" customFormat="1" ht="36">
      <c r="A134" s="56" t="str">
        <f>IF((LEN('Copy paste to Here'!G138))&gt;5,((CONCATENATE('Copy paste to Here'!G138," &amp; ",'Copy paste to Here'!D138,"  &amp;  ",'Copy paste to Here'!E138))),"Empty Cell")</f>
        <v>PVD plated 316L steel septum retainer in a simple inverted U shape &amp; Pincher Size: Thickness 1.2mm &amp; width 10mm  &amp;  Color: Black</v>
      </c>
      <c r="B134" s="57" t="str">
        <f>'Copy paste to Here'!C138</f>
        <v>SEPTA</v>
      </c>
      <c r="C134" s="57" t="s">
        <v>895</v>
      </c>
      <c r="D134" s="58">
        <f>Invoice!B138</f>
        <v>1</v>
      </c>
      <c r="E134" s="59">
        <f>'Shipping Invoice'!J138*$N$1</f>
        <v>24.47</v>
      </c>
      <c r="F134" s="59">
        <f t="shared" si="3"/>
        <v>24.47</v>
      </c>
      <c r="G134" s="60">
        <f t="shared" si="4"/>
        <v>24.47</v>
      </c>
      <c r="H134" s="63">
        <f t="shared" si="5"/>
        <v>24.47</v>
      </c>
    </row>
    <row r="135" spans="1:8" s="62" customFormat="1" ht="36">
      <c r="A135" s="56" t="str">
        <f>IF((LEN('Copy paste to Here'!G139))&gt;5,((CONCATENATE('Copy paste to Here'!G139," &amp; ",'Copy paste to Here'!D139,"  &amp;  ",'Copy paste to Here'!E139))),"Empty Cell")</f>
        <v>Black PVD plated 316L steel septum retainer in a simple inverted U shape with outward pointing ends &amp; Gauge: 2.5mm  &amp;  Length: 12mm</v>
      </c>
      <c r="B135" s="57" t="str">
        <f>'Copy paste to Here'!C139</f>
        <v>SEPTB</v>
      </c>
      <c r="C135" s="57" t="s">
        <v>896</v>
      </c>
      <c r="D135" s="58">
        <f>Invoice!B139</f>
        <v>6</v>
      </c>
      <c r="E135" s="59">
        <f>'Shipping Invoice'!J139*$N$1</f>
        <v>24.47</v>
      </c>
      <c r="F135" s="59">
        <f t="shared" si="3"/>
        <v>146.82</v>
      </c>
      <c r="G135" s="60">
        <f t="shared" si="4"/>
        <v>24.47</v>
      </c>
      <c r="H135" s="63">
        <f t="shared" si="5"/>
        <v>146.82</v>
      </c>
    </row>
    <row r="136" spans="1:8" s="62" customFormat="1" ht="24">
      <c r="A136" s="56" t="str">
        <f>IF((LEN('Copy paste to Here'!G140))&gt;5,((CONCATENATE('Copy paste to Here'!G140," &amp; ",'Copy paste to Here'!D140,"  &amp;  ",'Copy paste to Here'!E140))),"Empty Cell")</f>
        <v xml:space="preserve">Surgical steel spiral, 18g (1mm) with two 3mm balls &amp; Length: 6mm  &amp;  </v>
      </c>
      <c r="B136" s="57" t="str">
        <f>'Copy paste to Here'!C140</f>
        <v>SP18B3</v>
      </c>
      <c r="C136" s="57" t="s">
        <v>833</v>
      </c>
      <c r="D136" s="58">
        <f>Invoice!B140</f>
        <v>1</v>
      </c>
      <c r="E136" s="59">
        <f>'Shipping Invoice'!J140*$N$1</f>
        <v>12.06</v>
      </c>
      <c r="F136" s="59">
        <f t="shared" si="3"/>
        <v>12.06</v>
      </c>
      <c r="G136" s="60">
        <f t="shared" si="4"/>
        <v>12.06</v>
      </c>
      <c r="H136" s="63">
        <f t="shared" si="5"/>
        <v>12.06</v>
      </c>
    </row>
    <row r="137" spans="1:8" s="62" customFormat="1" ht="24">
      <c r="A137" s="56" t="str">
        <f>IF((LEN('Copy paste to Here'!G141))&gt;5,((CONCATENATE('Copy paste to Here'!G141," &amp; ",'Copy paste to Here'!D141,"  &amp;  ",'Copy paste to Here'!E141))),"Empty Cell")</f>
        <v xml:space="preserve">Surgical steel spiral, 18g (1mm) with two 3mm balls &amp; Length: 8mm  &amp;  </v>
      </c>
      <c r="B137" s="57" t="str">
        <f>'Copy paste to Here'!C141</f>
        <v>SP18B3</v>
      </c>
      <c r="C137" s="57" t="s">
        <v>833</v>
      </c>
      <c r="D137" s="58">
        <f>Invoice!B141</f>
        <v>1</v>
      </c>
      <c r="E137" s="59">
        <f>'Shipping Invoice'!J141*$N$1</f>
        <v>12.06</v>
      </c>
      <c r="F137" s="59">
        <f t="shared" si="3"/>
        <v>12.06</v>
      </c>
      <c r="G137" s="60">
        <f t="shared" si="4"/>
        <v>12.06</v>
      </c>
      <c r="H137" s="63">
        <f t="shared" si="5"/>
        <v>12.06</v>
      </c>
    </row>
    <row r="138" spans="1:8" s="62" customFormat="1" ht="24">
      <c r="A138" s="56" t="str">
        <f>IF((LEN('Copy paste to Here'!G142))&gt;5,((CONCATENATE('Copy paste to Here'!G142," &amp; ",'Copy paste to Here'!D142,"  &amp;  ",'Copy paste to Here'!E142))),"Empty Cell")</f>
        <v xml:space="preserve">Surgical steel spiral, 18g (1mm) with two 3mm cones &amp; Length: 6mm  &amp;  </v>
      </c>
      <c r="B138" s="57" t="str">
        <f>'Copy paste to Here'!C142</f>
        <v>SP18CN3</v>
      </c>
      <c r="C138" s="57" t="s">
        <v>835</v>
      </c>
      <c r="D138" s="58">
        <f>Invoice!B142</f>
        <v>1</v>
      </c>
      <c r="E138" s="59">
        <f>'Shipping Invoice'!J142*$N$1</f>
        <v>12.77</v>
      </c>
      <c r="F138" s="59">
        <f t="shared" si="3"/>
        <v>12.77</v>
      </c>
      <c r="G138" s="60">
        <f t="shared" si="4"/>
        <v>12.77</v>
      </c>
      <c r="H138" s="63">
        <f t="shared" si="5"/>
        <v>12.77</v>
      </c>
    </row>
    <row r="139" spans="1:8" s="62" customFormat="1" ht="24">
      <c r="A139" s="56" t="str">
        <f>IF((LEN('Copy paste to Here'!G143))&gt;5,((CONCATENATE('Copy paste to Here'!G143," &amp; ",'Copy paste to Here'!D143,"  &amp;  ",'Copy paste to Here'!E143))),"Empty Cell")</f>
        <v xml:space="preserve">Surgical steel spiral, 18g (1mm) with two 3mm cones &amp; Length: 8mm  &amp;  </v>
      </c>
      <c r="B139" s="57" t="str">
        <f>'Copy paste to Here'!C143</f>
        <v>SP18CN3</v>
      </c>
      <c r="C139" s="57" t="s">
        <v>835</v>
      </c>
      <c r="D139" s="58">
        <f>Invoice!B143</f>
        <v>1</v>
      </c>
      <c r="E139" s="59">
        <f>'Shipping Invoice'!J143*$N$1</f>
        <v>12.77</v>
      </c>
      <c r="F139" s="59">
        <f t="shared" si="3"/>
        <v>12.77</v>
      </c>
      <c r="G139" s="60">
        <f t="shared" si="4"/>
        <v>12.77</v>
      </c>
      <c r="H139" s="63">
        <f t="shared" si="5"/>
        <v>12.77</v>
      </c>
    </row>
    <row r="140" spans="1:8" s="62" customFormat="1" ht="24">
      <c r="A140" s="56" t="str">
        <f>IF((LEN('Copy paste to Here'!G144))&gt;5,((CONCATENATE('Copy paste to Here'!G144," &amp; ",'Copy paste to Here'!D144,"  &amp;  ",'Copy paste to Here'!E144))),"Empty Cell")</f>
        <v xml:space="preserve">Surgical steel spiral twister - 14g (1.6mm) with two 3mm balls &amp; Length: 12mm  &amp;  </v>
      </c>
      <c r="B140" s="57" t="str">
        <f>'Copy paste to Here'!C144</f>
        <v>SPB3</v>
      </c>
      <c r="C140" s="57" t="s">
        <v>837</v>
      </c>
      <c r="D140" s="58">
        <f>Invoice!B144</f>
        <v>1</v>
      </c>
      <c r="E140" s="59">
        <f>'Shipping Invoice'!J144*$N$1</f>
        <v>9.2200000000000006</v>
      </c>
      <c r="F140" s="59">
        <f t="shared" si="3"/>
        <v>9.2200000000000006</v>
      </c>
      <c r="G140" s="60">
        <f t="shared" si="4"/>
        <v>9.2200000000000006</v>
      </c>
      <c r="H140" s="63">
        <f t="shared" si="5"/>
        <v>9.2200000000000006</v>
      </c>
    </row>
    <row r="141" spans="1:8" s="62" customFormat="1" ht="24">
      <c r="A141" s="56" t="str">
        <f>IF((LEN('Copy paste to Here'!G145))&gt;5,((CONCATENATE('Copy paste to Here'!G145," &amp; ",'Copy paste to Here'!D145,"  &amp;  ",'Copy paste to Here'!E145))),"Empty Cell")</f>
        <v xml:space="preserve">Titanium G23 tongue barbell, 14g (1.6mm) with two 5mm balls &amp; Length: 22mm  &amp;  </v>
      </c>
      <c r="B141" s="57" t="str">
        <f>'Copy paste to Here'!C145</f>
        <v>UBBBS</v>
      </c>
      <c r="C141" s="57" t="s">
        <v>839</v>
      </c>
      <c r="D141" s="58">
        <f>Invoice!B145</f>
        <v>3</v>
      </c>
      <c r="E141" s="59">
        <f>'Shipping Invoice'!J145*$N$1</f>
        <v>48.59</v>
      </c>
      <c r="F141" s="59">
        <f t="shared" si="3"/>
        <v>145.77000000000001</v>
      </c>
      <c r="G141" s="60">
        <f t="shared" si="4"/>
        <v>48.59</v>
      </c>
      <c r="H141" s="63">
        <f t="shared" si="5"/>
        <v>145.77000000000001</v>
      </c>
    </row>
    <row r="142" spans="1:8" s="62" customFormat="1" ht="36">
      <c r="A142" s="56" t="str">
        <f>IF((LEN('Copy paste to Here'!G146))&gt;5,((CONCATENATE('Copy paste to Here'!G146," &amp; ",'Copy paste to Here'!D146,"  &amp;  ",'Copy paste to Here'!E146))),"Empty Cell")</f>
        <v>High polished titanium G23 barbell, 1.6mm (14g) with 6mm upper bezel set jewel ball and lower 5mm plain titanium ball &amp; Length: 14mm  &amp;  Crystal Color: AB</v>
      </c>
      <c r="B142" s="57" t="str">
        <f>'Copy paste to Here'!C146</f>
        <v>UBBC</v>
      </c>
      <c r="C142" s="57" t="s">
        <v>841</v>
      </c>
      <c r="D142" s="58">
        <f>Invoice!B146</f>
        <v>1</v>
      </c>
      <c r="E142" s="59">
        <f>'Shipping Invoice'!J146*$N$1</f>
        <v>69.88</v>
      </c>
      <c r="F142" s="59">
        <f t="shared" si="3"/>
        <v>69.88</v>
      </c>
      <c r="G142" s="60">
        <f t="shared" si="4"/>
        <v>69.88</v>
      </c>
      <c r="H142" s="63">
        <f t="shared" si="5"/>
        <v>69.88</v>
      </c>
    </row>
    <row r="143" spans="1:8" s="62" customFormat="1" ht="36">
      <c r="A143" s="56" t="str">
        <f>IF((LEN('Copy paste to Here'!G147))&gt;5,((CONCATENATE('Copy paste to Here'!G147," &amp; ",'Copy paste to Here'!D147,"  &amp;  ",'Copy paste to Here'!E147))),"Empty Cell")</f>
        <v>High polished titanium G23 barbell, 1.6mm (14g) with 6mm upper bezel set jewel ball and lower 5mm plain titanium ball &amp; Length: 16mm  &amp;  Crystal Color: AB</v>
      </c>
      <c r="B143" s="57" t="str">
        <f>'Copy paste to Here'!C147</f>
        <v>UBBC</v>
      </c>
      <c r="C143" s="57" t="s">
        <v>841</v>
      </c>
      <c r="D143" s="58">
        <f>Invoice!B147</f>
        <v>1</v>
      </c>
      <c r="E143" s="59">
        <f>'Shipping Invoice'!J147*$N$1</f>
        <v>69.88</v>
      </c>
      <c r="F143" s="59">
        <f t="shared" si="3"/>
        <v>69.88</v>
      </c>
      <c r="G143" s="60">
        <f t="shared" si="4"/>
        <v>69.88</v>
      </c>
      <c r="H143" s="63">
        <f t="shared" si="5"/>
        <v>69.88</v>
      </c>
    </row>
    <row r="144" spans="1:8" s="62" customFormat="1" ht="24">
      <c r="A144" s="56" t="str">
        <f>IF((LEN('Copy paste to Here'!G148))&gt;5,((CONCATENATE('Copy paste to Here'!G148," &amp; ",'Copy paste to Here'!D148,"  &amp;  ",'Copy paste to Here'!E148))),"Empty Cell")</f>
        <v xml:space="preserve">Titanium G23 ball closure ring, 18g (1mm) with a 3mm ball &amp; Length: 10mm  &amp;  </v>
      </c>
      <c r="B144" s="57" t="str">
        <f>'Copy paste to Here'!C148</f>
        <v>UBCR18</v>
      </c>
      <c r="C144" s="57" t="s">
        <v>843</v>
      </c>
      <c r="D144" s="58">
        <f>Invoice!B148</f>
        <v>4</v>
      </c>
      <c r="E144" s="59">
        <f>'Shipping Invoice'!J148*$N$1</f>
        <v>24.12</v>
      </c>
      <c r="F144" s="59">
        <f t="shared" si="3"/>
        <v>96.48</v>
      </c>
      <c r="G144" s="60">
        <f t="shared" si="4"/>
        <v>24.12</v>
      </c>
      <c r="H144" s="63">
        <f t="shared" si="5"/>
        <v>96.48</v>
      </c>
    </row>
    <row r="145" spans="1:8" s="62" customFormat="1" ht="24">
      <c r="A145" s="56" t="str">
        <f>IF((LEN('Copy paste to Here'!G149))&gt;5,((CONCATENATE('Copy paste to Here'!G149," &amp; ",'Copy paste to Here'!D149,"  &amp;  ",'Copy paste to Here'!E149))),"Empty Cell")</f>
        <v>Titanium G23 belly banana, 14g (1.6mm) with 8mm &amp; 5mm bezel set jewel ball &amp; Length: 8mm  &amp;  Crystal Color: Clear</v>
      </c>
      <c r="B145" s="57" t="str">
        <f>'Copy paste to Here'!C149</f>
        <v>UBN2CG</v>
      </c>
      <c r="C145" s="57" t="s">
        <v>845</v>
      </c>
      <c r="D145" s="58">
        <f>Invoice!B149</f>
        <v>4</v>
      </c>
      <c r="E145" s="59">
        <f>'Shipping Invoice'!J149*$N$1</f>
        <v>75.900000000000006</v>
      </c>
      <c r="F145" s="59">
        <f t="shared" si="3"/>
        <v>303.60000000000002</v>
      </c>
      <c r="G145" s="60">
        <f t="shared" si="4"/>
        <v>75.900000000000006</v>
      </c>
      <c r="H145" s="63">
        <f t="shared" si="5"/>
        <v>303.60000000000002</v>
      </c>
    </row>
    <row r="146" spans="1:8" s="62" customFormat="1" ht="24">
      <c r="A146" s="56" t="str">
        <f>IF((LEN('Copy paste to Here'!G150))&gt;5,((CONCATENATE('Copy paste to Here'!G150," &amp; ",'Copy paste to Here'!D150,"  &amp;  ",'Copy paste to Here'!E150))),"Empty Cell")</f>
        <v>Titanium G23 belly banana, 14g (1.6mm) with 8mm &amp; 5mm bezel set jewel ball &amp; Length: 8mm  &amp;  Crystal Color: Sapphire</v>
      </c>
      <c r="B146" s="57" t="str">
        <f>'Copy paste to Here'!C150</f>
        <v>UBN2CG</v>
      </c>
      <c r="C146" s="57" t="s">
        <v>845</v>
      </c>
      <c r="D146" s="58">
        <f>Invoice!B150</f>
        <v>1</v>
      </c>
      <c r="E146" s="59">
        <f>'Shipping Invoice'!J150*$N$1</f>
        <v>75.900000000000006</v>
      </c>
      <c r="F146" s="59">
        <f t="shared" si="3"/>
        <v>75.900000000000006</v>
      </c>
      <c r="G146" s="60">
        <f t="shared" si="4"/>
        <v>75.900000000000006</v>
      </c>
      <c r="H146" s="63">
        <f t="shared" si="5"/>
        <v>75.900000000000006</v>
      </c>
    </row>
    <row r="147" spans="1:8" s="62" customFormat="1" ht="24">
      <c r="A147" s="56" t="str">
        <f>IF((LEN('Copy paste to Here'!G151))&gt;5,((CONCATENATE('Copy paste to Here'!G151," &amp; ",'Copy paste to Here'!D151,"  &amp;  ",'Copy paste to Here'!E151))),"Empty Cell")</f>
        <v>Titanium G23 belly banana, 14g (1.6mm) with 8mm &amp; 5mm bezel set jewel ball &amp; Length: 8mm  &amp;  Crystal Color: Aquamarine</v>
      </c>
      <c r="B147" s="57" t="str">
        <f>'Copy paste to Here'!C151</f>
        <v>UBN2CG</v>
      </c>
      <c r="C147" s="57" t="s">
        <v>845</v>
      </c>
      <c r="D147" s="58">
        <f>Invoice!B151</f>
        <v>1</v>
      </c>
      <c r="E147" s="59">
        <f>'Shipping Invoice'!J151*$N$1</f>
        <v>75.900000000000006</v>
      </c>
      <c r="F147" s="59">
        <f t="shared" ref="F147:F156" si="6">D147*E147</f>
        <v>75.900000000000006</v>
      </c>
      <c r="G147" s="60">
        <f t="shared" ref="G147:G210" si="7">E147*$E$14</f>
        <v>75.900000000000006</v>
      </c>
      <c r="H147" s="63">
        <f t="shared" ref="H147:H210" si="8">D147*G147</f>
        <v>75.900000000000006</v>
      </c>
    </row>
    <row r="148" spans="1:8" s="62" customFormat="1" ht="24">
      <c r="A148" s="56" t="str">
        <f>IF((LEN('Copy paste to Here'!G152))&gt;5,((CONCATENATE('Copy paste to Here'!G152," &amp; ",'Copy paste to Here'!D152,"  &amp;  ",'Copy paste to Here'!E152))),"Empty Cell")</f>
        <v>Titanium G23 belly banana, 14g (1.6mm) with 8mm &amp; 5mm bezel set jewel ball &amp; Length: 8mm  &amp;  Crystal Color: Light Amethyst</v>
      </c>
      <c r="B148" s="57" t="str">
        <f>'Copy paste to Here'!C152</f>
        <v>UBN2CG</v>
      </c>
      <c r="C148" s="57" t="s">
        <v>845</v>
      </c>
      <c r="D148" s="58">
        <f>Invoice!B152</f>
        <v>3</v>
      </c>
      <c r="E148" s="59">
        <f>'Shipping Invoice'!J152*$N$1</f>
        <v>75.900000000000006</v>
      </c>
      <c r="F148" s="59">
        <f t="shared" si="6"/>
        <v>227.70000000000002</v>
      </c>
      <c r="G148" s="60">
        <f t="shared" si="7"/>
        <v>75.900000000000006</v>
      </c>
      <c r="H148" s="63">
        <f t="shared" si="8"/>
        <v>227.70000000000002</v>
      </c>
    </row>
    <row r="149" spans="1:8" s="62" customFormat="1" ht="24">
      <c r="A149" s="56" t="str">
        <f>IF((LEN('Copy paste to Here'!G153))&gt;5,((CONCATENATE('Copy paste to Here'!G153," &amp; ",'Copy paste to Here'!D153,"  &amp;  ",'Copy paste to Here'!E153))),"Empty Cell")</f>
        <v>Titanium G23 belly banana, 14g (1.6mm) with 8mm &amp; 5mm bezel set jewel ball &amp; Length: 8mm  &amp;  Crystal Color: Amethyst</v>
      </c>
      <c r="B149" s="57" t="str">
        <f>'Copy paste to Here'!C153</f>
        <v>UBN2CG</v>
      </c>
      <c r="C149" s="57" t="s">
        <v>845</v>
      </c>
      <c r="D149" s="58">
        <f>Invoice!B153</f>
        <v>3</v>
      </c>
      <c r="E149" s="59">
        <f>'Shipping Invoice'!J153*$N$1</f>
        <v>75.900000000000006</v>
      </c>
      <c r="F149" s="59">
        <f t="shared" si="6"/>
        <v>227.70000000000002</v>
      </c>
      <c r="G149" s="60">
        <f t="shared" si="7"/>
        <v>75.900000000000006</v>
      </c>
      <c r="H149" s="63">
        <f t="shared" si="8"/>
        <v>227.70000000000002</v>
      </c>
    </row>
    <row r="150" spans="1:8" s="62" customFormat="1" ht="24">
      <c r="A150" s="56" t="str">
        <f>IF((LEN('Copy paste to Here'!G154))&gt;5,((CONCATENATE('Copy paste to Here'!G154," &amp; ",'Copy paste to Here'!D154,"  &amp;  ",'Copy paste to Here'!E154))),"Empty Cell")</f>
        <v xml:space="preserve">Titanium G23 eyebrow banana, 16g (1.2mm) with two 3mm balls &amp; Length: 7mm  &amp;  </v>
      </c>
      <c r="B150" s="57" t="str">
        <f>'Copy paste to Here'!C154</f>
        <v>UBNEB</v>
      </c>
      <c r="C150" s="57" t="s">
        <v>846</v>
      </c>
      <c r="D150" s="58">
        <f>Invoice!B154</f>
        <v>4</v>
      </c>
      <c r="E150" s="59">
        <f>'Shipping Invoice'!J154*$N$1</f>
        <v>35.11</v>
      </c>
      <c r="F150" s="59">
        <f t="shared" si="6"/>
        <v>140.44</v>
      </c>
      <c r="G150" s="60">
        <f t="shared" si="7"/>
        <v>35.11</v>
      </c>
      <c r="H150" s="63">
        <f t="shared" si="8"/>
        <v>140.44</v>
      </c>
    </row>
    <row r="151" spans="1:8" s="62" customFormat="1" ht="24">
      <c r="A151" s="56" t="str">
        <f>IF((LEN('Copy paste to Here'!G155))&gt;5,((CONCATENATE('Copy paste to Here'!G155," &amp; ",'Copy paste to Here'!D155,"  &amp;  ",'Copy paste to Here'!E155))),"Empty Cell")</f>
        <v xml:space="preserve">Titanium G23 belly banana, 14g (1.6mm) with an upper 5mm and a lower 8mm plain titanium ball &amp; Length: 8mm  &amp;  </v>
      </c>
      <c r="B151" s="57" t="str">
        <f>'Copy paste to Here'!C155</f>
        <v>UBNG</v>
      </c>
      <c r="C151" s="57" t="s">
        <v>848</v>
      </c>
      <c r="D151" s="58">
        <f>Invoice!B155</f>
        <v>1</v>
      </c>
      <c r="E151" s="59">
        <f>'Shipping Invoice'!J155*$N$1</f>
        <v>69.17</v>
      </c>
      <c r="F151" s="59">
        <f t="shared" si="6"/>
        <v>69.17</v>
      </c>
      <c r="G151" s="60">
        <f t="shared" si="7"/>
        <v>69.17</v>
      </c>
      <c r="H151" s="63">
        <f t="shared" si="8"/>
        <v>69.17</v>
      </c>
    </row>
    <row r="152" spans="1:8" s="62" customFormat="1" ht="24">
      <c r="A152" s="56" t="str">
        <f>IF((LEN('Copy paste to Here'!G156))&gt;5,((CONCATENATE('Copy paste to Here'!G156," &amp; ",'Copy paste to Here'!D156,"  &amp;  ",'Copy paste to Here'!E156))),"Empty Cell")</f>
        <v xml:space="preserve">Titanium G23 industrial barbell, 14g (1.6mm) with two 5mm balls &amp; Length: 38mm  &amp;  </v>
      </c>
      <c r="B152" s="57" t="str">
        <f>'Copy paste to Here'!C156</f>
        <v>UINDB</v>
      </c>
      <c r="C152" s="57" t="s">
        <v>850</v>
      </c>
      <c r="D152" s="58">
        <f>Invoice!B156</f>
        <v>5</v>
      </c>
      <c r="E152" s="59">
        <f>'Shipping Invoice'!J156*$N$1</f>
        <v>52.14</v>
      </c>
      <c r="F152" s="59">
        <f t="shared" si="6"/>
        <v>260.7</v>
      </c>
      <c r="G152" s="60">
        <f t="shared" si="7"/>
        <v>52.14</v>
      </c>
      <c r="H152" s="63">
        <f t="shared" si="8"/>
        <v>260.7</v>
      </c>
    </row>
    <row r="153" spans="1:8" s="62" customFormat="1" ht="36">
      <c r="A153" s="56" t="str">
        <f>IF((LEN('Copy paste to Here'!G157))&gt;5,((CONCATENATE('Copy paste to Here'!G157," &amp; ",'Copy paste to Here'!D157,"  &amp;  ",'Copy paste to Here'!E157))),"Empty Cell")</f>
        <v>Titanium G23 Industrial barbell, 14g (1.6mm) with two 5mm ferido glued multi-crystal balls with resin cover &amp; Length: 35mm  &amp;  Crystal Color: Clear</v>
      </c>
      <c r="B153" s="57" t="str">
        <f>'Copy paste to Here'!C157</f>
        <v>UINFR5</v>
      </c>
      <c r="C153" s="57" t="s">
        <v>852</v>
      </c>
      <c r="D153" s="58">
        <f>Invoice!B157</f>
        <v>2</v>
      </c>
      <c r="E153" s="59">
        <f>'Shipping Invoice'!J157*$N$1</f>
        <v>135.49</v>
      </c>
      <c r="F153" s="59">
        <f t="shared" si="6"/>
        <v>270.98</v>
      </c>
      <c r="G153" s="60">
        <f t="shared" si="7"/>
        <v>135.49</v>
      </c>
      <c r="H153" s="63">
        <f t="shared" si="8"/>
        <v>270.98</v>
      </c>
    </row>
    <row r="154" spans="1:8" s="62" customFormat="1" ht="24">
      <c r="A154" s="56" t="str">
        <f>IF((LEN('Copy paste to Here'!G158))&gt;5,((CONCATENATE('Copy paste to Here'!G158," &amp; ",'Copy paste to Here'!D158,"  &amp;  ",'Copy paste to Here'!E158))),"Empty Cell")</f>
        <v xml:space="preserve">Titanium G23 labret, 16g (1.2mm) with a 3mm ball &amp; Length: 10mm  &amp;  </v>
      </c>
      <c r="B154" s="57" t="str">
        <f>'Copy paste to Here'!C158</f>
        <v>ULBB3</v>
      </c>
      <c r="C154" s="57" t="s">
        <v>854</v>
      </c>
      <c r="D154" s="58">
        <f>Invoice!B158</f>
        <v>1</v>
      </c>
      <c r="E154" s="59">
        <f>'Shipping Invoice'!J158*$N$1</f>
        <v>35.11</v>
      </c>
      <c r="F154" s="59">
        <f t="shared" si="6"/>
        <v>35.11</v>
      </c>
      <c r="G154" s="60">
        <f t="shared" si="7"/>
        <v>35.11</v>
      </c>
      <c r="H154" s="63">
        <f t="shared" si="8"/>
        <v>35.11</v>
      </c>
    </row>
    <row r="155" spans="1:8" s="62" customFormat="1" ht="24">
      <c r="A155" s="56" t="str">
        <f>IF((LEN('Copy paste to Here'!G159))&gt;5,((CONCATENATE('Copy paste to Here'!G159," &amp; ",'Copy paste to Here'!D159,"  &amp;  ",'Copy paste to Here'!E159))),"Empty Cell")</f>
        <v xml:space="preserve">Titanium G23 labret, 16g (1.2mm) with a 3mm ball &amp; Length: 11mm  &amp;  </v>
      </c>
      <c r="B155" s="57" t="str">
        <f>'Copy paste to Here'!C159</f>
        <v>ULBB3</v>
      </c>
      <c r="C155" s="57" t="s">
        <v>854</v>
      </c>
      <c r="D155" s="58">
        <f>Invoice!B159</f>
        <v>1</v>
      </c>
      <c r="E155" s="59">
        <f>'Shipping Invoice'!J159*$N$1</f>
        <v>35.11</v>
      </c>
      <c r="F155" s="59">
        <f t="shared" si="6"/>
        <v>35.11</v>
      </c>
      <c r="G155" s="60">
        <f t="shared" si="7"/>
        <v>35.11</v>
      </c>
      <c r="H155" s="63">
        <f t="shared" si="8"/>
        <v>35.11</v>
      </c>
    </row>
    <row r="156" spans="1:8" s="62" customFormat="1" ht="24">
      <c r="A156" s="56" t="str">
        <f>IF((LEN('Copy paste to Here'!G160))&gt;5,((CONCATENATE('Copy paste to Here'!G160," &amp; ",'Copy paste to Here'!D160,"  &amp;  ",'Copy paste to Here'!E160))),"Empty Cell")</f>
        <v xml:space="preserve">Titanium G23 labret, 16g (1.2mm) with a 3mm cone &amp; Length: 10mm  &amp;  </v>
      </c>
      <c r="B156" s="57" t="str">
        <f>'Copy paste to Here'!C160</f>
        <v>ULBCN3</v>
      </c>
      <c r="C156" s="57" t="s">
        <v>856</v>
      </c>
      <c r="D156" s="58">
        <f>Invoice!B160</f>
        <v>1</v>
      </c>
      <c r="E156" s="59">
        <f>'Shipping Invoice'!J160*$N$1</f>
        <v>31.57</v>
      </c>
      <c r="F156" s="59">
        <f t="shared" si="6"/>
        <v>31.57</v>
      </c>
      <c r="G156" s="60">
        <f t="shared" si="7"/>
        <v>31.57</v>
      </c>
      <c r="H156" s="63">
        <f t="shared" si="8"/>
        <v>31.57</v>
      </c>
    </row>
    <row r="157" spans="1:8" s="62" customFormat="1" ht="24">
      <c r="A157" s="56" t="str">
        <f>IF((LEN('Copy paste to Here'!G161))&gt;5,((CONCATENATE('Copy paste to Here'!G161," &amp; ",'Copy paste to Here'!D161,"  &amp;  ",'Copy paste to Here'!E161))),"Empty Cell")</f>
        <v xml:space="preserve">Titanium G23 labret, 16g (1.2mm) with a 3mm cone &amp; Length: 11mm  &amp;  </v>
      </c>
      <c r="B157" s="57" t="str">
        <f>'Copy paste to Here'!C161</f>
        <v>ULBCN3</v>
      </c>
      <c r="C157" s="57" t="s">
        <v>856</v>
      </c>
      <c r="D157" s="58">
        <f>Invoice!B161</f>
        <v>1</v>
      </c>
      <c r="E157" s="59">
        <f>'Shipping Invoice'!J161*$N$1</f>
        <v>31.57</v>
      </c>
      <c r="F157" s="59">
        <f t="shared" ref="F157:F210" si="9">D157*E157</f>
        <v>31.57</v>
      </c>
      <c r="G157" s="60">
        <f t="shared" si="7"/>
        <v>31.57</v>
      </c>
      <c r="H157" s="63">
        <f t="shared" si="8"/>
        <v>31.57</v>
      </c>
    </row>
    <row r="158" spans="1:8" s="62" customFormat="1" ht="24">
      <c r="A158" s="56" t="str">
        <f>IF((LEN('Copy paste to Here'!G162))&gt;5,((CONCATENATE('Copy paste to Here'!G162," &amp; ",'Copy paste to Here'!D162,"  &amp;  ",'Copy paste to Here'!E162))),"Empty Cell")</f>
        <v xml:space="preserve">Titanium G23 nose bone, 18g (1mm) with bezel set round crystal top &amp; Crystal Color: Clear  &amp;  </v>
      </c>
      <c r="B158" s="57" t="str">
        <f>'Copy paste to Here'!C162</f>
        <v>UNBC</v>
      </c>
      <c r="C158" s="57" t="s">
        <v>858</v>
      </c>
      <c r="D158" s="58">
        <f>Invoice!B162</f>
        <v>2</v>
      </c>
      <c r="E158" s="59">
        <f>'Shipping Invoice'!J162*$N$1</f>
        <v>35.11</v>
      </c>
      <c r="F158" s="59">
        <f t="shared" si="9"/>
        <v>70.22</v>
      </c>
      <c r="G158" s="60">
        <f t="shared" si="7"/>
        <v>35.11</v>
      </c>
      <c r="H158" s="63">
        <f t="shared" si="8"/>
        <v>70.22</v>
      </c>
    </row>
    <row r="159" spans="1:8" s="62" customFormat="1" ht="24">
      <c r="A159" s="56" t="str">
        <f>IF((LEN('Copy paste to Here'!G163))&gt;5,((CONCATENATE('Copy paste to Here'!G163," &amp; ",'Copy paste to Here'!D163,"  &amp;  ",'Copy paste to Here'!E163))),"Empty Cell")</f>
        <v xml:space="preserve">Titanium G23 nose bone, 18g (1mm) with bezel set round crystal top &amp; Crystal Color: AB  &amp;  </v>
      </c>
      <c r="B159" s="57" t="str">
        <f>'Copy paste to Here'!C163</f>
        <v>UNBC</v>
      </c>
      <c r="C159" s="57" t="s">
        <v>858</v>
      </c>
      <c r="D159" s="58">
        <f>Invoice!B163</f>
        <v>5</v>
      </c>
      <c r="E159" s="59">
        <f>'Shipping Invoice'!J163*$N$1</f>
        <v>35.11</v>
      </c>
      <c r="F159" s="59">
        <f t="shared" si="9"/>
        <v>175.55</v>
      </c>
      <c r="G159" s="60">
        <f t="shared" si="7"/>
        <v>35.11</v>
      </c>
      <c r="H159" s="63">
        <f t="shared" si="8"/>
        <v>175.55</v>
      </c>
    </row>
    <row r="160" spans="1:8" s="62" customFormat="1" ht="24">
      <c r="A160" s="56" t="str">
        <f>IF((LEN('Copy paste to Here'!G164))&gt;5,((CONCATENATE('Copy paste to Here'!G164," &amp; ",'Copy paste to Here'!D164,"  &amp;  ",'Copy paste to Here'!E164))),"Empty Cell")</f>
        <v xml:space="preserve">Titanium G23 nose bone, 18g (1mm) with bezel set round crystal top &amp; Crystal Color: Amethyst  &amp;  </v>
      </c>
      <c r="B160" s="57" t="str">
        <f>'Copy paste to Here'!C164</f>
        <v>UNBC</v>
      </c>
      <c r="C160" s="57" t="s">
        <v>858</v>
      </c>
      <c r="D160" s="58">
        <f>Invoice!B164</f>
        <v>3</v>
      </c>
      <c r="E160" s="59">
        <f>'Shipping Invoice'!J164*$N$1</f>
        <v>35.11</v>
      </c>
      <c r="F160" s="59">
        <f t="shared" si="9"/>
        <v>105.33</v>
      </c>
      <c r="G160" s="60">
        <f t="shared" si="7"/>
        <v>35.11</v>
      </c>
      <c r="H160" s="63">
        <f t="shared" si="8"/>
        <v>105.33</v>
      </c>
    </row>
    <row r="161" spans="1:8" s="62" customFormat="1" ht="24">
      <c r="A161" s="56" t="str">
        <f>IF((LEN('Copy paste to Here'!G165))&gt;5,((CONCATENATE('Copy paste to Here'!G165," &amp; ",'Copy paste to Here'!D165,"  &amp;  ",'Copy paste to Here'!E165))),"Empty Cell")</f>
        <v xml:space="preserve">Titanium G23 nose bone, 18g (1mm) with bezel set round crystal top &amp; Crystal Color: Fuchsia  &amp;  </v>
      </c>
      <c r="B161" s="57" t="str">
        <f>'Copy paste to Here'!C165</f>
        <v>UNBC</v>
      </c>
      <c r="C161" s="57" t="s">
        <v>858</v>
      </c>
      <c r="D161" s="58">
        <f>Invoice!B165</f>
        <v>3</v>
      </c>
      <c r="E161" s="59">
        <f>'Shipping Invoice'!J165*$N$1</f>
        <v>35.11</v>
      </c>
      <c r="F161" s="59">
        <f t="shared" si="9"/>
        <v>105.33</v>
      </c>
      <c r="G161" s="60">
        <f t="shared" si="7"/>
        <v>35.11</v>
      </c>
      <c r="H161" s="63">
        <f t="shared" si="8"/>
        <v>105.33</v>
      </c>
    </row>
    <row r="162" spans="1:8" s="62" customFormat="1" ht="24">
      <c r="A162" s="56" t="str">
        <f>IF((LEN('Copy paste to Here'!G166))&gt;5,((CONCATENATE('Copy paste to Here'!G166," &amp; ",'Copy paste to Here'!D166,"  &amp;  ",'Copy paste to Here'!E166))),"Empty Cell")</f>
        <v xml:space="preserve">Titanium G23 Spiral, 14g (1.6mm) with two 4mm balls &amp; Length: 10mm  &amp;  </v>
      </c>
      <c r="B162" s="57" t="str">
        <f>'Copy paste to Here'!C166</f>
        <v>USPB4</v>
      </c>
      <c r="C162" s="57" t="s">
        <v>860</v>
      </c>
      <c r="D162" s="58">
        <f>Invoice!B166</f>
        <v>2</v>
      </c>
      <c r="E162" s="59">
        <f>'Shipping Invoice'!J166*$N$1</f>
        <v>52.85</v>
      </c>
      <c r="F162" s="59">
        <f t="shared" si="9"/>
        <v>105.7</v>
      </c>
      <c r="G162" s="60">
        <f t="shared" si="7"/>
        <v>52.85</v>
      </c>
      <c r="H162" s="63">
        <f t="shared" si="8"/>
        <v>105.7</v>
      </c>
    </row>
    <row r="163" spans="1:8" s="62" customFormat="1" ht="24">
      <c r="A163" s="56" t="str">
        <f>IF((LEN('Copy paste to Here'!G167))&gt;5,((CONCATENATE('Copy paste to Here'!G167," &amp; ",'Copy paste to Here'!D167,"  &amp;  ",'Copy paste to Here'!E167))),"Empty Cell")</f>
        <v>Anodized titanium G23 tongue barbell, 14g (1.6mm) with two 6mm balls &amp; Length: 14mm  &amp;  Color: Black</v>
      </c>
      <c r="B163" s="57" t="str">
        <f>'Copy paste to Here'!C167</f>
        <v>UTBBG</v>
      </c>
      <c r="C163" s="57" t="s">
        <v>862</v>
      </c>
      <c r="D163" s="58">
        <f>Invoice!B167</f>
        <v>2</v>
      </c>
      <c r="E163" s="59">
        <f>'Shipping Invoice'!J167*$N$1</f>
        <v>68.099999999999994</v>
      </c>
      <c r="F163" s="59">
        <f t="shared" si="9"/>
        <v>136.19999999999999</v>
      </c>
      <c r="G163" s="60">
        <f t="shared" si="7"/>
        <v>68.099999999999994</v>
      </c>
      <c r="H163" s="63">
        <f t="shared" si="8"/>
        <v>136.19999999999999</v>
      </c>
    </row>
    <row r="164" spans="1:8" s="62" customFormat="1" ht="24">
      <c r="A164" s="56" t="str">
        <f>IF((LEN('Copy paste to Here'!G168))&gt;5,((CONCATENATE('Copy paste to Here'!G168," &amp; ",'Copy paste to Here'!D168,"  &amp;  ",'Copy paste to Here'!E168))),"Empty Cell")</f>
        <v>Anodized titanium G23 tongue barbell, 14g (1.6mm) with two 6mm balls &amp; Length: 14mm  &amp;  Color: Rainbow</v>
      </c>
      <c r="B164" s="57" t="str">
        <f>'Copy paste to Here'!C168</f>
        <v>UTBBG</v>
      </c>
      <c r="C164" s="57" t="s">
        <v>862</v>
      </c>
      <c r="D164" s="58">
        <f>Invoice!B168</f>
        <v>6</v>
      </c>
      <c r="E164" s="59">
        <f>'Shipping Invoice'!J168*$N$1</f>
        <v>68.099999999999994</v>
      </c>
      <c r="F164" s="59">
        <f t="shared" si="9"/>
        <v>408.59999999999997</v>
      </c>
      <c r="G164" s="60">
        <f t="shared" si="7"/>
        <v>68.099999999999994</v>
      </c>
      <c r="H164" s="63">
        <f t="shared" si="8"/>
        <v>408.59999999999997</v>
      </c>
    </row>
    <row r="165" spans="1:8" s="62" customFormat="1" ht="24">
      <c r="A165" s="56" t="str">
        <f>IF((LEN('Copy paste to Here'!G169))&gt;5,((CONCATENATE('Copy paste to Here'!G169," &amp; ",'Copy paste to Here'!D169,"  &amp;  ",'Copy paste to Here'!E169))),"Empty Cell")</f>
        <v>Anodized titanium G23 eyebrow banana, 16g (1.2mm) with two 3mm balls &amp; Length: 8mm  &amp;  Color: Green</v>
      </c>
      <c r="B165" s="57" t="str">
        <f>'Copy paste to Here'!C169</f>
        <v>UTBNEB</v>
      </c>
      <c r="C165" s="57" t="s">
        <v>864</v>
      </c>
      <c r="D165" s="58">
        <f>Invoice!B169</f>
        <v>4</v>
      </c>
      <c r="E165" s="59">
        <f>'Shipping Invoice'!J169*$N$1</f>
        <v>48.95</v>
      </c>
      <c r="F165" s="59">
        <f t="shared" si="9"/>
        <v>195.8</v>
      </c>
      <c r="G165" s="60">
        <f t="shared" si="7"/>
        <v>48.95</v>
      </c>
      <c r="H165" s="63">
        <f t="shared" si="8"/>
        <v>195.8</v>
      </c>
    </row>
    <row r="166" spans="1:8" s="62" customFormat="1" ht="24">
      <c r="A166" s="56" t="str">
        <f>IF((LEN('Copy paste to Here'!G170))&gt;5,((CONCATENATE('Copy paste to Here'!G170," &amp; ",'Copy paste to Here'!D170,"  &amp;  ",'Copy paste to Here'!E170))),"Empty Cell")</f>
        <v>Anodized titanium G23 eyebrow banana, 16g (1.2mm) with two 3mm balls &amp; Length: 10mm  &amp;  Color: Green</v>
      </c>
      <c r="B166" s="57" t="str">
        <f>'Copy paste to Here'!C170</f>
        <v>UTBNEB</v>
      </c>
      <c r="C166" s="57" t="s">
        <v>864</v>
      </c>
      <c r="D166" s="58">
        <f>Invoice!B170</f>
        <v>4</v>
      </c>
      <c r="E166" s="59">
        <f>'Shipping Invoice'!J170*$N$1</f>
        <v>48.95</v>
      </c>
      <c r="F166" s="59">
        <f t="shared" si="9"/>
        <v>195.8</v>
      </c>
      <c r="G166" s="60">
        <f t="shared" si="7"/>
        <v>48.95</v>
      </c>
      <c r="H166" s="63">
        <f t="shared" si="8"/>
        <v>195.8</v>
      </c>
    </row>
    <row r="167" spans="1:8" s="62" customFormat="1" ht="25.5">
      <c r="A167" s="56" t="str">
        <f>IF((LEN('Copy paste to Here'!G171))&gt;5,((CONCATENATE('Copy paste to Here'!G171," &amp; ",'Copy paste to Here'!D171,"  &amp;  ",'Copy paste to Here'!E171))),"Empty Cell")</f>
        <v>Anodized titanium G23 eyebrow banana, 16g (1.2mm) with two 3mm cones &amp; Length: 8mm  &amp;  Color: Green</v>
      </c>
      <c r="B167" s="57" t="str">
        <f>'Copy paste to Here'!C171</f>
        <v>UTBNECN</v>
      </c>
      <c r="C167" s="57" t="s">
        <v>866</v>
      </c>
      <c r="D167" s="58">
        <f>Invoice!B171</f>
        <v>4</v>
      </c>
      <c r="E167" s="59">
        <f>'Shipping Invoice'!J171*$N$1</f>
        <v>49.3</v>
      </c>
      <c r="F167" s="59">
        <f t="shared" si="9"/>
        <v>197.2</v>
      </c>
      <c r="G167" s="60">
        <f t="shared" si="7"/>
        <v>49.3</v>
      </c>
      <c r="H167" s="63">
        <f t="shared" si="8"/>
        <v>197.2</v>
      </c>
    </row>
    <row r="168" spans="1:8" s="62" customFormat="1" ht="25.5">
      <c r="A168" s="56" t="str">
        <f>IF((LEN('Copy paste to Here'!G172))&gt;5,((CONCATENATE('Copy paste to Here'!G172," &amp; ",'Copy paste to Here'!D172,"  &amp;  ",'Copy paste to Here'!E172))),"Empty Cell")</f>
        <v>Anodized titanium G23 eyebrow banana, 16g (1.2mm) with two 3mm cones &amp; Length: 10mm  &amp;  Color: Green</v>
      </c>
      <c r="B168" s="57" t="str">
        <f>'Copy paste to Here'!C172</f>
        <v>UTBNECN</v>
      </c>
      <c r="C168" s="57" t="s">
        <v>866</v>
      </c>
      <c r="D168" s="58">
        <f>Invoice!B172</f>
        <v>4</v>
      </c>
      <c r="E168" s="59">
        <f>'Shipping Invoice'!J172*$N$1</f>
        <v>49.3</v>
      </c>
      <c r="F168" s="59">
        <f t="shared" si="9"/>
        <v>197.2</v>
      </c>
      <c r="G168" s="60">
        <f t="shared" si="7"/>
        <v>49.3</v>
      </c>
      <c r="H168" s="63">
        <f t="shared" si="8"/>
        <v>197.2</v>
      </c>
    </row>
    <row r="169" spans="1:8" s="62" customFormat="1" ht="24">
      <c r="A169" s="56" t="str">
        <f>IF((LEN('Copy paste to Here'!G173))&gt;5,((CONCATENATE('Copy paste to Here'!G173," &amp; ",'Copy paste to Here'!D173,"  &amp;  ",'Copy paste to Here'!E173))),"Empty Cell")</f>
        <v>Anodized titanium G23 belly banana, 14g (1.6mm) with an upper 5mm and a lower 8mm ball &amp; Length: 8mm  &amp;  Color: Purple</v>
      </c>
      <c r="B169" s="57" t="str">
        <f>'Copy paste to Here'!C173</f>
        <v>UTBNG</v>
      </c>
      <c r="C169" s="57" t="s">
        <v>868</v>
      </c>
      <c r="D169" s="58">
        <f>Invoice!B173</f>
        <v>1</v>
      </c>
      <c r="E169" s="59">
        <f>'Shipping Invoice'!J173*$N$1</f>
        <v>76.260000000000005</v>
      </c>
      <c r="F169" s="59">
        <f t="shared" si="9"/>
        <v>76.260000000000005</v>
      </c>
      <c r="G169" s="60">
        <f t="shared" si="7"/>
        <v>76.260000000000005</v>
      </c>
      <c r="H169" s="63">
        <f t="shared" si="8"/>
        <v>76.260000000000005</v>
      </c>
    </row>
    <row r="170" spans="1:8" s="62" customFormat="1" ht="24">
      <c r="A170" s="56" t="str">
        <f>IF((LEN('Copy paste to Here'!G174))&gt;5,((CONCATENATE('Copy paste to Here'!G174," &amp; ",'Copy paste to Here'!D174,"  &amp;  ",'Copy paste to Here'!E174))),"Empty Cell")</f>
        <v>Anodized titanium G23 circular barbell, 14g (1.6mm) with 5mm balls &amp; Length: 10mm  &amp;  Color: Rainbow</v>
      </c>
      <c r="B170" s="57" t="str">
        <f>'Copy paste to Here'!C174</f>
        <v>UTCBB5</v>
      </c>
      <c r="C170" s="57" t="s">
        <v>870</v>
      </c>
      <c r="D170" s="58">
        <f>Invoice!B174</f>
        <v>2</v>
      </c>
      <c r="E170" s="59">
        <f>'Shipping Invoice'!J174*$N$1</f>
        <v>54.98</v>
      </c>
      <c r="F170" s="59">
        <f t="shared" si="9"/>
        <v>109.96</v>
      </c>
      <c r="G170" s="60">
        <f t="shared" si="7"/>
        <v>54.98</v>
      </c>
      <c r="H170" s="63">
        <f t="shared" si="8"/>
        <v>109.96</v>
      </c>
    </row>
    <row r="171" spans="1:8" s="62" customFormat="1" ht="24">
      <c r="A171" s="56" t="str">
        <f>IF((LEN('Copy paste to Here'!G175))&gt;5,((CONCATENATE('Copy paste to Here'!G175," &amp; ",'Copy paste to Here'!D175,"  &amp;  ",'Copy paste to Here'!E175))),"Empty Cell")</f>
        <v>Anodized titanium G23 circular barbell, 14g (1.6mm) with 5mm balls &amp; Length: 10mm  &amp;  Color: Green</v>
      </c>
      <c r="B171" s="57" t="str">
        <f>'Copy paste to Here'!C175</f>
        <v>UTCBB5</v>
      </c>
      <c r="C171" s="57" t="s">
        <v>870</v>
      </c>
      <c r="D171" s="58">
        <f>Invoice!B175</f>
        <v>1</v>
      </c>
      <c r="E171" s="59">
        <f>'Shipping Invoice'!J175*$N$1</f>
        <v>54.98</v>
      </c>
      <c r="F171" s="59">
        <f t="shared" si="9"/>
        <v>54.98</v>
      </c>
      <c r="G171" s="60">
        <f t="shared" si="7"/>
        <v>54.98</v>
      </c>
      <c r="H171" s="63">
        <f t="shared" si="8"/>
        <v>54.98</v>
      </c>
    </row>
    <row r="172" spans="1:8" s="62" customFormat="1" ht="24">
      <c r="A172" s="56" t="str">
        <f>IF((LEN('Copy paste to Here'!G176))&gt;5,((CONCATENATE('Copy paste to Here'!G176," &amp; ",'Copy paste to Here'!D176,"  &amp;  ",'Copy paste to Here'!E176))),"Empty Cell")</f>
        <v>Anodized titanium G23 circular barbell, 14g (1.6mm) with 5mm balls &amp; Length: 12mm  &amp;  Color: Black</v>
      </c>
      <c r="B172" s="57" t="str">
        <f>'Copy paste to Here'!C176</f>
        <v>UTCBB5</v>
      </c>
      <c r="C172" s="57" t="s">
        <v>870</v>
      </c>
      <c r="D172" s="58">
        <f>Invoice!B176</f>
        <v>2</v>
      </c>
      <c r="E172" s="59">
        <f>'Shipping Invoice'!J176*$N$1</f>
        <v>54.98</v>
      </c>
      <c r="F172" s="59">
        <f t="shared" si="9"/>
        <v>109.96</v>
      </c>
      <c r="G172" s="60">
        <f t="shared" si="7"/>
        <v>54.98</v>
      </c>
      <c r="H172" s="63">
        <f t="shared" si="8"/>
        <v>109.96</v>
      </c>
    </row>
    <row r="173" spans="1:8" s="62" customFormat="1" ht="24">
      <c r="A173" s="56" t="str">
        <f>IF((LEN('Copy paste to Here'!G177))&gt;5,((CONCATENATE('Copy paste to Here'!G177," &amp; ",'Copy paste to Here'!D177,"  &amp;  ",'Copy paste to Here'!E177))),"Empty Cell")</f>
        <v>Anodized titanium G23 circular barbell, 14g (1.6mm) with 5mm balls &amp; Length: 12mm  &amp;  Color: Green</v>
      </c>
      <c r="B173" s="57" t="str">
        <f>'Copy paste to Here'!C177</f>
        <v>UTCBB5</v>
      </c>
      <c r="C173" s="57" t="s">
        <v>870</v>
      </c>
      <c r="D173" s="58">
        <f>Invoice!B177</f>
        <v>2</v>
      </c>
      <c r="E173" s="59">
        <f>'Shipping Invoice'!J177*$N$1</f>
        <v>54.98</v>
      </c>
      <c r="F173" s="59">
        <f t="shared" si="9"/>
        <v>109.96</v>
      </c>
      <c r="G173" s="60">
        <f t="shared" si="7"/>
        <v>54.98</v>
      </c>
      <c r="H173" s="63">
        <f t="shared" si="8"/>
        <v>109.96</v>
      </c>
    </row>
    <row r="174" spans="1:8" s="62" customFormat="1" ht="25.5">
      <c r="A174" s="56" t="str">
        <f>IF((LEN('Copy paste to Here'!G178))&gt;5,((CONCATENATE('Copy paste to Here'!G178," &amp; ",'Copy paste to Here'!D178,"  &amp;  ",'Copy paste to Here'!E178))),"Empty Cell")</f>
        <v>Anodized titanium G23 circular barbell, 14g (1.6mm) with 5mm cones &amp; Length: 10mm  &amp;  Color: Black</v>
      </c>
      <c r="B174" s="57" t="str">
        <f>'Copy paste to Here'!C178</f>
        <v>UTCBCN5</v>
      </c>
      <c r="C174" s="57" t="s">
        <v>872</v>
      </c>
      <c r="D174" s="58">
        <f>Invoice!B178</f>
        <v>1</v>
      </c>
      <c r="E174" s="59">
        <f>'Shipping Invoice'!J178*$N$1</f>
        <v>58.17</v>
      </c>
      <c r="F174" s="59">
        <f t="shared" si="9"/>
        <v>58.17</v>
      </c>
      <c r="G174" s="60">
        <f t="shared" si="7"/>
        <v>58.17</v>
      </c>
      <c r="H174" s="63">
        <f t="shared" si="8"/>
        <v>58.17</v>
      </c>
    </row>
    <row r="175" spans="1:8" s="62" customFormat="1" ht="25.5">
      <c r="A175" s="56" t="str">
        <f>IF((LEN('Copy paste to Here'!G179))&gt;5,((CONCATENATE('Copy paste to Here'!G179," &amp; ",'Copy paste to Here'!D179,"  &amp;  ",'Copy paste to Here'!E179))),"Empty Cell")</f>
        <v>Anodized titanium G23 circular barbell, 14g (1.6mm) with 5mm cones &amp; Length: 10mm  &amp;  Color: Rainbow</v>
      </c>
      <c r="B175" s="57" t="str">
        <f>'Copy paste to Here'!C179</f>
        <v>UTCBCN5</v>
      </c>
      <c r="C175" s="57" t="s">
        <v>872</v>
      </c>
      <c r="D175" s="58">
        <f>Invoice!B179</f>
        <v>1</v>
      </c>
      <c r="E175" s="59">
        <f>'Shipping Invoice'!J179*$N$1</f>
        <v>58.17</v>
      </c>
      <c r="F175" s="59">
        <f t="shared" si="9"/>
        <v>58.17</v>
      </c>
      <c r="G175" s="60">
        <f t="shared" si="7"/>
        <v>58.17</v>
      </c>
      <c r="H175" s="63">
        <f t="shared" si="8"/>
        <v>58.17</v>
      </c>
    </row>
    <row r="176" spans="1:8" s="62" customFormat="1" ht="25.5">
      <c r="A176" s="56" t="str">
        <f>IF((LEN('Copy paste to Here'!G180))&gt;5,((CONCATENATE('Copy paste to Here'!G180," &amp; ",'Copy paste to Here'!D180,"  &amp;  ",'Copy paste to Here'!E180))),"Empty Cell")</f>
        <v>Anodized titanium G23 circular barbell, 14g (1.6mm) with 5mm cones &amp; Length: 12mm  &amp;  Color: Blue</v>
      </c>
      <c r="B176" s="57" t="str">
        <f>'Copy paste to Here'!C180</f>
        <v>UTCBCN5</v>
      </c>
      <c r="C176" s="57" t="s">
        <v>872</v>
      </c>
      <c r="D176" s="58">
        <f>Invoice!B180</f>
        <v>7</v>
      </c>
      <c r="E176" s="59">
        <f>'Shipping Invoice'!J180*$N$1</f>
        <v>58.17</v>
      </c>
      <c r="F176" s="59">
        <f t="shared" si="9"/>
        <v>407.19</v>
      </c>
      <c r="G176" s="60">
        <f t="shared" si="7"/>
        <v>58.17</v>
      </c>
      <c r="H176" s="63">
        <f t="shared" si="8"/>
        <v>407.19</v>
      </c>
    </row>
    <row r="177" spans="1:8" s="62" customFormat="1" ht="25.5">
      <c r="A177" s="56" t="str">
        <f>IF((LEN('Copy paste to Here'!G181))&gt;5,((CONCATENATE('Copy paste to Here'!G181," &amp; ",'Copy paste to Here'!D181,"  &amp;  ",'Copy paste to Here'!E181))),"Empty Cell")</f>
        <v>Anodized titanium G23 circular barbell, 14g (1.6mm) with 5mm cones &amp; Length: 12mm  &amp;  Color: Rainbow</v>
      </c>
      <c r="B177" s="57" t="str">
        <f>'Copy paste to Here'!C181</f>
        <v>UTCBCN5</v>
      </c>
      <c r="C177" s="57" t="s">
        <v>872</v>
      </c>
      <c r="D177" s="58">
        <f>Invoice!B181</f>
        <v>1</v>
      </c>
      <c r="E177" s="59">
        <f>'Shipping Invoice'!J181*$N$1</f>
        <v>58.17</v>
      </c>
      <c r="F177" s="59">
        <f t="shared" si="9"/>
        <v>58.17</v>
      </c>
      <c r="G177" s="60">
        <f t="shared" si="7"/>
        <v>58.17</v>
      </c>
      <c r="H177" s="63">
        <f t="shared" si="8"/>
        <v>58.17</v>
      </c>
    </row>
    <row r="178" spans="1:8" s="62" customFormat="1" ht="25.5">
      <c r="A178" s="56" t="str">
        <f>IF((LEN('Copy paste to Here'!G182))&gt;5,((CONCATENATE('Copy paste to Here'!G182," &amp; ",'Copy paste to Here'!D182,"  &amp;  ",'Copy paste to Here'!E182))),"Empty Cell")</f>
        <v>Anodized titanium G23 circular barbell, 14g (1.6mm) with 5mm cones &amp; Length: 12mm  &amp;  Color: Green</v>
      </c>
      <c r="B178" s="57" t="str">
        <f>'Copy paste to Here'!C182</f>
        <v>UTCBCN5</v>
      </c>
      <c r="C178" s="57" t="s">
        <v>872</v>
      </c>
      <c r="D178" s="58">
        <f>Invoice!B182</f>
        <v>1</v>
      </c>
      <c r="E178" s="59">
        <f>'Shipping Invoice'!J182*$N$1</f>
        <v>58.17</v>
      </c>
      <c r="F178" s="59">
        <f t="shared" si="9"/>
        <v>58.17</v>
      </c>
      <c r="G178" s="60">
        <f t="shared" si="7"/>
        <v>58.17</v>
      </c>
      <c r="H178" s="63">
        <f t="shared" si="8"/>
        <v>58.17</v>
      </c>
    </row>
    <row r="179" spans="1:8" s="62" customFormat="1" ht="25.5">
      <c r="A179" s="56" t="str">
        <f>IF((LEN('Copy paste to Here'!G183))&gt;5,((CONCATENATE('Copy paste to Here'!G183," &amp; ",'Copy paste to Here'!D183,"  &amp;  ",'Copy paste to Here'!E183))),"Empty Cell")</f>
        <v>Anodized titanium G23 circular barbell, 14g (1.6mm) with 5mm cones &amp; Length: 12mm  &amp;  Color: Purple</v>
      </c>
      <c r="B179" s="57" t="str">
        <f>'Copy paste to Here'!C183</f>
        <v>UTCBCN5</v>
      </c>
      <c r="C179" s="57" t="s">
        <v>872</v>
      </c>
      <c r="D179" s="58">
        <f>Invoice!B183</f>
        <v>2</v>
      </c>
      <c r="E179" s="59">
        <f>'Shipping Invoice'!J183*$N$1</f>
        <v>58.17</v>
      </c>
      <c r="F179" s="59">
        <f t="shared" si="9"/>
        <v>116.34</v>
      </c>
      <c r="G179" s="60">
        <f t="shared" si="7"/>
        <v>58.17</v>
      </c>
      <c r="H179" s="63">
        <f t="shared" si="8"/>
        <v>116.34</v>
      </c>
    </row>
    <row r="180" spans="1:8" s="62" customFormat="1" ht="25.5">
      <c r="A180" s="56" t="str">
        <f>IF((LEN('Copy paste to Here'!G184))&gt;5,((CONCATENATE('Copy paste to Here'!G184," &amp; ",'Copy paste to Here'!D184,"  &amp;  ",'Copy paste to Here'!E184))),"Empty Cell")</f>
        <v>Anodized titanium G23 circular eyebrow barbell, 16g (1.2mm) with 3mm cones &amp; Length: 10mm  &amp;  Color: Purple</v>
      </c>
      <c r="B180" s="57" t="str">
        <f>'Copy paste to Here'!C184</f>
        <v>UTCBECN</v>
      </c>
      <c r="C180" s="57" t="s">
        <v>874</v>
      </c>
      <c r="D180" s="58">
        <f>Invoice!B184</f>
        <v>1</v>
      </c>
      <c r="E180" s="59">
        <f>'Shipping Invoice'!J184*$N$1</f>
        <v>55.33</v>
      </c>
      <c r="F180" s="59">
        <f t="shared" si="9"/>
        <v>55.33</v>
      </c>
      <c r="G180" s="60">
        <f t="shared" si="7"/>
        <v>55.33</v>
      </c>
      <c r="H180" s="63">
        <f t="shared" si="8"/>
        <v>55.33</v>
      </c>
    </row>
    <row r="181" spans="1:8" s="62" customFormat="1" ht="25.5">
      <c r="A181" s="56" t="str">
        <f>IF((LEN('Copy paste to Here'!G185))&gt;5,((CONCATENATE('Copy paste to Here'!G185," &amp; ",'Copy paste to Here'!D185,"  &amp;  ",'Copy paste to Here'!E185))),"Empty Cell")</f>
        <v>Anodized titanium G23 circular eyebrow barbell, 16g (1.2mm) with 3mm cones &amp; Length: 12mm  &amp;  Color: Black</v>
      </c>
      <c r="B181" s="57" t="str">
        <f>'Copy paste to Here'!C185</f>
        <v>UTCBECN</v>
      </c>
      <c r="C181" s="57" t="s">
        <v>874</v>
      </c>
      <c r="D181" s="58">
        <f>Invoice!B185</f>
        <v>3</v>
      </c>
      <c r="E181" s="59">
        <f>'Shipping Invoice'!J185*$N$1</f>
        <v>55.33</v>
      </c>
      <c r="F181" s="59">
        <f t="shared" si="9"/>
        <v>165.99</v>
      </c>
      <c r="G181" s="60">
        <f t="shared" si="7"/>
        <v>55.33</v>
      </c>
      <c r="H181" s="63">
        <f t="shared" si="8"/>
        <v>165.99</v>
      </c>
    </row>
    <row r="182" spans="1:8" s="62" customFormat="1" ht="25.5">
      <c r="A182" s="56" t="str">
        <f>IF((LEN('Copy paste to Here'!G186))&gt;5,((CONCATENATE('Copy paste to Here'!G186," &amp; ",'Copy paste to Here'!D186,"  &amp;  ",'Copy paste to Here'!E186))),"Empty Cell")</f>
        <v>Anodized titanium G23 circular eyebrow barbell, 16g (1.2mm) with 3mm cones &amp; Length: 12mm  &amp;  Color: Green</v>
      </c>
      <c r="B182" s="57" t="str">
        <f>'Copy paste to Here'!C186</f>
        <v>UTCBECN</v>
      </c>
      <c r="C182" s="57" t="s">
        <v>874</v>
      </c>
      <c r="D182" s="58">
        <f>Invoice!B186</f>
        <v>3</v>
      </c>
      <c r="E182" s="59">
        <f>'Shipping Invoice'!J186*$N$1</f>
        <v>55.33</v>
      </c>
      <c r="F182" s="59">
        <f t="shared" si="9"/>
        <v>165.99</v>
      </c>
      <c r="G182" s="60">
        <f t="shared" si="7"/>
        <v>55.33</v>
      </c>
      <c r="H182" s="63">
        <f t="shared" si="8"/>
        <v>165.99</v>
      </c>
    </row>
    <row r="183" spans="1:8" s="62" customFormat="1" ht="24">
      <c r="A183" s="56" t="str">
        <f>IF((LEN('Copy paste to Here'!G187))&gt;5,((CONCATENATE('Copy paste to Here'!G187," &amp; ",'Copy paste to Here'!D187,"  &amp;  ",'Copy paste to Here'!E187))),"Empty Cell")</f>
        <v>Anodized titanium G23 industrial barbell, 14g (1.6mm) with two 5mm balls &amp; Length: 38mm  &amp;  Color: Black</v>
      </c>
      <c r="B183" s="57" t="str">
        <f>'Copy paste to Here'!C187</f>
        <v>UTINB</v>
      </c>
      <c r="C183" s="57" t="s">
        <v>876</v>
      </c>
      <c r="D183" s="58">
        <f>Invoice!B187</f>
        <v>5</v>
      </c>
      <c r="E183" s="59">
        <f>'Shipping Invoice'!J187*$N$1</f>
        <v>59.94</v>
      </c>
      <c r="F183" s="59">
        <f t="shared" si="9"/>
        <v>299.7</v>
      </c>
      <c r="G183" s="60">
        <f t="shared" si="7"/>
        <v>59.94</v>
      </c>
      <c r="H183" s="63">
        <f t="shared" si="8"/>
        <v>299.7</v>
      </c>
    </row>
    <row r="184" spans="1:8" s="62" customFormat="1" ht="24">
      <c r="A184" s="56" t="str">
        <f>IF((LEN('Copy paste to Here'!G188))&gt;5,((CONCATENATE('Copy paste to Here'!G188," &amp; ",'Copy paste to Here'!D188,"  &amp;  ",'Copy paste to Here'!E188))),"Empty Cell")</f>
        <v>Anodized titanium G23 industrial barbell, 14g (1.6mm) with two 5mm balls &amp; Length: 38mm  &amp;  Color: Purple</v>
      </c>
      <c r="B184" s="57" t="str">
        <f>'Copy paste to Here'!C188</f>
        <v>UTINB</v>
      </c>
      <c r="C184" s="57" t="s">
        <v>876</v>
      </c>
      <c r="D184" s="58">
        <f>Invoice!B188</f>
        <v>1</v>
      </c>
      <c r="E184" s="59">
        <f>'Shipping Invoice'!J188*$N$1</f>
        <v>59.94</v>
      </c>
      <c r="F184" s="59">
        <f t="shared" si="9"/>
        <v>59.94</v>
      </c>
      <c r="G184" s="60">
        <f t="shared" si="7"/>
        <v>59.94</v>
      </c>
      <c r="H184" s="63">
        <f t="shared" si="8"/>
        <v>59.94</v>
      </c>
    </row>
    <row r="185" spans="1:8" s="62" customFormat="1" ht="24">
      <c r="A185" s="56" t="str">
        <f>IF((LEN('Copy paste to Here'!G189))&gt;5,((CONCATENATE('Copy paste to Here'!G189," &amp; ",'Copy paste to Here'!D189,"  &amp;  ",'Copy paste to Here'!E189))),"Empty Cell")</f>
        <v>Anodized titanium G23 industrial barbell, 14g (1.6mm) with two 4mm balls &amp; Length: 35mm  &amp;  Color: Purple</v>
      </c>
      <c r="B185" s="57" t="str">
        <f>'Copy paste to Here'!C189</f>
        <v>UTINB4</v>
      </c>
      <c r="C185" s="57" t="s">
        <v>878</v>
      </c>
      <c r="D185" s="58">
        <f>Invoice!B189</f>
        <v>1</v>
      </c>
      <c r="E185" s="59">
        <f>'Shipping Invoice'!J189*$N$1</f>
        <v>63.49</v>
      </c>
      <c r="F185" s="59">
        <f t="shared" si="9"/>
        <v>63.49</v>
      </c>
      <c r="G185" s="60">
        <f t="shared" si="7"/>
        <v>63.49</v>
      </c>
      <c r="H185" s="63">
        <f t="shared" si="8"/>
        <v>63.49</v>
      </c>
    </row>
    <row r="186" spans="1:8" s="62" customFormat="1" ht="24">
      <c r="A186" s="56" t="str">
        <f>IF((LEN('Copy paste to Here'!G190))&gt;5,((CONCATENATE('Copy paste to Here'!G190," &amp; ",'Copy paste to Here'!D190,"  &amp;  ",'Copy paste to Here'!E190))),"Empty Cell")</f>
        <v>Anodized titanium G23 industrial barbell, 14g (1.6mm) with two 5mm cones &amp; Length: 38mm  &amp;  Color: Purple</v>
      </c>
      <c r="B186" s="57" t="str">
        <f>'Copy paste to Here'!C190</f>
        <v>UTINCN</v>
      </c>
      <c r="C186" s="57" t="s">
        <v>880</v>
      </c>
      <c r="D186" s="58">
        <f>Invoice!B190</f>
        <v>1</v>
      </c>
      <c r="E186" s="59">
        <f>'Shipping Invoice'!J190*$N$1</f>
        <v>68.099999999999994</v>
      </c>
      <c r="F186" s="59">
        <f t="shared" si="9"/>
        <v>68.099999999999994</v>
      </c>
      <c r="G186" s="60">
        <f t="shared" si="7"/>
        <v>68.099999999999994</v>
      </c>
      <c r="H186" s="63">
        <f t="shared" si="8"/>
        <v>68.099999999999994</v>
      </c>
    </row>
    <row r="187" spans="1:8" s="62" customFormat="1" ht="24">
      <c r="A187" s="56" t="str">
        <f>IF((LEN('Copy paste to Here'!G191))&gt;5,((CONCATENATE('Copy paste to Here'!G191," &amp; ",'Copy paste to Here'!D191,"  &amp;  ",'Copy paste to Here'!E191))),"Empty Cell")</f>
        <v>Anodized titanium G23 labret, 16g (1.2mm) with a 3mm ball &amp; Length: 8mm  &amp;  Color: Purple</v>
      </c>
      <c r="B187" s="57" t="str">
        <f>'Copy paste to Here'!C191</f>
        <v>UTLBB3</v>
      </c>
      <c r="C187" s="57" t="s">
        <v>882</v>
      </c>
      <c r="D187" s="58">
        <f>Invoice!B191</f>
        <v>4</v>
      </c>
      <c r="E187" s="59">
        <f>'Shipping Invoice'!J191*$N$1</f>
        <v>52.14</v>
      </c>
      <c r="F187" s="59">
        <f t="shared" si="9"/>
        <v>208.56</v>
      </c>
      <c r="G187" s="60">
        <f t="shared" si="7"/>
        <v>52.14</v>
      </c>
      <c r="H187" s="63">
        <f t="shared" si="8"/>
        <v>208.56</v>
      </c>
    </row>
    <row r="188" spans="1:8" s="62" customFormat="1" ht="24">
      <c r="A188" s="56" t="str">
        <f>IF((LEN('Copy paste to Here'!G192))&gt;5,((CONCATENATE('Copy paste to Here'!G192," &amp; ",'Copy paste to Here'!D192,"  &amp;  ",'Copy paste to Here'!E192))),"Empty Cell")</f>
        <v>Anodized titanium G23 labret, 16g (1.2mm) with a 3mm cone &amp; Length: 6mm  &amp;  Color: Rainbow</v>
      </c>
      <c r="B188" s="57" t="str">
        <f>'Copy paste to Here'!C192</f>
        <v>UTLBCN3</v>
      </c>
      <c r="C188" s="57" t="s">
        <v>884</v>
      </c>
      <c r="D188" s="58">
        <f>Invoice!B192</f>
        <v>2</v>
      </c>
      <c r="E188" s="59">
        <f>'Shipping Invoice'!J192*$N$1</f>
        <v>54.98</v>
      </c>
      <c r="F188" s="59">
        <f t="shared" si="9"/>
        <v>109.96</v>
      </c>
      <c r="G188" s="60">
        <f t="shared" si="7"/>
        <v>54.98</v>
      </c>
      <c r="H188" s="63">
        <f t="shared" si="8"/>
        <v>109.96</v>
      </c>
    </row>
    <row r="189" spans="1:8" s="62" customFormat="1" ht="25.5">
      <c r="A189" s="56" t="str">
        <f>IF((LEN('Copy paste to Here'!G193))&gt;5,((CONCATENATE('Copy paste to Here'!G193," &amp; ",'Copy paste to Here'!D193,"  &amp;  ",'Copy paste to Here'!E193))),"Empty Cell")</f>
        <v xml:space="preserve">Pack of 10 pcs. of high polished titanium G23 barbell bars, 14g (1.6mm)  &amp; Length: 35mm  &amp;  </v>
      </c>
      <c r="B189" s="57" t="str">
        <f>'Copy paste to Here'!C193</f>
        <v>XUBB14G</v>
      </c>
      <c r="C189" s="57" t="s">
        <v>897</v>
      </c>
      <c r="D189" s="58">
        <f>Invoice!B193</f>
        <v>1</v>
      </c>
      <c r="E189" s="59">
        <f>'Shipping Invoice'!J193*$N$1</f>
        <v>173.8</v>
      </c>
      <c r="F189" s="59">
        <f t="shared" si="9"/>
        <v>173.8</v>
      </c>
      <c r="G189" s="60">
        <f t="shared" si="7"/>
        <v>173.8</v>
      </c>
      <c r="H189" s="63">
        <f t="shared" si="8"/>
        <v>173.8</v>
      </c>
    </row>
    <row r="190" spans="1:8" s="62" customFormat="1" ht="24">
      <c r="A190" s="56" t="str">
        <f>IF((LEN('Copy paste to Here'!G194))&gt;5,((CONCATENATE('Copy paste to Here'!G194," &amp; ",'Copy paste to Here'!D194,"  &amp;  ",'Copy paste to Here'!E194))),"Empty Cell")</f>
        <v xml:space="preserve">Pack of 10 pcs. of 5mm high polished titanium G23 cones - threading 14g (1.6mm) &amp;   &amp;  </v>
      </c>
      <c r="B190" s="57" t="str">
        <f>'Copy paste to Here'!C194</f>
        <v>XUCON5</v>
      </c>
      <c r="C190" s="57" t="s">
        <v>888</v>
      </c>
      <c r="D190" s="58">
        <f>Invoice!B194</f>
        <v>1</v>
      </c>
      <c r="E190" s="59">
        <f>'Shipping Invoice'!J194*$N$1</f>
        <v>173.8</v>
      </c>
      <c r="F190" s="59">
        <f t="shared" si="9"/>
        <v>173.8</v>
      </c>
      <c r="G190" s="60">
        <f t="shared" si="7"/>
        <v>173.8</v>
      </c>
      <c r="H190" s="63">
        <f t="shared" si="8"/>
        <v>173.8</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16052.089999999993</v>
      </c>
      <c r="G1000" s="60"/>
      <c r="H1000" s="61">
        <f t="shared" ref="H1000:H1007" si="49">F1000*$E$14</f>
        <v>16052.089999999993</v>
      </c>
    </row>
    <row r="1001" spans="1:8" s="62" customFormat="1">
      <c r="A1001" s="56" t="str">
        <f>'[2]Copy paste to Here'!T2</f>
        <v>SHIPPING HANDLING</v>
      </c>
      <c r="B1001" s="75"/>
      <c r="C1001" s="75"/>
      <c r="D1001" s="76"/>
      <c r="E1001" s="67"/>
      <c r="F1001" s="59">
        <f>Invoice!J196</f>
        <v>-6420.8359999999975</v>
      </c>
      <c r="G1001" s="60"/>
      <c r="H1001" s="61">
        <f t="shared" si="49"/>
        <v>-6420.8359999999975</v>
      </c>
    </row>
    <row r="1002" spans="1:8" s="62" customFormat="1" outlineLevel="1">
      <c r="A1002" s="56" t="str">
        <f>'[2]Copy paste to Here'!T3</f>
        <v>DISCOUNT</v>
      </c>
      <c r="B1002" s="75"/>
      <c r="C1002" s="75"/>
      <c r="D1002" s="76"/>
      <c r="E1002" s="67"/>
      <c r="F1002" s="59">
        <f>Invoice!J197</f>
        <v>0</v>
      </c>
      <c r="G1002" s="60"/>
      <c r="H1002" s="61">
        <f t="shared" si="49"/>
        <v>0</v>
      </c>
    </row>
    <row r="1003" spans="1:8" s="62" customFormat="1">
      <c r="A1003" s="56" t="str">
        <f>'[2]Copy paste to Here'!T4</f>
        <v>Total:</v>
      </c>
      <c r="B1003" s="75"/>
      <c r="C1003" s="75"/>
      <c r="D1003" s="76"/>
      <c r="E1003" s="67"/>
      <c r="F1003" s="59">
        <f>SUM(F1000:F1002)</f>
        <v>9631.2539999999954</v>
      </c>
      <c r="G1003" s="60"/>
      <c r="H1003" s="61">
        <f t="shared" si="49"/>
        <v>9631.2539999999954</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16052.089999999993</v>
      </c>
    </row>
    <row r="1010" spans="1:8" s="21" customFormat="1">
      <c r="A1010" s="22"/>
      <c r="E1010" s="21" t="s">
        <v>182</v>
      </c>
      <c r="H1010" s="84">
        <f>(SUMIF($A$1000:$A$1008,"Total:",$H$1000:$H$1008))</f>
        <v>9631.2539999999954</v>
      </c>
    </row>
    <row r="1011" spans="1:8" s="21" customFormat="1">
      <c r="E1011" s="21" t="s">
        <v>183</v>
      </c>
      <c r="H1011" s="85">
        <f>H1013-H1012</f>
        <v>9001.17</v>
      </c>
    </row>
    <row r="1012" spans="1:8" s="21" customFormat="1">
      <c r="E1012" s="21" t="s">
        <v>184</v>
      </c>
      <c r="H1012" s="85">
        <f>ROUND((H1013*7)/107,2)</f>
        <v>630.08000000000004</v>
      </c>
    </row>
    <row r="1013" spans="1:8" s="21" customFormat="1">
      <c r="E1013" s="22" t="s">
        <v>185</v>
      </c>
      <c r="H1013" s="86">
        <f>ROUND((SUMIF($A$1000:$A$1008,"Total:",$H$1000:$H$1008)),2)</f>
        <v>9631.25</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73"/>
  <sheetViews>
    <sheetView workbookViewId="0">
      <selection activeCell="A5" sqref="A5"/>
    </sheetView>
  </sheetViews>
  <sheetFormatPr defaultRowHeight="15"/>
  <sheetData>
    <row r="1" spans="1:1">
      <c r="A1" s="2" t="s">
        <v>737</v>
      </c>
    </row>
    <row r="2" spans="1:1">
      <c r="A2" s="2" t="s">
        <v>740</v>
      </c>
    </row>
    <row r="3" spans="1:1">
      <c r="A3" s="2" t="s">
        <v>740</v>
      </c>
    </row>
    <row r="4" spans="1:1">
      <c r="A4" s="2" t="s">
        <v>740</v>
      </c>
    </row>
    <row r="5" spans="1:1">
      <c r="A5" s="2" t="s">
        <v>740</v>
      </c>
    </row>
    <row r="6" spans="1:1">
      <c r="A6" s="2" t="s">
        <v>725</v>
      </c>
    </row>
    <row r="7" spans="1:1">
      <c r="A7" s="2" t="s">
        <v>743</v>
      </c>
    </row>
    <row r="8" spans="1:1">
      <c r="A8" s="2" t="s">
        <v>743</v>
      </c>
    </row>
    <row r="9" spans="1:1">
      <c r="A9" s="2" t="s">
        <v>745</v>
      </c>
    </row>
    <row r="10" spans="1:1">
      <c r="A10" s="2" t="s">
        <v>109</v>
      </c>
    </row>
    <row r="11" spans="1:1">
      <c r="A11" s="2" t="s">
        <v>109</v>
      </c>
    </row>
    <row r="12" spans="1:1">
      <c r="A12" s="2" t="s">
        <v>109</v>
      </c>
    </row>
    <row r="13" spans="1:1">
      <c r="A13" s="2" t="s">
        <v>109</v>
      </c>
    </row>
    <row r="14" spans="1:1">
      <c r="A14" s="2" t="s">
        <v>109</v>
      </c>
    </row>
    <row r="15" spans="1:1">
      <c r="A15" s="2" t="s">
        <v>890</v>
      </c>
    </row>
    <row r="16" spans="1:1">
      <c r="A16" s="2" t="s">
        <v>747</v>
      </c>
    </row>
    <row r="17" spans="1:1">
      <c r="A17" s="2" t="s">
        <v>747</v>
      </c>
    </row>
    <row r="18" spans="1:1">
      <c r="A18" s="2" t="s">
        <v>747</v>
      </c>
    </row>
    <row r="19" spans="1:1">
      <c r="A19" s="2" t="s">
        <v>749</v>
      </c>
    </row>
    <row r="20" spans="1:1">
      <c r="A20" s="2" t="s">
        <v>749</v>
      </c>
    </row>
    <row r="21" spans="1:1">
      <c r="A21" s="2" t="s">
        <v>749</v>
      </c>
    </row>
    <row r="22" spans="1:1">
      <c r="A22" s="2" t="s">
        <v>891</v>
      </c>
    </row>
    <row r="23" spans="1:1">
      <c r="A23" s="2" t="s">
        <v>891</v>
      </c>
    </row>
    <row r="24" spans="1:1">
      <c r="A24" s="2" t="s">
        <v>752</v>
      </c>
    </row>
    <row r="25" spans="1:1">
      <c r="A25" s="2" t="s">
        <v>755</v>
      </c>
    </row>
    <row r="26" spans="1:1">
      <c r="A26" s="2" t="s">
        <v>755</v>
      </c>
    </row>
    <row r="27" spans="1:1">
      <c r="A27" s="2" t="s">
        <v>755</v>
      </c>
    </row>
    <row r="28" spans="1:1">
      <c r="A28" s="2" t="s">
        <v>755</v>
      </c>
    </row>
    <row r="29" spans="1:1">
      <c r="A29" s="2" t="s">
        <v>755</v>
      </c>
    </row>
    <row r="30" spans="1:1">
      <c r="A30" s="2" t="s">
        <v>755</v>
      </c>
    </row>
    <row r="31" spans="1:1">
      <c r="A31" s="2" t="s">
        <v>759</v>
      </c>
    </row>
    <row r="32" spans="1:1">
      <c r="A32" s="2" t="s">
        <v>761</v>
      </c>
    </row>
    <row r="33" spans="1:1">
      <c r="A33" s="2" t="s">
        <v>728</v>
      </c>
    </row>
    <row r="34" spans="1:1">
      <c r="A34" s="2" t="s">
        <v>728</v>
      </c>
    </row>
    <row r="35" spans="1:1">
      <c r="A35" s="2" t="s">
        <v>762</v>
      </c>
    </row>
    <row r="36" spans="1:1">
      <c r="A36" s="2" t="s">
        <v>762</v>
      </c>
    </row>
    <row r="37" spans="1:1">
      <c r="A37" s="2" t="s">
        <v>762</v>
      </c>
    </row>
    <row r="38" spans="1:1">
      <c r="A38" s="2" t="s">
        <v>764</v>
      </c>
    </row>
    <row r="39" spans="1:1">
      <c r="A39" s="2" t="s">
        <v>764</v>
      </c>
    </row>
    <row r="40" spans="1:1">
      <c r="A40" s="2" t="s">
        <v>764</v>
      </c>
    </row>
    <row r="41" spans="1:1">
      <c r="A41" s="2" t="s">
        <v>764</v>
      </c>
    </row>
    <row r="42" spans="1:1">
      <c r="A42" s="2" t="s">
        <v>764</v>
      </c>
    </row>
    <row r="43" spans="1:1">
      <c r="A43" s="2" t="s">
        <v>764</v>
      </c>
    </row>
    <row r="44" spans="1:1">
      <c r="A44" s="2" t="s">
        <v>892</v>
      </c>
    </row>
    <row r="45" spans="1:1">
      <c r="A45" s="2" t="s">
        <v>892</v>
      </c>
    </row>
    <row r="46" spans="1:1">
      <c r="A46" s="2" t="s">
        <v>504</v>
      </c>
    </row>
    <row r="47" spans="1:1">
      <c r="A47" s="2" t="s">
        <v>668</v>
      </c>
    </row>
    <row r="48" spans="1:1">
      <c r="A48" s="2" t="s">
        <v>668</v>
      </c>
    </row>
    <row r="49" spans="1:1">
      <c r="A49" s="2" t="s">
        <v>668</v>
      </c>
    </row>
    <row r="50" spans="1:1">
      <c r="A50" s="2" t="s">
        <v>668</v>
      </c>
    </row>
    <row r="51" spans="1:1">
      <c r="A51" s="2" t="s">
        <v>668</v>
      </c>
    </row>
    <row r="52" spans="1:1">
      <c r="A52" s="2" t="s">
        <v>668</v>
      </c>
    </row>
    <row r="53" spans="1:1">
      <c r="A53" s="2" t="s">
        <v>668</v>
      </c>
    </row>
    <row r="54" spans="1:1">
      <c r="A54" s="2" t="s">
        <v>668</v>
      </c>
    </row>
    <row r="55" spans="1:1">
      <c r="A55" s="2" t="s">
        <v>668</v>
      </c>
    </row>
    <row r="56" spans="1:1">
      <c r="A56" s="2" t="s">
        <v>668</v>
      </c>
    </row>
    <row r="57" spans="1:1">
      <c r="A57" s="2" t="s">
        <v>769</v>
      </c>
    </row>
    <row r="58" spans="1:1">
      <c r="A58" s="2" t="s">
        <v>771</v>
      </c>
    </row>
    <row r="59" spans="1:1">
      <c r="A59" s="2" t="s">
        <v>771</v>
      </c>
    </row>
    <row r="60" spans="1:1">
      <c r="A60" s="2" t="s">
        <v>771</v>
      </c>
    </row>
    <row r="61" spans="1:1">
      <c r="A61" s="2" t="s">
        <v>771</v>
      </c>
    </row>
    <row r="62" spans="1:1">
      <c r="A62" s="2" t="s">
        <v>772</v>
      </c>
    </row>
    <row r="63" spans="1:1">
      <c r="A63" s="2" t="s">
        <v>774</v>
      </c>
    </row>
    <row r="64" spans="1:1">
      <c r="A64" s="2" t="s">
        <v>774</v>
      </c>
    </row>
    <row r="65" spans="1:1">
      <c r="A65" s="2" t="s">
        <v>776</v>
      </c>
    </row>
    <row r="66" spans="1:1">
      <c r="A66" s="2" t="s">
        <v>777</v>
      </c>
    </row>
    <row r="67" spans="1:1">
      <c r="A67" s="2" t="s">
        <v>777</v>
      </c>
    </row>
    <row r="68" spans="1:1">
      <c r="A68" s="2" t="s">
        <v>779</v>
      </c>
    </row>
    <row r="69" spans="1:1">
      <c r="A69" s="2" t="s">
        <v>781</v>
      </c>
    </row>
    <row r="70" spans="1:1">
      <c r="A70" s="2" t="s">
        <v>783</v>
      </c>
    </row>
    <row r="71" spans="1:1">
      <c r="A71" s="2" t="s">
        <v>785</v>
      </c>
    </row>
    <row r="72" spans="1:1">
      <c r="A72" s="2" t="s">
        <v>785</v>
      </c>
    </row>
    <row r="73" spans="1:1">
      <c r="A73" s="2" t="s">
        <v>787</v>
      </c>
    </row>
    <row r="74" spans="1:1">
      <c r="A74" s="2" t="s">
        <v>787</v>
      </c>
    </row>
    <row r="75" spans="1:1">
      <c r="A75" s="2" t="s">
        <v>789</v>
      </c>
    </row>
    <row r="76" spans="1:1">
      <c r="A76" s="2" t="s">
        <v>791</v>
      </c>
    </row>
    <row r="77" spans="1:1">
      <c r="A77" s="2" t="s">
        <v>793</v>
      </c>
    </row>
    <row r="78" spans="1:1">
      <c r="A78" s="2" t="s">
        <v>794</v>
      </c>
    </row>
    <row r="79" spans="1:1">
      <c r="A79" s="2" t="s">
        <v>794</v>
      </c>
    </row>
    <row r="80" spans="1:1">
      <c r="A80" s="2" t="s">
        <v>794</v>
      </c>
    </row>
    <row r="81" spans="1:1">
      <c r="A81" s="2" t="s">
        <v>794</v>
      </c>
    </row>
    <row r="82" spans="1:1">
      <c r="A82" s="2" t="s">
        <v>795</v>
      </c>
    </row>
    <row r="83" spans="1:1">
      <c r="A83" s="2" t="s">
        <v>798</v>
      </c>
    </row>
    <row r="84" spans="1:1">
      <c r="A84" s="2" t="s">
        <v>719</v>
      </c>
    </row>
    <row r="85" spans="1:1">
      <c r="A85" s="2" t="s">
        <v>719</v>
      </c>
    </row>
    <row r="86" spans="1:1">
      <c r="A86" s="2" t="s">
        <v>719</v>
      </c>
    </row>
    <row r="87" spans="1:1">
      <c r="A87" s="2" t="s">
        <v>721</v>
      </c>
    </row>
    <row r="88" spans="1:1">
      <c r="A88" s="2" t="s">
        <v>721</v>
      </c>
    </row>
    <row r="89" spans="1:1">
      <c r="A89" s="2" t="s">
        <v>800</v>
      </c>
    </row>
    <row r="90" spans="1:1">
      <c r="A90" s="2" t="s">
        <v>802</v>
      </c>
    </row>
    <row r="91" spans="1:1">
      <c r="A91" s="2" t="s">
        <v>802</v>
      </c>
    </row>
    <row r="92" spans="1:1">
      <c r="A92" s="2" t="s">
        <v>804</v>
      </c>
    </row>
    <row r="93" spans="1:1">
      <c r="A93" s="2" t="s">
        <v>806</v>
      </c>
    </row>
    <row r="94" spans="1:1">
      <c r="A94" s="2" t="s">
        <v>806</v>
      </c>
    </row>
    <row r="95" spans="1:1">
      <c r="A95" s="2" t="s">
        <v>806</v>
      </c>
    </row>
    <row r="96" spans="1:1">
      <c r="A96" s="2" t="s">
        <v>806</v>
      </c>
    </row>
    <row r="97" spans="1:1">
      <c r="A97" s="2" t="s">
        <v>893</v>
      </c>
    </row>
    <row r="98" spans="1:1">
      <c r="A98" s="2" t="s">
        <v>893</v>
      </c>
    </row>
    <row r="99" spans="1:1">
      <c r="A99" s="2" t="s">
        <v>893</v>
      </c>
    </row>
    <row r="100" spans="1:1">
      <c r="A100" s="2" t="s">
        <v>893</v>
      </c>
    </row>
    <row r="101" spans="1:1">
      <c r="A101" s="2" t="s">
        <v>810</v>
      </c>
    </row>
    <row r="102" spans="1:1">
      <c r="A102" s="2" t="s">
        <v>810</v>
      </c>
    </row>
    <row r="103" spans="1:1">
      <c r="A103" s="2" t="s">
        <v>812</v>
      </c>
    </row>
    <row r="104" spans="1:1">
      <c r="A104" s="2" t="s">
        <v>812</v>
      </c>
    </row>
    <row r="105" spans="1:1">
      <c r="A105" s="2" t="s">
        <v>730</v>
      </c>
    </row>
    <row r="106" spans="1:1">
      <c r="A106" s="2" t="s">
        <v>814</v>
      </c>
    </row>
    <row r="107" spans="1:1">
      <c r="A107" s="2" t="s">
        <v>814</v>
      </c>
    </row>
    <row r="108" spans="1:1">
      <c r="A108" s="2" t="s">
        <v>816</v>
      </c>
    </row>
    <row r="109" spans="1:1">
      <c r="A109" s="2" t="s">
        <v>816</v>
      </c>
    </row>
    <row r="110" spans="1:1">
      <c r="A110" s="2" t="s">
        <v>816</v>
      </c>
    </row>
    <row r="111" spans="1:1">
      <c r="A111" s="2" t="s">
        <v>816</v>
      </c>
    </row>
    <row r="112" spans="1:1">
      <c r="A112" s="2" t="s">
        <v>816</v>
      </c>
    </row>
    <row r="113" spans="1:1">
      <c r="A113" s="2" t="s">
        <v>816</v>
      </c>
    </row>
    <row r="114" spans="1:1">
      <c r="A114" s="2" t="s">
        <v>816</v>
      </c>
    </row>
    <row r="115" spans="1:1">
      <c r="A115" s="2" t="s">
        <v>823</v>
      </c>
    </row>
    <row r="116" spans="1:1">
      <c r="A116" s="2" t="s">
        <v>894</v>
      </c>
    </row>
    <row r="117" spans="1:1">
      <c r="A117" s="2" t="s">
        <v>895</v>
      </c>
    </row>
    <row r="118" spans="1:1">
      <c r="A118" s="2" t="s">
        <v>896</v>
      </c>
    </row>
    <row r="119" spans="1:1">
      <c r="A119" s="2" t="s">
        <v>833</v>
      </c>
    </row>
    <row r="120" spans="1:1">
      <c r="A120" s="2" t="s">
        <v>833</v>
      </c>
    </row>
    <row r="121" spans="1:1">
      <c r="A121" s="2" t="s">
        <v>835</v>
      </c>
    </row>
    <row r="122" spans="1:1">
      <c r="A122" s="2" t="s">
        <v>835</v>
      </c>
    </row>
    <row r="123" spans="1:1">
      <c r="A123" s="2" t="s">
        <v>837</v>
      </c>
    </row>
    <row r="124" spans="1:1">
      <c r="A124" s="2" t="s">
        <v>839</v>
      </c>
    </row>
    <row r="125" spans="1:1">
      <c r="A125" s="2" t="s">
        <v>841</v>
      </c>
    </row>
    <row r="126" spans="1:1">
      <c r="A126" s="2" t="s">
        <v>841</v>
      </c>
    </row>
    <row r="127" spans="1:1">
      <c r="A127" s="2" t="s">
        <v>843</v>
      </c>
    </row>
    <row r="128" spans="1:1">
      <c r="A128" s="2" t="s">
        <v>845</v>
      </c>
    </row>
    <row r="129" spans="1:1">
      <c r="A129" s="2" t="s">
        <v>845</v>
      </c>
    </row>
    <row r="130" spans="1:1">
      <c r="A130" s="2" t="s">
        <v>845</v>
      </c>
    </row>
    <row r="131" spans="1:1">
      <c r="A131" s="2" t="s">
        <v>845</v>
      </c>
    </row>
    <row r="132" spans="1:1">
      <c r="A132" s="2" t="s">
        <v>845</v>
      </c>
    </row>
    <row r="133" spans="1:1">
      <c r="A133" s="2" t="s">
        <v>846</v>
      </c>
    </row>
    <row r="134" spans="1:1">
      <c r="A134" s="2" t="s">
        <v>848</v>
      </c>
    </row>
    <row r="135" spans="1:1">
      <c r="A135" s="2" t="s">
        <v>850</v>
      </c>
    </row>
    <row r="136" spans="1:1">
      <c r="A136" s="2" t="s">
        <v>852</v>
      </c>
    </row>
    <row r="137" spans="1:1">
      <c r="A137" s="2" t="s">
        <v>854</v>
      </c>
    </row>
    <row r="138" spans="1:1">
      <c r="A138" s="2" t="s">
        <v>854</v>
      </c>
    </row>
    <row r="139" spans="1:1">
      <c r="A139" s="2" t="s">
        <v>856</v>
      </c>
    </row>
    <row r="140" spans="1:1">
      <c r="A140" s="2" t="s">
        <v>856</v>
      </c>
    </row>
    <row r="141" spans="1:1">
      <c r="A141" s="2" t="s">
        <v>858</v>
      </c>
    </row>
    <row r="142" spans="1:1">
      <c r="A142" s="2" t="s">
        <v>858</v>
      </c>
    </row>
    <row r="143" spans="1:1">
      <c r="A143" s="2" t="s">
        <v>858</v>
      </c>
    </row>
    <row r="144" spans="1:1">
      <c r="A144" s="2" t="s">
        <v>858</v>
      </c>
    </row>
    <row r="145" spans="1:1">
      <c r="A145" s="2" t="s">
        <v>860</v>
      </c>
    </row>
    <row r="146" spans="1:1">
      <c r="A146" s="2" t="s">
        <v>862</v>
      </c>
    </row>
    <row r="147" spans="1:1">
      <c r="A147" s="2" t="s">
        <v>862</v>
      </c>
    </row>
    <row r="148" spans="1:1">
      <c r="A148" s="2" t="s">
        <v>864</v>
      </c>
    </row>
    <row r="149" spans="1:1">
      <c r="A149" s="2" t="s">
        <v>864</v>
      </c>
    </row>
    <row r="150" spans="1:1">
      <c r="A150" s="2" t="s">
        <v>866</v>
      </c>
    </row>
    <row r="151" spans="1:1">
      <c r="A151" s="2" t="s">
        <v>866</v>
      </c>
    </row>
    <row r="152" spans="1:1">
      <c r="A152" s="2" t="s">
        <v>868</v>
      </c>
    </row>
    <row r="153" spans="1:1">
      <c r="A153" s="2" t="s">
        <v>870</v>
      </c>
    </row>
    <row r="154" spans="1:1">
      <c r="A154" s="2" t="s">
        <v>870</v>
      </c>
    </row>
    <row r="155" spans="1:1">
      <c r="A155" s="2" t="s">
        <v>870</v>
      </c>
    </row>
    <row r="156" spans="1:1">
      <c r="A156" s="2" t="s">
        <v>870</v>
      </c>
    </row>
    <row r="157" spans="1:1">
      <c r="A157" s="2" t="s">
        <v>872</v>
      </c>
    </row>
    <row r="158" spans="1:1">
      <c r="A158" s="2" t="s">
        <v>872</v>
      </c>
    </row>
    <row r="159" spans="1:1">
      <c r="A159" s="2" t="s">
        <v>872</v>
      </c>
    </row>
    <row r="160" spans="1:1">
      <c r="A160" s="2" t="s">
        <v>872</v>
      </c>
    </row>
    <row r="161" spans="1:1">
      <c r="A161" s="2" t="s">
        <v>872</v>
      </c>
    </row>
    <row r="162" spans="1:1">
      <c r="A162" s="2" t="s">
        <v>872</v>
      </c>
    </row>
    <row r="163" spans="1:1">
      <c r="A163" s="2" t="s">
        <v>874</v>
      </c>
    </row>
    <row r="164" spans="1:1">
      <c r="A164" s="2" t="s">
        <v>874</v>
      </c>
    </row>
    <row r="165" spans="1:1">
      <c r="A165" s="2" t="s">
        <v>874</v>
      </c>
    </row>
    <row r="166" spans="1:1">
      <c r="A166" s="2" t="s">
        <v>876</v>
      </c>
    </row>
    <row r="167" spans="1:1">
      <c r="A167" s="2" t="s">
        <v>876</v>
      </c>
    </row>
    <row r="168" spans="1:1">
      <c r="A168" s="2" t="s">
        <v>878</v>
      </c>
    </row>
    <row r="169" spans="1:1">
      <c r="A169" s="2" t="s">
        <v>880</v>
      </c>
    </row>
    <row r="170" spans="1:1">
      <c r="A170" s="2" t="s">
        <v>882</v>
      </c>
    </row>
    <row r="171" spans="1:1">
      <c r="A171" s="2" t="s">
        <v>884</v>
      </c>
    </row>
    <row r="172" spans="1:1">
      <c r="A172" s="2" t="s">
        <v>897</v>
      </c>
    </row>
    <row r="173" spans="1:1">
      <c r="A173" s="2" t="s">
        <v>888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2022-02-02T05:36:18Z</cp:lastPrinted>
  <dcterms:created xsi:type="dcterms:W3CDTF">2009-06-02T18:56:54Z</dcterms:created>
  <dcterms:modified xsi:type="dcterms:W3CDTF">2023-09-12T09:10:56Z</dcterms:modified>
</cp:coreProperties>
</file>