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EB7EEF0-458B-4245-A6CA-D999B3E1E85C}"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Invoice!$A$1:$K$132</definedName>
    <definedName name="_xlnm.Print_Area" localSheetId="3">'Shipping Invoice'!$A$1:$L$124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1" i="2" l="1"/>
  <c r="K121" i="7" s="1"/>
  <c r="K122" i="7"/>
  <c r="E115" i="6"/>
  <c r="E114" i="6"/>
  <c r="E113" i="6"/>
  <c r="E111" i="6"/>
  <c r="E109" i="6"/>
  <c r="E106" i="6"/>
  <c r="E105" i="6"/>
  <c r="E103" i="6"/>
  <c r="E101" i="6"/>
  <c r="E100" i="6"/>
  <c r="E99" i="6"/>
  <c r="E98" i="6"/>
  <c r="E97" i="6"/>
  <c r="E95" i="6"/>
  <c r="E93" i="6"/>
  <c r="E90" i="6"/>
  <c r="E89" i="6"/>
  <c r="E87" i="6"/>
  <c r="E85" i="6"/>
  <c r="E84" i="6"/>
  <c r="E83" i="6"/>
  <c r="E82" i="6"/>
  <c r="E81" i="6"/>
  <c r="E79" i="6"/>
  <c r="E77" i="6"/>
  <c r="E74" i="6"/>
  <c r="E73" i="6"/>
  <c r="E71" i="6"/>
  <c r="E69" i="6"/>
  <c r="E68" i="6"/>
  <c r="E67" i="6"/>
  <c r="E66" i="6"/>
  <c r="E65" i="6"/>
  <c r="E63" i="6"/>
  <c r="E61" i="6"/>
  <c r="E58" i="6"/>
  <c r="E57" i="6"/>
  <c r="E56" i="6"/>
  <c r="E55" i="6"/>
  <c r="E53" i="6"/>
  <c r="E52" i="6"/>
  <c r="E51" i="6"/>
  <c r="E50" i="6"/>
  <c r="E49" i="6"/>
  <c r="E48" i="6"/>
  <c r="E47" i="6"/>
  <c r="E45" i="6"/>
  <c r="E42" i="6"/>
  <c r="E41" i="6"/>
  <c r="E40" i="6"/>
  <c r="E39" i="6"/>
  <c r="E37" i="6"/>
  <c r="E36" i="6"/>
  <c r="E35" i="6"/>
  <c r="E34" i="6"/>
  <c r="E33" i="6"/>
  <c r="E32" i="6"/>
  <c r="E31" i="6"/>
  <c r="E29" i="6"/>
  <c r="E26" i="6"/>
  <c r="E25" i="6"/>
  <c r="E24" i="6"/>
  <c r="E23" i="6"/>
  <c r="E21" i="6"/>
  <c r="E20" i="6"/>
  <c r="E19" i="6"/>
  <c r="E18" i="6"/>
  <c r="K14" i="7"/>
  <c r="K17" i="7"/>
  <c r="K10" i="7"/>
  <c r="I115" i="7"/>
  <c r="B113" i="7"/>
  <c r="I113" i="7"/>
  <c r="B109" i="7"/>
  <c r="I101" i="7"/>
  <c r="I98" i="7"/>
  <c r="B97" i="7"/>
  <c r="B96" i="7"/>
  <c r="I95" i="7"/>
  <c r="B93" i="7"/>
  <c r="B91" i="7"/>
  <c r="B90" i="7"/>
  <c r="I90" i="7"/>
  <c r="I87" i="7"/>
  <c r="B82" i="7"/>
  <c r="B81" i="7"/>
  <c r="B77" i="7"/>
  <c r="I77" i="7"/>
  <c r="B75" i="7"/>
  <c r="I75" i="7"/>
  <c r="I70" i="7"/>
  <c r="I67" i="7"/>
  <c r="I62" i="7"/>
  <c r="B61" i="7"/>
  <c r="I61" i="7"/>
  <c r="I60" i="7"/>
  <c r="B58" i="7"/>
  <c r="I57" i="7"/>
  <c r="I56" i="7"/>
  <c r="I53" i="7"/>
  <c r="I50" i="7"/>
  <c r="I48" i="7"/>
  <c r="I46" i="7"/>
  <c r="I45" i="7"/>
  <c r="I41" i="7"/>
  <c r="I40" i="7"/>
  <c r="I37" i="7"/>
  <c r="I34" i="7"/>
  <c r="B33" i="7"/>
  <c r="I33" i="7"/>
  <c r="I31" i="7"/>
  <c r="I30" i="7"/>
  <c r="I26" i="7"/>
  <c r="I25" i="7"/>
  <c r="I22" i="7"/>
  <c r="N1" i="7"/>
  <c r="I112" i="7" s="1"/>
  <c r="N1" i="6"/>
  <c r="E104" i="6" s="1"/>
  <c r="F1002" i="6"/>
  <c r="F1001" i="6"/>
  <c r="D115" i="6"/>
  <c r="B119" i="7" s="1"/>
  <c r="D114" i="6"/>
  <c r="B118" i="7" s="1"/>
  <c r="D113" i="6"/>
  <c r="B117" i="7" s="1"/>
  <c r="D112" i="6"/>
  <c r="B116" i="7" s="1"/>
  <c r="D111" i="6"/>
  <c r="B115" i="7" s="1"/>
  <c r="D110" i="6"/>
  <c r="B114" i="7" s="1"/>
  <c r="D109" i="6"/>
  <c r="D108" i="6"/>
  <c r="B112" i="7" s="1"/>
  <c r="D107" i="6"/>
  <c r="B111" i="7" s="1"/>
  <c r="D106" i="6"/>
  <c r="B110" i="7" s="1"/>
  <c r="D105" i="6"/>
  <c r="D104" i="6"/>
  <c r="B108" i="7" s="1"/>
  <c r="D103" i="6"/>
  <c r="B107" i="7" s="1"/>
  <c r="D102" i="6"/>
  <c r="B106" i="7" s="1"/>
  <c r="D101" i="6"/>
  <c r="B105" i="7" s="1"/>
  <c r="D100" i="6"/>
  <c r="B104" i="7" s="1"/>
  <c r="D99" i="6"/>
  <c r="B103" i="7" s="1"/>
  <c r="D98" i="6"/>
  <c r="B102" i="7" s="1"/>
  <c r="D97" i="6"/>
  <c r="B101" i="7" s="1"/>
  <c r="K101" i="7" s="1"/>
  <c r="D96" i="6"/>
  <c r="B100" i="7" s="1"/>
  <c r="D95" i="6"/>
  <c r="B99" i="7" s="1"/>
  <c r="D94" i="6"/>
  <c r="B98" i="7" s="1"/>
  <c r="D93" i="6"/>
  <c r="D92" i="6"/>
  <c r="D91" i="6"/>
  <c r="B95" i="7" s="1"/>
  <c r="K95" i="7" s="1"/>
  <c r="D90" i="6"/>
  <c r="B94" i="7" s="1"/>
  <c r="D89" i="6"/>
  <c r="D88" i="6"/>
  <c r="B92" i="7" s="1"/>
  <c r="D87" i="6"/>
  <c r="D86" i="6"/>
  <c r="D85" i="6"/>
  <c r="B89" i="7" s="1"/>
  <c r="D84" i="6"/>
  <c r="B88" i="7" s="1"/>
  <c r="D83" i="6"/>
  <c r="B87" i="7" s="1"/>
  <c r="K87" i="7" s="1"/>
  <c r="D82" i="6"/>
  <c r="B86" i="7" s="1"/>
  <c r="D81" i="6"/>
  <c r="B85" i="7" s="1"/>
  <c r="D80" i="6"/>
  <c r="B84" i="7" s="1"/>
  <c r="D79" i="6"/>
  <c r="B83" i="7" s="1"/>
  <c r="D78" i="6"/>
  <c r="D77" i="6"/>
  <c r="D76" i="6"/>
  <c r="B80" i="7" s="1"/>
  <c r="D75" i="6"/>
  <c r="B79" i="7" s="1"/>
  <c r="D74" i="6"/>
  <c r="B78" i="7" s="1"/>
  <c r="D73" i="6"/>
  <c r="D72" i="6"/>
  <c r="B76" i="7" s="1"/>
  <c r="D71" i="6"/>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D56" i="6"/>
  <c r="B60" i="7" s="1"/>
  <c r="D55" i="6"/>
  <c r="B59" i="7" s="1"/>
  <c r="D54" i="6"/>
  <c r="D53" i="6"/>
  <c r="B57" i="7" s="1"/>
  <c r="K57" i="7" s="1"/>
  <c r="D52" i="6"/>
  <c r="B56" i="7" s="1"/>
  <c r="D51" i="6"/>
  <c r="B55" i="7" s="1"/>
  <c r="D50" i="6"/>
  <c r="B54" i="7" s="1"/>
  <c r="D49" i="6"/>
  <c r="B53" i="7" s="1"/>
  <c r="K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K41" i="7" s="1"/>
  <c r="D36" i="6"/>
  <c r="B40" i="7" s="1"/>
  <c r="D35" i="6"/>
  <c r="B39" i="7" s="1"/>
  <c r="D34" i="6"/>
  <c r="B38" i="7" s="1"/>
  <c r="D33" i="6"/>
  <c r="B37" i="7" s="1"/>
  <c r="K37" i="7" s="1"/>
  <c r="D32" i="6"/>
  <c r="B36" i="7" s="1"/>
  <c r="D31" i="6"/>
  <c r="B35" i="7" s="1"/>
  <c r="D30" i="6"/>
  <c r="B34" i="7" s="1"/>
  <c r="D29" i="6"/>
  <c r="D28" i="6"/>
  <c r="B32" i="7" s="1"/>
  <c r="D27" i="6"/>
  <c r="B31" i="7" s="1"/>
  <c r="K31" i="7" s="1"/>
  <c r="D26" i="6"/>
  <c r="B30" i="7" s="1"/>
  <c r="D25" i="6"/>
  <c r="B29" i="7" s="1"/>
  <c r="D24" i="6"/>
  <c r="B28" i="7" s="1"/>
  <c r="D23" i="6"/>
  <c r="B27" i="7" s="1"/>
  <c r="D22" i="6"/>
  <c r="B26" i="7" s="1"/>
  <c r="D21" i="6"/>
  <c r="B25" i="7" s="1"/>
  <c r="D20" i="6"/>
  <c r="B24" i="7" s="1"/>
  <c r="D19" i="6"/>
  <c r="B23" i="7" s="1"/>
  <c r="D18" i="6"/>
  <c r="B22" i="7" s="1"/>
  <c r="G3" i="6"/>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20" i="2" s="1"/>
  <c r="A1007" i="6"/>
  <c r="A1006" i="6"/>
  <c r="A1005" i="6"/>
  <c r="F1004" i="6"/>
  <c r="A1004" i="6"/>
  <c r="A1003" i="6"/>
  <c r="A1002" i="6"/>
  <c r="A1001" i="6"/>
  <c r="K75" i="7" l="1"/>
  <c r="I88" i="7"/>
  <c r="I99" i="7"/>
  <c r="K113" i="7"/>
  <c r="K22" i="7"/>
  <c r="K38" i="7"/>
  <c r="K54" i="7"/>
  <c r="K70" i="7"/>
  <c r="K102" i="7"/>
  <c r="I32" i="7"/>
  <c r="I47" i="7"/>
  <c r="K61" i="7"/>
  <c r="I76" i="7"/>
  <c r="K76" i="7" s="1"/>
  <c r="I89" i="7"/>
  <c r="I100" i="7"/>
  <c r="K100" i="7" s="1"/>
  <c r="I114" i="7"/>
  <c r="K40" i="7"/>
  <c r="K56" i="7"/>
  <c r="K88" i="7"/>
  <c r="K104" i="7"/>
  <c r="K33" i="7"/>
  <c r="I49" i="7"/>
  <c r="I63" i="7"/>
  <c r="K77" i="7"/>
  <c r="K90" i="7"/>
  <c r="I102" i="7"/>
  <c r="I116" i="7"/>
  <c r="K116" i="7" s="1"/>
  <c r="K23" i="7"/>
  <c r="I64" i="7"/>
  <c r="I78" i="7"/>
  <c r="K78" i="7" s="1"/>
  <c r="I91" i="7"/>
  <c r="K91" i="7" s="1"/>
  <c r="I103" i="7"/>
  <c r="K103" i="7" s="1"/>
  <c r="I117" i="7"/>
  <c r="K117" i="7" s="1"/>
  <c r="K55" i="7"/>
  <c r="K25" i="7"/>
  <c r="K89" i="7"/>
  <c r="K26" i="7"/>
  <c r="K106" i="7"/>
  <c r="I35" i="7"/>
  <c r="I51" i="7"/>
  <c r="K51" i="7" s="1"/>
  <c r="I65" i="7"/>
  <c r="I79" i="7"/>
  <c r="I104" i="7"/>
  <c r="I118" i="7"/>
  <c r="K118" i="7" s="1"/>
  <c r="K73" i="7"/>
  <c r="K27" i="7"/>
  <c r="I36" i="7"/>
  <c r="I52" i="7"/>
  <c r="K52" i="7" s="1"/>
  <c r="I66" i="7"/>
  <c r="I80" i="7"/>
  <c r="K80" i="7" s="1"/>
  <c r="I92" i="7"/>
  <c r="I105" i="7"/>
  <c r="K105" i="7" s="1"/>
  <c r="I119" i="7"/>
  <c r="K119" i="7" s="1"/>
  <c r="I93" i="7"/>
  <c r="K93" i="7" s="1"/>
  <c r="K60" i="7"/>
  <c r="K108" i="7"/>
  <c r="I81" i="7"/>
  <c r="K81" i="7" s="1"/>
  <c r="K29" i="7"/>
  <c r="K45" i="7"/>
  <c r="I23" i="7"/>
  <c r="I38" i="7"/>
  <c r="I54" i="7"/>
  <c r="I68" i="7"/>
  <c r="I107" i="7"/>
  <c r="K107" i="7" s="1"/>
  <c r="K28" i="7"/>
  <c r="K92" i="7"/>
  <c r="I106" i="7"/>
  <c r="K30" i="7"/>
  <c r="K46" i="7"/>
  <c r="K62" i="7"/>
  <c r="I24" i="7"/>
  <c r="K24" i="7" s="1"/>
  <c r="I39" i="7"/>
  <c r="K39" i="7" s="1"/>
  <c r="I55" i="7"/>
  <c r="I69" i="7"/>
  <c r="K69" i="7" s="1"/>
  <c r="I82" i="7"/>
  <c r="I94" i="7"/>
  <c r="K94" i="7" s="1"/>
  <c r="I108" i="7"/>
  <c r="K82" i="7"/>
  <c r="I109" i="7"/>
  <c r="K79" i="7"/>
  <c r="K112" i="7"/>
  <c r="K109" i="7"/>
  <c r="K63" i="7"/>
  <c r="K32" i="7"/>
  <c r="I83" i="7"/>
  <c r="K49" i="7"/>
  <c r="K65" i="7"/>
  <c r="I27" i="7"/>
  <c r="I42" i="7"/>
  <c r="K42" i="7" s="1"/>
  <c r="I58" i="7"/>
  <c r="I72" i="7"/>
  <c r="K72" i="7" s="1"/>
  <c r="I84" i="7"/>
  <c r="K84" i="7" s="1"/>
  <c r="I110" i="7"/>
  <c r="K110" i="7" s="1"/>
  <c r="K36" i="7"/>
  <c r="K47" i="7"/>
  <c r="K48" i="7"/>
  <c r="I71" i="7"/>
  <c r="K71" i="7" s="1"/>
  <c r="K34" i="7"/>
  <c r="K50" i="7"/>
  <c r="K66" i="7"/>
  <c r="K98" i="7"/>
  <c r="K114" i="7"/>
  <c r="I28" i="7"/>
  <c r="I43" i="7"/>
  <c r="K43" i="7" s="1"/>
  <c r="K58" i="7"/>
  <c r="I73" i="7"/>
  <c r="I85" i="7"/>
  <c r="K85" i="7" s="1"/>
  <c r="I97" i="7"/>
  <c r="K97" i="7" s="1"/>
  <c r="I111" i="7"/>
  <c r="K68" i="7"/>
  <c r="K111" i="7"/>
  <c r="K64" i="7"/>
  <c r="I96" i="7"/>
  <c r="K96" i="7" s="1"/>
  <c r="K35" i="7"/>
  <c r="K67" i="7"/>
  <c r="K83" i="7"/>
  <c r="K99" i="7"/>
  <c r="K115" i="7"/>
  <c r="I29" i="7"/>
  <c r="I44" i="7"/>
  <c r="K44" i="7" s="1"/>
  <c r="I59" i="7"/>
  <c r="K59" i="7" s="1"/>
  <c r="I74" i="7"/>
  <c r="K74" i="7" s="1"/>
  <c r="I86" i="7"/>
  <c r="K86" i="7" s="1"/>
  <c r="E27" i="6"/>
  <c r="E43" i="6"/>
  <c r="E59" i="6"/>
  <c r="E75" i="6"/>
  <c r="E91" i="6"/>
  <c r="E107" i="6"/>
  <c r="E28" i="6"/>
  <c r="E44" i="6"/>
  <c r="E60" i="6"/>
  <c r="E76" i="6"/>
  <c r="E92" i="6"/>
  <c r="E108" i="6"/>
  <c r="E30" i="6"/>
  <c r="E46" i="6"/>
  <c r="E62" i="6"/>
  <c r="E78" i="6"/>
  <c r="E94" i="6"/>
  <c r="E110" i="6"/>
  <c r="E64" i="6"/>
  <c r="E80" i="6"/>
  <c r="E96" i="6"/>
  <c r="E112" i="6"/>
  <c r="E22" i="6"/>
  <c r="E38" i="6"/>
  <c r="E54" i="6"/>
  <c r="E70" i="6"/>
  <c r="E86" i="6"/>
  <c r="E102" i="6"/>
  <c r="E72" i="6"/>
  <c r="E88" i="6"/>
  <c r="J123" i="2"/>
  <c r="B120" i="7"/>
  <c r="M11" i="6"/>
  <c r="K120" i="7" l="1"/>
  <c r="K12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6" i="2" s="1"/>
  <c r="I130" i="2" l="1"/>
  <c r="I128" i="2" s="1"/>
  <c r="I131" i="2"/>
  <c r="I12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<sst xmlns="http://schemas.openxmlformats.org/spreadsheetml/2006/main" count="3323" uniqueCount="876">
  <si>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</si>
  <si>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</si>
  <si>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</si>
  <si>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</si>
  <si>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</si>
  <si>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</si>
  <si>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</si>
  <si>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</si>
  <si>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</si>
  <si>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</si>
  <si>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</si>
  <si>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</si>
  <si>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</si>
  <si>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</si>
  <si>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</si>
  <si>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</si>
  <si>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</si>
  <si>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</si>
  <si>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</si>
  <si>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</si>
  <si>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</si>
  <si>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</si>
  <si>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</si>
  <si>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</si>
  <si>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</si>
  <si>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</si>
  <si>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</si>
  <si>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</si>
  <si>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</si>
  <si>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</si>
  <si>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</si>
  <si>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</si>
  <si>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</si>
  <si>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</si>
  <si>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</si>
  <si>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</si>
  <si>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</si>
  <si>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</si>
  <si>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</si>
  <si>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</si>
  <si>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</si>
  <si>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</si>
  <si>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</si>
  <si>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</si>
  <si>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</si>
  <si>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</si>
  <si>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</si>
  <si>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</si>
  <si>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</si>
  <si>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</si>
  <si>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</si>
  <si>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</si>
  <si>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</si>
  <si>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</si>
  <si>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</si>
  <si>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</si>
  <si>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</si>
  <si>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</si>
  <si>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</si>
  <si>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</si>
  <si>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</si>
  <si>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</si>
  <si>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</si>
  <si>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</si>
  <si>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</si>
  <si>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</si>
  <si>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</si>
  <si>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</si>
  <si>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</si>
  <si>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</si>
  <si>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</si>
  <si>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</si>
  <si>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</si>
  <si>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</si>
  <si>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</si>
  <si>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</si>
  <si>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</si>
  <si>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</si>
  <si>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</si>
  <si>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</si>
  <si>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</si>
  <si>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</si>
  <si>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</si>
  <si>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</si>
  <si>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</si>
  <si>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</si>
  <si>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</si>
  <si>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</si>
  <si>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</si>
  <si>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</si>
  <si>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</si>
  <si>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</si>
  <si>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</si>
  <si>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</si>
  <si>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</si>
  <si>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</si>
  <si>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</si>
  <si>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</si>
  <si>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</si>
  <si>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</si>
  <si>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</si>
  <si>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</si>
  <si>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</si>
  <si>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</si>
  <si>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</si>
  <si>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</si>
  <si>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</si>
  <si>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</si>
  <si>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</si>
  <si>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</si>
  <si>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</si>
  <si>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</si>
  <si>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</si>
  <si>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</si>
  <si>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</si>
  <si>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</si>
  <si>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</si>
  <si>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</si>
  <si>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</si>
  <si>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</si>
  <si>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</si>
  <si>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</si>
  <si>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</si>
  <si>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</si>
  <si>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</si>
  <si>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</si>
  <si>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</si>
  <si>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</si>
  <si>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</si>
  <si>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</si>
  <si>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</si>
  <si>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</si>
  <si>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</si>
  <si>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</si>
  <si>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</si>
  <si>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</si>
  <si>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</si>
  <si>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</si>
  <si>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</si>
  <si>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</si>
  <si>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</si>
  <si>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</si>
  <si>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</si>
  <si>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</si>
  <si>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</si>
  <si>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</si>
  <si>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</si>
  <si>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</si>
  <si>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</si>
  <si>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</si>
  <si>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</si>
  <si>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</si>
  <si>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</si>
  <si>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</si>
  <si>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</si>
  <si>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</si>
  <si>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</si>
  <si>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</si>
  <si>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</si>
  <si>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</si>
  <si>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</si>
  <si>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</si>
  <si>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</si>
  <si>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</si>
  <si>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</si>
  <si>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</si>
  <si>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</si>
  <si>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</si>
  <si>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</si>
  <si>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</si>
  <si>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</si>
  <si>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</si>
  <si>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</si>
  <si>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</si>
  <si>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</si>
  <si>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</si>
  <si>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</si>
  <si>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</si>
  <si>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</si>
  <si>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</si>
  <si>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</si>
  <si>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</si>
  <si>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</si>
  <si>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</si>
  <si>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</si>
  <si>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</si>
  <si>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</si>
  <si>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</si>
  <si>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</si>
  <si>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</si>
  <si>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</si>
  <si>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</si>
  <si>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</si>
  <si>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</si>
  <si>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</si>
  <si>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</si>
  <si>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</si>
  <si>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</si>
  <si>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</si>
  <si>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</si>
  <si>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</si>
  <si>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</si>
  <si>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</si>
  <si>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</si>
  <si>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</si>
  <si>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</si>
  <si>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</si>
  <si>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</si>
  <si>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</si>
  <si>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</si>
  <si>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</si>
  <si>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</si>
  <si>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</si>
  <si>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</si>
  <si>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</si>
  <si>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</si>
  <si>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</si>
  <si>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</si>
  <si>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</si>
  <si>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</si>
  <si>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</si>
  <si>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</si>
  <si>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</si>
  <si>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</si>
  <si>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</si>
  <si>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</si>
  <si>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</si>
  <si>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</si>
  <si>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</si>
  <si>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</si>
  <si>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</si>
  <si>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</si>
  <si>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</si>
  <si>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</si>
  <si>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</si>
  <si>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</si>
  <si>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</si>
  <si>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</si>
  <si>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</si>
  <si>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</si>
  <si>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</si>
  <si>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</si>
  <si>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</si>
  <si>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</si>
  <si>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</si>
  <si>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</si>
  <si>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</si>
  <si>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</si>
  <si>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</si>
  <si>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</si>
  <si>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</si>
  <si>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</si>
  <si>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</si>
  <si>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</si>
  <si>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</si>
  <si>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</si>
  <si>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</si>
  <si>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</si>
  <si>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</si>
  <si>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</si>
  <si>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</si>
  <si>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</si>
  <si>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</si>
  <si>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</si>
  <si>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</si>
  <si>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</si>
  <si>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</si>
  <si>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</si>
  <si>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</si>
  <si>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</si>
  <si>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</si>
  <si>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</si>
  <si>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</si>
  <si>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</si>
  <si>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</si>
  <si>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</si>
  <si>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</si>
  <si>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</si>
  <si>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</si>
  <si>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</si>
  <si>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</si>
  <si>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</si>
  <si>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</si>
  <si>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</si>
  <si>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</si>
  <si>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</si>
  <si>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</si>
  <si>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</si>
  <si>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</si>
  <si>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</si>
  <si>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</si>
  <si>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</si>
  <si>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</si>
  <si>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</si>
  <si>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</si>
  <si>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</si>
  <si>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</si>
  <si>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</si>
  <si>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</si>
  <si>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</si>
  <si>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</si>
  <si>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</si>
  <si>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</si>
  <si>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</si>
  <si>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</si>
  <si>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</si>
  <si>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</si>
  <si>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</si>
  <si>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</si>
  <si>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</si>
  <si>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</si>
  <si>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</si>
  <si>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</si>
  <si>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</si>
  <si>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</si>
  <si>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</si>
  <si>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</si>
  <si>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</si>
  <si>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</si>
  <si>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</si>
  <si>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</si>
  <si>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</si>
  <si>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</si>
  <si>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</si>
  <si>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</si>
  <si>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</si>
  <si>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</si>
  <si>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</si>
  <si>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</si>
  <si>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</si>
  <si>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</si>
  <si>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</si>
  <si>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</si>
  <si>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</si>
  <si>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</si>
  <si>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</si>
  <si>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</si>
  <si>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</si>
  <si>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</si>
  <si>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</si>
  <si>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</si>
  <si>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</si>
  <si>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</si>
  <si>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</si>
  <si>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</si>
  <si>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</si>
  <si>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</si>
  <si>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</si>
  <si>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</si>
  <si>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</si>
  <si>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</si>
  <si>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</si>
  <si>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</si>
  <si>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</si>
  <si>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</si>
  <si>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</si>
  <si>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</si>
  <si>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</si>
  <si>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</si>
  <si>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</si>
  <si>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</si>
  <si>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</si>
  <si>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</si>
  <si>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</si>
  <si>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</si>
  <si>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</si>
  <si>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</si>
  <si>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</si>
  <si>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</si>
  <si>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</si>
  <si>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</si>
  <si>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</si>
  <si>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</si>
  <si>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</si>
  <si>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</si>
  <si>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</si>
  <si>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</si>
  <si>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</si>
  <si>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</si>
  <si>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</si>
  <si>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</si>
  <si>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</si>
  <si>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</si>
  <si>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</si>
  <si>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</si>
  <si>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</si>
  <si>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</si>
  <si>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</si>
  <si>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</si>
  <si>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</si>
  <si>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</si>
  <si>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</si>
  <si>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</si>
  <si>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</si>
  <si>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</si>
  <si>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</si>
  <si>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</si>
  <si>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</si>
  <si>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</si>
  <si>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</si>
  <si>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</si>
  <si>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</si>
  <si>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</si>
  <si>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</si>
  <si>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</si>
  <si>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</si>
  <si>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</si>
  <si>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</si>
  <si>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</si>
  <si>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</si>
  <si>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</si>
  <si>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</si>
  <si>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</si>
  <si>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</si>
  <si>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</si>
  <si>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</si>
  <si>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</si>
  <si>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</si>
  <si>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</si>
  <si>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</si>
  <si>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</si>
  <si>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</si>
  <si>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</si>
  <si>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</si>
  <si>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</si>
  <si>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</si>
  <si>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</si>
  <si>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</si>
  <si>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</si>
  <si>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</si>
  <si>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</si>
  <si>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</si>
  <si>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</si>
  <si>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</si>
  <si>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</si>
  <si>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</si>
  <si>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</si>
  <si>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</si>
  <si>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</si>
  <si>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</si>
  <si>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</si>
  <si>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</si>
  <si>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</si>
  <si>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</si>
  <si>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</si>
  <si>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</si>
  <si>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</si>
  <si>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</si>
  <si>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</si>
  <si>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</si>
  <si>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</si>
  <si>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</si>
  <si>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</si>
  <si>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</si>
  <si>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</si>
  <si>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</si>
  <si>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</si>
  <si>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</si>
  <si>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</si>
  <si>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</si>
  <si>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</si>
  <si>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</si>
  <si>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</si>
  <si>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</si>
  <si>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</si>
  <si>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</si>
  <si>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</si>
  <si>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</si>
  <si>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</si>
  <si>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</si>
  <si>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</si>
  <si>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</si>
  <si>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</si>
  <si>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</si>
  <si>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</si>
  <si>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</si>
  <si>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</si>
  <si>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</si>
  <si>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</si>
  <si>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</si>
  <si>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</si>
  <si>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</si>
  <si>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</si>
  <si>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</si>
  <si>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</si>
  <si>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</si>
  <si>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</si>
  <si>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</si>
  <si>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</si>
  <si>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</si>
  <si>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</si>
  <si>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</si>
  <si>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</si>
  <si>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</si>
  <si>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</si>
  <si>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</si>
  <si>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</si>
  <si>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</si>
  <si>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</si>
  <si>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</si>
  <si>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</si>
  <si>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</si>
  <si>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</si>
  <si>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</si>
  <si>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</si>
  <si>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</si>
  <si>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</si>
  <si>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</si>
  <si>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</si>
  <si>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</si>
  <si>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</si>
  <si>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</si>
  <si>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</si>
  <si>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</si>
  <si>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</si>
  <si>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</si>
  <si>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</si>
  <si>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</si>
  <si>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</si>
  <si>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</si>
  <si>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</si>
  <si>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</si>
  <si>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</si>
  <si>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</si>
  <si>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</si>
  <si>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</si>
  <si>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</si>
  <si>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</si>
  <si>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</si>
  <si>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</si>
  <si>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</si>
  <si>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</si>
  <si>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</si>
  <si>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</si>
  <si>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</si>
  <si>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</si>
  <si>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</si>
  <si>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</si>
  <si>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</si>
  <si>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</si>
  <si>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</si>
  <si>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</si>
  <si>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</si>
  <si>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</si>
  <si>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</si>
  <si>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</si>
  <si>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</si>
  <si>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</si>
  <si>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</si>
  <si>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</si>
  <si>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</si>
  <si>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</si>
  <si>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</si>
  <si>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</si>
  <si>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</si>
  <si>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</si>
  <si>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</si>
  <si>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</si>
  <si>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</si>
  <si>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</si>
  <si>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</si>
  <si>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</si>
  <si>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</si>
  <si>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</si>
  <si>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</si>
  <si>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</si>
  <si>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</si>
  <si>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</si>
  <si>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</si>
  <si>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</si>
  <si>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</si>
  <si>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</si>
  <si>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</si>
  <si>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</si>
  <si>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</si>
  <si>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</si>
  <si>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</si>
  <si>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</si>
  <si>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</si>
  <si>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</si>
  <si>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</si>
  <si>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</si>
  <si>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</si>
  <si>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</si>
  <si>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</si>
  <si>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</si>
  <si>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</si>
  <si>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</si>
  <si>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</si>
  <si>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</si>
  <si>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</si>
  <si>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</si>
  <si>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</si>
  <si>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</si>
  <si>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</si>
  <si>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</si>
  <si>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</si>
  <si>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</si>
  <si>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</si>
  <si>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</si>
  <si>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</si>
  <si>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</si>
  <si>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</si>
  <si>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</si>
  <si>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</si>
  <si>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</si>
  <si>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</si>
  <si>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</si>
  <si>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</si>
  <si>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</si>
  <si>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</si>
  <si>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</si>
  <si>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</si>
  <si>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</si>
  <si>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</si>
  <si>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</si>
  <si>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</si>
  <si>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</si>
  <si>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</si>
  <si>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</si>
  <si>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</si>
  <si>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</si>
  <si>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</si>
  <si>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</si>
  <si>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</si>
  <si>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</si>
  <si>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</si>
  <si>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</si>
  <si>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</si>
  <si>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</si>
  <si>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</si>
  <si>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</si>
  <si>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</si>
  <si>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</si>
  <si>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</si>
  <si>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</si>
  <si>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</si>
  <si>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</si>
  <si>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</si>
  <si>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</si>
  <si>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</si>
  <si>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</si>
  <si>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</si>
  <si>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</si>
  <si>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</si>
  <si>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</si>
  <si>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</si>
  <si>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</si>
  <si>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</si>
  <si>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</si>
  <si>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</si>
  <si>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</si>
  <si>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</si>
  <si>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</si>
  <si>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</si>
  <si>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</si>
  <si>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</si>
  <si>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</si>
  <si>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</si>
  <si>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</si>
  <si>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</si>
  <si>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</si>
  <si>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</si>
  <si>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</si>
  <si>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</si>
  <si>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</si>
  <si>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</si>
  <si>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</si>
  <si>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</si>
  <si>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</si>
  <si>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</si>
  <si>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</si>
  <si>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</si>
  <si>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</si>
  <si>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</si>
  <si>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</si>
  <si>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</si>
  <si>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</si>
  <si>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</si>
  <si>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</si>
  <si>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</si>
  <si>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</si>
  <si>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</si>
  <si>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</si>
  <si>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</si>
  <si>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</si>
  <si>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</si>
  <si>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</si>
  <si>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</si>
  <si>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</si>
  <si>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</si>
  <si>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</si>
  <si>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</si>
  <si>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</si>
  <si>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</si>
  <si>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</si>
  <si>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</si>
  <si>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</si>
  <si>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</si>
  <si>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</si>
  <si>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</si>
  <si>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</si>
  <si>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</si>
  <si>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</si>
  <si>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</si>
  <si>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</si>
  <si>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</si>
  <si>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</si>
  <si>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</si>
  <si>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</si>
  <si>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</si>
  <si>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</si>
  <si>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</si>
  <si>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</si>
  <si>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</si>
  <si>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jssourcings</t>
  </si>
  <si>
    <t>Sam4 Kong4</t>
  </si>
  <si>
    <t>Bang Rak 152 Chartered Square Building</t>
  </si>
  <si>
    <t>10500 Bangkok</t>
  </si>
  <si>
    <t>Tel: +66 0967325866</t>
  </si>
  <si>
    <t>Email: jssourcings4@gmail.com</t>
  </si>
  <si>
    <t>ABNSA</t>
  </si>
  <si>
    <t>ACFP</t>
  </si>
  <si>
    <t>Gauge: 8mm</t>
  </si>
  <si>
    <t>Acrylic flesh tunnel with external screw-fit</t>
  </si>
  <si>
    <t>ALBEVB</t>
  </si>
  <si>
    <t>Flexible acrylic labret, 16g (1.2mm) with 3mm UV ball</t>
  </si>
  <si>
    <t>ANSBC25</t>
  </si>
  <si>
    <t>Bio - Flex nose stud, 20g (0.8mm) with a 2.5mm round top with bezel set SwarovskiⓇ crystal</t>
  </si>
  <si>
    <t>APRD</t>
  </si>
  <si>
    <t>Semi transparent acrylic double flared flesh tunnel</t>
  </si>
  <si>
    <t>Color: Green</t>
  </si>
  <si>
    <t>ASPG</t>
  </si>
  <si>
    <t>Gauge: 10mm</t>
  </si>
  <si>
    <t>Solid acrylic double flared plug</t>
  </si>
  <si>
    <t>BB18B3</t>
  </si>
  <si>
    <t>Color: High Polish</t>
  </si>
  <si>
    <t>PVD plated 316L steel eyebrow barbell, 18g (1mm) with two 3mm balls</t>
  </si>
  <si>
    <t>BB20</t>
  </si>
  <si>
    <t>316L steel barbell, 20g (0.8mm) with 3mm balls</t>
  </si>
  <si>
    <t>316L steel eyebrow barbell, 16g (1.2mm) with two 3mm balls</t>
  </si>
  <si>
    <t>BBER20B</t>
  </si>
  <si>
    <t>316L steel barbell, 14g (1.6mm) with two 4mm balls</t>
  </si>
  <si>
    <t>BBETB</t>
  </si>
  <si>
    <t>Anodized surgical steel eyebrow or helix barbell, 16g (1.2mm) with two 3mm balls</t>
  </si>
  <si>
    <t>BBETTB</t>
  </si>
  <si>
    <t>Rose gold PVD plated 316L steel eyebrow barbell, 16g (1.2mm) with two 3mm balls</t>
  </si>
  <si>
    <t>316L steel Industrial barbell, 14g (1.6mm) with two 5mm balls</t>
  </si>
  <si>
    <t>BBITB</t>
  </si>
  <si>
    <t>Premium PVD plated surgical steel industrial Barbell, 14g (1.6mm) with two 5mm balls</t>
  </si>
  <si>
    <t>BCR14</t>
  </si>
  <si>
    <t>316L Surgical steel ball closure ring, 14g (1.6mm) with a 4mm ball</t>
  </si>
  <si>
    <t>BCR18</t>
  </si>
  <si>
    <t>316L Surgical steel ball closure ring, 18g (1mm) with a 3mm ball</t>
  </si>
  <si>
    <t>BCRT18</t>
  </si>
  <si>
    <t>Black PVD plated surgical steel ball closure ring, 18g (1mm) with 3mm ball</t>
  </si>
  <si>
    <t>BN18B3</t>
  </si>
  <si>
    <t>PVD plated 316L steel eyebrow banana, 18g (1mm) with two 3mm balls</t>
  </si>
  <si>
    <t>316L steel belly banana, 14g (1.6m) with a 8mm and a 5mm bezel set jewel ball using original Czech Preciosa crystals.</t>
  </si>
  <si>
    <t>BNB3</t>
  </si>
  <si>
    <t>Surgical steel banana, 14g (1.6mm) with two 3mm balls</t>
  </si>
  <si>
    <t>BNB4</t>
  </si>
  <si>
    <t>Surgical steel banana, 14g (1.6mm) with two 4mm balls</t>
  </si>
  <si>
    <t>BNE20B</t>
  </si>
  <si>
    <t>Surgical steel eyebrow banana, 20g (0.8mm) with two 3mm balls</t>
  </si>
  <si>
    <t>BNEB</t>
  </si>
  <si>
    <t>Surgical steel eyebrow banana, 16g (1.2mm) with two 3mm balls</t>
  </si>
  <si>
    <t>BNEBIN</t>
  </si>
  <si>
    <t>Surgical steel eyebrow banana, 16g (1.2mm) with two internally threaded 3mm balls</t>
  </si>
  <si>
    <t>BNOCC</t>
  </si>
  <si>
    <t>CBEB</t>
  </si>
  <si>
    <t>Surgical steel circular barbell, 16g (1.2mm) with two 3mm balls</t>
  </si>
  <si>
    <t>CBT20B</t>
  </si>
  <si>
    <t>PVD plated surgical steel circular barbell 20g (0.8mm) with two 3mm balls</t>
  </si>
  <si>
    <t>CBTB4</t>
  </si>
  <si>
    <t>Anodized surgical steel circular barbell, 14g (1.6mm) with two 4mm balls</t>
  </si>
  <si>
    <t>DPG</t>
  </si>
  <si>
    <t>Gauge: 5mm</t>
  </si>
  <si>
    <t>Gauge: 6mm</t>
  </si>
  <si>
    <t>DPWB</t>
  </si>
  <si>
    <t>Coconut wood double flared flesh tunnel</t>
  </si>
  <si>
    <t>DTPG</t>
  </si>
  <si>
    <t>EBRT</t>
  </si>
  <si>
    <t>FCBEVB</t>
  </si>
  <si>
    <t>Bioflex circular barbell, 16g (1.2mm) with two 3mm balls</t>
  </si>
  <si>
    <t>FPSI</t>
  </si>
  <si>
    <t>Gauge: 12mm</t>
  </si>
  <si>
    <t>Silicone double flared flesh tunnel</t>
  </si>
  <si>
    <t>FTPG</t>
  </si>
  <si>
    <t>PVD plated surgical steel screw-fit flesh tunnel</t>
  </si>
  <si>
    <t>HEXTBCN</t>
  </si>
  <si>
    <t>Anodized 316L steel triple tragus piercing barbell, 16g (1.2mm) with 3mm lower ball and 2.5mm to 4mm upper cone</t>
  </si>
  <si>
    <t>IPR</t>
  </si>
  <si>
    <t>High polished surgical steel fake plug with rubber O-Rings</t>
  </si>
  <si>
    <t>IPTR</t>
  </si>
  <si>
    <t>Anodized surgical steel fake plug with rubber O-Rings</t>
  </si>
  <si>
    <t>LB18B3</t>
  </si>
  <si>
    <t>PVD plated 316L steel labret, 18g (1mm) with 3mm ball</t>
  </si>
  <si>
    <t>LBIRC</t>
  </si>
  <si>
    <t>Surgical steel internally threaded labret, 16g (1.2mm) with bezel set jewel flat head sized 1.5mm to 4mm for triple tragus piercings</t>
  </si>
  <si>
    <t>LBRT16</t>
  </si>
  <si>
    <t>16g Flexible acrylic labret retainer with push in disc</t>
  </si>
  <si>
    <t>LBTB3</t>
  </si>
  <si>
    <t>Color: Pink</t>
  </si>
  <si>
    <t>Premium PVD plated surgical steel labret, 16g (1.2mm) with a 3mm ball</t>
  </si>
  <si>
    <t>Color: Purple</t>
  </si>
  <si>
    <t>LBTB4</t>
  </si>
  <si>
    <t>Anodized surgical steel labret, 14g (1.6mm) with a 4mm ball</t>
  </si>
  <si>
    <t>MCDSK5</t>
  </si>
  <si>
    <t>Surgical steel belly banana, 14g (1.6mm) with an 8mm bezel set jewel ball and a dangling crystal studded skull with crossed bones</t>
  </si>
  <si>
    <t>PKTO</t>
  </si>
  <si>
    <t>Black ebony and teak wood 2-tone double flared plug</t>
  </si>
  <si>
    <t>RFTPG</t>
  </si>
  <si>
    <t>Color: Black anodized</t>
  </si>
  <si>
    <t>Anodized surgical steel screw-fit flesh tunnel with rounded edges</t>
  </si>
  <si>
    <t>SEPU16</t>
  </si>
  <si>
    <t>High polished surgical steel septum clicker with a 16g (1.2mm) closure bar with Celtic design with clear crystals</t>
  </si>
  <si>
    <t>SIUT</t>
  </si>
  <si>
    <t>Color: Skin Tone</t>
  </si>
  <si>
    <t>Silicone Ultra Thin double flared flesh tunnel</t>
  </si>
  <si>
    <t>SPG</t>
  </si>
  <si>
    <t>High polished surgical steel single flesh tunnel with rubber O-ring</t>
  </si>
  <si>
    <t>Gauge: 7mm</t>
  </si>
  <si>
    <t>TPCOR</t>
  </si>
  <si>
    <t>Coconut wood taper with double rubber O-rings</t>
  </si>
  <si>
    <t>TPUVK</t>
  </si>
  <si>
    <t>Gauge: 2.5mm</t>
  </si>
  <si>
    <t>Acrylic taper with double rubber O-rings</t>
  </si>
  <si>
    <t>UBCR</t>
  </si>
  <si>
    <t>Titanium G23 ball closure ring, 14g (1.6mm) with a 4mm ball</t>
  </si>
  <si>
    <t>UBCR18</t>
  </si>
  <si>
    <t>Titanium G23 ball closure ring, 18g (1mm) with a 3mm ball</t>
  </si>
  <si>
    <t>UTLBB3</t>
  </si>
  <si>
    <t>Anodized titanium G23 labret, 16g (1.2mm) with a 3mm ball</t>
  </si>
  <si>
    <t>XBB14G</t>
  </si>
  <si>
    <t>Pack of 10 pcs. of high polished 316L steel barbell posts - threading 1.6mm (14g)</t>
  </si>
  <si>
    <t>ACFP0</t>
  </si>
  <si>
    <t>APRD0</t>
  </si>
  <si>
    <t>ASPG00</t>
  </si>
  <si>
    <t>BBINDX14A</t>
  </si>
  <si>
    <t>DPG4</t>
  </si>
  <si>
    <t>DPG2</t>
  </si>
  <si>
    <t>DPG0</t>
  </si>
  <si>
    <t>DPG00</t>
  </si>
  <si>
    <t>DPWB2</t>
  </si>
  <si>
    <t>DTPG4</t>
  </si>
  <si>
    <t>DTPG2</t>
  </si>
  <si>
    <t>DTPG00</t>
  </si>
  <si>
    <t>FPSI1/2</t>
  </si>
  <si>
    <t>FTPG00</t>
  </si>
  <si>
    <t>HEXTBCN4</t>
  </si>
  <si>
    <t>IPR6</t>
  </si>
  <si>
    <t>IPTR6</t>
  </si>
  <si>
    <t>LBIRC3</t>
  </si>
  <si>
    <t>PKTO2</t>
  </si>
  <si>
    <t>RFTPG4</t>
  </si>
  <si>
    <t>RFTPG00</t>
  </si>
  <si>
    <t>SIUT1/2</t>
  </si>
  <si>
    <t>SPG2</t>
  </si>
  <si>
    <t>SPG0</t>
  </si>
  <si>
    <t>SPG9/32</t>
  </si>
  <si>
    <t>TPCOR2</t>
  </si>
  <si>
    <t>TPUVK10</t>
  </si>
  <si>
    <t>XBB14GL</t>
  </si>
  <si>
    <t>Nine Thousand Five Hundred Seventeen and 50 cents THB</t>
  </si>
  <si>
    <t>Flexible acrylic belly banana, 14g (1.6mm) with 5 &amp; 8mm solid colored acrylic balls - length 3/8'' (10mm)</t>
  </si>
  <si>
    <t>Clear bio flexible belly banana, 14g (1.6mm) with a 5mm and a 10mm jewel ball - length 5/8'' (16mm) ''cut to fit to your size''</t>
  </si>
  <si>
    <t>High polished surgical steel double flared flesh tunnel - size 12g to 2'' (2mm - 52mm)</t>
  </si>
  <si>
    <t>PVD plated surgical steel double flared flesh tunnel - 12g (2mm) to 2'' (52mm)</t>
  </si>
  <si>
    <t>Bio flexible eyebrow retainer, 16g (1.2mm) - length 1/4'' to 1/2'' (6mm to 12mm)</t>
  </si>
  <si>
    <t>Exchange Rate THB-THB</t>
  </si>
  <si>
    <t>Total Order USD</t>
  </si>
  <si>
    <t>Total Invoice USD</t>
  </si>
  <si>
    <r>
      <t xml:space="preserve">40% Discount as per </t>
    </r>
    <r>
      <rPr>
        <b/>
        <sz val="10"/>
        <color theme="1"/>
        <rFont val="Arial"/>
        <family val="2"/>
      </rPr>
      <t>Platinum Membership</t>
    </r>
    <r>
      <rPr>
        <sz val="10"/>
        <color theme="1"/>
        <rFont val="Arial"/>
        <family val="2"/>
      </rPr>
      <t xml:space="preserve">: </t>
    </r>
  </si>
  <si>
    <t>Pick up at the Shop:</t>
  </si>
  <si>
    <t>Five Thousand Two Hundred Eighty Four and 41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</si>
</sst>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615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6159">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2 3" xfId="5364" xr:uid="{A223F6EF-96A4-4217-81DD-212AD54C482C}"/>
    <cellStyle name="Comma 2 2 3" xfId="4591" xr:uid="{EDE50B59-B17F-49EA-98ED-E084DA9EE036}"/>
    <cellStyle name="Comma 2 2 4" xfId="5346" xr:uid="{92E8D213-297F-4E66-93CE-D151C48A3C64}"/>
    <cellStyle name="Comma 2 2 5" xfId="5367" xr:uid="{F4D186B2-0773-4757-BE45-DA7D367C7840}"/>
    <cellStyle name="Comma 2 2 5 2" xfId="5373" xr:uid="{C76CAD4F-0365-49CA-B943-03BB58215711}"/>
    <cellStyle name="Comma 2 3" xfId="5381" xr:uid="{0D1FA27A-5F7A-4AC7-89F6-A151B6F50FBC}"/>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2 3" xfId="5365" xr:uid="{BAF762E2-635B-442F-AE53-8DBD4C88502A}"/>
    <cellStyle name="Comma 3 2 3" xfId="5325" xr:uid="{DA388B52-18E6-4348-A030-3CEB61F5ADD1}"/>
    <cellStyle name="Comma 3 2 4" xfId="5347" xr:uid="{4076DDC8-FBF5-4A4F-B6DB-CF38B1BF97F3}"/>
    <cellStyle name="Comma 3 2 5" xfId="5368" xr:uid="{04DEC4DB-9607-4E04-AA28-303BB64D8A0E}"/>
    <cellStyle name="Comma 3 2 5 2" xfId="5374" xr:uid="{18D61BD1-2C21-4D3C-9500-50C3D1E275E6}"/>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5 2" xfId="6053" xr:uid="{DBD02CFB-D26B-400A-B07D-42B42CD8B4EB}"/>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3 4" xfId="5382" xr:uid="{C0C4F250-6E6D-4176-BD8B-D1A249FDD1F7}"/>
    <cellStyle name="Currency 11 5 3 5" xfId="6104" xr:uid="{AFA67388-1F9F-4D16-867B-FBA3451FF9C0}"/>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2 2" xfId="6073" xr:uid="{3EA86F04-366D-4994-8F85-5B548620A097}"/>
    <cellStyle name="Currency 13 2 3" xfId="5383" xr:uid="{B02F7CAB-CBDE-45EF-9366-1E643F57D72D}"/>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2 3" xfId="5384" xr:uid="{BD6252E0-C04E-4F2B-9D63-746BE056622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3 4" xfId="5385" xr:uid="{C13AFD0E-BBB1-4027-B688-AE3E82B0ED9C}"/>
    <cellStyle name="Currency 4 5 3 5" xfId="6110" xr:uid="{59FD5BF8-8791-4570-A30A-8863C1BDC6B1}"/>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3 3" xfId="5387" xr:uid="{F87EE71D-7B81-41BA-B26A-972055CC09C1}"/>
    <cellStyle name="Currency 5 4" xfId="4762" xr:uid="{180F7E08-9C77-436F-AC2C-629127BE8FED}"/>
    <cellStyle name="Currency 5 5" xfId="5386" xr:uid="{C4E2AEA2-53D4-4C48-B1FC-0EE586026EC5}"/>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3 4" xfId="5388" xr:uid="{FD694B9A-6111-4F4E-B276-94B953B70B6C}"/>
    <cellStyle name="Currency 6 3 3 5" xfId="6097" xr:uid="{93C5191B-B8E2-4AC3-85AF-060E3247D831}"/>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4 2" xfId="6054" xr:uid="{4FBF80F3-400D-4F98-8C2A-3FC290AB24C5}"/>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6 2" xfId="6055" xr:uid="{052AD34D-D0B0-4BA2-B7B7-7FBA0404AA78}"/>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3 2" xfId="5389" xr:uid="{CAC09D96-5868-42AC-96E7-A351AC7438E2}"/>
    <cellStyle name="Currency 9 5 3 3" xfId="6088" xr:uid="{CE8DF7E1-EBBB-4C8E-8F02-B575674C17EC}"/>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3 4" xfId="6074" xr:uid="{BF5B1B1F-205D-473D-8533-3CCF63B8520C}"/>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2 2 2" xfId="5390" xr:uid="{E9DBB46C-2C0D-4294-9F2E-615CAC9ADEE1}"/>
    <cellStyle name="Normal 10 2 2 2 2 2 2 2 3" xfId="5391" xr:uid="{5E45CB3E-CFF1-4184-8D8A-E69538ED7CF6}"/>
    <cellStyle name="Normal 10 2 2 2 2 2 2 3" xfId="906" xr:uid="{302F7C29-D7B6-4897-B83F-C624729156B7}"/>
    <cellStyle name="Normal 10 2 2 2 2 2 2 3 2" xfId="5392" xr:uid="{E2BE5002-5209-461E-8B0B-A644761DF7AB}"/>
    <cellStyle name="Normal 10 2 2 2 2 2 2 4" xfId="5393" xr:uid="{8939CEAC-9482-418B-9BD1-47C4F3A11162}"/>
    <cellStyle name="Normal 10 2 2 2 2 2 3" xfId="907" xr:uid="{629F63FB-6D7C-4D56-8CA9-A6FD5852BF47}"/>
    <cellStyle name="Normal 10 2 2 2 2 2 3 2" xfId="908" xr:uid="{73841812-6A6F-4EC9-B42E-252E0E09F96B}"/>
    <cellStyle name="Normal 10 2 2 2 2 2 3 2 2" xfId="5394" xr:uid="{F73CCB06-A9AE-4F99-99A3-5DBA08B411D3}"/>
    <cellStyle name="Normal 10 2 2 2 2 2 3 3" xfId="5395" xr:uid="{DE5B3B8E-AB14-4DF0-A7CD-06D902EDE08A}"/>
    <cellStyle name="Normal 10 2 2 2 2 2 4" xfId="909" xr:uid="{26891296-946C-45A4-811E-8DB6959DFC42}"/>
    <cellStyle name="Normal 10 2 2 2 2 2 4 2" xfId="5396" xr:uid="{7D76BF75-129D-42A8-9EC6-C8E5A2351C46}"/>
    <cellStyle name="Normal 10 2 2 2 2 2 5" xfId="5397" xr:uid="{C7657596-AC20-4AD2-BF8F-F32375584269}"/>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2 2 2" xfId="5398" xr:uid="{D392D8F0-13A0-4D63-B362-284D49CE2546}"/>
    <cellStyle name="Normal 10 2 2 2 2 3 2 3" xfId="5399" xr:uid="{983C719C-BB64-422F-8600-EA1348156C23}"/>
    <cellStyle name="Normal 10 2 2 2 2 3 3" xfId="912" xr:uid="{6D0AF7D9-9506-4168-926F-8F3EFEF88B86}"/>
    <cellStyle name="Normal 10 2 2 2 2 3 3 2" xfId="5400" xr:uid="{76A0A579-58BE-439D-BAAB-7F65BA733A77}"/>
    <cellStyle name="Normal 10 2 2 2 2 3 4" xfId="2522" xr:uid="{B7755955-23DA-4534-A0CA-7B96ED3EDD92}"/>
    <cellStyle name="Normal 10 2 2 2 2 4" xfId="913" xr:uid="{109A7D8F-13AE-4437-AF74-C6DBA629C430}"/>
    <cellStyle name="Normal 10 2 2 2 2 4 2" xfId="914" xr:uid="{4FEE446D-D05C-4BF9-A008-3A90AA6B9A16}"/>
    <cellStyle name="Normal 10 2 2 2 2 4 2 2" xfId="5401" xr:uid="{3546070F-FB2A-4018-A7A4-F7CC455E9B05}"/>
    <cellStyle name="Normal 10 2 2 2 2 4 3" xfId="5402" xr:uid="{809C0F2E-6D09-42A8-B094-28148AB6E8C9}"/>
    <cellStyle name="Normal 10 2 2 2 2 5" xfId="915" xr:uid="{053C74BF-0A06-45F5-A2EF-0E99D6B38CC0}"/>
    <cellStyle name="Normal 10 2 2 2 2 5 2" xfId="5403" xr:uid="{CCA26533-15AB-400F-ACB4-FF871D45A465}"/>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2 2 2" xfId="5404" xr:uid="{17F8C725-5EDB-49D8-9CBF-46F5B11A259C}"/>
    <cellStyle name="Normal 10 2 2 3 2 2 2 3" xfId="5405" xr:uid="{4D793C91-7C24-4C80-ADAC-4C4FE7486A52}"/>
    <cellStyle name="Normal 10 2 2 3 2 2 3" xfId="942" xr:uid="{FD30F39D-84AB-43FF-A2D0-4DB85948946F}"/>
    <cellStyle name="Normal 10 2 2 3 2 2 3 2" xfId="5406" xr:uid="{17E39556-33C5-4AEB-88B5-31B3F2A0756D}"/>
    <cellStyle name="Normal 10 2 2 3 2 2 4" xfId="5407" xr:uid="{88070DB5-EC63-4AD0-AF75-F8C073F04879}"/>
    <cellStyle name="Normal 10 2 2 3 2 3" xfId="943" xr:uid="{19EE49BD-AF9E-48D5-996D-8057A8ACF6EB}"/>
    <cellStyle name="Normal 10 2 2 3 2 3 2" xfId="944" xr:uid="{C99753D8-FD8A-4071-8F67-E9C90E826787}"/>
    <cellStyle name="Normal 10 2 2 3 2 3 2 2" xfId="5408" xr:uid="{4529BA48-53DA-4AE2-BB3A-43BC7463FD1B}"/>
    <cellStyle name="Normal 10 2 2 3 2 3 3" xfId="5409" xr:uid="{0FC5D767-C970-4FF8-B15D-DC67AC352F38}"/>
    <cellStyle name="Normal 10 2 2 3 2 4" xfId="945" xr:uid="{07E2712C-87C9-447F-BC71-820FC5D1966B}"/>
    <cellStyle name="Normal 10 2 2 3 2 4 2" xfId="5410" xr:uid="{1D0D31D9-2997-448A-AB20-0D021E09F336}"/>
    <cellStyle name="Normal 10 2 2 3 2 5" xfId="5411" xr:uid="{3F7DD473-A482-41FA-B175-212B30961B0A}"/>
    <cellStyle name="Normal 10 2 2 3 3" xfId="465" xr:uid="{526A8F8B-9B70-4C68-A1F6-01D7FF59CBB3}"/>
    <cellStyle name="Normal 10 2 2 3 3 2" xfId="946" xr:uid="{5B977519-9B35-4473-B851-920115D97508}"/>
    <cellStyle name="Normal 10 2 2 3 3 2 2" xfId="947" xr:uid="{292EF532-FB7D-4B88-B035-35FD4E40D884}"/>
    <cellStyle name="Normal 10 2 2 3 3 2 2 2" xfId="5412" xr:uid="{44DEBF70-27B8-47CD-8C07-C6CB37645AA2}"/>
    <cellStyle name="Normal 10 2 2 3 3 2 3" xfId="5413" xr:uid="{78ACE3F7-D16B-479E-B6D7-DBB3212ECCAB}"/>
    <cellStyle name="Normal 10 2 2 3 3 3" xfId="948" xr:uid="{152FE254-4A6B-48EA-91E7-896E91BB3531}"/>
    <cellStyle name="Normal 10 2 2 3 3 3 2" xfId="5414" xr:uid="{91BF5F42-0002-4F72-97D4-0003AE2B0A93}"/>
    <cellStyle name="Normal 10 2 2 3 3 4" xfId="2526" xr:uid="{03A4B6E1-15C6-41B0-AEDA-D99929F96270}"/>
    <cellStyle name="Normal 10 2 2 3 4" xfId="949" xr:uid="{95CA2AAB-5053-4B5F-9DAE-2B140B3B6109}"/>
    <cellStyle name="Normal 10 2 2 3 4 2" xfId="950" xr:uid="{9B162083-6EAD-4573-99BF-B704C37E79B5}"/>
    <cellStyle name="Normal 10 2 2 3 4 2 2" xfId="5415" xr:uid="{2AFFDEBA-6451-4FCB-B659-36ED5A1FE008}"/>
    <cellStyle name="Normal 10 2 2 3 4 3" xfId="5416" xr:uid="{BAE842EB-23DB-4036-AD66-A72E743DF4E6}"/>
    <cellStyle name="Normal 10 2 2 3 5" xfId="951" xr:uid="{B85D392A-BB2A-4EF1-BF00-73527D787BCE}"/>
    <cellStyle name="Normal 10 2 2 3 5 2" xfId="5417" xr:uid="{B104CEC6-8BAD-47CB-8FE8-CBD28449DA9D}"/>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2 3 2" xfId="5418" xr:uid="{A946DDF5-42DF-43B9-9B3D-94A946048736}"/>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2 2 2" xfId="5419" xr:uid="{8CDEC9AC-BC3F-45AE-83D6-C371578484B3}"/>
    <cellStyle name="Normal 10 2 3 2 2 2 2 3" xfId="5420" xr:uid="{ACF66D85-1E22-4EED-B11C-629A1511BDA1}"/>
    <cellStyle name="Normal 10 2 3 2 2 2 3" xfId="978" xr:uid="{04C67898-4519-4847-8AA9-13FF92BCFF76}"/>
    <cellStyle name="Normal 10 2 3 2 2 2 3 2" xfId="5421" xr:uid="{1BF89980-C84C-43C2-954D-BB56D17BC743}"/>
    <cellStyle name="Normal 10 2 3 2 2 2 4" xfId="5422" xr:uid="{0B4EF572-4F6D-49D2-B7FF-A378817BDE27}"/>
    <cellStyle name="Normal 10 2 3 2 2 3" xfId="979" xr:uid="{27815B17-BB19-4C9E-9230-6C776373977D}"/>
    <cellStyle name="Normal 10 2 3 2 2 3 2" xfId="980" xr:uid="{6EED844B-068F-4216-A7BE-901C09989177}"/>
    <cellStyle name="Normal 10 2 3 2 2 3 2 2" xfId="5423" xr:uid="{6FE56CC4-05CD-4F68-BD21-4FCDBF1D3768}"/>
    <cellStyle name="Normal 10 2 3 2 2 3 3" xfId="5424" xr:uid="{11660150-70EF-45DF-918F-EFF73906D211}"/>
    <cellStyle name="Normal 10 2 3 2 2 4" xfId="981" xr:uid="{ECD02EF5-CBA6-42B4-83CE-BE8B98357F9C}"/>
    <cellStyle name="Normal 10 2 3 2 2 4 2" xfId="5425" xr:uid="{03B84AA4-9FDC-43CD-93AE-6BC5CC6E02C2}"/>
    <cellStyle name="Normal 10 2 3 2 2 5" xfId="5426" xr:uid="{7A408334-2D88-4385-8A65-58E69DE4CFD0}"/>
    <cellStyle name="Normal 10 2 3 2 3" xfId="473" xr:uid="{CF424994-0403-4C09-8A6D-FD3185407852}"/>
    <cellStyle name="Normal 10 2 3 2 3 2" xfId="982" xr:uid="{147E5531-AB0C-424E-AEFB-5ABA9A0262C4}"/>
    <cellStyle name="Normal 10 2 3 2 3 2 2" xfId="983" xr:uid="{C71696EE-5B81-4C0E-B942-442DC564C31B}"/>
    <cellStyle name="Normal 10 2 3 2 3 2 2 2" xfId="5427" xr:uid="{E6C39057-3EB3-417B-B0FC-214D124AE3CF}"/>
    <cellStyle name="Normal 10 2 3 2 3 2 3" xfId="5428" xr:uid="{7D74B6AA-6926-4CF5-BB22-BF62A6533192}"/>
    <cellStyle name="Normal 10 2 3 2 3 3" xfId="984" xr:uid="{F613F04B-F987-4463-B078-3C30C82F863A}"/>
    <cellStyle name="Normal 10 2 3 2 3 3 2" xfId="5429" xr:uid="{2E7017FC-432E-4EC7-BE3B-A1CC77881EB3}"/>
    <cellStyle name="Normal 10 2 3 2 3 4" xfId="2530" xr:uid="{26193990-1FE0-480D-B562-78680C8B1875}"/>
    <cellStyle name="Normal 10 2 3 2 4" xfId="985" xr:uid="{22FCB205-E4C8-432E-87F6-086F79AFA656}"/>
    <cellStyle name="Normal 10 2 3 2 4 2" xfId="986" xr:uid="{06901669-5475-4AF9-90AF-6DF90DE1E2BF}"/>
    <cellStyle name="Normal 10 2 3 2 4 2 2" xfId="5430" xr:uid="{A1AC8B99-016A-46E8-BD16-672796DCC68A}"/>
    <cellStyle name="Normal 10 2 3 2 4 3" xfId="5431" xr:uid="{FEDEB245-2FDC-4462-9216-628126DF8C24}"/>
    <cellStyle name="Normal 10 2 3 2 5" xfId="987" xr:uid="{BE603735-89B1-44FA-90E2-B1366DD11BD1}"/>
    <cellStyle name="Normal 10 2 3 2 5 2" xfId="5432" xr:uid="{AF2F535A-8640-447D-AE73-DB4E4BE04AE5}"/>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2 3 2" xfId="5433" xr:uid="{37FEABFE-AAFF-4572-9360-E13BB4754943}"/>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2 2 2" xfId="5434" xr:uid="{88909F2B-6914-48FF-B33C-1A265DECF39D}"/>
    <cellStyle name="Normal 10 2 4 2 2 2 3" xfId="5435" xr:uid="{D224C60E-413A-4DF8-8CE4-429C57BB3C7F}"/>
    <cellStyle name="Normal 10 2 4 2 2 3" xfId="1014" xr:uid="{08A456F0-F94B-40EC-94C5-9DFE14C27121}"/>
    <cellStyle name="Normal 10 2 4 2 2 3 2" xfId="5436" xr:uid="{8D0736E8-EF6E-4578-BD6A-3FCB0508F8EF}"/>
    <cellStyle name="Normal 10 2 4 2 2 4" xfId="2534" xr:uid="{57431F45-1E90-4D4F-A37E-72EB5A335C91}"/>
    <cellStyle name="Normal 10 2 4 2 3" xfId="1015" xr:uid="{054DBE29-B1B8-47DE-B959-E30E1884E1D7}"/>
    <cellStyle name="Normal 10 2 4 2 3 2" xfId="1016" xr:uid="{2CAE0BA9-9092-4709-8532-9E523087514A}"/>
    <cellStyle name="Normal 10 2 4 2 3 2 2" xfId="5437" xr:uid="{76EC68F4-1052-4D8B-865B-4FC4A2969F5B}"/>
    <cellStyle name="Normal 10 2 4 2 3 3" xfId="5438" xr:uid="{4F01F680-4B9A-4712-BF36-E42EC5A0CDCE}"/>
    <cellStyle name="Normal 10 2 4 2 4" xfId="1017" xr:uid="{EA4524D2-62F7-4BD4-8BDA-A4EDF91141F8}"/>
    <cellStyle name="Normal 10 2 4 2 4 2" xfId="5439" xr:uid="{35C4751D-9F16-4093-9BA5-AADC4FA64B1A}"/>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2 2 2" xfId="5440" xr:uid="{E111128C-095A-4AE9-925F-9028817037F4}"/>
    <cellStyle name="Normal 10 2 4 3 2 3" xfId="5441" xr:uid="{23AC91A1-7084-43ED-83FB-70666A171830}"/>
    <cellStyle name="Normal 10 2 4 3 3" xfId="1020" xr:uid="{9CC3F578-9248-41FF-B531-0C658C7B12BA}"/>
    <cellStyle name="Normal 10 2 4 3 3 2" xfId="5442" xr:uid="{38F1BECB-50BB-4342-8D9A-8524282433AD}"/>
    <cellStyle name="Normal 10 2 4 3 4" xfId="2536" xr:uid="{4AFFD61C-62F5-46F2-92DD-CD22C3EE2384}"/>
    <cellStyle name="Normal 10 2 4 4" xfId="1021" xr:uid="{B157722E-D897-4D9E-B613-BEBD53F51635}"/>
    <cellStyle name="Normal 10 2 4 4 2" xfId="1022" xr:uid="{47BECDF7-5710-409F-8F1B-D101093A4367}"/>
    <cellStyle name="Normal 10 2 4 4 2 2" xfId="5443" xr:uid="{CA7BCF09-177E-4086-8396-CC4109B87F4F}"/>
    <cellStyle name="Normal 10 2 4 4 3" xfId="2537" xr:uid="{D36B5667-1A71-479A-B7ED-6A3C6005960D}"/>
    <cellStyle name="Normal 10 2 4 4 4" xfId="2538" xr:uid="{8B6255EA-2162-460A-AF9A-9A8B1354086D}"/>
    <cellStyle name="Normal 10 2 4 5" xfId="1023" xr:uid="{E80ED119-E242-464D-8095-059B321446BA}"/>
    <cellStyle name="Normal 10 2 4 5 2" xfId="5444" xr:uid="{555FA1BB-40BE-43FF-B4E8-ACED5AE093DF}"/>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2 3 2" xfId="5445" xr:uid="{B3E55468-BF39-4F9B-A649-2BEC57C2293F}"/>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2 2 2" xfId="5446" xr:uid="{2B3BB9BC-9619-4347-966C-0455E34AF95E}"/>
    <cellStyle name="Normal 10 3 2 2 2 2 2 3" xfId="5447" xr:uid="{70DD39F6-3DF0-4379-917A-DB7EE49B4CFA}"/>
    <cellStyle name="Normal 10 3 2 2 2 2 3" xfId="1050" xr:uid="{E53FF4D3-107B-45BA-83D6-1288CAEB209A}"/>
    <cellStyle name="Normal 10 3 2 2 2 2 3 2" xfId="5448" xr:uid="{12BB1C28-E9AA-469F-BCC1-D3E4552B2221}"/>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2 2" xfId="5449" xr:uid="{15C3E922-AEB1-4D35-AB04-F48B08E28DFD}"/>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4 2" xfId="5450" xr:uid="{52459603-203D-4C3E-BE29-549A7A4E4245}"/>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2 2" xfId="5451" xr:uid="{1A963154-E6F4-4117-A88F-2EBF4C623719}"/>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3 2" xfId="5452" xr:uid="{45BB6FDC-1913-4CC7-BC61-813842F243BF}"/>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2 2" xfId="5453" xr:uid="{272C18F7-A467-4C33-BB2F-23D06D5265B2}"/>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2 2 2" xfId="5454" xr:uid="{3A8019F7-BAEC-427D-B56A-800F08E264FF}"/>
    <cellStyle name="Normal 10 3 3 2 2 2 2 3" xfId="5455" xr:uid="{B6EE0B67-1942-4664-B230-31B4A6176AD8}"/>
    <cellStyle name="Normal 10 3 3 2 2 2 3" xfId="4446" xr:uid="{E57E56A0-FCC7-483D-90A0-208DC1F98DF9}"/>
    <cellStyle name="Normal 10 3 3 2 2 2 3 2" xfId="5456" xr:uid="{E8E65EC2-18C8-4652-9FDD-418561178496}"/>
    <cellStyle name="Normal 10 3 3 2 2 2 4" xfId="5457" xr:uid="{6BDF7147-1732-4A38-A24B-91706EB2DEFA}"/>
    <cellStyle name="Normal 10 3 3 2 2 3" xfId="1086" xr:uid="{36770FC2-A7D6-42E6-A69C-9E6A7D78DF8D}"/>
    <cellStyle name="Normal 10 3 3 2 2 3 2" xfId="4447" xr:uid="{DB4AD8EC-9F8C-4946-9D82-BB0A4A17A743}"/>
    <cellStyle name="Normal 10 3 3 2 2 3 2 2" xfId="5458" xr:uid="{57438576-58AB-4BD0-9840-4AC6C823D44A}"/>
    <cellStyle name="Normal 10 3 3 2 2 3 3" xfId="5459" xr:uid="{1A7849B0-B0AA-426F-B04A-A73A09AC577B}"/>
    <cellStyle name="Normal 10 3 3 2 2 4" xfId="2576" xr:uid="{35979A2E-17F5-4658-93C3-0717A1048B6C}"/>
    <cellStyle name="Normal 10 3 3 2 2 4 2" xfId="5460" xr:uid="{1ECA2013-47AB-4E4C-9670-2EA6B0AF6FC5}"/>
    <cellStyle name="Normal 10 3 3 2 2 5" xfId="5461" xr:uid="{EE21E952-ECCB-4C63-B3E0-35495608F00E}"/>
    <cellStyle name="Normal 10 3 3 2 3" xfId="1087" xr:uid="{A4C9CB8C-6577-4207-A23A-2E367BDCFF75}"/>
    <cellStyle name="Normal 10 3 3 2 3 2" xfId="1088" xr:uid="{DD90B6A8-A436-4DE5-8390-0DD052CD65D4}"/>
    <cellStyle name="Normal 10 3 3 2 3 2 2" xfId="4448" xr:uid="{ADE34F11-15DC-4997-AD3E-131C18C74349}"/>
    <cellStyle name="Normal 10 3 3 2 3 2 2 2" xfId="5462" xr:uid="{9B65BDA9-AF4B-4954-B276-432EEEB47B05}"/>
    <cellStyle name="Normal 10 3 3 2 3 2 3" xfId="5463" xr:uid="{B3A88F11-C22A-4A5F-9B8F-D6C47F282D13}"/>
    <cellStyle name="Normal 10 3 3 2 3 3" xfId="2577" xr:uid="{4B1457EA-99DF-4B94-9542-07DAD620B5E9}"/>
    <cellStyle name="Normal 10 3 3 2 3 3 2" xfId="5464" xr:uid="{B8E9537D-F604-40FA-8C36-9E42BE24B703}"/>
    <cellStyle name="Normal 10 3 3 2 3 4" xfId="2578" xr:uid="{4F5C3965-B789-4C37-AE09-64215C4C9D6C}"/>
    <cellStyle name="Normal 10 3 3 2 4" xfId="1089" xr:uid="{5EE348DF-F783-4501-B74E-44DC2ACA13C1}"/>
    <cellStyle name="Normal 10 3 3 2 4 2" xfId="4449" xr:uid="{E952768E-9D66-4586-B771-4CE79615616F}"/>
    <cellStyle name="Normal 10 3 3 2 4 2 2" xfId="5465" xr:uid="{EBE1F1DF-B8BC-4BDD-B4B7-8EF4111CCA29}"/>
    <cellStyle name="Normal 10 3 3 2 4 3" xfId="5466" xr:uid="{7C7F38D4-43D5-43B9-BA24-C03FB60F599D}"/>
    <cellStyle name="Normal 10 3 3 2 5" xfId="2579" xr:uid="{780BB276-A933-4E3A-8986-A3613182F51B}"/>
    <cellStyle name="Normal 10 3 3 2 5 2" xfId="5467" xr:uid="{C3366DF8-BDCD-49CA-9046-A083CBF065D8}"/>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2 2 2" xfId="5468" xr:uid="{B62F73FA-9DB1-443B-9B93-3FDEDDEC3AA1}"/>
    <cellStyle name="Normal 10 3 3 3 2 2 3" xfId="5469" xr:uid="{91EA1935-54C4-441E-AAE3-3D1627539523}"/>
    <cellStyle name="Normal 10 3 3 3 2 3" xfId="2581" xr:uid="{5191DABB-FDB3-46DC-B6D7-9D84E1BCBF0E}"/>
    <cellStyle name="Normal 10 3 3 3 2 3 2" xfId="5470" xr:uid="{BD79FCC0-1EAF-4AC8-86A5-B24EA1967ABD}"/>
    <cellStyle name="Normal 10 3 3 3 2 4" xfId="2582" xr:uid="{850546DA-C09C-4292-B5D7-46A0D6C98C40}"/>
    <cellStyle name="Normal 10 3 3 3 3" xfId="1092" xr:uid="{6C39B57B-E4C1-477F-AFAF-E8D7A05966F0}"/>
    <cellStyle name="Normal 10 3 3 3 3 2" xfId="4451" xr:uid="{8BD8EFE3-D2C7-4D36-B9EC-B50639AF0426}"/>
    <cellStyle name="Normal 10 3 3 3 3 2 2" xfId="5471" xr:uid="{42850897-EFE9-4808-8546-C24367284647}"/>
    <cellStyle name="Normal 10 3 3 3 3 3" xfId="5472" xr:uid="{186C7184-8773-4C17-9DD0-728100DB0AF4}"/>
    <cellStyle name="Normal 10 3 3 3 4" xfId="2583" xr:uid="{EBAA324B-5E9F-4E30-89C2-E4AC30BD7491}"/>
    <cellStyle name="Normal 10 3 3 3 4 2" xfId="5473" xr:uid="{5A64F9EA-3548-48DA-A876-53B2B479BB90}"/>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2 2 2" xfId="5474" xr:uid="{3D0C919A-8F93-430A-AB7E-193070ADF0CE}"/>
    <cellStyle name="Normal 10 3 3 4 2 3" xfId="5475" xr:uid="{BE0BE8A0-C4C2-4FB2-A7EF-CFD141792096}"/>
    <cellStyle name="Normal 10 3 3 4 3" xfId="2585" xr:uid="{4CD941EF-103F-429B-8945-87F0F8664703}"/>
    <cellStyle name="Normal 10 3 3 4 3 2" xfId="5476" xr:uid="{31D300D0-F2DB-432A-A9E8-8BBA1AFAA4EB}"/>
    <cellStyle name="Normal 10 3 3 4 4" xfId="2586" xr:uid="{B9A16C36-3EA6-4049-85A3-3DBC6E44C54E}"/>
    <cellStyle name="Normal 10 3 3 5" xfId="1095" xr:uid="{0743590D-7228-4175-98A0-5E763F4CC86E}"/>
    <cellStyle name="Normal 10 3 3 5 2" xfId="2587" xr:uid="{25C859AB-A514-49DD-A803-EAB57A69192D}"/>
    <cellStyle name="Normal 10 3 3 5 2 2" xfId="5477" xr:uid="{12BBC9BD-392B-4812-86F0-4005F813EFF8}"/>
    <cellStyle name="Normal 10 3 3 5 3" xfId="2588" xr:uid="{B4C30B7F-ED3A-40FF-9474-C64DF4421186}"/>
    <cellStyle name="Normal 10 3 3 5 4" xfId="2589" xr:uid="{BC2C970E-FAE3-4BCA-8CC6-E2F2F82BD128}"/>
    <cellStyle name="Normal 10 3 3 6" xfId="2590" xr:uid="{558E5C85-4B5B-4DD5-A097-D9CAEB60E9B0}"/>
    <cellStyle name="Normal 10 3 3 6 2" xfId="5478" xr:uid="{4FE2A4F6-564B-4215-A241-342ED525CD5A}"/>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2 2 2" xfId="5479" xr:uid="{DA989E15-85C3-4F2F-BEAB-84075A249665}"/>
    <cellStyle name="Normal 10 3 4 2 2 2 3" xfId="5480" xr:uid="{CF6A2F8C-91EB-451F-9822-541D2C72BA4A}"/>
    <cellStyle name="Normal 10 3 4 2 2 3" xfId="1098" xr:uid="{C0403A1E-7D1A-4F1C-A70F-C75612B4EC64}"/>
    <cellStyle name="Normal 10 3 4 2 2 3 2" xfId="5481" xr:uid="{B5434BC7-3FA2-4D9C-9C9E-493014F76BA8}"/>
    <cellStyle name="Normal 10 3 4 2 2 4" xfId="2593" xr:uid="{39059EA2-E0AF-4230-8E63-945526820B9A}"/>
    <cellStyle name="Normal 10 3 4 2 3" xfId="1099" xr:uid="{35CC61D3-C6DA-4366-86AB-7B842BB79599}"/>
    <cellStyle name="Normal 10 3 4 2 3 2" xfId="1100" xr:uid="{18BFB79B-2BEA-4521-8335-2C06BF0E2E06}"/>
    <cellStyle name="Normal 10 3 4 2 3 2 2" xfId="5482" xr:uid="{DD6F441F-C080-4A8C-99E4-30572C14E065}"/>
    <cellStyle name="Normal 10 3 4 2 3 3" xfId="5483" xr:uid="{2FE7094F-166F-4915-9027-48D343C16D25}"/>
    <cellStyle name="Normal 10 3 4 2 4" xfId="1101" xr:uid="{880EB747-4FFF-4C47-A057-8B810DDCCBC2}"/>
    <cellStyle name="Normal 10 3 4 2 4 2" xfId="5484" xr:uid="{3A94E189-EB32-49D1-88E2-C0A565A8C359}"/>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2 2 2" xfId="5485" xr:uid="{5DA72469-37EC-49BD-A2A5-F61C47B5B8A9}"/>
    <cellStyle name="Normal 10 3 4 3 2 3" xfId="5486" xr:uid="{F45DF6B6-0253-4D15-89E6-328DA5BF1BC0}"/>
    <cellStyle name="Normal 10 3 4 3 3" xfId="1104" xr:uid="{96BAE80E-1F90-4D74-B148-AE09547E3465}"/>
    <cellStyle name="Normal 10 3 4 3 3 2" xfId="5487" xr:uid="{07B40787-9205-4052-A2AA-FB49002558CE}"/>
    <cellStyle name="Normal 10 3 4 3 4" xfId="2595" xr:uid="{B71B46F9-A918-4B71-ACD9-B2ADD606C5C5}"/>
    <cellStyle name="Normal 10 3 4 4" xfId="1105" xr:uid="{2E1E3FD8-5E2C-4150-8108-C6D6070CE44A}"/>
    <cellStyle name="Normal 10 3 4 4 2" xfId="1106" xr:uid="{C085CF84-6D30-433B-A340-CF6087BDD0C7}"/>
    <cellStyle name="Normal 10 3 4 4 2 2" xfId="5488" xr:uid="{79F4271C-3A88-4995-941F-4218AC50A6E7}"/>
    <cellStyle name="Normal 10 3 4 4 3" xfId="2596" xr:uid="{A15CA22F-C997-4AC3-9EB0-9971FB037DB5}"/>
    <cellStyle name="Normal 10 3 4 4 4" xfId="2597" xr:uid="{6B6E71E8-613E-43D8-B776-9D6DF0412AD9}"/>
    <cellStyle name="Normal 10 3 4 5" xfId="1107" xr:uid="{34828E3F-0BA1-429A-AB68-E0D574FAFF90}"/>
    <cellStyle name="Normal 10 3 4 5 2" xfId="5489" xr:uid="{9E1D6A10-73AD-4671-9F49-81CC76179229}"/>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2 2 2" xfId="5490" xr:uid="{908A3975-ADFC-462F-82ED-EC93CAB18377}"/>
    <cellStyle name="Normal 10 3 5 2 2 3" xfId="5491" xr:uid="{3A58A810-6356-4336-894C-E915AC1C2A73}"/>
    <cellStyle name="Normal 10 3 5 2 3" xfId="1110" xr:uid="{200F793D-A385-4E84-845A-53BCF413DAC0}"/>
    <cellStyle name="Normal 10 3 5 2 3 2" xfId="5492" xr:uid="{8CC0F564-CF43-4D4A-8D86-C368B95756FE}"/>
    <cellStyle name="Normal 10 3 5 2 4" xfId="2600" xr:uid="{E48857CE-790E-4615-AC26-8922ED996BC3}"/>
    <cellStyle name="Normal 10 3 5 3" xfId="1111" xr:uid="{A3BCD462-4181-4569-8C12-C1695FDD3609}"/>
    <cellStyle name="Normal 10 3 5 3 2" xfId="1112" xr:uid="{2CC8AA63-81E8-4CAC-9AD1-CC228C4066B2}"/>
    <cellStyle name="Normal 10 3 5 3 2 2" xfId="5493" xr:uid="{6ACC87DB-2439-4275-8732-3D8BD91EE2E8}"/>
    <cellStyle name="Normal 10 3 5 3 3" xfId="2601" xr:uid="{BFA4BAAB-93E5-41D9-976B-9FD29FBBF773}"/>
    <cellStyle name="Normal 10 3 5 3 4" xfId="2602" xr:uid="{723443F9-371D-40A7-8D7C-B318B41A070E}"/>
    <cellStyle name="Normal 10 3 5 4" xfId="1113" xr:uid="{3E901BB7-E86D-4F1E-924B-ED7667D6F0A5}"/>
    <cellStyle name="Normal 10 3 5 4 2" xfId="5494" xr:uid="{75ECC7CB-97CB-47A1-BED0-634E35E000C6}"/>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2 2" xfId="5495" xr:uid="{76187A99-896C-4BFA-B49E-256B63169658}"/>
    <cellStyle name="Normal 10 3 6 2 3" xfId="2605" xr:uid="{7B31E71C-3D82-4BE8-ABBE-CC1AB3666F33}"/>
    <cellStyle name="Normal 10 3 6 2 4" xfId="2606" xr:uid="{DC748F58-52AF-44FB-A1BA-E43FE8D48DDB}"/>
    <cellStyle name="Normal 10 3 6 3" xfId="1116" xr:uid="{5CC4352B-40CD-412F-AB62-66F2C8505674}"/>
    <cellStyle name="Normal 10 3 6 3 2" xfId="5496" xr:uid="{39F340DC-FF26-4F68-83FB-5391ECB35EBE}"/>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2 2" xfId="5497" xr:uid="{D97B4388-8478-4A96-8E7D-E298B34DE381}"/>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2 2" xfId="5498" xr:uid="{D29E966F-0A45-4694-8852-5CBEEA1B351E}"/>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2 2" xfId="5499" xr:uid="{6FE1DB3D-8326-413A-A7F5-2A89860480C6}"/>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2 2" xfId="5500" xr:uid="{B11AAEF4-BD85-4B1D-800C-E11C5DC8705D}"/>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2 2" xfId="5501" xr:uid="{08A81609-057D-47EC-9FF3-2E7831427505}"/>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2 3 2" xfId="6075" xr:uid="{3A895CB8-27C3-4BF7-9A73-4FB28643C810}"/>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2 2 2" xfId="6057" xr:uid="{ABA59469-D90D-45FE-8047-F3CED0780261}"/>
    <cellStyle name="Normal 15 2 2 3" xfId="6056" xr:uid="{01D62051-B947-4DFF-9747-CBBEC706BFA4}"/>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2 2" xfId="6059" xr:uid="{3BFB3498-2F29-4814-AF87-859BFAFCB462}"/>
    <cellStyle name="Normal 17 2 3" xfId="4346" xr:uid="{460D5662-2F02-4E2B-80DD-B68AFF523CC4}"/>
    <cellStyle name="Normal 17 2 3 2" xfId="6058" xr:uid="{E7B5004D-4963-4DEB-AFAF-737A17750DBB}"/>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2 2 2" xfId="6061" xr:uid="{19DFDCBC-725A-48CD-935F-6C94F31A17A0}"/>
    <cellStyle name="Normal 18 2 3" xfId="6060" xr:uid="{42DB5167-B490-4FA9-BA1A-452147037CF2}"/>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2 4" xfId="5369" xr:uid="{A61A4181-96F8-4081-9160-5432ACC84A59}"/>
    <cellStyle name="Normal 2 2 3 2 2 4 2" xfId="5372" xr:uid="{F9727D86-D3F9-483B-A5A2-95161914B8E2}"/>
    <cellStyle name="Normal 2 2 3 2 3" xfId="4750" xr:uid="{633789A8-4F58-4E0F-8E35-BAC9F7B2A861}"/>
    <cellStyle name="Normal 2 2 3 2 4" xfId="5305" xr:uid="{BABC74F6-974E-4054-960F-43DD029CEA7B}"/>
    <cellStyle name="Normal 2 2 3 3" xfId="4435" xr:uid="{B0146840-4DD5-4D59-AF9C-39C7A0DAF7C5}"/>
    <cellStyle name="Normal 2 2 3 3 2" xfId="5502" xr:uid="{C7EE2265-7C63-4448-98BB-142D359771E7}"/>
    <cellStyle name="Normal 2 2 3 4" xfId="4706" xr:uid="{5353C844-9888-4585-A8B6-20E47575FF3F}"/>
    <cellStyle name="Normal 2 2 3 4 2" xfId="5378" xr:uid="{9D6AFB79-BA6B-4E3C-8DB5-0F6F5B6BB8D1}"/>
    <cellStyle name="Normal 2 2 3 4 3" xfId="6106" xr:uid="{15DB8BE3-212A-471D-87B1-B6C349EA686A}"/>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4 2" xfId="5503" xr:uid="{B561600A-65C9-4E92-8821-8F3D58A0BFD1}"/>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4 2" xfId="6052" xr:uid="{6EFCEA1E-9775-4C17-8F4C-546B9A18D416}"/>
    <cellStyle name="Normal 2 4 4 3" xfId="5379" xr:uid="{7677358A-06B9-42DB-89EE-6361B5170442}"/>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3 3" xfId="6099" xr:uid="{2D0E2F46-DE3D-49C3-9094-0ABB618B3A75}"/>
    <cellStyle name="Normal 2 6 4" xfId="4661" xr:uid="{FD8853FA-34F1-4C5F-8D9D-11A453BD6270}"/>
    <cellStyle name="Normal 2 6 4 2" xfId="6157" xr:uid="{529AC66C-5C11-4FC1-A6ED-62BD4116E71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2 2" xfId="6156" xr:uid="{AD869348-4853-4EE4-BDEB-642C4C3CB22C}"/>
    <cellStyle name="Normal 2 7 3" xfId="4662" xr:uid="{B1B921F3-EB75-439A-84AA-866F8CC0F6DF}"/>
    <cellStyle name="Normal 2 7 4" xfId="5303" xr:uid="{A5BF61AA-DF33-474D-ACF6-DAAE50FA41EA}"/>
    <cellStyle name="Normal 2 7 5" xfId="6100" xr:uid="{92740485-6EB6-4FC6-846C-27F093F438B2}"/>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3 2 2" xfId="6063" xr:uid="{C662FE4C-D903-4013-929B-FC7AAD1DA016}"/>
    <cellStyle name="Normal 20 3 3" xfId="6062" xr:uid="{4E72F32D-A922-44D0-9216-7DC113C78E21}"/>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2 2 2" xfId="6065" xr:uid="{E90C7E6A-F0DC-47D2-BB4B-A67DBC7F3A96}"/>
    <cellStyle name="Normal 21 3 3" xfId="4458" xr:uid="{F92261BF-7244-42C7-88E1-AFFEAB59C4F7}"/>
    <cellStyle name="Normal 21 3 4" xfId="5504" xr:uid="{330420E6-3AF2-4587-A3C0-265549E833C6}"/>
    <cellStyle name="Normal 21 4" xfId="4570" xr:uid="{DABA8B8E-3EEB-4383-A7F2-565C93DF7505}"/>
    <cellStyle name="Normal 21 4 2" xfId="5354" xr:uid="{CF671FD0-E729-4E81-9DF7-8F645B392AB9}"/>
    <cellStyle name="Normal 21 4 2 2" xfId="6064" xr:uid="{C4E8C596-1167-45D8-8BA8-CDC0EF5FD241}"/>
    <cellStyle name="Normal 21 4 3" xfId="6092" xr:uid="{C435944C-036F-4ED1-8EF2-EBCC575E2374}"/>
    <cellStyle name="Normal 21 5" xfId="4737" xr:uid="{85F68269-A468-42B0-8CB3-C25AC0FADB03}"/>
    <cellStyle name="Normal 22" xfId="440" xr:uid="{963C58FE-65B1-480D-8E17-28EF6CF684CE}"/>
    <cellStyle name="Normal 22 2" xfId="441" xr:uid="{DB3CE02E-966A-4125-ACCA-5DC25FB5BF5C}"/>
    <cellStyle name="Normal 22 2 2" xfId="6066" xr:uid="{417412CB-A7A8-406B-B225-A0CFBE98EF84}"/>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2 2" xfId="5377" xr:uid="{0561D7A6-195F-4241-8BF6-B3D0E966533F}"/>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6 3 3" xfId="5380" xr:uid="{7E9F9E34-CE81-473F-8DB2-9AAE8ACAF640}"/>
    <cellStyle name="Normal 27" xfId="2507" xr:uid="{2698EF8C-B039-4B36-990F-FF1971D43250}"/>
    <cellStyle name="Normal 27 2" xfId="4364" xr:uid="{43EFDD3D-740B-4D61-AE8F-F39189945267}"/>
    <cellStyle name="Normal 27 2 2" xfId="6050" xr:uid="{C2D2CA67-8EF2-4081-A98A-B76936B9F25C}"/>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3 2" xfId="5505" xr:uid="{9E6A7C8A-6EFA-466B-B530-36966E3B7C6A}"/>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2 5 4" xfId="6098" xr:uid="{91216865-6029-42C7-9B13-BD52BBAF06F8}"/>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 6 2 3" xfId="5370" xr:uid="{0C751966-938B-452A-9106-5AAAEC11022B}"/>
    <cellStyle name="Normal 3 6 3" xfId="5366" xr:uid="{8E358553-DC1D-42DB-91A7-8C918371DBF4}"/>
    <cellStyle name="Normal 3 6 3 2" xfId="5371" xr:uid="{065BA0F6-05D2-41C0-9261-93A205CC268E}"/>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3 2 2" xfId="6070" xr:uid="{F78463FE-5E16-43FB-9F61-41C96F7B7E61}"/>
    <cellStyle name="Normal 4 2 3 3 3" xfId="6069" xr:uid="{54D70C84-CD2B-4B18-B9FC-FDE0C730C089}"/>
    <cellStyle name="Normal 4 2 3 4" xfId="4465" xr:uid="{48F26FDF-C9E7-4A5D-88E5-17483C7C30F4}"/>
    <cellStyle name="Normal 4 2 3 4 2" xfId="6071" xr:uid="{FBE32FDF-1B5A-46F4-9D1D-01AF0F7428A4}"/>
    <cellStyle name="Normal 4 2 3 5" xfId="4466" xr:uid="{87940F3C-A96F-4230-97CE-265608926977}"/>
    <cellStyle name="Normal 4 2 3 5 2" xfId="6072" xr:uid="{D2F9F87F-80A6-4279-B5CA-93874D4B8C14}"/>
    <cellStyle name="Normal 4 2 3 6" xfId="6068" xr:uid="{A6C31CA4-D603-47E1-A430-1DD93523D506}"/>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3 2" xfId="5507" xr:uid="{3722314C-68D7-48D5-BA2D-2B47CCC85D19}"/>
    <cellStyle name="Normal 4 2 4 3 3" xfId="6087" xr:uid="{DAF8F1B2-F1DD-441D-B7E3-65D02C02EDA6}"/>
    <cellStyle name="Normal 4 2 4 4" xfId="4714" xr:uid="{59AC79FF-2847-48F1-8DC8-52F3EEECE8FD}"/>
    <cellStyle name="Normal 4 2 5" xfId="1168" xr:uid="{01F656E5-00AC-471C-85B4-418D7F2A2562}"/>
    <cellStyle name="Normal 4 2 5 2" xfId="6067" xr:uid="{477FD864-5E60-4B38-9BEB-9CE950FFE35E}"/>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5 3" xfId="5506" xr:uid="{68D388AA-E76C-4F4E-A3FF-A64B0F1A2090}"/>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46" xfId="5376" xr:uid="{7BB62701-65EF-4D56-9BF2-974FC05C7BDD}"/>
    <cellStyle name="Normal 47" xfId="5375" xr:uid="{701ED9F1-13AA-48EA-A200-F5B7AFA9B386}"/>
    <cellStyle name="Normal 47 2" xfId="6158" xr:uid="{98602BAA-FBD8-4D1A-BA09-B7771488452F}"/>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2 2" xfId="6076" xr:uid="{F356D1D4-571B-464F-9026-5FE909032C9D}"/>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2 6" xfId="6093" xr:uid="{7E883885-B073-4797-BC17-1EF6D300827E}"/>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2 2" xfId="6077" xr:uid="{EA2A0A5E-09B5-42AC-ABA0-E536707BAD3A}"/>
    <cellStyle name="Normal 5 2 3 2 2 3" xfId="6102" xr:uid="{707BEFE5-F2B5-4514-BC24-9802FC4835E3}"/>
    <cellStyle name="Normal 5 2 3 2 3" xfId="4559" xr:uid="{624DDF9E-AA28-41F4-96AD-02D44AA621B8}"/>
    <cellStyle name="Normal 5 2 3 2 3 2" xfId="6155" xr:uid="{6F8B6CFD-4177-4BDE-8FD8-44569ACBF8B7}"/>
    <cellStyle name="Normal 5 2 3 2 4" xfId="5301" xr:uid="{58E7EB37-691C-468E-91BC-469DA500E156}"/>
    <cellStyle name="Normal 5 2 3 2 4 2" xfId="6154" xr:uid="{30BA08C2-D077-4070-BB4D-5E140CD3A653}"/>
    <cellStyle name="Normal 5 2 3 2 5" xfId="6107" xr:uid="{6F68E5F2-BBAF-4878-9315-DAB3902A56BA}"/>
    <cellStyle name="Normal 5 2 3 3" xfId="198" xr:uid="{002950BA-EE15-4C45-BA3C-C1CFD2338823}"/>
    <cellStyle name="Normal 5 2 3 3 2" xfId="4742" xr:uid="{8DE321DC-FE81-4DF1-B1AA-6B599A3B91B6}"/>
    <cellStyle name="Normal 5 2 3 3 3" xfId="6051" xr:uid="{DDF196C1-30D3-47FE-86D3-B9CDDDFBC339}"/>
    <cellStyle name="Normal 5 2 3 3 4" xfId="6101" xr:uid="{09326330-0428-4B60-A421-102FC1355124}"/>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2 2 2" xfId="5508" xr:uid="{A8FB40F7-85B6-42F3-B169-5C9B72C9D9D7}"/>
    <cellStyle name="Normal 5 4 2 2 2 2 2 2 3" xfId="5509" xr:uid="{5724AA05-06AE-44BB-8887-91220AC7FCBE}"/>
    <cellStyle name="Normal 5 4 2 2 2 2 2 3" xfId="1179" xr:uid="{35CD1F39-AFD8-4484-8974-C9E3EC4B1B55}"/>
    <cellStyle name="Normal 5 4 2 2 2 2 2 3 2" xfId="5510" xr:uid="{268C63F6-9DC8-4E70-BA24-7DEBB7D9B94F}"/>
    <cellStyle name="Normal 5 4 2 2 2 2 2 4" xfId="5511" xr:uid="{7CE3C2FD-80AC-4CA3-BEF2-FBD9E5273CF6}"/>
    <cellStyle name="Normal 5 4 2 2 2 2 3" xfId="1180" xr:uid="{30D179A0-9F03-465C-A457-88F97E9E404C}"/>
    <cellStyle name="Normal 5 4 2 2 2 2 3 2" xfId="1181" xr:uid="{9557CA44-5D26-43C4-88EB-E256BE025821}"/>
    <cellStyle name="Normal 5 4 2 2 2 2 3 2 2" xfId="5512" xr:uid="{235AE343-CCA2-4E6F-9C16-3AE02678FE2D}"/>
    <cellStyle name="Normal 5 4 2 2 2 2 3 3" xfId="5513" xr:uid="{7607B0C6-BEC0-4694-91C8-C0811F132AE9}"/>
    <cellStyle name="Normal 5 4 2 2 2 2 4" xfId="1182" xr:uid="{737CF3E1-5C5C-4D80-ADAF-150890997C86}"/>
    <cellStyle name="Normal 5 4 2 2 2 2 4 2" xfId="5514" xr:uid="{E893D75F-774B-4214-BC7E-09D25EB7C0E9}"/>
    <cellStyle name="Normal 5 4 2 2 2 2 5" xfId="5515" xr:uid="{BEFC1EB2-32A3-4702-9EAB-1F4A73323023}"/>
    <cellStyle name="Normal 5 4 2 2 2 3" xfId="532" xr:uid="{A1CD66D3-31AF-4B8A-9455-1B4880526560}"/>
    <cellStyle name="Normal 5 4 2 2 2 3 2" xfId="1183" xr:uid="{5EE8B59D-404B-4E75-B512-0DFB91CAAE65}"/>
    <cellStyle name="Normal 5 4 2 2 2 3 2 2" xfId="1184" xr:uid="{80E028A6-B8ED-4048-9301-86967D79104A}"/>
    <cellStyle name="Normal 5 4 2 2 2 3 2 2 2" xfId="5516" xr:uid="{265F2C11-775B-4151-81EE-D64A3FC4ACF1}"/>
    <cellStyle name="Normal 5 4 2 2 2 3 2 3" xfId="5517" xr:uid="{A327A6D7-C300-4400-AB06-D0E4360D6717}"/>
    <cellStyle name="Normal 5 4 2 2 2 3 3" xfId="1185" xr:uid="{773DC4B1-2A7B-4C75-9DBD-6F8484CE1AC4}"/>
    <cellStyle name="Normal 5 4 2 2 2 3 3 2" xfId="5518" xr:uid="{2743CFCC-6E31-41FC-A393-7B84F43750FD}"/>
    <cellStyle name="Normal 5 4 2 2 2 3 4" xfId="2844" xr:uid="{1F4F4285-B008-40BC-84B5-367C2476C943}"/>
    <cellStyle name="Normal 5 4 2 2 2 4" xfId="1186" xr:uid="{12DAE813-9609-4196-A70B-B1725AB7986E}"/>
    <cellStyle name="Normal 5 4 2 2 2 4 2" xfId="1187" xr:uid="{5960A9C9-779E-43D7-BE2A-E5FA3C6A6992}"/>
    <cellStyle name="Normal 5 4 2 2 2 4 2 2" xfId="5519" xr:uid="{FFA8EA0C-6F7B-4CD5-BD2C-FF924EBEEEC3}"/>
    <cellStyle name="Normal 5 4 2 2 2 4 3" xfId="5520" xr:uid="{CBB792D6-97AE-402A-A99A-2248B7A27699}"/>
    <cellStyle name="Normal 5 4 2 2 2 5" xfId="1188" xr:uid="{9CE7C80F-386F-46BE-BBA5-A572A580C833}"/>
    <cellStyle name="Normal 5 4 2 2 2 5 2" xfId="5521" xr:uid="{742138B4-56B2-4525-BE3A-92D2EE9AE5D4}"/>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2 2 2" xfId="5522" xr:uid="{49BD798C-EDEE-47DD-AB1D-DFD51C69F04E}"/>
    <cellStyle name="Normal 5 4 2 3 2 2 2 3" xfId="5523" xr:uid="{FE27B549-AA87-46C2-93DE-8B77D3142DE3}"/>
    <cellStyle name="Normal 5 4 2 3 2 2 3" xfId="1215" xr:uid="{6EB639CB-0869-4F7E-B937-B6E217C26A75}"/>
    <cellStyle name="Normal 5 4 2 3 2 2 3 2" xfId="5524" xr:uid="{689DF056-9482-441D-84E9-28E3AE2CA275}"/>
    <cellStyle name="Normal 5 4 2 3 2 2 4" xfId="5525" xr:uid="{C51DABC6-9198-456C-BBBE-7CEFDC19BFAD}"/>
    <cellStyle name="Normal 5 4 2 3 2 3" xfId="1216" xr:uid="{58FAFCB8-7317-4A79-A589-83368F38C218}"/>
    <cellStyle name="Normal 5 4 2 3 2 3 2" xfId="1217" xr:uid="{C2D7B35C-B0E6-425D-8779-133543506A93}"/>
    <cellStyle name="Normal 5 4 2 3 2 3 2 2" xfId="5526" xr:uid="{4D74D5F0-30E9-4451-BA44-5597CEB47462}"/>
    <cellStyle name="Normal 5 4 2 3 2 3 3" xfId="5527" xr:uid="{99F35039-DD3D-46E8-A4BA-47D1EB3070DC}"/>
    <cellStyle name="Normal 5 4 2 3 2 4" xfId="1218" xr:uid="{BDFD4642-9C06-4E18-9357-B10DEF7EAB32}"/>
    <cellStyle name="Normal 5 4 2 3 2 4 2" xfId="5528" xr:uid="{4DABCAB7-6A5D-4769-9857-9FF8D1B06F63}"/>
    <cellStyle name="Normal 5 4 2 3 2 5" xfId="5529" xr:uid="{265CBFE4-5448-40E0-9D5D-658DE209FAAE}"/>
    <cellStyle name="Normal 5 4 2 3 3" xfId="541" xr:uid="{14E1FE36-9672-4C4A-8A01-0055477485CF}"/>
    <cellStyle name="Normal 5 4 2 3 3 2" xfId="1219" xr:uid="{3430B043-D53F-4E61-B81E-BC283299C005}"/>
    <cellStyle name="Normal 5 4 2 3 3 2 2" xfId="1220" xr:uid="{4FE4D115-EC51-4907-A3B6-CDFEBD004FB5}"/>
    <cellStyle name="Normal 5 4 2 3 3 2 2 2" xfId="5530" xr:uid="{2BCC0D24-415D-4CCE-9683-D2EBD0382B2B}"/>
    <cellStyle name="Normal 5 4 2 3 3 2 3" xfId="5531" xr:uid="{1E8B38C6-8904-46C0-A5B3-A9DAA30D218F}"/>
    <cellStyle name="Normal 5 4 2 3 3 3" xfId="1221" xr:uid="{389E81F3-E320-4595-B1A4-5C4C371ADA7E}"/>
    <cellStyle name="Normal 5 4 2 3 3 3 2" xfId="5532" xr:uid="{C6E1FCA3-7AF6-4038-84B7-9293D097D52D}"/>
    <cellStyle name="Normal 5 4 2 3 3 4" xfId="2848" xr:uid="{152BB73F-44B7-49B1-831C-11355BF3F283}"/>
    <cellStyle name="Normal 5 4 2 3 4" xfId="1222" xr:uid="{DCDDE725-DFCF-43EC-A243-CB4B7C8B3A48}"/>
    <cellStyle name="Normal 5 4 2 3 4 2" xfId="1223" xr:uid="{D9C5D0FD-FAF6-4946-AB9D-7BFE2A856243}"/>
    <cellStyle name="Normal 5 4 2 3 4 2 2" xfId="5533" xr:uid="{EBE22A5B-AC6D-44C9-A880-1EF32A26AA38}"/>
    <cellStyle name="Normal 5 4 2 3 4 3" xfId="5534" xr:uid="{E04BB848-1965-4653-AD01-E8AF49B6632C}"/>
    <cellStyle name="Normal 5 4 2 3 5" xfId="1224" xr:uid="{01F8A697-282A-4B1A-BDF1-7393FE858435}"/>
    <cellStyle name="Normal 5 4 2 3 5 2" xfId="5535" xr:uid="{F7FD18E5-F88A-4E3A-92ED-27813FADD4E3}"/>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2 3 2" xfId="5536" xr:uid="{679EB100-B6D2-4288-80BE-262B2F2DA59E}"/>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2 2 2" xfId="5537" xr:uid="{A16F19DB-DC95-41F7-9D4A-9AF1B25E5CA2}"/>
    <cellStyle name="Normal 5 4 3 2 2 2 2 3" xfId="5538" xr:uid="{466C54B9-C3A8-45CB-A2C2-D1ABF40FA9F1}"/>
    <cellStyle name="Normal 5 4 3 2 2 2 3" xfId="1251" xr:uid="{9ED885DB-DFAE-4445-B099-88600DC11164}"/>
    <cellStyle name="Normal 5 4 3 2 2 2 3 2" xfId="5539" xr:uid="{77BBB193-FCA4-4115-B68C-DFCBF3813FFD}"/>
    <cellStyle name="Normal 5 4 3 2 2 2 4" xfId="5540" xr:uid="{58ED0DC8-E2FC-4728-A314-D968F693DDB5}"/>
    <cellStyle name="Normal 5 4 3 2 2 3" xfId="1252" xr:uid="{76FFD3DB-EA76-4FDA-B2D2-25BEE1DBCBEC}"/>
    <cellStyle name="Normal 5 4 3 2 2 3 2" xfId="1253" xr:uid="{2ACFD5F4-4090-439F-9AD8-EB4517FA39CA}"/>
    <cellStyle name="Normal 5 4 3 2 2 3 2 2" xfId="5541" xr:uid="{7A373BB0-697F-4DE3-9BCB-82A190097030}"/>
    <cellStyle name="Normal 5 4 3 2 2 3 3" xfId="5542" xr:uid="{1DBB0790-A1E2-4B70-AC32-8F5CAE014214}"/>
    <cellStyle name="Normal 5 4 3 2 2 4" xfId="1254" xr:uid="{09863BC9-47F3-496B-B512-AD8AA932BB9A}"/>
    <cellStyle name="Normal 5 4 3 2 2 4 2" xfId="5543" xr:uid="{1CAAA828-59DC-45B8-B3B9-C9920418A83F}"/>
    <cellStyle name="Normal 5 4 3 2 2 5" xfId="5544" xr:uid="{216DB469-84D8-40B4-94A8-870B490FAC5C}"/>
    <cellStyle name="Normal 5 4 3 2 3" xfId="549" xr:uid="{71D7CA9B-8F55-4156-AC17-43E70D10E329}"/>
    <cellStyle name="Normal 5 4 3 2 3 2" xfId="1255" xr:uid="{6B1D6BC0-669B-42FD-8394-54A8F7D5A005}"/>
    <cellStyle name="Normal 5 4 3 2 3 2 2" xfId="1256" xr:uid="{AE46D0B5-1F66-42B9-AE20-A3321E126DF0}"/>
    <cellStyle name="Normal 5 4 3 2 3 2 2 2" xfId="5545" xr:uid="{3AEBA015-A5B5-4D91-A6E0-29E0DBF27D47}"/>
    <cellStyle name="Normal 5 4 3 2 3 2 3" xfId="5546" xr:uid="{8CFAB78B-F014-4D3D-8C06-2F37BCD347F3}"/>
    <cellStyle name="Normal 5 4 3 2 3 3" xfId="1257" xr:uid="{55881686-9839-48F1-9FD5-761DFC04F548}"/>
    <cellStyle name="Normal 5 4 3 2 3 3 2" xfId="5547" xr:uid="{A7D316C4-E613-4DF1-BD76-0E6F74B1757B}"/>
    <cellStyle name="Normal 5 4 3 2 3 4" xfId="2852" xr:uid="{82DBD9D1-F890-4388-B9C3-F58DC718B4FF}"/>
    <cellStyle name="Normal 5 4 3 2 4" xfId="1258" xr:uid="{10A8CBF6-EB00-436C-8D86-D6CF0F728C00}"/>
    <cellStyle name="Normal 5 4 3 2 4 2" xfId="1259" xr:uid="{278B95A7-7739-43B0-B2A8-536D97176A34}"/>
    <cellStyle name="Normal 5 4 3 2 4 2 2" xfId="5548" xr:uid="{1B6375FD-3AB2-40D9-A5FA-12155097094A}"/>
    <cellStyle name="Normal 5 4 3 2 4 3" xfId="5549" xr:uid="{B064EA03-E4C0-4390-B78F-63EC62F81867}"/>
    <cellStyle name="Normal 5 4 3 2 5" xfId="1260" xr:uid="{38D4871F-4E75-4565-B2EC-93A271DEF9F2}"/>
    <cellStyle name="Normal 5 4 3 2 5 2" xfId="5550" xr:uid="{218EEEA7-033E-4A79-88C2-6F1F9429770D}"/>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2 2 2" xfId="5551" xr:uid="{98062252-9C93-4DBB-B61F-E9D4CCCE850D}"/>
    <cellStyle name="Normal 5 4 4 2 2 2 3" xfId="5552" xr:uid="{B0C722E8-0BDA-402B-AF97-DC95FF6219E8}"/>
    <cellStyle name="Normal 5 4 4 2 2 3" xfId="1287" xr:uid="{BDF304A9-D92E-4E04-85A7-B391DAE80ABF}"/>
    <cellStyle name="Normal 5 4 4 2 2 3 2" xfId="5553" xr:uid="{658B5FCD-1272-4C73-BFBE-11A55813C96A}"/>
    <cellStyle name="Normal 5 4 4 2 2 4" xfId="2856" xr:uid="{2FBB40FE-67BA-43E5-AA30-8C87C827A42A}"/>
    <cellStyle name="Normal 5 4 4 2 3" xfId="1288" xr:uid="{771F13F0-2A60-4B02-B601-D7D52185CC32}"/>
    <cellStyle name="Normal 5 4 4 2 3 2" xfId="1289" xr:uid="{A99096A9-C077-4BC1-8EE4-ECC5464FD5F4}"/>
    <cellStyle name="Normal 5 4 4 2 3 2 2" xfId="5554" xr:uid="{DD3F9921-9C99-4E90-A4E1-6F3F316CDCC1}"/>
    <cellStyle name="Normal 5 4 4 2 3 3" xfId="5555" xr:uid="{BB73B4B8-9BDB-4EB6-9ED4-3617BB7474CB}"/>
    <cellStyle name="Normal 5 4 4 2 4" xfId="1290" xr:uid="{09482B0E-6BCD-473B-B450-F3AB608D9712}"/>
    <cellStyle name="Normal 5 4 4 2 4 2" xfId="5556" xr:uid="{81BC1514-E187-4E6A-8D3F-7009A0359D66}"/>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2 2 2" xfId="5557" xr:uid="{040B211D-B872-4FDB-995F-D6D6C2B0D7DA}"/>
    <cellStyle name="Normal 5 4 4 3 2 3" xfId="5558" xr:uid="{99CBCE01-FC3C-4385-A2BE-BAC3FE159910}"/>
    <cellStyle name="Normal 5 4 4 3 3" xfId="1293" xr:uid="{3ACC3B35-7228-4A2A-8770-2FCD8E372712}"/>
    <cellStyle name="Normal 5 4 4 3 3 2" xfId="5559" xr:uid="{B7EA6E48-0992-4104-9FBB-5B9C4EDA15B9}"/>
    <cellStyle name="Normal 5 4 4 3 4" xfId="2858" xr:uid="{B41CB07A-A967-464D-812C-464D64A609BD}"/>
    <cellStyle name="Normal 5 4 4 4" xfId="1294" xr:uid="{5A2E0CF4-73BA-48EC-B032-6AE583A8AB2A}"/>
    <cellStyle name="Normal 5 4 4 4 2" xfId="1295" xr:uid="{41D00CD3-276E-4708-AE56-E5D4E63439FA}"/>
    <cellStyle name="Normal 5 4 4 4 2 2" xfId="5560" xr:uid="{FBC958D4-8DBC-442E-82D4-714F8D03BFE5}"/>
    <cellStyle name="Normal 5 4 4 4 3" xfId="2859" xr:uid="{60A5A918-585A-482E-AEFE-B6582B43809A}"/>
    <cellStyle name="Normal 5 4 4 4 4" xfId="2860" xr:uid="{BDF8A5EA-A820-4653-8753-46BAB8514092}"/>
    <cellStyle name="Normal 5 4 4 5" xfId="1296" xr:uid="{D501E3F1-5ECD-4D67-95B3-34FC9B6433B0}"/>
    <cellStyle name="Normal 5 4 4 5 2" xfId="5561" xr:uid="{8CF4399D-2986-4C1C-B4AB-871ECF0A8B09}"/>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2 3 2" xfId="5562" xr:uid="{62EAC008-21EB-438E-92E0-19735FDFFB22}"/>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2 2 2" xfId="5563" xr:uid="{B714C551-0FF3-42F8-AA03-3C7424FA8473}"/>
    <cellStyle name="Normal 5 5 2 2 2 2 2 3" xfId="5564" xr:uid="{39AFFBA4-4EE6-484B-A975-BB834E097FD5}"/>
    <cellStyle name="Normal 5 5 2 2 2 2 3" xfId="1323" xr:uid="{309865D4-6541-4861-8789-B76F766631EC}"/>
    <cellStyle name="Normal 5 5 2 2 2 2 3 2" xfId="5565" xr:uid="{4EE86CB4-30B1-4CCC-9CA5-EB5922F04585}"/>
    <cellStyle name="Normal 5 5 2 2 2 2 4" xfId="2872" xr:uid="{ABA5DE94-99E7-45F8-8C1F-2F00D795DF28}"/>
    <cellStyle name="Normal 5 5 2 2 2 3" xfId="1324" xr:uid="{BE60C095-A367-4461-A7AA-4DC2F4F8757B}"/>
    <cellStyle name="Normal 5 5 2 2 2 3 2" xfId="1325" xr:uid="{FD2ABF13-5D4B-462B-A9F5-1DB9C08DBF75}"/>
    <cellStyle name="Normal 5 5 2 2 2 3 2 2" xfId="5566" xr:uid="{BA39A2C7-C1B9-45D1-9FBD-D6492C6DA250}"/>
    <cellStyle name="Normal 5 5 2 2 2 3 3" xfId="2873" xr:uid="{346C92B7-F2AF-4A9E-9CB0-D31B85A737CE}"/>
    <cellStyle name="Normal 5 5 2 2 2 3 4" xfId="2874" xr:uid="{34595B7C-D90F-4FCC-BA49-1CB743772910}"/>
    <cellStyle name="Normal 5 5 2 2 2 4" xfId="1326" xr:uid="{C9941047-3679-40D6-9484-165BEFF4106C}"/>
    <cellStyle name="Normal 5 5 2 2 2 4 2" xfId="5567" xr:uid="{065A724A-46F9-4F13-8AC3-090BA256D25B}"/>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2 2" xfId="5568" xr:uid="{E2DB884C-BD92-4811-88B5-FB4F00B5E553}"/>
    <cellStyle name="Normal 5 5 2 2 3 2 3" xfId="2877" xr:uid="{753D4054-9C5A-4CE9-A8D2-E74CF2EDDC5F}"/>
    <cellStyle name="Normal 5 5 2 2 3 2 4" xfId="2878" xr:uid="{E9C99E04-5303-47CC-BB5C-33F7286A3624}"/>
    <cellStyle name="Normal 5 5 2 2 3 3" xfId="1329" xr:uid="{8FD8B2A7-0E92-4D85-B971-633A04C67FDB}"/>
    <cellStyle name="Normal 5 5 2 2 3 3 2" xfId="5569" xr:uid="{B640790F-C8CC-4B51-8678-D6B8A6EC8654}"/>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2 2" xfId="5570" xr:uid="{9CE32FC6-A395-4012-A10D-EC651E154B6E}"/>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2 2 2" xfId="5571" xr:uid="{5E0E385D-0812-4FDC-AC93-2FA50CBCD426}"/>
    <cellStyle name="Normal 5 5 3 2 2 2 2 3" xfId="5572" xr:uid="{923181BE-E746-4514-A6ED-3E65AC32BEAB}"/>
    <cellStyle name="Normal 5 5 3 2 2 2 3" xfId="4469" xr:uid="{6DE29589-5F9E-418E-842C-AA2CD762A2B7}"/>
    <cellStyle name="Normal 5 5 3 2 2 2 3 2" xfId="5573" xr:uid="{AFB21BD3-E1D6-47EF-BC79-0FD56C32C1F8}"/>
    <cellStyle name="Normal 5 5 3 2 2 2 4" xfId="5574" xr:uid="{41150DAB-6C5C-4981-9798-F7860AAA1F8A}"/>
    <cellStyle name="Normal 5 5 3 2 2 3" xfId="1359" xr:uid="{851F6041-B2AA-431A-869C-D8BC4731B3ED}"/>
    <cellStyle name="Normal 5 5 3 2 2 3 2" xfId="4470" xr:uid="{1F764B68-C58F-40B5-8D9B-08E8E6080094}"/>
    <cellStyle name="Normal 5 5 3 2 2 3 2 2" xfId="5575" xr:uid="{7982407B-E6BB-42E2-89DE-78AACB9615C6}"/>
    <cellStyle name="Normal 5 5 3 2 2 3 3" xfId="5576" xr:uid="{53AADB2E-CBF4-4AB8-9B25-C0B00BCEE254}"/>
    <cellStyle name="Normal 5 5 3 2 2 4" xfId="2898" xr:uid="{A7A84C9B-0010-4792-ACCE-C3697A55683C}"/>
    <cellStyle name="Normal 5 5 3 2 2 4 2" xfId="5577" xr:uid="{468E3C32-3FCE-4F2E-A705-00B40F046C2A}"/>
    <cellStyle name="Normal 5 5 3 2 2 5" xfId="5578" xr:uid="{FCCBFC09-D929-444D-BF10-24A577D39486}"/>
    <cellStyle name="Normal 5 5 3 2 3" xfId="1360" xr:uid="{FD53707F-3A5A-4341-BF77-FD2F7D33D1F9}"/>
    <cellStyle name="Normal 5 5 3 2 3 2" xfId="1361" xr:uid="{7C43A743-2828-465E-BF92-B7CA55F0B7BB}"/>
    <cellStyle name="Normal 5 5 3 2 3 2 2" xfId="4471" xr:uid="{DDB6E539-1BD2-4881-A68E-CDD4E3E0E06B}"/>
    <cellStyle name="Normal 5 5 3 2 3 2 2 2" xfId="5579" xr:uid="{DF0A3B0F-442E-4AFA-8EB7-8BDD76C34B6E}"/>
    <cellStyle name="Normal 5 5 3 2 3 2 3" xfId="5580" xr:uid="{3EF3E062-0741-48F5-B7C3-6B4796011ACF}"/>
    <cellStyle name="Normal 5 5 3 2 3 3" xfId="2899" xr:uid="{ACAFB9B8-E13C-42DC-B376-E91F4FA1DAC2}"/>
    <cellStyle name="Normal 5 5 3 2 3 3 2" xfId="5581" xr:uid="{B7C8AD42-61A1-4FC2-8A57-EE2F7FC22EF4}"/>
    <cellStyle name="Normal 5 5 3 2 3 4" xfId="2900" xr:uid="{2F152107-16E0-4F3B-B891-9BE02EA81642}"/>
    <cellStyle name="Normal 5 5 3 2 4" xfId="1362" xr:uid="{916A12D1-648B-4C2D-8F14-7269D27CB503}"/>
    <cellStyle name="Normal 5 5 3 2 4 2" xfId="4472" xr:uid="{79B0107C-9DF0-4878-BD83-261C226469D4}"/>
    <cellStyle name="Normal 5 5 3 2 4 2 2" xfId="5582" xr:uid="{FFE78F18-5954-4C53-83FE-91B54807CA43}"/>
    <cellStyle name="Normal 5 5 3 2 4 3" xfId="5583" xr:uid="{3B8066A4-303B-4359-9B6C-0701666A1DCC}"/>
    <cellStyle name="Normal 5 5 3 2 5" xfId="2901" xr:uid="{2EAB66EF-6902-432C-840F-77860B587D41}"/>
    <cellStyle name="Normal 5 5 3 2 5 2" xfId="5584" xr:uid="{B70F1896-1284-49C5-BFA5-7AC0D1FE77D6}"/>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2 2 2" xfId="5585" xr:uid="{24BD94A3-C105-421C-B12E-849DB10DB67E}"/>
    <cellStyle name="Normal 5 5 3 3 2 2 3" xfId="5586" xr:uid="{9B7607E2-0E30-4FF3-A182-01CF203BC490}"/>
    <cellStyle name="Normal 5 5 3 3 2 3" xfId="2903" xr:uid="{5448E0B7-EE21-4A37-8FD5-D5971F7D1D6E}"/>
    <cellStyle name="Normal 5 5 3 3 2 3 2" xfId="5587" xr:uid="{ACE6D3AE-1329-48C1-A7F4-A5393FF5E874}"/>
    <cellStyle name="Normal 5 5 3 3 2 4" xfId="2904" xr:uid="{985DFD1F-9EB2-48D3-8EA5-BE0E29B425DB}"/>
    <cellStyle name="Normal 5 5 3 3 3" xfId="1365" xr:uid="{DA3C1968-B461-4C18-9707-3EFA50608723}"/>
    <cellStyle name="Normal 5 5 3 3 3 2" xfId="4474" xr:uid="{C773E1F3-2F2D-4234-8691-FF3CE9CA81FA}"/>
    <cellStyle name="Normal 5 5 3 3 3 2 2" xfId="5588" xr:uid="{966D6EA0-FAD5-451C-909F-8B8C3318F208}"/>
    <cellStyle name="Normal 5 5 3 3 3 3" xfId="5589" xr:uid="{3AE51305-F63E-460A-9907-797622F3AA12}"/>
    <cellStyle name="Normal 5 5 3 3 4" xfId="2905" xr:uid="{2FF61F0F-534C-44D1-8C75-902BDF2DB647}"/>
    <cellStyle name="Normal 5 5 3 3 4 2" xfId="5590" xr:uid="{CB5723DE-A85B-4036-9613-58DDEA775C4C}"/>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2 2 2" xfId="5591" xr:uid="{2C005CAF-1F4C-43F6-B4C9-B658F5088470}"/>
    <cellStyle name="Normal 5 5 3 4 2 3" xfId="5592" xr:uid="{6BC3F862-C3B3-44E4-AD84-3C3380D57018}"/>
    <cellStyle name="Normal 5 5 3 4 3" xfId="2907" xr:uid="{E4F38DA7-1D4A-4514-BFDA-65161A88F91D}"/>
    <cellStyle name="Normal 5 5 3 4 3 2" xfId="5593" xr:uid="{1986A965-D2BC-4389-8F7E-EA773047F844}"/>
    <cellStyle name="Normal 5 5 3 4 4" xfId="2908" xr:uid="{7A5EC9C5-5736-4ABC-8E50-484E81A35B3C}"/>
    <cellStyle name="Normal 5 5 3 5" xfId="1368" xr:uid="{C1FFA3F6-2EFC-489A-BC15-8A4D54B1A4FE}"/>
    <cellStyle name="Normal 5 5 3 5 2" xfId="2909" xr:uid="{3A3AAF8C-3849-47B5-AE50-0D2E790587AF}"/>
    <cellStyle name="Normal 5 5 3 5 2 2" xfId="5594" xr:uid="{16797389-5233-47A4-9445-4D4958E982A2}"/>
    <cellStyle name="Normal 5 5 3 5 3" xfId="2910" xr:uid="{B72C6C0F-DFED-4827-8A79-F99B66F5272B}"/>
    <cellStyle name="Normal 5 5 3 5 4" xfId="2911" xr:uid="{29D95AB8-043F-4C37-BEBF-B1E34D14C9FB}"/>
    <cellStyle name="Normal 5 5 3 6" xfId="2912" xr:uid="{90F771B4-0F9B-41BD-918D-9C8974523481}"/>
    <cellStyle name="Normal 5 5 3 6 2" xfId="5595" xr:uid="{C5F8582B-7047-4579-9998-C89AA8D9C630}"/>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2 2 2" xfId="5596" xr:uid="{A0E1CBC0-7385-4BB0-9DA7-F91133DC85F9}"/>
    <cellStyle name="Normal 5 5 4 2 2 2 3" xfId="5597" xr:uid="{72D1C014-3B10-4638-8C99-63C33C27AC72}"/>
    <cellStyle name="Normal 5 5 4 2 2 3" xfId="1371" xr:uid="{4ACEEA24-0769-4523-A3CD-3BF996C4D209}"/>
    <cellStyle name="Normal 5 5 4 2 2 3 2" xfId="5598" xr:uid="{7D0EC377-7BE0-4218-974C-CE7B54DC583D}"/>
    <cellStyle name="Normal 5 5 4 2 2 4" xfId="2915" xr:uid="{3E58F416-65F4-4F93-A30B-3B2497862C40}"/>
    <cellStyle name="Normal 5 5 4 2 3" xfId="1372" xr:uid="{8E3D53E5-4B54-4CE8-B950-25DAF0F448C3}"/>
    <cellStyle name="Normal 5 5 4 2 3 2" xfId="1373" xr:uid="{FEC85109-D379-413F-9ED3-661522ED6851}"/>
    <cellStyle name="Normal 5 5 4 2 3 2 2" xfId="5599" xr:uid="{A760FB7C-E67F-4B11-B4B3-2112432CD86C}"/>
    <cellStyle name="Normal 5 5 4 2 3 3" xfId="5600" xr:uid="{BE300C01-E23F-4AFF-9042-B8FBBD60A6ED}"/>
    <cellStyle name="Normal 5 5 4 2 4" xfId="1374" xr:uid="{91598A47-9A89-44ED-A794-8CDC5816553C}"/>
    <cellStyle name="Normal 5 5 4 2 4 2" xfId="5601" xr:uid="{1FC3E5DA-8A9D-458D-A25E-E1F91DAE5813}"/>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2 2 2" xfId="5602" xr:uid="{AA214B6C-45E7-4B58-BAE5-BE9A3F952960}"/>
    <cellStyle name="Normal 5 5 4 3 2 3" xfId="5603" xr:uid="{F6BB5F5D-447C-4A89-9C1A-1332EDA0EC4A}"/>
    <cellStyle name="Normal 5 5 4 3 3" xfId="1377" xr:uid="{C1A9FBDD-1473-4ADD-AF0B-C9FD95A38670}"/>
    <cellStyle name="Normal 5 5 4 3 3 2" xfId="5604" xr:uid="{1B5A5700-BB2D-4918-ACDF-4AEB35F74340}"/>
    <cellStyle name="Normal 5 5 4 3 4" xfId="2917" xr:uid="{D2F6791C-A7D5-4C54-BB28-3B760A755781}"/>
    <cellStyle name="Normal 5 5 4 4" xfId="1378" xr:uid="{D5004C53-B117-4BBA-84C5-B41F80BBDC8A}"/>
    <cellStyle name="Normal 5 5 4 4 2" xfId="1379" xr:uid="{BD4E4FC8-19BD-42DA-AFE2-D803B0F9BECA}"/>
    <cellStyle name="Normal 5 5 4 4 2 2" xfId="5605" xr:uid="{B22F1565-C76C-416D-A160-57624034E2F8}"/>
    <cellStyle name="Normal 5 5 4 4 3" xfId="2918" xr:uid="{E19D219A-2D03-4A74-8E70-1B32EDDACFB2}"/>
    <cellStyle name="Normal 5 5 4 4 4" xfId="2919" xr:uid="{D98A2542-AC68-4DE4-8C42-C99279AA49A6}"/>
    <cellStyle name="Normal 5 5 4 5" xfId="1380" xr:uid="{D3D4F1C1-82AE-423E-B487-85DAC1B26021}"/>
    <cellStyle name="Normal 5 5 4 5 2" xfId="5606" xr:uid="{16F1A365-267F-4904-86AD-D661016D2336}"/>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2 2 2" xfId="5607" xr:uid="{1D538B3A-32C1-4DB8-BC30-E753BEA42026}"/>
    <cellStyle name="Normal 5 5 5 2 2 3" xfId="5608" xr:uid="{938CDBB7-CC42-4D3C-8D7E-FC843C037669}"/>
    <cellStyle name="Normal 5 5 5 2 3" xfId="1383" xr:uid="{B5B5DA2B-8404-4174-896F-A29A9F1EEB99}"/>
    <cellStyle name="Normal 5 5 5 2 3 2" xfId="5609" xr:uid="{1A4E8D98-AAF7-4268-A94E-6AD5E4D3CD53}"/>
    <cellStyle name="Normal 5 5 5 2 4" xfId="2922" xr:uid="{BFFCA6D8-4039-4A27-BA48-5448A1088E09}"/>
    <cellStyle name="Normal 5 5 5 3" xfId="1384" xr:uid="{BCCBF38B-5A3C-4FFD-A744-1B03180ECC13}"/>
    <cellStyle name="Normal 5 5 5 3 2" xfId="1385" xr:uid="{B97D6773-30EA-4FDD-8CC5-B764481117FC}"/>
    <cellStyle name="Normal 5 5 5 3 2 2" xfId="5610" xr:uid="{577A0BCB-08DA-48CC-A9BC-D59CB1E7DEF9}"/>
    <cellStyle name="Normal 5 5 5 3 3" xfId="2923" xr:uid="{4BCF53E9-DD40-41A2-A6EF-E1DC883D119B}"/>
    <cellStyle name="Normal 5 5 5 3 4" xfId="2924" xr:uid="{A6E99F58-DC88-4064-826C-AB5FD6EB0EDD}"/>
    <cellStyle name="Normal 5 5 5 4" xfId="1386" xr:uid="{55A7D080-2ED7-4C70-AB0E-F56B25B77A92}"/>
    <cellStyle name="Normal 5 5 5 4 2" xfId="5611" xr:uid="{FF9E29EA-1940-46B1-9D82-5DB4CB5DCC63}"/>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2 2" xfId="5612" xr:uid="{59DBAF2B-0644-469E-B344-1CEED92BE78C}"/>
    <cellStyle name="Normal 5 5 6 2 3" xfId="2927" xr:uid="{D3656B97-EA3A-4F3E-97C5-4F61CF782D8B}"/>
    <cellStyle name="Normal 5 5 6 2 4" xfId="2928" xr:uid="{A78DC78F-6CF4-4149-B678-C60A1A802B16}"/>
    <cellStyle name="Normal 5 5 6 3" xfId="1389" xr:uid="{BBA7EB0C-84C5-4385-B56D-2629DC6FDD6E}"/>
    <cellStyle name="Normal 5 5 6 3 2" xfId="5613" xr:uid="{C05A328C-8F93-4A39-AD90-88E6B61A43AA}"/>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2 2" xfId="5614" xr:uid="{93E0317B-14F6-4E82-B664-AE61D4ECF7E0}"/>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2 2" xfId="5615" xr:uid="{A2762EC8-C0FB-4DD8-97C0-9DE84D0161B1}"/>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2 2" xfId="5616" xr:uid="{6A8A8895-B823-4114-A690-9C064EBE012C}"/>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2 2" xfId="5617" xr:uid="{4C744D79-22D7-4C64-A81E-FC8861B04234}"/>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2 2" xfId="5618" xr:uid="{ED9207C7-A0E2-43FB-9878-3A88FEC28ECC}"/>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2 2" xfId="6078" xr:uid="{0469F513-5FB2-42F0-B3FF-4F4DD7F972D9}"/>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2 2 2" xfId="5619" xr:uid="{47D7835F-99B3-4917-8059-4F598F6ADFC6}"/>
    <cellStyle name="Normal 6 3 2 2 2 2 2 2 3" xfId="5620" xr:uid="{B4E0EE70-7234-47D4-AF96-45935D63C832}"/>
    <cellStyle name="Normal 6 3 2 2 2 2 2 3" xfId="1441" xr:uid="{0596138E-47B3-4C9A-BBFF-82DD408EEDDF}"/>
    <cellStyle name="Normal 6 3 2 2 2 2 2 3 2" xfId="5621" xr:uid="{D7504A64-E7CD-4BBA-9A2C-B5DF652DA1D7}"/>
    <cellStyle name="Normal 6 3 2 2 2 2 2 4" xfId="5622" xr:uid="{7A8FF30B-A25C-4310-9A22-33593F062BE1}"/>
    <cellStyle name="Normal 6 3 2 2 2 2 3" xfId="1442" xr:uid="{8B0AEBC5-DBEB-4D25-A617-2C3014B2BC97}"/>
    <cellStyle name="Normal 6 3 2 2 2 2 3 2" xfId="1443" xr:uid="{F5E850A6-4326-47ED-99CF-CD0B184A7972}"/>
    <cellStyle name="Normal 6 3 2 2 2 2 3 2 2" xfId="5623" xr:uid="{3AC9079C-44F1-46DB-B792-E1A9AD061B76}"/>
    <cellStyle name="Normal 6 3 2 2 2 2 3 3" xfId="5624" xr:uid="{2BA1BA07-F9C5-44A9-9C8F-DE4E41FCF6F1}"/>
    <cellStyle name="Normal 6 3 2 2 2 2 4" xfId="1444" xr:uid="{E956D06C-5078-4464-9BF7-D2FFC860614A}"/>
    <cellStyle name="Normal 6 3 2 2 2 2 4 2" xfId="5625" xr:uid="{0B95FC82-49DF-484F-AB12-B36584220357}"/>
    <cellStyle name="Normal 6 3 2 2 2 2 5" xfId="5626" xr:uid="{970F9D92-AA83-4449-8AC6-7043769136F7}"/>
    <cellStyle name="Normal 6 3 2 2 2 3" xfId="605" xr:uid="{21D82C05-8DD2-476F-B9FD-4352AA0DA454}"/>
    <cellStyle name="Normal 6 3 2 2 2 3 2" xfId="1445" xr:uid="{A1D3C5D1-742C-4A62-8C07-62C5ACBC858E}"/>
    <cellStyle name="Normal 6 3 2 2 2 3 2 2" xfId="1446" xr:uid="{7825BE3A-B436-40EB-A072-234C79543563}"/>
    <cellStyle name="Normal 6 3 2 2 2 3 2 2 2" xfId="5627" xr:uid="{79943203-90C4-4E4F-AF38-3DDBC301F455}"/>
    <cellStyle name="Normal 6 3 2 2 2 3 2 3" xfId="5628" xr:uid="{03F6294B-77F3-4897-A17B-1166C386FC3B}"/>
    <cellStyle name="Normal 6 3 2 2 2 3 3" xfId="1447" xr:uid="{60C11A75-4F1A-4D1D-81BF-5573F42C8D82}"/>
    <cellStyle name="Normal 6 3 2 2 2 3 3 2" xfId="5629" xr:uid="{5B4ECAE0-E446-439C-BF33-B88FCCF36AA9}"/>
    <cellStyle name="Normal 6 3 2 2 2 3 4" xfId="3134" xr:uid="{4575A820-2FBA-4404-A253-9C9E45ABBAF1}"/>
    <cellStyle name="Normal 6 3 2 2 2 4" xfId="1448" xr:uid="{866DD044-3979-4D74-903C-C8EA9FB8935E}"/>
    <cellStyle name="Normal 6 3 2 2 2 4 2" xfId="1449" xr:uid="{3F28778B-2127-45CC-938F-3EA1936F64C9}"/>
    <cellStyle name="Normal 6 3 2 2 2 4 2 2" xfId="5630" xr:uid="{1FE6869E-10E2-45F1-9127-713B5E38BADD}"/>
    <cellStyle name="Normal 6 3 2 2 2 4 3" xfId="5631" xr:uid="{5E4318EE-22F4-42C5-824B-64D03B2D3E64}"/>
    <cellStyle name="Normal 6 3 2 2 2 5" xfId="1450" xr:uid="{67A9FA0A-7660-4DC7-A6CD-681342FAEC8B}"/>
    <cellStyle name="Normal 6 3 2 2 2 5 2" xfId="5632" xr:uid="{AA180825-9E7E-418B-9E06-13FC6AA73239}"/>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2 2 2" xfId="5633" xr:uid="{7CFBBA76-8571-4A98-870E-B8376D6DFCAD}"/>
    <cellStyle name="Normal 6 3 2 3 2 2 2 3" xfId="5634" xr:uid="{8B25DDE7-DAF4-4EAA-ACED-662D3AF715DD}"/>
    <cellStyle name="Normal 6 3 2 3 2 2 3" xfId="1477" xr:uid="{2923455E-A4F2-4755-AE68-F7734A10E0E9}"/>
    <cellStyle name="Normal 6 3 2 3 2 2 3 2" xfId="5635" xr:uid="{B98D0BA6-6A2E-4DB0-BD0D-1E7A0953BF70}"/>
    <cellStyle name="Normal 6 3 2 3 2 2 4" xfId="5636" xr:uid="{42651D58-82D0-4637-BE39-3866FE9AE4D6}"/>
    <cellStyle name="Normal 6 3 2 3 2 3" xfId="1478" xr:uid="{A1C43247-C99C-46A3-A160-76F7B707C258}"/>
    <cellStyle name="Normal 6 3 2 3 2 3 2" xfId="1479" xr:uid="{29E30382-930C-4DD9-B5CF-1F7E4335CE93}"/>
    <cellStyle name="Normal 6 3 2 3 2 3 2 2" xfId="5637" xr:uid="{CEBE4132-8FB6-4609-894E-28F9D3A8C5AD}"/>
    <cellStyle name="Normal 6 3 2 3 2 3 3" xfId="5638" xr:uid="{F6469EBA-9BA2-4E90-8D79-ED81F5C5898D}"/>
    <cellStyle name="Normal 6 3 2 3 2 4" xfId="1480" xr:uid="{6061D979-03E2-4D0D-8D79-DF675C80BCDC}"/>
    <cellStyle name="Normal 6 3 2 3 2 4 2" xfId="5639" xr:uid="{15A7E1E4-26DF-4F61-9D89-0EFE25CD2FDA}"/>
    <cellStyle name="Normal 6 3 2 3 2 5" xfId="5640" xr:uid="{B5000730-9F7D-49EE-822A-F44861662783}"/>
    <cellStyle name="Normal 6 3 2 3 3" xfId="614" xr:uid="{BAAEAF4E-BE79-45A6-9146-E5B77D4E8264}"/>
    <cellStyle name="Normal 6 3 2 3 3 2" xfId="1481" xr:uid="{183D225F-6E1E-4336-8A06-0E900F1F9D6E}"/>
    <cellStyle name="Normal 6 3 2 3 3 2 2" xfId="1482" xr:uid="{F3EB3EC1-4F1F-4B2F-8C30-2260ED6B80B8}"/>
    <cellStyle name="Normal 6 3 2 3 3 2 2 2" xfId="5641" xr:uid="{F9C27334-7531-4291-B5BB-DE5C1C00452B}"/>
    <cellStyle name="Normal 6 3 2 3 3 2 3" xfId="5642" xr:uid="{E315CE5B-D6AC-440E-A255-F5D8FBE96609}"/>
    <cellStyle name="Normal 6 3 2 3 3 3" xfId="1483" xr:uid="{34937053-8440-4300-B5E0-8E669AB49A7E}"/>
    <cellStyle name="Normal 6 3 2 3 3 3 2" xfId="5643" xr:uid="{D4789ED3-6130-4761-AF12-BC7A101C7C8D}"/>
    <cellStyle name="Normal 6 3 2 3 3 4" xfId="3138" xr:uid="{0B07ABBF-F2C0-4C39-A1FC-151381143043}"/>
    <cellStyle name="Normal 6 3 2 3 4" xfId="1484" xr:uid="{23A50080-5D54-4DAA-8477-DCFCCD6F811C}"/>
    <cellStyle name="Normal 6 3 2 3 4 2" xfId="1485" xr:uid="{431B755B-7C7E-4241-B126-73C27D4B19BE}"/>
    <cellStyle name="Normal 6 3 2 3 4 2 2" xfId="5644" xr:uid="{3C92A14D-286F-42A1-A4D0-0FB0DCC7BC7C}"/>
    <cellStyle name="Normal 6 3 2 3 4 3" xfId="5645" xr:uid="{C1F355FB-6ABD-4257-8CF1-D8F5D1A34EC3}"/>
    <cellStyle name="Normal 6 3 2 3 5" xfId="1486" xr:uid="{A66F60F4-DB5A-46EB-8BDB-D7770B86DFE1}"/>
    <cellStyle name="Normal 6 3 2 3 5 2" xfId="5646" xr:uid="{9865139F-EA94-460D-91A5-A8976717A076}"/>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2 2 2" xfId="5647" xr:uid="{C73FA6FE-B7D0-44DD-9008-F197CA5C0E17}"/>
    <cellStyle name="Normal 6 3 3 2 2 2 2 3" xfId="5648" xr:uid="{B1967889-461F-49E4-893A-2D184790484C}"/>
    <cellStyle name="Normal 6 3 3 2 2 2 3" xfId="1513" xr:uid="{F7CCB005-DE1C-4931-AACD-B58A0CD8B307}"/>
    <cellStyle name="Normal 6 3 3 2 2 2 3 2" xfId="5649" xr:uid="{CA1252E1-BF88-4FD1-BB3E-A3D2F732B8CC}"/>
    <cellStyle name="Normal 6 3 3 2 2 2 4" xfId="5650" xr:uid="{016EA950-68F9-4D41-8366-A8CC24E69B35}"/>
    <cellStyle name="Normal 6 3 3 2 2 3" xfId="1514" xr:uid="{E683310E-A08B-42B9-A647-A98C1B347F53}"/>
    <cellStyle name="Normal 6 3 3 2 2 3 2" xfId="1515" xr:uid="{F7E5D13E-15B6-4738-B334-5EDCF9012867}"/>
    <cellStyle name="Normal 6 3 3 2 2 3 2 2" xfId="5651" xr:uid="{285109AE-4743-42C1-A7C3-F491BD09B658}"/>
    <cellStyle name="Normal 6 3 3 2 2 3 3" xfId="5652" xr:uid="{A752C236-622E-4D9E-B36F-EBA511FF889E}"/>
    <cellStyle name="Normal 6 3 3 2 2 4" xfId="1516" xr:uid="{9F164D71-327A-445D-8935-56B84436C4C7}"/>
    <cellStyle name="Normal 6 3 3 2 2 4 2" xfId="5653" xr:uid="{94C6D4CE-FDBE-4DE1-8D30-BB67EF83D077}"/>
    <cellStyle name="Normal 6 3 3 2 2 5" xfId="5654" xr:uid="{AC9878BB-1BA2-4965-8C5A-7557A0ECB883}"/>
    <cellStyle name="Normal 6 3 3 2 3" xfId="622" xr:uid="{60378008-E3C5-4183-918B-FDA9DC86D9AC}"/>
    <cellStyle name="Normal 6 3 3 2 3 2" xfId="1517" xr:uid="{3E725464-30D4-474C-85B2-667E6E0BC8CA}"/>
    <cellStyle name="Normal 6 3 3 2 3 2 2" xfId="1518" xr:uid="{FC1CD350-EE41-4A09-8182-2B44DADD8878}"/>
    <cellStyle name="Normal 6 3 3 2 3 2 2 2" xfId="5655" xr:uid="{2B2992F5-3657-41D4-A932-6DD2EAE3A112}"/>
    <cellStyle name="Normal 6 3 3 2 3 2 3" xfId="5656" xr:uid="{63E566F4-FEEA-45A8-8D61-F82A275E948B}"/>
    <cellStyle name="Normal 6 3 3 2 3 3" xfId="1519" xr:uid="{4CFEDC2E-8AF3-4FCF-A48D-BA98E9432A41}"/>
    <cellStyle name="Normal 6 3 3 2 3 3 2" xfId="5657" xr:uid="{F66E4C59-9DA4-4CC7-97FA-4B475AE3C747}"/>
    <cellStyle name="Normal 6 3 3 2 3 4" xfId="3142" xr:uid="{9B7E3035-EB62-4263-B66B-CDFE7D1A8EE5}"/>
    <cellStyle name="Normal 6 3 3 2 4" xfId="1520" xr:uid="{E903E612-EB09-4AD6-9E18-76D709D462C8}"/>
    <cellStyle name="Normal 6 3 3 2 4 2" xfId="1521" xr:uid="{4E8AF58B-5349-443D-B64A-C51EE183CC44}"/>
    <cellStyle name="Normal 6 3 3 2 4 2 2" xfId="5658" xr:uid="{313DD789-9C18-4901-9D25-51EBCD465F3D}"/>
    <cellStyle name="Normal 6 3 3 2 4 3" xfId="5659" xr:uid="{BC108930-734F-462F-8109-3F948E336759}"/>
    <cellStyle name="Normal 6 3 3 2 5" xfId="1522" xr:uid="{2B3EC75B-4AB8-48B6-A738-FB74F54A5EE9}"/>
    <cellStyle name="Normal 6 3 3 2 5 2" xfId="5660" xr:uid="{B009EBBD-7EC2-4870-96FB-E90B3D36736A}"/>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2 2 2" xfId="5661" xr:uid="{18170BDD-E083-4E6B-9091-7F246F200A52}"/>
    <cellStyle name="Normal 6 3 4 2 2 2 3" xfId="5662" xr:uid="{F58F6408-8C96-4A57-9AB5-D52DB6FA332E}"/>
    <cellStyle name="Normal 6 3 4 2 2 3" xfId="1549" xr:uid="{747803CF-9EEF-4AF7-9671-6918F2BFA599}"/>
    <cellStyle name="Normal 6 3 4 2 2 3 2" xfId="5663" xr:uid="{9114DD7C-A6C7-4470-901F-9DDB3F969A33}"/>
    <cellStyle name="Normal 6 3 4 2 2 4" xfId="3146" xr:uid="{25443F82-2771-41F0-A44D-95DE87B5E6C7}"/>
    <cellStyle name="Normal 6 3 4 2 3" xfId="1550" xr:uid="{B4567474-194D-4FE2-88B8-524E4C06D42B}"/>
    <cellStyle name="Normal 6 3 4 2 3 2" xfId="1551" xr:uid="{86F3DF20-92BD-4C45-A49D-C8D9168A70D8}"/>
    <cellStyle name="Normal 6 3 4 2 3 2 2" xfId="5664" xr:uid="{336BD0F1-19AD-4149-A5A8-FF07DBB5BD43}"/>
    <cellStyle name="Normal 6 3 4 2 3 3" xfId="5665" xr:uid="{E984D51E-8D98-488C-85F2-A30F8CC7A3A3}"/>
    <cellStyle name="Normal 6 3 4 2 4" xfId="1552" xr:uid="{0D4204FB-5BF0-4620-94FA-2950F461FFE8}"/>
    <cellStyle name="Normal 6 3 4 2 4 2" xfId="5666" xr:uid="{49AFA495-B1DA-4970-A8F1-3132B1C3D264}"/>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2 2 2" xfId="5667" xr:uid="{3AE5879B-914A-4753-82C9-C871DDF23542}"/>
    <cellStyle name="Normal 6 3 4 3 2 3" xfId="5668" xr:uid="{137FEE4E-3DCC-496E-A454-C970C8B27F62}"/>
    <cellStyle name="Normal 6 3 4 3 3" xfId="1555" xr:uid="{33E4E432-3506-46C1-81F3-29DE1CE9CB76}"/>
    <cellStyle name="Normal 6 3 4 3 3 2" xfId="5669" xr:uid="{38BC6F95-9F5C-4175-AC28-DD06E924E10E}"/>
    <cellStyle name="Normal 6 3 4 3 4" xfId="3148" xr:uid="{12A0F32E-B13C-47C5-8FD8-37A50C8DA3AE}"/>
    <cellStyle name="Normal 6 3 4 4" xfId="1556" xr:uid="{537B185B-7642-4101-8858-4A30A531BD2B}"/>
    <cellStyle name="Normal 6 3 4 4 2" xfId="1557" xr:uid="{DF41BAAA-8367-45B3-8841-0EACB0308E04}"/>
    <cellStyle name="Normal 6 3 4 4 2 2" xfId="5670" xr:uid="{901CA23D-B2AE-4B0C-AE01-1E46CE3A9FEB}"/>
    <cellStyle name="Normal 6 3 4 4 3" xfId="3149" xr:uid="{C1063E95-6E07-4947-AB64-BA09B5BA3777}"/>
    <cellStyle name="Normal 6 3 4 4 4" xfId="3150" xr:uid="{6ECF6485-8373-4BD1-821A-B9E98FB8E4CF}"/>
    <cellStyle name="Normal 6 3 4 5" xfId="1558" xr:uid="{6918ECB3-2B5B-4814-89B7-327845AC0EC3}"/>
    <cellStyle name="Normal 6 3 4 5 2" xfId="5671" xr:uid="{DA34D9E1-5278-48A6-9617-101D41F4377F}"/>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2 2 2" xfId="5672" xr:uid="{1CE15877-7ACC-46DE-83D9-4DF3A56A19A4}"/>
    <cellStyle name="Normal 6 4 2 2 2 2 2 3" xfId="5673" xr:uid="{B318841B-A975-4FAC-9DC8-A5B1EA2B50AF}"/>
    <cellStyle name="Normal 6 4 2 2 2 2 3" xfId="1585" xr:uid="{DD445FDC-2274-42BC-B059-98F841F47088}"/>
    <cellStyle name="Normal 6 4 2 2 2 2 3 2" xfId="5674" xr:uid="{05E665DB-A4A3-4628-95F3-A0C840FBA428}"/>
    <cellStyle name="Normal 6 4 2 2 2 2 4" xfId="3162" xr:uid="{A0E447B2-6B65-4C26-84AC-E3AF8FE78E1A}"/>
    <cellStyle name="Normal 6 4 2 2 2 3" xfId="1586" xr:uid="{DDC97931-1AD3-45AC-8F36-785B0E34DC09}"/>
    <cellStyle name="Normal 6 4 2 2 2 3 2" xfId="1587" xr:uid="{946019E9-191D-46D1-B9B1-4482465E2F24}"/>
    <cellStyle name="Normal 6 4 2 2 2 3 2 2" xfId="5675" xr:uid="{D300DF76-2883-4B9F-82D8-57D3813A969E}"/>
    <cellStyle name="Normal 6 4 2 2 2 3 3" xfId="3163" xr:uid="{E5678CD9-2574-4C0C-9807-A2BA8B24AE82}"/>
    <cellStyle name="Normal 6 4 2 2 2 3 4" xfId="3164" xr:uid="{94E0E3D7-84CB-4FA4-A3BD-754899B98AFD}"/>
    <cellStyle name="Normal 6 4 2 2 2 4" xfId="1588" xr:uid="{62591BDA-D756-4FA0-8058-7F229182C19B}"/>
    <cellStyle name="Normal 6 4 2 2 2 4 2" xfId="5676" xr:uid="{37758F1A-C9EA-44D8-B078-A30BDACB8314}"/>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2 2" xfId="5677" xr:uid="{DC8B45E9-E617-482A-B68C-6EB65629BBF9}"/>
    <cellStyle name="Normal 6 4 2 2 3 2 3" xfId="3167" xr:uid="{493C6607-E342-4DAA-B85D-8D0C2351C428}"/>
    <cellStyle name="Normal 6 4 2 2 3 2 4" xfId="3168" xr:uid="{E0ED3F97-26DE-4424-8968-10FF29AA55C1}"/>
    <cellStyle name="Normal 6 4 2 2 3 3" xfId="1591" xr:uid="{B6249F6E-E660-4F83-BE4F-FF8CAD107A7E}"/>
    <cellStyle name="Normal 6 4 2 2 3 3 2" xfId="5678" xr:uid="{E2CA0D5B-9BC2-4837-AA07-7C96F7FB3057}"/>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2 2" xfId="5679" xr:uid="{837E68F9-6E98-4285-9E84-FE049DC1AF25}"/>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2 2 2" xfId="5680" xr:uid="{84A80390-50C5-477B-8AA1-AB5F70839AA6}"/>
    <cellStyle name="Normal 6 4 3 2 2 2 2 3" xfId="5681" xr:uid="{E9A1F54C-E47D-4480-B003-3FECA431A014}"/>
    <cellStyle name="Normal 6 4 3 2 2 2 3" xfId="4477" xr:uid="{1BC70998-61E4-43D7-A2D9-46F56B5CD528}"/>
    <cellStyle name="Normal 6 4 3 2 2 2 3 2" xfId="5682" xr:uid="{3C972384-CEF8-4BD7-8A6B-B9E7E5923961}"/>
    <cellStyle name="Normal 6 4 3 2 2 2 4" xfId="5683" xr:uid="{A47A986C-711C-422D-A2D0-85F1B406EFC8}"/>
    <cellStyle name="Normal 6 4 3 2 2 3" xfId="1621" xr:uid="{EE42FAEB-D646-48CF-AF46-ABF8ED28383E}"/>
    <cellStyle name="Normal 6 4 3 2 2 3 2" xfId="4478" xr:uid="{ACFE59FC-86BC-4AC2-ADA9-A0F246075174}"/>
    <cellStyle name="Normal 6 4 3 2 2 3 2 2" xfId="5684" xr:uid="{A51FB0C1-2805-4B27-8564-E421DDC332E4}"/>
    <cellStyle name="Normal 6 4 3 2 2 3 3" xfId="5685" xr:uid="{981D4ECB-8884-4A9E-A5A9-46CE35954CEB}"/>
    <cellStyle name="Normal 6 4 3 2 2 4" xfId="3188" xr:uid="{17EB404E-EE0D-46FD-90AE-35314434BDC2}"/>
    <cellStyle name="Normal 6 4 3 2 2 4 2" xfId="5686" xr:uid="{5105E378-0045-4439-AE04-CB6CB21EBCE0}"/>
    <cellStyle name="Normal 6 4 3 2 2 5" xfId="5687" xr:uid="{8EC253BE-4729-4201-8F2F-8A4AA8C79DF9}"/>
    <cellStyle name="Normal 6 4 3 2 3" xfId="1622" xr:uid="{3285FE39-332F-4FB7-AFBE-5D68782B4B0F}"/>
    <cellStyle name="Normal 6 4 3 2 3 2" xfId="1623" xr:uid="{4A0A18B8-5C4F-44D9-8754-581706B395FD}"/>
    <cellStyle name="Normal 6 4 3 2 3 2 2" xfId="4479" xr:uid="{D1505432-A02E-410A-B9A5-DC5A081971CA}"/>
    <cellStyle name="Normal 6 4 3 2 3 2 2 2" xfId="5688" xr:uid="{357143F3-CA92-4E81-8347-B9D718A2FAE5}"/>
    <cellStyle name="Normal 6 4 3 2 3 2 3" xfId="5689" xr:uid="{02010D6B-1C38-4900-B936-B362BF581966}"/>
    <cellStyle name="Normal 6 4 3 2 3 3" xfId="3189" xr:uid="{31325FDB-436C-4B18-99C2-82908AFB3563}"/>
    <cellStyle name="Normal 6 4 3 2 3 3 2" xfId="5690" xr:uid="{08297C93-849E-4792-8442-36F31E520421}"/>
    <cellStyle name="Normal 6 4 3 2 3 4" xfId="3190" xr:uid="{292A17AD-2A37-44C2-A74A-1913DD072361}"/>
    <cellStyle name="Normal 6 4 3 2 4" xfId="1624" xr:uid="{709FE89E-F137-4E52-B6AC-208E593EFF24}"/>
    <cellStyle name="Normal 6 4 3 2 4 2" xfId="4480" xr:uid="{450D7B24-43BE-446E-B8BE-C103692E5DC6}"/>
    <cellStyle name="Normal 6 4 3 2 4 2 2" xfId="5691" xr:uid="{E326B1D9-AC1E-4099-9898-74D7C3738161}"/>
    <cellStyle name="Normal 6 4 3 2 4 3" xfId="5692" xr:uid="{6EE07B8A-68D9-4D61-9DFE-D410C45A6D1E}"/>
    <cellStyle name="Normal 6 4 3 2 5" xfId="3191" xr:uid="{E4C18B93-9836-4E02-9688-9A83AF7B1F91}"/>
    <cellStyle name="Normal 6 4 3 2 5 2" xfId="5693" xr:uid="{BB11CD6C-7077-4F84-9820-10AFA2261F97}"/>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2 2 2" xfId="5694" xr:uid="{7B9996D7-851D-4753-854D-AF57AFE01495}"/>
    <cellStyle name="Normal 6 4 3 3 2 2 3" xfId="5695" xr:uid="{7BD6964C-ACE9-4104-9DEF-DABA3FD451C6}"/>
    <cellStyle name="Normal 6 4 3 3 2 3" xfId="3193" xr:uid="{CF15E1FD-081D-4907-B864-655A95FE67A7}"/>
    <cellStyle name="Normal 6 4 3 3 2 3 2" xfId="5696" xr:uid="{C860A4E8-6D93-4208-B950-4BF994CA8838}"/>
    <cellStyle name="Normal 6 4 3 3 2 4" xfId="3194" xr:uid="{D031505A-68DE-4E0F-9C3B-C8AFBBEE07C7}"/>
    <cellStyle name="Normal 6 4 3 3 3" xfId="1627" xr:uid="{CE0C126D-7F94-42B5-8BCA-026DC6A15AFC}"/>
    <cellStyle name="Normal 6 4 3 3 3 2" xfId="4482" xr:uid="{A83CE225-AA3D-4C60-8ED5-706123B79D94}"/>
    <cellStyle name="Normal 6 4 3 3 3 2 2" xfId="5697" xr:uid="{A578529D-CE89-44DE-865F-75AEB2ECFD03}"/>
    <cellStyle name="Normal 6 4 3 3 3 3" xfId="5698" xr:uid="{2DE98C07-AB82-4934-BF84-49E6809FFE8D}"/>
    <cellStyle name="Normal 6 4 3 3 4" xfId="3195" xr:uid="{05153067-25FF-4517-ACB6-D6F640831CC5}"/>
    <cellStyle name="Normal 6 4 3 3 4 2" xfId="5699" xr:uid="{6B51200C-E49D-419B-AF59-F866964D12FB}"/>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2 2 2" xfId="5700" xr:uid="{CF5A5B4B-52E9-48EB-99C7-1A76EB7A85D5}"/>
    <cellStyle name="Normal 6 4 3 4 2 3" xfId="5701" xr:uid="{8CC46CB9-BC4E-4894-A035-82F8DEE41A79}"/>
    <cellStyle name="Normal 6 4 3 4 3" xfId="3197" xr:uid="{5F1C211A-E088-4D6B-B201-44380336A1F9}"/>
    <cellStyle name="Normal 6 4 3 4 3 2" xfId="5702" xr:uid="{E0066F52-A648-4083-BF62-3D5A925F8294}"/>
    <cellStyle name="Normal 6 4 3 4 4" xfId="3198" xr:uid="{6EE5186C-0DC6-4EB4-915F-92DC25B95005}"/>
    <cellStyle name="Normal 6 4 3 5" xfId="1630" xr:uid="{C965A9F1-AFBD-4504-8412-A3EAC51505EF}"/>
    <cellStyle name="Normal 6 4 3 5 2" xfId="3199" xr:uid="{AD026862-CBDC-4961-BEBC-2EAD0EBC3A05}"/>
    <cellStyle name="Normal 6 4 3 5 2 2" xfId="5703" xr:uid="{9740346A-7496-48F4-A0E8-7EF3B72F5FC8}"/>
    <cellStyle name="Normal 6 4 3 5 3" xfId="3200" xr:uid="{0EA06959-AE2D-4766-B607-5B6CF80720D8}"/>
    <cellStyle name="Normal 6 4 3 5 4" xfId="3201" xr:uid="{4392D2E4-0117-4BED-9A8C-4F7BFE083140}"/>
    <cellStyle name="Normal 6 4 3 6" xfId="3202" xr:uid="{DA46F0F5-43A8-4EE0-8338-FF21F7190FAB}"/>
    <cellStyle name="Normal 6 4 3 6 2" xfId="5704" xr:uid="{B66E31AC-F420-4C3A-9CC7-30A1DC4F3F5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2 2 2" xfId="5705" xr:uid="{0F955705-A1AF-4431-9D7A-847F30C3109D}"/>
    <cellStyle name="Normal 6 4 4 2 2 2 3" xfId="5706" xr:uid="{0114E129-C06A-40B2-AF54-70269A470B42}"/>
    <cellStyle name="Normal 6 4 4 2 2 3" xfId="1633" xr:uid="{23DC26D3-9DCB-46E6-909F-7E7DC35545B5}"/>
    <cellStyle name="Normal 6 4 4 2 2 3 2" xfId="5707" xr:uid="{C84050A1-F710-4BC0-A618-053CB28A6F93}"/>
    <cellStyle name="Normal 6 4 4 2 2 4" xfId="3205" xr:uid="{3605CD4D-0E08-4A30-817F-4E35984475D0}"/>
    <cellStyle name="Normal 6 4 4 2 3" xfId="1634" xr:uid="{88613D4A-E56C-41D6-B037-C082F78F6D9C}"/>
    <cellStyle name="Normal 6 4 4 2 3 2" xfId="1635" xr:uid="{AD9CD454-9944-4971-82EE-D2160697F615}"/>
    <cellStyle name="Normal 6 4 4 2 3 2 2" xfId="5708" xr:uid="{27AC11DF-20B5-468A-B700-8D93BBA3A31B}"/>
    <cellStyle name="Normal 6 4 4 2 3 3" xfId="5709" xr:uid="{38F2CA5F-73C0-440E-AC2E-93953F51C7E8}"/>
    <cellStyle name="Normal 6 4 4 2 4" xfId="1636" xr:uid="{3270DC0C-C5E7-4EAF-8963-535CB5030BAE}"/>
    <cellStyle name="Normal 6 4 4 2 4 2" xfId="5710" xr:uid="{0415C3FE-1EB3-4AC8-9B3E-055AA0E5511B}"/>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2 2 2" xfId="5711" xr:uid="{92F4AB2B-B450-400F-9659-45757B3E793D}"/>
    <cellStyle name="Normal 6 4 4 3 2 3" xfId="5712" xr:uid="{A7F775AB-2BFA-430E-B0C4-F7D123141958}"/>
    <cellStyle name="Normal 6 4 4 3 3" xfId="1639" xr:uid="{8A7CDDEF-E296-46F5-888C-809273115E96}"/>
    <cellStyle name="Normal 6 4 4 3 3 2" xfId="5713" xr:uid="{3DDF8E7A-9762-40CB-9D2B-15D6B9CDEAE6}"/>
    <cellStyle name="Normal 6 4 4 3 4" xfId="3207" xr:uid="{60AE4D71-F430-4457-95C5-04671139E37C}"/>
    <cellStyle name="Normal 6 4 4 4" xfId="1640" xr:uid="{DA8CBA01-0F7A-496F-B5DB-B8C727CB2B6A}"/>
    <cellStyle name="Normal 6 4 4 4 2" xfId="1641" xr:uid="{AB273804-5D6E-44CB-B471-73A5E1C42CF9}"/>
    <cellStyle name="Normal 6 4 4 4 2 2" xfId="5714" xr:uid="{5D877D2C-15B5-45C4-AAFD-75DFD6AF12E2}"/>
    <cellStyle name="Normal 6 4 4 4 3" xfId="3208" xr:uid="{1C803DD0-5F68-4844-9AB2-D7A37015895E}"/>
    <cellStyle name="Normal 6 4 4 4 4" xfId="3209" xr:uid="{75F3AEF8-373C-45C3-AFF3-52E8ACE7C373}"/>
    <cellStyle name="Normal 6 4 4 5" xfId="1642" xr:uid="{A295948C-9AB5-45B7-B72F-7E2CD0410003}"/>
    <cellStyle name="Normal 6 4 4 5 2" xfId="5715" xr:uid="{5EB925FF-ACE8-45C0-890D-A2805B733DE1}"/>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2 2 2" xfId="5716" xr:uid="{F54656DD-FB11-41F9-BFD6-EAE6E9E96698}"/>
    <cellStyle name="Normal 6 4 5 2 2 3" xfId="5717" xr:uid="{2436841E-19E3-4D62-BF8D-D5DB98EE1A73}"/>
    <cellStyle name="Normal 6 4 5 2 3" xfId="1645" xr:uid="{DA2605B2-0803-4E83-BC72-22CF4F83960D}"/>
    <cellStyle name="Normal 6 4 5 2 3 2" xfId="5718" xr:uid="{8A11111B-7E63-4EFF-B059-7E54A7A8BF1D}"/>
    <cellStyle name="Normal 6 4 5 2 4" xfId="3212" xr:uid="{6114C79E-500C-46DC-ABF5-78933082232E}"/>
    <cellStyle name="Normal 6 4 5 3" xfId="1646" xr:uid="{1BEFA793-D38B-45EA-9CDD-53219E460B59}"/>
    <cellStyle name="Normal 6 4 5 3 2" xfId="1647" xr:uid="{32837615-7F4C-40C1-8208-088014C81AB9}"/>
    <cellStyle name="Normal 6 4 5 3 2 2" xfId="5719" xr:uid="{E8D115AF-6482-4591-94EA-404643592D53}"/>
    <cellStyle name="Normal 6 4 5 3 3" xfId="3213" xr:uid="{F24A68BB-3B59-493C-B09E-F0BE217B3BB4}"/>
    <cellStyle name="Normal 6 4 5 3 4" xfId="3214" xr:uid="{7382D8BD-ADB0-4BF3-82F3-108124DB0F78}"/>
    <cellStyle name="Normal 6 4 5 4" xfId="1648" xr:uid="{7C3E46ED-8064-4772-A86F-930FF64AA9AB}"/>
    <cellStyle name="Normal 6 4 5 4 2" xfId="5720" xr:uid="{8E323DF5-79C8-41BC-B76B-EC8E3D416560}"/>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2 2" xfId="5721" xr:uid="{CB11EFD8-F2C7-4E88-8FEB-F3C054828C7E}"/>
    <cellStyle name="Normal 6 4 6 2 3" xfId="3217" xr:uid="{522294CD-759C-426D-8A9B-2C0FFC4CEA48}"/>
    <cellStyle name="Normal 6 4 6 2 4" xfId="3218" xr:uid="{13E6F1EB-48A5-4B53-918E-F17CA22FD6C8}"/>
    <cellStyle name="Normal 6 4 6 3" xfId="1651" xr:uid="{C21ED85D-6C53-4129-87EE-9BC335811E7E}"/>
    <cellStyle name="Normal 6 4 6 3 2" xfId="5722" xr:uid="{512226F6-2F99-40DA-A92E-7DA4D32CC506}"/>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2 2" xfId="5723" xr:uid="{B3078B7C-C17B-4E18-91DA-37165D14CB25}"/>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2 2" xfId="5724" xr:uid="{B4A23B80-14E7-40DE-865B-22E92A36F77D}"/>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2 2" xfId="5725" xr:uid="{695AA234-F9D9-469D-BD6B-CD9FD4CB3F8E}"/>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2 2" xfId="5726" xr:uid="{7D441EF9-566F-44EF-8B15-24857344A64A}"/>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2 2" xfId="5727" xr:uid="{E03DE148-7A83-47C1-B42D-362D734931D8}"/>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2 2" xfId="6079" xr:uid="{9448A914-D728-4479-A21F-AE83EA193FE2}"/>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2 2 2" xfId="5728" xr:uid="{2D33737D-AF05-4144-97DE-30FB7C830CE0}"/>
    <cellStyle name="Normal 7 2 2 2 2 2 2 2 3" xfId="5729" xr:uid="{2AB4B8E5-5A15-41E2-8CAA-0F6C79F1F216}"/>
    <cellStyle name="Normal 7 2 2 2 2 2 2 3" xfId="1704" xr:uid="{D668053E-9E89-4329-A925-7724F31F6984}"/>
    <cellStyle name="Normal 7 2 2 2 2 2 2 3 2" xfId="5730" xr:uid="{69106CF1-B3CB-4102-944B-FFBA3C50AED7}"/>
    <cellStyle name="Normal 7 2 2 2 2 2 2 4" xfId="5731" xr:uid="{9079C044-8D3C-4286-B0E6-DF644695CE32}"/>
    <cellStyle name="Normal 7 2 2 2 2 2 3" xfId="1705" xr:uid="{5CCE63E7-AF8D-4C67-A6DC-8763AEF33F1A}"/>
    <cellStyle name="Normal 7 2 2 2 2 2 3 2" xfId="1706" xr:uid="{2DFF23FF-74B0-4D04-A586-879F7A7C44F5}"/>
    <cellStyle name="Normal 7 2 2 2 2 2 3 2 2" xfId="5732" xr:uid="{F4239C84-EFC4-4160-9375-49685F68EB65}"/>
    <cellStyle name="Normal 7 2 2 2 2 2 3 3" xfId="5733" xr:uid="{21FAB688-21D1-4AD9-96CF-0121D5185706}"/>
    <cellStyle name="Normal 7 2 2 2 2 2 4" xfId="1707" xr:uid="{152EFAC5-BB4C-4679-9D25-1E06D21721D4}"/>
    <cellStyle name="Normal 7 2 2 2 2 2 4 2" xfId="5734" xr:uid="{8CEE1730-3586-4834-AC03-5AD46DAF18E8}"/>
    <cellStyle name="Normal 7 2 2 2 2 2 5" xfId="5735" xr:uid="{CD047CE8-A923-4E0D-9BDA-CA4A2A41320F}"/>
    <cellStyle name="Normal 7 2 2 2 2 3" xfId="679" xr:uid="{9B1DCBFF-E9F3-4166-B369-F196D43D38E0}"/>
    <cellStyle name="Normal 7 2 2 2 2 3 2" xfId="1708" xr:uid="{7FC8970B-9A03-482C-A479-14E8FA0A2972}"/>
    <cellStyle name="Normal 7 2 2 2 2 3 2 2" xfId="1709" xr:uid="{1A300723-95EA-4A36-ABB9-D5068F50CE5D}"/>
    <cellStyle name="Normal 7 2 2 2 2 3 2 2 2" xfId="5736" xr:uid="{B6347334-B0A1-4918-A095-50327F3A2ED5}"/>
    <cellStyle name="Normal 7 2 2 2 2 3 2 3" xfId="5737" xr:uid="{F97C38A2-0918-4CE5-AEF3-0F2DC37349BB}"/>
    <cellStyle name="Normal 7 2 2 2 2 3 3" xfId="1710" xr:uid="{CB0CE6EA-1D61-4D85-8FB2-A687F4FB4D55}"/>
    <cellStyle name="Normal 7 2 2 2 2 3 3 2" xfId="5738" xr:uid="{2716C168-3330-43CC-B161-03560203909B}"/>
    <cellStyle name="Normal 7 2 2 2 2 3 4" xfId="3427" xr:uid="{2D7F36D5-9C84-4BD0-AEE5-A83BA76A5060}"/>
    <cellStyle name="Normal 7 2 2 2 2 4" xfId="1711" xr:uid="{A0A84D93-5289-4129-896D-287E33DFF6B6}"/>
    <cellStyle name="Normal 7 2 2 2 2 4 2" xfId="1712" xr:uid="{59E6C3E6-EFF5-4DEB-8DC7-CC0FB869599E}"/>
    <cellStyle name="Normal 7 2 2 2 2 4 2 2" xfId="5739" xr:uid="{0D91A61C-D9AC-406F-8D87-659DF8532356}"/>
    <cellStyle name="Normal 7 2 2 2 2 4 3" xfId="5740" xr:uid="{54BAC387-523D-4FED-83E9-48BCFCDB4786}"/>
    <cellStyle name="Normal 7 2 2 2 2 5" xfId="1713" xr:uid="{450B9641-EEEC-4D92-A343-EF3DB673F7C6}"/>
    <cellStyle name="Normal 7 2 2 2 2 5 2" xfId="5741" xr:uid="{983FFD82-83A2-4251-B4EF-4E1D1AE21D84}"/>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2 2 2" xfId="5742" xr:uid="{2E10F84D-AC04-42FD-B82D-ED9E443283F3}"/>
    <cellStyle name="Normal 7 2 2 3 2 2 2 3" xfId="5743" xr:uid="{945558AE-7D1D-4F47-9CB5-66FA2AB0A12B}"/>
    <cellStyle name="Normal 7 2 2 3 2 2 3" xfId="1740" xr:uid="{7AA1724D-A7D0-4B8C-828E-6C88BFADED5C}"/>
    <cellStyle name="Normal 7 2 2 3 2 2 3 2" xfId="5744" xr:uid="{B19E2E5E-CE6B-481D-95D9-CB006EDB14FD}"/>
    <cellStyle name="Normal 7 2 2 3 2 2 4" xfId="5745" xr:uid="{53732599-543F-4444-A85A-AEC71E125803}"/>
    <cellStyle name="Normal 7 2 2 3 2 3" xfId="1741" xr:uid="{CC0E0786-53A8-4297-A4C6-D67E8A79B18B}"/>
    <cellStyle name="Normal 7 2 2 3 2 3 2" xfId="1742" xr:uid="{40ED675D-06CC-42F3-81FC-1FC809084E2A}"/>
    <cellStyle name="Normal 7 2 2 3 2 3 2 2" xfId="5746" xr:uid="{116662A6-CA60-4CEC-B004-0446553F01C4}"/>
    <cellStyle name="Normal 7 2 2 3 2 3 3" xfId="5747" xr:uid="{F5F7BC66-B700-4E1A-9881-10053D4CB376}"/>
    <cellStyle name="Normal 7 2 2 3 2 4" xfId="1743" xr:uid="{66D8A298-99EB-4514-8FC5-EC6546AC3DA4}"/>
    <cellStyle name="Normal 7 2 2 3 2 4 2" xfId="5748" xr:uid="{EFD28C30-777B-4C22-A0FE-AB2AEB808902}"/>
    <cellStyle name="Normal 7 2 2 3 2 5" xfId="5749" xr:uid="{32AD5DC1-CBDA-4A8A-A045-CC5FDBBA0F00}"/>
    <cellStyle name="Normal 7 2 2 3 3" xfId="688" xr:uid="{BAD7D9F9-CE7D-4DB8-B702-76811CF474DF}"/>
    <cellStyle name="Normal 7 2 2 3 3 2" xfId="1744" xr:uid="{592B838D-79E0-49B0-ACC3-A77CA1172036}"/>
    <cellStyle name="Normal 7 2 2 3 3 2 2" xfId="1745" xr:uid="{DDEE85F9-1C72-4087-BA09-41A5FDAED978}"/>
    <cellStyle name="Normal 7 2 2 3 3 2 2 2" xfId="5750" xr:uid="{D2B21622-2340-4DB3-A877-37AEA79E8542}"/>
    <cellStyle name="Normal 7 2 2 3 3 2 3" xfId="5751" xr:uid="{38A8DFB3-237B-4BED-BC6C-A6B06D58EF4C}"/>
    <cellStyle name="Normal 7 2 2 3 3 3" xfId="1746" xr:uid="{65D4328F-389B-4E85-A06E-3578C9427274}"/>
    <cellStyle name="Normal 7 2 2 3 3 3 2" xfId="5752" xr:uid="{153A94D8-1384-4999-B363-C89FBDE5693C}"/>
    <cellStyle name="Normal 7 2 2 3 3 4" xfId="3431" xr:uid="{4136596C-72B6-4B00-8FE1-AC4BB87785B7}"/>
    <cellStyle name="Normal 7 2 2 3 4" xfId="1747" xr:uid="{944F378B-06A3-4EAB-98FF-BC2FC1A3995C}"/>
    <cellStyle name="Normal 7 2 2 3 4 2" xfId="1748" xr:uid="{B058924F-1CEC-4432-B221-39B0C04228EB}"/>
    <cellStyle name="Normal 7 2 2 3 4 2 2" xfId="5753" xr:uid="{7ED0E509-F8AD-48B8-95B2-12D615760AAC}"/>
    <cellStyle name="Normal 7 2 2 3 4 3" xfId="5754" xr:uid="{E6EE0E7D-59C2-4C39-B010-5FC34CD626C3}"/>
    <cellStyle name="Normal 7 2 2 3 5" xfId="1749" xr:uid="{CC417692-EA0D-4C8B-B744-46DBEE13F5D1}"/>
    <cellStyle name="Normal 7 2 2 3 5 2" xfId="5755" xr:uid="{ECD70AE7-8B3D-44E7-94B7-C2AF1FAE6756}"/>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2 2 2" xfId="5756" xr:uid="{002EFC83-F7A6-4E92-87F6-61B5B80DB021}"/>
    <cellStyle name="Normal 7 2 3 2 2 2 2 3" xfId="5757" xr:uid="{0B219117-17D9-4F29-826F-DFFFA9F48D04}"/>
    <cellStyle name="Normal 7 2 3 2 2 2 3" xfId="1776" xr:uid="{4A268A83-CE27-4B81-96E9-C293E5F50E39}"/>
    <cellStyle name="Normal 7 2 3 2 2 2 3 2" xfId="5758" xr:uid="{E653F0C7-A552-4244-A6D8-25BCE33D2037}"/>
    <cellStyle name="Normal 7 2 3 2 2 2 4" xfId="5759" xr:uid="{5B6161E9-3417-4D8B-B3DF-AA2BE90DDC95}"/>
    <cellStyle name="Normal 7 2 3 2 2 3" xfId="1777" xr:uid="{88FCAB7F-93FE-4B35-B8F5-19FDC8DAF035}"/>
    <cellStyle name="Normal 7 2 3 2 2 3 2" xfId="1778" xr:uid="{3A2F3277-F494-407E-B847-C3FBB52656D6}"/>
    <cellStyle name="Normal 7 2 3 2 2 3 2 2" xfId="5760" xr:uid="{CF28C5FF-8093-4459-892E-066FF0AE531A}"/>
    <cellStyle name="Normal 7 2 3 2 2 3 3" xfId="5761" xr:uid="{20DD4B46-E41C-4CD7-A5FA-FC0BA3371166}"/>
    <cellStyle name="Normal 7 2 3 2 2 4" xfId="1779" xr:uid="{EBD817A1-C4DC-4E7E-8353-41D9ACF8EA38}"/>
    <cellStyle name="Normal 7 2 3 2 2 4 2" xfId="5762" xr:uid="{092B6A61-BC26-4DF9-B32E-66315676C73D}"/>
    <cellStyle name="Normal 7 2 3 2 2 5" xfId="5763" xr:uid="{84C4BB81-DB10-4DA8-B152-ECD530AD71AE}"/>
    <cellStyle name="Normal 7 2 3 2 3" xfId="696" xr:uid="{5B427D67-21A0-4F34-8A76-70383A1D7CDE}"/>
    <cellStyle name="Normal 7 2 3 2 3 2" xfId="1780" xr:uid="{6E342023-1960-4110-9197-05ED3D903527}"/>
    <cellStyle name="Normal 7 2 3 2 3 2 2" xfId="1781" xr:uid="{4DFBB42F-F632-4D3C-8B02-512779034266}"/>
    <cellStyle name="Normal 7 2 3 2 3 2 2 2" xfId="5764" xr:uid="{CFE232AD-CB13-49AC-ACBE-9BE3C08D61CE}"/>
    <cellStyle name="Normal 7 2 3 2 3 2 3" xfId="5765" xr:uid="{573B69EE-71A2-4418-969C-18BCDB40EC19}"/>
    <cellStyle name="Normal 7 2 3 2 3 3" xfId="1782" xr:uid="{76A801A3-F6AD-40CA-922D-BED98618F999}"/>
    <cellStyle name="Normal 7 2 3 2 3 3 2" xfId="5766" xr:uid="{C9382851-F839-4472-92DC-D697B28C89C6}"/>
    <cellStyle name="Normal 7 2 3 2 3 4" xfId="3435" xr:uid="{41D7422D-15C5-4107-8A7C-D938570FDC86}"/>
    <cellStyle name="Normal 7 2 3 2 4" xfId="1783" xr:uid="{D5010F84-FB95-42D4-AFCC-2F588C5C6E08}"/>
    <cellStyle name="Normal 7 2 3 2 4 2" xfId="1784" xr:uid="{16DA059D-DC73-45D1-95EB-587C35D314A3}"/>
    <cellStyle name="Normal 7 2 3 2 4 2 2" xfId="5767" xr:uid="{5D62F28A-5535-49BE-B04B-EB82D3096855}"/>
    <cellStyle name="Normal 7 2 3 2 4 3" xfId="5768" xr:uid="{6DF43747-FF6E-480C-861E-BE3BD3F26DD8}"/>
    <cellStyle name="Normal 7 2 3 2 5" xfId="1785" xr:uid="{B09F091A-9180-4EE5-8F0B-D0DAC41853F8}"/>
    <cellStyle name="Normal 7 2 3 2 5 2" xfId="5769" xr:uid="{8270AF16-29A1-4106-BD43-E5E7BC302386}"/>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2 2 2" xfId="5770" xr:uid="{1F8FC9F2-B2F0-48B4-AAF5-985B065D6497}"/>
    <cellStyle name="Normal 7 2 4 2 2 2 3" xfId="5771" xr:uid="{0FA5EAA7-61AF-4AF9-ACF0-47538F9C71D5}"/>
    <cellStyle name="Normal 7 2 4 2 2 3" xfId="1812" xr:uid="{1A4EE118-9EE3-41AF-9352-36E1D023FC61}"/>
    <cellStyle name="Normal 7 2 4 2 2 3 2" xfId="5772" xr:uid="{A7604717-29C5-48DE-BBE4-19FDA5C9264A}"/>
    <cellStyle name="Normal 7 2 4 2 2 4" xfId="3439" xr:uid="{A3D5125C-C4B7-45F4-947A-9CF51CDDA0A0}"/>
    <cellStyle name="Normal 7 2 4 2 3" xfId="1813" xr:uid="{17479884-9D52-4E1B-A0EE-49A3C94EE8F4}"/>
    <cellStyle name="Normal 7 2 4 2 3 2" xfId="1814" xr:uid="{4049C0DF-FF32-4E60-8A97-EC07CE7A1E9A}"/>
    <cellStyle name="Normal 7 2 4 2 3 2 2" xfId="5773" xr:uid="{84313093-BF29-449E-9552-626F3EFAB64C}"/>
    <cellStyle name="Normal 7 2 4 2 3 3" xfId="5774" xr:uid="{8C0FD683-0D66-4604-BE1C-C7A74D9EC4ED}"/>
    <cellStyle name="Normal 7 2 4 2 4" xfId="1815" xr:uid="{C0C34CB9-5A8B-4CBB-A213-A623CFE69B01}"/>
    <cellStyle name="Normal 7 2 4 2 4 2" xfId="5775" xr:uid="{2DA1482C-D67F-49F4-B61B-8974118BA1AD}"/>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2 2 2" xfId="5776" xr:uid="{86562E20-0DAA-4F97-A8DD-2D17870FFB57}"/>
    <cellStyle name="Normal 7 2 4 3 2 3" xfId="5777" xr:uid="{70B9DFB9-C5B8-4AB5-92DF-D3BB82A0E878}"/>
    <cellStyle name="Normal 7 2 4 3 3" xfId="1818" xr:uid="{D7EE2178-C795-410C-8B70-BFE48FAA14D5}"/>
    <cellStyle name="Normal 7 2 4 3 3 2" xfId="5778" xr:uid="{05542EC8-ECF2-45D7-9B4D-6DF1FB3E6954}"/>
    <cellStyle name="Normal 7 2 4 3 4" xfId="3441" xr:uid="{38201DFC-167F-437C-9C7A-C7E2F632AC19}"/>
    <cellStyle name="Normal 7 2 4 4" xfId="1819" xr:uid="{75651E0E-F2FB-46D6-AF02-92697FC97F13}"/>
    <cellStyle name="Normal 7 2 4 4 2" xfId="1820" xr:uid="{D5B8FF8A-A6F5-4727-A8CA-C393D95D7578}"/>
    <cellStyle name="Normal 7 2 4 4 2 2" xfId="5779" xr:uid="{F9E5AE09-DF8E-4D81-957C-9C1A621DDEBE}"/>
    <cellStyle name="Normal 7 2 4 4 3" xfId="3442" xr:uid="{966E37C7-4B4F-41DE-AF56-E410AF9715DE}"/>
    <cellStyle name="Normal 7 2 4 4 4" xfId="3443" xr:uid="{7ABA95F1-66E7-46F2-87AB-683471160DB5}"/>
    <cellStyle name="Normal 7 2 4 5" xfId="1821" xr:uid="{CCA94295-363D-497B-B0FB-6C4515F57D3F}"/>
    <cellStyle name="Normal 7 2 4 5 2" xfId="5780" xr:uid="{575DD94A-6B6C-4F79-9AD2-4CB1474EDA50}"/>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2 3 2" xfId="5781" xr:uid="{09008088-FD41-4E70-B9FD-944969742DAE}"/>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2 9 2" xfId="6080" xr:uid="{3BB2E81A-136E-4900-A002-C5A31CADD02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2 2 2" xfId="5782" xr:uid="{A1AFC88C-88A8-4A99-A8CF-AED721C94E57}"/>
    <cellStyle name="Normal 7 3 2 2 2 2 2 3" xfId="5783" xr:uid="{74CE8D84-4B18-421F-AF74-2A4B36649946}"/>
    <cellStyle name="Normal 7 3 2 2 2 2 3" xfId="1848" xr:uid="{CCFBAAAC-9B7E-43E7-AB7C-5632EC61E412}"/>
    <cellStyle name="Normal 7 3 2 2 2 2 3 2" xfId="5784" xr:uid="{5A6D9322-7700-4E41-862E-87DE008561F7}"/>
    <cellStyle name="Normal 7 3 2 2 2 2 4" xfId="3455" xr:uid="{B07EB16B-1959-4A3A-9E88-17C8A1874706}"/>
    <cellStyle name="Normal 7 3 2 2 2 3" xfId="1849" xr:uid="{42FF1772-2165-4248-999C-172DF4BB2D53}"/>
    <cellStyle name="Normal 7 3 2 2 2 3 2" xfId="1850" xr:uid="{3A712C58-8F91-4361-A15E-45801C81CBDF}"/>
    <cellStyle name="Normal 7 3 2 2 2 3 2 2" xfId="5785" xr:uid="{9AAD4969-DCC9-4223-939C-085251064984}"/>
    <cellStyle name="Normal 7 3 2 2 2 3 3" xfId="3456" xr:uid="{BCD86C61-483E-4748-B0A8-E3FBED7E2301}"/>
    <cellStyle name="Normal 7 3 2 2 2 3 4" xfId="3457" xr:uid="{E8449BE6-86E2-444B-9056-0363EFB14114}"/>
    <cellStyle name="Normal 7 3 2 2 2 4" xfId="1851" xr:uid="{1CCA1D42-2BE9-4C3B-8057-0B1F2700FB78}"/>
    <cellStyle name="Normal 7 3 2 2 2 4 2" xfId="5786" xr:uid="{0892CAC9-367A-4BEE-85CF-88075CCA50BB}"/>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2 2" xfId="5787" xr:uid="{E3F3033C-88A6-4B4C-A3A9-FEA7A9529CBE}"/>
    <cellStyle name="Normal 7 3 2 2 3 2 3" xfId="3460" xr:uid="{45969263-7B67-4250-9901-C636650FE054}"/>
    <cellStyle name="Normal 7 3 2 2 3 2 4" xfId="3461" xr:uid="{181CE87A-B137-4A34-B397-6B5206104EC9}"/>
    <cellStyle name="Normal 7 3 2 2 3 3" xfId="1854" xr:uid="{C1994B00-CCA9-4EBD-A279-BA8AE6EF0BB0}"/>
    <cellStyle name="Normal 7 3 2 2 3 3 2" xfId="5788" xr:uid="{5505933A-E8A6-4021-8FD5-539D01991E9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2 2" xfId="5789" xr:uid="{C67B2263-09C7-4728-AEC7-525D589B6AE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2 2 2" xfId="5790" xr:uid="{7955F198-89A5-4473-8A88-1C2EF2B95F38}"/>
    <cellStyle name="Normal 7 3 3 2 2 2 2 3" xfId="5791" xr:uid="{EA9F6C06-D1A7-47E6-B6FF-A735DC52AC59}"/>
    <cellStyle name="Normal 7 3 3 2 2 2 3" xfId="4485" xr:uid="{C8DC4A6F-EC79-4BBE-839E-A868B39BBC31}"/>
    <cellStyle name="Normal 7 3 3 2 2 2 3 2" xfId="5792" xr:uid="{20ACD058-CEB6-462D-8804-8A05A0085C8C}"/>
    <cellStyle name="Normal 7 3 3 2 2 2 4" xfId="5793" xr:uid="{108277E4-6D48-48F8-AF33-ECA2C3343AD8}"/>
    <cellStyle name="Normal 7 3 3 2 2 3" xfId="1884" xr:uid="{DDC3C33B-20AA-4C5B-9408-F8934D831DC3}"/>
    <cellStyle name="Normal 7 3 3 2 2 3 2" xfId="4486" xr:uid="{0BF3667B-0FE0-44F2-A845-DFC6727A1F9C}"/>
    <cellStyle name="Normal 7 3 3 2 2 3 2 2" xfId="5794" xr:uid="{62A837E3-095C-4EB9-AA15-4ECA10448B1C}"/>
    <cellStyle name="Normal 7 3 3 2 2 3 3" xfId="5795" xr:uid="{3862B072-B923-495B-9298-F66FDC3A530B}"/>
    <cellStyle name="Normal 7 3 3 2 2 4" xfId="3481" xr:uid="{857716C9-B635-40A9-ACAD-293D983243F7}"/>
    <cellStyle name="Normal 7 3 3 2 2 4 2" xfId="5796" xr:uid="{C182E5D7-CF7E-4A06-B471-DA95583E8777}"/>
    <cellStyle name="Normal 7 3 3 2 2 5" xfId="5797" xr:uid="{A27BF36E-7C05-44EA-BCE8-D40E64942DED}"/>
    <cellStyle name="Normal 7 3 3 2 3" xfId="1885" xr:uid="{A059AEDB-088F-4B20-B8BB-0917A78B2EE6}"/>
    <cellStyle name="Normal 7 3 3 2 3 2" xfId="1886" xr:uid="{887ED0B1-63CC-4961-857C-0FE23A9BB687}"/>
    <cellStyle name="Normal 7 3 3 2 3 2 2" xfId="4487" xr:uid="{BD98EEE4-690A-410F-84B6-1D219CC8DAD0}"/>
    <cellStyle name="Normal 7 3 3 2 3 2 2 2" xfId="5798" xr:uid="{D2EC1B1B-0920-41AC-B5C2-E7CA233AE835}"/>
    <cellStyle name="Normal 7 3 3 2 3 2 3" xfId="5799" xr:uid="{96618C2A-EB23-42DF-9867-8AD35422E3B4}"/>
    <cellStyle name="Normal 7 3 3 2 3 3" xfId="3482" xr:uid="{8C39F636-23E0-4D4B-8EB0-7FC47760D390}"/>
    <cellStyle name="Normal 7 3 3 2 3 3 2" xfId="5800" xr:uid="{7C2B4DCF-1535-43F2-8052-6DD5063458BC}"/>
    <cellStyle name="Normal 7 3 3 2 3 4" xfId="3483" xr:uid="{E0143CC0-A2B6-4117-8EBE-D393CB680D4A}"/>
    <cellStyle name="Normal 7 3 3 2 4" xfId="1887" xr:uid="{C61EA7DC-DE85-4009-8799-8AF9DB401DA0}"/>
    <cellStyle name="Normal 7 3 3 2 4 2" xfId="4488" xr:uid="{EAF59E3B-E92B-4FE1-B8C7-62B4F00AF09C}"/>
    <cellStyle name="Normal 7 3 3 2 4 2 2" xfId="5801" xr:uid="{97396A6D-5347-4175-B3C2-C85529376764}"/>
    <cellStyle name="Normal 7 3 3 2 4 3" xfId="5802" xr:uid="{021D0580-3785-4BA7-8987-9507E3EE9A7C}"/>
    <cellStyle name="Normal 7 3 3 2 5" xfId="3484" xr:uid="{EB67D02A-577B-468E-9B31-B60FAC54144A}"/>
    <cellStyle name="Normal 7 3 3 2 5 2" xfId="5803" xr:uid="{EFAF244C-94DE-4027-A0F1-9FD6AB1642F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2 2 2" xfId="5804" xr:uid="{F3A12815-9B83-4970-8169-577F76F212CD}"/>
    <cellStyle name="Normal 7 3 3 3 2 2 3" xfId="5805" xr:uid="{A7ABDD9F-CBD1-4DDA-9074-EB2B79EA7496}"/>
    <cellStyle name="Normal 7 3 3 3 2 3" xfId="3486" xr:uid="{00B9411B-DF35-47D3-8DBB-F081DA28C796}"/>
    <cellStyle name="Normal 7 3 3 3 2 3 2" xfId="5806" xr:uid="{EAC70CC7-5F74-4671-9610-A0963023C4BF}"/>
    <cellStyle name="Normal 7 3 3 3 2 4" xfId="3487" xr:uid="{32D6AD55-A59C-4F60-919F-29EC0CE33446}"/>
    <cellStyle name="Normal 7 3 3 3 3" xfId="1890" xr:uid="{F6579513-3C40-42A2-AD67-CE5697999B61}"/>
    <cellStyle name="Normal 7 3 3 3 3 2" xfId="4490" xr:uid="{DB66635C-22A7-4348-9C19-CDF421B9AE3B}"/>
    <cellStyle name="Normal 7 3 3 3 3 2 2" xfId="5807" xr:uid="{D153AF0A-5685-4586-81C6-EF6B2671B524}"/>
    <cellStyle name="Normal 7 3 3 3 3 3" xfId="5808" xr:uid="{F9CC1BCC-8FFA-49AD-A1C6-31DC7E8A8B55}"/>
    <cellStyle name="Normal 7 3 3 3 4" xfId="3488" xr:uid="{2ABDC5DE-9AA6-4AB4-99A2-DF186DC6C7C4}"/>
    <cellStyle name="Normal 7 3 3 3 4 2" xfId="5809" xr:uid="{3EE24465-C6B1-4889-A2E9-1E620E5465D2}"/>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2 2 2" xfId="5810" xr:uid="{C208D41A-D36A-4F21-87E2-0812288305D7}"/>
    <cellStyle name="Normal 7 3 3 4 2 3" xfId="5811" xr:uid="{DB7750B4-9595-49AB-A8B8-8D6E19FD6D66}"/>
    <cellStyle name="Normal 7 3 3 4 3" xfId="3490" xr:uid="{FF921A63-BBED-4C64-BD55-3DEC24F4812B}"/>
    <cellStyle name="Normal 7 3 3 4 3 2" xfId="5812" xr:uid="{20452776-4BA7-4F1A-92CD-E30BD633E207}"/>
    <cellStyle name="Normal 7 3 3 4 4" xfId="3491" xr:uid="{ABFD8F9C-9106-4B1A-B410-1DE38A36152B}"/>
    <cellStyle name="Normal 7 3 3 5" xfId="1893" xr:uid="{A1AC1E99-54B1-40B8-B549-B56F4D21F310}"/>
    <cellStyle name="Normal 7 3 3 5 2" xfId="3492" xr:uid="{F4F7393E-457A-41F5-AD88-2CE40BF383C1}"/>
    <cellStyle name="Normal 7 3 3 5 2 2" xfId="5813" xr:uid="{13D405B3-DD31-49F2-ABAB-AB2A7890AC79}"/>
    <cellStyle name="Normal 7 3 3 5 3" xfId="3493" xr:uid="{1A1E4093-828C-455B-8EF6-57C2A2DAE9EF}"/>
    <cellStyle name="Normal 7 3 3 5 4" xfId="3494" xr:uid="{55EB5BFD-BC94-48CC-B65D-F1490CAC1F5C}"/>
    <cellStyle name="Normal 7 3 3 6" xfId="3495" xr:uid="{40575F49-BF4C-48CC-ABA2-61AE6BCBEA99}"/>
    <cellStyle name="Normal 7 3 3 6 2" xfId="5814" xr:uid="{390DBF11-30A8-43D0-BAF1-CE4934BC0871}"/>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2 2 2" xfId="5815" xr:uid="{2C49B7B6-BFFB-4C54-89C9-9FEB98A5F2BE}"/>
    <cellStyle name="Normal 7 3 4 2 2 2 3" xfId="5816" xr:uid="{D1E35378-D94D-4EB0-9C29-165B6D05E8BC}"/>
    <cellStyle name="Normal 7 3 4 2 2 3" xfId="1896" xr:uid="{B67187EC-971B-4DA6-A256-69AA126D1C45}"/>
    <cellStyle name="Normal 7 3 4 2 2 3 2" xfId="5817" xr:uid="{A8ED3210-2872-481B-AA25-05FEBFACD6F9}"/>
    <cellStyle name="Normal 7 3 4 2 2 4" xfId="3498" xr:uid="{33ECA90D-48D5-4519-9709-070D65BDB48E}"/>
    <cellStyle name="Normal 7 3 4 2 3" xfId="1897" xr:uid="{1F49DD70-F684-4E16-9660-1C537942734E}"/>
    <cellStyle name="Normal 7 3 4 2 3 2" xfId="1898" xr:uid="{C4F5E3A6-1E14-4196-9C32-295F0538E9DC}"/>
    <cellStyle name="Normal 7 3 4 2 3 2 2" xfId="5818" xr:uid="{48D1DB15-2859-4504-BF0D-6A397B9DE066}"/>
    <cellStyle name="Normal 7 3 4 2 3 3" xfId="5819" xr:uid="{F724B96F-0C42-42AD-BBEB-B1A92D3CD595}"/>
    <cellStyle name="Normal 7 3 4 2 4" xfId="1899" xr:uid="{06568CD7-4AE8-4513-9CF8-C68F2D37F5EA}"/>
    <cellStyle name="Normal 7 3 4 2 4 2" xfId="5820" xr:uid="{EC808AE8-534E-498C-82FE-7073D5AB9DA0}"/>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2 2 2" xfId="5821" xr:uid="{D390CCD1-CC4B-489E-963C-A71A7AD1720C}"/>
    <cellStyle name="Normal 7 3 4 3 2 3" xfId="5822" xr:uid="{F7107147-7146-4665-AE19-D618F8223338}"/>
    <cellStyle name="Normal 7 3 4 3 3" xfId="1902" xr:uid="{D7803C80-6F66-4190-B55B-C157FFAA9D69}"/>
    <cellStyle name="Normal 7 3 4 3 3 2" xfId="5823" xr:uid="{73F1E3F9-0FA2-45FD-A6F9-27D0D10E73D1}"/>
    <cellStyle name="Normal 7 3 4 3 4" xfId="3500" xr:uid="{EFD41589-5398-4F73-AF5B-72393C0B31CD}"/>
    <cellStyle name="Normal 7 3 4 4" xfId="1903" xr:uid="{BF70B562-AE24-4E0E-B7F4-9DA810F0E888}"/>
    <cellStyle name="Normal 7 3 4 4 2" xfId="1904" xr:uid="{9B9C5197-5390-420E-ABAB-89B0982E068F}"/>
    <cellStyle name="Normal 7 3 4 4 2 2" xfId="5824" xr:uid="{FBD5BA00-755E-49AB-8030-CDAE811EE33C}"/>
    <cellStyle name="Normal 7 3 4 4 3" xfId="3501" xr:uid="{68053289-1C13-43DC-BB50-8798B36A93B9}"/>
    <cellStyle name="Normal 7 3 4 4 4" xfId="3502" xr:uid="{07E7764A-F3F9-4E8E-BED2-534388FDAE50}"/>
    <cellStyle name="Normal 7 3 4 5" xfId="1905" xr:uid="{9921CA3D-1C10-4474-B811-F1A5F6FEB061}"/>
    <cellStyle name="Normal 7 3 4 5 2" xfId="5825" xr:uid="{C1B60E37-0B5D-4D2C-833A-C309694BC06B}"/>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2 2 2" xfId="5826" xr:uid="{04F61954-56A7-4B6F-9BA4-EB7F73E9687F}"/>
    <cellStyle name="Normal 7 3 5 2 2 3" xfId="5827" xr:uid="{544BD637-C9CC-488A-A692-2B1B808CAE9E}"/>
    <cellStyle name="Normal 7 3 5 2 3" xfId="1908" xr:uid="{D85AE2A8-8261-466B-B1A7-C9EF6FBBD18D}"/>
    <cellStyle name="Normal 7 3 5 2 3 2" xfId="5828" xr:uid="{435285E8-6E6A-49E3-AADE-C9934775DE59}"/>
    <cellStyle name="Normal 7 3 5 2 4" xfId="3505" xr:uid="{E02DD3BC-60F5-4900-9EE7-F363007DB62C}"/>
    <cellStyle name="Normal 7 3 5 3" xfId="1909" xr:uid="{057D228A-4B7B-4FF5-840E-30F410E3C6FB}"/>
    <cellStyle name="Normal 7 3 5 3 2" xfId="1910" xr:uid="{9567352F-30A5-4C77-97D1-EA12E35414DE}"/>
    <cellStyle name="Normal 7 3 5 3 2 2" xfId="5829" xr:uid="{548F1A61-B0AE-463F-9745-9A519DE7735C}"/>
    <cellStyle name="Normal 7 3 5 3 3" xfId="3506" xr:uid="{1B1CB31A-F51E-4372-AAF9-7C101A887C9B}"/>
    <cellStyle name="Normal 7 3 5 3 4" xfId="3507" xr:uid="{EF09EF1B-00CA-4B99-B969-212238E0A9C2}"/>
    <cellStyle name="Normal 7 3 5 4" xfId="1911" xr:uid="{97B11BEF-F63A-4A1A-94AB-86C5ABAEF318}"/>
    <cellStyle name="Normal 7 3 5 4 2" xfId="5830" xr:uid="{24B2AA8C-FB51-453B-B274-6110E5B0F870}"/>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2 2" xfId="5831" xr:uid="{17051647-8865-44D3-927B-AF86FFD47856}"/>
    <cellStyle name="Normal 7 3 6 2 3" xfId="3510" xr:uid="{284FB4AE-1D6D-4C6F-AAE7-16FA8AB91CA8}"/>
    <cellStyle name="Normal 7 3 6 2 4" xfId="3511" xr:uid="{DEECB49C-BD09-4591-B3E8-31186BECDA46}"/>
    <cellStyle name="Normal 7 3 6 3" xfId="1914" xr:uid="{E05031B8-2CD3-4F5A-A203-A758E400817B}"/>
    <cellStyle name="Normal 7 3 6 3 2" xfId="5832" xr:uid="{08C92D73-6121-4B87-ABAE-5C1953530FB3}"/>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2 2" xfId="5833" xr:uid="{865A3C4C-44DD-423E-9B55-35EF78F5EA16}"/>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2 2" xfId="5834" xr:uid="{EB335060-629E-4F41-BC00-37389B7AFCD9}"/>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2 2" xfId="5835" xr:uid="{8CA71116-E98A-4211-9979-FBAB23A15695}"/>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2 2" xfId="5836" xr:uid="{82DD37B8-87DC-4984-8DA6-88ED81C402B4}"/>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2 2" xfId="5837" xr:uid="{85747243-9F5F-45C8-A5AD-244F26EB40A9}"/>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2 2" xfId="6081" xr:uid="{40AC2D6E-4FB1-4818-A42B-35B2D67EB0C7}"/>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2 2 2" xfId="5838" xr:uid="{B0F46DD6-996C-42D7-9CD0-4DE92DB0A72A}"/>
    <cellStyle name="Normal 8 2 2 2 2 2 2 2 3" xfId="5839" xr:uid="{50F7B474-9AF4-4F9A-B9A1-686E41985062}"/>
    <cellStyle name="Normal 8 2 2 2 2 2 2 3" xfId="1968" xr:uid="{64C138EE-BDA3-4BA0-9BB9-B611B70CF04E}"/>
    <cellStyle name="Normal 8 2 2 2 2 2 2 3 2" xfId="5840" xr:uid="{0E7B4E80-58EF-4163-8CAC-24835873F84A}"/>
    <cellStyle name="Normal 8 2 2 2 2 2 2 4" xfId="5841" xr:uid="{6081BB11-5DC8-47B0-9F68-03EA459F5416}"/>
    <cellStyle name="Normal 8 2 2 2 2 2 3" xfId="1969" xr:uid="{37B79A47-8A51-47EC-9C28-7CB93F564D5F}"/>
    <cellStyle name="Normal 8 2 2 2 2 2 3 2" xfId="1970" xr:uid="{77187352-C35C-4163-A16C-46B23E953F7D}"/>
    <cellStyle name="Normal 8 2 2 2 2 2 3 2 2" xfId="5842" xr:uid="{FB9E155B-01FE-4235-B77E-8ABCFE580A5E}"/>
    <cellStyle name="Normal 8 2 2 2 2 2 3 3" xfId="5843" xr:uid="{C9783E3A-CDBB-4E41-A351-BAB92FEA0F89}"/>
    <cellStyle name="Normal 8 2 2 2 2 2 4" xfId="1971" xr:uid="{896C0ACA-175C-4FC0-A4B2-3500FAA4CF7E}"/>
    <cellStyle name="Normal 8 2 2 2 2 2 4 2" xfId="5844" xr:uid="{3A87B71C-9F07-48E3-AEF7-8352009AA6F9}"/>
    <cellStyle name="Normal 8 2 2 2 2 2 5" xfId="5845" xr:uid="{5693C267-1BC9-4F36-9E50-E88B316B5666}"/>
    <cellStyle name="Normal 8 2 2 2 2 3" xfId="753" xr:uid="{9E58A38B-0CAB-4569-BF9D-3434A5C37E00}"/>
    <cellStyle name="Normal 8 2 2 2 2 3 2" xfId="1972" xr:uid="{69B030C1-C9A9-4463-B215-B1CCA8524A45}"/>
    <cellStyle name="Normal 8 2 2 2 2 3 2 2" xfId="1973" xr:uid="{07C1A34E-EFE1-42EE-8FA7-7C6E6D14FDCB}"/>
    <cellStyle name="Normal 8 2 2 2 2 3 2 2 2" xfId="5846" xr:uid="{5EFA8528-4B05-4B37-979D-555A75A39517}"/>
    <cellStyle name="Normal 8 2 2 2 2 3 2 3" xfId="5847" xr:uid="{A2E7AF7C-6135-4757-8E44-6D6F8D4261A0}"/>
    <cellStyle name="Normal 8 2 2 2 2 3 3" xfId="1974" xr:uid="{F71A77E0-DEF8-4C53-B133-B73A6ED494D4}"/>
    <cellStyle name="Normal 8 2 2 2 2 3 3 2" xfId="5848" xr:uid="{49FF1780-9A1B-414E-91D2-195241D3A4D9}"/>
    <cellStyle name="Normal 8 2 2 2 2 3 4" xfId="3726" xr:uid="{95AA868E-76AF-4AF3-897E-F2BE65CF1994}"/>
    <cellStyle name="Normal 8 2 2 2 2 4" xfId="1975" xr:uid="{30FD8926-5C5D-4DCF-A189-DD03BB1A0B8F}"/>
    <cellStyle name="Normal 8 2 2 2 2 4 2" xfId="1976" xr:uid="{0D189279-F034-4CFD-9627-5F4920CFC211}"/>
    <cellStyle name="Normal 8 2 2 2 2 4 2 2" xfId="5849" xr:uid="{FF3B927B-0A4A-46F8-8AB4-FC8DC07F0EB0}"/>
    <cellStyle name="Normal 8 2 2 2 2 4 3" xfId="5850" xr:uid="{90647B75-7CD1-471D-818C-FFBD83FB4301}"/>
    <cellStyle name="Normal 8 2 2 2 2 5" xfId="1977" xr:uid="{89557776-B4EF-47BD-9678-606891EC63A5}"/>
    <cellStyle name="Normal 8 2 2 2 2 5 2" xfId="5851" xr:uid="{5E54560B-E624-43F1-BDAC-D675B4B2FCA0}"/>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2 2 2" xfId="5852" xr:uid="{255A35CD-D2E7-4F0D-9101-DBBA4E56DBAB}"/>
    <cellStyle name="Normal 8 2 2 3 2 2 2 3" xfId="5853" xr:uid="{9C333690-F5EB-470D-8297-75A99410DB57}"/>
    <cellStyle name="Normal 8 2 2 3 2 2 3" xfId="2004" xr:uid="{BED1DEAA-F4A4-4331-8FC0-196547C841A2}"/>
    <cellStyle name="Normal 8 2 2 3 2 2 3 2" xfId="5854" xr:uid="{D0D13C8E-AEE6-4B7C-9AB8-6733F81F4A7F}"/>
    <cellStyle name="Normal 8 2 2 3 2 2 4" xfId="5855" xr:uid="{3B26D6AA-2553-428A-8A33-B77BE088FE17}"/>
    <cellStyle name="Normal 8 2 2 3 2 3" xfId="2005" xr:uid="{F61AD563-0171-4DFC-BCC8-AB1B532974E9}"/>
    <cellStyle name="Normal 8 2 2 3 2 3 2" xfId="2006" xr:uid="{06155BCF-F01E-4E7B-B009-6B5E7B40E65B}"/>
    <cellStyle name="Normal 8 2 2 3 2 3 2 2" xfId="5856" xr:uid="{DEE2D114-49D9-44AA-9C3E-993C00BF0B17}"/>
    <cellStyle name="Normal 8 2 2 3 2 3 3" xfId="5857" xr:uid="{0C70BD8B-40DE-49D8-BE09-32E7B3034C57}"/>
    <cellStyle name="Normal 8 2 2 3 2 4" xfId="2007" xr:uid="{D5F74E47-A2D0-4E31-A6EC-153B3002CA40}"/>
    <cellStyle name="Normal 8 2 2 3 2 4 2" xfId="5858" xr:uid="{EDEBAF69-E66E-4FD3-AFEA-24617337B44C}"/>
    <cellStyle name="Normal 8 2 2 3 2 5" xfId="5859" xr:uid="{38271CCB-014D-4941-96B1-39DF6CD48DE7}"/>
    <cellStyle name="Normal 8 2 2 3 3" xfId="762" xr:uid="{08D6D9ED-D01F-49D6-B5BF-ED5FF8D2F4A9}"/>
    <cellStyle name="Normal 8 2 2 3 3 2" xfId="2008" xr:uid="{B096D212-7C47-4008-AB51-C91914418143}"/>
    <cellStyle name="Normal 8 2 2 3 3 2 2" xfId="2009" xr:uid="{17BA4F17-91C6-4FD2-BA44-5D3D0278F8DB}"/>
    <cellStyle name="Normal 8 2 2 3 3 2 2 2" xfId="5860" xr:uid="{FAA3358F-962C-425D-85E5-D0A82586849E}"/>
    <cellStyle name="Normal 8 2 2 3 3 2 3" xfId="5861" xr:uid="{CAA2780A-DA1D-4B40-992B-C08FA828514B}"/>
    <cellStyle name="Normal 8 2 2 3 3 3" xfId="2010" xr:uid="{B5DB6C8F-6EA2-473D-A6E7-10AD36F356F3}"/>
    <cellStyle name="Normal 8 2 2 3 3 3 2" xfId="5862" xr:uid="{B496535A-653A-4E8E-80C9-60A1BE797F9C}"/>
    <cellStyle name="Normal 8 2 2 3 3 4" xfId="3730" xr:uid="{CB727348-02CF-4AF8-80D5-5EA3A33C68F1}"/>
    <cellStyle name="Normal 8 2 2 3 4" xfId="2011" xr:uid="{E10B93C0-B2EB-4FB9-8D05-DD811910D705}"/>
    <cellStyle name="Normal 8 2 2 3 4 2" xfId="2012" xr:uid="{547CEE66-ECAB-42E1-BC25-E98254335F5D}"/>
    <cellStyle name="Normal 8 2 2 3 4 2 2" xfId="5863" xr:uid="{2EF90D39-9DA7-4A48-8702-FB1A38540192}"/>
    <cellStyle name="Normal 8 2 2 3 4 3" xfId="5864" xr:uid="{77216D5F-BF50-4F7C-8F7A-E4FECEAD41BC}"/>
    <cellStyle name="Normal 8 2 2 3 5" xfId="2013" xr:uid="{5DB2543D-2E7F-4A63-BD4C-31FFB9980489}"/>
    <cellStyle name="Normal 8 2 2 3 5 2" xfId="5865" xr:uid="{884CE452-85A5-40EA-AC05-900BEE16D2FC}"/>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2 2 2" xfId="5866" xr:uid="{A1C22A69-C3CF-49CB-A586-AC307AAA6F8D}"/>
    <cellStyle name="Normal 8 2 3 2 2 2 2 3" xfId="5867" xr:uid="{9DEBF24E-21E2-4881-9C74-5823EDE5297A}"/>
    <cellStyle name="Normal 8 2 3 2 2 2 3" xfId="2040" xr:uid="{7791FE3A-219E-4A90-9BE0-762E1B1DCE1B}"/>
    <cellStyle name="Normal 8 2 3 2 2 2 3 2" xfId="5868" xr:uid="{7E6BAAE5-9F32-4F69-9F2C-D9152DFA5B02}"/>
    <cellStyle name="Normal 8 2 3 2 2 2 4" xfId="5869" xr:uid="{407D33E1-57DF-4442-A25E-4B3DCCFE8A24}"/>
    <cellStyle name="Normal 8 2 3 2 2 3" xfId="2041" xr:uid="{9DDBE660-43E5-4AA0-AA89-30ECC67697EC}"/>
    <cellStyle name="Normal 8 2 3 2 2 3 2" xfId="2042" xr:uid="{D0D966FA-B1D4-43B5-A1C7-5534D793842E}"/>
    <cellStyle name="Normal 8 2 3 2 2 3 2 2" xfId="5870" xr:uid="{7AAA7532-3D86-4792-AAD2-29F0BEC54FC9}"/>
    <cellStyle name="Normal 8 2 3 2 2 3 3" xfId="5871" xr:uid="{043F12FF-B14B-4AD7-8184-58E7067B9F0F}"/>
    <cellStyle name="Normal 8 2 3 2 2 4" xfId="2043" xr:uid="{393DAF80-9630-4F36-8477-AE4E6D195559}"/>
    <cellStyle name="Normal 8 2 3 2 2 4 2" xfId="5872" xr:uid="{02FC8E71-822E-4B67-9B05-EE92E7F17BDB}"/>
    <cellStyle name="Normal 8 2 3 2 2 5" xfId="5873" xr:uid="{402164CB-C76D-46D5-9B65-CBED596D4710}"/>
    <cellStyle name="Normal 8 2 3 2 3" xfId="770" xr:uid="{91BA11C3-6951-4C65-B6EA-70634F900B00}"/>
    <cellStyle name="Normal 8 2 3 2 3 2" xfId="2044" xr:uid="{80855F46-1581-444C-9846-CE18BB7562A0}"/>
    <cellStyle name="Normal 8 2 3 2 3 2 2" xfId="2045" xr:uid="{89E636F3-E54E-4D11-9616-51AB4B253E17}"/>
    <cellStyle name="Normal 8 2 3 2 3 2 2 2" xfId="5874" xr:uid="{3F94E6CA-94F7-471F-89E6-C71667DD6CD6}"/>
    <cellStyle name="Normal 8 2 3 2 3 2 3" xfId="5875" xr:uid="{1F8254B9-9B4E-4D1A-9939-68D17445935B}"/>
    <cellStyle name="Normal 8 2 3 2 3 3" xfId="2046" xr:uid="{6750885D-10C4-459C-9737-25FB311A7357}"/>
    <cellStyle name="Normal 8 2 3 2 3 3 2" xfId="5876" xr:uid="{03F52E11-6F1C-4B48-A706-11AE781A5E5E}"/>
    <cellStyle name="Normal 8 2 3 2 3 4" xfId="3734" xr:uid="{9D0ED38B-7DA2-42D4-9FF1-9CF7B1C819A9}"/>
    <cellStyle name="Normal 8 2 3 2 4" xfId="2047" xr:uid="{7C3C1FDB-A515-4583-86F3-96768C458E41}"/>
    <cellStyle name="Normal 8 2 3 2 4 2" xfId="2048" xr:uid="{E0ED32F6-7096-4CEA-84C6-7BEF4F8033E5}"/>
    <cellStyle name="Normal 8 2 3 2 4 2 2" xfId="5877" xr:uid="{0BDD37E5-63D2-47CB-9675-0BE3423B618E}"/>
    <cellStyle name="Normal 8 2 3 2 4 3" xfId="5878" xr:uid="{EB50CA97-7B5A-4DE5-8410-C2FF2E44AF7A}"/>
    <cellStyle name="Normal 8 2 3 2 5" xfId="2049" xr:uid="{19C28FD2-ED88-4927-B217-95BD096AD577}"/>
    <cellStyle name="Normal 8 2 3 2 5 2" xfId="5879" xr:uid="{EB8BDDDC-071A-4CD9-B5CE-872AF2A6CCD2}"/>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2 2 2" xfId="5880" xr:uid="{B90DBF0D-49C6-4AC9-B925-73EF4F315EAB}"/>
    <cellStyle name="Normal 8 2 4 2 2 2 3" xfId="5881" xr:uid="{94E1E91F-0CE2-4A37-BC85-06E3488C3B93}"/>
    <cellStyle name="Normal 8 2 4 2 2 3" xfId="2076" xr:uid="{130BBE9E-9F20-4DB0-A047-7010F3D9198A}"/>
    <cellStyle name="Normal 8 2 4 2 2 3 2" xfId="5882" xr:uid="{5C7A7B48-4F36-41A1-8209-5E078E1DF0D6}"/>
    <cellStyle name="Normal 8 2 4 2 2 4" xfId="3738" xr:uid="{AD60BD48-C0F5-4980-922E-25216BF6DCA6}"/>
    <cellStyle name="Normal 8 2 4 2 3" xfId="2077" xr:uid="{D12BAEBB-F1FF-4E5C-BCAF-E5FEBEEB0431}"/>
    <cellStyle name="Normal 8 2 4 2 3 2" xfId="2078" xr:uid="{5E9F19C7-0731-4BC4-828A-49607A220494}"/>
    <cellStyle name="Normal 8 2 4 2 3 2 2" xfId="5883" xr:uid="{B110CC51-1EE3-4558-B067-32E482B0AA34}"/>
    <cellStyle name="Normal 8 2 4 2 3 3" xfId="5884" xr:uid="{65F3572A-E571-41B1-B333-9CE52F512102}"/>
    <cellStyle name="Normal 8 2 4 2 4" xfId="2079" xr:uid="{8C2E6277-FC5A-4AA4-A848-0A2C7CCC4DB9}"/>
    <cellStyle name="Normal 8 2 4 2 4 2" xfId="5885" xr:uid="{65C7BA61-8968-4170-9C5F-36F6625D8235}"/>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2 2 2" xfId="5886" xr:uid="{A90551CE-4DF1-4E29-8C6B-8539974A3340}"/>
    <cellStyle name="Normal 8 2 4 3 2 3" xfId="5887" xr:uid="{39C3492A-CEF1-4B68-9211-FF431A2824D4}"/>
    <cellStyle name="Normal 8 2 4 3 3" xfId="2082" xr:uid="{5C8B80AA-BFEF-4AAB-94D9-E9CF8A425CE6}"/>
    <cellStyle name="Normal 8 2 4 3 3 2" xfId="5888" xr:uid="{B2C25D81-7185-485B-89E3-8AF56B939A4F}"/>
    <cellStyle name="Normal 8 2 4 3 4" xfId="3740" xr:uid="{69F83388-8D02-4923-922C-06A700E595E9}"/>
    <cellStyle name="Normal 8 2 4 4" xfId="2083" xr:uid="{34E36449-7183-484F-8908-EC9E31CA1723}"/>
    <cellStyle name="Normal 8 2 4 4 2" xfId="2084" xr:uid="{10F33A87-F955-465D-8072-CFD716E9C871}"/>
    <cellStyle name="Normal 8 2 4 4 2 2" xfId="5889" xr:uid="{6984E0B2-8EAA-4499-A47F-45CBCBACCF62}"/>
    <cellStyle name="Normal 8 2 4 4 3" xfId="3741" xr:uid="{CD28D297-39AD-48F7-ACBF-EC0944393795}"/>
    <cellStyle name="Normal 8 2 4 4 4" xfId="3742" xr:uid="{E8A90258-6833-482E-AF3C-C95FD413680C}"/>
    <cellStyle name="Normal 8 2 4 5" xfId="2085" xr:uid="{42AF1CE8-4839-4528-8271-DC9FE25D6974}"/>
    <cellStyle name="Normal 8 2 4 5 2" xfId="5890" xr:uid="{12895668-0A42-4CD7-BD16-294A68F4380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2 2 2" xfId="5891" xr:uid="{27D94E3D-C297-452B-BFC1-ACDCDFEF5730}"/>
    <cellStyle name="Normal 8 3 2 2 2 2 2 3" xfId="5892" xr:uid="{37DBB14C-F6B4-4A99-BCE9-488AC3CF2BF6}"/>
    <cellStyle name="Normal 8 3 2 2 2 2 3" xfId="2112" xr:uid="{6F31C4E5-90DC-4198-BF9D-066F80EC2C0C}"/>
    <cellStyle name="Normal 8 3 2 2 2 2 3 2" xfId="5893" xr:uid="{DB895682-3036-4085-AFF3-CF89A89E3DD2}"/>
    <cellStyle name="Normal 8 3 2 2 2 2 4" xfId="3754" xr:uid="{555BF94A-F5A1-4BF5-BA3C-78E8CAECF06F}"/>
    <cellStyle name="Normal 8 3 2 2 2 3" xfId="2113" xr:uid="{452BCE35-475D-49C2-A71A-C0658A6B66DE}"/>
    <cellStyle name="Normal 8 3 2 2 2 3 2" xfId="2114" xr:uid="{59F9E012-AEDA-4BC4-957D-A56E4ED0B2C7}"/>
    <cellStyle name="Normal 8 3 2 2 2 3 2 2" xfId="5894" xr:uid="{20BE9C51-8727-4C70-A897-FACBA404F238}"/>
    <cellStyle name="Normal 8 3 2 2 2 3 3" xfId="3755" xr:uid="{043E4C58-3997-4B43-BB95-53E40A0B6337}"/>
    <cellStyle name="Normal 8 3 2 2 2 3 4" xfId="3756" xr:uid="{4D3E1FAB-ECF6-4389-B85D-1A06217FE95A}"/>
    <cellStyle name="Normal 8 3 2 2 2 4" xfId="2115" xr:uid="{B610E67E-0AC9-4024-B4B8-6518AACDA2FB}"/>
    <cellStyle name="Normal 8 3 2 2 2 4 2" xfId="5895" xr:uid="{580E11CB-EBF3-4FA5-9B91-C88C18286D86}"/>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2 2" xfId="5896" xr:uid="{16DF6A54-6318-468E-A455-738096D9BBFA}"/>
    <cellStyle name="Normal 8 3 2 2 3 2 3" xfId="3759" xr:uid="{40EFFB9C-477A-4185-BD5D-B34B2E40E02E}"/>
    <cellStyle name="Normal 8 3 2 2 3 2 4" xfId="3760" xr:uid="{6EDB23A1-FC34-4F0B-8113-C22A3CA44ACE}"/>
    <cellStyle name="Normal 8 3 2 2 3 3" xfId="2118" xr:uid="{250087BA-CD24-4400-A6D9-A4CAE78DE0E6}"/>
    <cellStyle name="Normal 8 3 2 2 3 3 2" xfId="5897" xr:uid="{E6507C49-D162-4A5F-9C31-BB91D5D47B8B}"/>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2 2" xfId="5898" xr:uid="{56022932-98BC-4F96-82B6-90A857318E8F}"/>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2 2 2" xfId="5899" xr:uid="{B3BA24B3-52B4-49C9-BDB8-40DA97DBCC5F}"/>
    <cellStyle name="Normal 8 3 3 2 2 2 2 3" xfId="5900" xr:uid="{3694E7C9-9E2E-4C76-AF56-15D3DD5EF7BF}"/>
    <cellStyle name="Normal 8 3 3 2 2 2 3" xfId="4493" xr:uid="{72988B21-7702-4419-AB35-F974439198C1}"/>
    <cellStyle name="Normal 8 3 3 2 2 2 3 2" xfId="5901" xr:uid="{6B126C27-2A2A-4701-AAAD-44792398A85F}"/>
    <cellStyle name="Normal 8 3 3 2 2 2 4" xfId="5902" xr:uid="{C09D7AD7-5031-4423-9A22-782CBFCD5C4D}"/>
    <cellStyle name="Normal 8 3 3 2 2 3" xfId="2148" xr:uid="{1F8EB228-6D7D-499B-AC89-2CCF2B89D559}"/>
    <cellStyle name="Normal 8 3 3 2 2 3 2" xfId="4494" xr:uid="{4CDC6388-3B6C-4600-A185-78D70C90735F}"/>
    <cellStyle name="Normal 8 3 3 2 2 3 2 2" xfId="5903" xr:uid="{4DE3A562-5493-4755-BC22-2A59C0F0E5DA}"/>
    <cellStyle name="Normal 8 3 3 2 2 3 3" xfId="5904" xr:uid="{379208DD-8B68-4D31-A962-AB71EEE36B5D}"/>
    <cellStyle name="Normal 8 3 3 2 2 4" xfId="3780" xr:uid="{D3EC4008-342F-440D-8C92-6A549480AAD3}"/>
    <cellStyle name="Normal 8 3 3 2 2 4 2" xfId="5905" xr:uid="{21FCD9AE-7D08-4752-967E-56BB76F4E25A}"/>
    <cellStyle name="Normal 8 3 3 2 2 5" xfId="5906" xr:uid="{95903FF3-98C8-413D-AF93-76ACB46A66BC}"/>
    <cellStyle name="Normal 8 3 3 2 3" xfId="2149" xr:uid="{035A4503-3926-4BA3-B644-DDDC3517B6EB}"/>
    <cellStyle name="Normal 8 3 3 2 3 2" xfId="2150" xr:uid="{252BE5A1-0800-46A1-97EF-8F39454EBAAA}"/>
    <cellStyle name="Normal 8 3 3 2 3 2 2" xfId="4495" xr:uid="{C6A27124-A479-4DDC-8240-A19F10E6DB01}"/>
    <cellStyle name="Normal 8 3 3 2 3 2 2 2" xfId="5907" xr:uid="{9BA029A4-4E0E-4B4A-8F13-73B807BEC07C}"/>
    <cellStyle name="Normal 8 3 3 2 3 2 3" xfId="5908" xr:uid="{742D1F25-BEE7-42AC-94A5-3A8D85A6989E}"/>
    <cellStyle name="Normal 8 3 3 2 3 3" xfId="3781" xr:uid="{2873AE07-6A56-4F21-9A91-6FED852C47E9}"/>
    <cellStyle name="Normal 8 3 3 2 3 3 2" xfId="5909" xr:uid="{0B447BB3-D6F6-4DE9-9D46-00DF57A4384C}"/>
    <cellStyle name="Normal 8 3 3 2 3 4" xfId="3782" xr:uid="{DB273DE0-9D18-4FB4-AA00-600C2BCDA131}"/>
    <cellStyle name="Normal 8 3 3 2 4" xfId="2151" xr:uid="{69113236-23EB-4F4D-8140-D251D9C55DA3}"/>
    <cellStyle name="Normal 8 3 3 2 4 2" xfId="4496" xr:uid="{48826948-0C7A-444E-98EC-96E3F101E54E}"/>
    <cellStyle name="Normal 8 3 3 2 4 2 2" xfId="5910" xr:uid="{60622D82-333E-48F7-B55E-9F4B923543A2}"/>
    <cellStyle name="Normal 8 3 3 2 4 3" xfId="5911" xr:uid="{12EBC5B0-4FBB-4160-81A4-8B75702F077E}"/>
    <cellStyle name="Normal 8 3 3 2 5" xfId="3783" xr:uid="{2C3A517D-78A5-45FF-AA71-50B41E7D83D6}"/>
    <cellStyle name="Normal 8 3 3 2 5 2" xfId="5912" xr:uid="{01703E85-DD01-458F-B26A-24CF3F8DD9AE}"/>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2 2 2" xfId="5913" xr:uid="{92041F67-8C8D-4FB2-B006-C58C022BF717}"/>
    <cellStyle name="Normal 8 3 3 3 2 2 3" xfId="5914" xr:uid="{A70498B8-2020-4EB4-8380-2C5AF08CEC3C}"/>
    <cellStyle name="Normal 8 3 3 3 2 3" xfId="3785" xr:uid="{A15C3859-48F2-4AD0-9D7C-9CE3EF92E42E}"/>
    <cellStyle name="Normal 8 3 3 3 2 3 2" xfId="5915" xr:uid="{5A76B272-D0DD-4625-9EF4-AAC93326A382}"/>
    <cellStyle name="Normal 8 3 3 3 2 4" xfId="3786" xr:uid="{527C46F2-9B9E-42DD-A760-B27DEFDB431E}"/>
    <cellStyle name="Normal 8 3 3 3 3" xfId="2154" xr:uid="{D45396D3-3219-4D35-ABC8-8594F73DE81E}"/>
    <cellStyle name="Normal 8 3 3 3 3 2" xfId="4498" xr:uid="{80B270C0-4373-4781-9BCE-0E86A84ED351}"/>
    <cellStyle name="Normal 8 3 3 3 3 2 2" xfId="5916" xr:uid="{33CA3673-E8C2-4A33-B566-99FB223D63DF}"/>
    <cellStyle name="Normal 8 3 3 3 3 3" xfId="5917" xr:uid="{33EC484C-9F9C-4653-B826-4DDC24C52E96}"/>
    <cellStyle name="Normal 8 3 3 3 4" xfId="3787" xr:uid="{B620A8F1-DE77-433F-8723-63881C5DF328}"/>
    <cellStyle name="Normal 8 3 3 3 4 2" xfId="5918" xr:uid="{C27F3A76-BAE4-4031-BAF1-EBA1B02712BC}"/>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2 2 2" xfId="5919" xr:uid="{1211C730-93FA-4802-BA07-B1114E968969}"/>
    <cellStyle name="Normal 8 3 3 4 2 3" xfId="5920" xr:uid="{AF041440-0882-4A8E-9A41-FF8627E9D2F3}"/>
    <cellStyle name="Normal 8 3 3 4 3" xfId="3789" xr:uid="{DE833C55-5F60-4903-8405-82D26397BD89}"/>
    <cellStyle name="Normal 8 3 3 4 3 2" xfId="5921" xr:uid="{2BCCFEA2-09A5-4E34-9902-82CBABFC4AEB}"/>
    <cellStyle name="Normal 8 3 3 4 4" xfId="3790" xr:uid="{AFC484F1-83E8-43AF-84F9-20CF01F5837B}"/>
    <cellStyle name="Normal 8 3 3 5" xfId="2157" xr:uid="{5242568B-A409-4A19-A349-705B3190B385}"/>
    <cellStyle name="Normal 8 3 3 5 2" xfId="3791" xr:uid="{BB067CA9-EC31-4D45-8BBA-135F25F6950E}"/>
    <cellStyle name="Normal 8 3 3 5 2 2" xfId="5922" xr:uid="{8DEB95CA-FC06-4C81-A750-10493513DD76}"/>
    <cellStyle name="Normal 8 3 3 5 3" xfId="3792" xr:uid="{6D95A46C-D7C1-4F03-B944-2F5E41A573CA}"/>
    <cellStyle name="Normal 8 3 3 5 4" xfId="3793" xr:uid="{62439FC1-94A6-4D61-AFDF-61086341AADD}"/>
    <cellStyle name="Normal 8 3 3 6" xfId="3794" xr:uid="{3553B551-ED01-4B6A-BE16-D96CF946DA5E}"/>
    <cellStyle name="Normal 8 3 3 6 2" xfId="5923" xr:uid="{D78AF5BF-C1DE-4670-B826-A3EFD743F0B2}"/>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2 2 2" xfId="5924" xr:uid="{E45248BC-0C12-4354-8768-3C91A302CE96}"/>
    <cellStyle name="Normal 8 3 4 2 2 2 3" xfId="5925" xr:uid="{33D75124-3D1F-4DBB-901A-30E594E2D54B}"/>
    <cellStyle name="Normal 8 3 4 2 2 3" xfId="2160" xr:uid="{4A02D8EC-9CDB-44F1-9C90-8968F1EBDFFF}"/>
    <cellStyle name="Normal 8 3 4 2 2 3 2" xfId="5926" xr:uid="{138DD0CA-5ED0-4007-884C-8BACA0A2CA4A}"/>
    <cellStyle name="Normal 8 3 4 2 2 4" xfId="3797" xr:uid="{80ABD649-F2E3-41B1-B00D-AD7BD455B0CE}"/>
    <cellStyle name="Normal 8 3 4 2 3" xfId="2161" xr:uid="{874B41B8-486E-48FC-A5F3-F28272917515}"/>
    <cellStyle name="Normal 8 3 4 2 3 2" xfId="2162" xr:uid="{B15EDACB-79BA-461F-ADB9-F8A4272F3749}"/>
    <cellStyle name="Normal 8 3 4 2 3 2 2" xfId="5927" xr:uid="{89BCD34F-2F98-42B2-87E2-5009B7942B58}"/>
    <cellStyle name="Normal 8 3 4 2 3 3" xfId="5928" xr:uid="{505FE605-4AC2-44B4-9ACD-D8559377AFAB}"/>
    <cellStyle name="Normal 8 3 4 2 4" xfId="2163" xr:uid="{AA395DCA-7004-4FC8-B131-4993482A39C8}"/>
    <cellStyle name="Normal 8 3 4 2 4 2" xfId="5929" xr:uid="{93D547D0-5FE0-4345-A1EB-C6A7094A0ADF}"/>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2 2 2" xfId="5930" xr:uid="{751922D9-1EB3-4FA1-997C-6FC25155CAC8}"/>
    <cellStyle name="Normal 8 3 4 3 2 3" xfId="5931" xr:uid="{0B12AA90-B1DB-4AEF-A300-47036ECE43D4}"/>
    <cellStyle name="Normal 8 3 4 3 3" xfId="2166" xr:uid="{74FB82D5-E696-4ECC-B2F5-DD7AEC2A04E2}"/>
    <cellStyle name="Normal 8 3 4 3 3 2" xfId="5932" xr:uid="{07430A50-E0AA-4F6C-981D-886970C2C95A}"/>
    <cellStyle name="Normal 8 3 4 3 4" xfId="3799" xr:uid="{04BB686C-0505-4012-9DF4-11C52E43CBB8}"/>
    <cellStyle name="Normal 8 3 4 4" xfId="2167" xr:uid="{E26B3723-4FCE-46F7-BC9F-4CB3785E22B6}"/>
    <cellStyle name="Normal 8 3 4 4 2" xfId="2168" xr:uid="{5C744A51-48E0-4980-80A0-FBDCF89261D3}"/>
    <cellStyle name="Normal 8 3 4 4 2 2" xfId="5933" xr:uid="{1DD997FE-C1DE-4145-9AEE-C9043DDEC049}"/>
    <cellStyle name="Normal 8 3 4 4 3" xfId="3800" xr:uid="{ED7F7410-E280-4DF9-B293-96D97609952C}"/>
    <cellStyle name="Normal 8 3 4 4 4" xfId="3801" xr:uid="{3F26C1CC-95CC-48B2-A853-A0EA84F49A6D}"/>
    <cellStyle name="Normal 8 3 4 5" xfId="2169" xr:uid="{7DDA7F46-AC5E-420F-81E6-F462DA4CA4AC}"/>
    <cellStyle name="Normal 8 3 4 5 2" xfId="5934" xr:uid="{34E18F91-1C9A-48E6-BD68-44544D9CC6D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2 2 2" xfId="5935" xr:uid="{31009B4C-1526-42B0-A68E-9C1A749FFAE5}"/>
    <cellStyle name="Normal 8 3 5 2 2 3" xfId="5936" xr:uid="{50FDE82B-8368-4791-A636-5C94822C0C20}"/>
    <cellStyle name="Normal 8 3 5 2 3" xfId="2172" xr:uid="{152FE4B5-D023-40C8-B625-4F99184488F1}"/>
    <cellStyle name="Normal 8 3 5 2 3 2" xfId="5937" xr:uid="{79A2F379-A1FE-4ABC-AE58-50C5907DBF3F}"/>
    <cellStyle name="Normal 8 3 5 2 4" xfId="3804" xr:uid="{A3258552-A472-442D-8E83-83953B07319D}"/>
    <cellStyle name="Normal 8 3 5 3" xfId="2173" xr:uid="{575C0027-10F3-4EEA-AB86-236FB04E3951}"/>
    <cellStyle name="Normal 8 3 5 3 2" xfId="2174" xr:uid="{AC827A67-7A34-4F97-B7DE-38B6D667ECE2}"/>
    <cellStyle name="Normal 8 3 5 3 2 2" xfId="5938" xr:uid="{2A430E39-D34F-4020-A90D-6EF1170A5B58}"/>
    <cellStyle name="Normal 8 3 5 3 3" xfId="3805" xr:uid="{DFF371EF-01F8-4D9B-BDED-199414A49247}"/>
    <cellStyle name="Normal 8 3 5 3 4" xfId="3806" xr:uid="{EEC7ADE3-DE16-4414-B68B-B092628DE247}"/>
    <cellStyle name="Normal 8 3 5 4" xfId="2175" xr:uid="{14F51ABA-6A2E-4D3F-9768-048721E11B9A}"/>
    <cellStyle name="Normal 8 3 5 4 2" xfId="5939" xr:uid="{57E3B58C-CA00-4311-93D1-3EE7A7DC178F}"/>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2 2" xfId="5940" xr:uid="{ADD0DB48-E909-4864-ADE4-C3E3EAD31832}"/>
    <cellStyle name="Normal 8 3 6 2 3" xfId="3809" xr:uid="{41690437-9E6F-473F-A86F-4319403AC84D}"/>
    <cellStyle name="Normal 8 3 6 2 4" xfId="3810" xr:uid="{AD338F9B-CF65-41C2-BB08-19E81325F5A9}"/>
    <cellStyle name="Normal 8 3 6 3" xfId="2178" xr:uid="{4169FA0D-F3F8-4A1B-83C9-C78AE59F6A23}"/>
    <cellStyle name="Normal 8 3 6 3 2" xfId="5941" xr:uid="{8D4547F3-D3FB-4AC3-9B8E-318A924013E8}"/>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2 2" xfId="5942" xr:uid="{56B8821B-58CC-4C94-95D6-6E60EA30F45F}"/>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2 2" xfId="5943" xr:uid="{CEE80518-DD89-414F-A542-7F5C6DBF3781}"/>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2 2" xfId="5944" xr:uid="{3662C574-062A-489A-8931-5F8E2C7065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2 2" xfId="5945" xr:uid="{D277CE2B-95E3-4032-9EEA-ED839D540412}"/>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2 2" xfId="5946" xr:uid="{8789FEA9-4AD5-4916-8CDB-844F4C89AF7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2 2" xfId="6082" xr:uid="{0701E2C7-35DD-4BFD-812C-C2EB3E7BED4B}"/>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2 2 2" xfId="5947" xr:uid="{ED249BBB-708F-459F-865F-F5076D1A0835}"/>
    <cellStyle name="Normal 9 3 2 2 2 2 2 2 3" xfId="5948" xr:uid="{94AFFE7B-28C1-438F-BCD6-8BE6FDFCF151}"/>
    <cellStyle name="Normal 9 3 2 2 2 2 2 3" xfId="2233" xr:uid="{8A91E474-ECB1-4439-968E-AA3CF8CAEEDF}"/>
    <cellStyle name="Normal 9 3 2 2 2 2 2 3 2" xfId="5949" xr:uid="{C6271BE3-93FC-4557-BCD0-28593348A03C}"/>
    <cellStyle name="Normal 9 3 2 2 2 2 2 4" xfId="5950" xr:uid="{C8F4F564-4450-4E6D-8B8B-E386F6904313}"/>
    <cellStyle name="Normal 9 3 2 2 2 2 3" xfId="2234" xr:uid="{2DA10B6E-12BD-4FF2-95A7-411516971606}"/>
    <cellStyle name="Normal 9 3 2 2 2 2 3 2" xfId="2235" xr:uid="{F2D3DE97-9E2F-49F4-B26D-5245D8BEC212}"/>
    <cellStyle name="Normal 9 3 2 2 2 2 3 2 2" xfId="5951" xr:uid="{47AF4841-D26B-475C-AC21-09C4B5EE94E2}"/>
    <cellStyle name="Normal 9 3 2 2 2 2 3 3" xfId="5952" xr:uid="{1998C7FC-8056-44BE-9C74-CFD92C547BE9}"/>
    <cellStyle name="Normal 9 3 2 2 2 2 4" xfId="2236" xr:uid="{84963963-D39C-4021-AAC9-28F626390682}"/>
    <cellStyle name="Normal 9 3 2 2 2 2 4 2" xfId="5953" xr:uid="{59C16B5B-4BDE-41C4-82D7-AB5FD63D85E1}"/>
    <cellStyle name="Normal 9 3 2 2 2 2 5" xfId="5954" xr:uid="{C80FBEEF-E51E-4580-93F6-D2A6768BBD4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2 2 2" xfId="5955" xr:uid="{34E94417-B7CD-4492-A2E1-684BF651F906}"/>
    <cellStyle name="Normal 9 3 2 2 2 3 2 3" xfId="5956" xr:uid="{B143FCAB-F8F0-4F70-AD19-782D431CBCDB}"/>
    <cellStyle name="Normal 9 3 2 2 2 3 3" xfId="2239" xr:uid="{965465B7-9BF1-4FAA-ADAD-6FDAB598C039}"/>
    <cellStyle name="Normal 9 3 2 2 2 3 3 2" xfId="5957" xr:uid="{F34D85D2-328D-47BB-A97E-157457D9C728}"/>
    <cellStyle name="Normal 9 3 2 2 2 3 4" xfId="4031" xr:uid="{C79AFCD1-886B-4EDC-A62D-399608BCB9E8}"/>
    <cellStyle name="Normal 9 3 2 2 2 4" xfId="2240" xr:uid="{DD698271-A6C9-4F69-8891-E92DE52CB338}"/>
    <cellStyle name="Normal 9 3 2 2 2 4 2" xfId="2241" xr:uid="{7BE43BEB-EB07-439E-A1A9-234DB8768B40}"/>
    <cellStyle name="Normal 9 3 2 2 2 4 2 2" xfId="5958" xr:uid="{EA738E62-228D-4BFA-811F-F0B5132C53E3}"/>
    <cellStyle name="Normal 9 3 2 2 2 4 3" xfId="5959" xr:uid="{D43B0581-2C4A-4192-818B-CCBB4F763914}"/>
    <cellStyle name="Normal 9 3 2 2 2 5" xfId="2242" xr:uid="{6677EE17-E2D1-40F0-928B-8AEFA27EE2D4}"/>
    <cellStyle name="Normal 9 3 2 2 2 5 2" xfId="5960" xr:uid="{0D0E65B4-DE63-4AE3-B4D6-60333FBFB25E}"/>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2 2 2" xfId="5961" xr:uid="{0D2D2C37-5AB9-4971-B80C-2CBC86F87342}"/>
    <cellStyle name="Normal 9 3 2 3 2 2 2 3" xfId="5962" xr:uid="{AC7A0CCB-E097-4256-91D1-E398F03F5C71}"/>
    <cellStyle name="Normal 9 3 2 3 2 2 3" xfId="2269" xr:uid="{482FC575-6BB5-4DA5-9708-328D31C1A8ED}"/>
    <cellStyle name="Normal 9 3 2 3 2 2 3 2" xfId="5963" xr:uid="{220F60CC-18E7-48AC-BDEC-6E86DEBCEF0A}"/>
    <cellStyle name="Normal 9 3 2 3 2 2 4" xfId="5964" xr:uid="{E23FE7E4-8200-4883-8DB5-A535CC97AACB}"/>
    <cellStyle name="Normal 9 3 2 3 2 3" xfId="2270" xr:uid="{F7254D3D-7812-420E-8F28-4CE616432F6F}"/>
    <cellStyle name="Normal 9 3 2 3 2 3 2" xfId="2271" xr:uid="{952C13FC-DDAC-4F91-AEDF-E3C8CFE1E804}"/>
    <cellStyle name="Normal 9 3 2 3 2 3 2 2" xfId="5965" xr:uid="{57FFFA51-2CA7-4FA3-9179-D6B544204CED}"/>
    <cellStyle name="Normal 9 3 2 3 2 3 3" xfId="5966" xr:uid="{EC57D97B-7B38-4A8D-A59C-5225EDCC507A}"/>
    <cellStyle name="Normal 9 3 2 3 2 4" xfId="2272" xr:uid="{19543914-EA19-4D7E-BC9A-77EA993B0343}"/>
    <cellStyle name="Normal 9 3 2 3 2 4 2" xfId="5967" xr:uid="{19576FBC-6F0F-4840-854A-165B573D136E}"/>
    <cellStyle name="Normal 9 3 2 3 2 5" xfId="5968" xr:uid="{D60A288B-5947-4CEE-B2AC-5ECA60744D18}"/>
    <cellStyle name="Normal 9 3 2 3 3" xfId="836" xr:uid="{CF4D9570-AE95-4C8A-A067-4E8358834561}"/>
    <cellStyle name="Normal 9 3 2 3 3 2" xfId="2273" xr:uid="{B44A8882-FBD4-4DBD-8E31-2573F8863886}"/>
    <cellStyle name="Normal 9 3 2 3 3 2 2" xfId="2274" xr:uid="{3FB35500-7F1B-4F5F-840E-CCFF4E97AEC2}"/>
    <cellStyle name="Normal 9 3 2 3 3 2 2 2" xfId="5969" xr:uid="{F926C0DA-947A-4400-A854-2266C8ACB443}"/>
    <cellStyle name="Normal 9 3 2 3 3 2 3" xfId="5970" xr:uid="{53433663-4D43-4F59-9F94-7285D387A02D}"/>
    <cellStyle name="Normal 9 3 2 3 3 3" xfId="2275" xr:uid="{1AF34E6C-A3EF-4CED-9183-34C2C417BEED}"/>
    <cellStyle name="Normal 9 3 2 3 3 3 2" xfId="5971" xr:uid="{EBA003C6-F196-40F4-8A98-6E1B77159E04}"/>
    <cellStyle name="Normal 9 3 2 3 3 4" xfId="4035" xr:uid="{966D07B7-CE9B-415D-9C7A-9A11D365E8C3}"/>
    <cellStyle name="Normal 9 3 2 3 4" xfId="2276" xr:uid="{BE41A98A-0FB7-4437-B692-30C6D700A88D}"/>
    <cellStyle name="Normal 9 3 2 3 4 2" xfId="2277" xr:uid="{ED16A18D-56D1-4E87-B651-6CA52DEDD916}"/>
    <cellStyle name="Normal 9 3 2 3 4 2 2" xfId="5972" xr:uid="{D1B7AB31-D9FA-4278-84DD-31AFF6B570D7}"/>
    <cellStyle name="Normal 9 3 2 3 4 3" xfId="5973" xr:uid="{003D4E28-3CB3-4F62-B733-354D99FF39D8}"/>
    <cellStyle name="Normal 9 3 2 3 5" xfId="2278" xr:uid="{B394FB98-BB66-45F8-BE9D-267E6D2A707E}"/>
    <cellStyle name="Normal 9 3 2 3 5 2" xfId="5974" xr:uid="{D5F1B761-E07D-4642-9AE2-CB50C9BC423F}"/>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2 2 2" xfId="5975" xr:uid="{8BD2BA17-407D-49F1-9C5E-749F9BE11394}"/>
    <cellStyle name="Normal 9 3 3 2 2 2 2 3" xfId="5976" xr:uid="{6430F92F-BD3F-4461-95A5-258033987614}"/>
    <cellStyle name="Normal 9 3 3 2 2 2 3" xfId="2305" xr:uid="{019FC6C6-3F00-4C71-8BEE-4BE926914A4C}"/>
    <cellStyle name="Normal 9 3 3 2 2 2 3 2" xfId="5977" xr:uid="{2ADDDC0D-5819-4940-89E9-D71371B2E2B3}"/>
    <cellStyle name="Normal 9 3 3 2 2 2 4" xfId="5978" xr:uid="{8680770E-99BC-4334-A018-7B8CA84AE39E}"/>
    <cellStyle name="Normal 9 3 3 2 2 3" xfId="2306" xr:uid="{B65DAD95-25B6-488B-BF8F-6F3FE874F021}"/>
    <cellStyle name="Normal 9 3 3 2 2 3 2" xfId="2307" xr:uid="{D22F2D28-C6C7-4128-8BFD-0EF811884A3F}"/>
    <cellStyle name="Normal 9 3 3 2 2 3 2 2" xfId="5979" xr:uid="{999EA429-7C53-4C5B-A39D-0F52F293E71D}"/>
    <cellStyle name="Normal 9 3 3 2 2 3 3" xfId="5980" xr:uid="{9728A8FB-F666-40A6-856C-E87D2089083F}"/>
    <cellStyle name="Normal 9 3 3 2 2 4" xfId="2308" xr:uid="{178C6D4F-FD88-4B13-BCAA-8DD2316A3214}"/>
    <cellStyle name="Normal 9 3 3 2 2 4 2" xfId="5981" xr:uid="{0FAED620-F113-46FF-AD21-360B94BF83A7}"/>
    <cellStyle name="Normal 9 3 3 2 2 5" xfId="5982" xr:uid="{79B55B23-6061-4CC3-830F-951EE9F9D6DB}"/>
    <cellStyle name="Normal 9 3 3 2 3" xfId="844" xr:uid="{857E7DA2-AED9-4AF5-9261-F1F48D78DC23}"/>
    <cellStyle name="Normal 9 3 3 2 3 2" xfId="2309" xr:uid="{F6B629A6-95ED-45EB-BDA8-83150BE23CB6}"/>
    <cellStyle name="Normal 9 3 3 2 3 2 2" xfId="2310" xr:uid="{4FB379F3-1330-42ED-A712-BE6A839AB781}"/>
    <cellStyle name="Normal 9 3 3 2 3 2 2 2" xfId="5983" xr:uid="{7FAF0F01-A9AB-44C5-8543-5070A4115414}"/>
    <cellStyle name="Normal 9 3 3 2 3 2 3" xfId="5984" xr:uid="{0B28C46C-27B0-4C8C-A8BE-27DC459C4BF3}"/>
    <cellStyle name="Normal 9 3 3 2 3 3" xfId="2311" xr:uid="{E441F827-3808-4F7F-837C-BE0D91C5A7F6}"/>
    <cellStyle name="Normal 9 3 3 2 3 3 2" xfId="5985" xr:uid="{025E3016-99C3-4458-A867-9151435A200D}"/>
    <cellStyle name="Normal 9 3 3 2 3 4" xfId="4039" xr:uid="{7F5D0505-7054-4064-94D9-7DD398383873}"/>
    <cellStyle name="Normal 9 3 3 2 4" xfId="2312" xr:uid="{2261F83C-C060-445E-8414-4C4415C8E73A}"/>
    <cellStyle name="Normal 9 3 3 2 4 2" xfId="2313" xr:uid="{AE930BC6-6002-476B-B405-E5AF435FF170}"/>
    <cellStyle name="Normal 9 3 3 2 4 2 2" xfId="5986" xr:uid="{3633A912-760B-4F85-BA9D-3398D37D4B02}"/>
    <cellStyle name="Normal 9 3 3 2 4 3" xfId="5987" xr:uid="{27CF68C8-EA51-4C23-8B68-1FC0D0C43D3A}"/>
    <cellStyle name="Normal 9 3 3 2 5" xfId="2314" xr:uid="{031E3798-5A2A-4D98-8987-941B765FF9B8}"/>
    <cellStyle name="Normal 9 3 3 2 5 2" xfId="5988" xr:uid="{708AD0A9-9B78-423B-9F12-22D1E72C936B}"/>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2 2 2" xfId="5989" xr:uid="{8B07174F-E3E1-4BEC-8CD0-FE2BE5591684}"/>
    <cellStyle name="Normal 9 3 4 2 2 2 2 2 3" xfId="6109" xr:uid="{71011401-579E-4BF2-8EBA-CE33209BC412}"/>
    <cellStyle name="Normal 9 3 4 2 2 2 3" xfId="4797" xr:uid="{73B60691-B4DE-477D-8EC9-64201297FC54}"/>
    <cellStyle name="Normal 9 3 4 2 2 2 3 2" xfId="5990" xr:uid="{4DBFFFAD-8017-48FF-9931-9D29C197A56C}"/>
    <cellStyle name="Normal 9 3 4 2 2 2 3 3" xfId="6103" xr:uid="{FA0FE4BB-BF3B-48CB-B8AD-11C6532C3531}"/>
    <cellStyle name="Normal 9 3 4 2 2 3" xfId="2341" xr:uid="{3872D82C-57C9-47E4-AF3B-E7E86DBC0222}"/>
    <cellStyle name="Normal 9 3 4 2 2 3 2" xfId="4799" xr:uid="{7BA70272-91AB-4DF2-BD96-C0F60D30DCF1}"/>
    <cellStyle name="Normal 9 3 4 2 2 3 2 2" xfId="5991" xr:uid="{88330925-34D2-4AB1-AEC9-606B84E464FF}"/>
    <cellStyle name="Normal 9 3 4 2 2 3 2 3" xfId="6096" xr:uid="{E840C688-4C1A-4E4A-B1A1-87580D1E1C6C}"/>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2 2 2" xfId="5992" xr:uid="{2426F18A-8B3E-48F6-ABF7-04A818A99743}"/>
    <cellStyle name="Normal 9 3 4 2 3 2 2 3" xfId="6095" xr:uid="{CEE73992-B23A-413A-9381-613F900C26A4}"/>
    <cellStyle name="Normal 9 3 4 2 3 3" xfId="4801" xr:uid="{61A4A001-E072-4390-821D-6F2190A4BBDD}"/>
    <cellStyle name="Normal 9 3 4 2 3 3 2" xfId="5993" xr:uid="{F8696248-DE1D-440B-81E1-3BBE550E2C1A}"/>
    <cellStyle name="Normal 9 3 4 2 3 3 3" xfId="6108" xr:uid="{B9016013-E6A9-4230-BA34-F61B98BC6F45}"/>
    <cellStyle name="Normal 9 3 4 2 4" xfId="2344" xr:uid="{2DD69D0B-32B9-4263-A9A9-C30B4CA36341}"/>
    <cellStyle name="Normal 9 3 4 2 4 2" xfId="4803" xr:uid="{3E2CADD1-00F9-453E-9788-D1D8A26C6D75}"/>
    <cellStyle name="Normal 9 3 4 2 4 2 2" xfId="5994" xr:uid="{C911910C-5D05-49AE-92CD-08A05B17DF5D}"/>
    <cellStyle name="Normal 9 3 4 2 4 2 3" xfId="6089" xr:uid="{513C8AB0-FEEC-4F11-BF32-A641ABA0F5F8}"/>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2 2 2" xfId="5995" xr:uid="{02C4F32B-9404-479A-BD5B-1A4F34C29B58}"/>
    <cellStyle name="Normal 9 3 4 3 2 2 2 3" xfId="6090" xr:uid="{AD4AA609-44D5-4603-8D6B-D0F901C2CC78}"/>
    <cellStyle name="Normal 9 3 4 3 2 3" xfId="4806" xr:uid="{09D02287-8A78-4FBB-AE94-54AFFBAC0B0E}"/>
    <cellStyle name="Normal 9 3 4 3 2 3 2" xfId="5996" xr:uid="{3FC33364-D4D1-4C58-A990-1D13B76F362F}"/>
    <cellStyle name="Normal 9 3 4 3 2 3 3" xfId="6094" xr:uid="{7A01CBEE-8535-41D0-ADBD-B1C0C44A3F12}"/>
    <cellStyle name="Normal 9 3 4 3 3" xfId="2347" xr:uid="{B77551EE-52F3-49EA-B521-D108082EDA71}"/>
    <cellStyle name="Normal 9 3 4 3 3 2" xfId="4808" xr:uid="{3FACEB2C-6E3E-47BB-BF5E-5725BE77BB22}"/>
    <cellStyle name="Normal 9 3 4 3 3 2 2" xfId="5997" xr:uid="{A8F626C5-AEB3-44AB-9A28-5124D0CA90EB}"/>
    <cellStyle name="Normal 9 3 4 3 3 2 3" xfId="6091" xr:uid="{CDD906CE-2344-407A-8D3D-7788373B7F7C}"/>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2 2 2" xfId="5998" xr:uid="{C3041925-1913-4517-8525-95752273464A}"/>
    <cellStyle name="Normal 9 3 4 4 2 2 3" xfId="6105" xr:uid="{53729403-EF57-4BF3-B526-55AD0A627F61}"/>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5 2 2" xfId="5999" xr:uid="{679BDD62-E829-47ED-9774-6D76EAF54CB8}"/>
    <cellStyle name="Normal 9 3 4 5 2 3" xfId="6111" xr:uid="{54EFECDC-D72F-4714-A72A-E266034ABD49}"/>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2 2 2" xfId="6000" xr:uid="{C8E94059-5798-445A-82ED-989BF3F41095}"/>
    <cellStyle name="Normal 9 4 2 2 2 2 2 2 2 3" xfId="6113" xr:uid="{B1E0003C-04B5-47F3-B98A-B2726268F500}"/>
    <cellStyle name="Normal 9 4 2 2 2 2 2 3" xfId="4862" xr:uid="{A3FE1BE1-9B42-4F75-B795-FA5CD1D4BCCF}"/>
    <cellStyle name="Normal 9 4 2 2 2 2 2 3 2" xfId="6001" xr:uid="{6A25F4EE-DCB4-436C-8162-4BB781C0D86E}"/>
    <cellStyle name="Normal 9 4 2 2 2 2 2 3 3" xfId="6112" xr:uid="{373C37B7-7C4B-48BA-9681-7D16C25017FD}"/>
    <cellStyle name="Normal 9 4 2 2 2 2 3" xfId="2377" xr:uid="{74CC1C70-C179-4592-8FEB-410F557581C9}"/>
    <cellStyle name="Normal 9 4 2 2 2 2 3 2" xfId="4864" xr:uid="{537A8214-E52B-4879-BD26-9BAF2D3A8624}"/>
    <cellStyle name="Normal 9 4 2 2 2 2 3 2 2" xfId="6002" xr:uid="{67FA60C3-26F3-4893-A793-E1688A928CFB}"/>
    <cellStyle name="Normal 9 4 2 2 2 2 3 2 3" xfId="6114" xr:uid="{9E629187-67B2-4C1B-95B1-4CC08330C319}"/>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2 2 2" xfId="6003" xr:uid="{52D5118D-18C9-4278-A5F3-4BE98611B680}"/>
    <cellStyle name="Normal 9 4 2 2 2 3 2 2 3" xfId="6115" xr:uid="{0F2EA037-8346-4940-A5E9-52A88ADF32BA}"/>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4 2 2" xfId="6004" xr:uid="{4562DF20-0BBD-416A-AF3A-66E816C22A65}"/>
    <cellStyle name="Normal 9 4 2 2 2 4 2 3" xfId="6116" xr:uid="{451E36D5-9A78-4902-8ED7-886D1B29F660}"/>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2 2 2" xfId="6005" xr:uid="{32344A47-0E74-4E1F-86E2-D5FBA602926C}"/>
    <cellStyle name="Normal 9 4 2 2 3 2 2 2 3" xfId="6117" xr:uid="{0EBFB5C6-3E8D-4628-A012-1352A73EC8E7}"/>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3 2 2" xfId="6006" xr:uid="{6832BF73-19D9-4B2C-A9E5-3145DFF2355F}"/>
    <cellStyle name="Normal 9 4 2 2 3 3 2 3" xfId="6118" xr:uid="{060075DB-ED45-4BD8-99CD-8DA5BF610C10}"/>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2 2 2" xfId="6007" xr:uid="{F443E2DB-56A3-47C4-9773-EB9F5155CB0D}"/>
    <cellStyle name="Normal 9 4 2 2 4 2 2 3" xfId="6119" xr:uid="{AB31C130-A799-45B8-AE25-9F0C24E70B8A}"/>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2 3" xfId="6008" xr:uid="{FEEB480B-4E8B-4EE5-AE05-01B4C4465BC7}"/>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2 4" xfId="6009" xr:uid="{35CC3348-E66B-40DF-AC81-9AD42B140F79}"/>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3 3" xfId="6010" xr:uid="{07FFDCE0-D9D8-4434-9346-383C9C0611CF}"/>
    <cellStyle name="Normal 9 4 3 2 2 4" xfId="4085" xr:uid="{7CEC2C5A-9D85-4919-8AB9-31CD151E0B7C}"/>
    <cellStyle name="Normal 9 4 3 2 2 4 2" xfId="4938" xr:uid="{24DD2028-BCCC-4304-A929-FA0ECB0DEF95}"/>
    <cellStyle name="Normal 9 4 3 2 2 4 2 2" xfId="6011" xr:uid="{93AA739C-475F-4427-B7A6-B9CA14C1DD9B}"/>
    <cellStyle name="Normal 9 4 3 2 2 4 2 3" xfId="6121" xr:uid="{34D32424-29F6-412D-B081-EF66722C2516}"/>
    <cellStyle name="Normal 9 4 3 2 2 5" xfId="4934" xr:uid="{D6DDF80D-3D31-4C84-A8F1-2761452A53AC}"/>
    <cellStyle name="Normal 9 4 3 2 2 5 2" xfId="6012" xr:uid="{0FB80D36-3D65-43A3-BD32-54F8B9ACC081}"/>
    <cellStyle name="Normal 9 4 3 2 2 5 3" xfId="6120" xr:uid="{8A7976CE-069A-411E-A1AD-EE94C31A18FE}"/>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2 3" xfId="6013" xr:uid="{89221096-4970-4171-9C36-91AC0D70C917}"/>
    <cellStyle name="Normal 9 4 3 2 3 3" xfId="4086" xr:uid="{FC51D65C-EABD-438B-8A9D-5BEB0450C60D}"/>
    <cellStyle name="Normal 9 4 3 2 3 3 2" xfId="4941" xr:uid="{B3DD3D9C-C8A5-4A18-89FD-1A6153E1B6DF}"/>
    <cellStyle name="Normal 9 4 3 2 3 3 2 2" xfId="6014" xr:uid="{6A2FE8E5-0266-4A32-8B49-328EE2F62834}"/>
    <cellStyle name="Normal 9 4 3 2 3 3 2 3" xfId="6122" xr:uid="{94C071DA-8A80-4B6F-A783-CF0D92FAE54E}"/>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4 3" xfId="6015" xr:uid="{E7A63DF4-FCE1-4885-8817-0CCAF9EAD0DB}"/>
    <cellStyle name="Normal 9 4 3 2 5" xfId="4088" xr:uid="{DDFA90C6-BBB8-474E-A48F-AC37F3EA3A44}"/>
    <cellStyle name="Normal 9 4 3 2 5 2" xfId="4944" xr:uid="{70AAA725-2E64-4FA0-800B-C7299310C695}"/>
    <cellStyle name="Normal 9 4 3 2 5 2 2" xfId="6016" xr:uid="{825A3F79-CCED-48B5-9E93-D07BC33D6249}"/>
    <cellStyle name="Normal 9 4 3 2 5 2 3" xfId="6123" xr:uid="{F3224866-6456-4276-B757-349FEE5793A2}"/>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2 3" xfId="6017" xr:uid="{7101306D-33F0-41BC-9272-39B23696067C}"/>
    <cellStyle name="Normal 9 4 3 3 2 3" xfId="4090" xr:uid="{85E5F3C9-DF72-4552-BC69-A0EB8DD874A1}"/>
    <cellStyle name="Normal 9 4 3 3 2 3 2" xfId="4949" xr:uid="{CF92C14D-78DB-43E1-B54D-660D3ABB0D59}"/>
    <cellStyle name="Normal 9 4 3 3 2 3 2 2" xfId="6018" xr:uid="{5B974D1F-4E4E-4AD5-9F64-7242D39684FA}"/>
    <cellStyle name="Normal 9 4 3 3 2 3 2 3" xfId="6124" xr:uid="{9A788E27-64B3-4881-9B00-86E5C40CD18F}"/>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3 3" xfId="6019" xr:uid="{797FE039-E0F5-46D7-8780-F3F2DF60BE64}"/>
    <cellStyle name="Normal 9 4 3 3 4" xfId="4092" xr:uid="{E207FB93-AA27-400A-85EC-69BB86B8127E}"/>
    <cellStyle name="Normal 9 4 3 3 4 2" xfId="4952" xr:uid="{18B5623B-5AC4-4E2F-A098-567F0775F8C0}"/>
    <cellStyle name="Normal 9 4 3 3 4 2 2" xfId="6020" xr:uid="{7DB1E647-B268-4886-8FA0-8A1C0A4ACF4D}"/>
    <cellStyle name="Normal 9 4 3 3 4 2 3" xfId="6125" xr:uid="{5CC99A0A-48BB-4701-8E43-181C36E7465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2 3" xfId="6021" xr:uid="{73FEBA57-AB0D-4087-B466-1F602C0C4C63}"/>
    <cellStyle name="Normal 9 4 3 4 3" xfId="4094" xr:uid="{A362C207-AE9A-47AA-8181-EE27B0E2D959}"/>
    <cellStyle name="Normal 9 4 3 4 3 2" xfId="4956" xr:uid="{983C491C-4FAF-4859-8CB5-7487DCBF5A76}"/>
    <cellStyle name="Normal 9 4 3 4 3 2 2" xfId="6022" xr:uid="{1B16DD4E-C3C7-478B-813E-437795BF0477}"/>
    <cellStyle name="Normal 9 4 3 4 3 2 3" xfId="6126" xr:uid="{411EEED3-FA8A-4C5F-A8D7-EE69A5A76C4F}"/>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2 2 2" xfId="6023" xr:uid="{E03706F3-8F82-48CE-9192-14F448430572}"/>
    <cellStyle name="Normal 9 4 3 5 2 2 3" xfId="6127" xr:uid="{77B9068B-D9A6-4C99-84C1-4648B1F02C4A}"/>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6 2 2" xfId="6024" xr:uid="{3AD0E3B3-A962-4E95-87F0-2B2A32DC2644}"/>
    <cellStyle name="Normal 9 4 3 6 2 3" xfId="6128" xr:uid="{154FFC78-9D42-4734-91B4-81B632550DCE}"/>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2 2 2" xfId="6025" xr:uid="{321E4D37-0AE3-452A-ABC0-06A586FE77A3}"/>
    <cellStyle name="Normal 9 4 4 2 2 2 2 2 3" xfId="6130" xr:uid="{4D3729B3-4020-4992-BAD5-D5CC80DAC105}"/>
    <cellStyle name="Normal 9 4 4 2 2 2 3" xfId="4968" xr:uid="{34B75E95-EC59-4DB1-8885-103C692ECFCC}"/>
    <cellStyle name="Normal 9 4 4 2 2 2 3 2" xfId="6026" xr:uid="{68764110-B12F-412F-B63E-4D127C32926B}"/>
    <cellStyle name="Normal 9 4 4 2 2 2 3 3" xfId="6129" xr:uid="{DD50F667-B892-41F2-A625-8B36F07F36DE}"/>
    <cellStyle name="Normal 9 4 4 2 2 3" xfId="2425" xr:uid="{159DED00-67AE-4BB8-B0C7-C38E7571BEE2}"/>
    <cellStyle name="Normal 9 4 4 2 2 3 2" xfId="4970" xr:uid="{C61A8580-D33B-4C3B-802E-AF19779F8B1E}"/>
    <cellStyle name="Normal 9 4 4 2 2 3 2 2" xfId="6027" xr:uid="{51F43D6D-58C6-447A-BCA2-B8FB3BFAE7E2}"/>
    <cellStyle name="Normal 9 4 4 2 2 3 2 3" xfId="6131" xr:uid="{54D92030-1EA9-4AE6-8D93-EFEB0133B7AC}"/>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2 2 2" xfId="6028" xr:uid="{EE675FB5-C2B3-4450-AD1F-C3BCB1EBACDF}"/>
    <cellStyle name="Normal 9 4 4 2 3 2 2 3" xfId="6133" xr:uid="{1D989097-B469-4917-A1F4-DD384F5BB70B}"/>
    <cellStyle name="Normal 9 4 4 2 3 3" xfId="4972" xr:uid="{B367421D-9FDC-482E-B979-BA95E59FC02E}"/>
    <cellStyle name="Normal 9 4 4 2 3 3 2" xfId="6029" xr:uid="{4C66662D-8BC0-492A-941A-645740896662}"/>
    <cellStyle name="Normal 9 4 4 2 3 3 3" xfId="6132" xr:uid="{8FB09EA7-C7FC-464A-8B38-70F707176827}"/>
    <cellStyle name="Normal 9 4 4 2 4" xfId="2428" xr:uid="{BE48FBB8-B852-4719-95CF-FAD32A83783A}"/>
    <cellStyle name="Normal 9 4 4 2 4 2" xfId="4974" xr:uid="{EA0A1763-332B-4D56-820C-7E0C9372DE20}"/>
    <cellStyle name="Normal 9 4 4 2 4 2 2" xfId="6030" xr:uid="{D8A61930-10CA-4023-8BAD-64B0CC77081E}"/>
    <cellStyle name="Normal 9 4 4 2 4 2 3" xfId="6134" xr:uid="{6813DCFD-1FB4-419E-A844-67133F4442EF}"/>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2 2 2" xfId="6031" xr:uid="{2AF44D5B-19BB-4B83-87E3-971EB972776D}"/>
    <cellStyle name="Normal 9 4 4 3 2 2 2 3" xfId="6136" xr:uid="{1D71BB45-2FE4-42E8-B8D9-2AF48401E396}"/>
    <cellStyle name="Normal 9 4 4 3 2 3" xfId="4977" xr:uid="{58B92372-EDD1-48F3-A2B4-E2B4D1737305}"/>
    <cellStyle name="Normal 9 4 4 3 2 3 2" xfId="6032" xr:uid="{C12BDA97-3EEB-44CC-9F53-5FA04FDA1394}"/>
    <cellStyle name="Normal 9 4 4 3 2 3 3" xfId="6135" xr:uid="{7AD8BC8B-B01B-417E-A08B-850B2667682D}"/>
    <cellStyle name="Normal 9 4 4 3 3" xfId="2431" xr:uid="{EF422691-8F82-40AB-9DBF-EC55C17B28D4}"/>
    <cellStyle name="Normal 9 4 4 3 3 2" xfId="4979" xr:uid="{75C1B8C9-93AF-4ACC-A120-A5A950D60A9D}"/>
    <cellStyle name="Normal 9 4 4 3 3 2 2" xfId="6033" xr:uid="{74A19F55-615B-49FA-B8FC-BBB69200E40A}"/>
    <cellStyle name="Normal 9 4 4 3 3 2 3" xfId="6137" xr:uid="{8FF0F64E-C7BE-4DCF-850B-33DCD835E6C5}"/>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2 2 2" xfId="6034" xr:uid="{1CA2C0AB-655E-47DC-8B1C-D2D188FE3D00}"/>
    <cellStyle name="Normal 9 4 4 4 2 2 3" xfId="6138" xr:uid="{52EA815D-66AB-4DC5-B0DB-87DBA2AF1B38}"/>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5 2 2" xfId="6035" xr:uid="{0DC2BC90-E6CD-4DE3-B938-9CC2C1C9D7D0}"/>
    <cellStyle name="Normal 9 4 4 5 2 3" xfId="6139" xr:uid="{1BB044EA-E2E8-4921-9FF8-BAFBD4D59D01}"/>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2 2 2" xfId="6036" xr:uid="{597EC597-95C2-4086-9FA1-7EE026D215EF}"/>
    <cellStyle name="Normal 9 4 5 2 2 2 2 3" xfId="6141" xr:uid="{547FF32E-6304-4145-8B91-D35D716134E5}"/>
    <cellStyle name="Normal 9 4 5 2 2 3" xfId="4990" xr:uid="{8C6B4FA7-E73D-463F-8C6D-B41F053B8E4A}"/>
    <cellStyle name="Normal 9 4 5 2 2 3 2" xfId="6037" xr:uid="{02E2C162-AE61-4510-BF3D-8E64F94E6FDA}"/>
    <cellStyle name="Normal 9 4 5 2 2 3 3" xfId="6140" xr:uid="{F74560B7-5C2B-4E68-AE1D-57552F67CA1B}"/>
    <cellStyle name="Normal 9 4 5 2 3" xfId="2437" xr:uid="{2409AE86-83C8-4DDE-9A8B-9746F5AFA6A2}"/>
    <cellStyle name="Normal 9 4 5 2 3 2" xfId="4992" xr:uid="{318B5250-AE7B-499A-A987-F44FD6C944A7}"/>
    <cellStyle name="Normal 9 4 5 2 3 2 2" xfId="6038" xr:uid="{E61568B3-F932-44AC-B3A1-B5961C244824}"/>
    <cellStyle name="Normal 9 4 5 2 3 2 3" xfId="6142" xr:uid="{57A3A8F0-CF2B-4187-8ABF-D9987FD3C0BF}"/>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2 2 2" xfId="6039" xr:uid="{48ACBE50-6798-453F-B29A-7DF5F29627E8}"/>
    <cellStyle name="Normal 9 4 5 3 2 2 3" xfId="6143" xr:uid="{58627431-D1B3-4F4F-A94D-0B3C30391F66}"/>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4 2 2" xfId="6040" xr:uid="{6A0C6935-6925-49F1-982A-CCC1B81C4BBD}"/>
    <cellStyle name="Normal 9 4 5 4 2 3" xfId="6144" xr:uid="{8EF60FC3-D54C-4DEF-BF68-9F0D9A2E5969}"/>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2 2 2" xfId="6041" xr:uid="{17AF76B2-1F15-43EF-B8C9-941D567705C8}"/>
    <cellStyle name="Normal 9 4 6 2 2 2 3" xfId="6145" xr:uid="{5B053C59-FB2E-494E-A0C1-82ACC4F5A712}"/>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3 2 2" xfId="6042" xr:uid="{837245B2-57D2-4596-9CB4-5C973BA6BDF3}"/>
    <cellStyle name="Normal 9 4 6 3 2 3" xfId="6146" xr:uid="{CA3D66FB-B0C0-4A78-B5A4-9F3F89AD8462}"/>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2 2 2" xfId="6043" xr:uid="{E2379B5B-A1DE-4D32-8049-83B0A26F0610}"/>
    <cellStyle name="Normal 9 4 7 2 2 3" xfId="6147" xr:uid="{E5023658-BF08-45A9-B8B2-0175F2C4B23C}"/>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4 9 2 2" xfId="6083" xr:uid="{8F4C13C2-F803-43FE-83B8-A5787218E3E5}"/>
    <cellStyle name="Normal 9 4 9 2 3" xfId="6148" xr:uid="{AC01D89E-162A-4485-BD32-900338DB0D53}"/>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2 2 2" xfId="6044" xr:uid="{AC0DDC74-6462-4CD2-9E68-F5E1530C5B32}"/>
    <cellStyle name="Normal 9 5 2 2 2 2 2 2 3" xfId="6149" xr:uid="{55767A55-0022-4443-B7CC-EC645F0B5066}"/>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2 2 2" xfId="6045" xr:uid="{19250EBE-2769-41CB-8AB4-822706B03C09}"/>
    <cellStyle name="Normal 9 5 2 3 2 2 2 3" xfId="6150" xr:uid="{BBCD354E-1EC8-4088-8ABF-8CCC83AC8064}"/>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2 2 2" xfId="6046" xr:uid="{D83D49A1-F45D-4A0D-B901-283CCF0F6EDB}"/>
    <cellStyle name="Normal 9 6 2 2 2 2 2 3" xfId="6151" xr:uid="{241FFCDF-7D25-45AA-99A4-0FC417A60702}"/>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2 2 2" xfId="6047" xr:uid="{A3BF6939-35A7-45B0-917E-B988CF62A0D5}"/>
    <cellStyle name="Normal 9 6 3 2 2 2 3" xfId="6152" xr:uid="{AFE22C92-D675-4E6A-8386-86DC312F75FC}"/>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Percent 2 2 2" xfId="6084" xr:uid="{74D19744-8EF9-40C5-B95F-A352DD9E17B1}"/>
    <cellStyle name="Percent 2 2 3" xfId="6049" xr:uid="{7DF42320-584D-4606-916A-DDAA91D85ABE}"/>
    <cellStyle name="Percent 2 2 4" xfId="6153" xr:uid="{3ACAE8BB-5B80-4182-863E-1F5753130FBB}"/>
    <cellStyle name="Percent 2 3" xfId="6048" xr:uid="{84BD4E98-A5C9-4110-B9BB-4F86251343C3}"/>
    <cellStyle name="Percent 2 3 2" xfId="6085" xr:uid="{FF84B128-A254-4A0A-81F6-7F460934DB8C}"/>
    <cellStyle name="Percent 3" xfId="6086" xr:uid="{8B2E7493-0530-469C-9B1B-982B2CDB81B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1"/>
  <sheetViews>
    <sheetView tabSelected="1" zoomScale="90" zoomScaleNormal="90" workbookViewId="0">
      <selection activeCell="E6" sqref="E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715</v>
      </c>
      <c r="C10" s="132"/>
      <c r="D10" s="132"/>
      <c r="E10" s="132"/>
      <c r="F10" s="127"/>
      <c r="G10" s="128"/>
      <c r="H10" s="128" t="s">
        <v>715</v>
      </c>
      <c r="I10" s="132"/>
      <c r="J10" s="148">
        <v>51403</v>
      </c>
      <c r="K10" s="127"/>
    </row>
    <row r="11" spans="1:11">
      <c r="A11" s="126"/>
      <c r="B11" s="126" t="s">
        <v>716</v>
      </c>
      <c r="C11" s="132"/>
      <c r="D11" s="132"/>
      <c r="E11" s="132"/>
      <c r="F11" s="127"/>
      <c r="G11" s="128"/>
      <c r="H11" s="128" t="s">
        <v>716</v>
      </c>
      <c r="I11" s="132"/>
      <c r="J11" s="149"/>
      <c r="K11" s="127"/>
    </row>
    <row r="12" spans="1:11">
      <c r="A12" s="126"/>
      <c r="B12" s="126" t="s">
        <v>717</v>
      </c>
      <c r="C12" s="132"/>
      <c r="D12" s="132"/>
      <c r="E12" s="132"/>
      <c r="F12" s="127"/>
      <c r="G12" s="128"/>
      <c r="H12" s="128" t="s">
        <v>717</v>
      </c>
      <c r="I12" s="132"/>
      <c r="J12" s="132"/>
      <c r="K12" s="127"/>
    </row>
    <row r="13" spans="1:11">
      <c r="A13" s="126"/>
      <c r="B13" s="126" t="s">
        <v>718</v>
      </c>
      <c r="C13" s="132"/>
      <c r="D13" s="132"/>
      <c r="E13" s="132"/>
      <c r="F13" s="127"/>
      <c r="G13" s="128"/>
      <c r="H13" s="128" t="s">
        <v>718</v>
      </c>
      <c r="I13" s="132"/>
      <c r="J13" s="111" t="s">
        <v>16</v>
      </c>
      <c r="K13" s="127"/>
    </row>
    <row r="14" spans="1:11" ht="15" customHeight="1">
      <c r="A14" s="126"/>
      <c r="B14" s="126" t="s">
        <v>157</v>
      </c>
      <c r="C14" s="132"/>
      <c r="D14" s="132"/>
      <c r="E14" s="132"/>
      <c r="F14" s="127"/>
      <c r="G14" s="128"/>
      <c r="H14" s="128" t="s">
        <v>157</v>
      </c>
      <c r="I14" s="132"/>
      <c r="J14" s="150">
        <v>45182</v>
      </c>
      <c r="K14" s="127"/>
    </row>
    <row r="15" spans="1:11" ht="15" customHeight="1">
      <c r="A15" s="126"/>
      <c r="B15" s="6" t="s">
        <v>11</v>
      </c>
      <c r="C15" s="7"/>
      <c r="D15" s="7"/>
      <c r="E15" s="7"/>
      <c r="F15" s="8"/>
      <c r="G15" s="128"/>
      <c r="H15" s="9" t="s">
        <v>11</v>
      </c>
      <c r="I15" s="132"/>
      <c r="J15" s="151"/>
      <c r="K15" s="127"/>
    </row>
    <row r="16" spans="1:11" ht="15" customHeight="1">
      <c r="A16" s="126"/>
      <c r="B16" s="132"/>
      <c r="C16" s="132"/>
      <c r="D16" s="132"/>
      <c r="E16" s="132"/>
      <c r="F16" s="132"/>
      <c r="G16" s="132"/>
      <c r="H16" s="132"/>
      <c r="I16" s="135" t="s">
        <v>147</v>
      </c>
      <c r="J16" s="141">
        <v>39950</v>
      </c>
      <c r="K16" s="127"/>
    </row>
    <row r="17" spans="1:11">
      <c r="A17" s="126"/>
      <c r="B17" s="132" t="s">
        <v>719</v>
      </c>
      <c r="C17" s="132"/>
      <c r="D17" s="132"/>
      <c r="E17" s="132"/>
      <c r="F17" s="132"/>
      <c r="G17" s="132"/>
      <c r="H17" s="132"/>
      <c r="I17" s="135" t="s">
        <v>148</v>
      </c>
      <c r="J17" s="141" t="s">
        <v>714</v>
      </c>
      <c r="K17" s="127"/>
    </row>
    <row r="18" spans="1:11" ht="18">
      <c r="A18" s="126"/>
      <c r="B18" s="132" t="s">
        <v>720</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2" t="s">
        <v>207</v>
      </c>
      <c r="G20" s="153"/>
      <c r="H20" s="112" t="s">
        <v>174</v>
      </c>
      <c r="I20" s="112" t="s">
        <v>208</v>
      </c>
      <c r="J20" s="112" t="s">
        <v>26</v>
      </c>
      <c r="K20" s="127"/>
    </row>
    <row r="21" spans="1:11">
      <c r="A21" s="126"/>
      <c r="B21" s="117"/>
      <c r="C21" s="117"/>
      <c r="D21" s="118"/>
      <c r="E21" s="118"/>
      <c r="F21" s="154"/>
      <c r="G21" s="155"/>
      <c r="H21" s="117" t="s">
        <v>146</v>
      </c>
      <c r="I21" s="117"/>
      <c r="J21" s="117"/>
      <c r="K21" s="127"/>
    </row>
    <row r="22" spans="1:11" ht="24">
      <c r="A22" s="126"/>
      <c r="B22" s="119">
        <v>2</v>
      </c>
      <c r="C22" s="10" t="s">
        <v>721</v>
      </c>
      <c r="D22" s="130" t="s">
        <v>721</v>
      </c>
      <c r="E22" s="130" t="s">
        <v>279</v>
      </c>
      <c r="F22" s="144"/>
      <c r="G22" s="145"/>
      <c r="H22" s="11" t="s">
        <v>865</v>
      </c>
      <c r="I22" s="14">
        <v>6.04</v>
      </c>
      <c r="J22" s="121">
        <f t="shared" ref="J22:J53" si="0">I22*B22</f>
        <v>12.08</v>
      </c>
      <c r="K22" s="127"/>
    </row>
    <row r="23" spans="1:11">
      <c r="A23" s="126"/>
      <c r="B23" s="119">
        <v>2</v>
      </c>
      <c r="C23" s="10" t="s">
        <v>722</v>
      </c>
      <c r="D23" s="130" t="s">
        <v>836</v>
      </c>
      <c r="E23" s="130" t="s">
        <v>723</v>
      </c>
      <c r="F23" s="144" t="s">
        <v>279</v>
      </c>
      <c r="G23" s="145"/>
      <c r="H23" s="11" t="s">
        <v>724</v>
      </c>
      <c r="I23" s="14">
        <v>25.92</v>
      </c>
      <c r="J23" s="121">
        <f t="shared" si="0"/>
        <v>51.84</v>
      </c>
      <c r="K23" s="127"/>
    </row>
    <row r="24" spans="1:11">
      <c r="A24" s="126"/>
      <c r="B24" s="119">
        <v>2</v>
      </c>
      <c r="C24" s="10" t="s">
        <v>722</v>
      </c>
      <c r="D24" s="130" t="s">
        <v>836</v>
      </c>
      <c r="E24" s="130" t="s">
        <v>723</v>
      </c>
      <c r="F24" s="144" t="s">
        <v>679</v>
      </c>
      <c r="G24" s="145"/>
      <c r="H24" s="11" t="s">
        <v>724</v>
      </c>
      <c r="I24" s="14">
        <v>25.92</v>
      </c>
      <c r="J24" s="121">
        <f t="shared" si="0"/>
        <v>51.84</v>
      </c>
      <c r="K24" s="127"/>
    </row>
    <row r="25" spans="1:11" ht="24">
      <c r="A25" s="126"/>
      <c r="B25" s="119">
        <v>18</v>
      </c>
      <c r="C25" s="10" t="s">
        <v>586</v>
      </c>
      <c r="D25" s="130" t="s">
        <v>586</v>
      </c>
      <c r="E25" s="130"/>
      <c r="F25" s="144"/>
      <c r="G25" s="145"/>
      <c r="H25" s="11" t="s">
        <v>281</v>
      </c>
      <c r="I25" s="14">
        <v>12.07</v>
      </c>
      <c r="J25" s="121">
        <f t="shared" si="0"/>
        <v>217.26</v>
      </c>
      <c r="K25" s="127"/>
    </row>
    <row r="26" spans="1:11">
      <c r="A26" s="126"/>
      <c r="B26" s="119">
        <v>2</v>
      </c>
      <c r="C26" s="10" t="s">
        <v>725</v>
      </c>
      <c r="D26" s="130" t="s">
        <v>725</v>
      </c>
      <c r="E26" s="130" t="s">
        <v>28</v>
      </c>
      <c r="F26" s="144" t="s">
        <v>115</v>
      </c>
      <c r="G26" s="145"/>
      <c r="H26" s="11" t="s">
        <v>726</v>
      </c>
      <c r="I26" s="14">
        <v>4.97</v>
      </c>
      <c r="J26" s="121">
        <f t="shared" si="0"/>
        <v>9.94</v>
      </c>
      <c r="K26" s="127"/>
    </row>
    <row r="27" spans="1:11">
      <c r="A27" s="126"/>
      <c r="B27" s="119">
        <v>2</v>
      </c>
      <c r="C27" s="10" t="s">
        <v>725</v>
      </c>
      <c r="D27" s="130" t="s">
        <v>725</v>
      </c>
      <c r="E27" s="130" t="s">
        <v>30</v>
      </c>
      <c r="F27" s="144" t="s">
        <v>115</v>
      </c>
      <c r="G27" s="145"/>
      <c r="H27" s="11" t="s">
        <v>726</v>
      </c>
      <c r="I27" s="14">
        <v>4.97</v>
      </c>
      <c r="J27" s="121">
        <f t="shared" si="0"/>
        <v>9.94</v>
      </c>
      <c r="K27" s="127"/>
    </row>
    <row r="28" spans="1:11" ht="24">
      <c r="A28" s="126"/>
      <c r="B28" s="119">
        <v>3</v>
      </c>
      <c r="C28" s="10" t="s">
        <v>727</v>
      </c>
      <c r="D28" s="130" t="s">
        <v>727</v>
      </c>
      <c r="E28" s="130" t="s">
        <v>112</v>
      </c>
      <c r="F28" s="144"/>
      <c r="G28" s="145"/>
      <c r="H28" s="11" t="s">
        <v>728</v>
      </c>
      <c r="I28" s="14">
        <v>12.07</v>
      </c>
      <c r="J28" s="121">
        <f t="shared" si="0"/>
        <v>36.21</v>
      </c>
      <c r="K28" s="127"/>
    </row>
    <row r="29" spans="1:11" ht="24">
      <c r="A29" s="126"/>
      <c r="B29" s="119">
        <v>3</v>
      </c>
      <c r="C29" s="10" t="s">
        <v>727</v>
      </c>
      <c r="D29" s="130" t="s">
        <v>727</v>
      </c>
      <c r="E29" s="130" t="s">
        <v>216</v>
      </c>
      <c r="F29" s="144"/>
      <c r="G29" s="145"/>
      <c r="H29" s="11" t="s">
        <v>728</v>
      </c>
      <c r="I29" s="14">
        <v>12.07</v>
      </c>
      <c r="J29" s="121">
        <f t="shared" si="0"/>
        <v>36.21</v>
      </c>
      <c r="K29" s="127"/>
    </row>
    <row r="30" spans="1:11" ht="24">
      <c r="A30" s="126"/>
      <c r="B30" s="119">
        <v>1</v>
      </c>
      <c r="C30" s="10" t="s">
        <v>727</v>
      </c>
      <c r="D30" s="130" t="s">
        <v>727</v>
      </c>
      <c r="E30" s="130" t="s">
        <v>269</v>
      </c>
      <c r="F30" s="144"/>
      <c r="G30" s="145"/>
      <c r="H30" s="11" t="s">
        <v>728</v>
      </c>
      <c r="I30" s="14">
        <v>12.07</v>
      </c>
      <c r="J30" s="121">
        <f t="shared" si="0"/>
        <v>12.07</v>
      </c>
      <c r="K30" s="127"/>
    </row>
    <row r="31" spans="1:11" ht="24">
      <c r="A31" s="126"/>
      <c r="B31" s="119">
        <v>2</v>
      </c>
      <c r="C31" s="10" t="s">
        <v>727</v>
      </c>
      <c r="D31" s="130" t="s">
        <v>727</v>
      </c>
      <c r="E31" s="130" t="s">
        <v>317</v>
      </c>
      <c r="F31" s="144"/>
      <c r="G31" s="145"/>
      <c r="H31" s="11" t="s">
        <v>728</v>
      </c>
      <c r="I31" s="14">
        <v>12.07</v>
      </c>
      <c r="J31" s="121">
        <f t="shared" si="0"/>
        <v>24.14</v>
      </c>
      <c r="K31" s="127"/>
    </row>
    <row r="32" spans="1:11">
      <c r="A32" s="126"/>
      <c r="B32" s="119">
        <v>2</v>
      </c>
      <c r="C32" s="10" t="s">
        <v>729</v>
      </c>
      <c r="D32" s="130" t="s">
        <v>837</v>
      </c>
      <c r="E32" s="130" t="s">
        <v>723</v>
      </c>
      <c r="F32" s="144" t="s">
        <v>279</v>
      </c>
      <c r="G32" s="145"/>
      <c r="H32" s="11" t="s">
        <v>730</v>
      </c>
      <c r="I32" s="14">
        <v>13.14</v>
      </c>
      <c r="J32" s="121">
        <f t="shared" si="0"/>
        <v>26.28</v>
      </c>
      <c r="K32" s="127"/>
    </row>
    <row r="33" spans="1:11">
      <c r="A33" s="126"/>
      <c r="B33" s="119">
        <v>2</v>
      </c>
      <c r="C33" s="10" t="s">
        <v>729</v>
      </c>
      <c r="D33" s="130" t="s">
        <v>837</v>
      </c>
      <c r="E33" s="130" t="s">
        <v>723</v>
      </c>
      <c r="F33" s="144" t="s">
        <v>731</v>
      </c>
      <c r="G33" s="145"/>
      <c r="H33" s="11" t="s">
        <v>730</v>
      </c>
      <c r="I33" s="14">
        <v>13.14</v>
      </c>
      <c r="J33" s="121">
        <f t="shared" si="0"/>
        <v>26.28</v>
      </c>
      <c r="K33" s="127"/>
    </row>
    <row r="34" spans="1:11">
      <c r="A34" s="126"/>
      <c r="B34" s="119">
        <v>2</v>
      </c>
      <c r="C34" s="10" t="s">
        <v>732</v>
      </c>
      <c r="D34" s="130" t="s">
        <v>838</v>
      </c>
      <c r="E34" s="130" t="s">
        <v>733</v>
      </c>
      <c r="F34" s="144" t="s">
        <v>279</v>
      </c>
      <c r="G34" s="145"/>
      <c r="H34" s="11" t="s">
        <v>734</v>
      </c>
      <c r="I34" s="14">
        <v>18.46</v>
      </c>
      <c r="J34" s="121">
        <f t="shared" si="0"/>
        <v>36.92</v>
      </c>
      <c r="K34" s="127"/>
    </row>
    <row r="35" spans="1:11">
      <c r="A35" s="126"/>
      <c r="B35" s="119">
        <v>2</v>
      </c>
      <c r="C35" s="10" t="s">
        <v>732</v>
      </c>
      <c r="D35" s="130" t="s">
        <v>838</v>
      </c>
      <c r="E35" s="130" t="s">
        <v>733</v>
      </c>
      <c r="F35" s="144" t="s">
        <v>115</v>
      </c>
      <c r="G35" s="145"/>
      <c r="H35" s="11" t="s">
        <v>734</v>
      </c>
      <c r="I35" s="14">
        <v>18.46</v>
      </c>
      <c r="J35" s="121">
        <f t="shared" si="0"/>
        <v>36.92</v>
      </c>
      <c r="K35" s="127"/>
    </row>
    <row r="36" spans="1:11" ht="24">
      <c r="A36" s="126"/>
      <c r="B36" s="119">
        <v>3</v>
      </c>
      <c r="C36" s="10" t="s">
        <v>735</v>
      </c>
      <c r="D36" s="130" t="s">
        <v>735</v>
      </c>
      <c r="E36" s="130" t="s">
        <v>736</v>
      </c>
      <c r="F36" s="144" t="s">
        <v>28</v>
      </c>
      <c r="G36" s="145"/>
      <c r="H36" s="11" t="s">
        <v>737</v>
      </c>
      <c r="I36" s="14">
        <v>6.75</v>
      </c>
      <c r="J36" s="121">
        <f t="shared" si="0"/>
        <v>20.25</v>
      </c>
      <c r="K36" s="127"/>
    </row>
    <row r="37" spans="1:11" ht="24">
      <c r="A37" s="126"/>
      <c r="B37" s="119">
        <v>8</v>
      </c>
      <c r="C37" s="10" t="s">
        <v>735</v>
      </c>
      <c r="D37" s="130" t="s">
        <v>735</v>
      </c>
      <c r="E37" s="130" t="s">
        <v>736</v>
      </c>
      <c r="F37" s="144" t="s">
        <v>30</v>
      </c>
      <c r="G37" s="145"/>
      <c r="H37" s="11" t="s">
        <v>737</v>
      </c>
      <c r="I37" s="14">
        <v>6.75</v>
      </c>
      <c r="J37" s="121">
        <f t="shared" si="0"/>
        <v>54</v>
      </c>
      <c r="K37" s="127"/>
    </row>
    <row r="38" spans="1:11" ht="24">
      <c r="A38" s="126"/>
      <c r="B38" s="119">
        <v>5</v>
      </c>
      <c r="C38" s="10" t="s">
        <v>735</v>
      </c>
      <c r="D38" s="130" t="s">
        <v>735</v>
      </c>
      <c r="E38" s="130" t="s">
        <v>736</v>
      </c>
      <c r="F38" s="144" t="s">
        <v>31</v>
      </c>
      <c r="G38" s="145"/>
      <c r="H38" s="11" t="s">
        <v>737</v>
      </c>
      <c r="I38" s="14">
        <v>6.75</v>
      </c>
      <c r="J38" s="121">
        <f t="shared" si="0"/>
        <v>33.75</v>
      </c>
      <c r="K38" s="127"/>
    </row>
    <row r="39" spans="1:11">
      <c r="A39" s="126"/>
      <c r="B39" s="119">
        <v>5</v>
      </c>
      <c r="C39" s="10" t="s">
        <v>738</v>
      </c>
      <c r="D39" s="130" t="s">
        <v>738</v>
      </c>
      <c r="E39" s="130" t="s">
        <v>28</v>
      </c>
      <c r="F39" s="144"/>
      <c r="G39" s="145"/>
      <c r="H39" s="11" t="s">
        <v>739</v>
      </c>
      <c r="I39" s="14">
        <v>13.85</v>
      </c>
      <c r="J39" s="121">
        <f t="shared" si="0"/>
        <v>69.25</v>
      </c>
      <c r="K39" s="127"/>
    </row>
    <row r="40" spans="1:11">
      <c r="A40" s="126"/>
      <c r="B40" s="119">
        <v>3</v>
      </c>
      <c r="C40" s="10" t="s">
        <v>738</v>
      </c>
      <c r="D40" s="130" t="s">
        <v>738</v>
      </c>
      <c r="E40" s="130" t="s">
        <v>31</v>
      </c>
      <c r="F40" s="144"/>
      <c r="G40" s="145"/>
      <c r="H40" s="11" t="s">
        <v>739</v>
      </c>
      <c r="I40" s="14">
        <v>13.85</v>
      </c>
      <c r="J40" s="121">
        <f t="shared" si="0"/>
        <v>41.55</v>
      </c>
      <c r="K40" s="127"/>
    </row>
    <row r="41" spans="1:11">
      <c r="A41" s="126"/>
      <c r="B41" s="119">
        <v>3</v>
      </c>
      <c r="C41" s="10" t="s">
        <v>738</v>
      </c>
      <c r="D41" s="130" t="s">
        <v>738</v>
      </c>
      <c r="E41" s="130" t="s">
        <v>32</v>
      </c>
      <c r="F41" s="144"/>
      <c r="G41" s="145"/>
      <c r="H41" s="11" t="s">
        <v>739</v>
      </c>
      <c r="I41" s="14">
        <v>13.85</v>
      </c>
      <c r="J41" s="121">
        <f t="shared" si="0"/>
        <v>41.55</v>
      </c>
      <c r="K41" s="127"/>
    </row>
    <row r="42" spans="1:11">
      <c r="A42" s="126"/>
      <c r="B42" s="119">
        <v>10</v>
      </c>
      <c r="C42" s="10" t="s">
        <v>109</v>
      </c>
      <c r="D42" s="130" t="s">
        <v>109</v>
      </c>
      <c r="E42" s="130" t="s">
        <v>28</v>
      </c>
      <c r="F42" s="144"/>
      <c r="G42" s="145"/>
      <c r="H42" s="11" t="s">
        <v>740</v>
      </c>
      <c r="I42" s="14">
        <v>5.68</v>
      </c>
      <c r="J42" s="121">
        <f t="shared" si="0"/>
        <v>56.8</v>
      </c>
      <c r="K42" s="127"/>
    </row>
    <row r="43" spans="1:11">
      <c r="A43" s="126"/>
      <c r="B43" s="119">
        <v>6</v>
      </c>
      <c r="C43" s="10" t="s">
        <v>741</v>
      </c>
      <c r="D43" s="130" t="s">
        <v>741</v>
      </c>
      <c r="E43" s="130" t="s">
        <v>28</v>
      </c>
      <c r="F43" s="144"/>
      <c r="G43" s="145"/>
      <c r="H43" s="11" t="s">
        <v>742</v>
      </c>
      <c r="I43" s="14">
        <v>7.1</v>
      </c>
      <c r="J43" s="121">
        <f t="shared" si="0"/>
        <v>42.599999999999994</v>
      </c>
      <c r="K43" s="127"/>
    </row>
    <row r="44" spans="1:11" ht="24">
      <c r="A44" s="126"/>
      <c r="B44" s="119">
        <v>1</v>
      </c>
      <c r="C44" s="10" t="s">
        <v>743</v>
      </c>
      <c r="D44" s="130" t="s">
        <v>743</v>
      </c>
      <c r="E44" s="130" t="s">
        <v>30</v>
      </c>
      <c r="F44" s="144" t="s">
        <v>278</v>
      </c>
      <c r="G44" s="145"/>
      <c r="H44" s="11" t="s">
        <v>744</v>
      </c>
      <c r="I44" s="14">
        <v>20.95</v>
      </c>
      <c r="J44" s="121">
        <f t="shared" si="0"/>
        <v>20.95</v>
      </c>
      <c r="K44" s="127"/>
    </row>
    <row r="45" spans="1:11" ht="24">
      <c r="A45" s="126"/>
      <c r="B45" s="119">
        <v>1</v>
      </c>
      <c r="C45" s="10" t="s">
        <v>745</v>
      </c>
      <c r="D45" s="130" t="s">
        <v>745</v>
      </c>
      <c r="E45" s="130" t="s">
        <v>30</v>
      </c>
      <c r="F45" s="144"/>
      <c r="G45" s="145"/>
      <c r="H45" s="11" t="s">
        <v>746</v>
      </c>
      <c r="I45" s="14">
        <v>20.95</v>
      </c>
      <c r="J45" s="121">
        <f t="shared" si="0"/>
        <v>20.95</v>
      </c>
      <c r="K45" s="127"/>
    </row>
    <row r="46" spans="1:11">
      <c r="A46" s="126"/>
      <c r="B46" s="119">
        <v>4</v>
      </c>
      <c r="C46" s="10" t="s">
        <v>35</v>
      </c>
      <c r="D46" s="130" t="s">
        <v>839</v>
      </c>
      <c r="E46" s="130" t="s">
        <v>42</v>
      </c>
      <c r="F46" s="144"/>
      <c r="G46" s="145"/>
      <c r="H46" s="11" t="s">
        <v>747</v>
      </c>
      <c r="I46" s="14">
        <v>8.8800000000000008</v>
      </c>
      <c r="J46" s="121">
        <f t="shared" si="0"/>
        <v>35.520000000000003</v>
      </c>
      <c r="K46" s="127"/>
    </row>
    <row r="47" spans="1:11" ht="24">
      <c r="A47" s="126"/>
      <c r="B47" s="119">
        <v>10</v>
      </c>
      <c r="C47" s="10" t="s">
        <v>748</v>
      </c>
      <c r="D47" s="130" t="s">
        <v>748</v>
      </c>
      <c r="E47" s="130" t="s">
        <v>42</v>
      </c>
      <c r="F47" s="144" t="s">
        <v>279</v>
      </c>
      <c r="G47" s="145"/>
      <c r="H47" s="11" t="s">
        <v>749</v>
      </c>
      <c r="I47" s="14">
        <v>26.28</v>
      </c>
      <c r="J47" s="121">
        <f t="shared" si="0"/>
        <v>262.8</v>
      </c>
      <c r="K47" s="127"/>
    </row>
    <row r="48" spans="1:11" ht="24">
      <c r="A48" s="126"/>
      <c r="B48" s="119">
        <v>5</v>
      </c>
      <c r="C48" s="10" t="s">
        <v>750</v>
      </c>
      <c r="D48" s="130" t="s">
        <v>750</v>
      </c>
      <c r="E48" s="130" t="s">
        <v>32</v>
      </c>
      <c r="F48" s="144"/>
      <c r="G48" s="145"/>
      <c r="H48" s="11" t="s">
        <v>751</v>
      </c>
      <c r="I48" s="14">
        <v>6.75</v>
      </c>
      <c r="J48" s="121">
        <f t="shared" si="0"/>
        <v>33.75</v>
      </c>
      <c r="K48" s="127"/>
    </row>
    <row r="49" spans="1:11" ht="24">
      <c r="A49" s="126"/>
      <c r="B49" s="119">
        <v>6</v>
      </c>
      <c r="C49" s="10" t="s">
        <v>752</v>
      </c>
      <c r="D49" s="130" t="s">
        <v>752</v>
      </c>
      <c r="E49" s="130" t="s">
        <v>28</v>
      </c>
      <c r="F49" s="144"/>
      <c r="G49" s="145"/>
      <c r="H49" s="11" t="s">
        <v>753</v>
      </c>
      <c r="I49" s="14">
        <v>6.75</v>
      </c>
      <c r="J49" s="121">
        <f t="shared" si="0"/>
        <v>40.5</v>
      </c>
      <c r="K49" s="127"/>
    </row>
    <row r="50" spans="1:11" ht="24">
      <c r="A50" s="126"/>
      <c r="B50" s="119">
        <v>6</v>
      </c>
      <c r="C50" s="10" t="s">
        <v>752</v>
      </c>
      <c r="D50" s="130" t="s">
        <v>752</v>
      </c>
      <c r="E50" s="130" t="s">
        <v>30</v>
      </c>
      <c r="F50" s="144"/>
      <c r="G50" s="145"/>
      <c r="H50" s="11" t="s">
        <v>753</v>
      </c>
      <c r="I50" s="14">
        <v>6.75</v>
      </c>
      <c r="J50" s="121">
        <f t="shared" si="0"/>
        <v>40.5</v>
      </c>
      <c r="K50" s="127"/>
    </row>
    <row r="51" spans="1:11" ht="24">
      <c r="A51" s="126"/>
      <c r="B51" s="119">
        <v>5</v>
      </c>
      <c r="C51" s="10" t="s">
        <v>754</v>
      </c>
      <c r="D51" s="130" t="s">
        <v>754</v>
      </c>
      <c r="E51" s="130" t="s">
        <v>28</v>
      </c>
      <c r="F51" s="144" t="s">
        <v>279</v>
      </c>
      <c r="G51" s="145"/>
      <c r="H51" s="11" t="s">
        <v>755</v>
      </c>
      <c r="I51" s="14">
        <v>20.95</v>
      </c>
      <c r="J51" s="121">
        <f t="shared" si="0"/>
        <v>104.75</v>
      </c>
      <c r="K51" s="127"/>
    </row>
    <row r="52" spans="1:11" ht="24">
      <c r="A52" s="126"/>
      <c r="B52" s="119">
        <v>3</v>
      </c>
      <c r="C52" s="10" t="s">
        <v>756</v>
      </c>
      <c r="D52" s="130" t="s">
        <v>756</v>
      </c>
      <c r="E52" s="130" t="s">
        <v>736</v>
      </c>
      <c r="F52" s="144" t="s">
        <v>30</v>
      </c>
      <c r="G52" s="145"/>
      <c r="H52" s="11" t="s">
        <v>757</v>
      </c>
      <c r="I52" s="14">
        <v>6.75</v>
      </c>
      <c r="J52" s="121">
        <f t="shared" si="0"/>
        <v>20.25</v>
      </c>
      <c r="K52" s="127"/>
    </row>
    <row r="53" spans="1:11" ht="24">
      <c r="A53" s="126"/>
      <c r="B53" s="119">
        <v>3</v>
      </c>
      <c r="C53" s="10" t="s">
        <v>756</v>
      </c>
      <c r="D53" s="130" t="s">
        <v>756</v>
      </c>
      <c r="E53" s="130" t="s">
        <v>736</v>
      </c>
      <c r="F53" s="144" t="s">
        <v>31</v>
      </c>
      <c r="G53" s="145"/>
      <c r="H53" s="11" t="s">
        <v>757</v>
      </c>
      <c r="I53" s="14">
        <v>6.75</v>
      </c>
      <c r="J53" s="121">
        <f t="shared" si="0"/>
        <v>20.25</v>
      </c>
      <c r="K53" s="127"/>
    </row>
    <row r="54" spans="1:11" ht="24">
      <c r="A54" s="126"/>
      <c r="B54" s="119">
        <v>1</v>
      </c>
      <c r="C54" s="10" t="s">
        <v>668</v>
      </c>
      <c r="D54" s="130" t="s">
        <v>668</v>
      </c>
      <c r="E54" s="130" t="s">
        <v>28</v>
      </c>
      <c r="F54" s="144" t="s">
        <v>216</v>
      </c>
      <c r="G54" s="145"/>
      <c r="H54" s="11" t="s">
        <v>758</v>
      </c>
      <c r="I54" s="14">
        <v>30.54</v>
      </c>
      <c r="J54" s="121">
        <f t="shared" ref="J54:J85" si="1">I54*B54</f>
        <v>30.54</v>
      </c>
      <c r="K54" s="127"/>
    </row>
    <row r="55" spans="1:11" ht="24">
      <c r="A55" s="126"/>
      <c r="B55" s="119">
        <v>1</v>
      </c>
      <c r="C55" s="10" t="s">
        <v>668</v>
      </c>
      <c r="D55" s="130" t="s">
        <v>668</v>
      </c>
      <c r="E55" s="130" t="s">
        <v>28</v>
      </c>
      <c r="F55" s="144" t="s">
        <v>269</v>
      </c>
      <c r="G55" s="145"/>
      <c r="H55" s="11" t="s">
        <v>758</v>
      </c>
      <c r="I55" s="14">
        <v>30.54</v>
      </c>
      <c r="J55" s="121">
        <f t="shared" si="1"/>
        <v>30.54</v>
      </c>
      <c r="K55" s="127"/>
    </row>
    <row r="56" spans="1:11" ht="24">
      <c r="A56" s="126"/>
      <c r="B56" s="119">
        <v>1</v>
      </c>
      <c r="C56" s="10" t="s">
        <v>668</v>
      </c>
      <c r="D56" s="130" t="s">
        <v>668</v>
      </c>
      <c r="E56" s="130" t="s">
        <v>28</v>
      </c>
      <c r="F56" s="144" t="s">
        <v>220</v>
      </c>
      <c r="G56" s="145"/>
      <c r="H56" s="11" t="s">
        <v>758</v>
      </c>
      <c r="I56" s="14">
        <v>30.54</v>
      </c>
      <c r="J56" s="121">
        <f t="shared" si="1"/>
        <v>30.54</v>
      </c>
      <c r="K56" s="127"/>
    </row>
    <row r="57" spans="1:11" ht="24">
      <c r="A57" s="126"/>
      <c r="B57" s="119">
        <v>2</v>
      </c>
      <c r="C57" s="10" t="s">
        <v>668</v>
      </c>
      <c r="D57" s="130" t="s">
        <v>668</v>
      </c>
      <c r="E57" s="130" t="s">
        <v>28</v>
      </c>
      <c r="F57" s="144" t="s">
        <v>274</v>
      </c>
      <c r="G57" s="145"/>
      <c r="H57" s="11" t="s">
        <v>758</v>
      </c>
      <c r="I57" s="14">
        <v>30.54</v>
      </c>
      <c r="J57" s="121">
        <f t="shared" si="1"/>
        <v>61.08</v>
      </c>
      <c r="K57" s="127"/>
    </row>
    <row r="58" spans="1:11" ht="24">
      <c r="A58" s="126"/>
      <c r="B58" s="119">
        <v>2</v>
      </c>
      <c r="C58" s="10" t="s">
        <v>668</v>
      </c>
      <c r="D58" s="130" t="s">
        <v>668</v>
      </c>
      <c r="E58" s="130" t="s">
        <v>28</v>
      </c>
      <c r="F58" s="144" t="s">
        <v>276</v>
      </c>
      <c r="G58" s="145"/>
      <c r="H58" s="11" t="s">
        <v>758</v>
      </c>
      <c r="I58" s="14">
        <v>30.54</v>
      </c>
      <c r="J58" s="121">
        <f t="shared" si="1"/>
        <v>61.08</v>
      </c>
      <c r="K58" s="127"/>
    </row>
    <row r="59" spans="1:11" ht="24">
      <c r="A59" s="126"/>
      <c r="B59" s="119">
        <v>1</v>
      </c>
      <c r="C59" s="10" t="s">
        <v>668</v>
      </c>
      <c r="D59" s="130" t="s">
        <v>668</v>
      </c>
      <c r="E59" s="130" t="s">
        <v>30</v>
      </c>
      <c r="F59" s="144" t="s">
        <v>112</v>
      </c>
      <c r="G59" s="145"/>
      <c r="H59" s="11" t="s">
        <v>758</v>
      </c>
      <c r="I59" s="14">
        <v>30.54</v>
      </c>
      <c r="J59" s="121">
        <f t="shared" si="1"/>
        <v>30.54</v>
      </c>
      <c r="K59" s="127"/>
    </row>
    <row r="60" spans="1:11" ht="24">
      <c r="A60" s="126"/>
      <c r="B60" s="119">
        <v>1</v>
      </c>
      <c r="C60" s="10" t="s">
        <v>668</v>
      </c>
      <c r="D60" s="130" t="s">
        <v>668</v>
      </c>
      <c r="E60" s="130" t="s">
        <v>30</v>
      </c>
      <c r="F60" s="144" t="s">
        <v>276</v>
      </c>
      <c r="G60" s="145"/>
      <c r="H60" s="11" t="s">
        <v>758</v>
      </c>
      <c r="I60" s="14">
        <v>30.54</v>
      </c>
      <c r="J60" s="121">
        <f t="shared" si="1"/>
        <v>30.54</v>
      </c>
      <c r="K60" s="127"/>
    </row>
    <row r="61" spans="1:11" ht="24">
      <c r="A61" s="126"/>
      <c r="B61" s="119">
        <v>1</v>
      </c>
      <c r="C61" s="10" t="s">
        <v>668</v>
      </c>
      <c r="D61" s="130" t="s">
        <v>668</v>
      </c>
      <c r="E61" s="130" t="s">
        <v>30</v>
      </c>
      <c r="F61" s="144" t="s">
        <v>317</v>
      </c>
      <c r="G61" s="145"/>
      <c r="H61" s="11" t="s">
        <v>758</v>
      </c>
      <c r="I61" s="14">
        <v>30.54</v>
      </c>
      <c r="J61" s="121">
        <f t="shared" si="1"/>
        <v>30.54</v>
      </c>
      <c r="K61" s="127"/>
    </row>
    <row r="62" spans="1:11" ht="24">
      <c r="A62" s="126"/>
      <c r="B62" s="119">
        <v>2</v>
      </c>
      <c r="C62" s="10" t="s">
        <v>668</v>
      </c>
      <c r="D62" s="130" t="s">
        <v>668</v>
      </c>
      <c r="E62" s="130" t="s">
        <v>31</v>
      </c>
      <c r="F62" s="144" t="s">
        <v>273</v>
      </c>
      <c r="G62" s="145"/>
      <c r="H62" s="11" t="s">
        <v>758</v>
      </c>
      <c r="I62" s="14">
        <v>30.54</v>
      </c>
      <c r="J62" s="121">
        <f t="shared" si="1"/>
        <v>61.08</v>
      </c>
      <c r="K62" s="127"/>
    </row>
    <row r="63" spans="1:11">
      <c r="A63" s="126"/>
      <c r="B63" s="119">
        <v>5</v>
      </c>
      <c r="C63" s="10" t="s">
        <v>759</v>
      </c>
      <c r="D63" s="130" t="s">
        <v>759</v>
      </c>
      <c r="E63" s="130" t="s">
        <v>28</v>
      </c>
      <c r="F63" s="144"/>
      <c r="G63" s="145"/>
      <c r="H63" s="11" t="s">
        <v>760</v>
      </c>
      <c r="I63" s="14">
        <v>6.75</v>
      </c>
      <c r="J63" s="121">
        <f t="shared" si="1"/>
        <v>33.75</v>
      </c>
      <c r="K63" s="127"/>
    </row>
    <row r="64" spans="1:11">
      <c r="A64" s="126"/>
      <c r="B64" s="119">
        <v>6</v>
      </c>
      <c r="C64" s="10" t="s">
        <v>761</v>
      </c>
      <c r="D64" s="130" t="s">
        <v>761</v>
      </c>
      <c r="E64" s="130" t="s">
        <v>31</v>
      </c>
      <c r="F64" s="144"/>
      <c r="G64" s="145"/>
      <c r="H64" s="11" t="s">
        <v>762</v>
      </c>
      <c r="I64" s="14">
        <v>6.75</v>
      </c>
      <c r="J64" s="121">
        <f t="shared" si="1"/>
        <v>40.5</v>
      </c>
      <c r="K64" s="127"/>
    </row>
    <row r="65" spans="1:11" ht="24">
      <c r="A65" s="126"/>
      <c r="B65" s="119">
        <v>5</v>
      </c>
      <c r="C65" s="10" t="s">
        <v>763</v>
      </c>
      <c r="D65" s="130" t="s">
        <v>763</v>
      </c>
      <c r="E65" s="130" t="s">
        <v>28</v>
      </c>
      <c r="F65" s="144"/>
      <c r="G65" s="145"/>
      <c r="H65" s="11" t="s">
        <v>764</v>
      </c>
      <c r="I65" s="14">
        <v>13.85</v>
      </c>
      <c r="J65" s="121">
        <f t="shared" si="1"/>
        <v>69.25</v>
      </c>
      <c r="K65" s="127"/>
    </row>
    <row r="66" spans="1:11" ht="24">
      <c r="A66" s="126"/>
      <c r="B66" s="119">
        <v>6</v>
      </c>
      <c r="C66" s="10" t="s">
        <v>765</v>
      </c>
      <c r="D66" s="130" t="s">
        <v>765</v>
      </c>
      <c r="E66" s="130" t="s">
        <v>30</v>
      </c>
      <c r="F66" s="144"/>
      <c r="G66" s="145"/>
      <c r="H66" s="11" t="s">
        <v>766</v>
      </c>
      <c r="I66" s="14">
        <v>5.68</v>
      </c>
      <c r="J66" s="121">
        <f t="shared" si="1"/>
        <v>34.08</v>
      </c>
      <c r="K66" s="127"/>
    </row>
    <row r="67" spans="1:11" ht="24">
      <c r="A67" s="126"/>
      <c r="B67" s="119">
        <v>2</v>
      </c>
      <c r="C67" s="10" t="s">
        <v>767</v>
      </c>
      <c r="D67" s="130" t="s">
        <v>767</v>
      </c>
      <c r="E67" s="130" t="s">
        <v>31</v>
      </c>
      <c r="F67" s="144"/>
      <c r="G67" s="145"/>
      <c r="H67" s="11" t="s">
        <v>768</v>
      </c>
      <c r="I67" s="14">
        <v>28.05</v>
      </c>
      <c r="J67" s="121">
        <f t="shared" si="1"/>
        <v>56.1</v>
      </c>
      <c r="K67" s="127"/>
    </row>
    <row r="68" spans="1:11" ht="24">
      <c r="A68" s="126"/>
      <c r="B68" s="119">
        <v>1</v>
      </c>
      <c r="C68" s="10" t="s">
        <v>769</v>
      </c>
      <c r="D68" s="130" t="s">
        <v>769</v>
      </c>
      <c r="E68" s="130" t="s">
        <v>112</v>
      </c>
      <c r="F68" s="144" t="s">
        <v>115</v>
      </c>
      <c r="G68" s="145"/>
      <c r="H68" s="11" t="s">
        <v>866</v>
      </c>
      <c r="I68" s="14">
        <v>52.91</v>
      </c>
      <c r="J68" s="121">
        <f t="shared" si="1"/>
        <v>52.91</v>
      </c>
      <c r="K68" s="127"/>
    </row>
    <row r="69" spans="1:11" ht="24">
      <c r="A69" s="126"/>
      <c r="B69" s="119">
        <v>1</v>
      </c>
      <c r="C69" s="10" t="s">
        <v>769</v>
      </c>
      <c r="D69" s="130" t="s">
        <v>769</v>
      </c>
      <c r="E69" s="130" t="s">
        <v>218</v>
      </c>
      <c r="F69" s="144" t="s">
        <v>279</v>
      </c>
      <c r="G69" s="145"/>
      <c r="H69" s="11" t="s">
        <v>866</v>
      </c>
      <c r="I69" s="14">
        <v>52.91</v>
      </c>
      <c r="J69" s="121">
        <f t="shared" si="1"/>
        <v>52.91</v>
      </c>
      <c r="K69" s="127"/>
    </row>
    <row r="70" spans="1:11" ht="24">
      <c r="A70" s="126"/>
      <c r="B70" s="119">
        <v>1</v>
      </c>
      <c r="C70" s="10" t="s">
        <v>769</v>
      </c>
      <c r="D70" s="130" t="s">
        <v>769</v>
      </c>
      <c r="E70" s="130" t="s">
        <v>218</v>
      </c>
      <c r="F70" s="144" t="s">
        <v>115</v>
      </c>
      <c r="G70" s="145"/>
      <c r="H70" s="11" t="s">
        <v>866</v>
      </c>
      <c r="I70" s="14">
        <v>52.91</v>
      </c>
      <c r="J70" s="121">
        <f t="shared" si="1"/>
        <v>52.91</v>
      </c>
      <c r="K70" s="127"/>
    </row>
    <row r="71" spans="1:11" ht="24">
      <c r="A71" s="126"/>
      <c r="B71" s="119">
        <v>1</v>
      </c>
      <c r="C71" s="10" t="s">
        <v>769</v>
      </c>
      <c r="D71" s="130" t="s">
        <v>769</v>
      </c>
      <c r="E71" s="130" t="s">
        <v>273</v>
      </c>
      <c r="F71" s="144" t="s">
        <v>115</v>
      </c>
      <c r="G71" s="145"/>
      <c r="H71" s="11" t="s">
        <v>866</v>
      </c>
      <c r="I71" s="14">
        <v>52.91</v>
      </c>
      <c r="J71" s="121">
        <f t="shared" si="1"/>
        <v>52.91</v>
      </c>
      <c r="K71" s="127"/>
    </row>
    <row r="72" spans="1:11" ht="24">
      <c r="A72" s="126"/>
      <c r="B72" s="119">
        <v>5</v>
      </c>
      <c r="C72" s="10" t="s">
        <v>770</v>
      </c>
      <c r="D72" s="130" t="s">
        <v>770</v>
      </c>
      <c r="E72" s="130" t="s">
        <v>31</v>
      </c>
      <c r="F72" s="144"/>
      <c r="G72" s="145"/>
      <c r="H72" s="11" t="s">
        <v>771</v>
      </c>
      <c r="I72" s="14">
        <v>8.52</v>
      </c>
      <c r="J72" s="121">
        <f t="shared" si="1"/>
        <v>42.599999999999994</v>
      </c>
      <c r="K72" s="127"/>
    </row>
    <row r="73" spans="1:11" ht="24">
      <c r="A73" s="126"/>
      <c r="B73" s="119">
        <v>5</v>
      </c>
      <c r="C73" s="10" t="s">
        <v>772</v>
      </c>
      <c r="D73" s="130" t="s">
        <v>772</v>
      </c>
      <c r="E73" s="130" t="s">
        <v>30</v>
      </c>
      <c r="F73" s="144" t="s">
        <v>278</v>
      </c>
      <c r="G73" s="145"/>
      <c r="H73" s="11" t="s">
        <v>773</v>
      </c>
      <c r="I73" s="14">
        <v>24.5</v>
      </c>
      <c r="J73" s="121">
        <f t="shared" si="1"/>
        <v>122.5</v>
      </c>
      <c r="K73" s="127"/>
    </row>
    <row r="74" spans="1:11" ht="24">
      <c r="A74" s="126"/>
      <c r="B74" s="119">
        <v>3</v>
      </c>
      <c r="C74" s="10" t="s">
        <v>774</v>
      </c>
      <c r="D74" s="130" t="s">
        <v>774</v>
      </c>
      <c r="E74" s="130" t="s">
        <v>30</v>
      </c>
      <c r="F74" s="144" t="s">
        <v>279</v>
      </c>
      <c r="G74" s="145"/>
      <c r="H74" s="11" t="s">
        <v>775</v>
      </c>
      <c r="I74" s="14">
        <v>22.72</v>
      </c>
      <c r="J74" s="121">
        <f t="shared" si="1"/>
        <v>68.16</v>
      </c>
      <c r="K74" s="127"/>
    </row>
    <row r="75" spans="1:11" ht="24">
      <c r="A75" s="126"/>
      <c r="B75" s="119">
        <v>8</v>
      </c>
      <c r="C75" s="10" t="s">
        <v>776</v>
      </c>
      <c r="D75" s="130" t="s">
        <v>840</v>
      </c>
      <c r="E75" s="130" t="s">
        <v>777</v>
      </c>
      <c r="F75" s="144"/>
      <c r="G75" s="145"/>
      <c r="H75" s="11" t="s">
        <v>867</v>
      </c>
      <c r="I75" s="14">
        <v>18.46</v>
      </c>
      <c r="J75" s="121">
        <f t="shared" si="1"/>
        <v>147.68</v>
      </c>
      <c r="K75" s="127"/>
    </row>
    <row r="76" spans="1:11" ht="24">
      <c r="A76" s="126"/>
      <c r="B76" s="119">
        <v>2</v>
      </c>
      <c r="C76" s="10" t="s">
        <v>776</v>
      </c>
      <c r="D76" s="130" t="s">
        <v>841</v>
      </c>
      <c r="E76" s="130" t="s">
        <v>778</v>
      </c>
      <c r="F76" s="144"/>
      <c r="G76" s="145"/>
      <c r="H76" s="11" t="s">
        <v>867</v>
      </c>
      <c r="I76" s="14">
        <v>20.59</v>
      </c>
      <c r="J76" s="121">
        <f t="shared" si="1"/>
        <v>41.18</v>
      </c>
      <c r="K76" s="127"/>
    </row>
    <row r="77" spans="1:11" ht="24">
      <c r="A77" s="126"/>
      <c r="B77" s="119">
        <v>4</v>
      </c>
      <c r="C77" s="10" t="s">
        <v>776</v>
      </c>
      <c r="D77" s="130" t="s">
        <v>842</v>
      </c>
      <c r="E77" s="130" t="s">
        <v>723</v>
      </c>
      <c r="F77" s="144"/>
      <c r="G77" s="145"/>
      <c r="H77" s="11" t="s">
        <v>867</v>
      </c>
      <c r="I77" s="14">
        <v>22.72</v>
      </c>
      <c r="J77" s="121">
        <f t="shared" si="1"/>
        <v>90.88</v>
      </c>
      <c r="K77" s="127"/>
    </row>
    <row r="78" spans="1:11" ht="24">
      <c r="A78" s="126"/>
      <c r="B78" s="119">
        <v>14</v>
      </c>
      <c r="C78" s="10" t="s">
        <v>776</v>
      </c>
      <c r="D78" s="130" t="s">
        <v>843</v>
      </c>
      <c r="E78" s="130" t="s">
        <v>733</v>
      </c>
      <c r="F78" s="144"/>
      <c r="G78" s="145"/>
      <c r="H78" s="11" t="s">
        <v>867</v>
      </c>
      <c r="I78" s="14">
        <v>25.92</v>
      </c>
      <c r="J78" s="121">
        <f t="shared" si="1"/>
        <v>362.88</v>
      </c>
      <c r="K78" s="127"/>
    </row>
    <row r="79" spans="1:11">
      <c r="A79" s="126"/>
      <c r="B79" s="119">
        <v>2</v>
      </c>
      <c r="C79" s="10" t="s">
        <v>779</v>
      </c>
      <c r="D79" s="130" t="s">
        <v>844</v>
      </c>
      <c r="E79" s="130" t="s">
        <v>778</v>
      </c>
      <c r="F79" s="144"/>
      <c r="G79" s="145"/>
      <c r="H79" s="11" t="s">
        <v>780</v>
      </c>
      <c r="I79" s="14">
        <v>36.93</v>
      </c>
      <c r="J79" s="121">
        <f t="shared" si="1"/>
        <v>73.86</v>
      </c>
      <c r="K79" s="127"/>
    </row>
    <row r="80" spans="1:11" ht="24">
      <c r="A80" s="126"/>
      <c r="B80" s="119">
        <v>8</v>
      </c>
      <c r="C80" s="10" t="s">
        <v>781</v>
      </c>
      <c r="D80" s="130" t="s">
        <v>845</v>
      </c>
      <c r="E80" s="130" t="s">
        <v>777</v>
      </c>
      <c r="F80" s="144" t="s">
        <v>279</v>
      </c>
      <c r="G80" s="145"/>
      <c r="H80" s="11" t="s">
        <v>868</v>
      </c>
      <c r="I80" s="14">
        <v>39.770000000000003</v>
      </c>
      <c r="J80" s="121">
        <f t="shared" si="1"/>
        <v>318.16000000000003</v>
      </c>
      <c r="K80" s="127"/>
    </row>
    <row r="81" spans="1:11" ht="24">
      <c r="A81" s="126"/>
      <c r="B81" s="119">
        <v>8</v>
      </c>
      <c r="C81" s="10" t="s">
        <v>781</v>
      </c>
      <c r="D81" s="130" t="s">
        <v>846</v>
      </c>
      <c r="E81" s="130" t="s">
        <v>778</v>
      </c>
      <c r="F81" s="144" t="s">
        <v>279</v>
      </c>
      <c r="G81" s="145"/>
      <c r="H81" s="11" t="s">
        <v>868</v>
      </c>
      <c r="I81" s="14">
        <v>41.19</v>
      </c>
      <c r="J81" s="121">
        <f t="shared" si="1"/>
        <v>329.52</v>
      </c>
      <c r="K81" s="127"/>
    </row>
    <row r="82" spans="1:11" ht="24">
      <c r="A82" s="126"/>
      <c r="B82" s="119">
        <v>14</v>
      </c>
      <c r="C82" s="10" t="s">
        <v>781</v>
      </c>
      <c r="D82" s="130" t="s">
        <v>847</v>
      </c>
      <c r="E82" s="130" t="s">
        <v>733</v>
      </c>
      <c r="F82" s="144" t="s">
        <v>279</v>
      </c>
      <c r="G82" s="145"/>
      <c r="H82" s="11" t="s">
        <v>868</v>
      </c>
      <c r="I82" s="14">
        <v>48.65</v>
      </c>
      <c r="J82" s="121">
        <f t="shared" si="1"/>
        <v>681.1</v>
      </c>
      <c r="K82" s="127"/>
    </row>
    <row r="83" spans="1:11" ht="24">
      <c r="A83" s="126"/>
      <c r="B83" s="119">
        <v>8</v>
      </c>
      <c r="C83" s="10" t="s">
        <v>782</v>
      </c>
      <c r="D83" s="130" t="s">
        <v>782</v>
      </c>
      <c r="E83" s="130" t="s">
        <v>28</v>
      </c>
      <c r="F83" s="144"/>
      <c r="G83" s="145"/>
      <c r="H83" s="11" t="s">
        <v>869</v>
      </c>
      <c r="I83" s="14">
        <v>4.97</v>
      </c>
      <c r="J83" s="121">
        <f t="shared" si="1"/>
        <v>39.76</v>
      </c>
      <c r="K83" s="127"/>
    </row>
    <row r="84" spans="1:11">
      <c r="A84" s="126"/>
      <c r="B84" s="119">
        <v>4</v>
      </c>
      <c r="C84" s="10" t="s">
        <v>783</v>
      </c>
      <c r="D84" s="130" t="s">
        <v>783</v>
      </c>
      <c r="E84" s="130" t="s">
        <v>31</v>
      </c>
      <c r="F84" s="144" t="s">
        <v>115</v>
      </c>
      <c r="G84" s="145"/>
      <c r="H84" s="11" t="s">
        <v>784</v>
      </c>
      <c r="I84" s="14">
        <v>8.52</v>
      </c>
      <c r="J84" s="121">
        <f t="shared" si="1"/>
        <v>34.08</v>
      </c>
      <c r="K84" s="127"/>
    </row>
    <row r="85" spans="1:11">
      <c r="A85" s="126"/>
      <c r="B85" s="119">
        <v>2</v>
      </c>
      <c r="C85" s="10" t="s">
        <v>785</v>
      </c>
      <c r="D85" s="130" t="s">
        <v>848</v>
      </c>
      <c r="E85" s="130" t="s">
        <v>786</v>
      </c>
      <c r="F85" s="144" t="s">
        <v>279</v>
      </c>
      <c r="G85" s="145"/>
      <c r="H85" s="11" t="s">
        <v>787</v>
      </c>
      <c r="I85" s="14">
        <v>19.88</v>
      </c>
      <c r="J85" s="121">
        <f t="shared" si="1"/>
        <v>39.76</v>
      </c>
      <c r="K85" s="127"/>
    </row>
    <row r="86" spans="1:11">
      <c r="A86" s="126"/>
      <c r="B86" s="119">
        <v>4</v>
      </c>
      <c r="C86" s="10" t="s">
        <v>788</v>
      </c>
      <c r="D86" s="130" t="s">
        <v>849</v>
      </c>
      <c r="E86" s="130" t="s">
        <v>733</v>
      </c>
      <c r="F86" s="144" t="s">
        <v>279</v>
      </c>
      <c r="G86" s="145"/>
      <c r="H86" s="11" t="s">
        <v>789</v>
      </c>
      <c r="I86" s="14">
        <v>118.6</v>
      </c>
      <c r="J86" s="121">
        <f t="shared" ref="J86:J117" si="2">I86*B86</f>
        <v>474.4</v>
      </c>
      <c r="K86" s="127"/>
    </row>
    <row r="87" spans="1:11" ht="24">
      <c r="A87" s="126"/>
      <c r="B87" s="119">
        <v>2</v>
      </c>
      <c r="C87" s="10" t="s">
        <v>790</v>
      </c>
      <c r="D87" s="130" t="s">
        <v>850</v>
      </c>
      <c r="E87" s="130" t="s">
        <v>239</v>
      </c>
      <c r="F87" s="144" t="s">
        <v>279</v>
      </c>
      <c r="G87" s="145"/>
      <c r="H87" s="11" t="s">
        <v>791</v>
      </c>
      <c r="I87" s="14">
        <v>23.08</v>
      </c>
      <c r="J87" s="121">
        <f t="shared" si="2"/>
        <v>46.16</v>
      </c>
      <c r="K87" s="127"/>
    </row>
    <row r="88" spans="1:11">
      <c r="A88" s="126"/>
      <c r="B88" s="119">
        <v>4</v>
      </c>
      <c r="C88" s="10" t="s">
        <v>792</v>
      </c>
      <c r="D88" s="130" t="s">
        <v>851</v>
      </c>
      <c r="E88" s="130" t="s">
        <v>304</v>
      </c>
      <c r="F88" s="144"/>
      <c r="G88" s="145"/>
      <c r="H88" s="11" t="s">
        <v>793</v>
      </c>
      <c r="I88" s="14">
        <v>13.85</v>
      </c>
      <c r="J88" s="121">
        <f t="shared" si="2"/>
        <v>55.4</v>
      </c>
      <c r="K88" s="127"/>
    </row>
    <row r="89" spans="1:11">
      <c r="A89" s="126"/>
      <c r="B89" s="119">
        <v>4</v>
      </c>
      <c r="C89" s="10" t="s">
        <v>794</v>
      </c>
      <c r="D89" s="130" t="s">
        <v>852</v>
      </c>
      <c r="E89" s="130" t="s">
        <v>304</v>
      </c>
      <c r="F89" s="144" t="s">
        <v>679</v>
      </c>
      <c r="G89" s="145"/>
      <c r="H89" s="11" t="s">
        <v>795</v>
      </c>
      <c r="I89" s="14">
        <v>22.72</v>
      </c>
      <c r="J89" s="121">
        <f t="shared" si="2"/>
        <v>90.88</v>
      </c>
      <c r="K89" s="127"/>
    </row>
    <row r="90" spans="1:11">
      <c r="A90" s="126"/>
      <c r="B90" s="119">
        <v>36</v>
      </c>
      <c r="C90" s="10" t="s">
        <v>796</v>
      </c>
      <c r="D90" s="130" t="s">
        <v>796</v>
      </c>
      <c r="E90" s="130" t="s">
        <v>736</v>
      </c>
      <c r="F90" s="144" t="s">
        <v>30</v>
      </c>
      <c r="G90" s="145"/>
      <c r="H90" s="11" t="s">
        <v>797</v>
      </c>
      <c r="I90" s="14">
        <v>6.75</v>
      </c>
      <c r="J90" s="121">
        <f t="shared" si="2"/>
        <v>243</v>
      </c>
      <c r="K90" s="127"/>
    </row>
    <row r="91" spans="1:11" ht="36">
      <c r="A91" s="126"/>
      <c r="B91" s="119">
        <v>9</v>
      </c>
      <c r="C91" s="10" t="s">
        <v>798</v>
      </c>
      <c r="D91" s="130" t="s">
        <v>853</v>
      </c>
      <c r="E91" s="130" t="s">
        <v>236</v>
      </c>
      <c r="F91" s="144" t="s">
        <v>112</v>
      </c>
      <c r="G91" s="145"/>
      <c r="H91" s="11" t="s">
        <v>799</v>
      </c>
      <c r="I91" s="14">
        <v>29.83</v>
      </c>
      <c r="J91" s="121">
        <f t="shared" si="2"/>
        <v>268.46999999999997</v>
      </c>
      <c r="K91" s="127"/>
    </row>
    <row r="92" spans="1:11" ht="36">
      <c r="A92" s="126"/>
      <c r="B92" s="119">
        <v>7</v>
      </c>
      <c r="C92" s="10" t="s">
        <v>798</v>
      </c>
      <c r="D92" s="130" t="s">
        <v>853</v>
      </c>
      <c r="E92" s="130" t="s">
        <v>236</v>
      </c>
      <c r="F92" s="144" t="s">
        <v>269</v>
      </c>
      <c r="G92" s="145"/>
      <c r="H92" s="11" t="s">
        <v>799</v>
      </c>
      <c r="I92" s="14">
        <v>29.83</v>
      </c>
      <c r="J92" s="121">
        <f t="shared" si="2"/>
        <v>208.81</v>
      </c>
      <c r="K92" s="127"/>
    </row>
    <row r="93" spans="1:11" ht="36">
      <c r="A93" s="126"/>
      <c r="B93" s="119">
        <v>2</v>
      </c>
      <c r="C93" s="10" t="s">
        <v>798</v>
      </c>
      <c r="D93" s="130" t="s">
        <v>853</v>
      </c>
      <c r="E93" s="130" t="s">
        <v>236</v>
      </c>
      <c r="F93" s="144" t="s">
        <v>274</v>
      </c>
      <c r="G93" s="145"/>
      <c r="H93" s="11" t="s">
        <v>799</v>
      </c>
      <c r="I93" s="14">
        <v>29.83</v>
      </c>
      <c r="J93" s="121">
        <f t="shared" si="2"/>
        <v>59.66</v>
      </c>
      <c r="K93" s="127"/>
    </row>
    <row r="94" spans="1:11">
      <c r="A94" s="126"/>
      <c r="B94" s="119">
        <v>2</v>
      </c>
      <c r="C94" s="10" t="s">
        <v>800</v>
      </c>
      <c r="D94" s="130" t="s">
        <v>800</v>
      </c>
      <c r="E94" s="130" t="s">
        <v>28</v>
      </c>
      <c r="F94" s="144" t="s">
        <v>115</v>
      </c>
      <c r="G94" s="145"/>
      <c r="H94" s="11" t="s">
        <v>801</v>
      </c>
      <c r="I94" s="14">
        <v>4.97</v>
      </c>
      <c r="J94" s="121">
        <f t="shared" si="2"/>
        <v>9.94</v>
      </c>
      <c r="K94" s="127"/>
    </row>
    <row r="95" spans="1:11">
      <c r="A95" s="126"/>
      <c r="B95" s="119">
        <v>6</v>
      </c>
      <c r="C95" s="10" t="s">
        <v>800</v>
      </c>
      <c r="D95" s="130" t="s">
        <v>800</v>
      </c>
      <c r="E95" s="130" t="s">
        <v>30</v>
      </c>
      <c r="F95" s="144" t="s">
        <v>115</v>
      </c>
      <c r="G95" s="145"/>
      <c r="H95" s="11" t="s">
        <v>801</v>
      </c>
      <c r="I95" s="14">
        <v>4.97</v>
      </c>
      <c r="J95" s="121">
        <f t="shared" si="2"/>
        <v>29.82</v>
      </c>
      <c r="K95" s="127"/>
    </row>
    <row r="96" spans="1:11" ht="24">
      <c r="A96" s="126"/>
      <c r="B96" s="119">
        <v>8</v>
      </c>
      <c r="C96" s="10" t="s">
        <v>802</v>
      </c>
      <c r="D96" s="130" t="s">
        <v>802</v>
      </c>
      <c r="E96" s="130" t="s">
        <v>28</v>
      </c>
      <c r="F96" s="144" t="s">
        <v>803</v>
      </c>
      <c r="G96" s="145"/>
      <c r="H96" s="11" t="s">
        <v>804</v>
      </c>
      <c r="I96" s="14">
        <v>20.95</v>
      </c>
      <c r="J96" s="121">
        <f t="shared" si="2"/>
        <v>167.6</v>
      </c>
      <c r="K96" s="127"/>
    </row>
    <row r="97" spans="1:11" ht="24">
      <c r="A97" s="126"/>
      <c r="B97" s="119">
        <v>3</v>
      </c>
      <c r="C97" s="10" t="s">
        <v>802</v>
      </c>
      <c r="D97" s="130" t="s">
        <v>802</v>
      </c>
      <c r="E97" s="130" t="s">
        <v>30</v>
      </c>
      <c r="F97" s="144" t="s">
        <v>803</v>
      </c>
      <c r="G97" s="145"/>
      <c r="H97" s="11" t="s">
        <v>804</v>
      </c>
      <c r="I97" s="14">
        <v>20.95</v>
      </c>
      <c r="J97" s="121">
        <f t="shared" si="2"/>
        <v>62.849999999999994</v>
      </c>
      <c r="K97" s="127"/>
    </row>
    <row r="98" spans="1:11" ht="24">
      <c r="A98" s="126"/>
      <c r="B98" s="119">
        <v>6</v>
      </c>
      <c r="C98" s="10" t="s">
        <v>802</v>
      </c>
      <c r="D98" s="130" t="s">
        <v>802</v>
      </c>
      <c r="E98" s="130" t="s">
        <v>30</v>
      </c>
      <c r="F98" s="144" t="s">
        <v>805</v>
      </c>
      <c r="G98" s="145"/>
      <c r="H98" s="11" t="s">
        <v>804</v>
      </c>
      <c r="I98" s="14">
        <v>20.95</v>
      </c>
      <c r="J98" s="121">
        <f t="shared" si="2"/>
        <v>125.69999999999999</v>
      </c>
      <c r="K98" s="127"/>
    </row>
    <row r="99" spans="1:11" ht="24">
      <c r="A99" s="126"/>
      <c r="B99" s="119">
        <v>2</v>
      </c>
      <c r="C99" s="10" t="s">
        <v>802</v>
      </c>
      <c r="D99" s="130" t="s">
        <v>802</v>
      </c>
      <c r="E99" s="130" t="s">
        <v>31</v>
      </c>
      <c r="F99" s="144" t="s">
        <v>679</v>
      </c>
      <c r="G99" s="145"/>
      <c r="H99" s="11" t="s">
        <v>804</v>
      </c>
      <c r="I99" s="14">
        <v>20.95</v>
      </c>
      <c r="J99" s="121">
        <f t="shared" si="2"/>
        <v>41.9</v>
      </c>
      <c r="K99" s="127"/>
    </row>
    <row r="100" spans="1:11">
      <c r="A100" s="126"/>
      <c r="B100" s="119">
        <v>3</v>
      </c>
      <c r="C100" s="10" t="s">
        <v>806</v>
      </c>
      <c r="D100" s="130" t="s">
        <v>806</v>
      </c>
      <c r="E100" s="130" t="s">
        <v>28</v>
      </c>
      <c r="F100" s="144" t="s">
        <v>679</v>
      </c>
      <c r="G100" s="145"/>
      <c r="H100" s="11" t="s">
        <v>807</v>
      </c>
      <c r="I100" s="14">
        <v>20.95</v>
      </c>
      <c r="J100" s="121">
        <f t="shared" si="2"/>
        <v>62.849999999999994</v>
      </c>
      <c r="K100" s="127"/>
    </row>
    <row r="101" spans="1:11" ht="24">
      <c r="A101" s="126"/>
      <c r="B101" s="119">
        <v>2</v>
      </c>
      <c r="C101" s="10" t="s">
        <v>659</v>
      </c>
      <c r="D101" s="130" t="s">
        <v>659</v>
      </c>
      <c r="E101" s="130" t="s">
        <v>31</v>
      </c>
      <c r="F101" s="144" t="s">
        <v>679</v>
      </c>
      <c r="G101" s="145"/>
      <c r="H101" s="11" t="s">
        <v>661</v>
      </c>
      <c r="I101" s="14">
        <v>20.95</v>
      </c>
      <c r="J101" s="121">
        <f t="shared" si="2"/>
        <v>41.9</v>
      </c>
      <c r="K101" s="127"/>
    </row>
    <row r="102" spans="1:11" ht="36">
      <c r="A102" s="126"/>
      <c r="B102" s="119">
        <v>1</v>
      </c>
      <c r="C102" s="10" t="s">
        <v>808</v>
      </c>
      <c r="D102" s="130" t="s">
        <v>808</v>
      </c>
      <c r="E102" s="130" t="s">
        <v>31</v>
      </c>
      <c r="F102" s="144" t="s">
        <v>112</v>
      </c>
      <c r="G102" s="145"/>
      <c r="H102" s="11" t="s">
        <v>809</v>
      </c>
      <c r="I102" s="14">
        <v>71.73</v>
      </c>
      <c r="J102" s="121">
        <f t="shared" si="2"/>
        <v>71.73</v>
      </c>
      <c r="K102" s="127"/>
    </row>
    <row r="103" spans="1:11">
      <c r="A103" s="126"/>
      <c r="B103" s="119">
        <v>2</v>
      </c>
      <c r="C103" s="10" t="s">
        <v>810</v>
      </c>
      <c r="D103" s="130" t="s">
        <v>854</v>
      </c>
      <c r="E103" s="130" t="s">
        <v>778</v>
      </c>
      <c r="F103" s="144"/>
      <c r="G103" s="145"/>
      <c r="H103" s="11" t="s">
        <v>811</v>
      </c>
      <c r="I103" s="14">
        <v>56.46</v>
      </c>
      <c r="J103" s="121">
        <f t="shared" si="2"/>
        <v>112.92</v>
      </c>
      <c r="K103" s="127"/>
    </row>
    <row r="104" spans="1:11" ht="24">
      <c r="A104" s="126"/>
      <c r="B104" s="119">
        <v>2</v>
      </c>
      <c r="C104" s="10" t="s">
        <v>812</v>
      </c>
      <c r="D104" s="130" t="s">
        <v>855</v>
      </c>
      <c r="E104" s="130" t="s">
        <v>777</v>
      </c>
      <c r="F104" s="144" t="s">
        <v>813</v>
      </c>
      <c r="G104" s="145"/>
      <c r="H104" s="11" t="s">
        <v>814</v>
      </c>
      <c r="I104" s="14">
        <v>97.29</v>
      </c>
      <c r="J104" s="121">
        <f t="shared" si="2"/>
        <v>194.58</v>
      </c>
      <c r="K104" s="127"/>
    </row>
    <row r="105" spans="1:11" ht="24">
      <c r="A105" s="126"/>
      <c r="B105" s="119">
        <v>2</v>
      </c>
      <c r="C105" s="10" t="s">
        <v>812</v>
      </c>
      <c r="D105" s="130" t="s">
        <v>856</v>
      </c>
      <c r="E105" s="130" t="s">
        <v>733</v>
      </c>
      <c r="F105" s="144" t="s">
        <v>813</v>
      </c>
      <c r="G105" s="145"/>
      <c r="H105" s="11" t="s">
        <v>814</v>
      </c>
      <c r="I105" s="14">
        <v>118.6</v>
      </c>
      <c r="J105" s="121">
        <f t="shared" si="2"/>
        <v>237.2</v>
      </c>
      <c r="K105" s="127"/>
    </row>
    <row r="106" spans="1:11" ht="24">
      <c r="A106" s="126"/>
      <c r="B106" s="119">
        <v>1</v>
      </c>
      <c r="C106" s="10" t="s">
        <v>815</v>
      </c>
      <c r="D106" s="130" t="s">
        <v>815</v>
      </c>
      <c r="E106" s="130" t="s">
        <v>28</v>
      </c>
      <c r="F106" s="144"/>
      <c r="G106" s="145"/>
      <c r="H106" s="11" t="s">
        <v>816</v>
      </c>
      <c r="I106" s="14">
        <v>166.53</v>
      </c>
      <c r="J106" s="121">
        <f t="shared" si="2"/>
        <v>166.53</v>
      </c>
      <c r="K106" s="127"/>
    </row>
    <row r="107" spans="1:11">
      <c r="A107" s="126"/>
      <c r="B107" s="119">
        <v>2</v>
      </c>
      <c r="C107" s="10" t="s">
        <v>817</v>
      </c>
      <c r="D107" s="130" t="s">
        <v>857</v>
      </c>
      <c r="E107" s="130" t="s">
        <v>786</v>
      </c>
      <c r="F107" s="144" t="s">
        <v>818</v>
      </c>
      <c r="G107" s="145"/>
      <c r="H107" s="11" t="s">
        <v>819</v>
      </c>
      <c r="I107" s="14">
        <v>19.88</v>
      </c>
      <c r="J107" s="121">
        <f t="shared" si="2"/>
        <v>39.76</v>
      </c>
      <c r="K107" s="127"/>
    </row>
    <row r="108" spans="1:11" ht="24">
      <c r="A108" s="126"/>
      <c r="B108" s="119">
        <v>6</v>
      </c>
      <c r="C108" s="10" t="s">
        <v>820</v>
      </c>
      <c r="D108" s="130" t="s">
        <v>858</v>
      </c>
      <c r="E108" s="130" t="s">
        <v>778</v>
      </c>
      <c r="F108" s="144"/>
      <c r="G108" s="145"/>
      <c r="H108" s="11" t="s">
        <v>821</v>
      </c>
      <c r="I108" s="14">
        <v>17.04</v>
      </c>
      <c r="J108" s="121">
        <f t="shared" si="2"/>
        <v>102.24</v>
      </c>
      <c r="K108" s="127"/>
    </row>
    <row r="109" spans="1:11" ht="24">
      <c r="A109" s="126"/>
      <c r="B109" s="119">
        <v>4</v>
      </c>
      <c r="C109" s="10" t="s">
        <v>820</v>
      </c>
      <c r="D109" s="130" t="s">
        <v>859</v>
      </c>
      <c r="E109" s="130" t="s">
        <v>723</v>
      </c>
      <c r="F109" s="144"/>
      <c r="G109" s="145"/>
      <c r="H109" s="11" t="s">
        <v>821</v>
      </c>
      <c r="I109" s="14">
        <v>22.01</v>
      </c>
      <c r="J109" s="121">
        <f t="shared" si="2"/>
        <v>88.04</v>
      </c>
      <c r="K109" s="127"/>
    </row>
    <row r="110" spans="1:11" ht="24">
      <c r="A110" s="126"/>
      <c r="B110" s="119">
        <v>8</v>
      </c>
      <c r="C110" s="10" t="s">
        <v>820</v>
      </c>
      <c r="D110" s="130" t="s">
        <v>860</v>
      </c>
      <c r="E110" s="130" t="s">
        <v>822</v>
      </c>
      <c r="F110" s="144"/>
      <c r="G110" s="145"/>
      <c r="H110" s="11" t="s">
        <v>821</v>
      </c>
      <c r="I110" s="14">
        <v>20.59</v>
      </c>
      <c r="J110" s="121">
        <f t="shared" si="2"/>
        <v>164.72</v>
      </c>
      <c r="K110" s="127"/>
    </row>
    <row r="111" spans="1:11">
      <c r="A111" s="126"/>
      <c r="B111" s="119">
        <v>2</v>
      </c>
      <c r="C111" s="10" t="s">
        <v>823</v>
      </c>
      <c r="D111" s="130" t="s">
        <v>861</v>
      </c>
      <c r="E111" s="130" t="s">
        <v>778</v>
      </c>
      <c r="F111" s="144"/>
      <c r="G111" s="145"/>
      <c r="H111" s="11" t="s">
        <v>824</v>
      </c>
      <c r="I111" s="14">
        <v>38.700000000000003</v>
      </c>
      <c r="J111" s="121">
        <f t="shared" si="2"/>
        <v>77.400000000000006</v>
      </c>
      <c r="K111" s="127"/>
    </row>
    <row r="112" spans="1:11">
      <c r="A112" s="126"/>
      <c r="B112" s="119">
        <v>4</v>
      </c>
      <c r="C112" s="10" t="s">
        <v>825</v>
      </c>
      <c r="D112" s="130" t="s">
        <v>862</v>
      </c>
      <c r="E112" s="130" t="s">
        <v>826</v>
      </c>
      <c r="F112" s="144" t="s">
        <v>279</v>
      </c>
      <c r="G112" s="145"/>
      <c r="H112" s="11" t="s">
        <v>827</v>
      </c>
      <c r="I112" s="14">
        <v>13.14</v>
      </c>
      <c r="J112" s="121">
        <f t="shared" si="2"/>
        <v>52.56</v>
      </c>
      <c r="K112" s="127"/>
    </row>
    <row r="113" spans="1:11">
      <c r="A113" s="126"/>
      <c r="B113" s="119">
        <v>2</v>
      </c>
      <c r="C113" s="10" t="s">
        <v>650</v>
      </c>
      <c r="D113" s="130" t="s">
        <v>650</v>
      </c>
      <c r="E113" s="130" t="s">
        <v>641</v>
      </c>
      <c r="F113" s="144"/>
      <c r="G113" s="145"/>
      <c r="H113" s="11" t="s">
        <v>652</v>
      </c>
      <c r="I113" s="14">
        <v>4.97</v>
      </c>
      <c r="J113" s="121">
        <f t="shared" si="2"/>
        <v>9.94</v>
      </c>
      <c r="K113" s="127"/>
    </row>
    <row r="114" spans="1:11">
      <c r="A114" s="126"/>
      <c r="B114" s="119">
        <v>8</v>
      </c>
      <c r="C114" s="10" t="s">
        <v>828</v>
      </c>
      <c r="D114" s="130" t="s">
        <v>828</v>
      </c>
      <c r="E114" s="130" t="s">
        <v>30</v>
      </c>
      <c r="F114" s="144"/>
      <c r="G114" s="145"/>
      <c r="H114" s="11" t="s">
        <v>829</v>
      </c>
      <c r="I114" s="14">
        <v>29.83</v>
      </c>
      <c r="J114" s="121">
        <f t="shared" si="2"/>
        <v>238.64</v>
      </c>
      <c r="K114" s="127"/>
    </row>
    <row r="115" spans="1:11">
      <c r="A115" s="126"/>
      <c r="B115" s="119">
        <v>2</v>
      </c>
      <c r="C115" s="10" t="s">
        <v>830</v>
      </c>
      <c r="D115" s="130" t="s">
        <v>830</v>
      </c>
      <c r="E115" s="130" t="s">
        <v>28</v>
      </c>
      <c r="F115" s="144"/>
      <c r="G115" s="145"/>
      <c r="H115" s="11" t="s">
        <v>831</v>
      </c>
      <c r="I115" s="14">
        <v>24.15</v>
      </c>
      <c r="J115" s="121">
        <f t="shared" si="2"/>
        <v>48.3</v>
      </c>
      <c r="K115" s="127"/>
    </row>
    <row r="116" spans="1:11">
      <c r="A116" s="126"/>
      <c r="B116" s="119">
        <v>4</v>
      </c>
      <c r="C116" s="10" t="s">
        <v>832</v>
      </c>
      <c r="D116" s="130" t="s">
        <v>832</v>
      </c>
      <c r="E116" s="130" t="s">
        <v>30</v>
      </c>
      <c r="F116" s="144" t="s">
        <v>805</v>
      </c>
      <c r="G116" s="145"/>
      <c r="H116" s="11" t="s">
        <v>833</v>
      </c>
      <c r="I116" s="14">
        <v>52.2</v>
      </c>
      <c r="J116" s="121">
        <f t="shared" si="2"/>
        <v>208.8</v>
      </c>
      <c r="K116" s="127"/>
    </row>
    <row r="117" spans="1:11">
      <c r="A117" s="126"/>
      <c r="B117" s="119">
        <v>2</v>
      </c>
      <c r="C117" s="10" t="s">
        <v>832</v>
      </c>
      <c r="D117" s="130" t="s">
        <v>832</v>
      </c>
      <c r="E117" s="130" t="s">
        <v>31</v>
      </c>
      <c r="F117" s="144" t="s">
        <v>279</v>
      </c>
      <c r="G117" s="145"/>
      <c r="H117" s="11" t="s">
        <v>833</v>
      </c>
      <c r="I117" s="14">
        <v>52.2</v>
      </c>
      <c r="J117" s="121">
        <f t="shared" si="2"/>
        <v>104.4</v>
      </c>
      <c r="K117" s="127"/>
    </row>
    <row r="118" spans="1:11">
      <c r="A118" s="126"/>
      <c r="B118" s="119">
        <v>2</v>
      </c>
      <c r="C118" s="10" t="s">
        <v>832</v>
      </c>
      <c r="D118" s="130" t="s">
        <v>832</v>
      </c>
      <c r="E118" s="130" t="s">
        <v>31</v>
      </c>
      <c r="F118" s="144" t="s">
        <v>731</v>
      </c>
      <c r="G118" s="145"/>
      <c r="H118" s="11" t="s">
        <v>833</v>
      </c>
      <c r="I118" s="14">
        <v>52.2</v>
      </c>
      <c r="J118" s="121">
        <f t="shared" ref="J118:J119" si="3">I118*B118</f>
        <v>104.4</v>
      </c>
      <c r="K118" s="127"/>
    </row>
    <row r="119" spans="1:11" ht="24">
      <c r="A119" s="126"/>
      <c r="B119" s="120">
        <v>1</v>
      </c>
      <c r="C119" s="12" t="s">
        <v>834</v>
      </c>
      <c r="D119" s="131" t="s">
        <v>863</v>
      </c>
      <c r="E119" s="131" t="s">
        <v>42</v>
      </c>
      <c r="F119" s="146"/>
      <c r="G119" s="147"/>
      <c r="H119" s="13" t="s">
        <v>835</v>
      </c>
      <c r="I119" s="15">
        <v>44.03</v>
      </c>
      <c r="J119" s="122">
        <f t="shared" si="3"/>
        <v>44.03</v>
      </c>
      <c r="K119" s="127"/>
    </row>
    <row r="120" spans="1:11">
      <c r="A120" s="126"/>
      <c r="B120" s="138"/>
      <c r="C120" s="138"/>
      <c r="D120" s="138"/>
      <c r="E120" s="138"/>
      <c r="F120" s="138"/>
      <c r="G120" s="138"/>
      <c r="H120" s="138"/>
      <c r="I120" s="139" t="s">
        <v>261</v>
      </c>
      <c r="J120" s="140">
        <f>SUM(J22:J119)</f>
        <v>8807.3499999999949</v>
      </c>
      <c r="K120" s="127"/>
    </row>
    <row r="121" spans="1:11">
      <c r="A121" s="126"/>
      <c r="B121" s="138"/>
      <c r="C121" s="138"/>
      <c r="D121" s="138"/>
      <c r="E121" s="138"/>
      <c r="F121" s="138"/>
      <c r="G121" s="138"/>
      <c r="H121" s="138"/>
      <c r="I121" s="142" t="s">
        <v>873</v>
      </c>
      <c r="J121" s="140">
        <f>J120*-0.4</f>
        <v>-3522.9399999999982</v>
      </c>
      <c r="K121" s="127"/>
    </row>
    <row r="122" spans="1:11" outlineLevel="1">
      <c r="A122" s="126"/>
      <c r="B122" s="138"/>
      <c r="C122" s="138"/>
      <c r="D122" s="138"/>
      <c r="E122" s="138"/>
      <c r="F122" s="138"/>
      <c r="G122" s="138"/>
      <c r="H122" s="138"/>
      <c r="I122" s="139" t="s">
        <v>874</v>
      </c>
      <c r="J122" s="140">
        <v>0</v>
      </c>
      <c r="K122" s="127"/>
    </row>
    <row r="123" spans="1:11">
      <c r="A123" s="126"/>
      <c r="B123" s="138"/>
      <c r="C123" s="138"/>
      <c r="D123" s="138"/>
      <c r="E123" s="138"/>
      <c r="F123" s="138"/>
      <c r="G123" s="138"/>
      <c r="H123" s="138"/>
      <c r="I123" s="139" t="s">
        <v>263</v>
      </c>
      <c r="J123" s="140">
        <f>SUM(J120:J122)</f>
        <v>5284.4099999999962</v>
      </c>
      <c r="K123" s="127"/>
    </row>
    <row r="124" spans="1:11">
      <c r="A124" s="6"/>
      <c r="B124" s="7"/>
      <c r="C124" s="7"/>
      <c r="D124" s="7"/>
      <c r="E124" s="7"/>
      <c r="F124" s="7"/>
      <c r="G124" s="7"/>
      <c r="H124" s="7" t="s">
        <v>875</v>
      </c>
      <c r="I124" s="7"/>
      <c r="J124" s="7"/>
      <c r="K124" s="8"/>
    </row>
    <row r="126" spans="1:11">
      <c r="H126" s="1" t="s">
        <v>870</v>
      </c>
      <c r="I126" s="103">
        <f>'Tax Invoice'!E14</f>
        <v>1</v>
      </c>
    </row>
    <row r="127" spans="1:11">
      <c r="H127" s="1" t="s">
        <v>711</v>
      </c>
      <c r="I127" s="103">
        <v>35.54</v>
      </c>
    </row>
    <row r="128" spans="1:11">
      <c r="H128" s="1" t="s">
        <v>871</v>
      </c>
      <c r="I128" s="103">
        <f>I130/I127</f>
        <v>247.81513787281921</v>
      </c>
    </row>
    <row r="129" spans="8:9">
      <c r="H129" s="1" t="s">
        <v>872</v>
      </c>
      <c r="I129" s="103">
        <f>I131/I127</f>
        <v>148.68908272369151</v>
      </c>
    </row>
    <row r="130" spans="8:9">
      <c r="H130" s="1" t="s">
        <v>712</v>
      </c>
      <c r="I130" s="103">
        <f>J120*I126</f>
        <v>8807.3499999999949</v>
      </c>
    </row>
    <row r="131" spans="8:9">
      <c r="H131" s="1" t="s">
        <v>713</v>
      </c>
      <c r="I131" s="103">
        <f>J123*I126</f>
        <v>5284.4099999999962</v>
      </c>
    </row>
  </sheetData>
  <mergeCells count="102">
    <mergeCell ref="F25:G25"/>
    <mergeCell ref="F26:G26"/>
    <mergeCell ref="F27:G27"/>
    <mergeCell ref="F28:G28"/>
    <mergeCell ref="F29:G29"/>
    <mergeCell ref="J10:J11"/>
    <mergeCell ref="J14:J15"/>
    <mergeCell ref="F20:G20"/>
    <mergeCell ref="F21:G21"/>
    <mergeCell ref="F22:G22"/>
    <mergeCell ref="F23:G23"/>
    <mergeCell ref="F24:G24"/>
    <mergeCell ref="F35:G35"/>
    <mergeCell ref="F36:G36"/>
    <mergeCell ref="F37:G37"/>
    <mergeCell ref="F38:G38"/>
    <mergeCell ref="F39:G3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414</v>
      </c>
      <c r="O1" t="s">
        <v>149</v>
      </c>
      <c r="T1" t="s">
        <v>261</v>
      </c>
      <c r="U1">
        <v>8807.3499999999949</v>
      </c>
    </row>
    <row r="2" spans="1:21" ht="15.75">
      <c r="A2" s="126"/>
      <c r="B2" s="136" t="s">
        <v>139</v>
      </c>
      <c r="C2" s="132"/>
      <c r="D2" s="132"/>
      <c r="E2" s="132"/>
      <c r="F2" s="132"/>
      <c r="G2" s="132"/>
      <c r="H2" s="132"/>
      <c r="I2" s="137" t="s">
        <v>145</v>
      </c>
      <c r="J2" s="127"/>
      <c r="T2" t="s">
        <v>190</v>
      </c>
      <c r="U2">
        <v>710.15</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9517.4999999999945</v>
      </c>
    </row>
    <row r="5" spans="1:21">
      <c r="A5" s="126"/>
      <c r="B5" s="133" t="s">
        <v>142</v>
      </c>
      <c r="C5" s="132"/>
      <c r="D5" s="132"/>
      <c r="E5" s="132"/>
      <c r="F5" s="132"/>
      <c r="G5" s="132"/>
      <c r="H5" s="132"/>
      <c r="I5" s="132"/>
      <c r="J5" s="127"/>
      <c r="S5" t="s">
        <v>864</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48"/>
      <c r="J10" s="127"/>
    </row>
    <row r="11" spans="1:21">
      <c r="A11" s="126"/>
      <c r="B11" s="126" t="s">
        <v>716</v>
      </c>
      <c r="C11" s="132"/>
      <c r="D11" s="132"/>
      <c r="E11" s="127"/>
      <c r="F11" s="128"/>
      <c r="G11" s="128" t="s">
        <v>716</v>
      </c>
      <c r="H11" s="132"/>
      <c r="I11" s="149"/>
      <c r="J11" s="127"/>
    </row>
    <row r="12" spans="1:21">
      <c r="A12" s="126"/>
      <c r="B12" s="126" t="s">
        <v>717</v>
      </c>
      <c r="C12" s="132"/>
      <c r="D12" s="132"/>
      <c r="E12" s="127"/>
      <c r="F12" s="128"/>
      <c r="G12" s="128" t="s">
        <v>717</v>
      </c>
      <c r="H12" s="132"/>
      <c r="I12" s="132"/>
      <c r="J12" s="127"/>
    </row>
    <row r="13" spans="1:21">
      <c r="A13" s="126"/>
      <c r="B13" s="126" t="s">
        <v>718</v>
      </c>
      <c r="C13" s="132"/>
      <c r="D13" s="132"/>
      <c r="E13" s="127"/>
      <c r="F13" s="128"/>
      <c r="G13" s="128" t="s">
        <v>718</v>
      </c>
      <c r="H13" s="132"/>
      <c r="I13" s="111" t="s">
        <v>16</v>
      </c>
      <c r="J13" s="127"/>
    </row>
    <row r="14" spans="1:21">
      <c r="A14" s="126"/>
      <c r="B14" s="126" t="s">
        <v>157</v>
      </c>
      <c r="C14" s="132"/>
      <c r="D14" s="132"/>
      <c r="E14" s="127"/>
      <c r="F14" s="128"/>
      <c r="G14" s="128" t="s">
        <v>157</v>
      </c>
      <c r="H14" s="132"/>
      <c r="I14" s="150">
        <v>45181</v>
      </c>
      <c r="J14" s="127"/>
    </row>
    <row r="15" spans="1:21">
      <c r="A15" s="126"/>
      <c r="B15" s="6" t="s">
        <v>11</v>
      </c>
      <c r="C15" s="7"/>
      <c r="D15" s="7"/>
      <c r="E15" s="8"/>
      <c r="F15" s="128"/>
      <c r="G15" s="9" t="s">
        <v>11</v>
      </c>
      <c r="H15" s="132"/>
      <c r="I15" s="151"/>
      <c r="J15" s="127"/>
    </row>
    <row r="16" spans="1:21">
      <c r="A16" s="126"/>
      <c r="B16" s="132"/>
      <c r="C16" s="132"/>
      <c r="D16" s="132"/>
      <c r="E16" s="132"/>
      <c r="F16" s="132"/>
      <c r="G16" s="132"/>
      <c r="H16" s="135" t="s">
        <v>147</v>
      </c>
      <c r="I16" s="141">
        <v>39950</v>
      </c>
      <c r="J16" s="127"/>
    </row>
    <row r="17" spans="1:16">
      <c r="A17" s="126"/>
      <c r="B17" s="132" t="s">
        <v>719</v>
      </c>
      <c r="C17" s="132"/>
      <c r="D17" s="132"/>
      <c r="E17" s="132"/>
      <c r="F17" s="132"/>
      <c r="G17" s="132"/>
      <c r="H17" s="135" t="s">
        <v>148</v>
      </c>
      <c r="I17" s="141"/>
      <c r="J17" s="127"/>
    </row>
    <row r="18" spans="1:16" ht="18">
      <c r="A18" s="126"/>
      <c r="B18" s="132" t="s">
        <v>720</v>
      </c>
      <c r="C18" s="132"/>
      <c r="D18" s="132"/>
      <c r="E18" s="132"/>
      <c r="F18" s="132"/>
      <c r="G18" s="132"/>
      <c r="H18" s="134" t="s">
        <v>264</v>
      </c>
      <c r="I18" s="116" t="s">
        <v>282</v>
      </c>
      <c r="J18" s="127"/>
    </row>
    <row r="19" spans="1:16">
      <c r="A19" s="126"/>
      <c r="B19" s="132"/>
      <c r="C19" s="132"/>
      <c r="D19" s="132"/>
      <c r="E19" s="132"/>
      <c r="F19" s="132"/>
      <c r="G19" s="132"/>
      <c r="H19" s="132"/>
      <c r="I19" s="132"/>
      <c r="J19" s="127"/>
      <c r="P19">
        <v>45181</v>
      </c>
    </row>
    <row r="20" spans="1:16">
      <c r="A20" s="126"/>
      <c r="B20" s="112" t="s">
        <v>204</v>
      </c>
      <c r="C20" s="112" t="s">
        <v>205</v>
      </c>
      <c r="D20" s="129" t="s">
        <v>206</v>
      </c>
      <c r="E20" s="152" t="s">
        <v>207</v>
      </c>
      <c r="F20" s="153"/>
      <c r="G20" s="112" t="s">
        <v>174</v>
      </c>
      <c r="H20" s="112" t="s">
        <v>208</v>
      </c>
      <c r="I20" s="112" t="s">
        <v>26</v>
      </c>
      <c r="J20" s="127"/>
    </row>
    <row r="21" spans="1:16">
      <c r="A21" s="126"/>
      <c r="B21" s="117"/>
      <c r="C21" s="117"/>
      <c r="D21" s="118"/>
      <c r="E21" s="154"/>
      <c r="F21" s="155"/>
      <c r="G21" s="117" t="s">
        <v>146</v>
      </c>
      <c r="H21" s="117"/>
      <c r="I21" s="117"/>
      <c r="J21" s="127"/>
    </row>
    <row r="22" spans="1:16" ht="180">
      <c r="A22" s="126"/>
      <c r="B22" s="119">
        <v>2</v>
      </c>
      <c r="C22" s="10" t="s">
        <v>721</v>
      </c>
      <c r="D22" s="130" t="s">
        <v>279</v>
      </c>
      <c r="E22" s="144"/>
      <c r="F22" s="145"/>
      <c r="G22" s="11" t="s">
        <v>865</v>
      </c>
      <c r="H22" s="14">
        <v>6.04</v>
      </c>
      <c r="I22" s="121">
        <f t="shared" ref="I22:I53" si="0">H22*B22</f>
        <v>12.08</v>
      </c>
      <c r="J22" s="127"/>
    </row>
    <row r="23" spans="1:16" ht="72">
      <c r="A23" s="126"/>
      <c r="B23" s="119">
        <v>2</v>
      </c>
      <c r="C23" s="10" t="s">
        <v>722</v>
      </c>
      <c r="D23" s="130" t="s">
        <v>723</v>
      </c>
      <c r="E23" s="144" t="s">
        <v>279</v>
      </c>
      <c r="F23" s="145"/>
      <c r="G23" s="11" t="s">
        <v>724</v>
      </c>
      <c r="H23" s="14">
        <v>25.92</v>
      </c>
      <c r="I23" s="121">
        <f t="shared" si="0"/>
        <v>51.84</v>
      </c>
      <c r="J23" s="127"/>
    </row>
    <row r="24" spans="1:16" ht="72">
      <c r="A24" s="126"/>
      <c r="B24" s="119">
        <v>2</v>
      </c>
      <c r="C24" s="10" t="s">
        <v>722</v>
      </c>
      <c r="D24" s="130" t="s">
        <v>723</v>
      </c>
      <c r="E24" s="144" t="s">
        <v>679</v>
      </c>
      <c r="F24" s="145"/>
      <c r="G24" s="11" t="s">
        <v>724</v>
      </c>
      <c r="H24" s="14">
        <v>25.92</v>
      </c>
      <c r="I24" s="121">
        <f t="shared" si="0"/>
        <v>51.84</v>
      </c>
      <c r="J24" s="127"/>
    </row>
    <row r="25" spans="1:16" ht="180">
      <c r="A25" s="126"/>
      <c r="B25" s="119">
        <v>18</v>
      </c>
      <c r="C25" s="10" t="s">
        <v>586</v>
      </c>
      <c r="D25" s="130"/>
      <c r="E25" s="144"/>
      <c r="F25" s="145"/>
      <c r="G25" s="11" t="s">
        <v>281</v>
      </c>
      <c r="H25" s="14">
        <v>12.07</v>
      </c>
      <c r="I25" s="121">
        <f t="shared" si="0"/>
        <v>217.26</v>
      </c>
      <c r="J25" s="127"/>
    </row>
    <row r="26" spans="1:16" ht="84">
      <c r="A26" s="126"/>
      <c r="B26" s="119">
        <v>2</v>
      </c>
      <c r="C26" s="10" t="s">
        <v>725</v>
      </c>
      <c r="D26" s="130" t="s">
        <v>28</v>
      </c>
      <c r="E26" s="144" t="s">
        <v>115</v>
      </c>
      <c r="F26" s="145"/>
      <c r="G26" s="11" t="s">
        <v>726</v>
      </c>
      <c r="H26" s="14">
        <v>4.97</v>
      </c>
      <c r="I26" s="121">
        <f t="shared" si="0"/>
        <v>9.94</v>
      </c>
      <c r="J26" s="127"/>
    </row>
    <row r="27" spans="1:16" ht="84">
      <c r="A27" s="126"/>
      <c r="B27" s="119">
        <v>2</v>
      </c>
      <c r="C27" s="10" t="s">
        <v>725</v>
      </c>
      <c r="D27" s="130" t="s">
        <v>30</v>
      </c>
      <c r="E27" s="144" t="s">
        <v>115</v>
      </c>
      <c r="F27" s="145"/>
      <c r="G27" s="11" t="s">
        <v>726</v>
      </c>
      <c r="H27" s="14">
        <v>4.97</v>
      </c>
      <c r="I27" s="121">
        <f t="shared" si="0"/>
        <v>9.94</v>
      </c>
      <c r="J27" s="127"/>
    </row>
    <row r="28" spans="1:16" ht="132">
      <c r="A28" s="126"/>
      <c r="B28" s="119">
        <v>3</v>
      </c>
      <c r="C28" s="10" t="s">
        <v>727</v>
      </c>
      <c r="D28" s="130" t="s">
        <v>112</v>
      </c>
      <c r="E28" s="144"/>
      <c r="F28" s="145"/>
      <c r="G28" s="11" t="s">
        <v>728</v>
      </c>
      <c r="H28" s="14">
        <v>12.07</v>
      </c>
      <c r="I28" s="121">
        <f t="shared" si="0"/>
        <v>36.21</v>
      </c>
      <c r="J28" s="127"/>
    </row>
    <row r="29" spans="1:16" ht="132">
      <c r="A29" s="126"/>
      <c r="B29" s="119">
        <v>3</v>
      </c>
      <c r="C29" s="10" t="s">
        <v>727</v>
      </c>
      <c r="D29" s="130" t="s">
        <v>216</v>
      </c>
      <c r="E29" s="144"/>
      <c r="F29" s="145"/>
      <c r="G29" s="11" t="s">
        <v>728</v>
      </c>
      <c r="H29" s="14">
        <v>12.07</v>
      </c>
      <c r="I29" s="121">
        <f t="shared" si="0"/>
        <v>36.21</v>
      </c>
      <c r="J29" s="127"/>
    </row>
    <row r="30" spans="1:16" ht="132">
      <c r="A30" s="126"/>
      <c r="B30" s="119">
        <v>1</v>
      </c>
      <c r="C30" s="10" t="s">
        <v>727</v>
      </c>
      <c r="D30" s="130" t="s">
        <v>269</v>
      </c>
      <c r="E30" s="144"/>
      <c r="F30" s="145"/>
      <c r="G30" s="11" t="s">
        <v>728</v>
      </c>
      <c r="H30" s="14">
        <v>12.07</v>
      </c>
      <c r="I30" s="121">
        <f t="shared" si="0"/>
        <v>12.07</v>
      </c>
      <c r="J30" s="127"/>
    </row>
    <row r="31" spans="1:16" ht="132">
      <c r="A31" s="126"/>
      <c r="B31" s="119">
        <v>2</v>
      </c>
      <c r="C31" s="10" t="s">
        <v>727</v>
      </c>
      <c r="D31" s="130" t="s">
        <v>317</v>
      </c>
      <c r="E31" s="144"/>
      <c r="F31" s="145"/>
      <c r="G31" s="11" t="s">
        <v>728</v>
      </c>
      <c r="H31" s="14">
        <v>12.07</v>
      </c>
      <c r="I31" s="121">
        <f t="shared" si="0"/>
        <v>24.14</v>
      </c>
      <c r="J31" s="127"/>
    </row>
    <row r="32" spans="1:16" ht="84">
      <c r="A32" s="126"/>
      <c r="B32" s="119">
        <v>2</v>
      </c>
      <c r="C32" s="10" t="s">
        <v>729</v>
      </c>
      <c r="D32" s="130" t="s">
        <v>723</v>
      </c>
      <c r="E32" s="144" t="s">
        <v>279</v>
      </c>
      <c r="F32" s="145"/>
      <c r="G32" s="11" t="s">
        <v>730</v>
      </c>
      <c r="H32" s="14">
        <v>13.14</v>
      </c>
      <c r="I32" s="121">
        <f t="shared" si="0"/>
        <v>26.28</v>
      </c>
      <c r="J32" s="127"/>
    </row>
    <row r="33" spans="1:10" ht="84">
      <c r="A33" s="126"/>
      <c r="B33" s="119">
        <v>2</v>
      </c>
      <c r="C33" s="10" t="s">
        <v>729</v>
      </c>
      <c r="D33" s="130" t="s">
        <v>723</v>
      </c>
      <c r="E33" s="144" t="s">
        <v>731</v>
      </c>
      <c r="F33" s="145"/>
      <c r="G33" s="11" t="s">
        <v>730</v>
      </c>
      <c r="H33" s="14">
        <v>13.14</v>
      </c>
      <c r="I33" s="121">
        <f t="shared" si="0"/>
        <v>26.28</v>
      </c>
      <c r="J33" s="127"/>
    </row>
    <row r="34" spans="1:10" ht="60">
      <c r="A34" s="126"/>
      <c r="B34" s="119">
        <v>2</v>
      </c>
      <c r="C34" s="10" t="s">
        <v>732</v>
      </c>
      <c r="D34" s="130" t="s">
        <v>733</v>
      </c>
      <c r="E34" s="144" t="s">
        <v>279</v>
      </c>
      <c r="F34" s="145"/>
      <c r="G34" s="11" t="s">
        <v>734</v>
      </c>
      <c r="H34" s="14">
        <v>18.46</v>
      </c>
      <c r="I34" s="121">
        <f t="shared" si="0"/>
        <v>36.92</v>
      </c>
      <c r="J34" s="127"/>
    </row>
    <row r="35" spans="1:10" ht="60">
      <c r="A35" s="126"/>
      <c r="B35" s="119">
        <v>2</v>
      </c>
      <c r="C35" s="10" t="s">
        <v>732</v>
      </c>
      <c r="D35" s="130" t="s">
        <v>733</v>
      </c>
      <c r="E35" s="144" t="s">
        <v>115</v>
      </c>
      <c r="F35" s="145"/>
      <c r="G35" s="11" t="s">
        <v>734</v>
      </c>
      <c r="H35" s="14">
        <v>18.46</v>
      </c>
      <c r="I35" s="121">
        <f t="shared" si="0"/>
        <v>36.92</v>
      </c>
      <c r="J35" s="127"/>
    </row>
    <row r="36" spans="1:10" ht="132">
      <c r="A36" s="126"/>
      <c r="B36" s="119">
        <v>3</v>
      </c>
      <c r="C36" s="10" t="s">
        <v>735</v>
      </c>
      <c r="D36" s="130" t="s">
        <v>736</v>
      </c>
      <c r="E36" s="144" t="s">
        <v>28</v>
      </c>
      <c r="F36" s="145"/>
      <c r="G36" s="11" t="s">
        <v>737</v>
      </c>
      <c r="H36" s="14">
        <v>6.75</v>
      </c>
      <c r="I36" s="121">
        <f t="shared" si="0"/>
        <v>20.25</v>
      </c>
      <c r="J36" s="127"/>
    </row>
    <row r="37" spans="1:10" ht="132">
      <c r="A37" s="126"/>
      <c r="B37" s="119">
        <v>8</v>
      </c>
      <c r="C37" s="10" t="s">
        <v>735</v>
      </c>
      <c r="D37" s="130" t="s">
        <v>736</v>
      </c>
      <c r="E37" s="144" t="s">
        <v>30</v>
      </c>
      <c r="F37" s="145"/>
      <c r="G37" s="11" t="s">
        <v>737</v>
      </c>
      <c r="H37" s="14">
        <v>6.75</v>
      </c>
      <c r="I37" s="121">
        <f t="shared" si="0"/>
        <v>54</v>
      </c>
      <c r="J37" s="127"/>
    </row>
    <row r="38" spans="1:10" ht="132">
      <c r="A38" s="126"/>
      <c r="B38" s="119">
        <v>5</v>
      </c>
      <c r="C38" s="10" t="s">
        <v>735</v>
      </c>
      <c r="D38" s="130" t="s">
        <v>736</v>
      </c>
      <c r="E38" s="144" t="s">
        <v>31</v>
      </c>
      <c r="F38" s="145"/>
      <c r="G38" s="11" t="s">
        <v>737</v>
      </c>
      <c r="H38" s="14">
        <v>6.75</v>
      </c>
      <c r="I38" s="121">
        <f t="shared" si="0"/>
        <v>33.75</v>
      </c>
      <c r="J38" s="127"/>
    </row>
    <row r="39" spans="1:10" ht="84">
      <c r="A39" s="126"/>
      <c r="B39" s="119">
        <v>5</v>
      </c>
      <c r="C39" s="10" t="s">
        <v>738</v>
      </c>
      <c r="D39" s="130" t="s">
        <v>28</v>
      </c>
      <c r="E39" s="144"/>
      <c r="F39" s="145"/>
      <c r="G39" s="11" t="s">
        <v>739</v>
      </c>
      <c r="H39" s="14">
        <v>13.85</v>
      </c>
      <c r="I39" s="121">
        <f t="shared" si="0"/>
        <v>69.25</v>
      </c>
      <c r="J39" s="127"/>
    </row>
    <row r="40" spans="1:10" ht="84">
      <c r="A40" s="126"/>
      <c r="B40" s="119">
        <v>3</v>
      </c>
      <c r="C40" s="10" t="s">
        <v>738</v>
      </c>
      <c r="D40" s="130" t="s">
        <v>31</v>
      </c>
      <c r="E40" s="144"/>
      <c r="F40" s="145"/>
      <c r="G40" s="11" t="s">
        <v>739</v>
      </c>
      <c r="H40" s="14">
        <v>13.85</v>
      </c>
      <c r="I40" s="121">
        <f t="shared" si="0"/>
        <v>41.55</v>
      </c>
      <c r="J40" s="127"/>
    </row>
    <row r="41" spans="1:10" ht="84">
      <c r="A41" s="126"/>
      <c r="B41" s="119">
        <v>3</v>
      </c>
      <c r="C41" s="10" t="s">
        <v>738</v>
      </c>
      <c r="D41" s="130" t="s">
        <v>32</v>
      </c>
      <c r="E41" s="144"/>
      <c r="F41" s="145"/>
      <c r="G41" s="11" t="s">
        <v>739</v>
      </c>
      <c r="H41" s="14">
        <v>13.85</v>
      </c>
      <c r="I41" s="121">
        <f t="shared" si="0"/>
        <v>41.55</v>
      </c>
      <c r="J41" s="127"/>
    </row>
    <row r="42" spans="1:10" ht="108">
      <c r="A42" s="126"/>
      <c r="B42" s="119">
        <v>10</v>
      </c>
      <c r="C42" s="10" t="s">
        <v>109</v>
      </c>
      <c r="D42" s="130" t="s">
        <v>28</v>
      </c>
      <c r="E42" s="144"/>
      <c r="F42" s="145"/>
      <c r="G42" s="11" t="s">
        <v>740</v>
      </c>
      <c r="H42" s="14">
        <v>5.68</v>
      </c>
      <c r="I42" s="121">
        <f t="shared" si="0"/>
        <v>56.8</v>
      </c>
      <c r="J42" s="127"/>
    </row>
    <row r="43" spans="1:10" ht="96">
      <c r="A43" s="126"/>
      <c r="B43" s="119">
        <v>6</v>
      </c>
      <c r="C43" s="10" t="s">
        <v>741</v>
      </c>
      <c r="D43" s="130" t="s">
        <v>28</v>
      </c>
      <c r="E43" s="144"/>
      <c r="F43" s="145"/>
      <c r="G43" s="11" t="s">
        <v>742</v>
      </c>
      <c r="H43" s="14">
        <v>7.1</v>
      </c>
      <c r="I43" s="121">
        <f t="shared" si="0"/>
        <v>42.599999999999994</v>
      </c>
      <c r="J43" s="127"/>
    </row>
    <row r="44" spans="1:10" ht="132">
      <c r="A44" s="126"/>
      <c r="B44" s="119">
        <v>1</v>
      </c>
      <c r="C44" s="10" t="s">
        <v>743</v>
      </c>
      <c r="D44" s="130" t="s">
        <v>30</v>
      </c>
      <c r="E44" s="144" t="s">
        <v>278</v>
      </c>
      <c r="F44" s="145"/>
      <c r="G44" s="11" t="s">
        <v>744</v>
      </c>
      <c r="H44" s="14">
        <v>20.95</v>
      </c>
      <c r="I44" s="121">
        <f t="shared" si="0"/>
        <v>20.95</v>
      </c>
      <c r="J44" s="127"/>
    </row>
    <row r="45" spans="1:10" ht="144">
      <c r="A45" s="126"/>
      <c r="B45" s="119">
        <v>1</v>
      </c>
      <c r="C45" s="10" t="s">
        <v>745</v>
      </c>
      <c r="D45" s="130" t="s">
        <v>30</v>
      </c>
      <c r="E45" s="144"/>
      <c r="F45" s="145"/>
      <c r="G45" s="11" t="s">
        <v>746</v>
      </c>
      <c r="H45" s="14">
        <v>20.95</v>
      </c>
      <c r="I45" s="121">
        <f t="shared" si="0"/>
        <v>20.95</v>
      </c>
      <c r="J45" s="127"/>
    </row>
    <row r="46" spans="1:10" ht="108">
      <c r="A46" s="126"/>
      <c r="B46" s="119">
        <v>4</v>
      </c>
      <c r="C46" s="10" t="s">
        <v>35</v>
      </c>
      <c r="D46" s="130" t="s">
        <v>42</v>
      </c>
      <c r="E46" s="144"/>
      <c r="F46" s="145"/>
      <c r="G46" s="11" t="s">
        <v>747</v>
      </c>
      <c r="H46" s="14">
        <v>8.8800000000000008</v>
      </c>
      <c r="I46" s="121">
        <f t="shared" si="0"/>
        <v>35.520000000000003</v>
      </c>
      <c r="J46" s="127"/>
    </row>
    <row r="47" spans="1:10" ht="144">
      <c r="A47" s="126"/>
      <c r="B47" s="119">
        <v>10</v>
      </c>
      <c r="C47" s="10" t="s">
        <v>748</v>
      </c>
      <c r="D47" s="130" t="s">
        <v>42</v>
      </c>
      <c r="E47" s="144" t="s">
        <v>279</v>
      </c>
      <c r="F47" s="145"/>
      <c r="G47" s="11" t="s">
        <v>749</v>
      </c>
      <c r="H47" s="14">
        <v>26.28</v>
      </c>
      <c r="I47" s="121">
        <f t="shared" si="0"/>
        <v>262.8</v>
      </c>
      <c r="J47" s="127"/>
    </row>
    <row r="48" spans="1:10" ht="96">
      <c r="A48" s="126"/>
      <c r="B48" s="119">
        <v>5</v>
      </c>
      <c r="C48" s="10" t="s">
        <v>750</v>
      </c>
      <c r="D48" s="130" t="s">
        <v>32</v>
      </c>
      <c r="E48" s="144"/>
      <c r="F48" s="145"/>
      <c r="G48" s="11" t="s">
        <v>751</v>
      </c>
      <c r="H48" s="14">
        <v>6.75</v>
      </c>
      <c r="I48" s="121">
        <f t="shared" si="0"/>
        <v>33.75</v>
      </c>
      <c r="J48" s="127"/>
    </row>
    <row r="49" spans="1:10" ht="96">
      <c r="A49" s="126"/>
      <c r="B49" s="119">
        <v>6</v>
      </c>
      <c r="C49" s="10" t="s">
        <v>752</v>
      </c>
      <c r="D49" s="130" t="s">
        <v>28</v>
      </c>
      <c r="E49" s="144"/>
      <c r="F49" s="145"/>
      <c r="G49" s="11" t="s">
        <v>753</v>
      </c>
      <c r="H49" s="14">
        <v>6.75</v>
      </c>
      <c r="I49" s="121">
        <f t="shared" si="0"/>
        <v>40.5</v>
      </c>
      <c r="J49" s="127"/>
    </row>
    <row r="50" spans="1:10" ht="96">
      <c r="A50" s="126"/>
      <c r="B50" s="119">
        <v>6</v>
      </c>
      <c r="C50" s="10" t="s">
        <v>752</v>
      </c>
      <c r="D50" s="130" t="s">
        <v>30</v>
      </c>
      <c r="E50" s="144"/>
      <c r="F50" s="145"/>
      <c r="G50" s="11" t="s">
        <v>753</v>
      </c>
      <c r="H50" s="14">
        <v>6.75</v>
      </c>
      <c r="I50" s="121">
        <f t="shared" si="0"/>
        <v>40.5</v>
      </c>
      <c r="J50" s="127"/>
    </row>
    <row r="51" spans="1:10" ht="120">
      <c r="A51" s="126"/>
      <c r="B51" s="119">
        <v>5</v>
      </c>
      <c r="C51" s="10" t="s">
        <v>754</v>
      </c>
      <c r="D51" s="130" t="s">
        <v>28</v>
      </c>
      <c r="E51" s="144" t="s">
        <v>279</v>
      </c>
      <c r="F51" s="145"/>
      <c r="G51" s="11" t="s">
        <v>755</v>
      </c>
      <c r="H51" s="14">
        <v>20.95</v>
      </c>
      <c r="I51" s="121">
        <f t="shared" si="0"/>
        <v>104.75</v>
      </c>
      <c r="J51" s="127"/>
    </row>
    <row r="52" spans="1:10" ht="132">
      <c r="A52" s="126"/>
      <c r="B52" s="119">
        <v>3</v>
      </c>
      <c r="C52" s="10" t="s">
        <v>756</v>
      </c>
      <c r="D52" s="130" t="s">
        <v>736</v>
      </c>
      <c r="E52" s="144" t="s">
        <v>30</v>
      </c>
      <c r="F52" s="145"/>
      <c r="G52" s="11" t="s">
        <v>757</v>
      </c>
      <c r="H52" s="14">
        <v>6.75</v>
      </c>
      <c r="I52" s="121">
        <f t="shared" si="0"/>
        <v>20.25</v>
      </c>
      <c r="J52" s="127"/>
    </row>
    <row r="53" spans="1:10" ht="132">
      <c r="A53" s="126"/>
      <c r="B53" s="119">
        <v>3</v>
      </c>
      <c r="C53" s="10" t="s">
        <v>756</v>
      </c>
      <c r="D53" s="130" t="s">
        <v>736</v>
      </c>
      <c r="E53" s="144" t="s">
        <v>31</v>
      </c>
      <c r="F53" s="145"/>
      <c r="G53" s="11" t="s">
        <v>757</v>
      </c>
      <c r="H53" s="14">
        <v>6.75</v>
      </c>
      <c r="I53" s="121">
        <f t="shared" si="0"/>
        <v>20.25</v>
      </c>
      <c r="J53" s="127"/>
    </row>
    <row r="54" spans="1:10" ht="192">
      <c r="A54" s="126"/>
      <c r="B54" s="119">
        <v>1</v>
      </c>
      <c r="C54" s="10" t="s">
        <v>668</v>
      </c>
      <c r="D54" s="130" t="s">
        <v>28</v>
      </c>
      <c r="E54" s="144" t="s">
        <v>216</v>
      </c>
      <c r="F54" s="145"/>
      <c r="G54" s="11" t="s">
        <v>758</v>
      </c>
      <c r="H54" s="14">
        <v>30.54</v>
      </c>
      <c r="I54" s="121">
        <f t="shared" ref="I54:I85" si="1">H54*B54</f>
        <v>30.54</v>
      </c>
      <c r="J54" s="127"/>
    </row>
    <row r="55" spans="1:10" ht="192">
      <c r="A55" s="126"/>
      <c r="B55" s="119">
        <v>1</v>
      </c>
      <c r="C55" s="10" t="s">
        <v>668</v>
      </c>
      <c r="D55" s="130" t="s">
        <v>28</v>
      </c>
      <c r="E55" s="144" t="s">
        <v>269</v>
      </c>
      <c r="F55" s="145"/>
      <c r="G55" s="11" t="s">
        <v>758</v>
      </c>
      <c r="H55" s="14">
        <v>30.54</v>
      </c>
      <c r="I55" s="121">
        <f t="shared" si="1"/>
        <v>30.54</v>
      </c>
      <c r="J55" s="127"/>
    </row>
    <row r="56" spans="1:10" ht="192">
      <c r="A56" s="126"/>
      <c r="B56" s="119">
        <v>1</v>
      </c>
      <c r="C56" s="10" t="s">
        <v>668</v>
      </c>
      <c r="D56" s="130" t="s">
        <v>28</v>
      </c>
      <c r="E56" s="144" t="s">
        <v>220</v>
      </c>
      <c r="F56" s="145"/>
      <c r="G56" s="11" t="s">
        <v>758</v>
      </c>
      <c r="H56" s="14">
        <v>30.54</v>
      </c>
      <c r="I56" s="121">
        <f t="shared" si="1"/>
        <v>30.54</v>
      </c>
      <c r="J56" s="127"/>
    </row>
    <row r="57" spans="1:10" ht="192">
      <c r="A57" s="126"/>
      <c r="B57" s="119">
        <v>2</v>
      </c>
      <c r="C57" s="10" t="s">
        <v>668</v>
      </c>
      <c r="D57" s="130" t="s">
        <v>28</v>
      </c>
      <c r="E57" s="144" t="s">
        <v>274</v>
      </c>
      <c r="F57" s="145"/>
      <c r="G57" s="11" t="s">
        <v>758</v>
      </c>
      <c r="H57" s="14">
        <v>30.54</v>
      </c>
      <c r="I57" s="121">
        <f t="shared" si="1"/>
        <v>61.08</v>
      </c>
      <c r="J57" s="127"/>
    </row>
    <row r="58" spans="1:10" ht="192">
      <c r="A58" s="126"/>
      <c r="B58" s="119">
        <v>2</v>
      </c>
      <c r="C58" s="10" t="s">
        <v>668</v>
      </c>
      <c r="D58" s="130" t="s">
        <v>28</v>
      </c>
      <c r="E58" s="144" t="s">
        <v>276</v>
      </c>
      <c r="F58" s="145"/>
      <c r="G58" s="11" t="s">
        <v>758</v>
      </c>
      <c r="H58" s="14">
        <v>30.54</v>
      </c>
      <c r="I58" s="121">
        <f t="shared" si="1"/>
        <v>61.08</v>
      </c>
      <c r="J58" s="127"/>
    </row>
    <row r="59" spans="1:10" ht="192">
      <c r="A59" s="126"/>
      <c r="B59" s="119">
        <v>1</v>
      </c>
      <c r="C59" s="10" t="s">
        <v>668</v>
      </c>
      <c r="D59" s="130" t="s">
        <v>30</v>
      </c>
      <c r="E59" s="144" t="s">
        <v>112</v>
      </c>
      <c r="F59" s="145"/>
      <c r="G59" s="11" t="s">
        <v>758</v>
      </c>
      <c r="H59" s="14">
        <v>30.54</v>
      </c>
      <c r="I59" s="121">
        <f t="shared" si="1"/>
        <v>30.54</v>
      </c>
      <c r="J59" s="127"/>
    </row>
    <row r="60" spans="1:10" ht="192">
      <c r="A60" s="126"/>
      <c r="B60" s="119">
        <v>1</v>
      </c>
      <c r="C60" s="10" t="s">
        <v>668</v>
      </c>
      <c r="D60" s="130" t="s">
        <v>30</v>
      </c>
      <c r="E60" s="144" t="s">
        <v>276</v>
      </c>
      <c r="F60" s="145"/>
      <c r="G60" s="11" t="s">
        <v>758</v>
      </c>
      <c r="H60" s="14">
        <v>30.54</v>
      </c>
      <c r="I60" s="121">
        <f t="shared" si="1"/>
        <v>30.54</v>
      </c>
      <c r="J60" s="127"/>
    </row>
    <row r="61" spans="1:10" ht="192">
      <c r="A61" s="126"/>
      <c r="B61" s="119">
        <v>1</v>
      </c>
      <c r="C61" s="10" t="s">
        <v>668</v>
      </c>
      <c r="D61" s="130" t="s">
        <v>30</v>
      </c>
      <c r="E61" s="144" t="s">
        <v>317</v>
      </c>
      <c r="F61" s="145"/>
      <c r="G61" s="11" t="s">
        <v>758</v>
      </c>
      <c r="H61" s="14">
        <v>30.54</v>
      </c>
      <c r="I61" s="121">
        <f t="shared" si="1"/>
        <v>30.54</v>
      </c>
      <c r="J61" s="127"/>
    </row>
    <row r="62" spans="1:10" ht="192">
      <c r="A62" s="126"/>
      <c r="B62" s="119">
        <v>2</v>
      </c>
      <c r="C62" s="10" t="s">
        <v>668</v>
      </c>
      <c r="D62" s="130" t="s">
        <v>31</v>
      </c>
      <c r="E62" s="144" t="s">
        <v>273</v>
      </c>
      <c r="F62" s="145"/>
      <c r="G62" s="11" t="s">
        <v>758</v>
      </c>
      <c r="H62" s="14">
        <v>30.54</v>
      </c>
      <c r="I62" s="121">
        <f t="shared" si="1"/>
        <v>61.08</v>
      </c>
      <c r="J62" s="127"/>
    </row>
    <row r="63" spans="1:10" ht="96">
      <c r="A63" s="126"/>
      <c r="B63" s="119">
        <v>5</v>
      </c>
      <c r="C63" s="10" t="s">
        <v>759</v>
      </c>
      <c r="D63" s="130" t="s">
        <v>28</v>
      </c>
      <c r="E63" s="144"/>
      <c r="F63" s="145"/>
      <c r="G63" s="11" t="s">
        <v>760</v>
      </c>
      <c r="H63" s="14">
        <v>6.75</v>
      </c>
      <c r="I63" s="121">
        <f t="shared" si="1"/>
        <v>33.75</v>
      </c>
      <c r="J63" s="127"/>
    </row>
    <row r="64" spans="1:10" ht="96">
      <c r="A64" s="126"/>
      <c r="B64" s="119">
        <v>6</v>
      </c>
      <c r="C64" s="10" t="s">
        <v>761</v>
      </c>
      <c r="D64" s="130" t="s">
        <v>31</v>
      </c>
      <c r="E64" s="144"/>
      <c r="F64" s="145"/>
      <c r="G64" s="11" t="s">
        <v>762</v>
      </c>
      <c r="H64" s="14">
        <v>6.75</v>
      </c>
      <c r="I64" s="121">
        <f t="shared" si="1"/>
        <v>40.5</v>
      </c>
      <c r="J64" s="127"/>
    </row>
    <row r="65" spans="1:10" ht="108">
      <c r="A65" s="126"/>
      <c r="B65" s="119">
        <v>5</v>
      </c>
      <c r="C65" s="10" t="s">
        <v>763</v>
      </c>
      <c r="D65" s="130" t="s">
        <v>28</v>
      </c>
      <c r="E65" s="144"/>
      <c r="F65" s="145"/>
      <c r="G65" s="11" t="s">
        <v>764</v>
      </c>
      <c r="H65" s="14">
        <v>13.85</v>
      </c>
      <c r="I65" s="121">
        <f t="shared" si="1"/>
        <v>69.25</v>
      </c>
      <c r="J65" s="127"/>
    </row>
    <row r="66" spans="1:10" ht="108">
      <c r="A66" s="126"/>
      <c r="B66" s="119">
        <v>6</v>
      </c>
      <c r="C66" s="10" t="s">
        <v>765</v>
      </c>
      <c r="D66" s="130" t="s">
        <v>30</v>
      </c>
      <c r="E66" s="144"/>
      <c r="F66" s="145"/>
      <c r="G66" s="11" t="s">
        <v>766</v>
      </c>
      <c r="H66" s="14">
        <v>5.68</v>
      </c>
      <c r="I66" s="121">
        <f t="shared" si="1"/>
        <v>34.08</v>
      </c>
      <c r="J66" s="127"/>
    </row>
    <row r="67" spans="1:10" ht="132">
      <c r="A67" s="126"/>
      <c r="B67" s="119">
        <v>2</v>
      </c>
      <c r="C67" s="10" t="s">
        <v>767</v>
      </c>
      <c r="D67" s="130" t="s">
        <v>31</v>
      </c>
      <c r="E67" s="144"/>
      <c r="F67" s="145"/>
      <c r="G67" s="11" t="s">
        <v>768</v>
      </c>
      <c r="H67" s="14">
        <v>28.05</v>
      </c>
      <c r="I67" s="121">
        <f t="shared" si="1"/>
        <v>56.1</v>
      </c>
      <c r="J67" s="127"/>
    </row>
    <row r="68" spans="1:10" ht="192">
      <c r="A68" s="126"/>
      <c r="B68" s="119">
        <v>1</v>
      </c>
      <c r="C68" s="10" t="s">
        <v>769</v>
      </c>
      <c r="D68" s="130" t="s">
        <v>112</v>
      </c>
      <c r="E68" s="144" t="s">
        <v>115</v>
      </c>
      <c r="F68" s="145"/>
      <c r="G68" s="11" t="s">
        <v>866</v>
      </c>
      <c r="H68" s="14">
        <v>52.91</v>
      </c>
      <c r="I68" s="121">
        <f t="shared" si="1"/>
        <v>52.91</v>
      </c>
      <c r="J68" s="127"/>
    </row>
    <row r="69" spans="1:10" ht="192">
      <c r="A69" s="126"/>
      <c r="B69" s="119">
        <v>1</v>
      </c>
      <c r="C69" s="10" t="s">
        <v>769</v>
      </c>
      <c r="D69" s="130" t="s">
        <v>218</v>
      </c>
      <c r="E69" s="144" t="s">
        <v>279</v>
      </c>
      <c r="F69" s="145"/>
      <c r="G69" s="11" t="s">
        <v>866</v>
      </c>
      <c r="H69" s="14">
        <v>52.91</v>
      </c>
      <c r="I69" s="121">
        <f t="shared" si="1"/>
        <v>52.91</v>
      </c>
      <c r="J69" s="127"/>
    </row>
    <row r="70" spans="1:10" ht="192">
      <c r="A70" s="126"/>
      <c r="B70" s="119">
        <v>1</v>
      </c>
      <c r="C70" s="10" t="s">
        <v>769</v>
      </c>
      <c r="D70" s="130" t="s">
        <v>218</v>
      </c>
      <c r="E70" s="144" t="s">
        <v>115</v>
      </c>
      <c r="F70" s="145"/>
      <c r="G70" s="11" t="s">
        <v>866</v>
      </c>
      <c r="H70" s="14">
        <v>52.91</v>
      </c>
      <c r="I70" s="121">
        <f t="shared" si="1"/>
        <v>52.91</v>
      </c>
      <c r="J70" s="127"/>
    </row>
    <row r="71" spans="1:10" ht="192">
      <c r="A71" s="126"/>
      <c r="B71" s="119">
        <v>1</v>
      </c>
      <c r="C71" s="10" t="s">
        <v>769</v>
      </c>
      <c r="D71" s="130" t="s">
        <v>273</v>
      </c>
      <c r="E71" s="144" t="s">
        <v>115</v>
      </c>
      <c r="F71" s="145"/>
      <c r="G71" s="11" t="s">
        <v>866</v>
      </c>
      <c r="H71" s="14">
        <v>52.91</v>
      </c>
      <c r="I71" s="121">
        <f t="shared" si="1"/>
        <v>52.91</v>
      </c>
      <c r="J71" s="127"/>
    </row>
    <row r="72" spans="1:10" ht="108">
      <c r="A72" s="126"/>
      <c r="B72" s="119">
        <v>5</v>
      </c>
      <c r="C72" s="10" t="s">
        <v>770</v>
      </c>
      <c r="D72" s="130" t="s">
        <v>31</v>
      </c>
      <c r="E72" s="144"/>
      <c r="F72" s="145"/>
      <c r="G72" s="11" t="s">
        <v>771</v>
      </c>
      <c r="H72" s="14">
        <v>8.52</v>
      </c>
      <c r="I72" s="121">
        <f t="shared" si="1"/>
        <v>42.599999999999994</v>
      </c>
      <c r="J72" s="127"/>
    </row>
    <row r="73" spans="1:10" ht="132">
      <c r="A73" s="126"/>
      <c r="B73" s="119">
        <v>5</v>
      </c>
      <c r="C73" s="10" t="s">
        <v>772</v>
      </c>
      <c r="D73" s="130" t="s">
        <v>30</v>
      </c>
      <c r="E73" s="144" t="s">
        <v>278</v>
      </c>
      <c r="F73" s="145"/>
      <c r="G73" s="11" t="s">
        <v>773</v>
      </c>
      <c r="H73" s="14">
        <v>24.5</v>
      </c>
      <c r="I73" s="121">
        <f t="shared" si="1"/>
        <v>122.5</v>
      </c>
      <c r="J73" s="127"/>
    </row>
    <row r="74" spans="1:10" ht="120">
      <c r="A74" s="126"/>
      <c r="B74" s="119">
        <v>3</v>
      </c>
      <c r="C74" s="10" t="s">
        <v>774</v>
      </c>
      <c r="D74" s="130" t="s">
        <v>30</v>
      </c>
      <c r="E74" s="144" t="s">
        <v>279</v>
      </c>
      <c r="F74" s="145"/>
      <c r="G74" s="11" t="s">
        <v>775</v>
      </c>
      <c r="H74" s="14">
        <v>22.72</v>
      </c>
      <c r="I74" s="121">
        <f t="shared" si="1"/>
        <v>68.16</v>
      </c>
      <c r="J74" s="127"/>
    </row>
    <row r="75" spans="1:10" ht="144">
      <c r="A75" s="126"/>
      <c r="B75" s="119">
        <v>8</v>
      </c>
      <c r="C75" s="10" t="s">
        <v>776</v>
      </c>
      <c r="D75" s="130" t="s">
        <v>777</v>
      </c>
      <c r="E75" s="144"/>
      <c r="F75" s="145"/>
      <c r="G75" s="11" t="s">
        <v>867</v>
      </c>
      <c r="H75" s="14">
        <v>18.46</v>
      </c>
      <c r="I75" s="121">
        <f t="shared" si="1"/>
        <v>147.68</v>
      </c>
      <c r="J75" s="127"/>
    </row>
    <row r="76" spans="1:10" ht="144">
      <c r="A76" s="126"/>
      <c r="B76" s="119">
        <v>2</v>
      </c>
      <c r="C76" s="10" t="s">
        <v>776</v>
      </c>
      <c r="D76" s="130" t="s">
        <v>778</v>
      </c>
      <c r="E76" s="144"/>
      <c r="F76" s="145"/>
      <c r="G76" s="11" t="s">
        <v>867</v>
      </c>
      <c r="H76" s="14">
        <v>20.59</v>
      </c>
      <c r="I76" s="121">
        <f t="shared" si="1"/>
        <v>41.18</v>
      </c>
      <c r="J76" s="127"/>
    </row>
    <row r="77" spans="1:10" ht="144">
      <c r="A77" s="126"/>
      <c r="B77" s="119">
        <v>4</v>
      </c>
      <c r="C77" s="10" t="s">
        <v>776</v>
      </c>
      <c r="D77" s="130" t="s">
        <v>723</v>
      </c>
      <c r="E77" s="144"/>
      <c r="F77" s="145"/>
      <c r="G77" s="11" t="s">
        <v>867</v>
      </c>
      <c r="H77" s="14">
        <v>22.72</v>
      </c>
      <c r="I77" s="121">
        <f t="shared" si="1"/>
        <v>90.88</v>
      </c>
      <c r="J77" s="127"/>
    </row>
    <row r="78" spans="1:10" ht="144">
      <c r="A78" s="126"/>
      <c r="B78" s="119">
        <v>14</v>
      </c>
      <c r="C78" s="10" t="s">
        <v>776</v>
      </c>
      <c r="D78" s="130" t="s">
        <v>733</v>
      </c>
      <c r="E78" s="144"/>
      <c r="F78" s="145"/>
      <c r="G78" s="11" t="s">
        <v>867</v>
      </c>
      <c r="H78" s="14">
        <v>25.92</v>
      </c>
      <c r="I78" s="121">
        <f t="shared" si="1"/>
        <v>362.88</v>
      </c>
      <c r="J78" s="127"/>
    </row>
    <row r="79" spans="1:10" ht="72">
      <c r="A79" s="126"/>
      <c r="B79" s="119">
        <v>2</v>
      </c>
      <c r="C79" s="10" t="s">
        <v>779</v>
      </c>
      <c r="D79" s="130" t="s">
        <v>778</v>
      </c>
      <c r="E79" s="144"/>
      <c r="F79" s="145"/>
      <c r="G79" s="11" t="s">
        <v>780</v>
      </c>
      <c r="H79" s="14">
        <v>36.93</v>
      </c>
      <c r="I79" s="121">
        <f t="shared" si="1"/>
        <v>73.86</v>
      </c>
      <c r="J79" s="127"/>
    </row>
    <row r="80" spans="1:10" ht="144">
      <c r="A80" s="126"/>
      <c r="B80" s="119">
        <v>8</v>
      </c>
      <c r="C80" s="10" t="s">
        <v>781</v>
      </c>
      <c r="D80" s="130" t="s">
        <v>777</v>
      </c>
      <c r="E80" s="144" t="s">
        <v>279</v>
      </c>
      <c r="F80" s="145"/>
      <c r="G80" s="11" t="s">
        <v>868</v>
      </c>
      <c r="H80" s="14">
        <v>39.770000000000003</v>
      </c>
      <c r="I80" s="121">
        <f t="shared" si="1"/>
        <v>318.16000000000003</v>
      </c>
      <c r="J80" s="127"/>
    </row>
    <row r="81" spans="1:10" ht="144">
      <c r="A81" s="126"/>
      <c r="B81" s="119">
        <v>8</v>
      </c>
      <c r="C81" s="10" t="s">
        <v>781</v>
      </c>
      <c r="D81" s="130" t="s">
        <v>778</v>
      </c>
      <c r="E81" s="144" t="s">
        <v>279</v>
      </c>
      <c r="F81" s="145"/>
      <c r="G81" s="11" t="s">
        <v>868</v>
      </c>
      <c r="H81" s="14">
        <v>41.19</v>
      </c>
      <c r="I81" s="121">
        <f t="shared" si="1"/>
        <v>329.52</v>
      </c>
      <c r="J81" s="127"/>
    </row>
    <row r="82" spans="1:10" ht="144">
      <c r="A82" s="126"/>
      <c r="B82" s="119">
        <v>14</v>
      </c>
      <c r="C82" s="10" t="s">
        <v>781</v>
      </c>
      <c r="D82" s="130" t="s">
        <v>733</v>
      </c>
      <c r="E82" s="144" t="s">
        <v>279</v>
      </c>
      <c r="F82" s="145"/>
      <c r="G82" s="11" t="s">
        <v>868</v>
      </c>
      <c r="H82" s="14">
        <v>48.65</v>
      </c>
      <c r="I82" s="121">
        <f t="shared" si="1"/>
        <v>681.1</v>
      </c>
      <c r="J82" s="127"/>
    </row>
    <row r="83" spans="1:10" ht="132">
      <c r="A83" s="126"/>
      <c r="B83" s="119">
        <v>8</v>
      </c>
      <c r="C83" s="10" t="s">
        <v>782</v>
      </c>
      <c r="D83" s="130" t="s">
        <v>28</v>
      </c>
      <c r="E83" s="144"/>
      <c r="F83" s="145"/>
      <c r="G83" s="11" t="s">
        <v>869</v>
      </c>
      <c r="H83" s="14">
        <v>4.97</v>
      </c>
      <c r="I83" s="121">
        <f t="shared" si="1"/>
        <v>39.76</v>
      </c>
      <c r="J83" s="127"/>
    </row>
    <row r="84" spans="1:10" ht="96">
      <c r="A84" s="126"/>
      <c r="B84" s="119">
        <v>4</v>
      </c>
      <c r="C84" s="10" t="s">
        <v>783</v>
      </c>
      <c r="D84" s="130" t="s">
        <v>31</v>
      </c>
      <c r="E84" s="144" t="s">
        <v>115</v>
      </c>
      <c r="F84" s="145"/>
      <c r="G84" s="11" t="s">
        <v>784</v>
      </c>
      <c r="H84" s="14">
        <v>8.52</v>
      </c>
      <c r="I84" s="121">
        <f t="shared" si="1"/>
        <v>34.08</v>
      </c>
      <c r="J84" s="127"/>
    </row>
    <row r="85" spans="1:10" ht="60">
      <c r="A85" s="126"/>
      <c r="B85" s="119">
        <v>2</v>
      </c>
      <c r="C85" s="10" t="s">
        <v>785</v>
      </c>
      <c r="D85" s="130" t="s">
        <v>786</v>
      </c>
      <c r="E85" s="144" t="s">
        <v>279</v>
      </c>
      <c r="F85" s="145"/>
      <c r="G85" s="11" t="s">
        <v>787</v>
      </c>
      <c r="H85" s="14">
        <v>19.88</v>
      </c>
      <c r="I85" s="121">
        <f t="shared" si="1"/>
        <v>39.76</v>
      </c>
      <c r="J85" s="127"/>
    </row>
    <row r="86" spans="1:10" ht="84">
      <c r="A86" s="126"/>
      <c r="B86" s="119">
        <v>4</v>
      </c>
      <c r="C86" s="10" t="s">
        <v>788</v>
      </c>
      <c r="D86" s="130" t="s">
        <v>733</v>
      </c>
      <c r="E86" s="144" t="s">
        <v>279</v>
      </c>
      <c r="F86" s="145"/>
      <c r="G86" s="11" t="s">
        <v>789</v>
      </c>
      <c r="H86" s="14">
        <v>118.6</v>
      </c>
      <c r="I86" s="121">
        <f t="shared" ref="I86:I117" si="2">H86*B86</f>
        <v>474.4</v>
      </c>
      <c r="J86" s="127"/>
    </row>
    <row r="87" spans="1:10" ht="192">
      <c r="A87" s="126"/>
      <c r="B87" s="119">
        <v>2</v>
      </c>
      <c r="C87" s="10" t="s">
        <v>790</v>
      </c>
      <c r="D87" s="130" t="s">
        <v>239</v>
      </c>
      <c r="E87" s="144" t="s">
        <v>279</v>
      </c>
      <c r="F87" s="145"/>
      <c r="G87" s="11" t="s">
        <v>791</v>
      </c>
      <c r="H87" s="14">
        <v>23.08</v>
      </c>
      <c r="I87" s="121">
        <f t="shared" si="2"/>
        <v>46.16</v>
      </c>
      <c r="J87" s="127"/>
    </row>
    <row r="88" spans="1:10" ht="84">
      <c r="A88" s="126"/>
      <c r="B88" s="119">
        <v>4</v>
      </c>
      <c r="C88" s="10" t="s">
        <v>792</v>
      </c>
      <c r="D88" s="130" t="s">
        <v>304</v>
      </c>
      <c r="E88" s="144"/>
      <c r="F88" s="145"/>
      <c r="G88" s="11" t="s">
        <v>793</v>
      </c>
      <c r="H88" s="14">
        <v>13.85</v>
      </c>
      <c r="I88" s="121">
        <f t="shared" si="2"/>
        <v>55.4</v>
      </c>
      <c r="J88" s="127"/>
    </row>
    <row r="89" spans="1:10" ht="72">
      <c r="A89" s="126"/>
      <c r="B89" s="119">
        <v>4</v>
      </c>
      <c r="C89" s="10" t="s">
        <v>794</v>
      </c>
      <c r="D89" s="130" t="s">
        <v>304</v>
      </c>
      <c r="E89" s="144" t="s">
        <v>679</v>
      </c>
      <c r="F89" s="145"/>
      <c r="G89" s="11" t="s">
        <v>795</v>
      </c>
      <c r="H89" s="14">
        <v>22.72</v>
      </c>
      <c r="I89" s="121">
        <f t="shared" si="2"/>
        <v>90.88</v>
      </c>
      <c r="J89" s="127"/>
    </row>
    <row r="90" spans="1:10" ht="108">
      <c r="A90" s="126"/>
      <c r="B90" s="119">
        <v>36</v>
      </c>
      <c r="C90" s="10" t="s">
        <v>796</v>
      </c>
      <c r="D90" s="130" t="s">
        <v>736</v>
      </c>
      <c r="E90" s="144" t="s">
        <v>30</v>
      </c>
      <c r="F90" s="145"/>
      <c r="G90" s="11" t="s">
        <v>797</v>
      </c>
      <c r="H90" s="14">
        <v>6.75</v>
      </c>
      <c r="I90" s="121">
        <f t="shared" si="2"/>
        <v>243</v>
      </c>
      <c r="J90" s="127"/>
    </row>
    <row r="91" spans="1:10" ht="192">
      <c r="A91" s="126"/>
      <c r="B91" s="119">
        <v>9</v>
      </c>
      <c r="C91" s="10" t="s">
        <v>798</v>
      </c>
      <c r="D91" s="130" t="s">
        <v>236</v>
      </c>
      <c r="E91" s="144" t="s">
        <v>112</v>
      </c>
      <c r="F91" s="145"/>
      <c r="G91" s="11" t="s">
        <v>799</v>
      </c>
      <c r="H91" s="14">
        <v>29.83</v>
      </c>
      <c r="I91" s="121">
        <f t="shared" si="2"/>
        <v>268.46999999999997</v>
      </c>
      <c r="J91" s="127"/>
    </row>
    <row r="92" spans="1:10" ht="192">
      <c r="A92" s="126"/>
      <c r="B92" s="119">
        <v>7</v>
      </c>
      <c r="C92" s="10" t="s">
        <v>798</v>
      </c>
      <c r="D92" s="130" t="s">
        <v>236</v>
      </c>
      <c r="E92" s="144" t="s">
        <v>269</v>
      </c>
      <c r="F92" s="145"/>
      <c r="G92" s="11" t="s">
        <v>799</v>
      </c>
      <c r="H92" s="14">
        <v>29.83</v>
      </c>
      <c r="I92" s="121">
        <f t="shared" si="2"/>
        <v>208.81</v>
      </c>
      <c r="J92" s="127"/>
    </row>
    <row r="93" spans="1:10" ht="192">
      <c r="A93" s="126"/>
      <c r="B93" s="119">
        <v>2</v>
      </c>
      <c r="C93" s="10" t="s">
        <v>798</v>
      </c>
      <c r="D93" s="130" t="s">
        <v>236</v>
      </c>
      <c r="E93" s="144" t="s">
        <v>274</v>
      </c>
      <c r="F93" s="145"/>
      <c r="G93" s="11" t="s">
        <v>799</v>
      </c>
      <c r="H93" s="14">
        <v>29.83</v>
      </c>
      <c r="I93" s="121">
        <f t="shared" si="2"/>
        <v>59.66</v>
      </c>
      <c r="J93" s="127"/>
    </row>
    <row r="94" spans="1:10" ht="84">
      <c r="A94" s="126"/>
      <c r="B94" s="119">
        <v>2</v>
      </c>
      <c r="C94" s="10" t="s">
        <v>800</v>
      </c>
      <c r="D94" s="130" t="s">
        <v>28</v>
      </c>
      <c r="E94" s="144" t="s">
        <v>115</v>
      </c>
      <c r="F94" s="145"/>
      <c r="G94" s="11" t="s">
        <v>801</v>
      </c>
      <c r="H94" s="14">
        <v>4.97</v>
      </c>
      <c r="I94" s="121">
        <f t="shared" si="2"/>
        <v>9.94</v>
      </c>
      <c r="J94" s="127"/>
    </row>
    <row r="95" spans="1:10" ht="84">
      <c r="A95" s="126"/>
      <c r="B95" s="119">
        <v>6</v>
      </c>
      <c r="C95" s="10" t="s">
        <v>800</v>
      </c>
      <c r="D95" s="130" t="s">
        <v>30</v>
      </c>
      <c r="E95" s="144" t="s">
        <v>115</v>
      </c>
      <c r="F95" s="145"/>
      <c r="G95" s="11" t="s">
        <v>801</v>
      </c>
      <c r="H95" s="14">
        <v>4.97</v>
      </c>
      <c r="I95" s="121">
        <f t="shared" si="2"/>
        <v>29.82</v>
      </c>
      <c r="J95" s="127"/>
    </row>
    <row r="96" spans="1:10" ht="120">
      <c r="A96" s="126"/>
      <c r="B96" s="119">
        <v>8</v>
      </c>
      <c r="C96" s="10" t="s">
        <v>802</v>
      </c>
      <c r="D96" s="130" t="s">
        <v>28</v>
      </c>
      <c r="E96" s="144" t="s">
        <v>803</v>
      </c>
      <c r="F96" s="145"/>
      <c r="G96" s="11" t="s">
        <v>804</v>
      </c>
      <c r="H96" s="14">
        <v>20.95</v>
      </c>
      <c r="I96" s="121">
        <f t="shared" si="2"/>
        <v>167.6</v>
      </c>
      <c r="J96" s="127"/>
    </row>
    <row r="97" spans="1:10" ht="120">
      <c r="A97" s="126"/>
      <c r="B97" s="119">
        <v>3</v>
      </c>
      <c r="C97" s="10" t="s">
        <v>802</v>
      </c>
      <c r="D97" s="130" t="s">
        <v>30</v>
      </c>
      <c r="E97" s="144" t="s">
        <v>803</v>
      </c>
      <c r="F97" s="145"/>
      <c r="G97" s="11" t="s">
        <v>804</v>
      </c>
      <c r="H97" s="14">
        <v>20.95</v>
      </c>
      <c r="I97" s="121">
        <f t="shared" si="2"/>
        <v>62.849999999999994</v>
      </c>
      <c r="J97" s="127"/>
    </row>
    <row r="98" spans="1:10" ht="120">
      <c r="A98" s="126"/>
      <c r="B98" s="119">
        <v>6</v>
      </c>
      <c r="C98" s="10" t="s">
        <v>802</v>
      </c>
      <c r="D98" s="130" t="s">
        <v>30</v>
      </c>
      <c r="E98" s="144" t="s">
        <v>805</v>
      </c>
      <c r="F98" s="145"/>
      <c r="G98" s="11" t="s">
        <v>804</v>
      </c>
      <c r="H98" s="14">
        <v>20.95</v>
      </c>
      <c r="I98" s="121">
        <f t="shared" si="2"/>
        <v>125.69999999999999</v>
      </c>
      <c r="J98" s="127"/>
    </row>
    <row r="99" spans="1:10" ht="120">
      <c r="A99" s="126"/>
      <c r="B99" s="119">
        <v>2</v>
      </c>
      <c r="C99" s="10" t="s">
        <v>802</v>
      </c>
      <c r="D99" s="130" t="s">
        <v>31</v>
      </c>
      <c r="E99" s="144" t="s">
        <v>679</v>
      </c>
      <c r="F99" s="145"/>
      <c r="G99" s="11" t="s">
        <v>804</v>
      </c>
      <c r="H99" s="14">
        <v>20.95</v>
      </c>
      <c r="I99" s="121">
        <f t="shared" si="2"/>
        <v>41.9</v>
      </c>
      <c r="J99" s="127"/>
    </row>
    <row r="100" spans="1:10" ht="96">
      <c r="A100" s="126"/>
      <c r="B100" s="119">
        <v>3</v>
      </c>
      <c r="C100" s="10" t="s">
        <v>806</v>
      </c>
      <c r="D100" s="130" t="s">
        <v>28</v>
      </c>
      <c r="E100" s="144" t="s">
        <v>679</v>
      </c>
      <c r="F100" s="145"/>
      <c r="G100" s="11" t="s">
        <v>807</v>
      </c>
      <c r="H100" s="14">
        <v>20.95</v>
      </c>
      <c r="I100" s="121">
        <f t="shared" si="2"/>
        <v>62.849999999999994</v>
      </c>
      <c r="J100" s="127"/>
    </row>
    <row r="101" spans="1:10" ht="132">
      <c r="A101" s="126"/>
      <c r="B101" s="119">
        <v>2</v>
      </c>
      <c r="C101" s="10" t="s">
        <v>659</v>
      </c>
      <c r="D101" s="130" t="s">
        <v>31</v>
      </c>
      <c r="E101" s="144" t="s">
        <v>679</v>
      </c>
      <c r="F101" s="145"/>
      <c r="G101" s="11" t="s">
        <v>661</v>
      </c>
      <c r="H101" s="14">
        <v>20.95</v>
      </c>
      <c r="I101" s="121">
        <f t="shared" si="2"/>
        <v>41.9</v>
      </c>
      <c r="J101" s="127"/>
    </row>
    <row r="102" spans="1:10" ht="204">
      <c r="A102" s="126"/>
      <c r="B102" s="119">
        <v>1</v>
      </c>
      <c r="C102" s="10" t="s">
        <v>808</v>
      </c>
      <c r="D102" s="130" t="s">
        <v>31</v>
      </c>
      <c r="E102" s="144" t="s">
        <v>112</v>
      </c>
      <c r="F102" s="145"/>
      <c r="G102" s="11" t="s">
        <v>809</v>
      </c>
      <c r="H102" s="14">
        <v>71.73</v>
      </c>
      <c r="I102" s="121">
        <f t="shared" si="2"/>
        <v>71.73</v>
      </c>
      <c r="J102" s="127"/>
    </row>
    <row r="103" spans="1:10" ht="96">
      <c r="A103" s="126"/>
      <c r="B103" s="119">
        <v>2</v>
      </c>
      <c r="C103" s="10" t="s">
        <v>810</v>
      </c>
      <c r="D103" s="130" t="s">
        <v>778</v>
      </c>
      <c r="E103" s="144"/>
      <c r="F103" s="145"/>
      <c r="G103" s="11" t="s">
        <v>811</v>
      </c>
      <c r="H103" s="14">
        <v>56.46</v>
      </c>
      <c r="I103" s="121">
        <f t="shared" si="2"/>
        <v>112.92</v>
      </c>
      <c r="J103" s="127"/>
    </row>
    <row r="104" spans="1:10" ht="108">
      <c r="A104" s="126"/>
      <c r="B104" s="119">
        <v>2</v>
      </c>
      <c r="C104" s="10" t="s">
        <v>812</v>
      </c>
      <c r="D104" s="130" t="s">
        <v>777</v>
      </c>
      <c r="E104" s="144" t="s">
        <v>813</v>
      </c>
      <c r="F104" s="145"/>
      <c r="G104" s="11" t="s">
        <v>814</v>
      </c>
      <c r="H104" s="14">
        <v>97.29</v>
      </c>
      <c r="I104" s="121">
        <f t="shared" si="2"/>
        <v>194.58</v>
      </c>
      <c r="J104" s="127"/>
    </row>
    <row r="105" spans="1:10" ht="108">
      <c r="A105" s="126"/>
      <c r="B105" s="119">
        <v>2</v>
      </c>
      <c r="C105" s="10" t="s">
        <v>812</v>
      </c>
      <c r="D105" s="130" t="s">
        <v>733</v>
      </c>
      <c r="E105" s="144" t="s">
        <v>813</v>
      </c>
      <c r="F105" s="145"/>
      <c r="G105" s="11" t="s">
        <v>814</v>
      </c>
      <c r="H105" s="14">
        <v>118.6</v>
      </c>
      <c r="I105" s="121">
        <f t="shared" si="2"/>
        <v>237.2</v>
      </c>
      <c r="J105" s="127"/>
    </row>
    <row r="106" spans="1:10" ht="180">
      <c r="A106" s="126"/>
      <c r="B106" s="119">
        <v>1</v>
      </c>
      <c r="C106" s="10" t="s">
        <v>815</v>
      </c>
      <c r="D106" s="130" t="s">
        <v>28</v>
      </c>
      <c r="E106" s="144"/>
      <c r="F106" s="145"/>
      <c r="G106" s="11" t="s">
        <v>816</v>
      </c>
      <c r="H106" s="14">
        <v>166.53</v>
      </c>
      <c r="I106" s="121">
        <f t="shared" si="2"/>
        <v>166.53</v>
      </c>
      <c r="J106" s="127"/>
    </row>
    <row r="107" spans="1:10" ht="72">
      <c r="A107" s="126"/>
      <c r="B107" s="119">
        <v>2</v>
      </c>
      <c r="C107" s="10" t="s">
        <v>817</v>
      </c>
      <c r="D107" s="130" t="s">
        <v>786</v>
      </c>
      <c r="E107" s="144" t="s">
        <v>818</v>
      </c>
      <c r="F107" s="145"/>
      <c r="G107" s="11" t="s">
        <v>819</v>
      </c>
      <c r="H107" s="14">
        <v>19.88</v>
      </c>
      <c r="I107" s="121">
        <f t="shared" si="2"/>
        <v>39.76</v>
      </c>
      <c r="J107" s="127"/>
    </row>
    <row r="108" spans="1:10" ht="120">
      <c r="A108" s="126"/>
      <c r="B108" s="119">
        <v>6</v>
      </c>
      <c r="C108" s="10" t="s">
        <v>820</v>
      </c>
      <c r="D108" s="130" t="s">
        <v>778</v>
      </c>
      <c r="E108" s="144"/>
      <c r="F108" s="145"/>
      <c r="G108" s="11" t="s">
        <v>821</v>
      </c>
      <c r="H108" s="14">
        <v>17.04</v>
      </c>
      <c r="I108" s="121">
        <f t="shared" si="2"/>
        <v>102.24</v>
      </c>
      <c r="J108" s="127"/>
    </row>
    <row r="109" spans="1:10" ht="120">
      <c r="A109" s="126"/>
      <c r="B109" s="119">
        <v>4</v>
      </c>
      <c r="C109" s="10" t="s">
        <v>820</v>
      </c>
      <c r="D109" s="130" t="s">
        <v>723</v>
      </c>
      <c r="E109" s="144"/>
      <c r="F109" s="145"/>
      <c r="G109" s="11" t="s">
        <v>821</v>
      </c>
      <c r="H109" s="14">
        <v>22.01</v>
      </c>
      <c r="I109" s="121">
        <f t="shared" si="2"/>
        <v>88.04</v>
      </c>
      <c r="J109" s="127"/>
    </row>
    <row r="110" spans="1:10" ht="120">
      <c r="A110" s="126"/>
      <c r="B110" s="119">
        <v>8</v>
      </c>
      <c r="C110" s="10" t="s">
        <v>820</v>
      </c>
      <c r="D110" s="130" t="s">
        <v>822</v>
      </c>
      <c r="E110" s="144"/>
      <c r="F110" s="145"/>
      <c r="G110" s="11" t="s">
        <v>821</v>
      </c>
      <c r="H110" s="14">
        <v>20.59</v>
      </c>
      <c r="I110" s="121">
        <f t="shared" si="2"/>
        <v>164.72</v>
      </c>
      <c r="J110" s="127"/>
    </row>
    <row r="111" spans="1:10" ht="72">
      <c r="A111" s="126"/>
      <c r="B111" s="119">
        <v>2</v>
      </c>
      <c r="C111" s="10" t="s">
        <v>823</v>
      </c>
      <c r="D111" s="130" t="s">
        <v>778</v>
      </c>
      <c r="E111" s="144"/>
      <c r="F111" s="145"/>
      <c r="G111" s="11" t="s">
        <v>824</v>
      </c>
      <c r="H111" s="14">
        <v>38.700000000000003</v>
      </c>
      <c r="I111" s="121">
        <f t="shared" si="2"/>
        <v>77.400000000000006</v>
      </c>
      <c r="J111" s="127"/>
    </row>
    <row r="112" spans="1:10" ht="60">
      <c r="A112" s="126"/>
      <c r="B112" s="119">
        <v>4</v>
      </c>
      <c r="C112" s="10" t="s">
        <v>825</v>
      </c>
      <c r="D112" s="130" t="s">
        <v>826</v>
      </c>
      <c r="E112" s="144" t="s">
        <v>279</v>
      </c>
      <c r="F112" s="145"/>
      <c r="G112" s="11" t="s">
        <v>827</v>
      </c>
      <c r="H112" s="14">
        <v>13.14</v>
      </c>
      <c r="I112" s="121">
        <f t="shared" si="2"/>
        <v>52.56</v>
      </c>
      <c r="J112" s="127"/>
    </row>
    <row r="113" spans="1:10" ht="108">
      <c r="A113" s="126"/>
      <c r="B113" s="119">
        <v>2</v>
      </c>
      <c r="C113" s="10" t="s">
        <v>650</v>
      </c>
      <c r="D113" s="130" t="s">
        <v>641</v>
      </c>
      <c r="E113" s="144"/>
      <c r="F113" s="145"/>
      <c r="G113" s="11" t="s">
        <v>652</v>
      </c>
      <c r="H113" s="14">
        <v>4.97</v>
      </c>
      <c r="I113" s="121">
        <f t="shared" si="2"/>
        <v>9.94</v>
      </c>
      <c r="J113" s="127"/>
    </row>
    <row r="114" spans="1:10" ht="84">
      <c r="A114" s="126"/>
      <c r="B114" s="119">
        <v>8</v>
      </c>
      <c r="C114" s="10" t="s">
        <v>828</v>
      </c>
      <c r="D114" s="130" t="s">
        <v>30</v>
      </c>
      <c r="E114" s="144"/>
      <c r="F114" s="145"/>
      <c r="G114" s="11" t="s">
        <v>829</v>
      </c>
      <c r="H114" s="14">
        <v>29.83</v>
      </c>
      <c r="I114" s="121">
        <f t="shared" si="2"/>
        <v>238.64</v>
      </c>
      <c r="J114" s="127"/>
    </row>
    <row r="115" spans="1:10" ht="84">
      <c r="A115" s="126"/>
      <c r="B115" s="119">
        <v>2</v>
      </c>
      <c r="C115" s="10" t="s">
        <v>830</v>
      </c>
      <c r="D115" s="130" t="s">
        <v>28</v>
      </c>
      <c r="E115" s="144"/>
      <c r="F115" s="145"/>
      <c r="G115" s="11" t="s">
        <v>831</v>
      </c>
      <c r="H115" s="14">
        <v>24.15</v>
      </c>
      <c r="I115" s="121">
        <f t="shared" si="2"/>
        <v>48.3</v>
      </c>
      <c r="J115" s="127"/>
    </row>
    <row r="116" spans="1:10" ht="96">
      <c r="A116" s="126"/>
      <c r="B116" s="119">
        <v>4</v>
      </c>
      <c r="C116" s="10" t="s">
        <v>832</v>
      </c>
      <c r="D116" s="130" t="s">
        <v>30</v>
      </c>
      <c r="E116" s="144" t="s">
        <v>805</v>
      </c>
      <c r="F116" s="145"/>
      <c r="G116" s="11" t="s">
        <v>833</v>
      </c>
      <c r="H116" s="14">
        <v>52.2</v>
      </c>
      <c r="I116" s="121">
        <f t="shared" si="2"/>
        <v>208.8</v>
      </c>
      <c r="J116" s="127"/>
    </row>
    <row r="117" spans="1:10" ht="96">
      <c r="A117" s="126"/>
      <c r="B117" s="119">
        <v>2</v>
      </c>
      <c r="C117" s="10" t="s">
        <v>832</v>
      </c>
      <c r="D117" s="130" t="s">
        <v>31</v>
      </c>
      <c r="E117" s="144" t="s">
        <v>279</v>
      </c>
      <c r="F117" s="145"/>
      <c r="G117" s="11" t="s">
        <v>833</v>
      </c>
      <c r="H117" s="14">
        <v>52.2</v>
      </c>
      <c r="I117" s="121">
        <f t="shared" si="2"/>
        <v>104.4</v>
      </c>
      <c r="J117" s="127"/>
    </row>
    <row r="118" spans="1:10" ht="96">
      <c r="A118" s="126"/>
      <c r="B118" s="119">
        <v>2</v>
      </c>
      <c r="C118" s="10" t="s">
        <v>832</v>
      </c>
      <c r="D118" s="130" t="s">
        <v>31</v>
      </c>
      <c r="E118" s="144" t="s">
        <v>731</v>
      </c>
      <c r="F118" s="145"/>
      <c r="G118" s="11" t="s">
        <v>833</v>
      </c>
      <c r="H118" s="14">
        <v>52.2</v>
      </c>
      <c r="I118" s="121">
        <f t="shared" ref="I118:I119" si="3">H118*B118</f>
        <v>104.4</v>
      </c>
      <c r="J118" s="127"/>
    </row>
    <row r="119" spans="1:10" ht="132">
      <c r="A119" s="126"/>
      <c r="B119" s="120">
        <v>1</v>
      </c>
      <c r="C119" s="12" t="s">
        <v>834</v>
      </c>
      <c r="D119" s="131" t="s">
        <v>42</v>
      </c>
      <c r="E119" s="146"/>
      <c r="F119" s="147"/>
      <c r="G119" s="13" t="s">
        <v>835</v>
      </c>
      <c r="H119" s="15">
        <v>44.03</v>
      </c>
      <c r="I119" s="122">
        <f t="shared" si="3"/>
        <v>44.03</v>
      </c>
      <c r="J119" s="127"/>
    </row>
  </sheetData>
  <mergeCells count="102">
    <mergeCell ref="E25:F25"/>
    <mergeCell ref="E26:F26"/>
    <mergeCell ref="E27:F27"/>
    <mergeCell ref="E28:F28"/>
    <mergeCell ref="E29:F29"/>
    <mergeCell ref="E23:F23"/>
    <mergeCell ref="E24:F24"/>
    <mergeCell ref="I10:I11"/>
    <mergeCell ref="I14:I15"/>
    <mergeCell ref="E20:F20"/>
    <mergeCell ref="E21:F21"/>
    <mergeCell ref="E22:F22"/>
    <mergeCell ref="E35:F35"/>
    <mergeCell ref="E36:F36"/>
    <mergeCell ref="E37:F37"/>
    <mergeCell ref="E38:F38"/>
    <mergeCell ref="E39:F39"/>
    <mergeCell ref="E30:F30"/>
    <mergeCell ref="E31:F31"/>
    <mergeCell ref="E32:F32"/>
    <mergeCell ref="E33:F33"/>
    <mergeCell ref="E34:F34"/>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1"/>
  <sheetViews>
    <sheetView zoomScale="90" zoomScaleNormal="90" workbookViewId="0">
      <selection activeCell="D22" sqref="D22:D11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8807.3499999999949</v>
      </c>
      <c r="O2" t="s">
        <v>188</v>
      </c>
    </row>
    <row r="3" spans="1:15" ht="12.75" customHeight="1">
      <c r="A3" s="126"/>
      <c r="B3" s="133" t="s">
        <v>140</v>
      </c>
      <c r="C3" s="132"/>
      <c r="D3" s="132"/>
      <c r="E3" s="132"/>
      <c r="F3" s="132"/>
      <c r="G3" s="132"/>
      <c r="H3" s="132"/>
      <c r="I3" s="132"/>
      <c r="J3" s="132"/>
      <c r="K3" s="132"/>
      <c r="L3" s="127"/>
      <c r="N3">
        <v>8807.3499999999949</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48">
        <f>IF(Invoice!J10&lt;&gt;"",Invoice!J10,"")</f>
        <v>51403</v>
      </c>
      <c r="L10" s="127"/>
    </row>
    <row r="11" spans="1:15" ht="12.75" customHeight="1">
      <c r="A11" s="126"/>
      <c r="B11" s="126" t="s">
        <v>716</v>
      </c>
      <c r="C11" s="132"/>
      <c r="D11" s="132"/>
      <c r="E11" s="132"/>
      <c r="F11" s="127"/>
      <c r="G11" s="128"/>
      <c r="H11" s="128" t="s">
        <v>716</v>
      </c>
      <c r="I11" s="132"/>
      <c r="J11" s="132"/>
      <c r="K11" s="149"/>
      <c r="L11" s="127"/>
    </row>
    <row r="12" spans="1:15" ht="12.75" customHeight="1">
      <c r="A12" s="126"/>
      <c r="B12" s="126" t="s">
        <v>717</v>
      </c>
      <c r="C12" s="132"/>
      <c r="D12" s="132"/>
      <c r="E12" s="132"/>
      <c r="F12" s="127"/>
      <c r="G12" s="128"/>
      <c r="H12" s="128" t="s">
        <v>717</v>
      </c>
      <c r="I12" s="132"/>
      <c r="J12" s="132"/>
      <c r="K12" s="132"/>
      <c r="L12" s="127"/>
    </row>
    <row r="13" spans="1:15" ht="12.75" customHeight="1">
      <c r="A13" s="126"/>
      <c r="B13" s="126" t="s">
        <v>718</v>
      </c>
      <c r="C13" s="132"/>
      <c r="D13" s="132"/>
      <c r="E13" s="132"/>
      <c r="F13" s="127"/>
      <c r="G13" s="128"/>
      <c r="H13" s="128" t="s">
        <v>718</v>
      </c>
      <c r="I13" s="132"/>
      <c r="J13" s="132"/>
      <c r="K13" s="111" t="s">
        <v>16</v>
      </c>
      <c r="L13" s="127"/>
    </row>
    <row r="14" spans="1:15" ht="15" customHeight="1">
      <c r="A14" s="126"/>
      <c r="B14" s="126" t="s">
        <v>157</v>
      </c>
      <c r="C14" s="132"/>
      <c r="D14" s="132"/>
      <c r="E14" s="132"/>
      <c r="F14" s="127"/>
      <c r="G14" s="128"/>
      <c r="H14" s="128" t="s">
        <v>157</v>
      </c>
      <c r="I14" s="132"/>
      <c r="J14" s="132"/>
      <c r="K14" s="150">
        <f>Invoice!J14</f>
        <v>45182</v>
      </c>
      <c r="L14" s="127"/>
    </row>
    <row r="15" spans="1:15" ht="15" customHeight="1">
      <c r="A15" s="126"/>
      <c r="B15" s="6" t="s">
        <v>11</v>
      </c>
      <c r="C15" s="7"/>
      <c r="D15" s="7"/>
      <c r="E15" s="7"/>
      <c r="F15" s="8"/>
      <c r="G15" s="128"/>
      <c r="H15" s="9" t="s">
        <v>11</v>
      </c>
      <c r="I15" s="132"/>
      <c r="J15" s="132"/>
      <c r="K15" s="151"/>
      <c r="L15" s="127"/>
    </row>
    <row r="16" spans="1:15" ht="15" customHeight="1">
      <c r="A16" s="126"/>
      <c r="B16" s="132"/>
      <c r="C16" s="132"/>
      <c r="D16" s="132"/>
      <c r="E16" s="132"/>
      <c r="F16" s="132"/>
      <c r="G16" s="132"/>
      <c r="H16" s="132"/>
      <c r="I16" s="135" t="s">
        <v>147</v>
      </c>
      <c r="J16" s="135" t="s">
        <v>147</v>
      </c>
      <c r="K16" s="141">
        <v>39950</v>
      </c>
      <c r="L16" s="127"/>
    </row>
    <row r="17" spans="1:12" ht="12.75" customHeight="1">
      <c r="A17" s="126"/>
      <c r="B17" s="132" t="s">
        <v>719</v>
      </c>
      <c r="C17" s="132"/>
      <c r="D17" s="132"/>
      <c r="E17" s="132"/>
      <c r="F17" s="132"/>
      <c r="G17" s="132"/>
      <c r="H17" s="132"/>
      <c r="I17" s="135" t="s">
        <v>148</v>
      </c>
      <c r="J17" s="135" t="s">
        <v>148</v>
      </c>
      <c r="K17" s="141" t="str">
        <f>IF(Invoice!J17&lt;&gt;"",Invoice!J17,"")</f>
        <v>Sunny</v>
      </c>
      <c r="L17" s="127"/>
    </row>
    <row r="18" spans="1:12" ht="18" customHeight="1">
      <c r="A18" s="126"/>
      <c r="B18" s="132" t="s">
        <v>720</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2" t="s">
        <v>207</v>
      </c>
      <c r="G20" s="153"/>
      <c r="H20" s="112" t="s">
        <v>174</v>
      </c>
      <c r="I20" s="112" t="s">
        <v>208</v>
      </c>
      <c r="J20" s="112" t="s">
        <v>208</v>
      </c>
      <c r="K20" s="112" t="s">
        <v>26</v>
      </c>
      <c r="L20" s="127"/>
    </row>
    <row r="21" spans="1:12" ht="12.75" customHeight="1">
      <c r="A21" s="126"/>
      <c r="B21" s="117"/>
      <c r="C21" s="117"/>
      <c r="D21" s="117"/>
      <c r="E21" s="118"/>
      <c r="F21" s="154"/>
      <c r="G21" s="155"/>
      <c r="H21" s="117" t="s">
        <v>146</v>
      </c>
      <c r="I21" s="117"/>
      <c r="J21" s="117"/>
      <c r="K21" s="117"/>
      <c r="L21" s="127"/>
    </row>
    <row r="22" spans="1:12" ht="24" customHeight="1">
      <c r="A22" s="126"/>
      <c r="B22" s="119">
        <f>'Tax Invoice'!D18</f>
        <v>2</v>
      </c>
      <c r="C22" s="10" t="s">
        <v>721</v>
      </c>
      <c r="D22" s="10" t="s">
        <v>721</v>
      </c>
      <c r="E22" s="130" t="s">
        <v>279</v>
      </c>
      <c r="F22" s="144"/>
      <c r="G22" s="145"/>
      <c r="H22" s="11" t="s">
        <v>865</v>
      </c>
      <c r="I22" s="14">
        <f t="shared" ref="I22:I53" si="0">ROUNDUP(J22*$N$1,2)</f>
        <v>6.04</v>
      </c>
      <c r="J22" s="14">
        <v>6.04</v>
      </c>
      <c r="K22" s="121">
        <f t="shared" ref="K22:K53" si="1">I22*B22</f>
        <v>12.08</v>
      </c>
      <c r="L22" s="127"/>
    </row>
    <row r="23" spans="1:12" ht="12.75" customHeight="1">
      <c r="A23" s="126"/>
      <c r="B23" s="119">
        <f>'Tax Invoice'!D19</f>
        <v>2</v>
      </c>
      <c r="C23" s="10" t="s">
        <v>722</v>
      </c>
      <c r="D23" s="10" t="s">
        <v>836</v>
      </c>
      <c r="E23" s="130" t="s">
        <v>723</v>
      </c>
      <c r="F23" s="144" t="s">
        <v>279</v>
      </c>
      <c r="G23" s="145"/>
      <c r="H23" s="11" t="s">
        <v>724</v>
      </c>
      <c r="I23" s="14">
        <f t="shared" si="0"/>
        <v>25.92</v>
      </c>
      <c r="J23" s="14">
        <v>25.92</v>
      </c>
      <c r="K23" s="121">
        <f t="shared" si="1"/>
        <v>51.84</v>
      </c>
      <c r="L23" s="127"/>
    </row>
    <row r="24" spans="1:12" ht="12.75" customHeight="1">
      <c r="A24" s="126"/>
      <c r="B24" s="119">
        <f>'Tax Invoice'!D20</f>
        <v>2</v>
      </c>
      <c r="C24" s="10" t="s">
        <v>722</v>
      </c>
      <c r="D24" s="10" t="s">
        <v>836</v>
      </c>
      <c r="E24" s="130" t="s">
        <v>723</v>
      </c>
      <c r="F24" s="144" t="s">
        <v>679</v>
      </c>
      <c r="G24" s="145"/>
      <c r="H24" s="11" t="s">
        <v>724</v>
      </c>
      <c r="I24" s="14">
        <f t="shared" si="0"/>
        <v>25.92</v>
      </c>
      <c r="J24" s="14">
        <v>25.92</v>
      </c>
      <c r="K24" s="121">
        <f t="shared" si="1"/>
        <v>51.84</v>
      </c>
      <c r="L24" s="127"/>
    </row>
    <row r="25" spans="1:12" ht="24" customHeight="1">
      <c r="A25" s="126"/>
      <c r="B25" s="119">
        <f>'Tax Invoice'!D21</f>
        <v>18</v>
      </c>
      <c r="C25" s="10" t="s">
        <v>586</v>
      </c>
      <c r="D25" s="10" t="s">
        <v>586</v>
      </c>
      <c r="E25" s="130"/>
      <c r="F25" s="144"/>
      <c r="G25" s="145"/>
      <c r="H25" s="11" t="s">
        <v>281</v>
      </c>
      <c r="I25" s="14">
        <f t="shared" si="0"/>
        <v>12.07</v>
      </c>
      <c r="J25" s="14">
        <v>12.07</v>
      </c>
      <c r="K25" s="121">
        <f t="shared" si="1"/>
        <v>217.26</v>
      </c>
      <c r="L25" s="127"/>
    </row>
    <row r="26" spans="1:12" ht="12.75" customHeight="1">
      <c r="A26" s="126"/>
      <c r="B26" s="119">
        <f>'Tax Invoice'!D22</f>
        <v>2</v>
      </c>
      <c r="C26" s="10" t="s">
        <v>725</v>
      </c>
      <c r="D26" s="10" t="s">
        <v>725</v>
      </c>
      <c r="E26" s="130" t="s">
        <v>28</v>
      </c>
      <c r="F26" s="144" t="s">
        <v>115</v>
      </c>
      <c r="G26" s="145"/>
      <c r="H26" s="11" t="s">
        <v>726</v>
      </c>
      <c r="I26" s="14">
        <f t="shared" si="0"/>
        <v>4.97</v>
      </c>
      <c r="J26" s="14">
        <v>4.97</v>
      </c>
      <c r="K26" s="121">
        <f t="shared" si="1"/>
        <v>9.94</v>
      </c>
      <c r="L26" s="127"/>
    </row>
    <row r="27" spans="1:12" ht="12.75" customHeight="1">
      <c r="A27" s="126"/>
      <c r="B27" s="119">
        <f>'Tax Invoice'!D23</f>
        <v>2</v>
      </c>
      <c r="C27" s="10" t="s">
        <v>725</v>
      </c>
      <c r="D27" s="10" t="s">
        <v>725</v>
      </c>
      <c r="E27" s="130" t="s">
        <v>30</v>
      </c>
      <c r="F27" s="144" t="s">
        <v>115</v>
      </c>
      <c r="G27" s="145"/>
      <c r="H27" s="11" t="s">
        <v>726</v>
      </c>
      <c r="I27" s="14">
        <f t="shared" si="0"/>
        <v>4.97</v>
      </c>
      <c r="J27" s="14">
        <v>4.97</v>
      </c>
      <c r="K27" s="121">
        <f t="shared" si="1"/>
        <v>9.94</v>
      </c>
      <c r="L27" s="127"/>
    </row>
    <row r="28" spans="1:12" ht="24" customHeight="1">
      <c r="A28" s="126"/>
      <c r="B28" s="119">
        <f>'Tax Invoice'!D24</f>
        <v>3</v>
      </c>
      <c r="C28" s="10" t="s">
        <v>727</v>
      </c>
      <c r="D28" s="10" t="s">
        <v>727</v>
      </c>
      <c r="E28" s="130" t="s">
        <v>112</v>
      </c>
      <c r="F28" s="144"/>
      <c r="G28" s="145"/>
      <c r="H28" s="11" t="s">
        <v>728</v>
      </c>
      <c r="I28" s="14">
        <f t="shared" si="0"/>
        <v>12.07</v>
      </c>
      <c r="J28" s="14">
        <v>12.07</v>
      </c>
      <c r="K28" s="121">
        <f t="shared" si="1"/>
        <v>36.21</v>
      </c>
      <c r="L28" s="127"/>
    </row>
    <row r="29" spans="1:12" ht="24" customHeight="1">
      <c r="A29" s="126"/>
      <c r="B29" s="119">
        <f>'Tax Invoice'!D25</f>
        <v>3</v>
      </c>
      <c r="C29" s="10" t="s">
        <v>727</v>
      </c>
      <c r="D29" s="10" t="s">
        <v>727</v>
      </c>
      <c r="E29" s="130" t="s">
        <v>216</v>
      </c>
      <c r="F29" s="144"/>
      <c r="G29" s="145"/>
      <c r="H29" s="11" t="s">
        <v>728</v>
      </c>
      <c r="I29" s="14">
        <f t="shared" si="0"/>
        <v>12.07</v>
      </c>
      <c r="J29" s="14">
        <v>12.07</v>
      </c>
      <c r="K29" s="121">
        <f t="shared" si="1"/>
        <v>36.21</v>
      </c>
      <c r="L29" s="127"/>
    </row>
    <row r="30" spans="1:12" ht="24" customHeight="1">
      <c r="A30" s="126"/>
      <c r="B30" s="119">
        <f>'Tax Invoice'!D26</f>
        <v>1</v>
      </c>
      <c r="C30" s="10" t="s">
        <v>727</v>
      </c>
      <c r="D30" s="10" t="s">
        <v>727</v>
      </c>
      <c r="E30" s="130" t="s">
        <v>269</v>
      </c>
      <c r="F30" s="144"/>
      <c r="G30" s="145"/>
      <c r="H30" s="11" t="s">
        <v>728</v>
      </c>
      <c r="I30" s="14">
        <f t="shared" si="0"/>
        <v>12.07</v>
      </c>
      <c r="J30" s="14">
        <v>12.07</v>
      </c>
      <c r="K30" s="121">
        <f t="shared" si="1"/>
        <v>12.07</v>
      </c>
      <c r="L30" s="127"/>
    </row>
    <row r="31" spans="1:12" ht="24" customHeight="1">
      <c r="A31" s="126"/>
      <c r="B31" s="119">
        <f>'Tax Invoice'!D27</f>
        <v>2</v>
      </c>
      <c r="C31" s="10" t="s">
        <v>727</v>
      </c>
      <c r="D31" s="10" t="s">
        <v>727</v>
      </c>
      <c r="E31" s="130" t="s">
        <v>317</v>
      </c>
      <c r="F31" s="144"/>
      <c r="G31" s="145"/>
      <c r="H31" s="11" t="s">
        <v>728</v>
      </c>
      <c r="I31" s="14">
        <f t="shared" si="0"/>
        <v>12.07</v>
      </c>
      <c r="J31" s="14">
        <v>12.07</v>
      </c>
      <c r="K31" s="121">
        <f t="shared" si="1"/>
        <v>24.14</v>
      </c>
      <c r="L31" s="127"/>
    </row>
    <row r="32" spans="1:12" ht="12.75" customHeight="1">
      <c r="A32" s="126"/>
      <c r="B32" s="119">
        <f>'Tax Invoice'!D28</f>
        <v>2</v>
      </c>
      <c r="C32" s="10" t="s">
        <v>729</v>
      </c>
      <c r="D32" s="10" t="s">
        <v>837</v>
      </c>
      <c r="E32" s="130" t="s">
        <v>723</v>
      </c>
      <c r="F32" s="144" t="s">
        <v>279</v>
      </c>
      <c r="G32" s="145"/>
      <c r="H32" s="11" t="s">
        <v>730</v>
      </c>
      <c r="I32" s="14">
        <f t="shared" si="0"/>
        <v>13.14</v>
      </c>
      <c r="J32" s="14">
        <v>13.14</v>
      </c>
      <c r="K32" s="121">
        <f t="shared" si="1"/>
        <v>26.28</v>
      </c>
      <c r="L32" s="127"/>
    </row>
    <row r="33" spans="1:12" ht="12.75" customHeight="1">
      <c r="A33" s="126"/>
      <c r="B33" s="119">
        <f>'Tax Invoice'!D29</f>
        <v>2</v>
      </c>
      <c r="C33" s="10" t="s">
        <v>729</v>
      </c>
      <c r="D33" s="10" t="s">
        <v>837</v>
      </c>
      <c r="E33" s="130" t="s">
        <v>723</v>
      </c>
      <c r="F33" s="144" t="s">
        <v>731</v>
      </c>
      <c r="G33" s="145"/>
      <c r="H33" s="11" t="s">
        <v>730</v>
      </c>
      <c r="I33" s="14">
        <f t="shared" si="0"/>
        <v>13.14</v>
      </c>
      <c r="J33" s="14">
        <v>13.14</v>
      </c>
      <c r="K33" s="121">
        <f t="shared" si="1"/>
        <v>26.28</v>
      </c>
      <c r="L33" s="127"/>
    </row>
    <row r="34" spans="1:12" ht="12.75" customHeight="1">
      <c r="A34" s="126"/>
      <c r="B34" s="119">
        <f>'Tax Invoice'!D30</f>
        <v>2</v>
      </c>
      <c r="C34" s="10" t="s">
        <v>732</v>
      </c>
      <c r="D34" s="10" t="s">
        <v>838</v>
      </c>
      <c r="E34" s="130" t="s">
        <v>733</v>
      </c>
      <c r="F34" s="144" t="s">
        <v>279</v>
      </c>
      <c r="G34" s="145"/>
      <c r="H34" s="11" t="s">
        <v>734</v>
      </c>
      <c r="I34" s="14">
        <f t="shared" si="0"/>
        <v>18.46</v>
      </c>
      <c r="J34" s="14">
        <v>18.46</v>
      </c>
      <c r="K34" s="121">
        <f t="shared" si="1"/>
        <v>36.92</v>
      </c>
      <c r="L34" s="127"/>
    </row>
    <row r="35" spans="1:12" ht="12.75" customHeight="1">
      <c r="A35" s="126"/>
      <c r="B35" s="119">
        <f>'Tax Invoice'!D31</f>
        <v>2</v>
      </c>
      <c r="C35" s="10" t="s">
        <v>732</v>
      </c>
      <c r="D35" s="10" t="s">
        <v>838</v>
      </c>
      <c r="E35" s="130" t="s">
        <v>733</v>
      </c>
      <c r="F35" s="144" t="s">
        <v>115</v>
      </c>
      <c r="G35" s="145"/>
      <c r="H35" s="11" t="s">
        <v>734</v>
      </c>
      <c r="I35" s="14">
        <f t="shared" si="0"/>
        <v>18.46</v>
      </c>
      <c r="J35" s="14">
        <v>18.46</v>
      </c>
      <c r="K35" s="121">
        <f t="shared" si="1"/>
        <v>36.92</v>
      </c>
      <c r="L35" s="127"/>
    </row>
    <row r="36" spans="1:12" ht="24" customHeight="1">
      <c r="A36" s="126"/>
      <c r="B36" s="119">
        <f>'Tax Invoice'!D32</f>
        <v>3</v>
      </c>
      <c r="C36" s="10" t="s">
        <v>735</v>
      </c>
      <c r="D36" s="10" t="s">
        <v>735</v>
      </c>
      <c r="E36" s="130" t="s">
        <v>736</v>
      </c>
      <c r="F36" s="144" t="s">
        <v>28</v>
      </c>
      <c r="G36" s="145"/>
      <c r="H36" s="11" t="s">
        <v>737</v>
      </c>
      <c r="I36" s="14">
        <f t="shared" si="0"/>
        <v>6.75</v>
      </c>
      <c r="J36" s="14">
        <v>6.75</v>
      </c>
      <c r="K36" s="121">
        <f t="shared" si="1"/>
        <v>20.25</v>
      </c>
      <c r="L36" s="127"/>
    </row>
    <row r="37" spans="1:12" ht="24" customHeight="1">
      <c r="A37" s="126"/>
      <c r="B37" s="119">
        <f>'Tax Invoice'!D33</f>
        <v>8</v>
      </c>
      <c r="C37" s="10" t="s">
        <v>735</v>
      </c>
      <c r="D37" s="10" t="s">
        <v>735</v>
      </c>
      <c r="E37" s="130" t="s">
        <v>736</v>
      </c>
      <c r="F37" s="144" t="s">
        <v>30</v>
      </c>
      <c r="G37" s="145"/>
      <c r="H37" s="11" t="s">
        <v>737</v>
      </c>
      <c r="I37" s="14">
        <f t="shared" si="0"/>
        <v>6.75</v>
      </c>
      <c r="J37" s="14">
        <v>6.75</v>
      </c>
      <c r="K37" s="121">
        <f t="shared" si="1"/>
        <v>54</v>
      </c>
      <c r="L37" s="127"/>
    </row>
    <row r="38" spans="1:12" ht="24" customHeight="1">
      <c r="A38" s="126"/>
      <c r="B38" s="119">
        <f>'Tax Invoice'!D34</f>
        <v>5</v>
      </c>
      <c r="C38" s="10" t="s">
        <v>735</v>
      </c>
      <c r="D38" s="10" t="s">
        <v>735</v>
      </c>
      <c r="E38" s="130" t="s">
        <v>736</v>
      </c>
      <c r="F38" s="144" t="s">
        <v>31</v>
      </c>
      <c r="G38" s="145"/>
      <c r="H38" s="11" t="s">
        <v>737</v>
      </c>
      <c r="I38" s="14">
        <f t="shared" si="0"/>
        <v>6.75</v>
      </c>
      <c r="J38" s="14">
        <v>6.75</v>
      </c>
      <c r="K38" s="121">
        <f t="shared" si="1"/>
        <v>33.75</v>
      </c>
      <c r="L38" s="127"/>
    </row>
    <row r="39" spans="1:12" ht="12.75" customHeight="1">
      <c r="A39" s="126"/>
      <c r="B39" s="119">
        <f>'Tax Invoice'!D35</f>
        <v>5</v>
      </c>
      <c r="C39" s="10" t="s">
        <v>738</v>
      </c>
      <c r="D39" s="10" t="s">
        <v>738</v>
      </c>
      <c r="E39" s="130" t="s">
        <v>28</v>
      </c>
      <c r="F39" s="144"/>
      <c r="G39" s="145"/>
      <c r="H39" s="11" t="s">
        <v>739</v>
      </c>
      <c r="I39" s="14">
        <f t="shared" si="0"/>
        <v>13.85</v>
      </c>
      <c r="J39" s="14">
        <v>13.85</v>
      </c>
      <c r="K39" s="121">
        <f t="shared" si="1"/>
        <v>69.25</v>
      </c>
      <c r="L39" s="127"/>
    </row>
    <row r="40" spans="1:12" ht="12.75" customHeight="1">
      <c r="A40" s="126"/>
      <c r="B40" s="119">
        <f>'Tax Invoice'!D36</f>
        <v>3</v>
      </c>
      <c r="C40" s="10" t="s">
        <v>738</v>
      </c>
      <c r="D40" s="10" t="s">
        <v>738</v>
      </c>
      <c r="E40" s="130" t="s">
        <v>31</v>
      </c>
      <c r="F40" s="144"/>
      <c r="G40" s="145"/>
      <c r="H40" s="11" t="s">
        <v>739</v>
      </c>
      <c r="I40" s="14">
        <f t="shared" si="0"/>
        <v>13.85</v>
      </c>
      <c r="J40" s="14">
        <v>13.85</v>
      </c>
      <c r="K40" s="121">
        <f t="shared" si="1"/>
        <v>41.55</v>
      </c>
      <c r="L40" s="127"/>
    </row>
    <row r="41" spans="1:12" ht="12.75" customHeight="1">
      <c r="A41" s="126"/>
      <c r="B41" s="119">
        <f>'Tax Invoice'!D37</f>
        <v>3</v>
      </c>
      <c r="C41" s="10" t="s">
        <v>738</v>
      </c>
      <c r="D41" s="10" t="s">
        <v>738</v>
      </c>
      <c r="E41" s="130" t="s">
        <v>32</v>
      </c>
      <c r="F41" s="144"/>
      <c r="G41" s="145"/>
      <c r="H41" s="11" t="s">
        <v>739</v>
      </c>
      <c r="I41" s="14">
        <f t="shared" si="0"/>
        <v>13.85</v>
      </c>
      <c r="J41" s="14">
        <v>13.85</v>
      </c>
      <c r="K41" s="121">
        <f t="shared" si="1"/>
        <v>41.55</v>
      </c>
      <c r="L41" s="127"/>
    </row>
    <row r="42" spans="1:12" ht="12.75" customHeight="1">
      <c r="A42" s="126"/>
      <c r="B42" s="119">
        <f>'Tax Invoice'!D38</f>
        <v>10</v>
      </c>
      <c r="C42" s="10" t="s">
        <v>109</v>
      </c>
      <c r="D42" s="10" t="s">
        <v>109</v>
      </c>
      <c r="E42" s="130" t="s">
        <v>28</v>
      </c>
      <c r="F42" s="144"/>
      <c r="G42" s="145"/>
      <c r="H42" s="11" t="s">
        <v>740</v>
      </c>
      <c r="I42" s="14">
        <f t="shared" si="0"/>
        <v>5.68</v>
      </c>
      <c r="J42" s="14">
        <v>5.68</v>
      </c>
      <c r="K42" s="121">
        <f t="shared" si="1"/>
        <v>56.8</v>
      </c>
      <c r="L42" s="127"/>
    </row>
    <row r="43" spans="1:12" ht="12.75" customHeight="1">
      <c r="A43" s="126"/>
      <c r="B43" s="119">
        <f>'Tax Invoice'!D39</f>
        <v>6</v>
      </c>
      <c r="C43" s="10" t="s">
        <v>741</v>
      </c>
      <c r="D43" s="10" t="s">
        <v>741</v>
      </c>
      <c r="E43" s="130" t="s">
        <v>28</v>
      </c>
      <c r="F43" s="144"/>
      <c r="G43" s="145"/>
      <c r="H43" s="11" t="s">
        <v>742</v>
      </c>
      <c r="I43" s="14">
        <f t="shared" si="0"/>
        <v>7.1</v>
      </c>
      <c r="J43" s="14">
        <v>7.1</v>
      </c>
      <c r="K43" s="121">
        <f t="shared" si="1"/>
        <v>42.599999999999994</v>
      </c>
      <c r="L43" s="127"/>
    </row>
    <row r="44" spans="1:12" ht="24" customHeight="1">
      <c r="A44" s="126"/>
      <c r="B44" s="119">
        <f>'Tax Invoice'!D40</f>
        <v>1</v>
      </c>
      <c r="C44" s="10" t="s">
        <v>743</v>
      </c>
      <c r="D44" s="10" t="s">
        <v>743</v>
      </c>
      <c r="E44" s="130" t="s">
        <v>30</v>
      </c>
      <c r="F44" s="144" t="s">
        <v>278</v>
      </c>
      <c r="G44" s="145"/>
      <c r="H44" s="11" t="s">
        <v>744</v>
      </c>
      <c r="I44" s="14">
        <f t="shared" si="0"/>
        <v>20.95</v>
      </c>
      <c r="J44" s="14">
        <v>20.95</v>
      </c>
      <c r="K44" s="121">
        <f t="shared" si="1"/>
        <v>20.95</v>
      </c>
      <c r="L44" s="127"/>
    </row>
    <row r="45" spans="1:12" ht="24" customHeight="1">
      <c r="A45" s="126"/>
      <c r="B45" s="119">
        <f>'Tax Invoice'!D41</f>
        <v>1</v>
      </c>
      <c r="C45" s="10" t="s">
        <v>745</v>
      </c>
      <c r="D45" s="10" t="s">
        <v>745</v>
      </c>
      <c r="E45" s="130" t="s">
        <v>30</v>
      </c>
      <c r="F45" s="144"/>
      <c r="G45" s="145"/>
      <c r="H45" s="11" t="s">
        <v>746</v>
      </c>
      <c r="I45" s="14">
        <f t="shared" si="0"/>
        <v>20.95</v>
      </c>
      <c r="J45" s="14">
        <v>20.95</v>
      </c>
      <c r="K45" s="121">
        <f t="shared" si="1"/>
        <v>20.95</v>
      </c>
      <c r="L45" s="127"/>
    </row>
    <row r="46" spans="1:12" ht="12.75" customHeight="1">
      <c r="A46" s="126"/>
      <c r="B46" s="119">
        <f>'Tax Invoice'!D42</f>
        <v>4</v>
      </c>
      <c r="C46" s="10" t="s">
        <v>35</v>
      </c>
      <c r="D46" s="10" t="s">
        <v>839</v>
      </c>
      <c r="E46" s="130" t="s">
        <v>42</v>
      </c>
      <c r="F46" s="144"/>
      <c r="G46" s="145"/>
      <c r="H46" s="11" t="s">
        <v>747</v>
      </c>
      <c r="I46" s="14">
        <f t="shared" si="0"/>
        <v>8.8800000000000008</v>
      </c>
      <c r="J46" s="14">
        <v>8.8800000000000008</v>
      </c>
      <c r="K46" s="121">
        <f t="shared" si="1"/>
        <v>35.520000000000003</v>
      </c>
      <c r="L46" s="127"/>
    </row>
    <row r="47" spans="1:12" ht="24" customHeight="1">
      <c r="A47" s="126"/>
      <c r="B47" s="119">
        <f>'Tax Invoice'!D43</f>
        <v>10</v>
      </c>
      <c r="C47" s="10" t="s">
        <v>748</v>
      </c>
      <c r="D47" s="10" t="s">
        <v>748</v>
      </c>
      <c r="E47" s="130" t="s">
        <v>42</v>
      </c>
      <c r="F47" s="144" t="s">
        <v>279</v>
      </c>
      <c r="G47" s="145"/>
      <c r="H47" s="11" t="s">
        <v>749</v>
      </c>
      <c r="I47" s="14">
        <f t="shared" si="0"/>
        <v>26.28</v>
      </c>
      <c r="J47" s="14">
        <v>26.28</v>
      </c>
      <c r="K47" s="121">
        <f t="shared" si="1"/>
        <v>262.8</v>
      </c>
      <c r="L47" s="127"/>
    </row>
    <row r="48" spans="1:12" ht="24" customHeight="1">
      <c r="A48" s="126"/>
      <c r="B48" s="119">
        <f>'Tax Invoice'!D44</f>
        <v>5</v>
      </c>
      <c r="C48" s="10" t="s">
        <v>750</v>
      </c>
      <c r="D48" s="10" t="s">
        <v>750</v>
      </c>
      <c r="E48" s="130" t="s">
        <v>32</v>
      </c>
      <c r="F48" s="144"/>
      <c r="G48" s="145"/>
      <c r="H48" s="11" t="s">
        <v>751</v>
      </c>
      <c r="I48" s="14">
        <f t="shared" si="0"/>
        <v>6.75</v>
      </c>
      <c r="J48" s="14">
        <v>6.75</v>
      </c>
      <c r="K48" s="121">
        <f t="shared" si="1"/>
        <v>33.75</v>
      </c>
      <c r="L48" s="127"/>
    </row>
    <row r="49" spans="1:12" ht="24" customHeight="1">
      <c r="A49" s="126"/>
      <c r="B49" s="119">
        <f>'Tax Invoice'!D45</f>
        <v>6</v>
      </c>
      <c r="C49" s="10" t="s">
        <v>752</v>
      </c>
      <c r="D49" s="10" t="s">
        <v>752</v>
      </c>
      <c r="E49" s="130" t="s">
        <v>28</v>
      </c>
      <c r="F49" s="144"/>
      <c r="G49" s="145"/>
      <c r="H49" s="11" t="s">
        <v>753</v>
      </c>
      <c r="I49" s="14">
        <f t="shared" si="0"/>
        <v>6.75</v>
      </c>
      <c r="J49" s="14">
        <v>6.75</v>
      </c>
      <c r="K49" s="121">
        <f t="shared" si="1"/>
        <v>40.5</v>
      </c>
      <c r="L49" s="127"/>
    </row>
    <row r="50" spans="1:12" ht="24" customHeight="1">
      <c r="A50" s="126"/>
      <c r="B50" s="119">
        <f>'Tax Invoice'!D46</f>
        <v>6</v>
      </c>
      <c r="C50" s="10" t="s">
        <v>752</v>
      </c>
      <c r="D50" s="10" t="s">
        <v>752</v>
      </c>
      <c r="E50" s="130" t="s">
        <v>30</v>
      </c>
      <c r="F50" s="144"/>
      <c r="G50" s="145"/>
      <c r="H50" s="11" t="s">
        <v>753</v>
      </c>
      <c r="I50" s="14">
        <f t="shared" si="0"/>
        <v>6.75</v>
      </c>
      <c r="J50" s="14">
        <v>6.75</v>
      </c>
      <c r="K50" s="121">
        <f t="shared" si="1"/>
        <v>40.5</v>
      </c>
      <c r="L50" s="127"/>
    </row>
    <row r="51" spans="1:12" ht="24" customHeight="1">
      <c r="A51" s="126"/>
      <c r="B51" s="119">
        <f>'Tax Invoice'!D47</f>
        <v>5</v>
      </c>
      <c r="C51" s="10" t="s">
        <v>754</v>
      </c>
      <c r="D51" s="10" t="s">
        <v>754</v>
      </c>
      <c r="E51" s="130" t="s">
        <v>28</v>
      </c>
      <c r="F51" s="144" t="s">
        <v>279</v>
      </c>
      <c r="G51" s="145"/>
      <c r="H51" s="11" t="s">
        <v>755</v>
      </c>
      <c r="I51" s="14">
        <f t="shared" si="0"/>
        <v>20.95</v>
      </c>
      <c r="J51" s="14">
        <v>20.95</v>
      </c>
      <c r="K51" s="121">
        <f t="shared" si="1"/>
        <v>104.75</v>
      </c>
      <c r="L51" s="127"/>
    </row>
    <row r="52" spans="1:12" ht="24" customHeight="1">
      <c r="A52" s="126"/>
      <c r="B52" s="119">
        <f>'Tax Invoice'!D48</f>
        <v>3</v>
      </c>
      <c r="C52" s="10" t="s">
        <v>756</v>
      </c>
      <c r="D52" s="10" t="s">
        <v>756</v>
      </c>
      <c r="E52" s="130" t="s">
        <v>736</v>
      </c>
      <c r="F52" s="144" t="s">
        <v>30</v>
      </c>
      <c r="G52" s="145"/>
      <c r="H52" s="11" t="s">
        <v>757</v>
      </c>
      <c r="I52" s="14">
        <f t="shared" si="0"/>
        <v>6.75</v>
      </c>
      <c r="J52" s="14">
        <v>6.75</v>
      </c>
      <c r="K52" s="121">
        <f t="shared" si="1"/>
        <v>20.25</v>
      </c>
      <c r="L52" s="127"/>
    </row>
    <row r="53" spans="1:12" ht="24" customHeight="1">
      <c r="A53" s="126"/>
      <c r="B53" s="119">
        <f>'Tax Invoice'!D49</f>
        <v>3</v>
      </c>
      <c r="C53" s="10" t="s">
        <v>756</v>
      </c>
      <c r="D53" s="10" t="s">
        <v>756</v>
      </c>
      <c r="E53" s="130" t="s">
        <v>736</v>
      </c>
      <c r="F53" s="144" t="s">
        <v>31</v>
      </c>
      <c r="G53" s="145"/>
      <c r="H53" s="11" t="s">
        <v>757</v>
      </c>
      <c r="I53" s="14">
        <f t="shared" si="0"/>
        <v>6.75</v>
      </c>
      <c r="J53" s="14">
        <v>6.75</v>
      </c>
      <c r="K53" s="121">
        <f t="shared" si="1"/>
        <v>20.25</v>
      </c>
      <c r="L53" s="127"/>
    </row>
    <row r="54" spans="1:12" ht="24" customHeight="1">
      <c r="A54" s="126"/>
      <c r="B54" s="119">
        <f>'Tax Invoice'!D50</f>
        <v>1</v>
      </c>
      <c r="C54" s="10" t="s">
        <v>668</v>
      </c>
      <c r="D54" s="10" t="s">
        <v>668</v>
      </c>
      <c r="E54" s="130" t="s">
        <v>28</v>
      </c>
      <c r="F54" s="144" t="s">
        <v>216</v>
      </c>
      <c r="G54" s="145"/>
      <c r="H54" s="11" t="s">
        <v>758</v>
      </c>
      <c r="I54" s="14">
        <f t="shared" ref="I54:I85" si="2">ROUNDUP(J54*$N$1,2)</f>
        <v>30.54</v>
      </c>
      <c r="J54" s="14">
        <v>30.54</v>
      </c>
      <c r="K54" s="121">
        <f t="shared" ref="K54:K85" si="3">I54*B54</f>
        <v>30.54</v>
      </c>
      <c r="L54" s="127"/>
    </row>
    <row r="55" spans="1:12" ht="24" customHeight="1">
      <c r="A55" s="126"/>
      <c r="B55" s="119">
        <f>'Tax Invoice'!D51</f>
        <v>1</v>
      </c>
      <c r="C55" s="10" t="s">
        <v>668</v>
      </c>
      <c r="D55" s="10" t="s">
        <v>668</v>
      </c>
      <c r="E55" s="130" t="s">
        <v>28</v>
      </c>
      <c r="F55" s="144" t="s">
        <v>269</v>
      </c>
      <c r="G55" s="145"/>
      <c r="H55" s="11" t="s">
        <v>758</v>
      </c>
      <c r="I55" s="14">
        <f t="shared" si="2"/>
        <v>30.54</v>
      </c>
      <c r="J55" s="14">
        <v>30.54</v>
      </c>
      <c r="K55" s="121">
        <f t="shared" si="3"/>
        <v>30.54</v>
      </c>
      <c r="L55" s="127"/>
    </row>
    <row r="56" spans="1:12" ht="24" customHeight="1">
      <c r="A56" s="126"/>
      <c r="B56" s="119">
        <f>'Tax Invoice'!D52</f>
        <v>1</v>
      </c>
      <c r="C56" s="10" t="s">
        <v>668</v>
      </c>
      <c r="D56" s="10" t="s">
        <v>668</v>
      </c>
      <c r="E56" s="130" t="s">
        <v>28</v>
      </c>
      <c r="F56" s="144" t="s">
        <v>220</v>
      </c>
      <c r="G56" s="145"/>
      <c r="H56" s="11" t="s">
        <v>758</v>
      </c>
      <c r="I56" s="14">
        <f t="shared" si="2"/>
        <v>30.54</v>
      </c>
      <c r="J56" s="14">
        <v>30.54</v>
      </c>
      <c r="K56" s="121">
        <f t="shared" si="3"/>
        <v>30.54</v>
      </c>
      <c r="L56" s="127"/>
    </row>
    <row r="57" spans="1:12" ht="24" customHeight="1">
      <c r="A57" s="126"/>
      <c r="B57" s="119">
        <f>'Tax Invoice'!D53</f>
        <v>2</v>
      </c>
      <c r="C57" s="10" t="s">
        <v>668</v>
      </c>
      <c r="D57" s="10" t="s">
        <v>668</v>
      </c>
      <c r="E57" s="130" t="s">
        <v>28</v>
      </c>
      <c r="F57" s="144" t="s">
        <v>274</v>
      </c>
      <c r="G57" s="145"/>
      <c r="H57" s="11" t="s">
        <v>758</v>
      </c>
      <c r="I57" s="14">
        <f t="shared" si="2"/>
        <v>30.54</v>
      </c>
      <c r="J57" s="14">
        <v>30.54</v>
      </c>
      <c r="K57" s="121">
        <f t="shared" si="3"/>
        <v>61.08</v>
      </c>
      <c r="L57" s="127"/>
    </row>
    <row r="58" spans="1:12" ht="24" customHeight="1">
      <c r="A58" s="126"/>
      <c r="B58" s="119">
        <f>'Tax Invoice'!D54</f>
        <v>2</v>
      </c>
      <c r="C58" s="10" t="s">
        <v>668</v>
      </c>
      <c r="D58" s="10" t="s">
        <v>668</v>
      </c>
      <c r="E58" s="130" t="s">
        <v>28</v>
      </c>
      <c r="F58" s="144" t="s">
        <v>276</v>
      </c>
      <c r="G58" s="145"/>
      <c r="H58" s="11" t="s">
        <v>758</v>
      </c>
      <c r="I58" s="14">
        <f t="shared" si="2"/>
        <v>30.54</v>
      </c>
      <c r="J58" s="14">
        <v>30.54</v>
      </c>
      <c r="K58" s="121">
        <f t="shared" si="3"/>
        <v>61.08</v>
      </c>
      <c r="L58" s="127"/>
    </row>
    <row r="59" spans="1:12" ht="24" customHeight="1">
      <c r="A59" s="126"/>
      <c r="B59" s="119">
        <f>'Tax Invoice'!D55</f>
        <v>1</v>
      </c>
      <c r="C59" s="10" t="s">
        <v>668</v>
      </c>
      <c r="D59" s="10" t="s">
        <v>668</v>
      </c>
      <c r="E59" s="130" t="s">
        <v>30</v>
      </c>
      <c r="F59" s="144" t="s">
        <v>112</v>
      </c>
      <c r="G59" s="145"/>
      <c r="H59" s="11" t="s">
        <v>758</v>
      </c>
      <c r="I59" s="14">
        <f t="shared" si="2"/>
        <v>30.54</v>
      </c>
      <c r="J59" s="14">
        <v>30.54</v>
      </c>
      <c r="K59" s="121">
        <f t="shared" si="3"/>
        <v>30.54</v>
      </c>
      <c r="L59" s="127"/>
    </row>
    <row r="60" spans="1:12" ht="24" customHeight="1">
      <c r="A60" s="126"/>
      <c r="B60" s="119">
        <f>'Tax Invoice'!D56</f>
        <v>1</v>
      </c>
      <c r="C60" s="10" t="s">
        <v>668</v>
      </c>
      <c r="D60" s="10" t="s">
        <v>668</v>
      </c>
      <c r="E60" s="130" t="s">
        <v>30</v>
      </c>
      <c r="F60" s="144" t="s">
        <v>276</v>
      </c>
      <c r="G60" s="145"/>
      <c r="H60" s="11" t="s">
        <v>758</v>
      </c>
      <c r="I60" s="14">
        <f t="shared" si="2"/>
        <v>30.54</v>
      </c>
      <c r="J60" s="14">
        <v>30.54</v>
      </c>
      <c r="K60" s="121">
        <f t="shared" si="3"/>
        <v>30.54</v>
      </c>
      <c r="L60" s="127"/>
    </row>
    <row r="61" spans="1:12" ht="24" customHeight="1">
      <c r="A61" s="126"/>
      <c r="B61" s="119">
        <f>'Tax Invoice'!D57</f>
        <v>1</v>
      </c>
      <c r="C61" s="10" t="s">
        <v>668</v>
      </c>
      <c r="D61" s="10" t="s">
        <v>668</v>
      </c>
      <c r="E61" s="130" t="s">
        <v>30</v>
      </c>
      <c r="F61" s="144" t="s">
        <v>317</v>
      </c>
      <c r="G61" s="145"/>
      <c r="H61" s="11" t="s">
        <v>758</v>
      </c>
      <c r="I61" s="14">
        <f t="shared" si="2"/>
        <v>30.54</v>
      </c>
      <c r="J61" s="14">
        <v>30.54</v>
      </c>
      <c r="K61" s="121">
        <f t="shared" si="3"/>
        <v>30.54</v>
      </c>
      <c r="L61" s="127"/>
    </row>
    <row r="62" spans="1:12" ht="24" customHeight="1">
      <c r="A62" s="126"/>
      <c r="B62" s="119">
        <f>'Tax Invoice'!D58</f>
        <v>2</v>
      </c>
      <c r="C62" s="10" t="s">
        <v>668</v>
      </c>
      <c r="D62" s="10" t="s">
        <v>668</v>
      </c>
      <c r="E62" s="130" t="s">
        <v>31</v>
      </c>
      <c r="F62" s="144" t="s">
        <v>273</v>
      </c>
      <c r="G62" s="145"/>
      <c r="H62" s="11" t="s">
        <v>758</v>
      </c>
      <c r="I62" s="14">
        <f t="shared" si="2"/>
        <v>30.54</v>
      </c>
      <c r="J62" s="14">
        <v>30.54</v>
      </c>
      <c r="K62" s="121">
        <f t="shared" si="3"/>
        <v>61.08</v>
      </c>
      <c r="L62" s="127"/>
    </row>
    <row r="63" spans="1:12" ht="12.75" customHeight="1">
      <c r="A63" s="126"/>
      <c r="B63" s="119">
        <f>'Tax Invoice'!D59</f>
        <v>5</v>
      </c>
      <c r="C63" s="10" t="s">
        <v>759</v>
      </c>
      <c r="D63" s="10" t="s">
        <v>759</v>
      </c>
      <c r="E63" s="130" t="s">
        <v>28</v>
      </c>
      <c r="F63" s="144"/>
      <c r="G63" s="145"/>
      <c r="H63" s="11" t="s">
        <v>760</v>
      </c>
      <c r="I63" s="14">
        <f t="shared" si="2"/>
        <v>6.75</v>
      </c>
      <c r="J63" s="14">
        <v>6.75</v>
      </c>
      <c r="K63" s="121">
        <f t="shared" si="3"/>
        <v>33.75</v>
      </c>
      <c r="L63" s="127"/>
    </row>
    <row r="64" spans="1:12" ht="12.75" customHeight="1">
      <c r="A64" s="126"/>
      <c r="B64" s="119">
        <f>'Tax Invoice'!D60</f>
        <v>6</v>
      </c>
      <c r="C64" s="10" t="s">
        <v>761</v>
      </c>
      <c r="D64" s="10" t="s">
        <v>761</v>
      </c>
      <c r="E64" s="130" t="s">
        <v>31</v>
      </c>
      <c r="F64" s="144"/>
      <c r="G64" s="145"/>
      <c r="H64" s="11" t="s">
        <v>762</v>
      </c>
      <c r="I64" s="14">
        <f t="shared" si="2"/>
        <v>6.75</v>
      </c>
      <c r="J64" s="14">
        <v>6.75</v>
      </c>
      <c r="K64" s="121">
        <f t="shared" si="3"/>
        <v>40.5</v>
      </c>
      <c r="L64" s="127"/>
    </row>
    <row r="65" spans="1:12" ht="24" customHeight="1">
      <c r="A65" s="126"/>
      <c r="B65" s="119">
        <f>'Tax Invoice'!D61</f>
        <v>5</v>
      </c>
      <c r="C65" s="10" t="s">
        <v>763</v>
      </c>
      <c r="D65" s="10" t="s">
        <v>763</v>
      </c>
      <c r="E65" s="130" t="s">
        <v>28</v>
      </c>
      <c r="F65" s="144"/>
      <c r="G65" s="145"/>
      <c r="H65" s="11" t="s">
        <v>764</v>
      </c>
      <c r="I65" s="14">
        <f t="shared" si="2"/>
        <v>13.85</v>
      </c>
      <c r="J65" s="14">
        <v>13.85</v>
      </c>
      <c r="K65" s="121">
        <f t="shared" si="3"/>
        <v>69.25</v>
      </c>
      <c r="L65" s="127"/>
    </row>
    <row r="66" spans="1:12" ht="24" customHeight="1">
      <c r="A66" s="126"/>
      <c r="B66" s="119">
        <f>'Tax Invoice'!D62</f>
        <v>6</v>
      </c>
      <c r="C66" s="10" t="s">
        <v>765</v>
      </c>
      <c r="D66" s="10" t="s">
        <v>765</v>
      </c>
      <c r="E66" s="130" t="s">
        <v>30</v>
      </c>
      <c r="F66" s="144"/>
      <c r="G66" s="145"/>
      <c r="H66" s="11" t="s">
        <v>766</v>
      </c>
      <c r="I66" s="14">
        <f t="shared" si="2"/>
        <v>5.68</v>
      </c>
      <c r="J66" s="14">
        <v>5.68</v>
      </c>
      <c r="K66" s="121">
        <f t="shared" si="3"/>
        <v>34.08</v>
      </c>
      <c r="L66" s="127"/>
    </row>
    <row r="67" spans="1:12" ht="24" customHeight="1">
      <c r="A67" s="126"/>
      <c r="B67" s="119">
        <f>'Tax Invoice'!D63</f>
        <v>2</v>
      </c>
      <c r="C67" s="10" t="s">
        <v>767</v>
      </c>
      <c r="D67" s="10" t="s">
        <v>767</v>
      </c>
      <c r="E67" s="130" t="s">
        <v>31</v>
      </c>
      <c r="F67" s="144"/>
      <c r="G67" s="145"/>
      <c r="H67" s="11" t="s">
        <v>768</v>
      </c>
      <c r="I67" s="14">
        <f t="shared" si="2"/>
        <v>28.05</v>
      </c>
      <c r="J67" s="14">
        <v>28.05</v>
      </c>
      <c r="K67" s="121">
        <f t="shared" si="3"/>
        <v>56.1</v>
      </c>
      <c r="L67" s="127"/>
    </row>
    <row r="68" spans="1:12" ht="24" customHeight="1">
      <c r="A68" s="126"/>
      <c r="B68" s="119">
        <f>'Tax Invoice'!D64</f>
        <v>1</v>
      </c>
      <c r="C68" s="10" t="s">
        <v>769</v>
      </c>
      <c r="D68" s="10" t="s">
        <v>769</v>
      </c>
      <c r="E68" s="130" t="s">
        <v>112</v>
      </c>
      <c r="F68" s="144" t="s">
        <v>115</v>
      </c>
      <c r="G68" s="145"/>
      <c r="H68" s="11" t="s">
        <v>866</v>
      </c>
      <c r="I68" s="14">
        <f t="shared" si="2"/>
        <v>52.91</v>
      </c>
      <c r="J68" s="14">
        <v>52.91</v>
      </c>
      <c r="K68" s="121">
        <f t="shared" si="3"/>
        <v>52.91</v>
      </c>
      <c r="L68" s="127"/>
    </row>
    <row r="69" spans="1:12" ht="24" customHeight="1">
      <c r="A69" s="126"/>
      <c r="B69" s="119">
        <f>'Tax Invoice'!D65</f>
        <v>1</v>
      </c>
      <c r="C69" s="10" t="s">
        <v>769</v>
      </c>
      <c r="D69" s="10" t="s">
        <v>769</v>
      </c>
      <c r="E69" s="130" t="s">
        <v>218</v>
      </c>
      <c r="F69" s="144" t="s">
        <v>279</v>
      </c>
      <c r="G69" s="145"/>
      <c r="H69" s="11" t="s">
        <v>866</v>
      </c>
      <c r="I69" s="14">
        <f t="shared" si="2"/>
        <v>52.91</v>
      </c>
      <c r="J69" s="14">
        <v>52.91</v>
      </c>
      <c r="K69" s="121">
        <f t="shared" si="3"/>
        <v>52.91</v>
      </c>
      <c r="L69" s="127"/>
    </row>
    <row r="70" spans="1:12" ht="24" customHeight="1">
      <c r="A70" s="126"/>
      <c r="B70" s="119">
        <f>'Tax Invoice'!D66</f>
        <v>1</v>
      </c>
      <c r="C70" s="10" t="s">
        <v>769</v>
      </c>
      <c r="D70" s="10" t="s">
        <v>769</v>
      </c>
      <c r="E70" s="130" t="s">
        <v>218</v>
      </c>
      <c r="F70" s="144" t="s">
        <v>115</v>
      </c>
      <c r="G70" s="145"/>
      <c r="H70" s="11" t="s">
        <v>866</v>
      </c>
      <c r="I70" s="14">
        <f t="shared" si="2"/>
        <v>52.91</v>
      </c>
      <c r="J70" s="14">
        <v>52.91</v>
      </c>
      <c r="K70" s="121">
        <f t="shared" si="3"/>
        <v>52.91</v>
      </c>
      <c r="L70" s="127"/>
    </row>
    <row r="71" spans="1:12" ht="24" customHeight="1">
      <c r="A71" s="126"/>
      <c r="B71" s="119">
        <f>'Tax Invoice'!D67</f>
        <v>1</v>
      </c>
      <c r="C71" s="10" t="s">
        <v>769</v>
      </c>
      <c r="D71" s="10" t="s">
        <v>769</v>
      </c>
      <c r="E71" s="130" t="s">
        <v>273</v>
      </c>
      <c r="F71" s="144" t="s">
        <v>115</v>
      </c>
      <c r="G71" s="145"/>
      <c r="H71" s="11" t="s">
        <v>866</v>
      </c>
      <c r="I71" s="14">
        <f t="shared" si="2"/>
        <v>52.91</v>
      </c>
      <c r="J71" s="14">
        <v>52.91</v>
      </c>
      <c r="K71" s="121">
        <f t="shared" si="3"/>
        <v>52.91</v>
      </c>
      <c r="L71" s="127"/>
    </row>
    <row r="72" spans="1:12" ht="24" customHeight="1">
      <c r="A72" s="126"/>
      <c r="B72" s="119">
        <f>'Tax Invoice'!D68</f>
        <v>5</v>
      </c>
      <c r="C72" s="10" t="s">
        <v>770</v>
      </c>
      <c r="D72" s="10" t="s">
        <v>770</v>
      </c>
      <c r="E72" s="130" t="s">
        <v>31</v>
      </c>
      <c r="F72" s="144"/>
      <c r="G72" s="145"/>
      <c r="H72" s="11" t="s">
        <v>771</v>
      </c>
      <c r="I72" s="14">
        <f t="shared" si="2"/>
        <v>8.52</v>
      </c>
      <c r="J72" s="14">
        <v>8.52</v>
      </c>
      <c r="K72" s="121">
        <f t="shared" si="3"/>
        <v>42.599999999999994</v>
      </c>
      <c r="L72" s="127"/>
    </row>
    <row r="73" spans="1:12" ht="24" customHeight="1">
      <c r="A73" s="126"/>
      <c r="B73" s="119">
        <f>'Tax Invoice'!D69</f>
        <v>5</v>
      </c>
      <c r="C73" s="10" t="s">
        <v>772</v>
      </c>
      <c r="D73" s="10" t="s">
        <v>772</v>
      </c>
      <c r="E73" s="130" t="s">
        <v>30</v>
      </c>
      <c r="F73" s="144" t="s">
        <v>278</v>
      </c>
      <c r="G73" s="145"/>
      <c r="H73" s="11" t="s">
        <v>773</v>
      </c>
      <c r="I73" s="14">
        <f t="shared" si="2"/>
        <v>24.5</v>
      </c>
      <c r="J73" s="14">
        <v>24.5</v>
      </c>
      <c r="K73" s="121">
        <f t="shared" si="3"/>
        <v>122.5</v>
      </c>
      <c r="L73" s="127"/>
    </row>
    <row r="74" spans="1:12" ht="24" customHeight="1">
      <c r="A74" s="126"/>
      <c r="B74" s="119">
        <f>'Tax Invoice'!D70</f>
        <v>3</v>
      </c>
      <c r="C74" s="10" t="s">
        <v>774</v>
      </c>
      <c r="D74" s="10" t="s">
        <v>774</v>
      </c>
      <c r="E74" s="130" t="s">
        <v>30</v>
      </c>
      <c r="F74" s="144" t="s">
        <v>279</v>
      </c>
      <c r="G74" s="145"/>
      <c r="H74" s="11" t="s">
        <v>775</v>
      </c>
      <c r="I74" s="14">
        <f t="shared" si="2"/>
        <v>22.72</v>
      </c>
      <c r="J74" s="14">
        <v>22.72</v>
      </c>
      <c r="K74" s="121">
        <f t="shared" si="3"/>
        <v>68.16</v>
      </c>
      <c r="L74" s="127"/>
    </row>
    <row r="75" spans="1:12" ht="24" customHeight="1">
      <c r="A75" s="126"/>
      <c r="B75" s="119">
        <f>'Tax Invoice'!D71</f>
        <v>8</v>
      </c>
      <c r="C75" s="10" t="s">
        <v>776</v>
      </c>
      <c r="D75" s="10" t="s">
        <v>840</v>
      </c>
      <c r="E75" s="130" t="s">
        <v>777</v>
      </c>
      <c r="F75" s="144"/>
      <c r="G75" s="145"/>
      <c r="H75" s="11" t="s">
        <v>867</v>
      </c>
      <c r="I75" s="14">
        <f t="shared" si="2"/>
        <v>18.46</v>
      </c>
      <c r="J75" s="14">
        <v>18.46</v>
      </c>
      <c r="K75" s="121">
        <f t="shared" si="3"/>
        <v>147.68</v>
      </c>
      <c r="L75" s="127"/>
    </row>
    <row r="76" spans="1:12" ht="24" customHeight="1">
      <c r="A76" s="126"/>
      <c r="B76" s="119">
        <f>'Tax Invoice'!D72</f>
        <v>2</v>
      </c>
      <c r="C76" s="10" t="s">
        <v>776</v>
      </c>
      <c r="D76" s="10" t="s">
        <v>841</v>
      </c>
      <c r="E76" s="130" t="s">
        <v>778</v>
      </c>
      <c r="F76" s="144"/>
      <c r="G76" s="145"/>
      <c r="H76" s="11" t="s">
        <v>867</v>
      </c>
      <c r="I76" s="14">
        <f t="shared" si="2"/>
        <v>20.59</v>
      </c>
      <c r="J76" s="14">
        <v>20.59</v>
      </c>
      <c r="K76" s="121">
        <f t="shared" si="3"/>
        <v>41.18</v>
      </c>
      <c r="L76" s="127"/>
    </row>
    <row r="77" spans="1:12" ht="24" customHeight="1">
      <c r="A77" s="126"/>
      <c r="B77" s="119">
        <f>'Tax Invoice'!D73</f>
        <v>4</v>
      </c>
      <c r="C77" s="10" t="s">
        <v>776</v>
      </c>
      <c r="D77" s="10" t="s">
        <v>842</v>
      </c>
      <c r="E77" s="130" t="s">
        <v>723</v>
      </c>
      <c r="F77" s="144"/>
      <c r="G77" s="145"/>
      <c r="H77" s="11" t="s">
        <v>867</v>
      </c>
      <c r="I77" s="14">
        <f t="shared" si="2"/>
        <v>22.72</v>
      </c>
      <c r="J77" s="14">
        <v>22.72</v>
      </c>
      <c r="K77" s="121">
        <f t="shared" si="3"/>
        <v>90.88</v>
      </c>
      <c r="L77" s="127"/>
    </row>
    <row r="78" spans="1:12" ht="24" customHeight="1">
      <c r="A78" s="126"/>
      <c r="B78" s="119">
        <f>'Tax Invoice'!D74</f>
        <v>14</v>
      </c>
      <c r="C78" s="10" t="s">
        <v>776</v>
      </c>
      <c r="D78" s="10" t="s">
        <v>843</v>
      </c>
      <c r="E78" s="130" t="s">
        <v>733</v>
      </c>
      <c r="F78" s="144"/>
      <c r="G78" s="145"/>
      <c r="H78" s="11" t="s">
        <v>867</v>
      </c>
      <c r="I78" s="14">
        <f t="shared" si="2"/>
        <v>25.92</v>
      </c>
      <c r="J78" s="14">
        <v>25.92</v>
      </c>
      <c r="K78" s="121">
        <f t="shared" si="3"/>
        <v>362.88</v>
      </c>
      <c r="L78" s="127"/>
    </row>
    <row r="79" spans="1:12" ht="12.75" customHeight="1">
      <c r="A79" s="126"/>
      <c r="B79" s="119">
        <f>'Tax Invoice'!D75</f>
        <v>2</v>
      </c>
      <c r="C79" s="10" t="s">
        <v>779</v>
      </c>
      <c r="D79" s="10" t="s">
        <v>844</v>
      </c>
      <c r="E79" s="130" t="s">
        <v>778</v>
      </c>
      <c r="F79" s="144"/>
      <c r="G79" s="145"/>
      <c r="H79" s="11" t="s">
        <v>780</v>
      </c>
      <c r="I79" s="14">
        <f t="shared" si="2"/>
        <v>36.93</v>
      </c>
      <c r="J79" s="14">
        <v>36.93</v>
      </c>
      <c r="K79" s="121">
        <f t="shared" si="3"/>
        <v>73.86</v>
      </c>
      <c r="L79" s="127"/>
    </row>
    <row r="80" spans="1:12" ht="24" customHeight="1">
      <c r="A80" s="126"/>
      <c r="B80" s="119">
        <f>'Tax Invoice'!D76</f>
        <v>8</v>
      </c>
      <c r="C80" s="10" t="s">
        <v>781</v>
      </c>
      <c r="D80" s="10" t="s">
        <v>845</v>
      </c>
      <c r="E80" s="130" t="s">
        <v>777</v>
      </c>
      <c r="F80" s="144" t="s">
        <v>279</v>
      </c>
      <c r="G80" s="145"/>
      <c r="H80" s="11" t="s">
        <v>868</v>
      </c>
      <c r="I80" s="14">
        <f t="shared" si="2"/>
        <v>39.770000000000003</v>
      </c>
      <c r="J80" s="14">
        <v>39.770000000000003</v>
      </c>
      <c r="K80" s="121">
        <f t="shared" si="3"/>
        <v>318.16000000000003</v>
      </c>
      <c r="L80" s="127"/>
    </row>
    <row r="81" spans="1:12" ht="24" customHeight="1">
      <c r="A81" s="126"/>
      <c r="B81" s="119">
        <f>'Tax Invoice'!D77</f>
        <v>8</v>
      </c>
      <c r="C81" s="10" t="s">
        <v>781</v>
      </c>
      <c r="D81" s="10" t="s">
        <v>846</v>
      </c>
      <c r="E81" s="130" t="s">
        <v>778</v>
      </c>
      <c r="F81" s="144" t="s">
        <v>279</v>
      </c>
      <c r="G81" s="145"/>
      <c r="H81" s="11" t="s">
        <v>868</v>
      </c>
      <c r="I81" s="14">
        <f t="shared" si="2"/>
        <v>41.19</v>
      </c>
      <c r="J81" s="14">
        <v>41.19</v>
      </c>
      <c r="K81" s="121">
        <f t="shared" si="3"/>
        <v>329.52</v>
      </c>
      <c r="L81" s="127"/>
    </row>
    <row r="82" spans="1:12" ht="24" customHeight="1">
      <c r="A82" s="126"/>
      <c r="B82" s="119">
        <f>'Tax Invoice'!D78</f>
        <v>14</v>
      </c>
      <c r="C82" s="10" t="s">
        <v>781</v>
      </c>
      <c r="D82" s="10" t="s">
        <v>847</v>
      </c>
      <c r="E82" s="130" t="s">
        <v>733</v>
      </c>
      <c r="F82" s="144" t="s">
        <v>279</v>
      </c>
      <c r="G82" s="145"/>
      <c r="H82" s="11" t="s">
        <v>868</v>
      </c>
      <c r="I82" s="14">
        <f t="shared" si="2"/>
        <v>48.65</v>
      </c>
      <c r="J82" s="14">
        <v>48.65</v>
      </c>
      <c r="K82" s="121">
        <f t="shared" si="3"/>
        <v>681.1</v>
      </c>
      <c r="L82" s="127"/>
    </row>
    <row r="83" spans="1:12" ht="24" customHeight="1">
      <c r="A83" s="126"/>
      <c r="B83" s="119">
        <f>'Tax Invoice'!D79</f>
        <v>8</v>
      </c>
      <c r="C83" s="10" t="s">
        <v>782</v>
      </c>
      <c r="D83" s="10" t="s">
        <v>782</v>
      </c>
      <c r="E83" s="130" t="s">
        <v>28</v>
      </c>
      <c r="F83" s="144"/>
      <c r="G83" s="145"/>
      <c r="H83" s="11" t="s">
        <v>869</v>
      </c>
      <c r="I83" s="14">
        <f t="shared" si="2"/>
        <v>4.97</v>
      </c>
      <c r="J83" s="14">
        <v>4.97</v>
      </c>
      <c r="K83" s="121">
        <f t="shared" si="3"/>
        <v>39.76</v>
      </c>
      <c r="L83" s="127"/>
    </row>
    <row r="84" spans="1:12" ht="12.75" customHeight="1">
      <c r="A84" s="126"/>
      <c r="B84" s="119">
        <f>'Tax Invoice'!D80</f>
        <v>4</v>
      </c>
      <c r="C84" s="10" t="s">
        <v>783</v>
      </c>
      <c r="D84" s="10" t="s">
        <v>783</v>
      </c>
      <c r="E84" s="130" t="s">
        <v>31</v>
      </c>
      <c r="F84" s="144" t="s">
        <v>115</v>
      </c>
      <c r="G84" s="145"/>
      <c r="H84" s="11" t="s">
        <v>784</v>
      </c>
      <c r="I84" s="14">
        <f t="shared" si="2"/>
        <v>8.52</v>
      </c>
      <c r="J84" s="14">
        <v>8.52</v>
      </c>
      <c r="K84" s="121">
        <f t="shared" si="3"/>
        <v>34.08</v>
      </c>
      <c r="L84" s="127"/>
    </row>
    <row r="85" spans="1:12" ht="12.75" customHeight="1">
      <c r="A85" s="126"/>
      <c r="B85" s="119">
        <f>'Tax Invoice'!D81</f>
        <v>2</v>
      </c>
      <c r="C85" s="10" t="s">
        <v>785</v>
      </c>
      <c r="D85" s="10" t="s">
        <v>848</v>
      </c>
      <c r="E85" s="130" t="s">
        <v>786</v>
      </c>
      <c r="F85" s="144" t="s">
        <v>279</v>
      </c>
      <c r="G85" s="145"/>
      <c r="H85" s="11" t="s">
        <v>787</v>
      </c>
      <c r="I85" s="14">
        <f t="shared" si="2"/>
        <v>19.88</v>
      </c>
      <c r="J85" s="14">
        <v>19.88</v>
      </c>
      <c r="K85" s="121">
        <f t="shared" si="3"/>
        <v>39.76</v>
      </c>
      <c r="L85" s="127"/>
    </row>
    <row r="86" spans="1:12" ht="12.75" customHeight="1">
      <c r="A86" s="126"/>
      <c r="B86" s="119">
        <f>'Tax Invoice'!D82</f>
        <v>4</v>
      </c>
      <c r="C86" s="10" t="s">
        <v>788</v>
      </c>
      <c r="D86" s="10" t="s">
        <v>849</v>
      </c>
      <c r="E86" s="130" t="s">
        <v>733</v>
      </c>
      <c r="F86" s="144" t="s">
        <v>279</v>
      </c>
      <c r="G86" s="145"/>
      <c r="H86" s="11" t="s">
        <v>789</v>
      </c>
      <c r="I86" s="14">
        <f t="shared" ref="I86:I117" si="4">ROUNDUP(J86*$N$1,2)</f>
        <v>118.6</v>
      </c>
      <c r="J86" s="14">
        <v>118.6</v>
      </c>
      <c r="K86" s="121">
        <f t="shared" ref="K86:K119" si="5">I86*B86</f>
        <v>474.4</v>
      </c>
      <c r="L86" s="127"/>
    </row>
    <row r="87" spans="1:12" ht="24" customHeight="1">
      <c r="A87" s="126"/>
      <c r="B87" s="119">
        <f>'Tax Invoice'!D83</f>
        <v>2</v>
      </c>
      <c r="C87" s="10" t="s">
        <v>790</v>
      </c>
      <c r="D87" s="10" t="s">
        <v>850</v>
      </c>
      <c r="E87" s="130" t="s">
        <v>239</v>
      </c>
      <c r="F87" s="144" t="s">
        <v>279</v>
      </c>
      <c r="G87" s="145"/>
      <c r="H87" s="11" t="s">
        <v>791</v>
      </c>
      <c r="I87" s="14">
        <f t="shared" si="4"/>
        <v>23.08</v>
      </c>
      <c r="J87" s="14">
        <v>23.08</v>
      </c>
      <c r="K87" s="121">
        <f t="shared" si="5"/>
        <v>46.16</v>
      </c>
      <c r="L87" s="127"/>
    </row>
    <row r="88" spans="1:12" ht="12.75" customHeight="1">
      <c r="A88" s="126"/>
      <c r="B88" s="119">
        <f>'Tax Invoice'!D84</f>
        <v>4</v>
      </c>
      <c r="C88" s="10" t="s">
        <v>792</v>
      </c>
      <c r="D88" s="10" t="s">
        <v>851</v>
      </c>
      <c r="E88" s="130" t="s">
        <v>304</v>
      </c>
      <c r="F88" s="144"/>
      <c r="G88" s="145"/>
      <c r="H88" s="11" t="s">
        <v>793</v>
      </c>
      <c r="I88" s="14">
        <f t="shared" si="4"/>
        <v>13.85</v>
      </c>
      <c r="J88" s="14">
        <v>13.85</v>
      </c>
      <c r="K88" s="121">
        <f t="shared" si="5"/>
        <v>55.4</v>
      </c>
      <c r="L88" s="127"/>
    </row>
    <row r="89" spans="1:12" ht="12.75" customHeight="1">
      <c r="A89" s="126"/>
      <c r="B89" s="119">
        <f>'Tax Invoice'!D85</f>
        <v>4</v>
      </c>
      <c r="C89" s="10" t="s">
        <v>794</v>
      </c>
      <c r="D89" s="10" t="s">
        <v>852</v>
      </c>
      <c r="E89" s="130" t="s">
        <v>304</v>
      </c>
      <c r="F89" s="144" t="s">
        <v>679</v>
      </c>
      <c r="G89" s="145"/>
      <c r="H89" s="11" t="s">
        <v>795</v>
      </c>
      <c r="I89" s="14">
        <f t="shared" si="4"/>
        <v>22.72</v>
      </c>
      <c r="J89" s="14">
        <v>22.72</v>
      </c>
      <c r="K89" s="121">
        <f t="shared" si="5"/>
        <v>90.88</v>
      </c>
      <c r="L89" s="127"/>
    </row>
    <row r="90" spans="1:12" ht="12.75" customHeight="1">
      <c r="A90" s="126"/>
      <c r="B90" s="119">
        <f>'Tax Invoice'!D86</f>
        <v>36</v>
      </c>
      <c r="C90" s="10" t="s">
        <v>796</v>
      </c>
      <c r="D90" s="10" t="s">
        <v>796</v>
      </c>
      <c r="E90" s="130" t="s">
        <v>736</v>
      </c>
      <c r="F90" s="144" t="s">
        <v>30</v>
      </c>
      <c r="G90" s="145"/>
      <c r="H90" s="11" t="s">
        <v>797</v>
      </c>
      <c r="I90" s="14">
        <f t="shared" si="4"/>
        <v>6.75</v>
      </c>
      <c r="J90" s="14">
        <v>6.75</v>
      </c>
      <c r="K90" s="121">
        <f t="shared" si="5"/>
        <v>243</v>
      </c>
      <c r="L90" s="127"/>
    </row>
    <row r="91" spans="1:12" ht="36" customHeight="1">
      <c r="A91" s="126"/>
      <c r="B91" s="119">
        <f>'Tax Invoice'!D87</f>
        <v>9</v>
      </c>
      <c r="C91" s="10" t="s">
        <v>798</v>
      </c>
      <c r="D91" s="10" t="s">
        <v>853</v>
      </c>
      <c r="E91" s="130" t="s">
        <v>236</v>
      </c>
      <c r="F91" s="144" t="s">
        <v>112</v>
      </c>
      <c r="G91" s="145"/>
      <c r="H91" s="11" t="s">
        <v>799</v>
      </c>
      <c r="I91" s="14">
        <f t="shared" si="4"/>
        <v>29.83</v>
      </c>
      <c r="J91" s="14">
        <v>29.83</v>
      </c>
      <c r="K91" s="121">
        <f t="shared" si="5"/>
        <v>268.46999999999997</v>
      </c>
      <c r="L91" s="127"/>
    </row>
    <row r="92" spans="1:12" ht="36" customHeight="1">
      <c r="A92" s="126"/>
      <c r="B92" s="119">
        <f>'Tax Invoice'!D88</f>
        <v>7</v>
      </c>
      <c r="C92" s="10" t="s">
        <v>798</v>
      </c>
      <c r="D92" s="10" t="s">
        <v>853</v>
      </c>
      <c r="E92" s="130" t="s">
        <v>236</v>
      </c>
      <c r="F92" s="144" t="s">
        <v>269</v>
      </c>
      <c r="G92" s="145"/>
      <c r="H92" s="11" t="s">
        <v>799</v>
      </c>
      <c r="I92" s="14">
        <f t="shared" si="4"/>
        <v>29.83</v>
      </c>
      <c r="J92" s="14">
        <v>29.83</v>
      </c>
      <c r="K92" s="121">
        <f t="shared" si="5"/>
        <v>208.81</v>
      </c>
      <c r="L92" s="127"/>
    </row>
    <row r="93" spans="1:12" ht="36" customHeight="1">
      <c r="A93" s="126"/>
      <c r="B93" s="119">
        <f>'Tax Invoice'!D89</f>
        <v>2</v>
      </c>
      <c r="C93" s="10" t="s">
        <v>798</v>
      </c>
      <c r="D93" s="10" t="s">
        <v>853</v>
      </c>
      <c r="E93" s="130" t="s">
        <v>236</v>
      </c>
      <c r="F93" s="144" t="s">
        <v>274</v>
      </c>
      <c r="G93" s="145"/>
      <c r="H93" s="11" t="s">
        <v>799</v>
      </c>
      <c r="I93" s="14">
        <f t="shared" si="4"/>
        <v>29.83</v>
      </c>
      <c r="J93" s="14">
        <v>29.83</v>
      </c>
      <c r="K93" s="121">
        <f t="shared" si="5"/>
        <v>59.66</v>
      </c>
      <c r="L93" s="127"/>
    </row>
    <row r="94" spans="1:12" ht="12.75" customHeight="1">
      <c r="A94" s="126"/>
      <c r="B94" s="119">
        <f>'Tax Invoice'!D90</f>
        <v>2</v>
      </c>
      <c r="C94" s="10" t="s">
        <v>800</v>
      </c>
      <c r="D94" s="10" t="s">
        <v>800</v>
      </c>
      <c r="E94" s="130" t="s">
        <v>28</v>
      </c>
      <c r="F94" s="144" t="s">
        <v>115</v>
      </c>
      <c r="G94" s="145"/>
      <c r="H94" s="11" t="s">
        <v>801</v>
      </c>
      <c r="I94" s="14">
        <f t="shared" si="4"/>
        <v>4.97</v>
      </c>
      <c r="J94" s="14">
        <v>4.97</v>
      </c>
      <c r="K94" s="121">
        <f t="shared" si="5"/>
        <v>9.94</v>
      </c>
      <c r="L94" s="127"/>
    </row>
    <row r="95" spans="1:12" ht="12.75" customHeight="1">
      <c r="A95" s="126"/>
      <c r="B95" s="119">
        <f>'Tax Invoice'!D91</f>
        <v>6</v>
      </c>
      <c r="C95" s="10" t="s">
        <v>800</v>
      </c>
      <c r="D95" s="10" t="s">
        <v>800</v>
      </c>
      <c r="E95" s="130" t="s">
        <v>30</v>
      </c>
      <c r="F95" s="144" t="s">
        <v>115</v>
      </c>
      <c r="G95" s="145"/>
      <c r="H95" s="11" t="s">
        <v>801</v>
      </c>
      <c r="I95" s="14">
        <f t="shared" si="4"/>
        <v>4.97</v>
      </c>
      <c r="J95" s="14">
        <v>4.97</v>
      </c>
      <c r="K95" s="121">
        <f t="shared" si="5"/>
        <v>29.82</v>
      </c>
      <c r="L95" s="127"/>
    </row>
    <row r="96" spans="1:12" ht="24" customHeight="1">
      <c r="A96" s="126"/>
      <c r="B96" s="119">
        <f>'Tax Invoice'!D92</f>
        <v>8</v>
      </c>
      <c r="C96" s="10" t="s">
        <v>802</v>
      </c>
      <c r="D96" s="10" t="s">
        <v>802</v>
      </c>
      <c r="E96" s="130" t="s">
        <v>28</v>
      </c>
      <c r="F96" s="144" t="s">
        <v>803</v>
      </c>
      <c r="G96" s="145"/>
      <c r="H96" s="11" t="s">
        <v>804</v>
      </c>
      <c r="I96" s="14">
        <f t="shared" si="4"/>
        <v>20.95</v>
      </c>
      <c r="J96" s="14">
        <v>20.95</v>
      </c>
      <c r="K96" s="121">
        <f t="shared" si="5"/>
        <v>167.6</v>
      </c>
      <c r="L96" s="127"/>
    </row>
    <row r="97" spans="1:12" ht="24" customHeight="1">
      <c r="A97" s="126"/>
      <c r="B97" s="119">
        <f>'Tax Invoice'!D93</f>
        <v>3</v>
      </c>
      <c r="C97" s="10" t="s">
        <v>802</v>
      </c>
      <c r="D97" s="10" t="s">
        <v>802</v>
      </c>
      <c r="E97" s="130" t="s">
        <v>30</v>
      </c>
      <c r="F97" s="144" t="s">
        <v>803</v>
      </c>
      <c r="G97" s="145"/>
      <c r="H97" s="11" t="s">
        <v>804</v>
      </c>
      <c r="I97" s="14">
        <f t="shared" si="4"/>
        <v>20.95</v>
      </c>
      <c r="J97" s="14">
        <v>20.95</v>
      </c>
      <c r="K97" s="121">
        <f t="shared" si="5"/>
        <v>62.849999999999994</v>
      </c>
      <c r="L97" s="127"/>
    </row>
    <row r="98" spans="1:12" ht="24" customHeight="1">
      <c r="A98" s="126"/>
      <c r="B98" s="119">
        <f>'Tax Invoice'!D94</f>
        <v>6</v>
      </c>
      <c r="C98" s="10" t="s">
        <v>802</v>
      </c>
      <c r="D98" s="10" t="s">
        <v>802</v>
      </c>
      <c r="E98" s="130" t="s">
        <v>30</v>
      </c>
      <c r="F98" s="144" t="s">
        <v>805</v>
      </c>
      <c r="G98" s="145"/>
      <c r="H98" s="11" t="s">
        <v>804</v>
      </c>
      <c r="I98" s="14">
        <f t="shared" si="4"/>
        <v>20.95</v>
      </c>
      <c r="J98" s="14">
        <v>20.95</v>
      </c>
      <c r="K98" s="121">
        <f t="shared" si="5"/>
        <v>125.69999999999999</v>
      </c>
      <c r="L98" s="127"/>
    </row>
    <row r="99" spans="1:12" ht="24" customHeight="1">
      <c r="A99" s="126"/>
      <c r="B99" s="119">
        <f>'Tax Invoice'!D95</f>
        <v>2</v>
      </c>
      <c r="C99" s="10" t="s">
        <v>802</v>
      </c>
      <c r="D99" s="10" t="s">
        <v>802</v>
      </c>
      <c r="E99" s="130" t="s">
        <v>31</v>
      </c>
      <c r="F99" s="144" t="s">
        <v>679</v>
      </c>
      <c r="G99" s="145"/>
      <c r="H99" s="11" t="s">
        <v>804</v>
      </c>
      <c r="I99" s="14">
        <f t="shared" si="4"/>
        <v>20.95</v>
      </c>
      <c r="J99" s="14">
        <v>20.95</v>
      </c>
      <c r="K99" s="121">
        <f t="shared" si="5"/>
        <v>41.9</v>
      </c>
      <c r="L99" s="127"/>
    </row>
    <row r="100" spans="1:12" ht="12.75" customHeight="1">
      <c r="A100" s="126"/>
      <c r="B100" s="119">
        <f>'Tax Invoice'!D96</f>
        <v>3</v>
      </c>
      <c r="C100" s="10" t="s">
        <v>806</v>
      </c>
      <c r="D100" s="10" t="s">
        <v>806</v>
      </c>
      <c r="E100" s="130" t="s">
        <v>28</v>
      </c>
      <c r="F100" s="144" t="s">
        <v>679</v>
      </c>
      <c r="G100" s="145"/>
      <c r="H100" s="11" t="s">
        <v>807</v>
      </c>
      <c r="I100" s="14">
        <f t="shared" si="4"/>
        <v>20.95</v>
      </c>
      <c r="J100" s="14">
        <v>20.95</v>
      </c>
      <c r="K100" s="121">
        <f t="shared" si="5"/>
        <v>62.849999999999994</v>
      </c>
      <c r="L100" s="127"/>
    </row>
    <row r="101" spans="1:12" ht="24" customHeight="1">
      <c r="A101" s="126"/>
      <c r="B101" s="119">
        <f>'Tax Invoice'!D97</f>
        <v>2</v>
      </c>
      <c r="C101" s="10" t="s">
        <v>659</v>
      </c>
      <c r="D101" s="10" t="s">
        <v>659</v>
      </c>
      <c r="E101" s="130" t="s">
        <v>31</v>
      </c>
      <c r="F101" s="144" t="s">
        <v>679</v>
      </c>
      <c r="G101" s="145"/>
      <c r="H101" s="11" t="s">
        <v>661</v>
      </c>
      <c r="I101" s="14">
        <f t="shared" si="4"/>
        <v>20.95</v>
      </c>
      <c r="J101" s="14">
        <v>20.95</v>
      </c>
      <c r="K101" s="121">
        <f t="shared" si="5"/>
        <v>41.9</v>
      </c>
      <c r="L101" s="127"/>
    </row>
    <row r="102" spans="1:12" ht="36" customHeight="1">
      <c r="A102" s="126"/>
      <c r="B102" s="119">
        <f>'Tax Invoice'!D98</f>
        <v>1</v>
      </c>
      <c r="C102" s="10" t="s">
        <v>808</v>
      </c>
      <c r="D102" s="10" t="s">
        <v>808</v>
      </c>
      <c r="E102" s="130" t="s">
        <v>31</v>
      </c>
      <c r="F102" s="144" t="s">
        <v>112</v>
      </c>
      <c r="G102" s="145"/>
      <c r="H102" s="11" t="s">
        <v>809</v>
      </c>
      <c r="I102" s="14">
        <f t="shared" si="4"/>
        <v>71.73</v>
      </c>
      <c r="J102" s="14">
        <v>71.73</v>
      </c>
      <c r="K102" s="121">
        <f t="shared" si="5"/>
        <v>71.73</v>
      </c>
      <c r="L102" s="127"/>
    </row>
    <row r="103" spans="1:12" ht="12.75" customHeight="1">
      <c r="A103" s="126"/>
      <c r="B103" s="119">
        <f>'Tax Invoice'!D99</f>
        <v>2</v>
      </c>
      <c r="C103" s="10" t="s">
        <v>810</v>
      </c>
      <c r="D103" s="10" t="s">
        <v>854</v>
      </c>
      <c r="E103" s="130" t="s">
        <v>778</v>
      </c>
      <c r="F103" s="144"/>
      <c r="G103" s="145"/>
      <c r="H103" s="11" t="s">
        <v>811</v>
      </c>
      <c r="I103" s="14">
        <f t="shared" si="4"/>
        <v>56.46</v>
      </c>
      <c r="J103" s="14">
        <v>56.46</v>
      </c>
      <c r="K103" s="121">
        <f t="shared" si="5"/>
        <v>112.92</v>
      </c>
      <c r="L103" s="127"/>
    </row>
    <row r="104" spans="1:12" ht="24" customHeight="1">
      <c r="A104" s="126"/>
      <c r="B104" s="119">
        <f>'Tax Invoice'!D100</f>
        <v>2</v>
      </c>
      <c r="C104" s="10" t="s">
        <v>812</v>
      </c>
      <c r="D104" s="10" t="s">
        <v>855</v>
      </c>
      <c r="E104" s="130" t="s">
        <v>777</v>
      </c>
      <c r="F104" s="144" t="s">
        <v>813</v>
      </c>
      <c r="G104" s="145"/>
      <c r="H104" s="11" t="s">
        <v>814</v>
      </c>
      <c r="I104" s="14">
        <f t="shared" si="4"/>
        <v>97.29</v>
      </c>
      <c r="J104" s="14">
        <v>97.29</v>
      </c>
      <c r="K104" s="121">
        <f t="shared" si="5"/>
        <v>194.58</v>
      </c>
      <c r="L104" s="127"/>
    </row>
    <row r="105" spans="1:12" ht="24" customHeight="1">
      <c r="A105" s="126"/>
      <c r="B105" s="119">
        <f>'Tax Invoice'!D101</f>
        <v>2</v>
      </c>
      <c r="C105" s="10" t="s">
        <v>812</v>
      </c>
      <c r="D105" s="10" t="s">
        <v>856</v>
      </c>
      <c r="E105" s="130" t="s">
        <v>733</v>
      </c>
      <c r="F105" s="144" t="s">
        <v>813</v>
      </c>
      <c r="G105" s="145"/>
      <c r="H105" s="11" t="s">
        <v>814</v>
      </c>
      <c r="I105" s="14">
        <f t="shared" si="4"/>
        <v>118.6</v>
      </c>
      <c r="J105" s="14">
        <v>118.6</v>
      </c>
      <c r="K105" s="121">
        <f t="shared" si="5"/>
        <v>237.2</v>
      </c>
      <c r="L105" s="127"/>
    </row>
    <row r="106" spans="1:12" ht="24" customHeight="1">
      <c r="A106" s="126"/>
      <c r="B106" s="119">
        <f>'Tax Invoice'!D102</f>
        <v>1</v>
      </c>
      <c r="C106" s="10" t="s">
        <v>815</v>
      </c>
      <c r="D106" s="10" t="s">
        <v>815</v>
      </c>
      <c r="E106" s="130" t="s">
        <v>28</v>
      </c>
      <c r="F106" s="144"/>
      <c r="G106" s="145"/>
      <c r="H106" s="11" t="s">
        <v>816</v>
      </c>
      <c r="I106" s="14">
        <f t="shared" si="4"/>
        <v>166.53</v>
      </c>
      <c r="J106" s="14">
        <v>166.53</v>
      </c>
      <c r="K106" s="121">
        <f t="shared" si="5"/>
        <v>166.53</v>
      </c>
      <c r="L106" s="127"/>
    </row>
    <row r="107" spans="1:12" ht="12.75" customHeight="1">
      <c r="A107" s="126"/>
      <c r="B107" s="119">
        <f>'Tax Invoice'!D103</f>
        <v>2</v>
      </c>
      <c r="C107" s="10" t="s">
        <v>817</v>
      </c>
      <c r="D107" s="10" t="s">
        <v>857</v>
      </c>
      <c r="E107" s="130" t="s">
        <v>786</v>
      </c>
      <c r="F107" s="144" t="s">
        <v>818</v>
      </c>
      <c r="G107" s="145"/>
      <c r="H107" s="11" t="s">
        <v>819</v>
      </c>
      <c r="I107" s="14">
        <f t="shared" si="4"/>
        <v>19.88</v>
      </c>
      <c r="J107" s="14">
        <v>19.88</v>
      </c>
      <c r="K107" s="121">
        <f t="shared" si="5"/>
        <v>39.76</v>
      </c>
      <c r="L107" s="127"/>
    </row>
    <row r="108" spans="1:12" ht="24" customHeight="1">
      <c r="A108" s="126"/>
      <c r="B108" s="119">
        <f>'Tax Invoice'!D104</f>
        <v>6</v>
      </c>
      <c r="C108" s="10" t="s">
        <v>820</v>
      </c>
      <c r="D108" s="10" t="s">
        <v>858</v>
      </c>
      <c r="E108" s="130" t="s">
        <v>778</v>
      </c>
      <c r="F108" s="144"/>
      <c r="G108" s="145"/>
      <c r="H108" s="11" t="s">
        <v>821</v>
      </c>
      <c r="I108" s="14">
        <f t="shared" si="4"/>
        <v>17.04</v>
      </c>
      <c r="J108" s="14">
        <v>17.04</v>
      </c>
      <c r="K108" s="121">
        <f t="shared" si="5"/>
        <v>102.24</v>
      </c>
      <c r="L108" s="127"/>
    </row>
    <row r="109" spans="1:12" ht="24" customHeight="1">
      <c r="A109" s="126"/>
      <c r="B109" s="119">
        <f>'Tax Invoice'!D105</f>
        <v>4</v>
      </c>
      <c r="C109" s="10" t="s">
        <v>820</v>
      </c>
      <c r="D109" s="10" t="s">
        <v>859</v>
      </c>
      <c r="E109" s="130" t="s">
        <v>723</v>
      </c>
      <c r="F109" s="144"/>
      <c r="G109" s="145"/>
      <c r="H109" s="11" t="s">
        <v>821</v>
      </c>
      <c r="I109" s="14">
        <f t="shared" si="4"/>
        <v>22.01</v>
      </c>
      <c r="J109" s="14">
        <v>22.01</v>
      </c>
      <c r="K109" s="121">
        <f t="shared" si="5"/>
        <v>88.04</v>
      </c>
      <c r="L109" s="127"/>
    </row>
    <row r="110" spans="1:12" ht="24" customHeight="1">
      <c r="A110" s="126"/>
      <c r="B110" s="119">
        <f>'Tax Invoice'!D106</f>
        <v>8</v>
      </c>
      <c r="C110" s="10" t="s">
        <v>820</v>
      </c>
      <c r="D110" s="10" t="s">
        <v>860</v>
      </c>
      <c r="E110" s="130" t="s">
        <v>822</v>
      </c>
      <c r="F110" s="144"/>
      <c r="G110" s="145"/>
      <c r="H110" s="11" t="s">
        <v>821</v>
      </c>
      <c r="I110" s="14">
        <f t="shared" si="4"/>
        <v>20.59</v>
      </c>
      <c r="J110" s="14">
        <v>20.59</v>
      </c>
      <c r="K110" s="121">
        <f t="shared" si="5"/>
        <v>164.72</v>
      </c>
      <c r="L110" s="127"/>
    </row>
    <row r="111" spans="1:12" ht="12.75" customHeight="1">
      <c r="A111" s="126"/>
      <c r="B111" s="119">
        <f>'Tax Invoice'!D107</f>
        <v>2</v>
      </c>
      <c r="C111" s="10" t="s">
        <v>823</v>
      </c>
      <c r="D111" s="10" t="s">
        <v>861</v>
      </c>
      <c r="E111" s="130" t="s">
        <v>778</v>
      </c>
      <c r="F111" s="144"/>
      <c r="G111" s="145"/>
      <c r="H111" s="11" t="s">
        <v>824</v>
      </c>
      <c r="I111" s="14">
        <f t="shared" si="4"/>
        <v>38.700000000000003</v>
      </c>
      <c r="J111" s="14">
        <v>38.700000000000003</v>
      </c>
      <c r="K111" s="121">
        <f t="shared" si="5"/>
        <v>77.400000000000006</v>
      </c>
      <c r="L111" s="127"/>
    </row>
    <row r="112" spans="1:12" ht="12.75" customHeight="1">
      <c r="A112" s="126"/>
      <c r="B112" s="119">
        <f>'Tax Invoice'!D108</f>
        <v>4</v>
      </c>
      <c r="C112" s="10" t="s">
        <v>825</v>
      </c>
      <c r="D112" s="10" t="s">
        <v>862</v>
      </c>
      <c r="E112" s="130" t="s">
        <v>826</v>
      </c>
      <c r="F112" s="144" t="s">
        <v>279</v>
      </c>
      <c r="G112" s="145"/>
      <c r="H112" s="11" t="s">
        <v>827</v>
      </c>
      <c r="I112" s="14">
        <f t="shared" si="4"/>
        <v>13.14</v>
      </c>
      <c r="J112" s="14">
        <v>13.14</v>
      </c>
      <c r="K112" s="121">
        <f t="shared" si="5"/>
        <v>52.56</v>
      </c>
      <c r="L112" s="127"/>
    </row>
    <row r="113" spans="1:12" ht="12.75" customHeight="1">
      <c r="A113" s="126"/>
      <c r="B113" s="119">
        <f>'Tax Invoice'!D109</f>
        <v>2</v>
      </c>
      <c r="C113" s="10" t="s">
        <v>650</v>
      </c>
      <c r="D113" s="10" t="s">
        <v>650</v>
      </c>
      <c r="E113" s="130" t="s">
        <v>641</v>
      </c>
      <c r="F113" s="144"/>
      <c r="G113" s="145"/>
      <c r="H113" s="11" t="s">
        <v>652</v>
      </c>
      <c r="I113" s="14">
        <f t="shared" si="4"/>
        <v>4.97</v>
      </c>
      <c r="J113" s="14">
        <v>4.97</v>
      </c>
      <c r="K113" s="121">
        <f t="shared" si="5"/>
        <v>9.94</v>
      </c>
      <c r="L113" s="127"/>
    </row>
    <row r="114" spans="1:12" ht="12.75" customHeight="1">
      <c r="A114" s="126"/>
      <c r="B114" s="119">
        <f>'Tax Invoice'!D110</f>
        <v>8</v>
      </c>
      <c r="C114" s="10" t="s">
        <v>828</v>
      </c>
      <c r="D114" s="10" t="s">
        <v>828</v>
      </c>
      <c r="E114" s="130" t="s">
        <v>30</v>
      </c>
      <c r="F114" s="144"/>
      <c r="G114" s="145"/>
      <c r="H114" s="11" t="s">
        <v>829</v>
      </c>
      <c r="I114" s="14">
        <f t="shared" si="4"/>
        <v>29.83</v>
      </c>
      <c r="J114" s="14">
        <v>29.83</v>
      </c>
      <c r="K114" s="121">
        <f t="shared" si="5"/>
        <v>238.64</v>
      </c>
      <c r="L114" s="127"/>
    </row>
    <row r="115" spans="1:12" ht="12.75" customHeight="1">
      <c r="A115" s="126"/>
      <c r="B115" s="119">
        <f>'Tax Invoice'!D111</f>
        <v>2</v>
      </c>
      <c r="C115" s="10" t="s">
        <v>830</v>
      </c>
      <c r="D115" s="10" t="s">
        <v>830</v>
      </c>
      <c r="E115" s="130" t="s">
        <v>28</v>
      </c>
      <c r="F115" s="144"/>
      <c r="G115" s="145"/>
      <c r="H115" s="11" t="s">
        <v>831</v>
      </c>
      <c r="I115" s="14">
        <f t="shared" si="4"/>
        <v>24.15</v>
      </c>
      <c r="J115" s="14">
        <v>24.15</v>
      </c>
      <c r="K115" s="121">
        <f t="shared" si="5"/>
        <v>48.3</v>
      </c>
      <c r="L115" s="127"/>
    </row>
    <row r="116" spans="1:12" ht="12.75" customHeight="1">
      <c r="A116" s="126"/>
      <c r="B116" s="119">
        <f>'Tax Invoice'!D112</f>
        <v>4</v>
      </c>
      <c r="C116" s="10" t="s">
        <v>832</v>
      </c>
      <c r="D116" s="10" t="s">
        <v>832</v>
      </c>
      <c r="E116" s="130" t="s">
        <v>30</v>
      </c>
      <c r="F116" s="144" t="s">
        <v>805</v>
      </c>
      <c r="G116" s="145"/>
      <c r="H116" s="11" t="s">
        <v>833</v>
      </c>
      <c r="I116" s="14">
        <f t="shared" si="4"/>
        <v>52.2</v>
      </c>
      <c r="J116" s="14">
        <v>52.2</v>
      </c>
      <c r="K116" s="121">
        <f t="shared" si="5"/>
        <v>208.8</v>
      </c>
      <c r="L116" s="127"/>
    </row>
    <row r="117" spans="1:12" ht="12.75" customHeight="1">
      <c r="A117" s="126"/>
      <c r="B117" s="119">
        <f>'Tax Invoice'!D113</f>
        <v>2</v>
      </c>
      <c r="C117" s="10" t="s">
        <v>832</v>
      </c>
      <c r="D117" s="10" t="s">
        <v>832</v>
      </c>
      <c r="E117" s="130" t="s">
        <v>31</v>
      </c>
      <c r="F117" s="144" t="s">
        <v>279</v>
      </c>
      <c r="G117" s="145"/>
      <c r="H117" s="11" t="s">
        <v>833</v>
      </c>
      <c r="I117" s="14">
        <f t="shared" si="4"/>
        <v>52.2</v>
      </c>
      <c r="J117" s="14">
        <v>52.2</v>
      </c>
      <c r="K117" s="121">
        <f t="shared" si="5"/>
        <v>104.4</v>
      </c>
      <c r="L117" s="127"/>
    </row>
    <row r="118" spans="1:12" ht="12.75" customHeight="1">
      <c r="A118" s="126"/>
      <c r="B118" s="119">
        <f>'Tax Invoice'!D114</f>
        <v>2</v>
      </c>
      <c r="C118" s="10" t="s">
        <v>832</v>
      </c>
      <c r="D118" s="10" t="s">
        <v>832</v>
      </c>
      <c r="E118" s="130" t="s">
        <v>31</v>
      </c>
      <c r="F118" s="144" t="s">
        <v>731</v>
      </c>
      <c r="G118" s="145"/>
      <c r="H118" s="11" t="s">
        <v>833</v>
      </c>
      <c r="I118" s="14">
        <f t="shared" ref="I118:I119" si="6">ROUNDUP(J118*$N$1,2)</f>
        <v>52.2</v>
      </c>
      <c r="J118" s="14">
        <v>52.2</v>
      </c>
      <c r="K118" s="121">
        <f t="shared" si="5"/>
        <v>104.4</v>
      </c>
      <c r="L118" s="127"/>
    </row>
    <row r="119" spans="1:12" ht="24" customHeight="1">
      <c r="A119" s="126"/>
      <c r="B119" s="120">
        <f>'Tax Invoice'!D115</f>
        <v>1</v>
      </c>
      <c r="C119" s="12" t="s">
        <v>834</v>
      </c>
      <c r="D119" s="12" t="s">
        <v>863</v>
      </c>
      <c r="E119" s="131" t="s">
        <v>42</v>
      </c>
      <c r="F119" s="146"/>
      <c r="G119" s="147"/>
      <c r="H119" s="13" t="s">
        <v>835</v>
      </c>
      <c r="I119" s="15">
        <f t="shared" si="6"/>
        <v>44.03</v>
      </c>
      <c r="J119" s="15">
        <v>44.03</v>
      </c>
      <c r="K119" s="122">
        <f t="shared" si="5"/>
        <v>44.03</v>
      </c>
      <c r="L119" s="127"/>
    </row>
    <row r="120" spans="1:12" ht="12.75" customHeight="1">
      <c r="A120" s="126"/>
      <c r="B120" s="138">
        <f>SUM(B22:B119)</f>
        <v>414</v>
      </c>
      <c r="C120" s="138" t="s">
        <v>149</v>
      </c>
      <c r="D120" s="138"/>
      <c r="E120" s="138"/>
      <c r="F120" s="138"/>
      <c r="G120" s="138"/>
      <c r="H120" s="138"/>
      <c r="I120" s="139" t="s">
        <v>261</v>
      </c>
      <c r="J120" s="139" t="s">
        <v>261</v>
      </c>
      <c r="K120" s="140">
        <f>SUM(K22:K119)</f>
        <v>8807.3499999999949</v>
      </c>
      <c r="L120" s="127"/>
    </row>
    <row r="121" spans="1:12" ht="12.75" customHeight="1">
      <c r="A121" s="126"/>
      <c r="B121" s="138"/>
      <c r="C121" s="138"/>
      <c r="D121" s="138"/>
      <c r="E121" s="138"/>
      <c r="F121" s="138"/>
      <c r="G121" s="138"/>
      <c r="H121" s="138"/>
      <c r="I121" s="139" t="s">
        <v>190</v>
      </c>
      <c r="J121" s="139" t="s">
        <v>190</v>
      </c>
      <c r="K121" s="140">
        <f>Invoice!J121</f>
        <v>-3522.9399999999982</v>
      </c>
      <c r="L121" s="127"/>
    </row>
    <row r="122" spans="1:12" ht="12.75" customHeight="1" outlineLevel="1">
      <c r="A122" s="126"/>
      <c r="B122" s="138"/>
      <c r="C122" s="138"/>
      <c r="D122" s="138"/>
      <c r="E122" s="138"/>
      <c r="F122" s="138"/>
      <c r="G122" s="138"/>
      <c r="H122" s="138"/>
      <c r="I122" s="139" t="s">
        <v>191</v>
      </c>
      <c r="J122" s="139" t="s">
        <v>191</v>
      </c>
      <c r="K122" s="140">
        <f>Invoice!J122</f>
        <v>0</v>
      </c>
      <c r="L122" s="127"/>
    </row>
    <row r="123" spans="1:12" ht="12.75" customHeight="1">
      <c r="A123" s="126"/>
      <c r="B123" s="138"/>
      <c r="C123" s="138"/>
      <c r="D123" s="138"/>
      <c r="E123" s="138"/>
      <c r="F123" s="138"/>
      <c r="G123" s="138"/>
      <c r="H123" s="138"/>
      <c r="I123" s="139" t="s">
        <v>263</v>
      </c>
      <c r="J123" s="139" t="s">
        <v>263</v>
      </c>
      <c r="K123" s="140">
        <f>SUM(K120:K122)</f>
        <v>5284.4099999999962</v>
      </c>
      <c r="L123" s="127"/>
    </row>
    <row r="124" spans="1:12" ht="12.75" customHeight="1">
      <c r="A124" s="6"/>
      <c r="B124" s="7"/>
      <c r="C124" s="7"/>
      <c r="D124" s="7"/>
      <c r="E124" s="7"/>
      <c r="F124" s="7"/>
      <c r="G124" s="7"/>
      <c r="H124" s="7" t="s">
        <v>864</v>
      </c>
      <c r="I124" s="7"/>
      <c r="J124" s="7"/>
      <c r="K124" s="7"/>
      <c r="L124" s="8"/>
    </row>
    <row r="125" spans="1:12" ht="12.75" customHeight="1"/>
    <row r="126" spans="1:12" ht="12.75" customHeight="1"/>
    <row r="127" spans="1:12" ht="12.75" customHeight="1"/>
    <row r="128" spans="1:12" ht="12.75" customHeight="1"/>
    <row r="129" ht="12.75" customHeight="1"/>
    <row r="130" ht="12.75" customHeight="1"/>
    <row r="131" ht="12.75" customHeight="1"/>
  </sheetData>
  <mergeCells count="102">
    <mergeCell ref="K10:K11"/>
    <mergeCell ref="K14:K15"/>
    <mergeCell ref="F25:G25"/>
    <mergeCell ref="F26:G26"/>
    <mergeCell ref="F27:G27"/>
    <mergeCell ref="F28:G28"/>
    <mergeCell ref="F29:G29"/>
    <mergeCell ref="F24:G24"/>
    <mergeCell ref="F23:G23"/>
    <mergeCell ref="F20:G20"/>
    <mergeCell ref="F21:G21"/>
    <mergeCell ref="F22:G22"/>
    <mergeCell ref="F35:G35"/>
    <mergeCell ref="F36:G36"/>
    <mergeCell ref="F37:G37"/>
    <mergeCell ref="F38:G38"/>
    <mergeCell ref="F39:G3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11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8807.3499999999949</v>
      </c>
      <c r="O2" s="21" t="s">
        <v>265</v>
      </c>
    </row>
    <row r="3" spans="1:15" s="21" customFormat="1" ht="15" customHeight="1" thickBot="1">
      <c r="A3" s="22" t="s">
        <v>156</v>
      </c>
      <c r="G3" s="28">
        <f>Invoice!J14</f>
        <v>45182</v>
      </c>
      <c r="H3" s="29"/>
      <c r="N3" s="21">
        <v>8807.3499999999949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35.57</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38.04</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44.18</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22.39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26.03</v>
      </c>
    </row>
    <row r="16" spans="1:15" s="21" customFormat="1" ht="13.7" customHeight="1" thickBot="1">
      <c r="A16" s="52"/>
      <c r="K16" s="106" t="s">
        <v>172</v>
      </c>
      <c r="L16" s="51" t="s">
        <v>173</v>
      </c>
      <c r="M16" s="21">
        <f>VLOOKUP(G3,[1]Sheet1!$A$9:$I$7290,7,FALSE)</f>
        <v>20.68</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belly banana, 14g (1.6mm) with 5 &amp; 8mm solid colored acrylic balls - length 3/8'' (10mm) &amp; Color: Black  &amp;  </v>
      </c>
      <c r="B18" s="57" t="str">
        <f>'Copy paste to Here'!C22</f>
        <v>ABNSA</v>
      </c>
      <c r="C18" s="57" t="s">
        <v>721</v>
      </c>
      <c r="D18" s="58">
        <f>Invoice!B22</f>
        <v>2</v>
      </c>
      <c r="E18" s="59">
        <f>'Shipping Invoice'!J22*$N$1</f>
        <v>6.04</v>
      </c>
      <c r="F18" s="59">
        <f>D18*E18</f>
        <v>12.08</v>
      </c>
      <c r="G18" s="60">
        <f>E18*$E$14</f>
        <v>6.04</v>
      </c>
      <c r="H18" s="61">
        <f>D18*G18</f>
        <v>12.08</v>
      </c>
    </row>
    <row r="19" spans="1:13" s="62" customFormat="1" ht="24">
      <c r="A19" s="124" t="str">
        <f>IF((LEN('Copy paste to Here'!G23))&gt;5,((CONCATENATE('Copy paste to Here'!G23," &amp; ",'Copy paste to Here'!D23,"  &amp;  ",'Copy paste to Here'!E23))),"Empty Cell")</f>
        <v>Acrylic flesh tunnel with external screw-fit &amp; Gauge: 8mm  &amp;  Color: Black</v>
      </c>
      <c r="B19" s="57" t="str">
        <f>'Copy paste to Here'!C23</f>
        <v>ACFP</v>
      </c>
      <c r="C19" s="57" t="s">
        <v>836</v>
      </c>
      <c r="D19" s="58">
        <f>Invoice!B23</f>
        <v>2</v>
      </c>
      <c r="E19" s="59">
        <f>'Shipping Invoice'!J23*$N$1</f>
        <v>25.92</v>
      </c>
      <c r="F19" s="59">
        <f t="shared" ref="F19:F82" si="0">D19*E19</f>
        <v>51.84</v>
      </c>
      <c r="G19" s="60">
        <f t="shared" ref="G19:G82" si="1">E19*$E$14</f>
        <v>25.92</v>
      </c>
      <c r="H19" s="63">
        <f t="shared" ref="H19:H82" si="2">D19*G19</f>
        <v>51.84</v>
      </c>
    </row>
    <row r="20" spans="1:13" s="62" customFormat="1" ht="24">
      <c r="A20" s="56" t="str">
        <f>IF((LEN('Copy paste to Here'!G24))&gt;5,((CONCATENATE('Copy paste to Here'!G24," &amp; ",'Copy paste to Here'!D24,"  &amp;  ",'Copy paste to Here'!E24))),"Empty Cell")</f>
        <v>Acrylic flesh tunnel with external screw-fit &amp; Gauge: 8mm  &amp;  Color: Blue</v>
      </c>
      <c r="B20" s="57" t="str">
        <f>'Copy paste to Here'!C24</f>
        <v>ACFP</v>
      </c>
      <c r="C20" s="57" t="s">
        <v>836</v>
      </c>
      <c r="D20" s="58">
        <f>Invoice!B24</f>
        <v>2</v>
      </c>
      <c r="E20" s="59">
        <f>'Shipping Invoice'!J24*$N$1</f>
        <v>25.92</v>
      </c>
      <c r="F20" s="59">
        <f t="shared" si="0"/>
        <v>51.84</v>
      </c>
      <c r="G20" s="60">
        <f t="shared" si="1"/>
        <v>25.92</v>
      </c>
      <c r="H20" s="63">
        <f t="shared" si="2"/>
        <v>51.84</v>
      </c>
    </row>
    <row r="21" spans="1:13" s="62" customFormat="1" ht="24">
      <c r="A21" s="56" t="str">
        <f>IF((LEN('Copy paste to Here'!G25))&gt;5,((CONCATENATE('Copy paste to Here'!G25," &amp; ",'Copy paste to Here'!D25,"  &amp;  ",'Copy paste to Here'!E25))),"Empty Cell")</f>
        <v xml:space="preserve">Pair of flexible clear acrylic retainer ear studs, 20g (0.8mm) with flat disk top and ultra soft silicon butterflies &amp;   &amp;  </v>
      </c>
      <c r="B21" s="57" t="str">
        <f>'Copy paste to Here'!C25</f>
        <v>AERRD</v>
      </c>
      <c r="C21" s="57" t="s">
        <v>586</v>
      </c>
      <c r="D21" s="58">
        <f>Invoice!B25</f>
        <v>18</v>
      </c>
      <c r="E21" s="59">
        <f>'Shipping Invoice'!J25*$N$1</f>
        <v>12.07</v>
      </c>
      <c r="F21" s="59">
        <f t="shared" si="0"/>
        <v>217.26</v>
      </c>
      <c r="G21" s="60">
        <f t="shared" si="1"/>
        <v>12.07</v>
      </c>
      <c r="H21" s="63">
        <f t="shared" si="2"/>
        <v>217.26</v>
      </c>
    </row>
    <row r="22" spans="1:13" s="62" customFormat="1" ht="24">
      <c r="A22" s="56" t="str">
        <f>IF((LEN('Copy paste to Here'!G26))&gt;5,((CONCATENATE('Copy paste to Here'!G26," &amp; ",'Copy paste to Here'!D26,"  &amp;  ",'Copy paste to Here'!E26))),"Empty Cell")</f>
        <v>Flexible acrylic labret, 16g (1.2mm) with 3mm UV ball &amp; Length: 6mm  &amp;  Color: Clear</v>
      </c>
      <c r="B22" s="57" t="str">
        <f>'Copy paste to Here'!C26</f>
        <v>ALBEVB</v>
      </c>
      <c r="C22" s="57" t="s">
        <v>725</v>
      </c>
      <c r="D22" s="58">
        <f>Invoice!B26</f>
        <v>2</v>
      </c>
      <c r="E22" s="59">
        <f>'Shipping Invoice'!J26*$N$1</f>
        <v>4.97</v>
      </c>
      <c r="F22" s="59">
        <f t="shared" si="0"/>
        <v>9.94</v>
      </c>
      <c r="G22" s="60">
        <f t="shared" si="1"/>
        <v>4.97</v>
      </c>
      <c r="H22" s="63">
        <f t="shared" si="2"/>
        <v>9.94</v>
      </c>
    </row>
    <row r="23" spans="1:13" s="62" customFormat="1" ht="24">
      <c r="A23" s="56" t="str">
        <f>IF((LEN('Copy paste to Here'!G27))&gt;5,((CONCATENATE('Copy paste to Here'!G27," &amp; ",'Copy paste to Here'!D27,"  &amp;  ",'Copy paste to Here'!E27))),"Empty Cell")</f>
        <v>Flexible acrylic labret, 16g (1.2mm) with 3mm UV ball &amp; Length: 8mm  &amp;  Color: Clear</v>
      </c>
      <c r="B23" s="57" t="str">
        <f>'Copy paste to Here'!C27</f>
        <v>ALBEVB</v>
      </c>
      <c r="C23" s="57" t="s">
        <v>725</v>
      </c>
      <c r="D23" s="58">
        <f>Invoice!B27</f>
        <v>2</v>
      </c>
      <c r="E23" s="59">
        <f>'Shipping Invoice'!J27*$N$1</f>
        <v>4.97</v>
      </c>
      <c r="F23" s="59">
        <f t="shared" si="0"/>
        <v>9.94</v>
      </c>
      <c r="G23" s="60">
        <f t="shared" si="1"/>
        <v>4.97</v>
      </c>
      <c r="H23" s="63">
        <f t="shared" si="2"/>
        <v>9.94</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Clear  &amp;  </v>
      </c>
      <c r="B24" s="57" t="str">
        <f>'Copy paste to Here'!C28</f>
        <v>ANSBC25</v>
      </c>
      <c r="C24" s="57" t="s">
        <v>727</v>
      </c>
      <c r="D24" s="58">
        <f>Invoice!B28</f>
        <v>3</v>
      </c>
      <c r="E24" s="59">
        <f>'Shipping Invoice'!J28*$N$1</f>
        <v>12.07</v>
      </c>
      <c r="F24" s="59">
        <f t="shared" si="0"/>
        <v>36.21</v>
      </c>
      <c r="G24" s="60">
        <f t="shared" si="1"/>
        <v>12.07</v>
      </c>
      <c r="H24" s="63">
        <f t="shared" si="2"/>
        <v>36.21</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AB  &amp;  </v>
      </c>
      <c r="B25" s="57" t="str">
        <f>'Copy paste to Here'!C29</f>
        <v>ANSBC25</v>
      </c>
      <c r="C25" s="57" t="s">
        <v>727</v>
      </c>
      <c r="D25" s="58">
        <f>Invoice!B29</f>
        <v>3</v>
      </c>
      <c r="E25" s="59">
        <f>'Shipping Invoice'!J29*$N$1</f>
        <v>12.07</v>
      </c>
      <c r="F25" s="59">
        <f t="shared" si="0"/>
        <v>36.21</v>
      </c>
      <c r="G25" s="60">
        <f t="shared" si="1"/>
        <v>12.07</v>
      </c>
      <c r="H25" s="63">
        <f t="shared" si="2"/>
        <v>36.21</v>
      </c>
    </row>
    <row r="26" spans="1:13" s="62" customFormat="1" ht="25.5">
      <c r="A26" s="56" t="str">
        <f>IF((LEN('Copy paste to Here'!G30))&gt;5,((CONCATENATE('Copy paste to Here'!G30," &amp; ",'Copy paste to Here'!D30,"  &amp;  ",'Copy paste to Here'!E30))),"Empty Cell")</f>
        <v xml:space="preserve">Bio - Flex nose stud, 20g (0.8mm) with a 2.5mm round top with bezel set SwarovskiⓇ crystal &amp; Crystal Color: Sapphire  &amp;  </v>
      </c>
      <c r="B26" s="57" t="str">
        <f>'Copy paste to Here'!C30</f>
        <v>ANSBC25</v>
      </c>
      <c r="C26" s="57" t="s">
        <v>727</v>
      </c>
      <c r="D26" s="58">
        <f>Invoice!B30</f>
        <v>1</v>
      </c>
      <c r="E26" s="59">
        <f>'Shipping Invoice'!J30*$N$1</f>
        <v>12.07</v>
      </c>
      <c r="F26" s="59">
        <f t="shared" si="0"/>
        <v>12.07</v>
      </c>
      <c r="G26" s="60">
        <f t="shared" si="1"/>
        <v>12.07</v>
      </c>
      <c r="H26" s="63">
        <f t="shared" si="2"/>
        <v>12.07</v>
      </c>
    </row>
    <row r="27" spans="1:13" s="62" customFormat="1" ht="25.5">
      <c r="A27" s="56" t="str">
        <f>IF((LEN('Copy paste to Here'!G31))&gt;5,((CONCATENATE('Copy paste to Here'!G31," &amp; ",'Copy paste to Here'!D31,"  &amp;  ",'Copy paste to Here'!E31))),"Empty Cell")</f>
        <v xml:space="preserve">Bio - Flex nose stud, 20g (0.8mm) with a 2.5mm round top with bezel set SwarovskiⓇ crystal &amp; Crystal Color: Peridot  &amp;  </v>
      </c>
      <c r="B27" s="57" t="str">
        <f>'Copy paste to Here'!C31</f>
        <v>ANSBC25</v>
      </c>
      <c r="C27" s="57" t="s">
        <v>727</v>
      </c>
      <c r="D27" s="58">
        <f>Invoice!B31</f>
        <v>2</v>
      </c>
      <c r="E27" s="59">
        <f>'Shipping Invoice'!J31*$N$1</f>
        <v>12.07</v>
      </c>
      <c r="F27" s="59">
        <f t="shared" si="0"/>
        <v>24.14</v>
      </c>
      <c r="G27" s="60">
        <f t="shared" si="1"/>
        <v>12.07</v>
      </c>
      <c r="H27" s="63">
        <f t="shared" si="2"/>
        <v>24.14</v>
      </c>
    </row>
    <row r="28" spans="1:13" s="62" customFormat="1" ht="24">
      <c r="A28" s="56" t="str">
        <f>IF((LEN('Copy paste to Here'!G32))&gt;5,((CONCATENATE('Copy paste to Here'!G32," &amp; ",'Copy paste to Here'!D32,"  &amp;  ",'Copy paste to Here'!E32))),"Empty Cell")</f>
        <v>Semi transparent acrylic double flared flesh tunnel &amp; Gauge: 8mm  &amp;  Color: Black</v>
      </c>
      <c r="B28" s="57" t="str">
        <f>'Copy paste to Here'!C32</f>
        <v>APRD</v>
      </c>
      <c r="C28" s="57" t="s">
        <v>837</v>
      </c>
      <c r="D28" s="58">
        <f>Invoice!B32</f>
        <v>2</v>
      </c>
      <c r="E28" s="59">
        <f>'Shipping Invoice'!J32*$N$1</f>
        <v>13.14</v>
      </c>
      <c r="F28" s="59">
        <f t="shared" si="0"/>
        <v>26.28</v>
      </c>
      <c r="G28" s="60">
        <f t="shared" si="1"/>
        <v>13.14</v>
      </c>
      <c r="H28" s="63">
        <f t="shared" si="2"/>
        <v>26.28</v>
      </c>
    </row>
    <row r="29" spans="1:13" s="62" customFormat="1" ht="24">
      <c r="A29" s="56" t="str">
        <f>IF((LEN('Copy paste to Here'!G33))&gt;5,((CONCATENATE('Copy paste to Here'!G33," &amp; ",'Copy paste to Here'!D33,"  &amp;  ",'Copy paste to Here'!E33))),"Empty Cell")</f>
        <v>Semi transparent acrylic double flared flesh tunnel &amp; Gauge: 8mm  &amp;  Color: Green</v>
      </c>
      <c r="B29" s="57" t="str">
        <f>'Copy paste to Here'!C33</f>
        <v>APRD</v>
      </c>
      <c r="C29" s="57" t="s">
        <v>837</v>
      </c>
      <c r="D29" s="58">
        <f>Invoice!B33</f>
        <v>2</v>
      </c>
      <c r="E29" s="59">
        <f>'Shipping Invoice'!J33*$N$1</f>
        <v>13.14</v>
      </c>
      <c r="F29" s="59">
        <f t="shared" si="0"/>
        <v>26.28</v>
      </c>
      <c r="G29" s="60">
        <f t="shared" si="1"/>
        <v>13.14</v>
      </c>
      <c r="H29" s="63">
        <f t="shared" si="2"/>
        <v>26.28</v>
      </c>
    </row>
    <row r="30" spans="1:13" s="62" customFormat="1">
      <c r="A30" s="56" t="str">
        <f>IF((LEN('Copy paste to Here'!G34))&gt;5,((CONCATENATE('Copy paste to Here'!G34," &amp; ",'Copy paste to Here'!D34,"  &amp;  ",'Copy paste to Here'!E34))),"Empty Cell")</f>
        <v>Solid acrylic double flared plug &amp; Gauge: 10mm  &amp;  Color: Black</v>
      </c>
      <c r="B30" s="57" t="str">
        <f>'Copy paste to Here'!C34</f>
        <v>ASPG</v>
      </c>
      <c r="C30" s="57" t="s">
        <v>838</v>
      </c>
      <c r="D30" s="58">
        <f>Invoice!B34</f>
        <v>2</v>
      </c>
      <c r="E30" s="59">
        <f>'Shipping Invoice'!J34*$N$1</f>
        <v>18.46</v>
      </c>
      <c r="F30" s="59">
        <f t="shared" si="0"/>
        <v>36.92</v>
      </c>
      <c r="G30" s="60">
        <f t="shared" si="1"/>
        <v>18.46</v>
      </c>
      <c r="H30" s="63">
        <f t="shared" si="2"/>
        <v>36.92</v>
      </c>
    </row>
    <row r="31" spans="1:13" s="62" customFormat="1">
      <c r="A31" s="56" t="str">
        <f>IF((LEN('Copy paste to Here'!G35))&gt;5,((CONCATENATE('Copy paste to Here'!G35," &amp; ",'Copy paste to Here'!D35,"  &amp;  ",'Copy paste to Here'!E35))),"Empty Cell")</f>
        <v>Solid acrylic double flared plug &amp; Gauge: 10mm  &amp;  Color: Clear</v>
      </c>
      <c r="B31" s="57" t="str">
        <f>'Copy paste to Here'!C35</f>
        <v>ASPG</v>
      </c>
      <c r="C31" s="57" t="s">
        <v>838</v>
      </c>
      <c r="D31" s="58">
        <f>Invoice!B35</f>
        <v>2</v>
      </c>
      <c r="E31" s="59">
        <f>'Shipping Invoice'!J35*$N$1</f>
        <v>18.46</v>
      </c>
      <c r="F31" s="59">
        <f t="shared" si="0"/>
        <v>36.92</v>
      </c>
      <c r="G31" s="60">
        <f t="shared" si="1"/>
        <v>18.46</v>
      </c>
      <c r="H31" s="63">
        <f t="shared" si="2"/>
        <v>36.92</v>
      </c>
    </row>
    <row r="32" spans="1:13" s="62" customFormat="1" ht="24">
      <c r="A32" s="56" t="str">
        <f>IF((LEN('Copy paste to Here'!G36))&gt;5,((CONCATENATE('Copy paste to Here'!G36," &amp; ",'Copy paste to Here'!D36,"  &amp;  ",'Copy paste to Here'!E36))),"Empty Cell")</f>
        <v>PVD plated 316L steel eyebrow barbell, 18g (1mm) with two 3mm balls &amp; Color: High Polish  &amp;  Length: 6mm</v>
      </c>
      <c r="B32" s="57" t="str">
        <f>'Copy paste to Here'!C36</f>
        <v>BB18B3</v>
      </c>
      <c r="C32" s="57" t="s">
        <v>735</v>
      </c>
      <c r="D32" s="58">
        <f>Invoice!B36</f>
        <v>3</v>
      </c>
      <c r="E32" s="59">
        <f>'Shipping Invoice'!J36*$N$1</f>
        <v>6.75</v>
      </c>
      <c r="F32" s="59">
        <f t="shared" si="0"/>
        <v>20.25</v>
      </c>
      <c r="G32" s="60">
        <f t="shared" si="1"/>
        <v>6.75</v>
      </c>
      <c r="H32" s="63">
        <f t="shared" si="2"/>
        <v>20.25</v>
      </c>
    </row>
    <row r="33" spans="1:8" s="62" customFormat="1" ht="24">
      <c r="A33" s="56" t="str">
        <f>IF((LEN('Copy paste to Here'!G37))&gt;5,((CONCATENATE('Copy paste to Here'!G37," &amp; ",'Copy paste to Here'!D37,"  &amp;  ",'Copy paste to Here'!E37))),"Empty Cell")</f>
        <v>PVD plated 316L steel eyebrow barbell, 18g (1mm) with two 3mm balls &amp; Color: High Polish  &amp;  Length: 8mm</v>
      </c>
      <c r="B33" s="57" t="str">
        <f>'Copy paste to Here'!C37</f>
        <v>BB18B3</v>
      </c>
      <c r="C33" s="57" t="s">
        <v>735</v>
      </c>
      <c r="D33" s="58">
        <f>Invoice!B37</f>
        <v>8</v>
      </c>
      <c r="E33" s="59">
        <f>'Shipping Invoice'!J37*$N$1</f>
        <v>6.75</v>
      </c>
      <c r="F33" s="59">
        <f t="shared" si="0"/>
        <v>54</v>
      </c>
      <c r="G33" s="60">
        <f t="shared" si="1"/>
        <v>6.75</v>
      </c>
      <c r="H33" s="63">
        <f t="shared" si="2"/>
        <v>54</v>
      </c>
    </row>
    <row r="34" spans="1:8" s="62" customFormat="1" ht="24">
      <c r="A34" s="56" t="str">
        <f>IF((LEN('Copy paste to Here'!G38))&gt;5,((CONCATENATE('Copy paste to Here'!G38," &amp; ",'Copy paste to Here'!D38,"  &amp;  ",'Copy paste to Here'!E38))),"Empty Cell")</f>
        <v>PVD plated 316L steel eyebrow barbell, 18g (1mm) with two 3mm balls &amp; Color: High Polish  &amp;  Length: 10mm</v>
      </c>
      <c r="B34" s="57" t="str">
        <f>'Copy paste to Here'!C38</f>
        <v>BB18B3</v>
      </c>
      <c r="C34" s="57" t="s">
        <v>735</v>
      </c>
      <c r="D34" s="58">
        <f>Invoice!B38</f>
        <v>5</v>
      </c>
      <c r="E34" s="59">
        <f>'Shipping Invoice'!J38*$N$1</f>
        <v>6.75</v>
      </c>
      <c r="F34" s="59">
        <f t="shared" si="0"/>
        <v>33.75</v>
      </c>
      <c r="G34" s="60">
        <f t="shared" si="1"/>
        <v>6.75</v>
      </c>
      <c r="H34" s="63">
        <f t="shared" si="2"/>
        <v>33.75</v>
      </c>
    </row>
    <row r="35" spans="1:8" s="62" customFormat="1" ht="24">
      <c r="A35" s="56" t="str">
        <f>IF((LEN('Copy paste to Here'!G39))&gt;5,((CONCATENATE('Copy paste to Here'!G39," &amp; ",'Copy paste to Here'!D39,"  &amp;  ",'Copy paste to Here'!E39))),"Empty Cell")</f>
        <v xml:space="preserve">316L steel barbell, 20g (0.8mm) with 3mm balls &amp; Length: 6mm  &amp;  </v>
      </c>
      <c r="B35" s="57" t="str">
        <f>'Copy paste to Here'!C39</f>
        <v>BB20</v>
      </c>
      <c r="C35" s="57" t="s">
        <v>738</v>
      </c>
      <c r="D35" s="58">
        <f>Invoice!B39</f>
        <v>5</v>
      </c>
      <c r="E35" s="59">
        <f>'Shipping Invoice'!J39*$N$1</f>
        <v>13.85</v>
      </c>
      <c r="F35" s="59">
        <f t="shared" si="0"/>
        <v>69.25</v>
      </c>
      <c r="G35" s="60">
        <f t="shared" si="1"/>
        <v>13.85</v>
      </c>
      <c r="H35" s="63">
        <f t="shared" si="2"/>
        <v>69.25</v>
      </c>
    </row>
    <row r="36" spans="1:8" s="62" customFormat="1" ht="24">
      <c r="A36" s="56" t="str">
        <f>IF((LEN('Copy paste to Here'!G40))&gt;5,((CONCATENATE('Copy paste to Here'!G40," &amp; ",'Copy paste to Here'!D40,"  &amp;  ",'Copy paste to Here'!E40))),"Empty Cell")</f>
        <v xml:space="preserve">316L steel barbell, 20g (0.8mm) with 3mm balls &amp; Length: 10mm  &amp;  </v>
      </c>
      <c r="B36" s="57" t="str">
        <f>'Copy paste to Here'!C40</f>
        <v>BB20</v>
      </c>
      <c r="C36" s="57" t="s">
        <v>738</v>
      </c>
      <c r="D36" s="58">
        <f>Invoice!B40</f>
        <v>3</v>
      </c>
      <c r="E36" s="59">
        <f>'Shipping Invoice'!J40*$N$1</f>
        <v>13.85</v>
      </c>
      <c r="F36" s="59">
        <f t="shared" si="0"/>
        <v>41.55</v>
      </c>
      <c r="G36" s="60">
        <f t="shared" si="1"/>
        <v>13.85</v>
      </c>
      <c r="H36" s="63">
        <f t="shared" si="2"/>
        <v>41.55</v>
      </c>
    </row>
    <row r="37" spans="1:8" s="62" customFormat="1" ht="24">
      <c r="A37" s="56" t="str">
        <f>IF((LEN('Copy paste to Here'!G41))&gt;5,((CONCATENATE('Copy paste to Here'!G41," &amp; ",'Copy paste to Here'!D41,"  &amp;  ",'Copy paste to Here'!E41))),"Empty Cell")</f>
        <v xml:space="preserve">316L steel barbell, 20g (0.8mm) with 3mm balls &amp; Length: 12mm  &amp;  </v>
      </c>
      <c r="B37" s="57" t="str">
        <f>'Copy paste to Here'!C41</f>
        <v>BB20</v>
      </c>
      <c r="C37" s="57" t="s">
        <v>738</v>
      </c>
      <c r="D37" s="58">
        <f>Invoice!B41</f>
        <v>3</v>
      </c>
      <c r="E37" s="59">
        <f>'Shipping Invoice'!J41*$N$1</f>
        <v>13.85</v>
      </c>
      <c r="F37" s="59">
        <f t="shared" si="0"/>
        <v>41.55</v>
      </c>
      <c r="G37" s="60">
        <f t="shared" si="1"/>
        <v>13.85</v>
      </c>
      <c r="H37" s="63">
        <f t="shared" si="2"/>
        <v>41.55</v>
      </c>
    </row>
    <row r="38" spans="1:8" s="62" customFormat="1" ht="24">
      <c r="A38" s="56" t="str">
        <f>IF((LEN('Copy paste to Here'!G42))&gt;5,((CONCATENATE('Copy paste to Here'!G42," &amp; ",'Copy paste to Here'!D42,"  &amp;  ",'Copy paste to Here'!E42))),"Empty Cell")</f>
        <v xml:space="preserve">316L steel eyebrow barbell, 16g (1.2mm) with two 3mm balls &amp; Length: 6mm  &amp;  </v>
      </c>
      <c r="B38" s="57" t="str">
        <f>'Copy paste to Here'!C42</f>
        <v>BBEB</v>
      </c>
      <c r="C38" s="57" t="s">
        <v>109</v>
      </c>
      <c r="D38" s="58">
        <f>Invoice!B42</f>
        <v>10</v>
      </c>
      <c r="E38" s="59">
        <f>'Shipping Invoice'!J42*$N$1</f>
        <v>5.68</v>
      </c>
      <c r="F38" s="59">
        <f t="shared" si="0"/>
        <v>56.8</v>
      </c>
      <c r="G38" s="60">
        <f t="shared" si="1"/>
        <v>5.68</v>
      </c>
      <c r="H38" s="63">
        <f t="shared" si="2"/>
        <v>56.8</v>
      </c>
    </row>
    <row r="39" spans="1:8" s="62" customFormat="1" ht="25.5">
      <c r="A39" s="56" t="str">
        <f>IF((LEN('Copy paste to Here'!G43))&gt;5,((CONCATENATE('Copy paste to Here'!G43," &amp; ",'Copy paste to Here'!D43,"  &amp;  ",'Copy paste to Here'!E43))),"Empty Cell")</f>
        <v xml:space="preserve">316L steel barbell, 14g (1.6mm) with two 4mm balls &amp; Length: 6mm  &amp;  </v>
      </c>
      <c r="B39" s="57" t="str">
        <f>'Copy paste to Here'!C43</f>
        <v>BBER20B</v>
      </c>
      <c r="C39" s="57" t="s">
        <v>741</v>
      </c>
      <c r="D39" s="58">
        <f>Invoice!B43</f>
        <v>6</v>
      </c>
      <c r="E39" s="59">
        <f>'Shipping Invoice'!J43*$N$1</f>
        <v>7.1</v>
      </c>
      <c r="F39" s="59">
        <f t="shared" si="0"/>
        <v>42.599999999999994</v>
      </c>
      <c r="G39" s="60">
        <f t="shared" si="1"/>
        <v>7.1</v>
      </c>
      <c r="H39" s="63">
        <f t="shared" si="2"/>
        <v>42.599999999999994</v>
      </c>
    </row>
    <row r="40" spans="1:8" s="62" customFormat="1" ht="24">
      <c r="A40" s="56" t="str">
        <f>IF((LEN('Copy paste to Here'!G44))&gt;5,((CONCATENATE('Copy paste to Here'!G44," &amp; ",'Copy paste to Here'!D44,"  &amp;  ",'Copy paste to Here'!E44))),"Empty Cell")</f>
        <v>Anodized surgical steel eyebrow or helix barbell, 16g (1.2mm) with two 3mm balls &amp; Length: 8mm  &amp;  Color: Gold</v>
      </c>
      <c r="B40" s="57" t="str">
        <f>'Copy paste to Here'!C44</f>
        <v>BBETB</v>
      </c>
      <c r="C40" s="57" t="s">
        <v>743</v>
      </c>
      <c r="D40" s="58">
        <f>Invoice!B44</f>
        <v>1</v>
      </c>
      <c r="E40" s="59">
        <f>'Shipping Invoice'!J44*$N$1</f>
        <v>20.95</v>
      </c>
      <c r="F40" s="59">
        <f t="shared" si="0"/>
        <v>20.95</v>
      </c>
      <c r="G40" s="60">
        <f t="shared" si="1"/>
        <v>20.95</v>
      </c>
      <c r="H40" s="63">
        <f t="shared" si="2"/>
        <v>20.95</v>
      </c>
    </row>
    <row r="41" spans="1:8" s="62" customFormat="1" ht="24">
      <c r="A41" s="56" t="str">
        <f>IF((LEN('Copy paste to Here'!G45))&gt;5,((CONCATENATE('Copy paste to Here'!G45," &amp; ",'Copy paste to Here'!D45,"  &amp;  ",'Copy paste to Here'!E45))),"Empty Cell")</f>
        <v xml:space="preserve">Rose gold PVD plated 316L steel eyebrow barbell, 16g (1.2mm) with two 3mm balls &amp; Length: 8mm  &amp;  </v>
      </c>
      <c r="B41" s="57" t="str">
        <f>'Copy paste to Here'!C45</f>
        <v>BBETTB</v>
      </c>
      <c r="C41" s="57" t="s">
        <v>745</v>
      </c>
      <c r="D41" s="58">
        <f>Invoice!B45</f>
        <v>1</v>
      </c>
      <c r="E41" s="59">
        <f>'Shipping Invoice'!J45*$N$1</f>
        <v>20.95</v>
      </c>
      <c r="F41" s="59">
        <f t="shared" si="0"/>
        <v>20.95</v>
      </c>
      <c r="G41" s="60">
        <f t="shared" si="1"/>
        <v>20.95</v>
      </c>
      <c r="H41" s="63">
        <f t="shared" si="2"/>
        <v>20.95</v>
      </c>
    </row>
    <row r="42" spans="1:8" s="62" customFormat="1" ht="25.5">
      <c r="A42" s="56" t="str">
        <f>IF((LEN('Copy paste to Here'!G46))&gt;5,((CONCATENATE('Copy paste to Here'!G46," &amp; ",'Copy paste to Here'!D46,"  &amp;  ",'Copy paste to Here'!E46))),"Empty Cell")</f>
        <v xml:space="preserve">316L steel Industrial barbell, 14g (1.6mm) with two 5mm balls &amp; Length: 38mm  &amp;  </v>
      </c>
      <c r="B42" s="57" t="str">
        <f>'Copy paste to Here'!C46</f>
        <v>BBIND</v>
      </c>
      <c r="C42" s="57" t="s">
        <v>839</v>
      </c>
      <c r="D42" s="58">
        <f>Invoice!B46</f>
        <v>4</v>
      </c>
      <c r="E42" s="59">
        <f>'Shipping Invoice'!J46*$N$1</f>
        <v>8.8800000000000008</v>
      </c>
      <c r="F42" s="59">
        <f t="shared" si="0"/>
        <v>35.520000000000003</v>
      </c>
      <c r="G42" s="60">
        <f t="shared" si="1"/>
        <v>8.8800000000000008</v>
      </c>
      <c r="H42" s="63">
        <f t="shared" si="2"/>
        <v>35.520000000000003</v>
      </c>
    </row>
    <row r="43" spans="1:8" s="62" customFormat="1" ht="24">
      <c r="A43" s="56" t="str">
        <f>IF((LEN('Copy paste to Here'!G47))&gt;5,((CONCATENATE('Copy paste to Here'!G47," &amp; ",'Copy paste to Here'!D47,"  &amp;  ",'Copy paste to Here'!E47))),"Empty Cell")</f>
        <v>Premium PVD plated surgical steel industrial Barbell, 14g (1.6mm) with two 5mm balls &amp; Length: 38mm  &amp;  Color: Black</v>
      </c>
      <c r="B43" s="57" t="str">
        <f>'Copy paste to Here'!C47</f>
        <v>BBITB</v>
      </c>
      <c r="C43" s="57" t="s">
        <v>748</v>
      </c>
      <c r="D43" s="58">
        <f>Invoice!B47</f>
        <v>10</v>
      </c>
      <c r="E43" s="59">
        <f>'Shipping Invoice'!J47*$N$1</f>
        <v>26.28</v>
      </c>
      <c r="F43" s="59">
        <f t="shared" si="0"/>
        <v>262.8</v>
      </c>
      <c r="G43" s="60">
        <f t="shared" si="1"/>
        <v>26.28</v>
      </c>
      <c r="H43" s="63">
        <f t="shared" si="2"/>
        <v>262.8</v>
      </c>
    </row>
    <row r="44" spans="1:8" s="62" customFormat="1" ht="24">
      <c r="A44" s="56" t="str">
        <f>IF((LEN('Copy paste to Here'!G48))&gt;5,((CONCATENATE('Copy paste to Here'!G48," &amp; ",'Copy paste to Here'!D48,"  &amp;  ",'Copy paste to Here'!E48))),"Empty Cell")</f>
        <v xml:space="preserve">316L Surgical steel ball closure ring, 14g (1.6mm) with a 4mm ball &amp; Length: 12mm  &amp;  </v>
      </c>
      <c r="B44" s="57" t="str">
        <f>'Copy paste to Here'!C48</f>
        <v>BCR14</v>
      </c>
      <c r="C44" s="57" t="s">
        <v>750</v>
      </c>
      <c r="D44" s="58">
        <f>Invoice!B48</f>
        <v>5</v>
      </c>
      <c r="E44" s="59">
        <f>'Shipping Invoice'!J48*$N$1</f>
        <v>6.75</v>
      </c>
      <c r="F44" s="59">
        <f t="shared" si="0"/>
        <v>33.75</v>
      </c>
      <c r="G44" s="60">
        <f t="shared" si="1"/>
        <v>6.75</v>
      </c>
      <c r="H44" s="63">
        <f t="shared" si="2"/>
        <v>33.75</v>
      </c>
    </row>
    <row r="45" spans="1:8" s="62" customFormat="1" ht="24">
      <c r="A45" s="56" t="str">
        <f>IF((LEN('Copy paste to Here'!G49))&gt;5,((CONCATENATE('Copy paste to Here'!G49," &amp; ",'Copy paste to Here'!D49,"  &amp;  ",'Copy paste to Here'!E49))),"Empty Cell")</f>
        <v xml:space="preserve">316L Surgical steel ball closure ring, 18g (1mm) with a 3mm ball &amp; Length: 6mm  &amp;  </v>
      </c>
      <c r="B45" s="57" t="str">
        <f>'Copy paste to Here'!C49</f>
        <v>BCR18</v>
      </c>
      <c r="C45" s="57" t="s">
        <v>752</v>
      </c>
      <c r="D45" s="58">
        <f>Invoice!B49</f>
        <v>6</v>
      </c>
      <c r="E45" s="59">
        <f>'Shipping Invoice'!J49*$N$1</f>
        <v>6.75</v>
      </c>
      <c r="F45" s="59">
        <f t="shared" si="0"/>
        <v>40.5</v>
      </c>
      <c r="G45" s="60">
        <f t="shared" si="1"/>
        <v>6.75</v>
      </c>
      <c r="H45" s="63">
        <f t="shared" si="2"/>
        <v>40.5</v>
      </c>
    </row>
    <row r="46" spans="1:8" s="62" customFormat="1" ht="24">
      <c r="A46" s="56" t="str">
        <f>IF((LEN('Copy paste to Here'!G50))&gt;5,((CONCATENATE('Copy paste to Here'!G50," &amp; ",'Copy paste to Here'!D50,"  &amp;  ",'Copy paste to Here'!E50))),"Empty Cell")</f>
        <v xml:space="preserve">316L Surgical steel ball closure ring, 18g (1mm) with a 3mm ball &amp; Length: 8mm  &amp;  </v>
      </c>
      <c r="B46" s="57" t="str">
        <f>'Copy paste to Here'!C50</f>
        <v>BCR18</v>
      </c>
      <c r="C46" s="57" t="s">
        <v>752</v>
      </c>
      <c r="D46" s="58">
        <f>Invoice!B50</f>
        <v>6</v>
      </c>
      <c r="E46" s="59">
        <f>'Shipping Invoice'!J50*$N$1</f>
        <v>6.75</v>
      </c>
      <c r="F46" s="59">
        <f t="shared" si="0"/>
        <v>40.5</v>
      </c>
      <c r="G46" s="60">
        <f t="shared" si="1"/>
        <v>6.75</v>
      </c>
      <c r="H46" s="63">
        <f t="shared" si="2"/>
        <v>40.5</v>
      </c>
    </row>
    <row r="47" spans="1:8" s="62" customFormat="1" ht="24">
      <c r="A47" s="56" t="str">
        <f>IF((LEN('Copy paste to Here'!G51))&gt;5,((CONCATENATE('Copy paste to Here'!G51," &amp; ",'Copy paste to Here'!D51,"  &amp;  ",'Copy paste to Here'!E51))),"Empty Cell")</f>
        <v>Black PVD plated surgical steel ball closure ring, 18g (1mm) with 3mm ball &amp; Length: 6mm  &amp;  Color: Black</v>
      </c>
      <c r="B47" s="57" t="str">
        <f>'Copy paste to Here'!C51</f>
        <v>BCRT18</v>
      </c>
      <c r="C47" s="57" t="s">
        <v>754</v>
      </c>
      <c r="D47" s="58">
        <f>Invoice!B51</f>
        <v>5</v>
      </c>
      <c r="E47" s="59">
        <f>'Shipping Invoice'!J51*$N$1</f>
        <v>20.95</v>
      </c>
      <c r="F47" s="59">
        <f t="shared" si="0"/>
        <v>104.75</v>
      </c>
      <c r="G47" s="60">
        <f t="shared" si="1"/>
        <v>20.95</v>
      </c>
      <c r="H47" s="63">
        <f t="shared" si="2"/>
        <v>104.75</v>
      </c>
    </row>
    <row r="48" spans="1:8" s="62" customFormat="1" ht="24">
      <c r="A48" s="56" t="str">
        <f>IF((LEN('Copy paste to Here'!G52))&gt;5,((CONCATENATE('Copy paste to Here'!G52," &amp; ",'Copy paste to Here'!D52,"  &amp;  ",'Copy paste to Here'!E52))),"Empty Cell")</f>
        <v>PVD plated 316L steel eyebrow banana, 18g (1mm) with two 3mm balls &amp; Color: High Polish  &amp;  Length: 8mm</v>
      </c>
      <c r="B48" s="57" t="str">
        <f>'Copy paste to Here'!C52</f>
        <v>BN18B3</v>
      </c>
      <c r="C48" s="57" t="s">
        <v>756</v>
      </c>
      <c r="D48" s="58">
        <f>Invoice!B52</f>
        <v>3</v>
      </c>
      <c r="E48" s="59">
        <f>'Shipping Invoice'!J52*$N$1</f>
        <v>6.75</v>
      </c>
      <c r="F48" s="59">
        <f t="shared" si="0"/>
        <v>20.25</v>
      </c>
      <c r="G48" s="60">
        <f t="shared" si="1"/>
        <v>6.75</v>
      </c>
      <c r="H48" s="63">
        <f t="shared" si="2"/>
        <v>20.25</v>
      </c>
    </row>
    <row r="49" spans="1:8" s="62" customFormat="1" ht="24">
      <c r="A49" s="56" t="str">
        <f>IF((LEN('Copy paste to Here'!G53))&gt;5,((CONCATENATE('Copy paste to Here'!G53," &amp; ",'Copy paste to Here'!D53,"  &amp;  ",'Copy paste to Here'!E53))),"Empty Cell")</f>
        <v>PVD plated 316L steel eyebrow banana, 18g (1mm) with two 3mm balls &amp; Color: High Polish  &amp;  Length: 10mm</v>
      </c>
      <c r="B49" s="57" t="str">
        <f>'Copy paste to Here'!C53</f>
        <v>BN18B3</v>
      </c>
      <c r="C49" s="57" t="s">
        <v>756</v>
      </c>
      <c r="D49" s="58">
        <f>Invoice!B53</f>
        <v>3</v>
      </c>
      <c r="E49" s="59">
        <f>'Shipping Invoice'!J53*$N$1</f>
        <v>6.75</v>
      </c>
      <c r="F49" s="59">
        <f t="shared" si="0"/>
        <v>20.25</v>
      </c>
      <c r="G49" s="60">
        <f t="shared" si="1"/>
        <v>6.75</v>
      </c>
      <c r="H49" s="63">
        <f t="shared" si="2"/>
        <v>20.25</v>
      </c>
    </row>
    <row r="50" spans="1:8" s="62" customFormat="1" ht="36">
      <c r="A50" s="56" t="str">
        <f>IF((LEN('Copy paste to Here'!G54))&gt;5,((CONCATENATE('Copy paste to Here'!G54," &amp; ",'Copy paste to Here'!D54,"  &amp;  ",'Copy paste to Here'!E54))),"Empty Cell")</f>
        <v>316L steel belly banana, 14g (1.6m) with a 8mm and a 5mm bezel set jewel ball using original Czech Preciosa crystals. &amp; Length: 6mm  &amp;  Crystal Color: AB</v>
      </c>
      <c r="B50" s="57" t="str">
        <f>'Copy paste to Here'!C54</f>
        <v>BN2CG</v>
      </c>
      <c r="C50" s="57" t="s">
        <v>668</v>
      </c>
      <c r="D50" s="58">
        <f>Invoice!B54</f>
        <v>1</v>
      </c>
      <c r="E50" s="59">
        <f>'Shipping Invoice'!J54*$N$1</f>
        <v>30.54</v>
      </c>
      <c r="F50" s="59">
        <f t="shared" si="0"/>
        <v>30.54</v>
      </c>
      <c r="G50" s="60">
        <f t="shared" si="1"/>
        <v>30.54</v>
      </c>
      <c r="H50" s="63">
        <f t="shared" si="2"/>
        <v>30.54</v>
      </c>
    </row>
    <row r="51" spans="1:8" s="62" customFormat="1" ht="36">
      <c r="A51" s="56" t="str">
        <f>IF((LEN('Copy paste to Here'!G55))&gt;5,((CONCATENATE('Copy paste to Here'!G55," &amp; ",'Copy paste to Here'!D55,"  &amp;  ",'Copy paste to Here'!E55))),"Empty Cell")</f>
        <v>316L steel belly banana, 14g (1.6m) with a 8mm and a 5mm bezel set jewel ball using original Czech Preciosa crystals. &amp; Length: 6mm  &amp;  Crystal Color: Sapphire</v>
      </c>
      <c r="B51" s="57" t="str">
        <f>'Copy paste to Here'!C55</f>
        <v>BN2CG</v>
      </c>
      <c r="C51" s="57" t="s">
        <v>668</v>
      </c>
      <c r="D51" s="58">
        <f>Invoice!B55</f>
        <v>1</v>
      </c>
      <c r="E51" s="59">
        <f>'Shipping Invoice'!J55*$N$1</f>
        <v>30.54</v>
      </c>
      <c r="F51" s="59">
        <f t="shared" si="0"/>
        <v>30.54</v>
      </c>
      <c r="G51" s="60">
        <f t="shared" si="1"/>
        <v>30.54</v>
      </c>
      <c r="H51" s="63">
        <f t="shared" si="2"/>
        <v>30.54</v>
      </c>
    </row>
    <row r="52" spans="1:8" s="62" customFormat="1" ht="36">
      <c r="A52" s="56" t="str">
        <f>IF((LEN('Copy paste to Here'!G56))&gt;5,((CONCATENATE('Copy paste to Here'!G56," &amp; ",'Copy paste to Here'!D56,"  &amp;  ",'Copy paste to Here'!E56))),"Empty Cell")</f>
        <v>316L steel belly banana, 14g (1.6m) with a 8mm and a 5mm bezel set jewel ball using original Czech Preciosa crystals. &amp; Length: 6mm  &amp;  Crystal Color: Aquamarine</v>
      </c>
      <c r="B52" s="57" t="str">
        <f>'Copy paste to Here'!C56</f>
        <v>BN2CG</v>
      </c>
      <c r="C52" s="57" t="s">
        <v>668</v>
      </c>
      <c r="D52" s="58">
        <f>Invoice!B56</f>
        <v>1</v>
      </c>
      <c r="E52" s="59">
        <f>'Shipping Invoice'!J56*$N$1</f>
        <v>30.54</v>
      </c>
      <c r="F52" s="59">
        <f t="shared" si="0"/>
        <v>30.54</v>
      </c>
      <c r="G52" s="60">
        <f t="shared" si="1"/>
        <v>30.54</v>
      </c>
      <c r="H52" s="63">
        <f t="shared" si="2"/>
        <v>30.54</v>
      </c>
    </row>
    <row r="53" spans="1:8" s="62" customFormat="1" ht="36">
      <c r="A53" s="56" t="str">
        <f>IF((LEN('Copy paste to Here'!G57))&gt;5,((CONCATENATE('Copy paste to Here'!G57," &amp; ",'Copy paste to Here'!D57,"  &amp;  ",'Copy paste to Here'!E57))),"Empty Cell")</f>
        <v>316L steel belly banana, 14g (1.6m) with a 8mm and a 5mm bezel set jewel ball using original Czech Preciosa crystals. &amp; Length: 6mm  &amp;  Crystal Color: Jet</v>
      </c>
      <c r="B53" s="57" t="str">
        <f>'Copy paste to Here'!C57</f>
        <v>BN2CG</v>
      </c>
      <c r="C53" s="57" t="s">
        <v>668</v>
      </c>
      <c r="D53" s="58">
        <f>Invoice!B57</f>
        <v>2</v>
      </c>
      <c r="E53" s="59">
        <f>'Shipping Invoice'!J57*$N$1</f>
        <v>30.54</v>
      </c>
      <c r="F53" s="59">
        <f t="shared" si="0"/>
        <v>61.08</v>
      </c>
      <c r="G53" s="60">
        <f t="shared" si="1"/>
        <v>30.54</v>
      </c>
      <c r="H53" s="63">
        <f t="shared" si="2"/>
        <v>61.08</v>
      </c>
    </row>
    <row r="54" spans="1:8" s="62" customFormat="1" ht="36">
      <c r="A54" s="56" t="str">
        <f>IF((LEN('Copy paste to Here'!G58))&gt;5,((CONCATENATE('Copy paste to Here'!G58," &amp; ",'Copy paste to Here'!D58,"  &amp;  ",'Copy paste to Here'!E58))),"Empty Cell")</f>
        <v>316L steel belly banana, 14g (1.6m) with a 8mm and a 5mm bezel set jewel ball using original Czech Preciosa crystals. &amp; Length: 6mm  &amp;  Crystal Color: Emerald</v>
      </c>
      <c r="B54" s="57" t="str">
        <f>'Copy paste to Here'!C58</f>
        <v>BN2CG</v>
      </c>
      <c r="C54" s="57" t="s">
        <v>668</v>
      </c>
      <c r="D54" s="58">
        <f>Invoice!B58</f>
        <v>2</v>
      </c>
      <c r="E54" s="59">
        <f>'Shipping Invoice'!J58*$N$1</f>
        <v>30.54</v>
      </c>
      <c r="F54" s="59">
        <f t="shared" si="0"/>
        <v>61.08</v>
      </c>
      <c r="G54" s="60">
        <f t="shared" si="1"/>
        <v>30.54</v>
      </c>
      <c r="H54" s="63">
        <f t="shared" si="2"/>
        <v>61.08</v>
      </c>
    </row>
    <row r="55" spans="1:8" s="62" customFormat="1" ht="36">
      <c r="A55" s="56" t="str">
        <f>IF((LEN('Copy paste to Here'!G59))&gt;5,((CONCATENATE('Copy paste to Here'!G59," &amp; ",'Copy paste to Here'!D59,"  &amp;  ",'Copy paste to Here'!E59))),"Empty Cell")</f>
        <v>316L steel belly banana, 14g (1.6m) with a 8mm and a 5mm bezel set jewel ball using original Czech Preciosa crystals. &amp; Length: 8mm  &amp;  Crystal Color: Clear</v>
      </c>
      <c r="B55" s="57" t="str">
        <f>'Copy paste to Here'!C59</f>
        <v>BN2CG</v>
      </c>
      <c r="C55" s="57" t="s">
        <v>668</v>
      </c>
      <c r="D55" s="58">
        <f>Invoice!B59</f>
        <v>1</v>
      </c>
      <c r="E55" s="59">
        <f>'Shipping Invoice'!J59*$N$1</f>
        <v>30.54</v>
      </c>
      <c r="F55" s="59">
        <f t="shared" si="0"/>
        <v>30.54</v>
      </c>
      <c r="G55" s="60">
        <f t="shared" si="1"/>
        <v>30.54</v>
      </c>
      <c r="H55" s="63">
        <f t="shared" si="2"/>
        <v>30.54</v>
      </c>
    </row>
    <row r="56" spans="1:8" s="62" customFormat="1" ht="36">
      <c r="A56" s="56" t="str">
        <f>IF((LEN('Copy paste to Here'!G60))&gt;5,((CONCATENATE('Copy paste to Here'!G60," &amp; ",'Copy paste to Here'!D60,"  &amp;  ",'Copy paste to Here'!E60))),"Empty Cell")</f>
        <v>316L steel belly banana, 14g (1.6m) with a 8mm and a 5mm bezel set jewel ball using original Czech Preciosa crystals. &amp; Length: 8mm  &amp;  Crystal Color: Emerald</v>
      </c>
      <c r="B56" s="57" t="str">
        <f>'Copy paste to Here'!C60</f>
        <v>BN2CG</v>
      </c>
      <c r="C56" s="57" t="s">
        <v>668</v>
      </c>
      <c r="D56" s="58">
        <f>Invoice!B60</f>
        <v>1</v>
      </c>
      <c r="E56" s="59">
        <f>'Shipping Invoice'!J60*$N$1</f>
        <v>30.54</v>
      </c>
      <c r="F56" s="59">
        <f t="shared" si="0"/>
        <v>30.54</v>
      </c>
      <c r="G56" s="60">
        <f t="shared" si="1"/>
        <v>30.54</v>
      </c>
      <c r="H56" s="63">
        <f t="shared" si="2"/>
        <v>30.54</v>
      </c>
    </row>
    <row r="57" spans="1:8" s="62" customFormat="1" ht="36">
      <c r="A57" s="56" t="str">
        <f>IF((LEN('Copy paste to Here'!G61))&gt;5,((CONCATENATE('Copy paste to Here'!G61," &amp; ",'Copy paste to Here'!D61,"  &amp;  ",'Copy paste to Here'!E61))),"Empty Cell")</f>
        <v>316L steel belly banana, 14g (1.6m) with a 8mm and a 5mm bezel set jewel ball using original Czech Preciosa crystals. &amp; Length: 8mm  &amp;  Crystal Color: Peridot</v>
      </c>
      <c r="B57" s="57" t="str">
        <f>'Copy paste to Here'!C61</f>
        <v>BN2CG</v>
      </c>
      <c r="C57" s="57" t="s">
        <v>668</v>
      </c>
      <c r="D57" s="58">
        <f>Invoice!B61</f>
        <v>1</v>
      </c>
      <c r="E57" s="59">
        <f>'Shipping Invoice'!J61*$N$1</f>
        <v>30.54</v>
      </c>
      <c r="F57" s="59">
        <f t="shared" si="0"/>
        <v>30.54</v>
      </c>
      <c r="G57" s="60">
        <f t="shared" si="1"/>
        <v>30.54</v>
      </c>
      <c r="H57" s="63">
        <f t="shared" si="2"/>
        <v>30.54</v>
      </c>
    </row>
    <row r="58" spans="1:8" s="62" customFormat="1" ht="36">
      <c r="A58" s="56" t="str">
        <f>IF((LEN('Copy paste to Here'!G62))&gt;5,((CONCATENATE('Copy paste to Here'!G62," &amp; ",'Copy paste to Here'!D62,"  &amp;  ",'Copy paste to Here'!E62))),"Empty Cell")</f>
        <v>316L steel belly banana, 14g (1.6m) with a 8mm and a 5mm bezel set jewel ball using original Czech Preciosa crystals. &amp; Length: 10mm  &amp;  Crystal Color: Amethyst</v>
      </c>
      <c r="B58" s="57" t="str">
        <f>'Copy paste to Here'!C62</f>
        <v>BN2CG</v>
      </c>
      <c r="C58" s="57" t="s">
        <v>668</v>
      </c>
      <c r="D58" s="58">
        <f>Invoice!B62</f>
        <v>2</v>
      </c>
      <c r="E58" s="59">
        <f>'Shipping Invoice'!J62*$N$1</f>
        <v>30.54</v>
      </c>
      <c r="F58" s="59">
        <f t="shared" si="0"/>
        <v>61.08</v>
      </c>
      <c r="G58" s="60">
        <f t="shared" si="1"/>
        <v>30.54</v>
      </c>
      <c r="H58" s="63">
        <f t="shared" si="2"/>
        <v>61.08</v>
      </c>
    </row>
    <row r="59" spans="1:8" s="62" customFormat="1" ht="24">
      <c r="A59" s="56" t="str">
        <f>IF((LEN('Copy paste to Here'!G63))&gt;5,((CONCATENATE('Copy paste to Here'!G63," &amp; ",'Copy paste to Here'!D63,"  &amp;  ",'Copy paste to Here'!E63))),"Empty Cell")</f>
        <v xml:space="preserve">Surgical steel banana, 14g (1.6mm) with two 3mm balls &amp; Length: 6mm  &amp;  </v>
      </c>
      <c r="B59" s="57" t="str">
        <f>'Copy paste to Here'!C63</f>
        <v>BNB3</v>
      </c>
      <c r="C59" s="57" t="s">
        <v>759</v>
      </c>
      <c r="D59" s="58">
        <f>Invoice!B63</f>
        <v>5</v>
      </c>
      <c r="E59" s="59">
        <f>'Shipping Invoice'!J63*$N$1</f>
        <v>6.75</v>
      </c>
      <c r="F59" s="59">
        <f t="shared" si="0"/>
        <v>33.75</v>
      </c>
      <c r="G59" s="60">
        <f t="shared" si="1"/>
        <v>6.75</v>
      </c>
      <c r="H59" s="63">
        <f t="shared" si="2"/>
        <v>33.75</v>
      </c>
    </row>
    <row r="60" spans="1:8" s="62" customFormat="1" ht="24">
      <c r="A60" s="56" t="str">
        <f>IF((LEN('Copy paste to Here'!G64))&gt;5,((CONCATENATE('Copy paste to Here'!G64," &amp; ",'Copy paste to Here'!D64,"  &amp;  ",'Copy paste to Here'!E64))),"Empty Cell")</f>
        <v xml:space="preserve">Surgical steel banana, 14g (1.6mm) with two 4mm balls &amp; Length: 10mm  &amp;  </v>
      </c>
      <c r="B60" s="57" t="str">
        <f>'Copy paste to Here'!C64</f>
        <v>BNB4</v>
      </c>
      <c r="C60" s="57" t="s">
        <v>761</v>
      </c>
      <c r="D60" s="58">
        <f>Invoice!B64</f>
        <v>6</v>
      </c>
      <c r="E60" s="59">
        <f>'Shipping Invoice'!J64*$N$1</f>
        <v>6.75</v>
      </c>
      <c r="F60" s="59">
        <f t="shared" si="0"/>
        <v>40.5</v>
      </c>
      <c r="G60" s="60">
        <f t="shared" si="1"/>
        <v>6.75</v>
      </c>
      <c r="H60" s="63">
        <f t="shared" si="2"/>
        <v>40.5</v>
      </c>
    </row>
    <row r="61" spans="1:8" s="62" customFormat="1" ht="24">
      <c r="A61" s="56" t="str">
        <f>IF((LEN('Copy paste to Here'!G65))&gt;5,((CONCATENATE('Copy paste to Here'!G65," &amp; ",'Copy paste to Here'!D65,"  &amp;  ",'Copy paste to Here'!E65))),"Empty Cell")</f>
        <v xml:space="preserve">Surgical steel eyebrow banana, 20g (0.8mm) with two 3mm balls &amp; Length: 6mm  &amp;  </v>
      </c>
      <c r="B61" s="57" t="str">
        <f>'Copy paste to Here'!C65</f>
        <v>BNE20B</v>
      </c>
      <c r="C61" s="57" t="s">
        <v>763</v>
      </c>
      <c r="D61" s="58">
        <f>Invoice!B65</f>
        <v>5</v>
      </c>
      <c r="E61" s="59">
        <f>'Shipping Invoice'!J65*$N$1</f>
        <v>13.85</v>
      </c>
      <c r="F61" s="59">
        <f t="shared" si="0"/>
        <v>69.25</v>
      </c>
      <c r="G61" s="60">
        <f t="shared" si="1"/>
        <v>13.85</v>
      </c>
      <c r="H61" s="63">
        <f t="shared" si="2"/>
        <v>69.25</v>
      </c>
    </row>
    <row r="62" spans="1:8" s="62" customFormat="1" ht="24">
      <c r="A62" s="56" t="str">
        <f>IF((LEN('Copy paste to Here'!G66))&gt;5,((CONCATENATE('Copy paste to Here'!G66," &amp; ",'Copy paste to Here'!D66,"  &amp;  ",'Copy paste to Here'!E66))),"Empty Cell")</f>
        <v xml:space="preserve">Surgical steel eyebrow banana, 16g (1.2mm) with two 3mm balls &amp; Length: 8mm  &amp;  </v>
      </c>
      <c r="B62" s="57" t="str">
        <f>'Copy paste to Here'!C66</f>
        <v>BNEB</v>
      </c>
      <c r="C62" s="57" t="s">
        <v>765</v>
      </c>
      <c r="D62" s="58">
        <f>Invoice!B66</f>
        <v>6</v>
      </c>
      <c r="E62" s="59">
        <f>'Shipping Invoice'!J66*$N$1</f>
        <v>5.68</v>
      </c>
      <c r="F62" s="59">
        <f t="shared" si="0"/>
        <v>34.08</v>
      </c>
      <c r="G62" s="60">
        <f t="shared" si="1"/>
        <v>5.68</v>
      </c>
      <c r="H62" s="63">
        <f t="shared" si="2"/>
        <v>34.08</v>
      </c>
    </row>
    <row r="63" spans="1:8" s="62" customFormat="1" ht="24">
      <c r="A63" s="56" t="str">
        <f>IF((LEN('Copy paste to Here'!G67))&gt;5,((CONCATENATE('Copy paste to Here'!G67," &amp; ",'Copy paste to Here'!D67,"  &amp;  ",'Copy paste to Here'!E67))),"Empty Cell")</f>
        <v xml:space="preserve">Surgical steel eyebrow banana, 16g (1.2mm) with two internally threaded 3mm balls &amp; Length: 10mm  &amp;  </v>
      </c>
      <c r="B63" s="57" t="str">
        <f>'Copy paste to Here'!C67</f>
        <v>BNEBIN</v>
      </c>
      <c r="C63" s="57" t="s">
        <v>767</v>
      </c>
      <c r="D63" s="58">
        <f>Invoice!B67</f>
        <v>2</v>
      </c>
      <c r="E63" s="59">
        <f>'Shipping Invoice'!J67*$N$1</f>
        <v>28.05</v>
      </c>
      <c r="F63" s="59">
        <f t="shared" si="0"/>
        <v>56.1</v>
      </c>
      <c r="G63" s="60">
        <f t="shared" si="1"/>
        <v>28.05</v>
      </c>
      <c r="H63" s="63">
        <f t="shared" si="2"/>
        <v>56.1</v>
      </c>
    </row>
    <row r="64" spans="1:8" s="62" customFormat="1" ht="36">
      <c r="A64" s="56" t="str">
        <f>IF((LEN('Copy paste to Here'!G68))&gt;5,((CONCATENATE('Copy paste to Here'!G68," &amp; ",'Copy paste to Here'!D68,"  &amp;  ",'Copy paste to Here'!E68))),"Empty Cell")</f>
        <v>Clear bio flexible belly banana, 14g (1.6mm) with a 5mm and a 10mm jewel ball - length 5/8'' (16mm) ''cut to fit to your size'' &amp; Crystal Color: Clear  &amp;  Color: Clear</v>
      </c>
      <c r="B64" s="57" t="str">
        <f>'Copy paste to Here'!C68</f>
        <v>BNOCC</v>
      </c>
      <c r="C64" s="57" t="s">
        <v>769</v>
      </c>
      <c r="D64" s="58">
        <f>Invoice!B68</f>
        <v>1</v>
      </c>
      <c r="E64" s="59">
        <f>'Shipping Invoice'!J68*$N$1</f>
        <v>52.91</v>
      </c>
      <c r="F64" s="59">
        <f t="shared" si="0"/>
        <v>52.91</v>
      </c>
      <c r="G64" s="60">
        <f t="shared" si="1"/>
        <v>52.91</v>
      </c>
      <c r="H64" s="63">
        <f t="shared" si="2"/>
        <v>52.91</v>
      </c>
    </row>
    <row r="65" spans="1:8" s="62" customFormat="1" ht="36">
      <c r="A65" s="56" t="str">
        <f>IF((LEN('Copy paste to Here'!G69))&gt;5,((CONCATENATE('Copy paste to Here'!G69," &amp; ",'Copy paste to Here'!D69,"  &amp;  ",'Copy paste to Here'!E69))),"Empty Cell")</f>
        <v>Clear bio flexible belly banana, 14g (1.6mm) with a 5mm and a 10mm jewel ball - length 5/8'' (16mm) ''cut to fit to your size'' &amp; Crystal Color: Rose  &amp;  Color: Black</v>
      </c>
      <c r="B65" s="57" t="str">
        <f>'Copy paste to Here'!C69</f>
        <v>BNOCC</v>
      </c>
      <c r="C65" s="57" t="s">
        <v>769</v>
      </c>
      <c r="D65" s="58">
        <f>Invoice!B69</f>
        <v>1</v>
      </c>
      <c r="E65" s="59">
        <f>'Shipping Invoice'!J69*$N$1</f>
        <v>52.91</v>
      </c>
      <c r="F65" s="59">
        <f t="shared" si="0"/>
        <v>52.91</v>
      </c>
      <c r="G65" s="60">
        <f t="shared" si="1"/>
        <v>52.91</v>
      </c>
      <c r="H65" s="63">
        <f t="shared" si="2"/>
        <v>52.91</v>
      </c>
    </row>
    <row r="66" spans="1:8" s="62" customFormat="1" ht="36">
      <c r="A66" s="56" t="str">
        <f>IF((LEN('Copy paste to Here'!G70))&gt;5,((CONCATENATE('Copy paste to Here'!G70," &amp; ",'Copy paste to Here'!D70,"  &amp;  ",'Copy paste to Here'!E70))),"Empty Cell")</f>
        <v>Clear bio flexible belly banana, 14g (1.6mm) with a 5mm and a 10mm jewel ball - length 5/8'' (16mm) ''cut to fit to your size'' &amp; Crystal Color: Rose  &amp;  Color: Clear</v>
      </c>
      <c r="B66" s="57" t="str">
        <f>'Copy paste to Here'!C70</f>
        <v>BNOCC</v>
      </c>
      <c r="C66" s="57" t="s">
        <v>769</v>
      </c>
      <c r="D66" s="58">
        <f>Invoice!B70</f>
        <v>1</v>
      </c>
      <c r="E66" s="59">
        <f>'Shipping Invoice'!J70*$N$1</f>
        <v>52.91</v>
      </c>
      <c r="F66" s="59">
        <f t="shared" si="0"/>
        <v>52.91</v>
      </c>
      <c r="G66" s="60">
        <f t="shared" si="1"/>
        <v>52.91</v>
      </c>
      <c r="H66" s="63">
        <f t="shared" si="2"/>
        <v>52.91</v>
      </c>
    </row>
    <row r="67" spans="1:8" s="62" customFormat="1" ht="36">
      <c r="A67" s="56" t="str">
        <f>IF((LEN('Copy paste to Here'!G71))&gt;5,((CONCATENATE('Copy paste to Here'!G71," &amp; ",'Copy paste to Here'!D71,"  &amp;  ",'Copy paste to Here'!E71))),"Empty Cell")</f>
        <v>Clear bio flexible belly banana, 14g (1.6mm) with a 5mm and a 10mm jewel ball - length 5/8'' (16mm) ''cut to fit to your size'' &amp; Crystal Color: Amethyst  &amp;  Color: Clear</v>
      </c>
      <c r="B67" s="57" t="str">
        <f>'Copy paste to Here'!C71</f>
        <v>BNOCC</v>
      </c>
      <c r="C67" s="57" t="s">
        <v>769</v>
      </c>
      <c r="D67" s="58">
        <f>Invoice!B71</f>
        <v>1</v>
      </c>
      <c r="E67" s="59">
        <f>'Shipping Invoice'!J71*$N$1</f>
        <v>52.91</v>
      </c>
      <c r="F67" s="59">
        <f t="shared" si="0"/>
        <v>52.91</v>
      </c>
      <c r="G67" s="60">
        <f t="shared" si="1"/>
        <v>52.91</v>
      </c>
      <c r="H67" s="63">
        <f t="shared" si="2"/>
        <v>52.91</v>
      </c>
    </row>
    <row r="68" spans="1:8" s="62" customFormat="1" ht="24">
      <c r="A68" s="56" t="str">
        <f>IF((LEN('Copy paste to Here'!G72))&gt;5,((CONCATENATE('Copy paste to Here'!G72," &amp; ",'Copy paste to Here'!D72,"  &amp;  ",'Copy paste to Here'!E72))),"Empty Cell")</f>
        <v xml:space="preserve">Surgical steel circular barbell, 16g (1.2mm) with two 3mm balls &amp; Length: 10mm  &amp;  </v>
      </c>
      <c r="B68" s="57" t="str">
        <f>'Copy paste to Here'!C72</f>
        <v>CBEB</v>
      </c>
      <c r="C68" s="57" t="s">
        <v>770</v>
      </c>
      <c r="D68" s="58">
        <f>Invoice!B72</f>
        <v>5</v>
      </c>
      <c r="E68" s="59">
        <f>'Shipping Invoice'!J72*$N$1</f>
        <v>8.52</v>
      </c>
      <c r="F68" s="59">
        <f t="shared" si="0"/>
        <v>42.599999999999994</v>
      </c>
      <c r="G68" s="60">
        <f t="shared" si="1"/>
        <v>8.52</v>
      </c>
      <c r="H68" s="63">
        <f t="shared" si="2"/>
        <v>42.599999999999994</v>
      </c>
    </row>
    <row r="69" spans="1:8" s="62" customFormat="1" ht="24">
      <c r="A69" s="56" t="str">
        <f>IF((LEN('Copy paste to Here'!G73))&gt;5,((CONCATENATE('Copy paste to Here'!G73," &amp; ",'Copy paste to Here'!D73,"  &amp;  ",'Copy paste to Here'!E73))),"Empty Cell")</f>
        <v>PVD plated surgical steel circular barbell 20g (0.8mm) with two 3mm balls &amp; Length: 8mm  &amp;  Color: Gold</v>
      </c>
      <c r="B69" s="57" t="str">
        <f>'Copy paste to Here'!C73</f>
        <v>CBT20B</v>
      </c>
      <c r="C69" s="57" t="s">
        <v>772</v>
      </c>
      <c r="D69" s="58">
        <f>Invoice!B73</f>
        <v>5</v>
      </c>
      <c r="E69" s="59">
        <f>'Shipping Invoice'!J73*$N$1</f>
        <v>24.5</v>
      </c>
      <c r="F69" s="59">
        <f t="shared" si="0"/>
        <v>122.5</v>
      </c>
      <c r="G69" s="60">
        <f t="shared" si="1"/>
        <v>24.5</v>
      </c>
      <c r="H69" s="63">
        <f t="shared" si="2"/>
        <v>122.5</v>
      </c>
    </row>
    <row r="70" spans="1:8" s="62" customFormat="1" ht="24">
      <c r="A70" s="56" t="str">
        <f>IF((LEN('Copy paste to Here'!G74))&gt;5,((CONCATENATE('Copy paste to Here'!G74," &amp; ",'Copy paste to Here'!D74,"  &amp;  ",'Copy paste to Here'!E74))),"Empty Cell")</f>
        <v>Anodized surgical steel circular barbell, 14g (1.6mm) with two 4mm balls &amp; Length: 8mm  &amp;  Color: Black</v>
      </c>
      <c r="B70" s="57" t="str">
        <f>'Copy paste to Here'!C74</f>
        <v>CBTB4</v>
      </c>
      <c r="C70" s="57" t="s">
        <v>774</v>
      </c>
      <c r="D70" s="58">
        <f>Invoice!B74</f>
        <v>3</v>
      </c>
      <c r="E70" s="59">
        <f>'Shipping Invoice'!J74*$N$1</f>
        <v>22.72</v>
      </c>
      <c r="F70" s="59">
        <f t="shared" si="0"/>
        <v>68.16</v>
      </c>
      <c r="G70" s="60">
        <f t="shared" si="1"/>
        <v>22.72</v>
      </c>
      <c r="H70" s="63">
        <f t="shared" si="2"/>
        <v>68.16</v>
      </c>
    </row>
    <row r="71" spans="1:8" s="62" customFormat="1" ht="24">
      <c r="A71" s="56" t="str">
        <f>IF((LEN('Copy paste to Here'!G75))&gt;5,((CONCATENATE('Copy paste to Here'!G75," &amp; ",'Copy paste to Here'!D75,"  &amp;  ",'Copy paste to Here'!E75))),"Empty Cell")</f>
        <v xml:space="preserve">High polished surgical steel double flared flesh tunnel - size 12g to 2'' (2mm - 52mm) &amp; Gauge: 5mm  &amp;  </v>
      </c>
      <c r="B71" s="57" t="str">
        <f>'Copy paste to Here'!C75</f>
        <v>DPG</v>
      </c>
      <c r="C71" s="57" t="s">
        <v>840</v>
      </c>
      <c r="D71" s="58">
        <f>Invoice!B75</f>
        <v>8</v>
      </c>
      <c r="E71" s="59">
        <f>'Shipping Invoice'!J75*$N$1</f>
        <v>18.46</v>
      </c>
      <c r="F71" s="59">
        <f t="shared" si="0"/>
        <v>147.68</v>
      </c>
      <c r="G71" s="60">
        <f t="shared" si="1"/>
        <v>18.46</v>
      </c>
      <c r="H71" s="63">
        <f t="shared" si="2"/>
        <v>147.68</v>
      </c>
    </row>
    <row r="72" spans="1:8" s="62" customFormat="1" ht="24">
      <c r="A72" s="56" t="str">
        <f>IF((LEN('Copy paste to Here'!G76))&gt;5,((CONCATENATE('Copy paste to Here'!G76," &amp; ",'Copy paste to Here'!D76,"  &amp;  ",'Copy paste to Here'!E76))),"Empty Cell")</f>
        <v xml:space="preserve">High polished surgical steel double flared flesh tunnel - size 12g to 2'' (2mm - 52mm) &amp; Gauge: 6mm  &amp;  </v>
      </c>
      <c r="B72" s="57" t="str">
        <f>'Copy paste to Here'!C76</f>
        <v>DPG</v>
      </c>
      <c r="C72" s="57" t="s">
        <v>841</v>
      </c>
      <c r="D72" s="58">
        <f>Invoice!B76</f>
        <v>2</v>
      </c>
      <c r="E72" s="59">
        <f>'Shipping Invoice'!J76*$N$1</f>
        <v>20.59</v>
      </c>
      <c r="F72" s="59">
        <f t="shared" si="0"/>
        <v>41.18</v>
      </c>
      <c r="G72" s="60">
        <f t="shared" si="1"/>
        <v>20.59</v>
      </c>
      <c r="H72" s="63">
        <f t="shared" si="2"/>
        <v>41.18</v>
      </c>
    </row>
    <row r="73" spans="1:8" s="62" customFormat="1" ht="24">
      <c r="A73" s="56" t="str">
        <f>IF((LEN('Copy paste to Here'!G77))&gt;5,((CONCATENATE('Copy paste to Here'!G77," &amp; ",'Copy paste to Here'!D77,"  &amp;  ",'Copy paste to Here'!E77))),"Empty Cell")</f>
        <v xml:space="preserve">High polished surgical steel double flared flesh tunnel - size 12g to 2'' (2mm - 52mm) &amp; Gauge: 8mm  &amp;  </v>
      </c>
      <c r="B73" s="57" t="str">
        <f>'Copy paste to Here'!C77</f>
        <v>DPG</v>
      </c>
      <c r="C73" s="57" t="s">
        <v>842</v>
      </c>
      <c r="D73" s="58">
        <f>Invoice!B77</f>
        <v>4</v>
      </c>
      <c r="E73" s="59">
        <f>'Shipping Invoice'!J77*$N$1</f>
        <v>22.72</v>
      </c>
      <c r="F73" s="59">
        <f t="shared" si="0"/>
        <v>90.88</v>
      </c>
      <c r="G73" s="60">
        <f t="shared" si="1"/>
        <v>22.72</v>
      </c>
      <c r="H73" s="63">
        <f t="shared" si="2"/>
        <v>90.88</v>
      </c>
    </row>
    <row r="74" spans="1:8" s="62" customFormat="1" ht="24">
      <c r="A74" s="56" t="str">
        <f>IF((LEN('Copy paste to Here'!G78))&gt;5,((CONCATENATE('Copy paste to Here'!G78," &amp; ",'Copy paste to Here'!D78,"  &amp;  ",'Copy paste to Here'!E78))),"Empty Cell")</f>
        <v xml:space="preserve">High polished surgical steel double flared flesh tunnel - size 12g to 2'' (2mm - 52mm) &amp; Gauge: 10mm  &amp;  </v>
      </c>
      <c r="B74" s="57" t="str">
        <f>'Copy paste to Here'!C78</f>
        <v>DPG</v>
      </c>
      <c r="C74" s="57" t="s">
        <v>843</v>
      </c>
      <c r="D74" s="58">
        <f>Invoice!B78</f>
        <v>14</v>
      </c>
      <c r="E74" s="59">
        <f>'Shipping Invoice'!J78*$N$1</f>
        <v>25.92</v>
      </c>
      <c r="F74" s="59">
        <f t="shared" si="0"/>
        <v>362.88</v>
      </c>
      <c r="G74" s="60">
        <f t="shared" si="1"/>
        <v>25.92</v>
      </c>
      <c r="H74" s="63">
        <f t="shared" si="2"/>
        <v>362.88</v>
      </c>
    </row>
    <row r="75" spans="1:8" s="62" customFormat="1">
      <c r="A75" s="56" t="str">
        <f>IF((LEN('Copy paste to Here'!G79))&gt;5,((CONCATENATE('Copy paste to Here'!G79," &amp; ",'Copy paste to Here'!D79,"  &amp;  ",'Copy paste to Here'!E79))),"Empty Cell")</f>
        <v xml:space="preserve">Coconut wood double flared flesh tunnel &amp; Gauge: 6mm  &amp;  </v>
      </c>
      <c r="B75" s="57" t="str">
        <f>'Copy paste to Here'!C79</f>
        <v>DPWB</v>
      </c>
      <c r="C75" s="57" t="s">
        <v>844</v>
      </c>
      <c r="D75" s="58">
        <f>Invoice!B79</f>
        <v>2</v>
      </c>
      <c r="E75" s="59">
        <f>'Shipping Invoice'!J79*$N$1</f>
        <v>36.93</v>
      </c>
      <c r="F75" s="59">
        <f t="shared" si="0"/>
        <v>73.86</v>
      </c>
      <c r="G75" s="60">
        <f t="shared" si="1"/>
        <v>36.93</v>
      </c>
      <c r="H75" s="63">
        <f t="shared" si="2"/>
        <v>73.86</v>
      </c>
    </row>
    <row r="76" spans="1:8" s="62" customFormat="1" ht="24">
      <c r="A76" s="56" t="str">
        <f>IF((LEN('Copy paste to Here'!G80))&gt;5,((CONCATENATE('Copy paste to Here'!G80," &amp; ",'Copy paste to Here'!D80,"  &amp;  ",'Copy paste to Here'!E80))),"Empty Cell")</f>
        <v>PVD plated surgical steel double flared flesh tunnel - 12g (2mm) to 2'' (52mm) &amp; Gauge: 5mm  &amp;  Color: Black</v>
      </c>
      <c r="B76" s="57" t="str">
        <f>'Copy paste to Here'!C80</f>
        <v>DTPG</v>
      </c>
      <c r="C76" s="57" t="s">
        <v>845</v>
      </c>
      <c r="D76" s="58">
        <f>Invoice!B80</f>
        <v>8</v>
      </c>
      <c r="E76" s="59">
        <f>'Shipping Invoice'!J80*$N$1</f>
        <v>39.770000000000003</v>
      </c>
      <c r="F76" s="59">
        <f t="shared" si="0"/>
        <v>318.16000000000003</v>
      </c>
      <c r="G76" s="60">
        <f t="shared" si="1"/>
        <v>39.770000000000003</v>
      </c>
      <c r="H76" s="63">
        <f t="shared" si="2"/>
        <v>318.16000000000003</v>
      </c>
    </row>
    <row r="77" spans="1:8" s="62" customFormat="1" ht="24">
      <c r="A77" s="56" t="str">
        <f>IF((LEN('Copy paste to Here'!G81))&gt;5,((CONCATENATE('Copy paste to Here'!G81," &amp; ",'Copy paste to Here'!D81,"  &amp;  ",'Copy paste to Here'!E81))),"Empty Cell")</f>
        <v>PVD plated surgical steel double flared flesh tunnel - 12g (2mm) to 2'' (52mm) &amp; Gauge: 6mm  &amp;  Color: Black</v>
      </c>
      <c r="B77" s="57" t="str">
        <f>'Copy paste to Here'!C81</f>
        <v>DTPG</v>
      </c>
      <c r="C77" s="57" t="s">
        <v>846</v>
      </c>
      <c r="D77" s="58">
        <f>Invoice!B81</f>
        <v>8</v>
      </c>
      <c r="E77" s="59">
        <f>'Shipping Invoice'!J81*$N$1</f>
        <v>41.19</v>
      </c>
      <c r="F77" s="59">
        <f t="shared" si="0"/>
        <v>329.52</v>
      </c>
      <c r="G77" s="60">
        <f t="shared" si="1"/>
        <v>41.19</v>
      </c>
      <c r="H77" s="63">
        <f t="shared" si="2"/>
        <v>329.52</v>
      </c>
    </row>
    <row r="78" spans="1:8" s="62" customFormat="1" ht="24">
      <c r="A78" s="56" t="str">
        <f>IF((LEN('Copy paste to Here'!G82))&gt;5,((CONCATENATE('Copy paste to Here'!G82," &amp; ",'Copy paste to Here'!D82,"  &amp;  ",'Copy paste to Here'!E82))),"Empty Cell")</f>
        <v>PVD plated surgical steel double flared flesh tunnel - 12g (2mm) to 2'' (52mm) &amp; Gauge: 10mm  &amp;  Color: Black</v>
      </c>
      <c r="B78" s="57" t="str">
        <f>'Copy paste to Here'!C82</f>
        <v>DTPG</v>
      </c>
      <c r="C78" s="57" t="s">
        <v>847</v>
      </c>
      <c r="D78" s="58">
        <f>Invoice!B82</f>
        <v>14</v>
      </c>
      <c r="E78" s="59">
        <f>'Shipping Invoice'!J82*$N$1</f>
        <v>48.65</v>
      </c>
      <c r="F78" s="59">
        <f t="shared" si="0"/>
        <v>681.1</v>
      </c>
      <c r="G78" s="60">
        <f t="shared" si="1"/>
        <v>48.65</v>
      </c>
      <c r="H78" s="63">
        <f t="shared" si="2"/>
        <v>681.1</v>
      </c>
    </row>
    <row r="79" spans="1:8" s="62" customFormat="1" ht="24">
      <c r="A79" s="56" t="str">
        <f>IF((LEN('Copy paste to Here'!G83))&gt;5,((CONCATENATE('Copy paste to Here'!G83," &amp; ",'Copy paste to Here'!D83,"  &amp;  ",'Copy paste to Here'!E83))),"Empty Cell")</f>
        <v xml:space="preserve">Bio flexible eyebrow retainer, 16g (1.2mm) - length 1/4'' to 1/2'' (6mm to 12mm) &amp; Length: 6mm  &amp;  </v>
      </c>
      <c r="B79" s="57" t="str">
        <f>'Copy paste to Here'!C83</f>
        <v>EBRT</v>
      </c>
      <c r="C79" s="57" t="s">
        <v>782</v>
      </c>
      <c r="D79" s="58">
        <f>Invoice!B83</f>
        <v>8</v>
      </c>
      <c r="E79" s="59">
        <f>'Shipping Invoice'!J83*$N$1</f>
        <v>4.97</v>
      </c>
      <c r="F79" s="59">
        <f t="shared" si="0"/>
        <v>39.76</v>
      </c>
      <c r="G79" s="60">
        <f t="shared" si="1"/>
        <v>4.97</v>
      </c>
      <c r="H79" s="63">
        <f t="shared" si="2"/>
        <v>39.76</v>
      </c>
    </row>
    <row r="80" spans="1:8" s="62" customFormat="1" ht="24">
      <c r="A80" s="56" t="str">
        <f>IF((LEN('Copy paste to Here'!G84))&gt;5,((CONCATENATE('Copy paste to Here'!G84," &amp; ",'Copy paste to Here'!D84,"  &amp;  ",'Copy paste to Here'!E84))),"Empty Cell")</f>
        <v>Bioflex circular barbell, 16g (1.2mm) with two 3mm balls &amp; Length: 10mm  &amp;  Color: Clear</v>
      </c>
      <c r="B80" s="57" t="str">
        <f>'Copy paste to Here'!C84</f>
        <v>FCBEVB</v>
      </c>
      <c r="C80" s="57" t="s">
        <v>783</v>
      </c>
      <c r="D80" s="58">
        <f>Invoice!B84</f>
        <v>4</v>
      </c>
      <c r="E80" s="59">
        <f>'Shipping Invoice'!J84*$N$1</f>
        <v>8.52</v>
      </c>
      <c r="F80" s="59">
        <f t="shared" si="0"/>
        <v>34.08</v>
      </c>
      <c r="G80" s="60">
        <f t="shared" si="1"/>
        <v>8.52</v>
      </c>
      <c r="H80" s="63">
        <f t="shared" si="2"/>
        <v>34.08</v>
      </c>
    </row>
    <row r="81" spans="1:8" s="62" customFormat="1" ht="24">
      <c r="A81" s="56" t="str">
        <f>IF((LEN('Copy paste to Here'!G85))&gt;5,((CONCATENATE('Copy paste to Here'!G85," &amp; ",'Copy paste to Here'!D85,"  &amp;  ",'Copy paste to Here'!E85))),"Empty Cell")</f>
        <v>Silicone double flared flesh tunnel &amp; Gauge: 12mm  &amp;  Color: Black</v>
      </c>
      <c r="B81" s="57" t="str">
        <f>'Copy paste to Here'!C85</f>
        <v>FPSI</v>
      </c>
      <c r="C81" s="57" t="s">
        <v>848</v>
      </c>
      <c r="D81" s="58">
        <f>Invoice!B85</f>
        <v>2</v>
      </c>
      <c r="E81" s="59">
        <f>'Shipping Invoice'!J85*$N$1</f>
        <v>19.88</v>
      </c>
      <c r="F81" s="59">
        <f t="shared" si="0"/>
        <v>39.76</v>
      </c>
      <c r="G81" s="60">
        <f t="shared" si="1"/>
        <v>19.88</v>
      </c>
      <c r="H81" s="63">
        <f t="shared" si="2"/>
        <v>39.76</v>
      </c>
    </row>
    <row r="82" spans="1:8" s="62" customFormat="1" ht="24">
      <c r="A82" s="56" t="str">
        <f>IF((LEN('Copy paste to Here'!G86))&gt;5,((CONCATENATE('Copy paste to Here'!G86," &amp; ",'Copy paste to Here'!D86,"  &amp;  ",'Copy paste to Here'!E86))),"Empty Cell")</f>
        <v>PVD plated surgical steel screw-fit flesh tunnel &amp; Gauge: 10mm  &amp;  Color: Black</v>
      </c>
      <c r="B82" s="57" t="str">
        <f>'Copy paste to Here'!C86</f>
        <v>FTPG</v>
      </c>
      <c r="C82" s="57" t="s">
        <v>849</v>
      </c>
      <c r="D82" s="58">
        <f>Invoice!B86</f>
        <v>4</v>
      </c>
      <c r="E82" s="59">
        <f>'Shipping Invoice'!J86*$N$1</f>
        <v>118.6</v>
      </c>
      <c r="F82" s="59">
        <f t="shared" si="0"/>
        <v>474.4</v>
      </c>
      <c r="G82" s="60">
        <f t="shared" si="1"/>
        <v>118.6</v>
      </c>
      <c r="H82" s="63">
        <f t="shared" si="2"/>
        <v>474.4</v>
      </c>
    </row>
    <row r="83" spans="1:8" s="62" customFormat="1" ht="36">
      <c r="A83" s="56" t="str">
        <f>IF((LEN('Copy paste to Here'!G87))&gt;5,((CONCATENATE('Copy paste to Here'!G87," &amp; ",'Copy paste to Here'!D87,"  &amp;  ",'Copy paste to Here'!E87))),"Empty Cell")</f>
        <v>Anodized 316L steel triple tragus piercing barbell, 16g (1.2mm) with 3mm lower ball and 2.5mm to 4mm upper cone &amp; Length: 6mm with 4mm top part  &amp;  Color: Black</v>
      </c>
      <c r="B83" s="57" t="str">
        <f>'Copy paste to Here'!C87</f>
        <v>HEXTBCN</v>
      </c>
      <c r="C83" s="57" t="s">
        <v>850</v>
      </c>
      <c r="D83" s="58">
        <f>Invoice!B87</f>
        <v>2</v>
      </c>
      <c r="E83" s="59">
        <f>'Shipping Invoice'!J87*$N$1</f>
        <v>23.08</v>
      </c>
      <c r="F83" s="59">
        <f t="shared" ref="F83:F146" si="3">D83*E83</f>
        <v>46.16</v>
      </c>
      <c r="G83" s="60">
        <f t="shared" ref="G83:G146" si="4">E83*$E$14</f>
        <v>23.08</v>
      </c>
      <c r="H83" s="63">
        <f t="shared" ref="H83:H146" si="5">D83*G83</f>
        <v>46.16</v>
      </c>
    </row>
    <row r="84" spans="1:8" s="62" customFormat="1" ht="24">
      <c r="A84" s="56" t="str">
        <f>IF((LEN('Copy paste to Here'!G88))&gt;5,((CONCATENATE('Copy paste to Here'!G88," &amp; ",'Copy paste to Here'!D88,"  &amp;  ",'Copy paste to Here'!E88))),"Empty Cell")</f>
        <v xml:space="preserve">High polished surgical steel fake plug with rubber O-Rings &amp; Size: 6mm  &amp;  </v>
      </c>
      <c r="B84" s="57" t="str">
        <f>'Copy paste to Here'!C88</f>
        <v>IPR</v>
      </c>
      <c r="C84" s="57" t="s">
        <v>851</v>
      </c>
      <c r="D84" s="58">
        <f>Invoice!B88</f>
        <v>4</v>
      </c>
      <c r="E84" s="59">
        <f>'Shipping Invoice'!J88*$N$1</f>
        <v>13.85</v>
      </c>
      <c r="F84" s="59">
        <f t="shared" si="3"/>
        <v>55.4</v>
      </c>
      <c r="G84" s="60">
        <f t="shared" si="4"/>
        <v>13.85</v>
      </c>
      <c r="H84" s="63">
        <f t="shared" si="5"/>
        <v>55.4</v>
      </c>
    </row>
    <row r="85" spans="1:8" s="62" customFormat="1" ht="24">
      <c r="A85" s="56" t="str">
        <f>IF((LEN('Copy paste to Here'!G89))&gt;5,((CONCATENATE('Copy paste to Here'!G89," &amp; ",'Copy paste to Here'!D89,"  &amp;  ",'Copy paste to Here'!E89))),"Empty Cell")</f>
        <v>Anodized surgical steel fake plug with rubber O-Rings &amp; Size: 6mm  &amp;  Color: Blue</v>
      </c>
      <c r="B85" s="57" t="str">
        <f>'Copy paste to Here'!C89</f>
        <v>IPTR</v>
      </c>
      <c r="C85" s="57" t="s">
        <v>852</v>
      </c>
      <c r="D85" s="58">
        <f>Invoice!B89</f>
        <v>4</v>
      </c>
      <c r="E85" s="59">
        <f>'Shipping Invoice'!J89*$N$1</f>
        <v>22.72</v>
      </c>
      <c r="F85" s="59">
        <f t="shared" si="3"/>
        <v>90.88</v>
      </c>
      <c r="G85" s="60">
        <f t="shared" si="4"/>
        <v>22.72</v>
      </c>
      <c r="H85" s="63">
        <f t="shared" si="5"/>
        <v>90.88</v>
      </c>
    </row>
    <row r="86" spans="1:8" s="62" customFormat="1" ht="24">
      <c r="A86" s="56" t="str">
        <f>IF((LEN('Copy paste to Here'!G90))&gt;5,((CONCATENATE('Copy paste to Here'!G90," &amp; ",'Copy paste to Here'!D90,"  &amp;  ",'Copy paste to Here'!E90))),"Empty Cell")</f>
        <v>PVD plated 316L steel labret, 18g (1mm) with 3mm ball &amp; Color: High Polish  &amp;  Length: 8mm</v>
      </c>
      <c r="B86" s="57" t="str">
        <f>'Copy paste to Here'!C90</f>
        <v>LB18B3</v>
      </c>
      <c r="C86" s="57" t="s">
        <v>796</v>
      </c>
      <c r="D86" s="58">
        <f>Invoice!B90</f>
        <v>36</v>
      </c>
      <c r="E86" s="59">
        <f>'Shipping Invoice'!J90*$N$1</f>
        <v>6.75</v>
      </c>
      <c r="F86" s="59">
        <f t="shared" si="3"/>
        <v>243</v>
      </c>
      <c r="G86" s="60">
        <f t="shared" si="4"/>
        <v>6.75</v>
      </c>
      <c r="H86" s="63">
        <f t="shared" si="5"/>
        <v>243</v>
      </c>
    </row>
    <row r="87" spans="1:8" s="62" customFormat="1" ht="48">
      <c r="A87" s="56" t="str">
        <f>IF((LEN('Copy paste to Here'!G91))&gt;5,((CONCATENATE('Copy paste to Here'!G91," &amp; ",'Copy paste to Here'!D91,"  &amp;  ",'Copy paste to Here'!E91))),"Empty Cell")</f>
        <v>Surgical steel internally threaded labret, 16g (1.2mm) with bezel set jewel flat head sized 1.5mm to 4mm for triple tragus piercings &amp; Length: 6mm with 3mm top part  &amp;  Crystal Color: Clear</v>
      </c>
      <c r="B87" s="57" t="str">
        <f>'Copy paste to Here'!C91</f>
        <v>LBIRC</v>
      </c>
      <c r="C87" s="57" t="s">
        <v>853</v>
      </c>
      <c r="D87" s="58">
        <f>Invoice!B91</f>
        <v>9</v>
      </c>
      <c r="E87" s="59">
        <f>'Shipping Invoice'!J91*$N$1</f>
        <v>29.83</v>
      </c>
      <c r="F87" s="59">
        <f t="shared" si="3"/>
        <v>268.46999999999997</v>
      </c>
      <c r="G87" s="60">
        <f t="shared" si="4"/>
        <v>29.83</v>
      </c>
      <c r="H87" s="63">
        <f t="shared" si="5"/>
        <v>268.46999999999997</v>
      </c>
    </row>
    <row r="88" spans="1:8" s="62" customFormat="1" ht="48">
      <c r="A88" s="56" t="str">
        <f>IF((LEN('Copy paste to Here'!G92))&gt;5,((CONCATENATE('Copy paste to Here'!G92," &amp; ",'Copy paste to Here'!D92,"  &amp;  ",'Copy paste to Here'!E92))),"Empty Cell")</f>
        <v>Surgical steel internally threaded labret, 16g (1.2mm) with bezel set jewel flat head sized 1.5mm to 4mm for triple tragus piercings &amp; Length: 6mm with 3mm top part  &amp;  Crystal Color: Sapphire</v>
      </c>
      <c r="B88" s="57" t="str">
        <f>'Copy paste to Here'!C92</f>
        <v>LBIRC</v>
      </c>
      <c r="C88" s="57" t="s">
        <v>853</v>
      </c>
      <c r="D88" s="58">
        <f>Invoice!B92</f>
        <v>7</v>
      </c>
      <c r="E88" s="59">
        <f>'Shipping Invoice'!J92*$N$1</f>
        <v>29.83</v>
      </c>
      <c r="F88" s="59">
        <f t="shared" si="3"/>
        <v>208.81</v>
      </c>
      <c r="G88" s="60">
        <f t="shared" si="4"/>
        <v>29.83</v>
      </c>
      <c r="H88" s="63">
        <f t="shared" si="5"/>
        <v>208.81</v>
      </c>
    </row>
    <row r="89" spans="1:8" s="62" customFormat="1" ht="36">
      <c r="A89" s="56" t="str">
        <f>IF((LEN('Copy paste to Here'!G93))&gt;5,((CONCATENATE('Copy paste to Here'!G93," &amp; ",'Copy paste to Here'!D93,"  &amp;  ",'Copy paste to Here'!E93))),"Empty Cell")</f>
        <v>Surgical steel internally threaded labret, 16g (1.2mm) with bezel set jewel flat head sized 1.5mm to 4mm for triple tragus piercings &amp; Length: 6mm with 3mm top part  &amp;  Crystal Color: Jet</v>
      </c>
      <c r="B89" s="57" t="str">
        <f>'Copy paste to Here'!C93</f>
        <v>LBIRC</v>
      </c>
      <c r="C89" s="57" t="s">
        <v>853</v>
      </c>
      <c r="D89" s="58">
        <f>Invoice!B93</f>
        <v>2</v>
      </c>
      <c r="E89" s="59">
        <f>'Shipping Invoice'!J93*$N$1</f>
        <v>29.83</v>
      </c>
      <c r="F89" s="59">
        <f t="shared" si="3"/>
        <v>59.66</v>
      </c>
      <c r="G89" s="60">
        <f t="shared" si="4"/>
        <v>29.83</v>
      </c>
      <c r="H89" s="63">
        <f t="shared" si="5"/>
        <v>59.66</v>
      </c>
    </row>
    <row r="90" spans="1:8" s="62" customFormat="1" ht="24">
      <c r="A90" s="56" t="str">
        <f>IF((LEN('Copy paste to Here'!G94))&gt;5,((CONCATENATE('Copy paste to Here'!G94," &amp; ",'Copy paste to Here'!D94,"  &amp;  ",'Copy paste to Here'!E94))),"Empty Cell")</f>
        <v>16g Flexible acrylic labret retainer with push in disc &amp; Length: 6mm  &amp;  Color: Clear</v>
      </c>
      <c r="B90" s="57" t="str">
        <f>'Copy paste to Here'!C94</f>
        <v>LBRT16</v>
      </c>
      <c r="C90" s="57" t="s">
        <v>800</v>
      </c>
      <c r="D90" s="58">
        <f>Invoice!B94</f>
        <v>2</v>
      </c>
      <c r="E90" s="59">
        <f>'Shipping Invoice'!J94*$N$1</f>
        <v>4.97</v>
      </c>
      <c r="F90" s="59">
        <f t="shared" si="3"/>
        <v>9.94</v>
      </c>
      <c r="G90" s="60">
        <f t="shared" si="4"/>
        <v>4.97</v>
      </c>
      <c r="H90" s="63">
        <f t="shared" si="5"/>
        <v>9.94</v>
      </c>
    </row>
    <row r="91" spans="1:8" s="62" customFormat="1" ht="24">
      <c r="A91" s="56" t="str">
        <f>IF((LEN('Copy paste to Here'!G95))&gt;5,((CONCATENATE('Copy paste to Here'!G95," &amp; ",'Copy paste to Here'!D95,"  &amp;  ",'Copy paste to Here'!E95))),"Empty Cell")</f>
        <v>16g Flexible acrylic labret retainer with push in disc &amp; Length: 8mm  &amp;  Color: Clear</v>
      </c>
      <c r="B91" s="57" t="str">
        <f>'Copy paste to Here'!C95</f>
        <v>LBRT16</v>
      </c>
      <c r="C91" s="57" t="s">
        <v>800</v>
      </c>
      <c r="D91" s="58">
        <f>Invoice!B95</f>
        <v>6</v>
      </c>
      <c r="E91" s="59">
        <f>'Shipping Invoice'!J95*$N$1</f>
        <v>4.97</v>
      </c>
      <c r="F91" s="59">
        <f t="shared" si="3"/>
        <v>29.82</v>
      </c>
      <c r="G91" s="60">
        <f t="shared" si="4"/>
        <v>4.97</v>
      </c>
      <c r="H91" s="63">
        <f t="shared" si="5"/>
        <v>29.82</v>
      </c>
    </row>
    <row r="92" spans="1:8" s="62" customFormat="1" ht="24">
      <c r="A92" s="56" t="str">
        <f>IF((LEN('Copy paste to Here'!G96))&gt;5,((CONCATENATE('Copy paste to Here'!G96," &amp; ",'Copy paste to Here'!D96,"  &amp;  ",'Copy paste to Here'!E96))),"Empty Cell")</f>
        <v>Premium PVD plated surgical steel labret, 16g (1.2mm) with a 3mm ball &amp; Length: 6mm  &amp;  Color: Pink</v>
      </c>
      <c r="B92" s="57" t="str">
        <f>'Copy paste to Here'!C96</f>
        <v>LBTB3</v>
      </c>
      <c r="C92" s="57" t="s">
        <v>802</v>
      </c>
      <c r="D92" s="58">
        <f>Invoice!B96</f>
        <v>8</v>
      </c>
      <c r="E92" s="59">
        <f>'Shipping Invoice'!J96*$N$1</f>
        <v>20.95</v>
      </c>
      <c r="F92" s="59">
        <f t="shared" si="3"/>
        <v>167.6</v>
      </c>
      <c r="G92" s="60">
        <f t="shared" si="4"/>
        <v>20.95</v>
      </c>
      <c r="H92" s="63">
        <f t="shared" si="5"/>
        <v>167.6</v>
      </c>
    </row>
    <row r="93" spans="1:8" s="62" customFormat="1" ht="24">
      <c r="A93" s="56" t="str">
        <f>IF((LEN('Copy paste to Here'!G97))&gt;5,((CONCATENATE('Copy paste to Here'!G97," &amp; ",'Copy paste to Here'!D97,"  &amp;  ",'Copy paste to Here'!E97))),"Empty Cell")</f>
        <v>Premium PVD plated surgical steel labret, 16g (1.2mm) with a 3mm ball &amp; Length: 8mm  &amp;  Color: Pink</v>
      </c>
      <c r="B93" s="57" t="str">
        <f>'Copy paste to Here'!C97</f>
        <v>LBTB3</v>
      </c>
      <c r="C93" s="57" t="s">
        <v>802</v>
      </c>
      <c r="D93" s="58">
        <f>Invoice!B97</f>
        <v>3</v>
      </c>
      <c r="E93" s="59">
        <f>'Shipping Invoice'!J97*$N$1</f>
        <v>20.95</v>
      </c>
      <c r="F93" s="59">
        <f t="shared" si="3"/>
        <v>62.849999999999994</v>
      </c>
      <c r="G93" s="60">
        <f t="shared" si="4"/>
        <v>20.95</v>
      </c>
      <c r="H93" s="63">
        <f t="shared" si="5"/>
        <v>62.849999999999994</v>
      </c>
    </row>
    <row r="94" spans="1:8" s="62" customFormat="1" ht="24">
      <c r="A94" s="56" t="str">
        <f>IF((LEN('Copy paste to Here'!G98))&gt;5,((CONCATENATE('Copy paste to Here'!G98," &amp; ",'Copy paste to Here'!D98,"  &amp;  ",'Copy paste to Here'!E98))),"Empty Cell")</f>
        <v>Premium PVD plated surgical steel labret, 16g (1.2mm) with a 3mm ball &amp; Length: 8mm  &amp;  Color: Purple</v>
      </c>
      <c r="B94" s="57" t="str">
        <f>'Copy paste to Here'!C98</f>
        <v>LBTB3</v>
      </c>
      <c r="C94" s="57" t="s">
        <v>802</v>
      </c>
      <c r="D94" s="58">
        <f>Invoice!B98</f>
        <v>6</v>
      </c>
      <c r="E94" s="59">
        <f>'Shipping Invoice'!J98*$N$1</f>
        <v>20.95</v>
      </c>
      <c r="F94" s="59">
        <f t="shared" si="3"/>
        <v>125.69999999999999</v>
      </c>
      <c r="G94" s="60">
        <f t="shared" si="4"/>
        <v>20.95</v>
      </c>
      <c r="H94" s="63">
        <f t="shared" si="5"/>
        <v>125.69999999999999</v>
      </c>
    </row>
    <row r="95" spans="1:8" s="62" customFormat="1" ht="24">
      <c r="A95" s="56" t="str">
        <f>IF((LEN('Copy paste to Here'!G99))&gt;5,((CONCATENATE('Copy paste to Here'!G99," &amp; ",'Copy paste to Here'!D99,"  &amp;  ",'Copy paste to Here'!E99))),"Empty Cell")</f>
        <v>Premium PVD plated surgical steel labret, 16g (1.2mm) with a 3mm ball &amp; Length: 10mm  &amp;  Color: Blue</v>
      </c>
      <c r="B95" s="57" t="str">
        <f>'Copy paste to Here'!C99</f>
        <v>LBTB3</v>
      </c>
      <c r="C95" s="57" t="s">
        <v>802</v>
      </c>
      <c r="D95" s="58">
        <f>Invoice!B99</f>
        <v>2</v>
      </c>
      <c r="E95" s="59">
        <f>'Shipping Invoice'!J99*$N$1</f>
        <v>20.95</v>
      </c>
      <c r="F95" s="59">
        <f t="shared" si="3"/>
        <v>41.9</v>
      </c>
      <c r="G95" s="60">
        <f t="shared" si="4"/>
        <v>20.95</v>
      </c>
      <c r="H95" s="63">
        <f t="shared" si="5"/>
        <v>41.9</v>
      </c>
    </row>
    <row r="96" spans="1:8" s="62" customFormat="1" ht="24">
      <c r="A96" s="56" t="str">
        <f>IF((LEN('Copy paste to Here'!G100))&gt;5,((CONCATENATE('Copy paste to Here'!G100," &amp; ",'Copy paste to Here'!D100,"  &amp;  ",'Copy paste to Here'!E100))),"Empty Cell")</f>
        <v>Anodized surgical steel labret, 14g (1.6mm) with a 4mm ball &amp; Length: 6mm  &amp;  Color: Blue</v>
      </c>
      <c r="B96" s="57" t="str">
        <f>'Copy paste to Here'!C100</f>
        <v>LBTB4</v>
      </c>
      <c r="C96" s="57" t="s">
        <v>806</v>
      </c>
      <c r="D96" s="58">
        <f>Invoice!B100</f>
        <v>3</v>
      </c>
      <c r="E96" s="59">
        <f>'Shipping Invoice'!J100*$N$1</f>
        <v>20.95</v>
      </c>
      <c r="F96" s="59">
        <f t="shared" si="3"/>
        <v>62.849999999999994</v>
      </c>
      <c r="G96" s="60">
        <f t="shared" si="4"/>
        <v>20.95</v>
      </c>
      <c r="H96" s="63">
        <f t="shared" si="5"/>
        <v>62.849999999999994</v>
      </c>
    </row>
    <row r="97" spans="1:8" s="62" customFormat="1" ht="24">
      <c r="A97" s="56" t="str">
        <f>IF((LEN('Copy paste to Here'!G101))&gt;5,((CONCATENATE('Copy paste to Here'!G101," &amp; ",'Copy paste to Here'!D101,"  &amp;  ",'Copy paste to Here'!E101))),"Empty Cell")</f>
        <v>Premium PVD plated surgical steel labret, 16g (1.2mm) with a 3mm cone &amp; Length: 10mm  &amp;  Color: Blue</v>
      </c>
      <c r="B97" s="57" t="str">
        <f>'Copy paste to Here'!C101</f>
        <v>LBTCN3</v>
      </c>
      <c r="C97" s="57" t="s">
        <v>659</v>
      </c>
      <c r="D97" s="58">
        <f>Invoice!B101</f>
        <v>2</v>
      </c>
      <c r="E97" s="59">
        <f>'Shipping Invoice'!J101*$N$1</f>
        <v>20.95</v>
      </c>
      <c r="F97" s="59">
        <f t="shared" si="3"/>
        <v>41.9</v>
      </c>
      <c r="G97" s="60">
        <f t="shared" si="4"/>
        <v>20.95</v>
      </c>
      <c r="H97" s="63">
        <f t="shared" si="5"/>
        <v>41.9</v>
      </c>
    </row>
    <row r="98" spans="1:8" s="62" customFormat="1" ht="36">
      <c r="A98" s="56" t="str">
        <f>IF((LEN('Copy paste to Here'!G102))&gt;5,((CONCATENATE('Copy paste to Here'!G102," &amp; ",'Copy paste to Here'!D102,"  &amp;  ",'Copy paste to Here'!E102))),"Empty Cell")</f>
        <v>Surgical steel belly banana, 14g (1.6mm) with an 8mm bezel set jewel ball and a dangling crystal studded skull with crossed bones &amp; Length: 10mm  &amp;  Crystal Color: Clear</v>
      </c>
      <c r="B98" s="57" t="str">
        <f>'Copy paste to Here'!C102</f>
        <v>MCDSK5</v>
      </c>
      <c r="C98" s="57" t="s">
        <v>808</v>
      </c>
      <c r="D98" s="58">
        <f>Invoice!B102</f>
        <v>1</v>
      </c>
      <c r="E98" s="59">
        <f>'Shipping Invoice'!J102*$N$1</f>
        <v>71.73</v>
      </c>
      <c r="F98" s="59">
        <f t="shared" si="3"/>
        <v>71.73</v>
      </c>
      <c r="G98" s="60">
        <f t="shared" si="4"/>
        <v>71.73</v>
      </c>
      <c r="H98" s="63">
        <f t="shared" si="5"/>
        <v>71.73</v>
      </c>
    </row>
    <row r="99" spans="1:8" s="62" customFormat="1" ht="24">
      <c r="A99" s="56" t="str">
        <f>IF((LEN('Copy paste to Here'!G103))&gt;5,((CONCATENATE('Copy paste to Here'!G103," &amp; ",'Copy paste to Here'!D103,"  &amp;  ",'Copy paste to Here'!E103))),"Empty Cell")</f>
        <v xml:space="preserve">Black ebony and teak wood 2-tone double flared plug &amp; Gauge: 6mm  &amp;  </v>
      </c>
      <c r="B99" s="57" t="str">
        <f>'Copy paste to Here'!C103</f>
        <v>PKTO</v>
      </c>
      <c r="C99" s="57" t="s">
        <v>854</v>
      </c>
      <c r="D99" s="58">
        <f>Invoice!B103</f>
        <v>2</v>
      </c>
      <c r="E99" s="59">
        <f>'Shipping Invoice'!J103*$N$1</f>
        <v>56.46</v>
      </c>
      <c r="F99" s="59">
        <f t="shared" si="3"/>
        <v>112.92</v>
      </c>
      <c r="G99" s="60">
        <f t="shared" si="4"/>
        <v>56.46</v>
      </c>
      <c r="H99" s="63">
        <f t="shared" si="5"/>
        <v>112.92</v>
      </c>
    </row>
    <row r="100" spans="1:8" s="62" customFormat="1" ht="24">
      <c r="A100" s="56" t="str">
        <f>IF((LEN('Copy paste to Here'!G104))&gt;5,((CONCATENATE('Copy paste to Here'!G104," &amp; ",'Copy paste to Here'!D104,"  &amp;  ",'Copy paste to Here'!E104))),"Empty Cell")</f>
        <v>Anodized surgical steel screw-fit flesh tunnel with rounded edges &amp; Gauge: 5mm  &amp;  Color: Black anodized</v>
      </c>
      <c r="B100" s="57" t="str">
        <f>'Copy paste to Here'!C104</f>
        <v>RFTPG</v>
      </c>
      <c r="C100" s="57" t="s">
        <v>855</v>
      </c>
      <c r="D100" s="58">
        <f>Invoice!B104</f>
        <v>2</v>
      </c>
      <c r="E100" s="59">
        <f>'Shipping Invoice'!J104*$N$1</f>
        <v>97.29</v>
      </c>
      <c r="F100" s="59">
        <f t="shared" si="3"/>
        <v>194.58</v>
      </c>
      <c r="G100" s="60">
        <f t="shared" si="4"/>
        <v>97.29</v>
      </c>
      <c r="H100" s="63">
        <f t="shared" si="5"/>
        <v>194.58</v>
      </c>
    </row>
    <row r="101" spans="1:8" s="62" customFormat="1" ht="24">
      <c r="A101" s="56" t="str">
        <f>IF((LEN('Copy paste to Here'!G105))&gt;5,((CONCATENATE('Copy paste to Here'!G105," &amp; ",'Copy paste to Here'!D105,"  &amp;  ",'Copy paste to Here'!E105))),"Empty Cell")</f>
        <v>Anodized surgical steel screw-fit flesh tunnel with rounded edges &amp; Gauge: 10mm  &amp;  Color: Black anodized</v>
      </c>
      <c r="B101" s="57" t="str">
        <f>'Copy paste to Here'!C105</f>
        <v>RFTPG</v>
      </c>
      <c r="C101" s="57" t="s">
        <v>856</v>
      </c>
      <c r="D101" s="58">
        <f>Invoice!B105</f>
        <v>2</v>
      </c>
      <c r="E101" s="59">
        <f>'Shipping Invoice'!J105*$N$1</f>
        <v>118.6</v>
      </c>
      <c r="F101" s="59">
        <f t="shared" si="3"/>
        <v>237.2</v>
      </c>
      <c r="G101" s="60">
        <f t="shared" si="4"/>
        <v>118.6</v>
      </c>
      <c r="H101" s="63">
        <f t="shared" si="5"/>
        <v>237.2</v>
      </c>
    </row>
    <row r="102" spans="1:8" s="62" customFormat="1" ht="36">
      <c r="A102" s="56" t="str">
        <f>IF((LEN('Copy paste to Here'!G106))&gt;5,((CONCATENATE('Copy paste to Here'!G106," &amp; ",'Copy paste to Here'!D106,"  &amp;  ",'Copy paste to Here'!E106))),"Empty Cell")</f>
        <v xml:space="preserve">High polished surgical steel septum clicker with a 16g (1.2mm) closure bar with Celtic design with clear crystals &amp; Length: 6mm  &amp;  </v>
      </c>
      <c r="B102" s="57" t="str">
        <f>'Copy paste to Here'!C106</f>
        <v>SEPU16</v>
      </c>
      <c r="C102" s="57" t="s">
        <v>815</v>
      </c>
      <c r="D102" s="58">
        <f>Invoice!B106</f>
        <v>1</v>
      </c>
      <c r="E102" s="59">
        <f>'Shipping Invoice'!J106*$N$1</f>
        <v>166.53</v>
      </c>
      <c r="F102" s="59">
        <f t="shared" si="3"/>
        <v>166.53</v>
      </c>
      <c r="G102" s="60">
        <f t="shared" si="4"/>
        <v>166.53</v>
      </c>
      <c r="H102" s="63">
        <f t="shared" si="5"/>
        <v>166.53</v>
      </c>
    </row>
    <row r="103" spans="1:8" s="62" customFormat="1" ht="24">
      <c r="A103" s="56" t="str">
        <f>IF((LEN('Copy paste to Here'!G107))&gt;5,((CONCATENATE('Copy paste to Here'!G107," &amp; ",'Copy paste to Here'!D107,"  &amp;  ",'Copy paste to Here'!E107))),"Empty Cell")</f>
        <v>Silicone Ultra Thin double flared flesh tunnel &amp; Gauge: 12mm  &amp;  Color: Skin Tone</v>
      </c>
      <c r="B103" s="57" t="str">
        <f>'Copy paste to Here'!C107</f>
        <v>SIUT</v>
      </c>
      <c r="C103" s="57" t="s">
        <v>857</v>
      </c>
      <c r="D103" s="58">
        <f>Invoice!B107</f>
        <v>2</v>
      </c>
      <c r="E103" s="59">
        <f>'Shipping Invoice'!J107*$N$1</f>
        <v>19.88</v>
      </c>
      <c r="F103" s="59">
        <f t="shared" si="3"/>
        <v>39.76</v>
      </c>
      <c r="G103" s="60">
        <f t="shared" si="4"/>
        <v>19.88</v>
      </c>
      <c r="H103" s="63">
        <f t="shared" si="5"/>
        <v>39.76</v>
      </c>
    </row>
    <row r="104" spans="1:8" s="62" customFormat="1" ht="24">
      <c r="A104" s="56" t="str">
        <f>IF((LEN('Copy paste to Here'!G108))&gt;5,((CONCATENATE('Copy paste to Here'!G108," &amp; ",'Copy paste to Here'!D108,"  &amp;  ",'Copy paste to Here'!E108))),"Empty Cell")</f>
        <v xml:space="preserve">High polished surgical steel single flesh tunnel with rubber O-ring &amp; Gauge: 6mm  &amp;  </v>
      </c>
      <c r="B104" s="57" t="str">
        <f>'Copy paste to Here'!C108</f>
        <v>SPG</v>
      </c>
      <c r="C104" s="57" t="s">
        <v>858</v>
      </c>
      <c r="D104" s="58">
        <f>Invoice!B108</f>
        <v>6</v>
      </c>
      <c r="E104" s="59">
        <f>'Shipping Invoice'!J108*$N$1</f>
        <v>17.04</v>
      </c>
      <c r="F104" s="59">
        <f t="shared" si="3"/>
        <v>102.24</v>
      </c>
      <c r="G104" s="60">
        <f t="shared" si="4"/>
        <v>17.04</v>
      </c>
      <c r="H104" s="63">
        <f t="shared" si="5"/>
        <v>102.24</v>
      </c>
    </row>
    <row r="105" spans="1:8" s="62" customFormat="1" ht="24">
      <c r="A105" s="56" t="str">
        <f>IF((LEN('Copy paste to Here'!G109))&gt;5,((CONCATENATE('Copy paste to Here'!G109," &amp; ",'Copy paste to Here'!D109,"  &amp;  ",'Copy paste to Here'!E109))),"Empty Cell")</f>
        <v xml:space="preserve">High polished surgical steel single flesh tunnel with rubber O-ring &amp; Gauge: 8mm  &amp;  </v>
      </c>
      <c r="B105" s="57" t="str">
        <f>'Copy paste to Here'!C109</f>
        <v>SPG</v>
      </c>
      <c r="C105" s="57" t="s">
        <v>859</v>
      </c>
      <c r="D105" s="58">
        <f>Invoice!B109</f>
        <v>4</v>
      </c>
      <c r="E105" s="59">
        <f>'Shipping Invoice'!J109*$N$1</f>
        <v>22.01</v>
      </c>
      <c r="F105" s="59">
        <f t="shared" si="3"/>
        <v>88.04</v>
      </c>
      <c r="G105" s="60">
        <f t="shared" si="4"/>
        <v>22.01</v>
      </c>
      <c r="H105" s="63">
        <f t="shared" si="5"/>
        <v>88.04</v>
      </c>
    </row>
    <row r="106" spans="1:8" s="62" customFormat="1" ht="24">
      <c r="A106" s="56" t="str">
        <f>IF((LEN('Copy paste to Here'!G110))&gt;5,((CONCATENATE('Copy paste to Here'!G110," &amp; ",'Copy paste to Here'!D110,"  &amp;  ",'Copy paste to Here'!E110))),"Empty Cell")</f>
        <v xml:space="preserve">High polished surgical steel single flesh tunnel with rubber O-ring &amp; Gauge: 7mm  &amp;  </v>
      </c>
      <c r="B106" s="57" t="str">
        <f>'Copy paste to Here'!C110</f>
        <v>SPG</v>
      </c>
      <c r="C106" s="57" t="s">
        <v>860</v>
      </c>
      <c r="D106" s="58">
        <f>Invoice!B110</f>
        <v>8</v>
      </c>
      <c r="E106" s="59">
        <f>'Shipping Invoice'!J110*$N$1</f>
        <v>20.59</v>
      </c>
      <c r="F106" s="59">
        <f t="shared" si="3"/>
        <v>164.72</v>
      </c>
      <c r="G106" s="60">
        <f t="shared" si="4"/>
        <v>20.59</v>
      </c>
      <c r="H106" s="63">
        <f t="shared" si="5"/>
        <v>164.72</v>
      </c>
    </row>
    <row r="107" spans="1:8" s="62" customFormat="1">
      <c r="A107" s="56" t="str">
        <f>IF((LEN('Copy paste to Here'!G111))&gt;5,((CONCATENATE('Copy paste to Here'!G111," &amp; ",'Copy paste to Here'!D111,"  &amp;  ",'Copy paste to Here'!E111))),"Empty Cell")</f>
        <v xml:space="preserve">Coconut wood taper with double rubber O-rings &amp; Gauge: 6mm  &amp;  </v>
      </c>
      <c r="B107" s="57" t="str">
        <f>'Copy paste to Here'!C111</f>
        <v>TPCOR</v>
      </c>
      <c r="C107" s="57" t="s">
        <v>861</v>
      </c>
      <c r="D107" s="58">
        <f>Invoice!B111</f>
        <v>2</v>
      </c>
      <c r="E107" s="59">
        <f>'Shipping Invoice'!J111*$N$1</f>
        <v>38.700000000000003</v>
      </c>
      <c r="F107" s="59">
        <f t="shared" si="3"/>
        <v>77.400000000000006</v>
      </c>
      <c r="G107" s="60">
        <f t="shared" si="4"/>
        <v>38.700000000000003</v>
      </c>
      <c r="H107" s="63">
        <f t="shared" si="5"/>
        <v>77.400000000000006</v>
      </c>
    </row>
    <row r="108" spans="1:8" s="62" customFormat="1" ht="24">
      <c r="A108" s="56" t="str">
        <f>IF((LEN('Copy paste to Here'!G112))&gt;5,((CONCATENATE('Copy paste to Here'!G112," &amp; ",'Copy paste to Here'!D112,"  &amp;  ",'Copy paste to Here'!E112))),"Empty Cell")</f>
        <v>Acrylic taper with double rubber O-rings &amp; Gauge: 2.5mm  &amp;  Color: Black</v>
      </c>
      <c r="B108" s="57" t="str">
        <f>'Copy paste to Here'!C112</f>
        <v>TPUVK</v>
      </c>
      <c r="C108" s="57" t="s">
        <v>862</v>
      </c>
      <c r="D108" s="58">
        <f>Invoice!B112</f>
        <v>4</v>
      </c>
      <c r="E108" s="59">
        <f>'Shipping Invoice'!J112*$N$1</f>
        <v>13.14</v>
      </c>
      <c r="F108" s="59">
        <f t="shared" si="3"/>
        <v>52.56</v>
      </c>
      <c r="G108" s="60">
        <f t="shared" si="4"/>
        <v>13.14</v>
      </c>
      <c r="H108" s="63">
        <f t="shared" si="5"/>
        <v>52.56</v>
      </c>
    </row>
    <row r="109" spans="1:8" s="62" customFormat="1" ht="24">
      <c r="A109" s="56" t="str">
        <f>IF((LEN('Copy paste to Here'!G113))&gt;5,((CONCATENATE('Copy paste to Here'!G113," &amp; ",'Copy paste to Here'!D113,"  &amp;  ",'Copy paste to Here'!E113))),"Empty Cell")</f>
        <v xml:space="preserve">Bio flexible tongue retainer, 14g (1.6mm) with silicon O-ring &amp; Color: # 1 in picture  &amp;  </v>
      </c>
      <c r="B109" s="57" t="str">
        <f>'Copy paste to Here'!C113</f>
        <v>TR14</v>
      </c>
      <c r="C109" s="57" t="s">
        <v>650</v>
      </c>
      <c r="D109" s="58">
        <f>Invoice!B113</f>
        <v>2</v>
      </c>
      <c r="E109" s="59">
        <f>'Shipping Invoice'!J113*$N$1</f>
        <v>4.97</v>
      </c>
      <c r="F109" s="59">
        <f t="shared" si="3"/>
        <v>9.94</v>
      </c>
      <c r="G109" s="60">
        <f t="shared" si="4"/>
        <v>4.97</v>
      </c>
      <c r="H109" s="63">
        <f t="shared" si="5"/>
        <v>9.94</v>
      </c>
    </row>
    <row r="110" spans="1:8" s="62" customFormat="1" ht="24">
      <c r="A110" s="56" t="str">
        <f>IF((LEN('Copy paste to Here'!G114))&gt;5,((CONCATENATE('Copy paste to Here'!G114," &amp; ",'Copy paste to Here'!D114,"  &amp;  ",'Copy paste to Here'!E114))),"Empty Cell")</f>
        <v xml:space="preserve">Titanium G23 ball closure ring, 14g (1.6mm) with a 4mm ball &amp; Length: 8mm  &amp;  </v>
      </c>
      <c r="B110" s="57" t="str">
        <f>'Copy paste to Here'!C114</f>
        <v>UBCR</v>
      </c>
      <c r="C110" s="57" t="s">
        <v>828</v>
      </c>
      <c r="D110" s="58">
        <f>Invoice!B114</f>
        <v>8</v>
      </c>
      <c r="E110" s="59">
        <f>'Shipping Invoice'!J114*$N$1</f>
        <v>29.83</v>
      </c>
      <c r="F110" s="59">
        <f t="shared" si="3"/>
        <v>238.64</v>
      </c>
      <c r="G110" s="60">
        <f t="shared" si="4"/>
        <v>29.83</v>
      </c>
      <c r="H110" s="63">
        <f t="shared" si="5"/>
        <v>238.64</v>
      </c>
    </row>
    <row r="111" spans="1:8" s="62" customFormat="1" ht="24">
      <c r="A111" s="56" t="str">
        <f>IF((LEN('Copy paste to Here'!G115))&gt;5,((CONCATENATE('Copy paste to Here'!G115," &amp; ",'Copy paste to Here'!D115,"  &amp;  ",'Copy paste to Here'!E115))),"Empty Cell")</f>
        <v xml:space="preserve">Titanium G23 ball closure ring, 18g (1mm) with a 3mm ball &amp; Length: 6mm  &amp;  </v>
      </c>
      <c r="B111" s="57" t="str">
        <f>'Copy paste to Here'!C115</f>
        <v>UBCR18</v>
      </c>
      <c r="C111" s="57" t="s">
        <v>830</v>
      </c>
      <c r="D111" s="58">
        <f>Invoice!B115</f>
        <v>2</v>
      </c>
      <c r="E111" s="59">
        <f>'Shipping Invoice'!J115*$N$1</f>
        <v>24.15</v>
      </c>
      <c r="F111" s="59">
        <f t="shared" si="3"/>
        <v>48.3</v>
      </c>
      <c r="G111" s="60">
        <f t="shared" si="4"/>
        <v>24.15</v>
      </c>
      <c r="H111" s="63">
        <f t="shared" si="5"/>
        <v>48.3</v>
      </c>
    </row>
    <row r="112" spans="1:8" s="62" customFormat="1" ht="24">
      <c r="A112" s="56" t="str">
        <f>IF((LEN('Copy paste to Here'!G116))&gt;5,((CONCATENATE('Copy paste to Here'!G116," &amp; ",'Copy paste to Here'!D116,"  &amp;  ",'Copy paste to Here'!E116))),"Empty Cell")</f>
        <v>Anodized titanium G23 labret, 16g (1.2mm) with a 3mm ball &amp; Length: 8mm  &amp;  Color: Purple</v>
      </c>
      <c r="B112" s="57" t="str">
        <f>'Copy paste to Here'!C116</f>
        <v>UTLBB3</v>
      </c>
      <c r="C112" s="57" t="s">
        <v>832</v>
      </c>
      <c r="D112" s="58">
        <f>Invoice!B116</f>
        <v>4</v>
      </c>
      <c r="E112" s="59">
        <f>'Shipping Invoice'!J116*$N$1</f>
        <v>52.2</v>
      </c>
      <c r="F112" s="59">
        <f t="shared" si="3"/>
        <v>208.8</v>
      </c>
      <c r="G112" s="60">
        <f t="shared" si="4"/>
        <v>52.2</v>
      </c>
      <c r="H112" s="63">
        <f t="shared" si="5"/>
        <v>208.8</v>
      </c>
    </row>
    <row r="113" spans="1:8" s="62" customFormat="1" ht="24">
      <c r="A113" s="56" t="str">
        <f>IF((LEN('Copy paste to Here'!G117))&gt;5,((CONCATENATE('Copy paste to Here'!G117," &amp; ",'Copy paste to Here'!D117,"  &amp;  ",'Copy paste to Here'!E117))),"Empty Cell")</f>
        <v>Anodized titanium G23 labret, 16g (1.2mm) with a 3mm ball &amp; Length: 10mm  &amp;  Color: Black</v>
      </c>
      <c r="B113" s="57" t="str">
        <f>'Copy paste to Here'!C117</f>
        <v>UTLBB3</v>
      </c>
      <c r="C113" s="57" t="s">
        <v>832</v>
      </c>
      <c r="D113" s="58">
        <f>Invoice!B117</f>
        <v>2</v>
      </c>
      <c r="E113" s="59">
        <f>'Shipping Invoice'!J117*$N$1</f>
        <v>52.2</v>
      </c>
      <c r="F113" s="59">
        <f t="shared" si="3"/>
        <v>104.4</v>
      </c>
      <c r="G113" s="60">
        <f t="shared" si="4"/>
        <v>52.2</v>
      </c>
      <c r="H113" s="63">
        <f t="shared" si="5"/>
        <v>104.4</v>
      </c>
    </row>
    <row r="114" spans="1:8" s="62" customFormat="1" ht="24">
      <c r="A114" s="56" t="str">
        <f>IF((LEN('Copy paste to Here'!G118))&gt;5,((CONCATENATE('Copy paste to Here'!G118," &amp; ",'Copy paste to Here'!D118,"  &amp;  ",'Copy paste to Here'!E118))),"Empty Cell")</f>
        <v>Anodized titanium G23 labret, 16g (1.2mm) with a 3mm ball &amp; Length: 10mm  &amp;  Color: Green</v>
      </c>
      <c r="B114" s="57" t="str">
        <f>'Copy paste to Here'!C118</f>
        <v>UTLBB3</v>
      </c>
      <c r="C114" s="57" t="s">
        <v>832</v>
      </c>
      <c r="D114" s="58">
        <f>Invoice!B118</f>
        <v>2</v>
      </c>
      <c r="E114" s="59">
        <f>'Shipping Invoice'!J118*$N$1</f>
        <v>52.2</v>
      </c>
      <c r="F114" s="59">
        <f t="shared" si="3"/>
        <v>104.4</v>
      </c>
      <c r="G114" s="60">
        <f t="shared" si="4"/>
        <v>52.2</v>
      </c>
      <c r="H114" s="63">
        <f t="shared" si="5"/>
        <v>104.4</v>
      </c>
    </row>
    <row r="115" spans="1:8" s="62" customFormat="1" ht="24">
      <c r="A115" s="56" t="str">
        <f>IF((LEN('Copy paste to Here'!G119))&gt;5,((CONCATENATE('Copy paste to Here'!G119," &amp; ",'Copy paste to Here'!D119,"  &amp;  ",'Copy paste to Here'!E119))),"Empty Cell")</f>
        <v xml:space="preserve">Pack of 10 pcs. of high polished 316L steel barbell posts - threading 1.6mm (14g) &amp; Length: 38mm  &amp;  </v>
      </c>
      <c r="B115" s="57" t="str">
        <f>'Copy paste to Here'!C119</f>
        <v>XBB14G</v>
      </c>
      <c r="C115" s="57" t="s">
        <v>863</v>
      </c>
      <c r="D115" s="58">
        <f>Invoice!B119</f>
        <v>1</v>
      </c>
      <c r="E115" s="59">
        <f>'Shipping Invoice'!J119*$N$1</f>
        <v>44.03</v>
      </c>
      <c r="F115" s="59">
        <f t="shared" si="3"/>
        <v>44.03</v>
      </c>
      <c r="G115" s="60">
        <f t="shared" si="4"/>
        <v>44.03</v>
      </c>
      <c r="H115" s="63">
        <f t="shared" si="5"/>
        <v>44.03</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8807.3499999999949</v>
      </c>
      <c r="G1000" s="60"/>
      <c r="H1000" s="61">
        <f t="shared" ref="H1000:H1007" si="49">F1000*$E$14</f>
        <v>8807.3499999999949</v>
      </c>
    </row>
    <row r="1001" spans="1:8" s="62" customFormat="1">
      <c r="A1001" s="56" t="str">
        <f>'[2]Copy paste to Here'!T2</f>
        <v>SHIPPING HANDLING</v>
      </c>
      <c r="B1001" s="75"/>
      <c r="C1001" s="75"/>
      <c r="D1001" s="76"/>
      <c r="E1001" s="67"/>
      <c r="F1001" s="59">
        <f>Invoice!J121</f>
        <v>-3522.9399999999982</v>
      </c>
      <c r="G1001" s="60"/>
      <c r="H1001" s="61">
        <f t="shared" si="49"/>
        <v>-3522.9399999999982</v>
      </c>
    </row>
    <row r="1002" spans="1:8" s="62" customFormat="1" outlineLevel="1">
      <c r="A1002" s="56" t="str">
        <f>'[2]Copy paste to Here'!T3</f>
        <v>DISCOUNT</v>
      </c>
      <c r="B1002" s="75"/>
      <c r="C1002" s="75"/>
      <c r="D1002" s="76"/>
      <c r="E1002" s="67"/>
      <c r="F1002" s="59">
        <f>Invoice!J122</f>
        <v>0</v>
      </c>
      <c r="G1002" s="60"/>
      <c r="H1002" s="61">
        <f t="shared" si="49"/>
        <v>0</v>
      </c>
    </row>
    <row r="1003" spans="1:8" s="62" customFormat="1">
      <c r="A1003" s="56" t="str">
        <f>'[2]Copy paste to Here'!T4</f>
        <v>Total:</v>
      </c>
      <c r="B1003" s="75"/>
      <c r="C1003" s="75"/>
      <c r="D1003" s="76"/>
      <c r="E1003" s="67"/>
      <c r="F1003" s="59">
        <f>SUM(F1000:F1002)</f>
        <v>5284.4099999999962</v>
      </c>
      <c r="G1003" s="60"/>
      <c r="H1003" s="61">
        <f t="shared" si="49"/>
        <v>5284.4099999999962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8807.3499999999949</v>
      </c>
    </row>
    <row r="1010" spans="1:8" s="21" customFormat="1">
      <c r="A1010" s="22"/>
      <c r="E1010" s="21" t="s">
        <v>182</v>
      </c>
      <c r="H1010" s="84">
        <f>(SUMIF($A$1000:$A$1008,"Total:",$H$1000:$H$1008))</f>
        <v>5284.4099999999962</v>
      </c>
    </row>
    <row r="1011" spans="1:8" s="21" customFormat="1">
      <c r="E1011" s="21" t="s">
        <v>183</v>
      </c>
      <c r="H1011" s="85">
        <f>H1013-H1012</f>
        <v>4938.7</v>
      </c>
    </row>
    <row r="1012" spans="1:8" s="21" customFormat="1">
      <c r="E1012" s="21" t="s">
        <v>184</v>
      </c>
      <c r="H1012" s="85">
        <f>ROUND((H1013*7)/107,2)</f>
        <v>345.71</v>
      </c>
    </row>
    <row r="1013" spans="1:8" s="21" customFormat="1">
      <c r="E1013" s="22" t="s">
        <v>185</v>
      </c>
      <c r="H1013" s="86">
        <f>ROUND((SUMIF($A$1000:$A$1008,"Total:",$H$1000:$H$1008)),2)</f>
        <v>5284.41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8"/>
  <sheetViews>
    <sheetView workbookViewId="0">
      <selection activeCell="A5" sqref="A5"/>
    </sheetView>
  </sheetViews>
  <sheetFormatPr defaultRowHeight="15"/>
  <sheetData>
    <row r="1" spans="1:1">
      <c r="A1" s="2" t="s">
        <v>721</v>
      </c>
    </row>
    <row r="2" spans="1:1">
      <c r="A2" s="2" t="s">
        <v>836</v>
      </c>
    </row>
    <row r="3" spans="1:1">
      <c r="A3" s="2" t="s">
        <v>836</v>
      </c>
    </row>
    <row r="4" spans="1:1">
      <c r="A4" s="2" t="s">
        <v>586</v>
      </c>
    </row>
    <row r="5" spans="1:1">
      <c r="A5" s="2" t="s">
        <v>725</v>
      </c>
    </row>
    <row r="6" spans="1:1">
      <c r="A6" s="2" t="s">
        <v>725</v>
      </c>
    </row>
    <row r="7" spans="1:1">
      <c r="A7" s="2" t="s">
        <v>727</v>
      </c>
    </row>
    <row r="8" spans="1:1">
      <c r="A8" s="2" t="s">
        <v>727</v>
      </c>
    </row>
    <row r="9" spans="1:1">
      <c r="A9" s="2" t="s">
        <v>727</v>
      </c>
    </row>
    <row r="10" spans="1:1">
      <c r="A10" s="2" t="s">
        <v>727</v>
      </c>
    </row>
    <row r="11" spans="1:1">
      <c r="A11" s="2" t="s">
        <v>837</v>
      </c>
    </row>
    <row r="12" spans="1:1">
      <c r="A12" s="2" t="s">
        <v>837</v>
      </c>
    </row>
    <row r="13" spans="1:1">
      <c r="A13" s="2" t="s">
        <v>838</v>
      </c>
    </row>
    <row r="14" spans="1:1">
      <c r="A14" s="2" t="s">
        <v>838</v>
      </c>
    </row>
    <row r="15" spans="1:1">
      <c r="A15" s="2" t="s">
        <v>735</v>
      </c>
    </row>
    <row r="16" spans="1:1">
      <c r="A16" s="2" t="s">
        <v>735</v>
      </c>
    </row>
    <row r="17" spans="1:1">
      <c r="A17" s="2" t="s">
        <v>735</v>
      </c>
    </row>
    <row r="18" spans="1:1">
      <c r="A18" s="2" t="s">
        <v>738</v>
      </c>
    </row>
    <row r="19" spans="1:1">
      <c r="A19" s="2" t="s">
        <v>738</v>
      </c>
    </row>
    <row r="20" spans="1:1">
      <c r="A20" s="2" t="s">
        <v>738</v>
      </c>
    </row>
    <row r="21" spans="1:1">
      <c r="A21" s="2" t="s">
        <v>109</v>
      </c>
    </row>
    <row r="22" spans="1:1">
      <c r="A22" s="2" t="s">
        <v>741</v>
      </c>
    </row>
    <row r="23" spans="1:1">
      <c r="A23" s="2" t="s">
        <v>743</v>
      </c>
    </row>
    <row r="24" spans="1:1">
      <c r="A24" s="2" t="s">
        <v>745</v>
      </c>
    </row>
    <row r="25" spans="1:1">
      <c r="A25" s="2" t="s">
        <v>839</v>
      </c>
    </row>
    <row r="26" spans="1:1">
      <c r="A26" s="2" t="s">
        <v>748</v>
      </c>
    </row>
    <row r="27" spans="1:1">
      <c r="A27" s="2" t="s">
        <v>750</v>
      </c>
    </row>
    <row r="28" spans="1:1">
      <c r="A28" s="2" t="s">
        <v>752</v>
      </c>
    </row>
    <row r="29" spans="1:1">
      <c r="A29" s="2" t="s">
        <v>752</v>
      </c>
    </row>
    <row r="30" spans="1:1">
      <c r="A30" s="2" t="s">
        <v>754</v>
      </c>
    </row>
    <row r="31" spans="1:1">
      <c r="A31" s="2" t="s">
        <v>756</v>
      </c>
    </row>
    <row r="32" spans="1:1">
      <c r="A32" s="2" t="s">
        <v>756</v>
      </c>
    </row>
    <row r="33" spans="1:1">
      <c r="A33" s="2" t="s">
        <v>668</v>
      </c>
    </row>
    <row r="34" spans="1:1">
      <c r="A34" s="2" t="s">
        <v>668</v>
      </c>
    </row>
    <row r="35" spans="1:1">
      <c r="A35" s="2" t="s">
        <v>668</v>
      </c>
    </row>
    <row r="36" spans="1:1">
      <c r="A36" s="2" t="s">
        <v>668</v>
      </c>
    </row>
    <row r="37" spans="1:1">
      <c r="A37" s="2" t="s">
        <v>668</v>
      </c>
    </row>
    <row r="38" spans="1:1">
      <c r="A38" s="2" t="s">
        <v>668</v>
      </c>
    </row>
    <row r="39" spans="1:1">
      <c r="A39" s="2" t="s">
        <v>668</v>
      </c>
    </row>
    <row r="40" spans="1:1">
      <c r="A40" s="2" t="s">
        <v>668</v>
      </c>
    </row>
    <row r="41" spans="1:1">
      <c r="A41" s="2" t="s">
        <v>668</v>
      </c>
    </row>
    <row r="42" spans="1:1">
      <c r="A42" s="2" t="s">
        <v>759</v>
      </c>
    </row>
    <row r="43" spans="1:1">
      <c r="A43" s="2" t="s">
        <v>761</v>
      </c>
    </row>
    <row r="44" spans="1:1">
      <c r="A44" s="2" t="s">
        <v>763</v>
      </c>
    </row>
    <row r="45" spans="1:1">
      <c r="A45" s="2" t="s">
        <v>765</v>
      </c>
    </row>
    <row r="46" spans="1:1">
      <c r="A46" s="2" t="s">
        <v>767</v>
      </c>
    </row>
    <row r="47" spans="1:1">
      <c r="A47" s="2" t="s">
        <v>769</v>
      </c>
    </row>
    <row r="48" spans="1:1">
      <c r="A48" s="2" t="s">
        <v>769</v>
      </c>
    </row>
    <row r="49" spans="1:1">
      <c r="A49" s="2" t="s">
        <v>769</v>
      </c>
    </row>
    <row r="50" spans="1:1">
      <c r="A50" s="2" t="s">
        <v>769</v>
      </c>
    </row>
    <row r="51" spans="1:1">
      <c r="A51" s="2" t="s">
        <v>770</v>
      </c>
    </row>
    <row r="52" spans="1:1">
      <c r="A52" s="2" t="s">
        <v>772</v>
      </c>
    </row>
    <row r="53" spans="1:1">
      <c r="A53" s="2" t="s">
        <v>774</v>
      </c>
    </row>
    <row r="54" spans="1:1">
      <c r="A54" s="2" t="s">
        <v>840</v>
      </c>
    </row>
    <row r="55" spans="1:1">
      <c r="A55" s="2" t="s">
        <v>841</v>
      </c>
    </row>
    <row r="56" spans="1:1">
      <c r="A56" s="2" t="s">
        <v>842</v>
      </c>
    </row>
    <row r="57" spans="1:1">
      <c r="A57" s="2" t="s">
        <v>843</v>
      </c>
    </row>
    <row r="58" spans="1:1">
      <c r="A58" s="2" t="s">
        <v>844</v>
      </c>
    </row>
    <row r="59" spans="1:1">
      <c r="A59" s="2" t="s">
        <v>845</v>
      </c>
    </row>
    <row r="60" spans="1:1">
      <c r="A60" s="2" t="s">
        <v>846</v>
      </c>
    </row>
    <row r="61" spans="1:1">
      <c r="A61" s="2" t="s">
        <v>847</v>
      </c>
    </row>
    <row r="62" spans="1:1">
      <c r="A62" s="2" t="s">
        <v>782</v>
      </c>
    </row>
    <row r="63" spans="1:1">
      <c r="A63" s="2" t="s">
        <v>783</v>
      </c>
    </row>
    <row r="64" spans="1:1">
      <c r="A64" s="2" t="s">
        <v>848</v>
      </c>
    </row>
    <row r="65" spans="1:1">
      <c r="A65" s="2" t="s">
        <v>849</v>
      </c>
    </row>
    <row r="66" spans="1:1">
      <c r="A66" s="2" t="s">
        <v>850</v>
      </c>
    </row>
    <row r="67" spans="1:1">
      <c r="A67" s="2" t="s">
        <v>851</v>
      </c>
    </row>
    <row r="68" spans="1:1">
      <c r="A68" s="2" t="s">
        <v>852</v>
      </c>
    </row>
    <row r="69" spans="1:1">
      <c r="A69" s="2" t="s">
        <v>796</v>
      </c>
    </row>
    <row r="70" spans="1:1">
      <c r="A70" s="2" t="s">
        <v>853</v>
      </c>
    </row>
    <row r="71" spans="1:1">
      <c r="A71" s="2" t="s">
        <v>853</v>
      </c>
    </row>
    <row r="72" spans="1:1">
      <c r="A72" s="2" t="s">
        <v>853</v>
      </c>
    </row>
    <row r="73" spans="1:1">
      <c r="A73" s="2" t="s">
        <v>800</v>
      </c>
    </row>
    <row r="74" spans="1:1">
      <c r="A74" s="2" t="s">
        <v>800</v>
      </c>
    </row>
    <row r="75" spans="1:1">
      <c r="A75" s="2" t="s">
        <v>802</v>
      </c>
    </row>
    <row r="76" spans="1:1">
      <c r="A76" s="2" t="s">
        <v>802</v>
      </c>
    </row>
    <row r="77" spans="1:1">
      <c r="A77" s="2" t="s">
        <v>802</v>
      </c>
    </row>
    <row r="78" spans="1:1">
      <c r="A78" s="2" t="s">
        <v>802</v>
      </c>
    </row>
    <row r="79" spans="1:1">
      <c r="A79" s="2" t="s">
        <v>806</v>
      </c>
    </row>
    <row r="80" spans="1:1">
      <c r="A80" s="2" t="s">
        <v>659</v>
      </c>
    </row>
    <row r="81" spans="1:1">
      <c r="A81" s="2" t="s">
        <v>808</v>
      </c>
    </row>
    <row r="82" spans="1:1">
      <c r="A82" s="2" t="s">
        <v>854</v>
      </c>
    </row>
    <row r="83" spans="1:1">
      <c r="A83" s="2" t="s">
        <v>855</v>
      </c>
    </row>
    <row r="84" spans="1:1">
      <c r="A84" s="2" t="s">
        <v>856</v>
      </c>
    </row>
    <row r="85" spans="1:1">
      <c r="A85" s="2" t="s">
        <v>815</v>
      </c>
    </row>
    <row r="86" spans="1:1">
      <c r="A86" s="2" t="s">
        <v>857</v>
      </c>
    </row>
    <row r="87" spans="1:1">
      <c r="A87" s="2" t="s">
        <v>858</v>
      </c>
    </row>
    <row r="88" spans="1:1">
      <c r="A88" s="2" t="s">
        <v>859</v>
      </c>
    </row>
    <row r="89" spans="1:1">
      <c r="A89" s="2" t="s">
        <v>860</v>
      </c>
    </row>
    <row r="90" spans="1:1">
      <c r="A90" s="2" t="s">
        <v>861</v>
      </c>
    </row>
    <row r="91" spans="1:1">
      <c r="A91" s="2" t="s">
        <v>862</v>
      </c>
    </row>
    <row r="92" spans="1:1">
      <c r="A92" s="2" t="s">
        <v>650</v>
      </c>
    </row>
    <row r="93" spans="1:1">
      <c r="A93" s="2" t="s">
        <v>828</v>
      </c>
    </row>
    <row r="94" spans="1:1">
      <c r="A94" s="2" t="s">
        <v>830</v>
      </c>
    </row>
    <row r="95" spans="1:1">
      <c r="A95" s="2" t="s">
        <v>832</v>
      </c>
    </row>
    <row r="96" spans="1:1">
      <c r="A96" s="2" t="s">
        <v>832</v>
      </c>
    </row>
    <row r="97" spans="1:1">
      <c r="A97" s="2" t="s">
        <v>832</v>
      </c>
    </row>
    <row r="98" spans="1:1">
      <c r="A98" s="2" t="s">
        <v>863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2023-09-23T09:09:09Z</cp:lastPrinted>
  <dcterms:created xsi:type="dcterms:W3CDTF">2009-06-02T18:56:54Z</dcterms:created>
  <dcterms:modified xsi:type="dcterms:W3CDTF">2023-09-23T09:09:18Z</dcterms:modified>
</cp:coreProperties>
</file>