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6F662CDF-4614-4A0B-BDB8-84ABA612CB4F}" xr6:coauthVersionLast="47" xr6:coauthVersionMax="47" xr10:uidLastSave="{00000000-0000-0000-0000-000000000000}"/>
  <bookViews>
    <workbookView xWindow="28680" yWindow="-120" windowWidth="29040" windowHeight="15840" activeTab="1" xr2:uid="{00000000-000D-0000-FFFF-FFFF00000000}"/>
  </bookViews>
  <sheets>
    <sheet name="Control" sheetId="1"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Invoice!$A$1:$K$144</definedName>
    <definedName name="_xlnm.Print_Area" localSheetId="3">'Shipping Invoice'!$A$1:$L$137</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34" i="2" l="1"/>
  <c r="K134" i="7" s="1"/>
  <c r="K135" i="7"/>
  <c r="E114" i="6"/>
  <c r="E98" i="6"/>
  <c r="E82" i="6"/>
  <c r="E66" i="6"/>
  <c r="E50" i="6"/>
  <c r="E34" i="6"/>
  <c r="E18" i="6"/>
  <c r="K14" i="7"/>
  <c r="K17" i="7"/>
  <c r="K10" i="7"/>
  <c r="I132" i="7"/>
  <c r="I131" i="7"/>
  <c r="I129" i="7"/>
  <c r="B126" i="7"/>
  <c r="I122" i="7"/>
  <c r="I120" i="7"/>
  <c r="I119" i="7"/>
  <c r="I118" i="7"/>
  <c r="I117" i="7"/>
  <c r="I116" i="7"/>
  <c r="I115" i="7"/>
  <c r="I110" i="7"/>
  <c r="B109" i="7"/>
  <c r="I108" i="7"/>
  <c r="I106" i="7"/>
  <c r="I105" i="7"/>
  <c r="I104" i="7"/>
  <c r="I103" i="7"/>
  <c r="I102" i="7"/>
  <c r="I101" i="7"/>
  <c r="I96" i="7"/>
  <c r="I95" i="7"/>
  <c r="I92" i="7"/>
  <c r="I90" i="7"/>
  <c r="I89" i="7"/>
  <c r="I88" i="7"/>
  <c r="I87" i="7"/>
  <c r="I86" i="7"/>
  <c r="I85" i="7"/>
  <c r="I80" i="7"/>
  <c r="I79" i="7"/>
  <c r="I77" i="7"/>
  <c r="I76" i="7"/>
  <c r="B74" i="7"/>
  <c r="I74" i="7"/>
  <c r="I73" i="7"/>
  <c r="I72" i="7"/>
  <c r="I71" i="7"/>
  <c r="I66" i="7"/>
  <c r="I65" i="7"/>
  <c r="I64" i="7"/>
  <c r="I63" i="7"/>
  <c r="I62" i="7"/>
  <c r="I60" i="7"/>
  <c r="I59" i="7"/>
  <c r="I58" i="7"/>
  <c r="I57" i="7"/>
  <c r="I56" i="7"/>
  <c r="I55" i="7"/>
  <c r="I50" i="7"/>
  <c r="I49" i="7"/>
  <c r="I48" i="7"/>
  <c r="I47" i="7"/>
  <c r="I46" i="7"/>
  <c r="I44" i="7"/>
  <c r="I43" i="7"/>
  <c r="I42" i="7"/>
  <c r="I41" i="7"/>
  <c r="I40" i="7"/>
  <c r="I39" i="7"/>
  <c r="I34" i="7"/>
  <c r="I33" i="7"/>
  <c r="I32" i="7"/>
  <c r="I31" i="7"/>
  <c r="I29" i="7"/>
  <c r="I28" i="7"/>
  <c r="I27" i="7"/>
  <c r="I26" i="7"/>
  <c r="I25" i="7"/>
  <c r="I22" i="7"/>
  <c r="N1" i="7"/>
  <c r="I128" i="7" s="1"/>
  <c r="N1" i="6"/>
  <c r="E119" i="6" s="1"/>
  <c r="F1002" i="6"/>
  <c r="D128" i="6"/>
  <c r="B132" i="7" s="1"/>
  <c r="D127" i="6"/>
  <c r="B131" i="7" s="1"/>
  <c r="K131" i="7" s="1"/>
  <c r="D126" i="6"/>
  <c r="B130" i="7" s="1"/>
  <c r="D125" i="6"/>
  <c r="B129" i="7" s="1"/>
  <c r="D124" i="6"/>
  <c r="B128" i="7" s="1"/>
  <c r="D123" i="6"/>
  <c r="B127" i="7" s="1"/>
  <c r="D122" i="6"/>
  <c r="D121" i="6"/>
  <c r="B125" i="7" s="1"/>
  <c r="D120" i="6"/>
  <c r="B124" i="7" s="1"/>
  <c r="D119" i="6"/>
  <c r="B123" i="7" s="1"/>
  <c r="D118" i="6"/>
  <c r="B122" i="7" s="1"/>
  <c r="D117" i="6"/>
  <c r="B121" i="7" s="1"/>
  <c r="D116" i="6"/>
  <c r="B120" i="7" s="1"/>
  <c r="D115" i="6"/>
  <c r="B119" i="7" s="1"/>
  <c r="K119" i="7" s="1"/>
  <c r="D114" i="6"/>
  <c r="B118" i="7" s="1"/>
  <c r="D113" i="6"/>
  <c r="B117" i="7" s="1"/>
  <c r="D112" i="6"/>
  <c r="B116" i="7" s="1"/>
  <c r="K116" i="7" s="1"/>
  <c r="D111" i="6"/>
  <c r="B115" i="7" s="1"/>
  <c r="D110" i="6"/>
  <c r="B114" i="7" s="1"/>
  <c r="D109" i="6"/>
  <c r="B113" i="7" s="1"/>
  <c r="D108" i="6"/>
  <c r="B112" i="7" s="1"/>
  <c r="D107" i="6"/>
  <c r="B111" i="7" s="1"/>
  <c r="D106" i="6"/>
  <c r="B110" i="7" s="1"/>
  <c r="D105" i="6"/>
  <c r="D104" i="6"/>
  <c r="B108" i="7" s="1"/>
  <c r="K108" i="7" s="1"/>
  <c r="D103" i="6"/>
  <c r="B107" i="7" s="1"/>
  <c r="D102" i="6"/>
  <c r="B106" i="7" s="1"/>
  <c r="D101" i="6"/>
  <c r="B105" i="7" s="1"/>
  <c r="D100" i="6"/>
  <c r="B104" i="7" s="1"/>
  <c r="D99" i="6"/>
  <c r="B103" i="7" s="1"/>
  <c r="K103" i="7" s="1"/>
  <c r="D98" i="6"/>
  <c r="B102" i="7" s="1"/>
  <c r="K102" i="7" s="1"/>
  <c r="D97" i="6"/>
  <c r="B101" i="7" s="1"/>
  <c r="D96" i="6"/>
  <c r="B100" i="7" s="1"/>
  <c r="D95" i="6"/>
  <c r="B99" i="7" s="1"/>
  <c r="D94" i="6"/>
  <c r="B98" i="7" s="1"/>
  <c r="D93" i="6"/>
  <c r="B97" i="7" s="1"/>
  <c r="D92" i="6"/>
  <c r="B96" i="7" s="1"/>
  <c r="K96" i="7" s="1"/>
  <c r="D91" i="6"/>
  <c r="B95" i="7" s="1"/>
  <c r="K95" i="7" s="1"/>
  <c r="D90" i="6"/>
  <c r="B94" i="7" s="1"/>
  <c r="D89" i="6"/>
  <c r="B93" i="7" s="1"/>
  <c r="D88" i="6"/>
  <c r="B92" i="7" s="1"/>
  <c r="K92" i="7" s="1"/>
  <c r="D87" i="6"/>
  <c r="B91" i="7" s="1"/>
  <c r="D86" i="6"/>
  <c r="B90" i="7" s="1"/>
  <c r="D85" i="6"/>
  <c r="B89" i="7" s="1"/>
  <c r="K89" i="7" s="1"/>
  <c r="D84" i="6"/>
  <c r="B88" i="7" s="1"/>
  <c r="D83" i="6"/>
  <c r="B87" i="7" s="1"/>
  <c r="K87" i="7" s="1"/>
  <c r="D82" i="6"/>
  <c r="B86" i="7" s="1"/>
  <c r="K86" i="7" s="1"/>
  <c r="D81" i="6"/>
  <c r="B85" i="7" s="1"/>
  <c r="D80" i="6"/>
  <c r="B84" i="7" s="1"/>
  <c r="D79" i="6"/>
  <c r="B83" i="7" s="1"/>
  <c r="D78" i="6"/>
  <c r="B82" i="7" s="1"/>
  <c r="D77" i="6"/>
  <c r="B81" i="7" s="1"/>
  <c r="D76" i="6"/>
  <c r="B80" i="7" s="1"/>
  <c r="K80" i="7" s="1"/>
  <c r="D75" i="6"/>
  <c r="B79" i="7" s="1"/>
  <c r="K79" i="7" s="1"/>
  <c r="D74" i="6"/>
  <c r="B78" i="7" s="1"/>
  <c r="D73" i="6"/>
  <c r="B77" i="7" s="1"/>
  <c r="K77" i="7" s="1"/>
  <c r="D72" i="6"/>
  <c r="B76" i="7" s="1"/>
  <c r="K76" i="7" s="1"/>
  <c r="D71" i="6"/>
  <c r="B75" i="7" s="1"/>
  <c r="D70" i="6"/>
  <c r="D69" i="6"/>
  <c r="B73" i="7" s="1"/>
  <c r="D68" i="6"/>
  <c r="B72" i="7" s="1"/>
  <c r="D67" i="6"/>
  <c r="B71" i="7" s="1"/>
  <c r="K71" i="7" s="1"/>
  <c r="D66" i="6"/>
  <c r="B70" i="7" s="1"/>
  <c r="D65" i="6"/>
  <c r="B69" i="7" s="1"/>
  <c r="D64" i="6"/>
  <c r="B68" i="7" s="1"/>
  <c r="D63" i="6"/>
  <c r="B67" i="7" s="1"/>
  <c r="D62" i="6"/>
  <c r="B66" i="7" s="1"/>
  <c r="D61" i="6"/>
  <c r="B65" i="7" s="1"/>
  <c r="D60" i="6"/>
  <c r="B64" i="7" s="1"/>
  <c r="K64" i="7" s="1"/>
  <c r="D59" i="6"/>
  <c r="B63" i="7" s="1"/>
  <c r="K63" i="7" s="1"/>
  <c r="D58" i="6"/>
  <c r="B62" i="7" s="1"/>
  <c r="K62" i="7" s="1"/>
  <c r="D57" i="6"/>
  <c r="B61" i="7" s="1"/>
  <c r="D56" i="6"/>
  <c r="B60" i="7" s="1"/>
  <c r="K60" i="7" s="1"/>
  <c r="D55" i="6"/>
  <c r="B59" i="7" s="1"/>
  <c r="D54" i="6"/>
  <c r="B58" i="7" s="1"/>
  <c r="D53" i="6"/>
  <c r="B57" i="7" s="1"/>
  <c r="D52" i="6"/>
  <c r="B56" i="7" s="1"/>
  <c r="D51" i="6"/>
  <c r="B55" i="7" s="1"/>
  <c r="D50" i="6"/>
  <c r="B54" i="7" s="1"/>
  <c r="D49" i="6"/>
  <c r="B53" i="7" s="1"/>
  <c r="D48" i="6"/>
  <c r="B52" i="7" s="1"/>
  <c r="D47" i="6"/>
  <c r="B51" i="7" s="1"/>
  <c r="D46" i="6"/>
  <c r="B50" i="7" s="1"/>
  <c r="D45" i="6"/>
  <c r="B49" i="7" s="1"/>
  <c r="D44" i="6"/>
  <c r="B48" i="7" s="1"/>
  <c r="K48" i="7" s="1"/>
  <c r="D43" i="6"/>
  <c r="B47" i="7" s="1"/>
  <c r="K47" i="7" s="1"/>
  <c r="D42" i="6"/>
  <c r="B46" i="7" s="1"/>
  <c r="K46" i="7" s="1"/>
  <c r="D41" i="6"/>
  <c r="B45" i="7" s="1"/>
  <c r="D40" i="6"/>
  <c r="B44" i="7" s="1"/>
  <c r="K44" i="7" s="1"/>
  <c r="D39" i="6"/>
  <c r="B43" i="7" s="1"/>
  <c r="D38" i="6"/>
  <c r="B42" i="7" s="1"/>
  <c r="D37" i="6"/>
  <c r="B41" i="7" s="1"/>
  <c r="D36" i="6"/>
  <c r="B40" i="7" s="1"/>
  <c r="D35" i="6"/>
  <c r="B39" i="7" s="1"/>
  <c r="D34" i="6"/>
  <c r="B38" i="7" s="1"/>
  <c r="D33" i="6"/>
  <c r="B37" i="7" s="1"/>
  <c r="D32" i="6"/>
  <c r="B36" i="7" s="1"/>
  <c r="D31" i="6"/>
  <c r="B35" i="7" s="1"/>
  <c r="D30" i="6"/>
  <c r="B34" i="7" s="1"/>
  <c r="D29" i="6"/>
  <c r="B33" i="7" s="1"/>
  <c r="D28" i="6"/>
  <c r="B32" i="7" s="1"/>
  <c r="K32" i="7" s="1"/>
  <c r="D27" i="6"/>
  <c r="B31" i="7" s="1"/>
  <c r="K31" i="7" s="1"/>
  <c r="D26" i="6"/>
  <c r="B30" i="7" s="1"/>
  <c r="D25" i="6"/>
  <c r="B29" i="7" s="1"/>
  <c r="K29" i="7" s="1"/>
  <c r="D24" i="6"/>
  <c r="B28" i="7" s="1"/>
  <c r="K28" i="7" s="1"/>
  <c r="D23" i="6"/>
  <c r="B27" i="7" s="1"/>
  <c r="D22" i="6"/>
  <c r="B26" i="7" s="1"/>
  <c r="K26" i="7" s="1"/>
  <c r="D21" i="6"/>
  <c r="B25" i="7" s="1"/>
  <c r="D20" i="6"/>
  <c r="B24" i="7" s="1"/>
  <c r="D19" i="6"/>
  <c r="B23" i="7" s="1"/>
  <c r="D18" i="6"/>
  <c r="B22" i="7" s="1"/>
  <c r="K22" i="7" s="1"/>
  <c r="G3" i="6"/>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133" i="2" s="1"/>
  <c r="J22" i="2"/>
  <c r="A1007" i="6"/>
  <c r="A1006" i="6"/>
  <c r="A1005" i="6"/>
  <c r="F1004" i="6"/>
  <c r="A1004" i="6"/>
  <c r="A1003" i="6"/>
  <c r="A1002" i="6"/>
  <c r="A1001" i="6"/>
  <c r="F1001" i="6" l="1"/>
  <c r="K125" i="7"/>
  <c r="I130" i="7"/>
  <c r="K130" i="7" s="1"/>
  <c r="K128" i="7"/>
  <c r="K33" i="7"/>
  <c r="K65" i="7"/>
  <c r="K129" i="7"/>
  <c r="K74" i="7"/>
  <c r="K49" i="7"/>
  <c r="K34" i="7"/>
  <c r="K50" i="7"/>
  <c r="K66" i="7"/>
  <c r="I30" i="7"/>
  <c r="I45" i="7"/>
  <c r="K45" i="7" s="1"/>
  <c r="I61" i="7"/>
  <c r="K61" i="7" s="1"/>
  <c r="I75" i="7"/>
  <c r="I91" i="7"/>
  <c r="K91" i="7" s="1"/>
  <c r="I107" i="7"/>
  <c r="K107" i="7" s="1"/>
  <c r="I121" i="7"/>
  <c r="K115" i="7"/>
  <c r="K30" i="7"/>
  <c r="K84" i="7"/>
  <c r="K100" i="7"/>
  <c r="K132" i="7"/>
  <c r="I93" i="7"/>
  <c r="K93" i="7" s="1"/>
  <c r="I109" i="7"/>
  <c r="K109" i="7" s="1"/>
  <c r="I123" i="7"/>
  <c r="K123" i="7" s="1"/>
  <c r="K69" i="7"/>
  <c r="K85" i="7"/>
  <c r="K101" i="7"/>
  <c r="K117" i="7"/>
  <c r="I78" i="7"/>
  <c r="K78" i="7" s="1"/>
  <c r="I94" i="7"/>
  <c r="K94" i="7" s="1"/>
  <c r="I124" i="7"/>
  <c r="K110" i="7"/>
  <c r="I125" i="7"/>
  <c r="K24" i="7"/>
  <c r="K40" i="7"/>
  <c r="K56" i="7"/>
  <c r="K72" i="7"/>
  <c r="K88" i="7"/>
  <c r="K104" i="7"/>
  <c r="K120" i="7"/>
  <c r="I35" i="7"/>
  <c r="K35" i="7" s="1"/>
  <c r="I51" i="7"/>
  <c r="K51" i="7" s="1"/>
  <c r="I67" i="7"/>
  <c r="K67" i="7" s="1"/>
  <c r="I81" i="7"/>
  <c r="K81" i="7" s="1"/>
  <c r="I97" i="7"/>
  <c r="K97" i="7" s="1"/>
  <c r="I111" i="7"/>
  <c r="K111" i="7" s="1"/>
  <c r="I126" i="7"/>
  <c r="K54" i="7"/>
  <c r="K118" i="7"/>
  <c r="K124" i="7"/>
  <c r="K25" i="7"/>
  <c r="K41" i="7"/>
  <c r="K57" i="7"/>
  <c r="K73" i="7"/>
  <c r="K105" i="7"/>
  <c r="K121" i="7"/>
  <c r="I36" i="7"/>
  <c r="K36" i="7" s="1"/>
  <c r="I52" i="7"/>
  <c r="K52" i="7" s="1"/>
  <c r="I68" i="7"/>
  <c r="K68" i="7" s="1"/>
  <c r="I82" i="7"/>
  <c r="K82" i="7" s="1"/>
  <c r="I98" i="7"/>
  <c r="K98" i="7" s="1"/>
  <c r="I112" i="7"/>
  <c r="K112" i="7" s="1"/>
  <c r="K126" i="7"/>
  <c r="K39" i="7"/>
  <c r="K42" i="7"/>
  <c r="K58" i="7"/>
  <c r="K90" i="7"/>
  <c r="K106" i="7"/>
  <c r="K122" i="7"/>
  <c r="I23" i="7"/>
  <c r="I37" i="7"/>
  <c r="K37" i="7" s="1"/>
  <c r="I53" i="7"/>
  <c r="K53" i="7" s="1"/>
  <c r="I69" i="7"/>
  <c r="I83" i="7"/>
  <c r="K83" i="7" s="1"/>
  <c r="I99" i="7"/>
  <c r="K99" i="7" s="1"/>
  <c r="I113" i="7"/>
  <c r="K113" i="7" s="1"/>
  <c r="I127" i="7"/>
  <c r="K127" i="7" s="1"/>
  <c r="K55" i="7"/>
  <c r="K27" i="7"/>
  <c r="K43" i="7"/>
  <c r="K59" i="7"/>
  <c r="K75" i="7"/>
  <c r="I24" i="7"/>
  <c r="I38" i="7"/>
  <c r="K38" i="7" s="1"/>
  <c r="I54" i="7"/>
  <c r="I70" i="7"/>
  <c r="K70" i="7" s="1"/>
  <c r="I84" i="7"/>
  <c r="I100" i="7"/>
  <c r="I114" i="7"/>
  <c r="K114" i="7" s="1"/>
  <c r="E25" i="6"/>
  <c r="E41" i="6"/>
  <c r="E57" i="6"/>
  <c r="E73" i="6"/>
  <c r="E89" i="6"/>
  <c r="E105" i="6"/>
  <c r="E121" i="6"/>
  <c r="E40" i="6"/>
  <c r="E72" i="6"/>
  <c r="E104" i="6"/>
  <c r="E120" i="6"/>
  <c r="E26" i="6"/>
  <c r="E42" i="6"/>
  <c r="E58" i="6"/>
  <c r="E74" i="6"/>
  <c r="E90" i="6"/>
  <c r="E106" i="6"/>
  <c r="E122" i="6"/>
  <c r="E24" i="6"/>
  <c r="E56" i="6"/>
  <c r="E88" i="6"/>
  <c r="E27" i="6"/>
  <c r="E43" i="6"/>
  <c r="E59" i="6"/>
  <c r="E75" i="6"/>
  <c r="E91" i="6"/>
  <c r="E107" i="6"/>
  <c r="E123" i="6"/>
  <c r="E28" i="6"/>
  <c r="E44" i="6"/>
  <c r="E60" i="6"/>
  <c r="E76" i="6"/>
  <c r="E92" i="6"/>
  <c r="E108" i="6"/>
  <c r="E124" i="6"/>
  <c r="E29" i="6"/>
  <c r="E45" i="6"/>
  <c r="E61" i="6"/>
  <c r="E77" i="6"/>
  <c r="E93" i="6"/>
  <c r="E109" i="6"/>
  <c r="E125" i="6"/>
  <c r="E30" i="6"/>
  <c r="E46" i="6"/>
  <c r="E78" i="6"/>
  <c r="E94" i="6"/>
  <c r="E110" i="6"/>
  <c r="E126" i="6"/>
  <c r="E62" i="6"/>
  <c r="E31" i="6"/>
  <c r="E47" i="6"/>
  <c r="E63" i="6"/>
  <c r="E79" i="6"/>
  <c r="E95" i="6"/>
  <c r="E111" i="6"/>
  <c r="E127" i="6"/>
  <c r="E32" i="6"/>
  <c r="E48" i="6"/>
  <c r="E64" i="6"/>
  <c r="E80" i="6"/>
  <c r="E96" i="6"/>
  <c r="E112" i="6"/>
  <c r="E128" i="6"/>
  <c r="E33" i="6"/>
  <c r="E49" i="6"/>
  <c r="E65" i="6"/>
  <c r="E81" i="6"/>
  <c r="E97" i="6"/>
  <c r="E113" i="6"/>
  <c r="E19" i="6"/>
  <c r="E35" i="6"/>
  <c r="E51" i="6"/>
  <c r="E67" i="6"/>
  <c r="E83" i="6"/>
  <c r="E99" i="6"/>
  <c r="E115" i="6"/>
  <c r="E20" i="6"/>
  <c r="E36" i="6"/>
  <c r="E52" i="6"/>
  <c r="E68" i="6"/>
  <c r="E84" i="6"/>
  <c r="E100" i="6"/>
  <c r="E116" i="6"/>
  <c r="E21" i="6"/>
  <c r="E37" i="6"/>
  <c r="E53" i="6"/>
  <c r="E69" i="6"/>
  <c r="E85" i="6"/>
  <c r="E101" i="6"/>
  <c r="E117" i="6"/>
  <c r="E22" i="6"/>
  <c r="E38" i="6"/>
  <c r="E54" i="6"/>
  <c r="E70" i="6"/>
  <c r="E86" i="6"/>
  <c r="E102" i="6"/>
  <c r="E118" i="6"/>
  <c r="E23" i="6"/>
  <c r="E39" i="6"/>
  <c r="E55" i="6"/>
  <c r="E71" i="6"/>
  <c r="E87" i="6"/>
  <c r="E103" i="6"/>
  <c r="K23" i="7"/>
  <c r="B133" i="7"/>
  <c r="J136" i="2"/>
  <c r="M11" i="6"/>
  <c r="K133" i="7" l="1"/>
  <c r="K136"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139" i="2" s="1"/>
  <c r="I143" i="2" l="1"/>
  <c r="I141" i="2" s="1"/>
  <c r="I144" i="2"/>
  <c r="I142"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<sst xmlns="http://schemas.openxmlformats.org/spreadsheetml/2006/main" count="3489" uniqueCount="878">
  <si>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</si>
  <si>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</si>
  <si>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</si>
  <si>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</si>
  <si>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</si>
  <si>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</si>
  <si>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</si>
  <si>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</si>
  <si>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</si>
  <si>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</si>
  <si>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</si>
  <si>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</si>
  <si>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</si>
  <si>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</si>
  <si>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</si>
  <si>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</si>
  <si>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</si>
  <si>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</si>
  <si>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</si>
  <si>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</si>
  <si>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</si>
  <si>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</si>
  <si>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</si>
  <si>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</si>
  <si>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</si>
  <si>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</si>
  <si>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</si>
  <si>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</si>
  <si>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</si>
  <si>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</si>
  <si>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</si>
  <si>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</si>
  <si>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</si>
  <si>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</si>
  <si>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</si>
  <si>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</si>
  <si>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</si>
  <si>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</si>
  <si>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</si>
  <si>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</si>
  <si>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</si>
  <si>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</si>
  <si>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</si>
  <si>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</si>
  <si>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</si>
  <si>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</si>
  <si>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</si>
  <si>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</si>
  <si>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</si>
  <si>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</si>
  <si>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</si>
  <si>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</si>
  <si>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</si>
  <si>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</si>
  <si>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</si>
  <si>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</si>
  <si>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</si>
  <si>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</si>
  <si>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</si>
  <si>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</si>
  <si>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</si>
  <si>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</si>
  <si>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</si>
  <si>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</si>
  <si>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</si>
  <si>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</si>
  <si>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</si>
  <si>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</si>
  <si>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</si>
  <si>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</si>
  <si>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</si>
  <si>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</si>
  <si>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</si>
  <si>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</si>
  <si>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</si>
  <si>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</si>
  <si>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</si>
  <si>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</si>
  <si>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</si>
  <si>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</si>
  <si>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</si>
  <si>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</si>
  <si>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</si>
  <si>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</si>
  <si>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</si>
  <si>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</si>
  <si>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</si>
  <si>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</si>
  <si>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</si>
  <si>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</si>
  <si>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</si>
  <si>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</si>
  <si>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</si>
  <si>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</si>
  <si>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</si>
  <si>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</si>
  <si>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</si>
  <si>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</si>
  <si>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</si>
  <si>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</si>
  <si>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</si>
  <si>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</si>
  <si>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</si>
  <si>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</si>
  <si>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</si>
  <si>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</si>
  <si>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</si>
  <si>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</si>
  <si>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</si>
  <si>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</si>
  <si>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</si>
  <si>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</si>
  <si>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</si>
  <si>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</si>
  <si>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</si>
  <si>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</si>
  <si>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</si>
  <si>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</si>
  <si>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</si>
  <si>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</si>
  <si>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</si>
  <si>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</si>
  <si>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</si>
  <si>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</si>
  <si>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</si>
  <si>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</si>
  <si>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</si>
  <si>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</si>
  <si>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</si>
  <si>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</si>
  <si>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</si>
  <si>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</si>
  <si>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</si>
  <si>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</si>
  <si>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</si>
  <si>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</si>
  <si>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</si>
  <si>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</si>
  <si>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</si>
  <si>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</si>
  <si>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</si>
  <si>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</si>
  <si>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</si>
  <si>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</si>
  <si>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</si>
  <si>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</si>
  <si>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</si>
  <si>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</si>
  <si>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</si>
  <si>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</si>
  <si>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</si>
  <si>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</si>
  <si>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</si>
  <si>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</si>
  <si>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</si>
  <si>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</si>
  <si>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</si>
  <si>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</si>
  <si>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</si>
  <si>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</si>
  <si>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</si>
  <si>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</si>
  <si>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</si>
  <si>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</si>
  <si>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</si>
  <si>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</si>
  <si>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</si>
  <si>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</si>
  <si>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</si>
  <si>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</si>
  <si>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</si>
  <si>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</si>
  <si>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</si>
  <si>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</si>
  <si>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</si>
  <si>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</si>
  <si>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</si>
  <si>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</si>
  <si>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</si>
  <si>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</si>
  <si>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</si>
  <si>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</si>
  <si>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</si>
  <si>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</si>
  <si>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</si>
  <si>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</si>
  <si>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</si>
  <si>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</si>
  <si>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</si>
  <si>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</si>
  <si>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</si>
  <si>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</si>
  <si>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</si>
  <si>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</si>
  <si>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</si>
  <si>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</si>
  <si>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</si>
  <si>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</si>
  <si>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</si>
  <si>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</si>
  <si>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</si>
  <si>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</si>
  <si>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</si>
  <si>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</si>
  <si>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</si>
  <si>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</si>
  <si>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</si>
  <si>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</si>
  <si>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</si>
  <si>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</si>
  <si>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</si>
  <si>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</si>
  <si>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</si>
  <si>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</si>
  <si>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</si>
  <si>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</si>
  <si>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</si>
  <si>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</si>
  <si>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</si>
  <si>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</si>
  <si>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</si>
  <si>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</si>
  <si>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</si>
  <si>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</si>
  <si>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</si>
  <si>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</si>
  <si>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</si>
  <si>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</si>
  <si>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</si>
  <si>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</si>
  <si>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</si>
  <si>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</si>
  <si>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</si>
  <si>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</si>
  <si>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</si>
  <si>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</si>
  <si>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</si>
  <si>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</si>
  <si>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</si>
  <si>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</si>
  <si>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</si>
  <si>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</si>
  <si>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</si>
  <si>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</si>
  <si>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</si>
  <si>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</si>
  <si>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</si>
  <si>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</si>
  <si>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</si>
  <si>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</si>
  <si>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</si>
  <si>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</si>
  <si>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</si>
  <si>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</si>
  <si>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</si>
  <si>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</si>
  <si>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</si>
  <si>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</si>
  <si>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</si>
  <si>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</si>
  <si>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</si>
  <si>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</si>
  <si>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</si>
  <si>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</si>
  <si>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</si>
  <si>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</si>
  <si>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</si>
  <si>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</si>
  <si>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</si>
  <si>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</si>
  <si>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</si>
  <si>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</si>
  <si>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</si>
  <si>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</si>
  <si>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</si>
  <si>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</si>
  <si>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</si>
  <si>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</si>
  <si>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</si>
  <si>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</si>
  <si>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</si>
  <si>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</si>
  <si>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</si>
  <si>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</si>
  <si>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</si>
  <si>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</si>
  <si>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</si>
  <si>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</si>
  <si>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</si>
  <si>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</si>
  <si>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</si>
  <si>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</si>
  <si>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</si>
  <si>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</si>
  <si>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</si>
  <si>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</si>
  <si>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</si>
  <si>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</si>
  <si>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</si>
  <si>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</si>
  <si>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</si>
  <si>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</si>
  <si>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</si>
  <si>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</si>
  <si>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</si>
  <si>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</si>
  <si>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</si>
  <si>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</si>
  <si>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</si>
  <si>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</si>
  <si>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</si>
  <si>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</si>
  <si>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</si>
  <si>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</si>
  <si>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</si>
  <si>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</si>
  <si>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</si>
  <si>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</si>
  <si>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</si>
  <si>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</si>
  <si>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</si>
  <si>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</si>
  <si>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</si>
  <si>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</si>
  <si>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</si>
  <si>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</si>
  <si>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</si>
  <si>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</si>
  <si>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</si>
  <si>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</si>
  <si>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</si>
  <si>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</si>
  <si>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</si>
  <si>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</si>
  <si>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</si>
  <si>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</si>
  <si>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</si>
  <si>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</si>
  <si>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</si>
  <si>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</si>
  <si>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</si>
  <si>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</si>
  <si>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</si>
  <si>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</si>
  <si>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</si>
  <si>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</si>
  <si>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</si>
  <si>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</si>
  <si>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</si>
  <si>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</si>
  <si>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</si>
  <si>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</si>
  <si>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</si>
  <si>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</si>
  <si>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</si>
  <si>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</si>
  <si>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</si>
  <si>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</si>
  <si>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</si>
  <si>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</si>
  <si>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</si>
  <si>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</si>
  <si>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</si>
  <si>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</si>
  <si>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</si>
  <si>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</si>
  <si>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</si>
  <si>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</si>
  <si>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</si>
  <si>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</si>
  <si>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</si>
  <si>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</si>
  <si>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</si>
  <si>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</si>
  <si>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</si>
  <si>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</si>
  <si>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</si>
  <si>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</si>
  <si>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</si>
  <si>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</si>
  <si>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</si>
  <si>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</si>
  <si>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</si>
  <si>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</si>
  <si>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</si>
  <si>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</si>
  <si>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</si>
  <si>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</si>
  <si>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</si>
  <si>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</si>
  <si>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</si>
  <si>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</si>
  <si>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</si>
  <si>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</si>
  <si>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</si>
  <si>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</si>
  <si>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</si>
  <si>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</si>
  <si>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</si>
  <si>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</si>
  <si>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</si>
  <si>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</si>
  <si>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</si>
  <si>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</si>
  <si>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</si>
  <si>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</si>
  <si>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</si>
  <si>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</si>
  <si>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</si>
  <si>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</si>
  <si>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</si>
  <si>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</si>
  <si>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</si>
  <si>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</si>
  <si>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</si>
  <si>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</si>
  <si>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</si>
  <si>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</si>
  <si>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</si>
  <si>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</si>
  <si>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</si>
  <si>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</si>
  <si>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</si>
  <si>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</si>
  <si>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</si>
  <si>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</si>
  <si>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</si>
  <si>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</si>
  <si>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</si>
  <si>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</si>
  <si>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</si>
  <si>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</si>
  <si>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</si>
  <si>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</si>
  <si>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</si>
  <si>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</si>
  <si>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</si>
  <si>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</si>
  <si>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</si>
  <si>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</si>
  <si>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</si>
  <si>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</si>
  <si>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</si>
  <si>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</si>
  <si>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</si>
  <si>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</si>
  <si>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</si>
  <si>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</si>
  <si>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</si>
  <si>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</si>
  <si>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</si>
  <si>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</si>
  <si>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</si>
  <si>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</si>
  <si>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</si>
  <si>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</si>
  <si>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</si>
  <si>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</si>
  <si>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</si>
  <si>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</si>
  <si>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</si>
  <si>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</si>
  <si>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</si>
  <si>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</si>
  <si>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</si>
  <si>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</si>
  <si>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</si>
  <si>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</si>
  <si>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</si>
  <si>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</si>
  <si>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</si>
  <si>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</si>
  <si>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</si>
  <si>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</si>
  <si>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</si>
  <si>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</si>
  <si>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</si>
  <si>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</si>
  <si>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</si>
  <si>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</si>
  <si>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</si>
  <si>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</si>
  <si>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</si>
  <si>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</si>
  <si>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</si>
  <si>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</si>
  <si>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</si>
  <si>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</si>
  <si>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</si>
  <si>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</si>
  <si>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</si>
  <si>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</si>
  <si>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</si>
  <si>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</si>
  <si>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</si>
  <si>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</si>
  <si>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</si>
  <si>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</si>
  <si>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</si>
  <si>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</si>
  <si>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</si>
  <si>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</si>
  <si>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</si>
  <si>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</si>
  <si>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</si>
  <si>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</si>
  <si>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</si>
  <si>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</si>
  <si>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</si>
  <si>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</si>
  <si>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</si>
  <si>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</si>
  <si>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</si>
  <si>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</si>
  <si>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</si>
  <si>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</si>
  <si>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</si>
  <si>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</si>
  <si>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</si>
  <si>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</si>
  <si>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</si>
  <si>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</si>
  <si>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</si>
  <si>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</si>
  <si>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</si>
  <si>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</si>
  <si>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</si>
  <si>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</si>
  <si>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</si>
  <si>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</si>
  <si>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</si>
  <si>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</si>
  <si>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</si>
  <si>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</si>
  <si>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</si>
  <si>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</si>
  <si>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</si>
  <si>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</si>
  <si>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</si>
  <si>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</si>
  <si>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</si>
  <si>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</si>
  <si>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</si>
  <si>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</si>
  <si>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</si>
  <si>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</si>
  <si>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</si>
  <si>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</si>
  <si>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</si>
  <si>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</si>
  <si>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</si>
  <si>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</si>
  <si>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</si>
  <si>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</si>
  <si>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</si>
  <si>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</si>
  <si>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</si>
  <si>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</si>
  <si>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</si>
  <si>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</si>
  <si>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</si>
  <si>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</si>
  <si>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</si>
  <si>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</si>
  <si>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</si>
  <si>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</si>
  <si>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</si>
  <si>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</si>
  <si>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</si>
  <si>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</si>
  <si>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</si>
  <si>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</si>
  <si>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</si>
  <si>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</si>
  <si>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</si>
  <si>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</si>
  <si>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</si>
  <si>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</si>
  <si>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</si>
  <si>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</si>
  <si>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</si>
  <si>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</si>
  <si>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</si>
  <si>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</si>
  <si>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</si>
  <si>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</si>
  <si>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</si>
  <si>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</si>
  <si>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</si>
  <si>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</si>
  <si>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</si>
  <si>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</si>
  <si>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</si>
  <si>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</si>
  <si>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</si>
  <si>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</si>
  <si>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</si>
  <si>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</si>
  <si>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</si>
  <si>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</si>
  <si>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</si>
  <si>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</si>
  <si>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</si>
  <si>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</si>
  <si>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</si>
  <si>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</si>
  <si>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</si>
  <si>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</si>
  <si>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</si>
  <si>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</si>
  <si>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</si>
  <si>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</si>
  <si>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</si>
  <si>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</si>
  <si>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</si>
  <si>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</si>
  <si>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</si>
  <si>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</si>
  <si>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</si>
  <si>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</si>
  <si>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</si>
  <si>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</si>
  <si>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</si>
  <si>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</si>
  <si>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</si>
  <si>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</si>
  <si>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</si>
  <si>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</si>
  <si>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</si>
  <si>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</si>
  <si>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</si>
  <si>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</si>
  <si>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</si>
  <si>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</si>
  <si>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</si>
  <si>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</si>
  <si>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</si>
  <si>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</si>
  <si>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</si>
  <si>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</si>
  <si>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</si>
  <si>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</si>
  <si>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</si>
  <si>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</si>
  <si>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</si>
  <si>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</si>
  <si>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</si>
  <si>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</si>
  <si>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</si>
  <si>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</si>
  <si>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</si>
  <si>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</si>
  <si>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</si>
  <si>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</si>
  <si>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</si>
  <si>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</si>
  <si>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</si>
  <si>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</si>
  <si>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</si>
  <si>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</si>
  <si>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</si>
  <si>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</si>
  <si>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</si>
  <si>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</si>
  <si>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</si>
  <si>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</si>
  <si>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</si>
  <si>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</si>
  <si>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</si>
  <si>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</si>
  <si>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</si>
  <si>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</si>
  <si>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</si>
  <si>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</si>
  <si>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</si>
  <si>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</si>
  <si>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</si>
  <si>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</si>
  <si>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</si>
  <si>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</si>
  <si>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</si>
  <si>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</si>
  <si>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</si>
  <si>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</si>
  <si>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</si>
  <si>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</si>
  <si>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</si>
  <si>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</si>
  <si>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</si>
  <si>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</si>
  <si>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</si>
  <si>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</si>
  <si>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</si>
  <si>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</si>
  <si>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</si>
  <si>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</si>
  <si>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</si>
  <si>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</si>
  <si>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</si>
  <si>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</si>
  <si>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</si>
  <si>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</si>
  <si>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</si>
  <si>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</si>
  <si>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</si>
  <si>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</si>
  <si>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</si>
  <si>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</si>
  <si>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</si>
  <si>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</si>
  <si>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</si>
  <si>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</si>
  <si>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</si>
  <si>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</si>
  <si>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Sunny</t>
  </si>
  <si>
    <t>Total Order USD</t>
  </si>
  <si>
    <t>Total Invoice USD</t>
  </si>
  <si>
    <t>BNETTB</t>
  </si>
  <si>
    <t>Rose gold PVD plated surgical steel eyebrow banana, 16g (1.2mm) with two 3mm balls</t>
  </si>
  <si>
    <t>jssourcings</t>
  </si>
  <si>
    <t>Sam4 Kong4</t>
  </si>
  <si>
    <t>Bang Rak 152 Chartered Square Building</t>
  </si>
  <si>
    <t>10500 Bangkok</t>
  </si>
  <si>
    <t>Tel: +66 0967325866</t>
  </si>
  <si>
    <t>Email: jssourcings4@gmail.com</t>
  </si>
  <si>
    <t>ACBEVB</t>
  </si>
  <si>
    <t>Flexible acrylic circular barbell, 16g (1.2mm) with two 3mm UV balls</t>
  </si>
  <si>
    <t>ALBEVB</t>
  </si>
  <si>
    <t>Flexible acrylic labret, 16g (1.2mm) with 3mm UV ball</t>
  </si>
  <si>
    <t>ANBBC25</t>
  </si>
  <si>
    <t>Bio - Flex nose bone, 20g (0.8mm) with a 2.5mm round top with bezel set SwarovskiⓇ crystal</t>
  </si>
  <si>
    <t>ANSBC25</t>
  </si>
  <si>
    <t>Bio - Flex nose stud, 20g (0.8mm) with a 2.5mm round top with bezel set SwarovskiⓇ crystal</t>
  </si>
  <si>
    <t>ASPG</t>
  </si>
  <si>
    <t>Gauge: 6mm</t>
  </si>
  <si>
    <t>Solid acrylic double flared plug</t>
  </si>
  <si>
    <t>Gauge: 8mm</t>
  </si>
  <si>
    <t>BBC</t>
  </si>
  <si>
    <t>316L steel tongue barbell, 14g (1.6mm) with a 6mm bezel set jewel ball on the top and a lower 6mm plain steel ball</t>
  </si>
  <si>
    <t>BBEBIN</t>
  </si>
  <si>
    <t>316L steel eyebrow barbell, 16g (1.2mm) with two 3mm internally threaded balls</t>
  </si>
  <si>
    <t>BBETTB</t>
  </si>
  <si>
    <t>Rose gold PVD plated 316L steel eyebrow barbell, 16g (1.2mm) with two 3mm balls</t>
  </si>
  <si>
    <t>BBFCS2</t>
  </si>
  <si>
    <t>BBITB</t>
  </si>
  <si>
    <t>Color: Green</t>
  </si>
  <si>
    <t>Premium PVD plated surgical steel industrial Barbell, 14g (1.6mm) with two 5mm balls</t>
  </si>
  <si>
    <t>BBITCN</t>
  </si>
  <si>
    <t>Premium PVD plated surgical steel industrial Barbell, 14g (1.6mm) with two 5mm cones</t>
  </si>
  <si>
    <t>BBIVD4</t>
  </si>
  <si>
    <t>Color: Red</t>
  </si>
  <si>
    <t>316L surgical steel Industrial barbell, 14g (1.6mm) with two 4mm acrylic UV dice</t>
  </si>
  <si>
    <t>BBUVDI</t>
  </si>
  <si>
    <t>Color: Pink</t>
  </si>
  <si>
    <t>BCRTG</t>
  </si>
  <si>
    <t>Anodized ball closure ring, 14g (1.6mm) with a 6mm ball</t>
  </si>
  <si>
    <t>BNE20CN</t>
  </si>
  <si>
    <t>Surgical steel eyebrow banana, 20g (0.8mm) with two 3mm cones</t>
  </si>
  <si>
    <t>BNEBIN</t>
  </si>
  <si>
    <t>Surgical steel eyebrow banana, 16g (1.2mm) with two internally threaded 3mm balls</t>
  </si>
  <si>
    <t>BNET20B</t>
  </si>
  <si>
    <t>Anodized surgical steel eyebrow banana, 20g (0.8mm) with two 3mm balls</t>
  </si>
  <si>
    <t>BNET20CN</t>
  </si>
  <si>
    <t>Anodized surgical steel eyebrow banana, 20g (0.8mm) with two 3mm cones</t>
  </si>
  <si>
    <t>BNOCC</t>
  </si>
  <si>
    <t>Gauge: 1.6mm</t>
  </si>
  <si>
    <t>CB18B3</t>
  </si>
  <si>
    <t>Surgical steel circular barbell, 18g (1mm) with two 3mm balls</t>
  </si>
  <si>
    <t>CB20B</t>
  </si>
  <si>
    <t>Surgical steel circular barbell, 20g (0.8mm) with two 3mm balls</t>
  </si>
  <si>
    <t>CB20CN</t>
  </si>
  <si>
    <t>Surgical steel circular barbell, 20g (0.8mm) with two 3mm cones</t>
  </si>
  <si>
    <t>CBETB</t>
  </si>
  <si>
    <t>Premium PVD plated surgical steel circular barbell, 16g (1.2mm) with two 3mm balls</t>
  </si>
  <si>
    <t>CBETTB</t>
  </si>
  <si>
    <t>Rose gold PVD plated surgical steel circular barbell, 16g (1.2mm) with two 3mm balls</t>
  </si>
  <si>
    <t>CBT18B3</t>
  </si>
  <si>
    <t>PVD plated surgical steel circular barbell 18g (1mm) with two 3mm balls</t>
  </si>
  <si>
    <t>CBT20B</t>
  </si>
  <si>
    <t>PVD plated surgical steel circular barbell 20g (0.8mm) with two 3mm balls</t>
  </si>
  <si>
    <t>CBTB4</t>
  </si>
  <si>
    <t>Anodized surgical steel circular barbell, 14g (1.6mm) with two 4mm balls</t>
  </si>
  <si>
    <t>CBTCNM</t>
  </si>
  <si>
    <t>Anodized surgical steel circular barbell, 14g (1.6mm) with two 4mm cones</t>
  </si>
  <si>
    <t>EBRT</t>
  </si>
  <si>
    <t>FCBEVB</t>
  </si>
  <si>
    <t>Bioflex circular barbell, 16g (1.2mm) with two 3mm balls</t>
  </si>
  <si>
    <t>FTSI</t>
  </si>
  <si>
    <t>Silicone double flared flesh tunnel</t>
  </si>
  <si>
    <t>Color: Skin Tone</t>
  </si>
  <si>
    <t>IPTR</t>
  </si>
  <si>
    <t>Anodized surgical steel fake plug with rubber O-Rings</t>
  </si>
  <si>
    <t>LB18CN3</t>
  </si>
  <si>
    <t>Surgical steel labret, 18g (1mm) with 3mm cone</t>
  </si>
  <si>
    <t>LBICN</t>
  </si>
  <si>
    <t>Bio flexible labret, 16g (1.2mm) with a 3mm push in steel cone</t>
  </si>
  <si>
    <t>LBISACN3</t>
  </si>
  <si>
    <t>Clear bio flexible labret, 16g (1.2mm) with a push in 3mm solid color acrylic cone</t>
  </si>
  <si>
    <t>LBRT16</t>
  </si>
  <si>
    <t>16g Flexible acrylic labret retainer with push in disc</t>
  </si>
  <si>
    <t>LBTB3</t>
  </si>
  <si>
    <t>Premium PVD plated surgical steel labret, 16g (1.2mm) with a 3mm ball</t>
  </si>
  <si>
    <t>LBTCN4</t>
  </si>
  <si>
    <t>Anodized surgical steel labret, 14g (1.6mm) with a 4mm cone</t>
  </si>
  <si>
    <t>LBTTCN3</t>
  </si>
  <si>
    <t>Rose gold PVD plated surgical steel labret, 16g (1.2mm) with a 3mm cone</t>
  </si>
  <si>
    <t>NBRTD</t>
  </si>
  <si>
    <t>Gauge: 0.8mm</t>
  </si>
  <si>
    <t>Clear acrylic flexible nose bone retainer, 22g (0.6mm) and 20g (0.8mm) with 2mm flat disk shaped top</t>
  </si>
  <si>
    <t>NSCFLC</t>
  </si>
  <si>
    <t>High polished surgical steel nose screw, 20g (0.8mm) with flower shaped top and small center crystal</t>
  </si>
  <si>
    <t>NSCRT20</t>
  </si>
  <si>
    <t>Clear Bio-flexible nose screw retainer, 20g (0.8mm) with 2mm ball shaped top</t>
  </si>
  <si>
    <t>High polished surgical steel nose screw, 20g (0.8mm) with star shaped top with small center crystal</t>
  </si>
  <si>
    <t>NSRTD</t>
  </si>
  <si>
    <t>Clear acrylic flexible nose stud retainer, 20g (0.8mm) with 2mm flat disk shaped top</t>
  </si>
  <si>
    <t>NSTC</t>
  </si>
  <si>
    <t>Anodized surgical steel nose screw, 20g (0.8mm) with 2mm round crystal tops</t>
  </si>
  <si>
    <t>SEGHT14</t>
  </si>
  <si>
    <t>PVD plated surgical steel hinged segment ring, 14g (1.6mm)</t>
  </si>
  <si>
    <t>SEPTA</t>
  </si>
  <si>
    <t>Pincher Size: Thickness 1.2mm &amp; width 10mm</t>
  </si>
  <si>
    <t>PVD plated 316L steel septum retainer in a simple inverted U shape</t>
  </si>
  <si>
    <t>SIPG</t>
  </si>
  <si>
    <t>Silicone double flared solid plug retainer</t>
  </si>
  <si>
    <t>SPETB4</t>
  </si>
  <si>
    <t>Anodized surgical steel eyebrow spiral, 16g (1.2mm) with two 4mm balls</t>
  </si>
  <si>
    <t>SPETCN</t>
  </si>
  <si>
    <t>Premium PVD plated surgical steel eyebrow spiral, 16g (1.2mm) with two 3mm cones</t>
  </si>
  <si>
    <t>SPT20CN</t>
  </si>
  <si>
    <t>Anodized surgical steel eyebrow spiral, 20g (0.8mm) with two 3mm cones</t>
  </si>
  <si>
    <t>UCBEB</t>
  </si>
  <si>
    <t>Titanium G23 circular barbell, 16g (1.2mm) with two 3mm balls</t>
  </si>
  <si>
    <t>ULCN4S</t>
  </si>
  <si>
    <t>Titanium G23 labret, 16g (1.2mm) with a 4mm cone</t>
  </si>
  <si>
    <t>UTBNEB</t>
  </si>
  <si>
    <t>Anodized titanium G23 eyebrow banana, 16g (1.2mm) with two 3mm balls</t>
  </si>
  <si>
    <t>UTBNECN</t>
  </si>
  <si>
    <t>Anodized titanium G23 eyebrow banana, 16g (1.2mm) with two 3mm cones</t>
  </si>
  <si>
    <t>UTCBEB</t>
  </si>
  <si>
    <t>Anodized titanium G23 circular eyebrow barbell, 16g (1.2mm) with 3mm balls</t>
  </si>
  <si>
    <t>Color: Purple</t>
  </si>
  <si>
    <t>UTCBECN</t>
  </si>
  <si>
    <t>Anodized titanium G23 circular eyebrow barbell, 16g (1.2mm) with 3mm cones</t>
  </si>
  <si>
    <t>XABUVB3</t>
  </si>
  <si>
    <t>Set of 10 pcs. of 3mm AB coated acrylic balls with 16g (1.2mm) threading</t>
  </si>
  <si>
    <t>XALB16G</t>
  </si>
  <si>
    <t>Pack of 10 pcs. of Flexible acrylic labret with external threading, 16g (1.2mm)</t>
  </si>
  <si>
    <t>XBT3S</t>
  </si>
  <si>
    <t>Pack of 10 pcs. of 3mm anodized surgical steel balls with threading 1.2mm (16g)</t>
  </si>
  <si>
    <t>XCNT4G</t>
  </si>
  <si>
    <t>Pack of 10 pcs. of 4mm anodized surgical steel cones with threading 1.6mm (14g)</t>
  </si>
  <si>
    <t>XJB3</t>
  </si>
  <si>
    <t>Pack of 10 pcs. of 3mm high polished surgical steel balls with bezel set crystal and with 1.2mm (16g) threading</t>
  </si>
  <si>
    <t>XSAB4</t>
  </si>
  <si>
    <t>Set of 10 pcs. of 4mm acrylic ball in solid colors with 14g (1.6mm) threading</t>
  </si>
  <si>
    <t>XSACN3</t>
  </si>
  <si>
    <t>Set of 10 pcs. of 3mm solid color acrylic cones with 16g (1.2mm) threading</t>
  </si>
  <si>
    <t>XTBN16G</t>
  </si>
  <si>
    <t>Pack of 10 pcs. of anodized 316L steel eyebrow banana post - threading 1.2mm (16g) - length 6mm - 16mm</t>
  </si>
  <si>
    <t>XUVCN3</t>
  </si>
  <si>
    <t>Set of 10 pcs. of 3mm acrylic UV cones with 16g (1.2mm) threading</t>
  </si>
  <si>
    <t>ASPG2</t>
  </si>
  <si>
    <t>ASPG0</t>
  </si>
  <si>
    <t>FTSI0</t>
  </si>
  <si>
    <t>IPTR8</t>
  </si>
  <si>
    <t>IPTR10</t>
  </si>
  <si>
    <t>SEPTA16</t>
  </si>
  <si>
    <t>SIPG2</t>
  </si>
  <si>
    <t>Twelve Thousand Five Hundred Ninety and 35 cents THB</t>
  </si>
  <si>
    <t>Surgical steel tongue barbell, 14g (1.6mm) with a lower 5mm steel ball and with 6.2mm flat top with ferido glued crystal without resin cover - length 5/8'' (16mm)</t>
  </si>
  <si>
    <t>Surgical steel tongue barbell, 14g (1.6mm) with 5mm acrylic UV dice - length 5/8'' (16mm)</t>
  </si>
  <si>
    <t>Clear bio flexible belly banana, 14g (1.6mm) with a 5mm and a 10mm jewel ball - length 5/8'' (16mm) ''cut to fit to your size''</t>
  </si>
  <si>
    <t>Bio flexible eyebrow retainer, 16g (1.2mm) - length 1/4'' to 1/2'' (6mm to 12mm)</t>
  </si>
  <si>
    <t>Exchange Rate THB-THB</t>
  </si>
  <si>
    <r>
      <t xml:space="preserve">40% Discount as per </t>
    </r>
    <r>
      <rPr>
        <b/>
        <sz val="10"/>
        <color theme="1"/>
        <rFont val="Arial"/>
        <family val="2"/>
      </rPr>
      <t>Platinum Membership</t>
    </r>
    <r>
      <rPr>
        <sz val="10"/>
        <color theme="1"/>
        <rFont val="Arial"/>
        <family val="2"/>
      </rPr>
      <t>:</t>
    </r>
  </si>
  <si>
    <t>Pick up at the Shop:</t>
  </si>
  <si>
    <t>Seven Thousand Five Hundred Fifthy Four and 21 cents THB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</si>
</sst>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40">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u/>
      <sz val="11"/>
      <color theme="10"/>
      <name val="Calibri"/>
      <family val="2"/>
      <scheme val="minor"/>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64">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5" fillId="0" borderId="0"/>
    <xf numFmtId="0" fontId="5" fillId="0" borderId="0"/>
    <xf numFmtId="0" fontId="8" fillId="0" borderId="0" applyNumberFormat="0" applyFill="0" applyBorder="0" applyAlignment="0" applyProtection="0"/>
    <xf numFmtId="0" fontId="8" fillId="0" borderId="0"/>
    <xf numFmtId="0" fontId="5" fillId="0" borderId="0"/>
    <xf numFmtId="0" fontId="8" fillId="0" borderId="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xf numFmtId="0" fontId="14" fillId="0" borderId="0" applyNumberFormat="0" applyFill="0" applyBorder="0" applyAlignment="0" applyProtection="0">
      <alignment vertical="top"/>
      <protection locked="0"/>
    </xf>
    <xf numFmtId="0" fontId="8" fillId="0" borderId="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39" fillId="0" borderId="0" applyNumberFormat="0" applyFill="0" applyBorder="0" applyAlignment="0" applyProtection="0"/>
    <xf numFmtId="0" fontId="5" fillId="0" borderId="0"/>
    <xf numFmtId="0" fontId="8"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cellStyleXfs>
  <cellXfs count="157">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4" fillId="2" borderId="0" xfId="0" applyNumberFormat="1" applyFont="1" applyFill="1"/>
    <xf numFmtId="2" fontId="4" fillId="2" borderId="0" xfId="0" applyNumberFormat="1" applyFont="1" applyFill="1" applyAlignment="1">
      <alignment horizontal="right"/>
    </xf>
    <xf numFmtId="0" fontId="4" fillId="2" borderId="0" xfId="0" applyFont="1" applyFill="1"/>
    <xf numFmtId="4" fontId="4" fillId="2" borderId="17" xfId="0" applyNumberFormat="1" applyFont="1" applyFill="1" applyBorder="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0" fontId="4" fillId="2" borderId="14" xfId="0" applyFont="1" applyFill="1" applyBorder="1" applyAlignment="1">
      <alignment horizontal="center"/>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cellXfs>
  <cellStyles count="5364">
    <cellStyle name="Comma 2" xfId="7" xr:uid="{CC297DCD-9F1E-4E36-A53D-62178898D7FE}"/>
    <cellStyle name="Comma 2 2" xfId="4430" xr:uid="{510BABB0-EDA7-4528-B75A-0301AA025F80}"/>
    <cellStyle name="Comma 2 2 2" xfId="4755" xr:uid="{F2928080-4055-4A99-A49E-22CF0D8640A0}"/>
    <cellStyle name="Comma 2 2 2 2" xfId="5326" xr:uid="{CA158EB4-3AD3-457A-98D6-816BCD768041}"/>
    <cellStyle name="Comma 2 2 3" xfId="4591" xr:uid="{EDE50B59-B17F-49EA-98ED-E084DA9EE036}"/>
    <cellStyle name="Comma 2 2 4" xfId="5346" xr:uid="{92E8D213-297F-4E66-93CE-D151C48A3C64}"/>
    <cellStyle name="Comma 3" xfId="4318" xr:uid="{7EC31583-9BBE-41EC-9A79-AABA3FF5D98D}"/>
    <cellStyle name="Comma 3 2" xfId="4432" xr:uid="{2D03CCF8-540B-4835-AF90-C1DEAE1668A2}"/>
    <cellStyle name="Comma 3 2 2" xfId="4756" xr:uid="{2D0EEB36-174C-4302-8F73-C41B0A2BEB98}"/>
    <cellStyle name="Comma 3 2 2 2" xfId="5327" xr:uid="{24316144-7A76-454E-876F-E65C3181F539}"/>
    <cellStyle name="Comma 3 2 3" xfId="5325" xr:uid="{DA388B52-18E6-4348-A030-3CEB61F5ADD1}"/>
    <cellStyle name="Comma 3 2 4" xfId="5347" xr:uid="{4076DDC8-FBF5-4A4F-B6DB-CF38B1BF97F3}"/>
    <cellStyle name="Currency 10" xfId="8" xr:uid="{A420CA73-384D-4A4F-AA07-5721BF2B685B}"/>
    <cellStyle name="Currency 10 2" xfId="9" xr:uid="{E5919ECF-3D1B-41A2-9DB1-FB419C6D41A3}"/>
    <cellStyle name="Currency 10 2 2" xfId="203" xr:uid="{34FA68D3-3F4F-4641-8158-8D8934BE70FB}"/>
    <cellStyle name="Currency 10 2 2 2" xfId="4616" xr:uid="{FF6C8AA8-4798-4739-AD32-1D95C0D6EC3C}"/>
    <cellStyle name="Currency 10 2 3" xfId="4511" xr:uid="{F2EB66F8-CC96-4EA7-8F9F-59917D0BEC0D}"/>
    <cellStyle name="Currency 10 3" xfId="10" xr:uid="{0CC99291-33BA-47FB-9E8C-697018E5F19F}"/>
    <cellStyle name="Currency 10 3 2" xfId="204" xr:uid="{DCE70A75-76FE-43B9-BFF2-FC08489C5140}"/>
    <cellStyle name="Currency 10 3 2 2" xfId="4617" xr:uid="{B18F27B3-CA9B-44F7-B029-D76741A19E92}"/>
    <cellStyle name="Currency 10 3 3" xfId="4512" xr:uid="{75DF145A-56E7-402C-86FF-7305A7531C3D}"/>
    <cellStyle name="Currency 10 4" xfId="205" xr:uid="{63BB252E-EDC8-41CA-A61E-764328F0702B}"/>
    <cellStyle name="Currency 10 4 2" xfId="4618" xr:uid="{134BE503-CD7B-440F-B658-B839E23B3C8C}"/>
    <cellStyle name="Currency 10 5" xfId="4437" xr:uid="{3B54A96E-C5D9-4EA9-A6FF-0D1CA676E323}"/>
    <cellStyle name="Currency 10 6" xfId="4510" xr:uid="{2CC5387C-FDCC-42C6-8253-B59AD7D1C0DB}"/>
    <cellStyle name="Currency 11" xfId="11" xr:uid="{35BA30AE-F215-4A2F-801F-47F36F3F8D88}"/>
    <cellStyle name="Currency 11 2" xfId="12" xr:uid="{13C63F3E-FB4E-4E1E-A557-29390018EEEF}"/>
    <cellStyle name="Currency 11 2 2" xfId="206" xr:uid="{A2410E75-6D7F-4669-815D-8D8F35E10457}"/>
    <cellStyle name="Currency 11 2 2 2" xfId="4619" xr:uid="{1D195363-ADA8-4265-9F25-3BB0B347676F}"/>
    <cellStyle name="Currency 11 2 3" xfId="4514" xr:uid="{96DFBBB7-C327-414E-BC7D-2D436278C07D}"/>
    <cellStyle name="Currency 11 3" xfId="13" xr:uid="{8FBAEF54-FFA9-4F82-B0CE-6DA294A012A6}"/>
    <cellStyle name="Currency 11 3 2" xfId="207" xr:uid="{4032ED08-D72A-4C4F-B31B-C28E90826FD2}"/>
    <cellStyle name="Currency 11 3 2 2" xfId="4620" xr:uid="{490C1D00-1AA4-4F84-8B68-A85858839BA7}"/>
    <cellStyle name="Currency 11 3 3" xfId="4515" xr:uid="{859CD7FE-9C31-4D59-9E1B-EE1BA0781207}"/>
    <cellStyle name="Currency 11 4" xfId="208" xr:uid="{6201F87E-9316-4F2C-828D-6EA87BFC7996}"/>
    <cellStyle name="Currency 11 4 2" xfId="4621" xr:uid="{1B6162DB-7C14-42CD-9500-D9985E9A966D}"/>
    <cellStyle name="Currency 11 5" xfId="4319" xr:uid="{BFF687CC-4236-4E7C-951E-68D8A0D22162}"/>
    <cellStyle name="Currency 11 5 2" xfId="4438" xr:uid="{C9CFD1CE-80FA-4939-9EF5-6DC253302D2A}"/>
    <cellStyle name="Currency 11 5 3" xfId="4720" xr:uid="{BE220A79-5573-46C5-9D3F-8432F1FDA874}"/>
    <cellStyle name="Currency 11 5 3 2" xfId="5315" xr:uid="{8C38FEAB-5D36-4446-851D-A66C9E6C8FFC}"/>
    <cellStyle name="Currency 11 5 3 3" xfId="4757" xr:uid="{2627667F-D01D-4E55-BC00-54551A4ECE82}"/>
    <cellStyle name="Currency 11 5 4" xfId="4697" xr:uid="{9CC08438-E532-4A0A-BCEA-FEBC2BBDD0C5}"/>
    <cellStyle name="Currency 11 6" xfId="4513" xr:uid="{55EE5930-E5A3-40B5-86F5-E6CED9DBB25B}"/>
    <cellStyle name="Currency 12" xfId="14" xr:uid="{95A66F69-11F3-448E-B41B-9AE469512215}"/>
    <cellStyle name="Currency 12 2" xfId="15" xr:uid="{CCBB2034-E043-42EB-B8C3-4F670579AC45}"/>
    <cellStyle name="Currency 12 2 2" xfId="209" xr:uid="{88770AFE-2EA9-4758-AB3A-7E572B796531}"/>
    <cellStyle name="Currency 12 2 2 2" xfId="4622" xr:uid="{711BCFB8-60D2-458C-892E-DF0977FEFF31}"/>
    <cellStyle name="Currency 12 2 3" xfId="4517" xr:uid="{CD43E89F-67AC-46D7-8618-54087F5BB399}"/>
    <cellStyle name="Currency 12 3" xfId="210" xr:uid="{208EAFF1-C85B-46A3-BDD8-AFA59D61888C}"/>
    <cellStyle name="Currency 12 3 2" xfId="4623" xr:uid="{8C8FE5E5-05DB-4BA1-A02D-C63B089BFBB2}"/>
    <cellStyle name="Currency 12 4" xfId="4516" xr:uid="{02C653EA-7AF8-4F89-AB15-98F6672AAC54}"/>
    <cellStyle name="Currency 13" xfId="16" xr:uid="{78CF8F61-A877-4707-BBBF-EE37F6F42691}"/>
    <cellStyle name="Currency 13 2" xfId="4321" xr:uid="{2FA718BE-308E-4CBD-9D9F-5E435D1DD76C}"/>
    <cellStyle name="Currency 13 3" xfId="4322" xr:uid="{0CAFC5D1-2BFD-4AA5-82D5-849D058B53A8}"/>
    <cellStyle name="Currency 13 3 2" xfId="4759" xr:uid="{F3FC41D2-0005-4541-94B6-802935EB93EC}"/>
    <cellStyle name="Currency 13 4" xfId="4320" xr:uid="{ACF5AFA7-0DAC-4668-B7DA-DE53852C6851}"/>
    <cellStyle name="Currency 13 5" xfId="4758" xr:uid="{A86FA319-C673-49EA-B16E-2F9B6750B9A5}"/>
    <cellStyle name="Currency 14" xfId="17" xr:uid="{306E0D2A-D9A7-403F-8347-E4BEFD511604}"/>
    <cellStyle name="Currency 14 2" xfId="211" xr:uid="{6E8D7026-3712-48F9-99DD-18F6D8E731A1}"/>
    <cellStyle name="Currency 14 2 2" xfId="4624" xr:uid="{55AF377A-54AA-4726-A47B-4DEFA2D676CF}"/>
    <cellStyle name="Currency 14 3" xfId="4518" xr:uid="{98F1EC7B-3489-4281-818C-F13756888F46}"/>
    <cellStyle name="Currency 15" xfId="4414" xr:uid="{57FE2968-A0CA-4F06-A2AB-8D76C632A7CD}"/>
    <cellStyle name="Currency 15 2" xfId="5352" xr:uid="{156E4116-B836-4C18-A902-594D64A810A8}"/>
    <cellStyle name="Currency 17" xfId="4323" xr:uid="{2C2E42DC-E0E5-4B69-B67E-97CD6E8C17BA}"/>
    <cellStyle name="Currency 2" xfId="18" xr:uid="{7112FA76-967B-4423-AB87-5DF326B51E76}"/>
    <cellStyle name="Currency 2 2" xfId="19" xr:uid="{15ABD156-F20E-4F39-B122-8FF343750EED}"/>
    <cellStyle name="Currency 2 2 2" xfId="20" xr:uid="{C8FEB9E7-6EC8-4B4F-9DB2-25A505621B0B}"/>
    <cellStyle name="Currency 2 2 2 2" xfId="21" xr:uid="{4BF47BFF-2DE6-44DC-A31B-A28946C6F1BC}"/>
    <cellStyle name="Currency 2 2 2 2 2" xfId="4760" xr:uid="{CC75EF8D-1A67-4FFE-9F89-C578974B54CA}"/>
    <cellStyle name="Currency 2 2 2 3" xfId="22" xr:uid="{303879DE-B2C0-4B3E-93B3-1FDBD615D033}"/>
    <cellStyle name="Currency 2 2 2 3 2" xfId="212" xr:uid="{D158A541-F657-4133-AD18-812B9F791C5C}"/>
    <cellStyle name="Currency 2 2 2 3 2 2" xfId="4625" xr:uid="{E94FEB8B-664F-40B5-B544-BAF0461A17F9}"/>
    <cellStyle name="Currency 2 2 2 3 3" xfId="4521" xr:uid="{58800862-2628-42C1-897D-059CB8083102}"/>
    <cellStyle name="Currency 2 2 2 4" xfId="213" xr:uid="{1E4C51AF-F9D3-4942-AFA7-5316C41F2CBB}"/>
    <cellStyle name="Currency 2 2 2 4 2" xfId="4626" xr:uid="{4CE70F29-796B-4CCE-A4A1-D89644653223}"/>
    <cellStyle name="Currency 2 2 2 5" xfId="4520" xr:uid="{9AB37ED7-0EC7-4AA6-ACBF-5B9186221504}"/>
    <cellStyle name="Currency 2 2 3" xfId="214" xr:uid="{E259D023-E4B9-48A5-8788-6FF77B53C51B}"/>
    <cellStyle name="Currency 2 2 3 2" xfId="4627" xr:uid="{F62F66C9-DB4B-4044-9AB1-5D5BE2063FA7}"/>
    <cellStyle name="Currency 2 2 4" xfId="4519" xr:uid="{5BB8C414-36DF-439C-B4D3-89E2C9FEB552}"/>
    <cellStyle name="Currency 2 3" xfId="23" xr:uid="{F395196A-3D92-4FFE-B557-E0CD708D15DE}"/>
    <cellStyle name="Currency 2 3 2" xfId="215" xr:uid="{95009F09-4CBF-4B90-943C-72B149E27267}"/>
    <cellStyle name="Currency 2 3 2 2" xfId="4628" xr:uid="{C2E9D9FE-8DB6-4F29-82D4-77DE1316EC22}"/>
    <cellStyle name="Currency 2 3 3" xfId="4522" xr:uid="{18946B35-7181-46FD-95A7-496E4636FD54}"/>
    <cellStyle name="Currency 2 4" xfId="216" xr:uid="{91F44DE8-5151-4065-A874-91CC1D156194}"/>
    <cellStyle name="Currency 2 4 2" xfId="217" xr:uid="{B927A69D-E522-4BE5-B259-88F657BF6887}"/>
    <cellStyle name="Currency 2 5" xfId="218" xr:uid="{A214B422-2D88-4EEF-BD09-5DCBF0F074E0}"/>
    <cellStyle name="Currency 2 5 2" xfId="219" xr:uid="{C3011335-B1D7-48D4-BA37-F5EE8BDF6F97}"/>
    <cellStyle name="Currency 2 6" xfId="220" xr:uid="{AB12CE95-71D9-4AE1-8C95-6D1E83FCDE60}"/>
    <cellStyle name="Currency 3" xfId="24" xr:uid="{6ECC32EC-E7DF-4DB9-8514-CDF299D466FA}"/>
    <cellStyle name="Currency 3 2" xfId="25" xr:uid="{0CF22012-71F1-4096-B18C-323EC213898C}"/>
    <cellStyle name="Currency 3 2 2" xfId="221" xr:uid="{73048F81-3D10-4688-9099-48243E9C75C9}"/>
    <cellStyle name="Currency 3 2 2 2" xfId="4629" xr:uid="{0C7FFCF5-08E6-4D3B-8F86-354DFA00B35C}"/>
    <cellStyle name="Currency 3 2 3" xfId="4524" xr:uid="{10024AEB-9D81-4182-B15E-39DB1B0AE11F}"/>
    <cellStyle name="Currency 3 3" xfId="26" xr:uid="{D9DE13A0-0405-41F7-B706-485387780F1B}"/>
    <cellStyle name="Currency 3 3 2" xfId="222" xr:uid="{8298A283-C419-4D9B-B1FD-F67D1DA4A431}"/>
    <cellStyle name="Currency 3 3 2 2" xfId="4630" xr:uid="{AFADEF01-169C-4885-BBE2-5A6023F19577}"/>
    <cellStyle name="Currency 3 3 3" xfId="4525" xr:uid="{A827D128-DB97-414B-82E7-C60283B7BBF1}"/>
    <cellStyle name="Currency 3 4" xfId="27" xr:uid="{BB82F65B-F457-491F-AD16-24CB7030D3FC}"/>
    <cellStyle name="Currency 3 4 2" xfId="223" xr:uid="{B926CFF5-B582-4A9B-B61D-6C2E14DBF1AF}"/>
    <cellStyle name="Currency 3 4 2 2" xfId="4631" xr:uid="{382C8207-C27F-4E1F-BA74-78174171CE38}"/>
    <cellStyle name="Currency 3 4 3" xfId="4526" xr:uid="{D169F08F-6815-4F30-A24C-7746D91D372C}"/>
    <cellStyle name="Currency 3 5" xfId="224" xr:uid="{1B6A8BCD-EF30-40A1-BEA0-08A3D3E79D95}"/>
    <cellStyle name="Currency 3 5 2" xfId="4632" xr:uid="{E735A517-1805-4952-BA75-7A4706E469D2}"/>
    <cellStyle name="Currency 3 6" xfId="4523" xr:uid="{8573E158-6AD3-4672-A41E-E37C0433B0DA}"/>
    <cellStyle name="Currency 4" xfId="28" xr:uid="{876EE203-E1D0-4491-81A5-A326C49F8771}"/>
    <cellStyle name="Currency 4 2" xfId="29" xr:uid="{7A8D1498-B2B2-477D-B760-A662CF92361D}"/>
    <cellStyle name="Currency 4 2 2" xfId="225" xr:uid="{DC126FE2-4CB1-4755-9D0C-841852361073}"/>
    <cellStyle name="Currency 4 2 2 2" xfId="4633" xr:uid="{B28259D0-8AE0-466C-BDB0-817BB443363F}"/>
    <cellStyle name="Currency 4 2 3" xfId="4528" xr:uid="{19B287DA-14E6-4A50-BCF7-2007BC1AB43D}"/>
    <cellStyle name="Currency 4 3" xfId="30" xr:uid="{ECB798D0-2EEE-454B-B695-FEB296130C18}"/>
    <cellStyle name="Currency 4 3 2" xfId="226" xr:uid="{69B17FC0-E238-4C5C-BC37-3599F0FCAA14}"/>
    <cellStyle name="Currency 4 3 2 2" xfId="4634" xr:uid="{2F504AC5-C1EA-47F4-AC44-41A520019419}"/>
    <cellStyle name="Currency 4 3 3" xfId="4529" xr:uid="{ABF055C1-DC99-4F63-A632-DBAA5D2FF84A}"/>
    <cellStyle name="Currency 4 4" xfId="227" xr:uid="{DEF23569-EA37-46D0-8620-AF5125A9240F}"/>
    <cellStyle name="Currency 4 4 2" xfId="4635" xr:uid="{E964C579-7F00-4233-B069-E3D75B215762}"/>
    <cellStyle name="Currency 4 5" xfId="4324" xr:uid="{309630AE-2825-4D56-88EA-564D3EBA9B19}"/>
    <cellStyle name="Currency 4 5 2" xfId="4439" xr:uid="{D7B65C2E-9A51-4D07-BAD2-CEA9D8D58D8C}"/>
    <cellStyle name="Currency 4 5 3" xfId="4721" xr:uid="{145FA8BF-935F-4A9F-8E16-5A5FCACB2AD8}"/>
    <cellStyle name="Currency 4 5 3 2" xfId="5316" xr:uid="{E6251D1C-EAD9-4E5C-8260-8CC051C073C1}"/>
    <cellStyle name="Currency 4 5 3 3" xfId="4761" xr:uid="{5E37EB3A-4590-487B-AEF3-C67A804663F0}"/>
    <cellStyle name="Currency 4 5 4" xfId="4698" xr:uid="{65D61964-2383-415D-B366-DE8020E7DADB}"/>
    <cellStyle name="Currency 4 6" xfId="4527" xr:uid="{41CEB5F2-43CC-4F49-ADEF-927C6440436E}"/>
    <cellStyle name="Currency 5" xfId="31" xr:uid="{5B196B47-6575-422B-BAF6-2357264F2D7C}"/>
    <cellStyle name="Currency 5 2" xfId="32" xr:uid="{3EDDF8C4-6D8B-4272-98FC-CA8A81D5A69B}"/>
    <cellStyle name="Currency 5 2 2" xfId="228" xr:uid="{9889B493-87FC-4BF4-91C4-132F0C14DE43}"/>
    <cellStyle name="Currency 5 2 2 2" xfId="4636" xr:uid="{652FC520-76FD-486B-9907-4EE264513666}"/>
    <cellStyle name="Currency 5 2 3" xfId="4530" xr:uid="{527CC16C-D5A2-4147-BEB0-2B98A1AB91E5}"/>
    <cellStyle name="Currency 5 3" xfId="4325" xr:uid="{9D392944-F459-465E-86AE-08747AA2F0A7}"/>
    <cellStyle name="Currency 5 3 2" xfId="4440" xr:uid="{A37A407D-29A6-4640-B4CE-5359D1BFF3B9}"/>
    <cellStyle name="Currency 5 3 2 2" xfId="5306" xr:uid="{80910D05-333E-4500-9DE9-0D7282A79B79}"/>
    <cellStyle name="Currency 5 3 2 3" xfId="4763" xr:uid="{6DBBD186-8CA5-4EA1-A226-0CC5E4AE1FFE}"/>
    <cellStyle name="Currency 5 4" xfId="4762" xr:uid="{180F7E08-9C77-436F-AC2C-629127BE8FED}"/>
    <cellStyle name="Currency 6" xfId="33" xr:uid="{A5AE91E4-4184-45FC-9527-063BE63CFB31}"/>
    <cellStyle name="Currency 6 2" xfId="229" xr:uid="{852B2177-433E-4C75-BE75-217A15F3F576}"/>
    <cellStyle name="Currency 6 2 2" xfId="4637" xr:uid="{1518D847-43DD-4FB1-BB87-F3BBCAD4F256}"/>
    <cellStyle name="Currency 6 3" xfId="4326" xr:uid="{73C8CD5A-4826-48A0-ADF5-7B7A93C966F1}"/>
    <cellStyle name="Currency 6 3 2" xfId="4441" xr:uid="{5F0D65B6-C215-4500-8A51-0F4183BE5552}"/>
    <cellStyle name="Currency 6 3 3" xfId="4722" xr:uid="{CDDF56E3-70A5-4023-B616-A4FDE8B522FF}"/>
    <cellStyle name="Currency 6 3 3 2" xfId="5317" xr:uid="{74036A76-78CC-431C-921D-97686B22F149}"/>
    <cellStyle name="Currency 6 3 3 3" xfId="4764" xr:uid="{93C55691-4D90-4B7A-A570-47BB7FF6E655}"/>
    <cellStyle name="Currency 6 3 4" xfId="4699" xr:uid="{A6995750-BCAD-4A70-B928-AFFD4E024A6B}"/>
    <cellStyle name="Currency 6 4" xfId="4531" xr:uid="{F82E3CA8-9F11-4E3C-B4CD-C67345CFC5E0}"/>
    <cellStyle name="Currency 7" xfId="34" xr:uid="{E1C00EF0-F570-4DAD-A514-4C40FCC4E6BB}"/>
    <cellStyle name="Currency 7 2" xfId="35" xr:uid="{46D9B226-8CE0-45DA-BC92-61082211624D}"/>
    <cellStyle name="Currency 7 2 2" xfId="250" xr:uid="{8D23FBF6-DD0B-4506-9F39-96599EE5E8E0}"/>
    <cellStyle name="Currency 7 2 2 2" xfId="4638" xr:uid="{C5AE1188-9B0D-4DCB-8F8C-481EB07A9011}"/>
    <cellStyle name="Currency 7 2 3" xfId="4533" xr:uid="{12A51E58-5DB3-4F2E-8DBD-07A8EE7E4C5B}"/>
    <cellStyle name="Currency 7 3" xfId="230" xr:uid="{68B92677-C415-4C15-948A-5BF4A1CE6739}"/>
    <cellStyle name="Currency 7 3 2" xfId="4639" xr:uid="{71BD6A5C-FF06-4A1A-9FB7-58AF9F4D6CFB}"/>
    <cellStyle name="Currency 7 4" xfId="4442" xr:uid="{F4234A43-91D2-4813-A26C-3F705CB7C159}"/>
    <cellStyle name="Currency 7 5" xfId="4532" xr:uid="{62AFEE67-1256-43E4-B59F-4DD2DCC39173}"/>
    <cellStyle name="Currency 8" xfId="36" xr:uid="{83BEC1AE-7E11-4B0C-BC33-C2F44B092B41}"/>
    <cellStyle name="Currency 8 2" xfId="37" xr:uid="{6DD36CE2-E4A1-457E-8C61-3656F9DEE52C}"/>
    <cellStyle name="Currency 8 2 2" xfId="231" xr:uid="{34190B36-B3BC-4423-B06E-5E238C9A6AD1}"/>
    <cellStyle name="Currency 8 2 2 2" xfId="4640" xr:uid="{CD730FC7-B40A-4A72-BC6D-BF8AF45FAAF9}"/>
    <cellStyle name="Currency 8 2 3" xfId="4535" xr:uid="{2C1B112F-E154-4957-9DAE-4EE3E8B539D4}"/>
    <cellStyle name="Currency 8 3" xfId="38" xr:uid="{C76436E9-8270-4779-A401-AC23E4BAD7EC}"/>
    <cellStyle name="Currency 8 3 2" xfId="232" xr:uid="{3433C1DA-1793-4295-9964-29186B2E896D}"/>
    <cellStyle name="Currency 8 3 2 2" xfId="4641" xr:uid="{DC1445FB-20CD-4437-8A7C-73A6336B7D22}"/>
    <cellStyle name="Currency 8 3 3" xfId="4536" xr:uid="{9209CBAA-1834-44D9-9403-710837272E16}"/>
    <cellStyle name="Currency 8 4" xfId="39" xr:uid="{B15B6B47-46E3-4678-A7C2-C70A33EA1FB7}"/>
    <cellStyle name="Currency 8 4 2" xfId="233" xr:uid="{B5FAAF3B-539B-46F5-AA56-7E03B3C83F50}"/>
    <cellStyle name="Currency 8 4 2 2" xfId="4642" xr:uid="{2BC1AC27-9F4C-4C3E-945B-0FD80B17BC96}"/>
    <cellStyle name="Currency 8 4 3" xfId="4537" xr:uid="{09BCC68D-D7DF-42A7-BDD4-3FC4B4A89B0E}"/>
    <cellStyle name="Currency 8 5" xfId="234" xr:uid="{0DBEF6DC-9273-4DCF-922B-4B16FE8086D4}"/>
    <cellStyle name="Currency 8 5 2" xfId="4643" xr:uid="{181A66E5-F774-43EB-9CFC-CA4F4D69BE4F}"/>
    <cellStyle name="Currency 8 6" xfId="4443" xr:uid="{63E97C95-AF41-435F-B740-0A803D643446}"/>
    <cellStyle name="Currency 8 7" xfId="4534" xr:uid="{04560ACC-0668-4D12-A9DF-A77E550C6AD0}"/>
    <cellStyle name="Currency 9" xfId="40" xr:uid="{DC1463A9-E3C2-4107-BBE9-C85C8A8E960B}"/>
    <cellStyle name="Currency 9 2" xfId="41" xr:uid="{0AF5582C-C121-4158-AFC7-CE8065EF2BD3}"/>
    <cellStyle name="Currency 9 2 2" xfId="235" xr:uid="{95BD4D4A-0226-43E6-8CAF-89BDA238C2F4}"/>
    <cellStyle name="Currency 9 2 2 2" xfId="4644" xr:uid="{5D936A33-FE77-4ED1-9272-0C78F52EEA08}"/>
    <cellStyle name="Currency 9 2 3" xfId="4539" xr:uid="{D15C9F53-04A9-498B-B792-70ABF8849B63}"/>
    <cellStyle name="Currency 9 3" xfId="42" xr:uid="{41B76E0E-331F-4034-AB2B-0FDFB12DD21F}"/>
    <cellStyle name="Currency 9 3 2" xfId="236" xr:uid="{23FFF732-265A-43C1-8C5E-CD2470E6AECA}"/>
    <cellStyle name="Currency 9 3 2 2" xfId="4645" xr:uid="{F0A466F2-15C6-46EE-8B35-8D7717621C6C}"/>
    <cellStyle name="Currency 9 3 3" xfId="4540" xr:uid="{50685BF5-3142-4180-8A67-40B1C853F0EB}"/>
    <cellStyle name="Currency 9 4" xfId="237" xr:uid="{EFCD3E8A-8C75-4D76-A552-5B117C1545AA}"/>
    <cellStyle name="Currency 9 4 2" xfId="4646" xr:uid="{AAB49877-472C-4430-9745-5326718C0B8D}"/>
    <cellStyle name="Currency 9 5" xfId="4327" xr:uid="{8AD93B7D-9172-41F2-8210-795AA1EECF3E}"/>
    <cellStyle name="Currency 9 5 2" xfId="4444" xr:uid="{22E4B8DF-F286-4782-B7D2-401D49174AC6}"/>
    <cellStyle name="Currency 9 5 3" xfId="4723" xr:uid="{1236D174-927C-46C5-8E22-09EDD4BB43E7}"/>
    <cellStyle name="Currency 9 5 4" xfId="4700" xr:uid="{771A7CE8-BF55-457F-B8D3-E0C813266751}"/>
    <cellStyle name="Currency 9 6" xfId="4538" xr:uid="{0191D243-29D3-44B3-8245-8B3B1E6193E6}"/>
    <cellStyle name="Hyperlink 2" xfId="6" xr:uid="{6CFFD761-E1C4-4FFC-9C82-FDD569F38491}"/>
    <cellStyle name="Hyperlink 2 2" xfId="5356" xr:uid="{748E2EBF-9D47-4699-A84A-C7761AC215D3}"/>
    <cellStyle name="Hyperlink 3" xfId="202" xr:uid="{213A6375-1C58-4C8B-A849-7F35191D61B4}"/>
    <cellStyle name="Hyperlink 3 2" xfId="4415" xr:uid="{51CF1D7D-F681-46BD-B811-1464E6AC4955}"/>
    <cellStyle name="Hyperlink 3 3" xfId="4328" xr:uid="{5D3C35CF-621D-4BEE-9631-0979A597A3A7}"/>
    <cellStyle name="Hyperlink 4" xfId="4329" xr:uid="{22761349-5D05-4F4E-AABF-B43F7B539AEF}"/>
    <cellStyle name="Hyperlink 4 2" xfId="5350" xr:uid="{D59C209A-4952-4E69-80D4-413647DDA03C}"/>
    <cellStyle name="Normal" xfId="0" builtinId="0"/>
    <cellStyle name="Normal 10" xfId="43" xr:uid="{559AA17A-4F99-4D24-BF4D-2172D79E8476}"/>
    <cellStyle name="Normal 10 10" xfId="903" xr:uid="{5EB5A75F-201D-4ED6-8CB4-907A68FC3F52}"/>
    <cellStyle name="Normal 10 10 2" xfId="2508" xr:uid="{E89D0CF8-EA49-4274-8847-741DB1D7A834}"/>
    <cellStyle name="Normal 10 10 2 2" xfId="4331" xr:uid="{00D36C1C-182F-437E-AEAB-12229B86F1E6}"/>
    <cellStyle name="Normal 10 10 2 3" xfId="4675" xr:uid="{7BB16EB4-75A1-42B4-B9B6-DB81D4067186}"/>
    <cellStyle name="Normal 10 10 3" xfId="2509" xr:uid="{36C707CE-D371-4ADA-8D6C-41DAA2A21A0E}"/>
    <cellStyle name="Normal 10 10 4" xfId="2510" xr:uid="{174D8224-14CE-4911-BC1E-1E26DA823655}"/>
    <cellStyle name="Normal 10 11" xfId="2511" xr:uid="{0FE1872D-95AD-42A9-970B-FE4A3C16CC1F}"/>
    <cellStyle name="Normal 10 11 2" xfId="2512" xr:uid="{3969F6A5-0F91-4F7E-9119-9DA6409E1D9E}"/>
    <cellStyle name="Normal 10 11 3" xfId="2513" xr:uid="{895B175D-43F6-4189-86AA-9912AFA9CBD6}"/>
    <cellStyle name="Normal 10 11 4" xfId="2514" xr:uid="{2CCE9C0C-0A9F-44E0-AD85-755C2EB7440F}"/>
    <cellStyle name="Normal 10 12" xfId="2515" xr:uid="{36E60FC4-5829-4DD9-A13E-AC9CBD2D1AD3}"/>
    <cellStyle name="Normal 10 12 2" xfId="2516" xr:uid="{C5572D8C-EB57-45A3-A677-A22924E36252}"/>
    <cellStyle name="Normal 10 13" xfId="2517" xr:uid="{7F9511CB-69E1-4D81-BACB-202F19D5644C}"/>
    <cellStyle name="Normal 10 14" xfId="2518" xr:uid="{4AA01BE3-13D9-4FCA-A321-B438DA72C3D6}"/>
    <cellStyle name="Normal 10 15" xfId="2519" xr:uid="{188202E6-ED47-4B56-BD94-BB97D3237EBA}"/>
    <cellStyle name="Normal 10 2" xfId="44" xr:uid="{EA213132-C699-4553-9BC1-F3FB0287D5A2}"/>
    <cellStyle name="Normal 10 2 10" xfId="2520" xr:uid="{C7B3B761-E987-4F60-8D0B-760049228447}"/>
    <cellStyle name="Normal 10 2 11" xfId="2521" xr:uid="{3032F192-99C5-4BF7-85B4-CAE699EFD093}"/>
    <cellStyle name="Normal 10 2 2" xfId="45" xr:uid="{B61CF36D-5B23-4888-A224-EA4410AD48AE}"/>
    <cellStyle name="Normal 10 2 2 2" xfId="46" xr:uid="{7837F0A8-398D-47A9-A28C-A27E867A9191}"/>
    <cellStyle name="Normal 10 2 2 2 2" xfId="238" xr:uid="{3C377322-BEB1-4213-8A21-F1C92626DB6B}"/>
    <cellStyle name="Normal 10 2 2 2 2 2" xfId="454" xr:uid="{4F157641-171B-437F-84B5-940434FEFB2C}"/>
    <cellStyle name="Normal 10 2 2 2 2 2 2" xfId="455" xr:uid="{8C15E30B-8523-4E9E-8A3F-8D1E2721298C}"/>
    <cellStyle name="Normal 10 2 2 2 2 2 2 2" xfId="904" xr:uid="{50DA9732-2C9C-4C9C-83FB-FC58DE775CEF}"/>
    <cellStyle name="Normal 10 2 2 2 2 2 2 2 2" xfId="905" xr:uid="{7FC030FF-7C09-4750-B36E-F0E550312FC8}"/>
    <cellStyle name="Normal 10 2 2 2 2 2 2 3" xfId="906" xr:uid="{302F7C29-D7B6-4897-B83F-C624729156B7}"/>
    <cellStyle name="Normal 10 2 2 2 2 2 3" xfId="907" xr:uid="{629F63FB-6D7C-4D56-8CA9-A6FD5852BF47}"/>
    <cellStyle name="Normal 10 2 2 2 2 2 3 2" xfId="908" xr:uid="{73841812-6A6F-4EC9-B42E-252E0E09F96B}"/>
    <cellStyle name="Normal 10 2 2 2 2 2 4" xfId="909" xr:uid="{26891296-946C-45A4-811E-8DB6959DFC42}"/>
    <cellStyle name="Normal 10 2 2 2 2 3" xfId="456" xr:uid="{1EFD813B-2299-41BE-AAA8-FE8034247696}"/>
    <cellStyle name="Normal 10 2 2 2 2 3 2" xfId="910" xr:uid="{9B9B4845-F07D-4486-958A-E544C6A182E2}"/>
    <cellStyle name="Normal 10 2 2 2 2 3 2 2" xfId="911" xr:uid="{AE03B1BB-DA22-4E8C-8010-62BA41296BC4}"/>
    <cellStyle name="Normal 10 2 2 2 2 3 3" xfId="912" xr:uid="{6D0AF7D9-9506-4168-926F-8F3EFEF88B86}"/>
    <cellStyle name="Normal 10 2 2 2 2 3 4" xfId="2522" xr:uid="{B7755955-23DA-4534-A0CA-7B96ED3EDD92}"/>
    <cellStyle name="Normal 10 2 2 2 2 4" xfId="913" xr:uid="{109A7D8F-13AE-4437-AF74-C6DBA629C430}"/>
    <cellStyle name="Normal 10 2 2 2 2 4 2" xfId="914" xr:uid="{4FEE446D-D05C-4BF9-A008-3A90AA6B9A16}"/>
    <cellStyle name="Normal 10 2 2 2 2 5" xfId="915" xr:uid="{053C74BF-0A06-45F5-A2EF-0E99D6B38CC0}"/>
    <cellStyle name="Normal 10 2 2 2 2 6" xfId="2523" xr:uid="{4016B0F7-7134-4E80-ACF6-F096366D98C4}"/>
    <cellStyle name="Normal 10 2 2 2 3" xfId="239" xr:uid="{7F3F759A-B23B-4888-AFA0-3A3B04DE233E}"/>
    <cellStyle name="Normal 10 2 2 2 3 2" xfId="457" xr:uid="{6D5DEE60-1FE3-482D-BAE7-D653749F42A6}"/>
    <cellStyle name="Normal 10 2 2 2 3 2 2" xfId="458" xr:uid="{5ADAE3CE-0856-4D2B-8181-4DF7E28E921C}"/>
    <cellStyle name="Normal 10 2 2 2 3 2 2 2" xfId="916" xr:uid="{90880CFB-A5D4-4728-A398-658B2AC08513}"/>
    <cellStyle name="Normal 10 2 2 2 3 2 2 2 2" xfId="917" xr:uid="{4E5326C3-F435-4A4E-92C7-0D3C2769E99E}"/>
    <cellStyle name="Normal 10 2 2 2 3 2 2 3" xfId="918" xr:uid="{F4E83CE3-2F09-4645-A970-34EEACB5ABFE}"/>
    <cellStyle name="Normal 10 2 2 2 3 2 3" xfId="919" xr:uid="{6145071C-9628-4BCA-84C3-67DD935C6099}"/>
    <cellStyle name="Normal 10 2 2 2 3 2 3 2" xfId="920" xr:uid="{65FBA15D-A399-4589-975C-BE446E31F4D9}"/>
    <cellStyle name="Normal 10 2 2 2 3 2 4" xfId="921" xr:uid="{A8CB1374-2B37-4C5F-B088-8FA292E2F7D0}"/>
    <cellStyle name="Normal 10 2 2 2 3 3" xfId="459" xr:uid="{2A7DB976-C03A-4D1F-85FE-669AAA238A13}"/>
    <cellStyle name="Normal 10 2 2 2 3 3 2" xfId="922" xr:uid="{B11822EA-A13C-4848-9D3B-AAEFCE28B43C}"/>
    <cellStyle name="Normal 10 2 2 2 3 3 2 2" xfId="923" xr:uid="{9F7E4361-4550-4EAF-B6AA-B9504150C55E}"/>
    <cellStyle name="Normal 10 2 2 2 3 3 3" xfId="924" xr:uid="{E49146E3-9594-49B3-BB52-55FB87CED0F1}"/>
    <cellStyle name="Normal 10 2 2 2 3 4" xfId="925" xr:uid="{3AC0271D-C8B9-421F-B8B7-3E5723DB241E}"/>
    <cellStyle name="Normal 10 2 2 2 3 4 2" xfId="926" xr:uid="{FF11B0CD-7B0F-4E8F-9AEF-2B13069C9A30}"/>
    <cellStyle name="Normal 10 2 2 2 3 5" xfId="927" xr:uid="{81364B19-3F7A-4E20-881C-32DC2D2EF4CE}"/>
    <cellStyle name="Normal 10 2 2 2 4" xfId="460" xr:uid="{4237D8D9-541A-47BE-9506-1CFAE8E8EDB2}"/>
    <cellStyle name="Normal 10 2 2 2 4 2" xfId="461" xr:uid="{98EFF004-8DAE-4854-8769-E5D5BA3ACA16}"/>
    <cellStyle name="Normal 10 2 2 2 4 2 2" xfId="928" xr:uid="{C3BF5177-63ED-4847-B8C3-C05A6D7A43AE}"/>
    <cellStyle name="Normal 10 2 2 2 4 2 2 2" xfId="929" xr:uid="{5972C194-8D9A-4FA0-9A76-10500CAEC13E}"/>
    <cellStyle name="Normal 10 2 2 2 4 2 3" xfId="930" xr:uid="{5A7EEAAC-407F-4448-A416-91A71A6EB569}"/>
    <cellStyle name="Normal 10 2 2 2 4 3" xfId="931" xr:uid="{E0E28E9D-86EC-4F1A-91FD-E0782DAE28A0}"/>
    <cellStyle name="Normal 10 2 2 2 4 3 2" xfId="932" xr:uid="{9A667EDB-10EF-4363-A0AA-319249A9349E}"/>
    <cellStyle name="Normal 10 2 2 2 4 4" xfId="933" xr:uid="{558B3641-1FE6-4AE4-B4B6-8A612EF295DF}"/>
    <cellStyle name="Normal 10 2 2 2 5" xfId="462" xr:uid="{A4C7262F-0508-4E39-86F2-D81CEEADEAA6}"/>
    <cellStyle name="Normal 10 2 2 2 5 2" xfId="934" xr:uid="{3AE5CCFF-E77D-47D2-AC63-D4B969268D36}"/>
    <cellStyle name="Normal 10 2 2 2 5 2 2" xfId="935" xr:uid="{5D1B608E-DB8B-4AE1-8802-0252B6AE98A4}"/>
    <cellStyle name="Normal 10 2 2 2 5 3" xfId="936" xr:uid="{3A6043E3-606E-4302-B1DB-9065F611F026}"/>
    <cellStyle name="Normal 10 2 2 2 5 4" xfId="2524" xr:uid="{C3F0F45D-D37B-4911-B89C-D89E43C0C5D4}"/>
    <cellStyle name="Normal 10 2 2 2 6" xfId="937" xr:uid="{0D2D6EBC-1FF5-4704-B22C-4C47817B66A4}"/>
    <cellStyle name="Normal 10 2 2 2 6 2" xfId="938" xr:uid="{169DB50E-EC26-4538-A11B-D32F2D4BBB0D}"/>
    <cellStyle name="Normal 10 2 2 2 7" xfId="939" xr:uid="{F0C88916-61E3-4731-8EDA-890ABE096F09}"/>
    <cellStyle name="Normal 10 2 2 2 8" xfId="2525" xr:uid="{DD656749-F6F0-4826-9537-7E572843DBBA}"/>
    <cellStyle name="Normal 10 2 2 3" xfId="240" xr:uid="{128092E0-04D2-403D-BF1D-F3E604EB976B}"/>
    <cellStyle name="Normal 10 2 2 3 2" xfId="463" xr:uid="{877760A6-7AC9-4359-8BFA-BCAAC8A91290}"/>
    <cellStyle name="Normal 10 2 2 3 2 2" xfId="464" xr:uid="{0598E51E-F36D-49D8-9616-684F5FE2ABB5}"/>
    <cellStyle name="Normal 10 2 2 3 2 2 2" xfId="940" xr:uid="{B4BA2A43-E334-463C-B7A7-83CDE3DE5937}"/>
    <cellStyle name="Normal 10 2 2 3 2 2 2 2" xfId="941" xr:uid="{B512E824-8696-4F22-8C59-A061E4879283}"/>
    <cellStyle name="Normal 10 2 2 3 2 2 3" xfId="942" xr:uid="{FD30F39D-84AB-43FF-A2D0-4DB85948946F}"/>
    <cellStyle name="Normal 10 2 2 3 2 3" xfId="943" xr:uid="{19EE49BD-AF9E-48D5-996D-8057A8ACF6EB}"/>
    <cellStyle name="Normal 10 2 2 3 2 3 2" xfId="944" xr:uid="{C99753D8-FD8A-4071-8F67-E9C90E826787}"/>
    <cellStyle name="Normal 10 2 2 3 2 4" xfId="945" xr:uid="{07E2712C-87C9-447F-BC71-820FC5D1966B}"/>
    <cellStyle name="Normal 10 2 2 3 3" xfId="465" xr:uid="{526A8F8B-9B70-4C68-A1F6-01D7FF59CBB3}"/>
    <cellStyle name="Normal 10 2 2 3 3 2" xfId="946" xr:uid="{5B977519-9B35-4473-B851-920115D97508}"/>
    <cellStyle name="Normal 10 2 2 3 3 2 2" xfId="947" xr:uid="{292EF532-FB7D-4B88-B035-35FD4E40D884}"/>
    <cellStyle name="Normal 10 2 2 3 3 3" xfId="948" xr:uid="{152FE254-4A6B-48EA-91E7-896E91BB3531}"/>
    <cellStyle name="Normal 10 2 2 3 3 4" xfId="2526" xr:uid="{03A4B6E1-15C6-41B0-AEDA-D99929F96270}"/>
    <cellStyle name="Normal 10 2 2 3 4" xfId="949" xr:uid="{95CA2AAB-5053-4B5F-9DAE-2B140B3B6109}"/>
    <cellStyle name="Normal 10 2 2 3 4 2" xfId="950" xr:uid="{9B162083-6EAD-4573-99BF-B704C37E79B5}"/>
    <cellStyle name="Normal 10 2 2 3 5" xfId="951" xr:uid="{B85D392A-BB2A-4EF1-BF00-73527D787BCE}"/>
    <cellStyle name="Normal 10 2 2 3 6" xfId="2527" xr:uid="{1D63D955-5639-4711-BE40-FF90AB22BF08}"/>
    <cellStyle name="Normal 10 2 2 4" xfId="241" xr:uid="{55B14CDC-5476-4A54-8F4C-F2944385B11D}"/>
    <cellStyle name="Normal 10 2 2 4 2" xfId="466" xr:uid="{2E37D9DE-9C46-4BAD-BE7A-978610DEC903}"/>
    <cellStyle name="Normal 10 2 2 4 2 2" xfId="467" xr:uid="{6E3F79CE-09B9-442B-8FDE-789C08FB8790}"/>
    <cellStyle name="Normal 10 2 2 4 2 2 2" xfId="952" xr:uid="{3C94CB25-956D-4902-8B4D-73AC229F2939}"/>
    <cellStyle name="Normal 10 2 2 4 2 2 2 2" xfId="953" xr:uid="{5AD54C9F-B35C-49D2-9845-ED4C42F86589}"/>
    <cellStyle name="Normal 10 2 2 4 2 2 3" xfId="954" xr:uid="{6C988B81-312A-493C-BC10-B3CC44436AF0}"/>
    <cellStyle name="Normal 10 2 2 4 2 3" xfId="955" xr:uid="{46712AD5-4959-443F-A006-8B08793B17D2}"/>
    <cellStyle name="Normal 10 2 2 4 2 3 2" xfId="956" xr:uid="{46464ACD-3F70-4AC0-B273-A9688B815C2C}"/>
    <cellStyle name="Normal 10 2 2 4 2 4" xfId="957" xr:uid="{0E5FCFE8-206D-4C5C-A694-207AF4FA5E2E}"/>
    <cellStyle name="Normal 10 2 2 4 3" xfId="468" xr:uid="{D20B2263-BFC6-4CB9-8037-97498C0D355A}"/>
    <cellStyle name="Normal 10 2 2 4 3 2" xfId="958" xr:uid="{FBC30247-3E85-4510-952C-7C9CB0AFEDBE}"/>
    <cellStyle name="Normal 10 2 2 4 3 2 2" xfId="959" xr:uid="{47526F05-108E-4D03-BAEC-7374A0CC0948}"/>
    <cellStyle name="Normal 10 2 2 4 3 3" xfId="960" xr:uid="{2EE14DE0-E37F-4D56-9935-F884D5EBDD01}"/>
    <cellStyle name="Normal 10 2 2 4 4" xfId="961" xr:uid="{71520D79-4E7F-4632-AAF2-598D8F63994D}"/>
    <cellStyle name="Normal 10 2 2 4 4 2" xfId="962" xr:uid="{1CE928B1-DF1E-4E65-8800-01B870F59926}"/>
    <cellStyle name="Normal 10 2 2 4 5" xfId="963" xr:uid="{AF0A5EC9-4B8D-4B98-915B-7FDC067EE0F3}"/>
    <cellStyle name="Normal 10 2 2 5" xfId="242" xr:uid="{BE72E3F1-9BB4-4841-A04F-7AA3608B9E1E}"/>
    <cellStyle name="Normal 10 2 2 5 2" xfId="469" xr:uid="{2AA002BD-740C-470F-9DB0-0750EC2B2A1E}"/>
    <cellStyle name="Normal 10 2 2 5 2 2" xfId="964" xr:uid="{C1F7F853-9FA0-4441-8218-020242C966D5}"/>
    <cellStyle name="Normal 10 2 2 5 2 2 2" xfId="965" xr:uid="{168FC0C7-5359-4E9D-B042-F9532B817DC0}"/>
    <cellStyle name="Normal 10 2 2 5 2 3" xfId="966" xr:uid="{CBB14600-0EEA-45C0-A28D-7FB116844BC3}"/>
    <cellStyle name="Normal 10 2 2 5 3" xfId="967" xr:uid="{796FD6E7-8B7A-48A7-92B8-EC9F321CC746}"/>
    <cellStyle name="Normal 10 2 2 5 3 2" xfId="968" xr:uid="{9836878D-8080-4F0C-8F28-2DB1470DD132}"/>
    <cellStyle name="Normal 10 2 2 5 4" xfId="969" xr:uid="{6DEA620D-FA29-405C-883B-599789804B92}"/>
    <cellStyle name="Normal 10 2 2 6" xfId="470" xr:uid="{94A212F7-465D-401C-8A59-41F217F96F1E}"/>
    <cellStyle name="Normal 10 2 2 6 2" xfId="970" xr:uid="{DDA7A5CF-3D4D-436A-8BBD-FA5913104EFC}"/>
    <cellStyle name="Normal 10 2 2 6 2 2" xfId="971" xr:uid="{A07F6D15-9150-48DF-8FAF-0CFBBB207D53}"/>
    <cellStyle name="Normal 10 2 2 6 2 3" xfId="4333" xr:uid="{E0538827-5CC7-43C3-AD1F-695CFB223671}"/>
    <cellStyle name="Normal 10 2 2 6 3" xfId="972" xr:uid="{299BFDBA-F3DC-4935-BBC6-C2DCF15E3759}"/>
    <cellStyle name="Normal 10 2 2 6 4" xfId="2528" xr:uid="{0D9382AC-D4D9-415B-BFCB-AA122A7F3215}"/>
    <cellStyle name="Normal 10 2 2 6 4 2" xfId="4564" xr:uid="{92BA0469-5788-4D0E-BEC9-201D6AF7F24E}"/>
    <cellStyle name="Normal 10 2 2 6 4 3" xfId="4676" xr:uid="{E4C471DF-5B32-43B9-956F-0E5436E5C6C1}"/>
    <cellStyle name="Normal 10 2 2 6 4 4" xfId="4602" xr:uid="{DC2B9C98-CC67-4563-A0B3-A294689C2D8B}"/>
    <cellStyle name="Normal 10 2 2 7" xfId="973" xr:uid="{FCB2FF72-93F5-4FF2-88D6-BFC77740BB87}"/>
    <cellStyle name="Normal 10 2 2 7 2" xfId="974" xr:uid="{A88A1018-6577-42AA-9E76-8DAAC8EFDF71}"/>
    <cellStyle name="Normal 10 2 2 8" xfId="975" xr:uid="{07884B1A-80FE-48B7-9725-AE5ADBEA2FB4}"/>
    <cellStyle name="Normal 10 2 2 9" xfId="2529" xr:uid="{A68727A8-73A3-4911-B7B4-DDC4D04776C3}"/>
    <cellStyle name="Normal 10 2 3" xfId="47" xr:uid="{0102DA6C-7F48-4DBF-8232-2DDBC1AB0632}"/>
    <cellStyle name="Normal 10 2 3 2" xfId="48" xr:uid="{22738683-F1EE-4E85-A567-89F86FE675F5}"/>
    <cellStyle name="Normal 10 2 3 2 2" xfId="471" xr:uid="{77122A70-38D5-45F1-BF47-D970467DBB1D}"/>
    <cellStyle name="Normal 10 2 3 2 2 2" xfId="472" xr:uid="{4903C815-6631-40D0-B8B8-314C7E73D37C}"/>
    <cellStyle name="Normal 10 2 3 2 2 2 2" xfId="976" xr:uid="{B0776995-626C-434D-9887-D2C09B1CBE27}"/>
    <cellStyle name="Normal 10 2 3 2 2 2 2 2" xfId="977" xr:uid="{02D5B918-A765-42C6-86D0-2CF42CDC8AA0}"/>
    <cellStyle name="Normal 10 2 3 2 2 2 3" xfId="978" xr:uid="{04C67898-4519-4847-8AA9-13FF92BCFF76}"/>
    <cellStyle name="Normal 10 2 3 2 2 3" xfId="979" xr:uid="{27815B17-BB19-4C9E-9230-6C776373977D}"/>
    <cellStyle name="Normal 10 2 3 2 2 3 2" xfId="980" xr:uid="{6EED844B-068F-4216-A7BE-901C09989177}"/>
    <cellStyle name="Normal 10 2 3 2 2 4" xfId="981" xr:uid="{ECD02EF5-CBA6-42B4-83CE-BE8B98357F9C}"/>
    <cellStyle name="Normal 10 2 3 2 3" xfId="473" xr:uid="{CF424994-0403-4C09-8A6D-FD3185407852}"/>
    <cellStyle name="Normal 10 2 3 2 3 2" xfId="982" xr:uid="{147E5531-AB0C-424E-AEFB-5ABA9A0262C4}"/>
    <cellStyle name="Normal 10 2 3 2 3 2 2" xfId="983" xr:uid="{C71696EE-5B81-4C0E-B942-442DC564C31B}"/>
    <cellStyle name="Normal 10 2 3 2 3 3" xfId="984" xr:uid="{F613F04B-F987-4463-B078-3C30C82F863A}"/>
    <cellStyle name="Normal 10 2 3 2 3 4" xfId="2530" xr:uid="{26193990-1FE0-480D-B562-78680C8B1875}"/>
    <cellStyle name="Normal 10 2 3 2 4" xfId="985" xr:uid="{22FCB205-E4C8-432E-87F6-086F79AFA656}"/>
    <cellStyle name="Normal 10 2 3 2 4 2" xfId="986" xr:uid="{06901669-5475-4AF9-90AF-6DF90DE1E2BF}"/>
    <cellStyle name="Normal 10 2 3 2 5" xfId="987" xr:uid="{BE603735-89B1-44FA-90E2-B1366DD11BD1}"/>
    <cellStyle name="Normal 10 2 3 2 6" xfId="2531" xr:uid="{C5BA356E-8AE7-48CE-A46C-4484C88F0A2B}"/>
    <cellStyle name="Normal 10 2 3 3" xfId="243" xr:uid="{43BB5132-54AF-48AE-85D1-77E092A86FD1}"/>
    <cellStyle name="Normal 10 2 3 3 2" xfId="474" xr:uid="{C4F27985-A853-4BE4-BECF-B068D42EF1E3}"/>
    <cellStyle name="Normal 10 2 3 3 2 2" xfId="475" xr:uid="{6C96F1DA-9B0D-480B-8BA1-0E9D91D97407}"/>
    <cellStyle name="Normal 10 2 3 3 2 2 2" xfId="988" xr:uid="{86559249-381B-45DD-A439-1D2B41B62F42}"/>
    <cellStyle name="Normal 10 2 3 3 2 2 2 2" xfId="989" xr:uid="{15990DDE-00E0-4D91-9071-00D34D456067}"/>
    <cellStyle name="Normal 10 2 3 3 2 2 3" xfId="990" xr:uid="{3014390D-8C59-45CF-9F48-B38EC7185476}"/>
    <cellStyle name="Normal 10 2 3 3 2 3" xfId="991" xr:uid="{B7E8EAAC-1FFD-462C-99E3-D39E14C27D1A}"/>
    <cellStyle name="Normal 10 2 3 3 2 3 2" xfId="992" xr:uid="{F32EC765-6A3A-4D1C-BCCB-E3F1052E1FAF}"/>
    <cellStyle name="Normal 10 2 3 3 2 4" xfId="993" xr:uid="{F30EE2E9-245F-4A5D-9AE2-4E3FF390D112}"/>
    <cellStyle name="Normal 10 2 3 3 3" xfId="476" xr:uid="{61EBD3BD-60DC-4DFF-B7A0-583D46DD1511}"/>
    <cellStyle name="Normal 10 2 3 3 3 2" xfId="994" xr:uid="{26DA263F-C070-4ACB-A30C-B1B972CD4FD3}"/>
    <cellStyle name="Normal 10 2 3 3 3 2 2" xfId="995" xr:uid="{5CA82879-D683-4D26-BD3C-E2E5F5A6F248}"/>
    <cellStyle name="Normal 10 2 3 3 3 3" xfId="996" xr:uid="{7408F3C0-10C8-4A9C-849C-C3BFD6D9089B}"/>
    <cellStyle name="Normal 10 2 3 3 4" xfId="997" xr:uid="{ED12452B-3B5A-4B9B-A038-80EE71DA0E03}"/>
    <cellStyle name="Normal 10 2 3 3 4 2" xfId="998" xr:uid="{273EE069-8AD9-4153-B1EF-272B291384DE}"/>
    <cellStyle name="Normal 10 2 3 3 5" xfId="999" xr:uid="{8B049E43-A5B6-478A-A469-AF5A1CFB4588}"/>
    <cellStyle name="Normal 10 2 3 4" xfId="244" xr:uid="{707A29F5-9517-4B88-85F0-E5059AE65876}"/>
    <cellStyle name="Normal 10 2 3 4 2" xfId="477" xr:uid="{EAFD8941-2569-42D2-917E-F64CED5485FF}"/>
    <cellStyle name="Normal 10 2 3 4 2 2" xfId="1000" xr:uid="{135FE5E9-54D5-4F44-AD75-6F326CE3C536}"/>
    <cellStyle name="Normal 10 2 3 4 2 2 2" xfId="1001" xr:uid="{0349BFFC-31E8-4F8A-998C-5B9A9D5F9734}"/>
    <cellStyle name="Normal 10 2 3 4 2 3" xfId="1002" xr:uid="{D1C7E5C8-E3B2-414E-ADB7-C250839840A2}"/>
    <cellStyle name="Normal 10 2 3 4 3" xfId="1003" xr:uid="{1F2967B9-4DA9-49D5-B3BD-0B9252FA5851}"/>
    <cellStyle name="Normal 10 2 3 4 3 2" xfId="1004" xr:uid="{7A3B1305-D9A9-44F7-9EB3-C733D9122416}"/>
    <cellStyle name="Normal 10 2 3 4 4" xfId="1005" xr:uid="{A9777473-06BD-43E7-B4FC-32F108113383}"/>
    <cellStyle name="Normal 10 2 3 5" xfId="478" xr:uid="{49B440DE-A15C-441C-82C4-74129D4AA71A}"/>
    <cellStyle name="Normal 10 2 3 5 2" xfId="1006" xr:uid="{C960BC0A-BFE1-4A99-B5BD-4425F11B41D2}"/>
    <cellStyle name="Normal 10 2 3 5 2 2" xfId="1007" xr:uid="{6EBD275E-4261-4606-BD50-6B5C166FB7FF}"/>
    <cellStyle name="Normal 10 2 3 5 2 3" xfId="4334" xr:uid="{E2C82371-5BCD-487C-A638-C9E386A3A1DF}"/>
    <cellStyle name="Normal 10 2 3 5 3" xfId="1008" xr:uid="{80671F6D-8A58-46CC-B6BF-8AC789C52F5B}"/>
    <cellStyle name="Normal 10 2 3 5 4" xfId="2532" xr:uid="{91D081DD-9FC1-4CA6-A595-7B8980ED1644}"/>
    <cellStyle name="Normal 10 2 3 5 4 2" xfId="4565" xr:uid="{6860504E-0BF9-4C40-A48E-C08B13E0F631}"/>
    <cellStyle name="Normal 10 2 3 5 4 3" xfId="4677" xr:uid="{4267C114-252F-4A15-8D9A-2ECC17D4E254}"/>
    <cellStyle name="Normal 10 2 3 5 4 4" xfId="4603" xr:uid="{CC68391D-6DD5-4661-8072-6B73AAC81984}"/>
    <cellStyle name="Normal 10 2 3 6" xfId="1009" xr:uid="{8D84E1D9-1008-4F0F-B2DB-4E74D0590083}"/>
    <cellStyle name="Normal 10 2 3 6 2" xfId="1010" xr:uid="{E1A40972-A5BB-4020-905B-411D7662FF7B}"/>
    <cellStyle name="Normal 10 2 3 7" xfId="1011" xr:uid="{68513547-332A-4281-A590-2ACD6E71A138}"/>
    <cellStyle name="Normal 10 2 3 8" xfId="2533" xr:uid="{2DED0C6B-B578-463C-B58F-876624ADB750}"/>
    <cellStyle name="Normal 10 2 4" xfId="49" xr:uid="{C44CA76A-476D-40C0-8F4F-99B15F6ECCB7}"/>
    <cellStyle name="Normal 10 2 4 2" xfId="429" xr:uid="{02699C62-0310-4132-BC61-2F9D89164B93}"/>
    <cellStyle name="Normal 10 2 4 2 2" xfId="479" xr:uid="{F34F57D9-1E4D-4C44-9DB0-FEA7C97FA7AD}"/>
    <cellStyle name="Normal 10 2 4 2 2 2" xfId="1012" xr:uid="{9319A32C-683D-4653-88CA-6C8C0B12F47A}"/>
    <cellStyle name="Normal 10 2 4 2 2 2 2" xfId="1013" xr:uid="{F01CD36D-0022-4AAD-B4EF-CC85AD7CD869}"/>
    <cellStyle name="Normal 10 2 4 2 2 3" xfId="1014" xr:uid="{08A456F0-F94B-40EC-94C5-9DFE14C27121}"/>
    <cellStyle name="Normal 10 2 4 2 2 4" xfId="2534" xr:uid="{57431F45-1E90-4D4F-A37E-72EB5A335C91}"/>
    <cellStyle name="Normal 10 2 4 2 3" xfId="1015" xr:uid="{054DBE29-B1B8-47DE-B959-E30E1884E1D7}"/>
    <cellStyle name="Normal 10 2 4 2 3 2" xfId="1016" xr:uid="{2CAE0BA9-9092-4709-8532-9E523087514A}"/>
    <cellStyle name="Normal 10 2 4 2 4" xfId="1017" xr:uid="{EA4524D2-62F7-4BD4-8BDA-A4EDF91141F8}"/>
    <cellStyle name="Normal 10 2 4 2 5" xfId="2535" xr:uid="{EC86729F-EFA6-4FF7-A336-8DA345FFE1AC}"/>
    <cellStyle name="Normal 10 2 4 3" xfId="480" xr:uid="{E94A32D1-D926-4A3D-B049-A59EB300C77E}"/>
    <cellStyle name="Normal 10 2 4 3 2" xfId="1018" xr:uid="{0DD311D3-B455-45FA-AB95-1DB1B9E5EAB3}"/>
    <cellStyle name="Normal 10 2 4 3 2 2" xfId="1019" xr:uid="{193FC827-6A90-4CEF-88E2-E47EA197E0D5}"/>
    <cellStyle name="Normal 10 2 4 3 3" xfId="1020" xr:uid="{9CC3F578-9248-41FF-B531-0C658C7B12BA}"/>
    <cellStyle name="Normal 10 2 4 3 4" xfId="2536" xr:uid="{4AFFD61C-62F5-46F2-92DD-CD22C3EE2384}"/>
    <cellStyle name="Normal 10 2 4 4" xfId="1021" xr:uid="{B157722E-D897-4D9E-B613-BEBD53F51635}"/>
    <cellStyle name="Normal 10 2 4 4 2" xfId="1022" xr:uid="{47BECDF7-5710-409F-8F1B-D101093A4367}"/>
    <cellStyle name="Normal 10 2 4 4 3" xfId="2537" xr:uid="{D36B5667-1A71-479A-B7ED-6A3C6005960D}"/>
    <cellStyle name="Normal 10 2 4 4 4" xfId="2538" xr:uid="{8B6255EA-2162-460A-AF9A-9A8B1354086D}"/>
    <cellStyle name="Normal 10 2 4 5" xfId="1023" xr:uid="{E80ED119-E242-464D-8095-059B321446BA}"/>
    <cellStyle name="Normal 10 2 4 6" xfId="2539" xr:uid="{21E77B00-3710-4225-8628-726C4A1343A8}"/>
    <cellStyle name="Normal 10 2 4 7" xfId="2540" xr:uid="{AA6E2463-0F3F-4C6A-8CF1-6A160C96650C}"/>
    <cellStyle name="Normal 10 2 5" xfId="245" xr:uid="{DC534908-6656-4100-AC2C-7E3E3AF54048}"/>
    <cellStyle name="Normal 10 2 5 2" xfId="481" xr:uid="{21161D24-0B4B-4BC3-B9BA-C929CDEEB4D4}"/>
    <cellStyle name="Normal 10 2 5 2 2" xfId="482" xr:uid="{BFA23C70-32FE-40A3-9E27-286ECE2607B4}"/>
    <cellStyle name="Normal 10 2 5 2 2 2" xfId="1024" xr:uid="{ABCB0907-E26D-470A-ABF1-47DD2C8D6373}"/>
    <cellStyle name="Normal 10 2 5 2 2 2 2" xfId="1025" xr:uid="{76818E03-2275-4A4A-A637-F4F7CF0829B6}"/>
    <cellStyle name="Normal 10 2 5 2 2 3" xfId="1026" xr:uid="{AC2B7823-E5FD-482D-92F6-65578C1429B2}"/>
    <cellStyle name="Normal 10 2 5 2 3" xfId="1027" xr:uid="{A433EE22-3186-4BE9-BECD-A2E0D5BC7143}"/>
    <cellStyle name="Normal 10 2 5 2 3 2" xfId="1028" xr:uid="{D55C1E74-0F8D-4EDE-A961-9F0CA1DEDEB8}"/>
    <cellStyle name="Normal 10 2 5 2 4" xfId="1029" xr:uid="{8FAB5EB6-63DA-424F-AE2F-7BB7C7DF1122}"/>
    <cellStyle name="Normal 10 2 5 3" xfId="483" xr:uid="{7D354158-9440-4EDE-B099-9835C736C003}"/>
    <cellStyle name="Normal 10 2 5 3 2" xfId="1030" xr:uid="{39B0F1F7-2B1D-4D61-A581-0EA1B88AF0AE}"/>
    <cellStyle name="Normal 10 2 5 3 2 2" xfId="1031" xr:uid="{E30E36C6-D2B3-4920-941E-6AC6B9941CE6}"/>
    <cellStyle name="Normal 10 2 5 3 3" xfId="1032" xr:uid="{CAA282A6-A24B-4014-A849-14FD403989AA}"/>
    <cellStyle name="Normal 10 2 5 3 4" xfId="2541" xr:uid="{96BCF400-BEAF-4334-BD51-776C295FDCD9}"/>
    <cellStyle name="Normal 10 2 5 4" xfId="1033" xr:uid="{9A1FE0FE-4E5D-4B4F-A74C-E3E1AF206C0A}"/>
    <cellStyle name="Normal 10 2 5 4 2" xfId="1034" xr:uid="{C8E49D7D-29CF-4A5D-AA78-6904F9F97EE7}"/>
    <cellStyle name="Normal 10 2 5 5" xfId="1035" xr:uid="{5FE58D81-E9B6-4FFC-AFC8-A55C73595109}"/>
    <cellStyle name="Normal 10 2 5 6" xfId="2542" xr:uid="{57E634D5-C813-435B-9002-29D1DB539F64}"/>
    <cellStyle name="Normal 10 2 6" xfId="246" xr:uid="{EAB151A4-F13C-4B7F-87E2-1E66190261BD}"/>
    <cellStyle name="Normal 10 2 6 2" xfId="484" xr:uid="{CEE4B74E-01E3-454A-A2C3-EF0E1E76C872}"/>
    <cellStyle name="Normal 10 2 6 2 2" xfId="1036" xr:uid="{4D5F31A6-0976-4AF9-8F92-A9C402E53E2E}"/>
    <cellStyle name="Normal 10 2 6 2 2 2" xfId="1037" xr:uid="{29710508-8BAD-4CD1-A5CC-DBEB4AC8E197}"/>
    <cellStyle name="Normal 10 2 6 2 3" xfId="1038" xr:uid="{68A41A71-C0C1-4723-9C6D-68D131F148CA}"/>
    <cellStyle name="Normal 10 2 6 2 4" xfId="2543" xr:uid="{5AEE7775-6E58-4B59-A233-83E80A693789}"/>
    <cellStyle name="Normal 10 2 6 3" xfId="1039" xr:uid="{28A98793-1B7B-4ACB-B093-A648C4623B73}"/>
    <cellStyle name="Normal 10 2 6 3 2" xfId="1040" xr:uid="{B99D42C8-AE7D-4BBB-8598-076A7DCACECA}"/>
    <cellStyle name="Normal 10 2 6 4" xfId="1041" xr:uid="{90C58485-842D-49F5-B7C9-055EB08B4BF3}"/>
    <cellStyle name="Normal 10 2 6 5" xfId="2544" xr:uid="{33899D9E-0960-4357-A368-FB8E4672BA5A}"/>
    <cellStyle name="Normal 10 2 7" xfId="485" xr:uid="{53E57215-877F-4C0E-9A04-3613B12A9A7C}"/>
    <cellStyle name="Normal 10 2 7 2" xfId="1042" xr:uid="{14ACBAF2-7FB0-4328-BFC7-9DCB9BA85866}"/>
    <cellStyle name="Normal 10 2 7 2 2" xfId="1043" xr:uid="{7CA7970D-8D9B-4A89-9F21-D343F193E24B}"/>
    <cellStyle name="Normal 10 2 7 2 3" xfId="4332" xr:uid="{188BD8D3-5A2A-4674-AF68-FB5B94A60F08}"/>
    <cellStyle name="Normal 10 2 7 3" xfId="1044" xr:uid="{F9D1176D-0848-439C-A703-0A3815F3CFB2}"/>
    <cellStyle name="Normal 10 2 7 4" xfId="2545" xr:uid="{CE4D5EDC-8A45-429E-A002-EC8008A751DD}"/>
    <cellStyle name="Normal 10 2 7 4 2" xfId="4563" xr:uid="{C1116269-B3A2-4606-9026-F286AFEAD5AB}"/>
    <cellStyle name="Normal 10 2 7 4 3" xfId="4678" xr:uid="{6F8C12B3-7E34-4616-8A05-3BFE6E973721}"/>
    <cellStyle name="Normal 10 2 7 4 4" xfId="4601" xr:uid="{1DE5934A-9106-4AA0-A1FF-F23CD9933C99}"/>
    <cellStyle name="Normal 10 2 8" xfId="1045" xr:uid="{BF9B40D6-22FA-4035-9558-545B5F9C3086}"/>
    <cellStyle name="Normal 10 2 8 2" xfId="1046" xr:uid="{30A4C2F1-FA8D-45D5-B225-068162C797E4}"/>
    <cellStyle name="Normal 10 2 8 3" xfId="2546" xr:uid="{78AD8F1C-2F65-42A8-843C-B16C1B3DD7C2}"/>
    <cellStyle name="Normal 10 2 8 4" xfId="2547" xr:uid="{5A8DE19C-576F-410E-B828-E7F13778CB21}"/>
    <cellStyle name="Normal 10 2 9" xfId="1047" xr:uid="{F83447D2-7299-46F7-82BD-8A25D3BF9B9D}"/>
    <cellStyle name="Normal 10 3" xfId="50" xr:uid="{E54FCE91-C93F-4099-B994-8CB635E9B1C3}"/>
    <cellStyle name="Normal 10 3 10" xfId="2548" xr:uid="{ED9D11C1-07B2-4333-B791-37C2E54F5EEB}"/>
    <cellStyle name="Normal 10 3 11" xfId="2549" xr:uid="{A17F51D7-4405-4517-82F2-F81E02CAC238}"/>
    <cellStyle name="Normal 10 3 2" xfId="51" xr:uid="{623CBA01-B600-4073-B6BE-29088A94038D}"/>
    <cellStyle name="Normal 10 3 2 2" xfId="52" xr:uid="{C2627510-6C23-44C0-B48B-7BB06C746F12}"/>
    <cellStyle name="Normal 10 3 2 2 2" xfId="247" xr:uid="{E5E02126-17D8-499F-90F5-E1481B1A5F60}"/>
    <cellStyle name="Normal 10 3 2 2 2 2" xfId="486" xr:uid="{BD25317E-B173-46C7-A731-314EEAA7FCA5}"/>
    <cellStyle name="Normal 10 3 2 2 2 2 2" xfId="1048" xr:uid="{81581C24-2ED4-41E4-B2FF-754278854FA7}"/>
    <cellStyle name="Normal 10 3 2 2 2 2 2 2" xfId="1049" xr:uid="{F6078FAD-99EA-492A-AF9F-D89A60761DE1}"/>
    <cellStyle name="Normal 10 3 2 2 2 2 3" xfId="1050" xr:uid="{E53FF4D3-107B-45BA-83D6-1288CAEB209A}"/>
    <cellStyle name="Normal 10 3 2 2 2 2 4" xfId="2550" xr:uid="{5D3923CC-7EF5-43EA-AEE2-83760BE2D3F4}"/>
    <cellStyle name="Normal 10 3 2 2 2 3" xfId="1051" xr:uid="{7CE3E2C5-42A1-4E6D-B46C-880124861B5C}"/>
    <cellStyle name="Normal 10 3 2 2 2 3 2" xfId="1052" xr:uid="{C300FBF0-EC60-47EF-9318-C9261973C034}"/>
    <cellStyle name="Normal 10 3 2 2 2 3 3" xfId="2551" xr:uid="{06734D11-E921-469C-9520-0676B236A9F4}"/>
    <cellStyle name="Normal 10 3 2 2 2 3 4" xfId="2552" xr:uid="{ABD14A74-4252-45E2-8A47-6EEF1311ED26}"/>
    <cellStyle name="Normal 10 3 2 2 2 4" xfId="1053" xr:uid="{F4A6D44F-D849-43FF-9A53-CC8E5F4B0004}"/>
    <cellStyle name="Normal 10 3 2 2 2 5" xfId="2553" xr:uid="{5E476C92-7981-4986-9B94-C3DD937B9C6A}"/>
    <cellStyle name="Normal 10 3 2 2 2 6" xfId="2554" xr:uid="{C026689B-BED6-47E2-8C82-C9D526482D66}"/>
    <cellStyle name="Normal 10 3 2 2 3" xfId="487" xr:uid="{13BAB6B5-CB1E-48F6-8EF0-8863E50A909B}"/>
    <cellStyle name="Normal 10 3 2 2 3 2" xfId="1054" xr:uid="{A977128C-8C67-44A6-9289-17D2C2E323A4}"/>
    <cellStyle name="Normal 10 3 2 2 3 2 2" xfId="1055" xr:uid="{02EAFA96-1316-44EA-BA5E-8783B20B446A}"/>
    <cellStyle name="Normal 10 3 2 2 3 2 3" xfId="2555" xr:uid="{936FFF07-A6F6-4EED-B479-301F961357CA}"/>
    <cellStyle name="Normal 10 3 2 2 3 2 4" xfId="2556" xr:uid="{FD03697A-0CB7-4140-B577-F5FAF4D45D77}"/>
    <cellStyle name="Normal 10 3 2 2 3 3" xfId="1056" xr:uid="{868427F9-4CFD-4ECF-A499-A307671E93C4}"/>
    <cellStyle name="Normal 10 3 2 2 3 4" xfId="2557" xr:uid="{98C26FEB-24AE-4B2D-A30E-D3B42E172E90}"/>
    <cellStyle name="Normal 10 3 2 2 3 5" xfId="2558" xr:uid="{CCCF5348-5F0B-492B-9FC9-FFFBFA904738}"/>
    <cellStyle name="Normal 10 3 2 2 4" xfId="1057" xr:uid="{15DA8084-6F4D-4689-A3A0-0A43DD0B5CB4}"/>
    <cellStyle name="Normal 10 3 2 2 4 2" xfId="1058" xr:uid="{B7A5E1EE-2C12-43AC-832C-9A765FB35B29}"/>
    <cellStyle name="Normal 10 3 2 2 4 3" xfId="2559" xr:uid="{FCC69E2A-F4C3-4549-87C8-920B46C15871}"/>
    <cellStyle name="Normal 10 3 2 2 4 4" xfId="2560" xr:uid="{5451642C-C574-43F8-A292-078EDFD8F33C}"/>
    <cellStyle name="Normal 10 3 2 2 5" xfId="1059" xr:uid="{F840FCED-CCC4-4F0C-A96D-4A7A86BCF4C0}"/>
    <cellStyle name="Normal 10 3 2 2 5 2" xfId="2561" xr:uid="{9A9670E2-0D7A-4680-A961-DA55217C8E0C}"/>
    <cellStyle name="Normal 10 3 2 2 5 3" xfId="2562" xr:uid="{FEBD7DD4-AC52-4785-8F74-A3636D169A03}"/>
    <cellStyle name="Normal 10 3 2 2 5 4" xfId="2563" xr:uid="{676402CF-A39D-4F5D-A782-84B22759B56F}"/>
    <cellStyle name="Normal 10 3 2 2 6" xfId="2564" xr:uid="{B76898DB-535F-4930-81F1-4A984F5E535D}"/>
    <cellStyle name="Normal 10 3 2 2 7" xfId="2565" xr:uid="{86F5C67A-49F7-4C14-924A-132123D21212}"/>
    <cellStyle name="Normal 10 3 2 2 8" xfId="2566" xr:uid="{2F4FC39E-D6E1-4DBB-8E67-BDE16718F6AE}"/>
    <cellStyle name="Normal 10 3 2 3" xfId="248" xr:uid="{EF151ED1-6AA8-4E1F-B325-EC4133CAAB41}"/>
    <cellStyle name="Normal 10 3 2 3 2" xfId="488" xr:uid="{85618296-5472-412F-BF35-55E8285F5660}"/>
    <cellStyle name="Normal 10 3 2 3 2 2" xfId="489" xr:uid="{702645B8-D5FA-4BC0-ACFB-1CE76FD02951}"/>
    <cellStyle name="Normal 10 3 2 3 2 2 2" xfId="1060" xr:uid="{6259435C-B8C1-4A1E-9179-0DA6B8602E45}"/>
    <cellStyle name="Normal 10 3 2 3 2 2 2 2" xfId="1061" xr:uid="{79DDA1D2-B35A-434F-92FF-E22E9746D58F}"/>
    <cellStyle name="Normal 10 3 2 3 2 2 3" xfId="1062" xr:uid="{18469946-51C7-422E-AFC5-93996C532A3E}"/>
    <cellStyle name="Normal 10 3 2 3 2 3" xfId="1063" xr:uid="{F88CF597-E251-4A41-907B-C2C1D83F2205}"/>
    <cellStyle name="Normal 10 3 2 3 2 3 2" xfId="1064" xr:uid="{950BD751-9CAE-4A18-A7D6-F0CAC9D986DC}"/>
    <cellStyle name="Normal 10 3 2 3 2 4" xfId="1065" xr:uid="{75BB9443-FF90-440B-BF16-5E193445E650}"/>
    <cellStyle name="Normal 10 3 2 3 3" xfId="490" xr:uid="{BFFEEF4F-9F3B-4615-8D48-7E21D5CE0A0E}"/>
    <cellStyle name="Normal 10 3 2 3 3 2" xfId="1066" xr:uid="{C67020C8-4E6B-4B3F-9822-29EC20D86BB9}"/>
    <cellStyle name="Normal 10 3 2 3 3 2 2" xfId="1067" xr:uid="{6E7E1400-BAE9-4642-9CA1-0F804459FDF2}"/>
    <cellStyle name="Normal 10 3 2 3 3 3" xfId="1068" xr:uid="{099E6E91-0833-4443-905C-141C67251DDE}"/>
    <cellStyle name="Normal 10 3 2 3 3 4" xfId="2567" xr:uid="{B207A8CE-13F8-4BD4-A1EB-8DCF7C405F98}"/>
    <cellStyle name="Normal 10 3 2 3 4" xfId="1069" xr:uid="{F572CFC8-FB63-407F-8BD8-7C1623C5B7DC}"/>
    <cellStyle name="Normal 10 3 2 3 4 2" xfId="1070" xr:uid="{5325437D-8B0A-487F-B2B4-32996427D526}"/>
    <cellStyle name="Normal 10 3 2 3 5" xfId="1071" xr:uid="{4BEFD2A0-36F6-4EC2-890C-10745F8C7776}"/>
    <cellStyle name="Normal 10 3 2 3 6" xfId="2568" xr:uid="{52024057-8B17-41A2-B1F7-69E47E22EDE2}"/>
    <cellStyle name="Normal 10 3 2 4" xfId="249" xr:uid="{30B63603-FB65-4FF8-A84F-82A4BA03D48D}"/>
    <cellStyle name="Normal 10 3 2 4 2" xfId="491" xr:uid="{1A70AAFC-3321-4B10-A9C6-AA308FE460E1}"/>
    <cellStyle name="Normal 10 3 2 4 2 2" xfId="1072" xr:uid="{BB5E22F9-1A25-4C39-8B76-F2314004617D}"/>
    <cellStyle name="Normal 10 3 2 4 2 2 2" xfId="1073" xr:uid="{CCA099AF-E8F2-473D-8896-6BB6AEBB9294}"/>
    <cellStyle name="Normal 10 3 2 4 2 3" xfId="1074" xr:uid="{95E8A8E7-8C79-4C2A-978E-A41B94ADDB94}"/>
    <cellStyle name="Normal 10 3 2 4 2 4" xfId="2569" xr:uid="{61D0158A-422D-49D2-A844-86CF24326CCC}"/>
    <cellStyle name="Normal 10 3 2 4 3" xfId="1075" xr:uid="{CC4F6732-F971-45B6-8D64-58E32681FC36}"/>
    <cellStyle name="Normal 10 3 2 4 3 2" xfId="1076" xr:uid="{BC2456D8-893F-4113-9241-3804F9302F76}"/>
    <cellStyle name="Normal 10 3 2 4 4" xfId="1077" xr:uid="{37C43D1A-D878-4DB7-A034-A7B23DDB02C2}"/>
    <cellStyle name="Normal 10 3 2 4 5" xfId="2570" xr:uid="{4B674CEF-358D-48C7-A658-EECDFCD4C2F7}"/>
    <cellStyle name="Normal 10 3 2 5" xfId="251" xr:uid="{BB59D9AA-9E12-4044-85C8-9689EE301EF9}"/>
    <cellStyle name="Normal 10 3 2 5 2" xfId="1078" xr:uid="{E115A531-AE97-4FB1-9063-A64CA616BE92}"/>
    <cellStyle name="Normal 10 3 2 5 2 2" xfId="1079" xr:uid="{05AF43EB-882B-4491-A57D-7E0E674B8FCB}"/>
    <cellStyle name="Normal 10 3 2 5 3" xfId="1080" xr:uid="{2BFDEEA0-D27A-40F5-8646-B26AB032CDD6}"/>
    <cellStyle name="Normal 10 3 2 5 4" xfId="2571" xr:uid="{E91BA55A-156D-4D61-A857-9862A34024E0}"/>
    <cellStyle name="Normal 10 3 2 6" xfId="1081" xr:uid="{4864ACD9-F520-46F6-B297-C7780328F46C}"/>
    <cellStyle name="Normal 10 3 2 6 2" xfId="1082" xr:uid="{53BE3059-FF5C-45F5-ABA1-A264F5246E4D}"/>
    <cellStyle name="Normal 10 3 2 6 3" xfId="2572" xr:uid="{D88864FD-28E7-4A08-B82B-8A435554786E}"/>
    <cellStyle name="Normal 10 3 2 6 4" xfId="2573" xr:uid="{F87BCB75-75DF-4BC8-8BD1-E7BC20EAA0A3}"/>
    <cellStyle name="Normal 10 3 2 7" xfId="1083" xr:uid="{091CFC19-D357-4198-AAAD-72D0B7BD5D69}"/>
    <cellStyle name="Normal 10 3 2 8" xfId="2574" xr:uid="{493F11F8-7880-4B25-A21A-734EDA54B758}"/>
    <cellStyle name="Normal 10 3 2 9" xfId="2575" xr:uid="{C51DA511-EBAE-4C3B-8EA1-D60CDC28682A}"/>
    <cellStyle name="Normal 10 3 3" xfId="53" xr:uid="{32D3F6E6-4C7D-4903-A1D5-F8F5EFFF91F0}"/>
    <cellStyle name="Normal 10 3 3 2" xfId="54" xr:uid="{EA144013-BC35-4EA5-B454-113492A70AB1}"/>
    <cellStyle name="Normal 10 3 3 2 2" xfId="492" xr:uid="{3073F481-AE66-412B-8D53-EF10E09F9AA2}"/>
    <cellStyle name="Normal 10 3 3 2 2 2" xfId="1084" xr:uid="{816EAAD7-51D9-4788-BA17-51911725D73E}"/>
    <cellStyle name="Normal 10 3 3 2 2 2 2" xfId="1085" xr:uid="{3ADC7A4F-B14F-4676-B64B-EC0A56DEA7DE}"/>
    <cellStyle name="Normal 10 3 3 2 2 2 2 2" xfId="4445" xr:uid="{CF4C19CA-0513-4691-A4EB-6F9A3216E174}"/>
    <cellStyle name="Normal 10 3 3 2 2 2 3" xfId="4446" xr:uid="{E57E56A0-FCC7-483D-90A0-208DC1F98DF9}"/>
    <cellStyle name="Normal 10 3 3 2 2 3" xfId="1086" xr:uid="{36770FC2-A7D6-42E6-A69C-9E6A7D78DF8D}"/>
    <cellStyle name="Normal 10 3 3 2 2 3 2" xfId="4447" xr:uid="{DB4AD8EC-9F8C-4946-9D82-BB0A4A17A743}"/>
    <cellStyle name="Normal 10 3 3 2 2 4" xfId="2576" xr:uid="{35979A2E-17F5-4658-93C3-0717A1048B6C}"/>
    <cellStyle name="Normal 10 3 3 2 3" xfId="1087" xr:uid="{A4C9CB8C-6577-4207-A23A-2E367BDCFF75}"/>
    <cellStyle name="Normal 10 3 3 2 3 2" xfId="1088" xr:uid="{DD90B6A8-A436-4DE5-8390-0DD052CD65D4}"/>
    <cellStyle name="Normal 10 3 3 2 3 2 2" xfId="4448" xr:uid="{ADE34F11-15DC-4997-AD3E-131C18C74349}"/>
    <cellStyle name="Normal 10 3 3 2 3 3" xfId="2577" xr:uid="{4B1457EA-99DF-4B94-9542-07DAD620B5E9}"/>
    <cellStyle name="Normal 10 3 3 2 3 4" xfId="2578" xr:uid="{4F5C3965-B789-4C37-AE09-64215C4C9D6C}"/>
    <cellStyle name="Normal 10 3 3 2 4" xfId="1089" xr:uid="{5EE348DF-F783-4501-B74E-44DC2ACA13C1}"/>
    <cellStyle name="Normal 10 3 3 2 4 2" xfId="4449" xr:uid="{E952768E-9D66-4586-B771-4CE79615616F}"/>
    <cellStyle name="Normal 10 3 3 2 5" xfId="2579" xr:uid="{780BB276-A933-4E3A-8986-A3613182F51B}"/>
    <cellStyle name="Normal 10 3 3 2 6" xfId="2580" xr:uid="{0368EADA-9396-4B3D-ACB4-73A93FF62542}"/>
    <cellStyle name="Normal 10 3 3 3" xfId="252" xr:uid="{D1788A46-AB5F-467D-8001-3AE975D37F68}"/>
    <cellStyle name="Normal 10 3 3 3 2" xfId="1090" xr:uid="{D25D5024-AE39-4430-A47D-7960CEC6F9FB}"/>
    <cellStyle name="Normal 10 3 3 3 2 2" xfId="1091" xr:uid="{33E160EF-E577-4FAF-A903-F985E8A60767}"/>
    <cellStyle name="Normal 10 3 3 3 2 2 2" xfId="4450" xr:uid="{2EA1ACE8-280E-4DA3-B34F-C81F32B53459}"/>
    <cellStyle name="Normal 10 3 3 3 2 3" xfId="2581" xr:uid="{5191DABB-FDB3-46DC-B6D7-9D84E1BCBF0E}"/>
    <cellStyle name="Normal 10 3 3 3 2 4" xfId="2582" xr:uid="{850546DA-C09C-4292-B5D7-46A0D6C98C40}"/>
    <cellStyle name="Normal 10 3 3 3 3" xfId="1092" xr:uid="{6C39B57B-E4C1-477F-AFAF-E8D7A05966F0}"/>
    <cellStyle name="Normal 10 3 3 3 3 2" xfId="4451" xr:uid="{8BD8EFE3-D2C7-4D36-B9EC-B50639AF0426}"/>
    <cellStyle name="Normal 10 3 3 3 4" xfId="2583" xr:uid="{EBAA324B-5E9F-4E30-89C2-E4AC30BD7491}"/>
    <cellStyle name="Normal 10 3 3 3 5" xfId="2584" xr:uid="{2DC68F96-B349-4B6B-A897-540523CAF15F}"/>
    <cellStyle name="Normal 10 3 3 4" xfId="1093" xr:uid="{144B7119-8176-4EC1-B6DD-7E6892A15EF2}"/>
    <cellStyle name="Normal 10 3 3 4 2" xfId="1094" xr:uid="{AEF52811-3EE5-45D5-9BD2-71329D526777}"/>
    <cellStyle name="Normal 10 3 3 4 2 2" xfId="4452" xr:uid="{00BDB9FF-C8B3-42F9-B758-A150C07A3E3A}"/>
    <cellStyle name="Normal 10 3 3 4 3" xfId="2585" xr:uid="{4CD941EF-103F-429B-8945-87F0F8664703}"/>
    <cellStyle name="Normal 10 3 3 4 4" xfId="2586" xr:uid="{B9A16C36-3EA6-4049-85A3-3DBC6E44C54E}"/>
    <cellStyle name="Normal 10 3 3 5" xfId="1095" xr:uid="{0743590D-7228-4175-98A0-5E763F4CC86E}"/>
    <cellStyle name="Normal 10 3 3 5 2" xfId="2587" xr:uid="{25C859AB-A514-49DD-A803-EAB57A69192D}"/>
    <cellStyle name="Normal 10 3 3 5 3" xfId="2588" xr:uid="{B4C30B7F-ED3A-40FF-9474-C64DF4421186}"/>
    <cellStyle name="Normal 10 3 3 5 4" xfId="2589" xr:uid="{BC2C970E-FAE3-4BCA-8CC6-E2F2F82BD128}"/>
    <cellStyle name="Normal 10 3 3 6" xfId="2590" xr:uid="{558E5C85-4B5B-4DD5-A097-D9CAEB60E9B0}"/>
    <cellStyle name="Normal 10 3 3 7" xfId="2591" xr:uid="{0E3EB83C-5F99-4D61-93F6-280E256B39FB}"/>
    <cellStyle name="Normal 10 3 3 8" xfId="2592" xr:uid="{3AA25AD7-3252-4318-BD40-50F648E2673F}"/>
    <cellStyle name="Normal 10 3 4" xfId="55" xr:uid="{FDF4B157-99C9-4228-9789-361B2BCC8090}"/>
    <cellStyle name="Normal 10 3 4 2" xfId="493" xr:uid="{9316B3EE-88D7-4A10-9CF1-661C66EC114E}"/>
    <cellStyle name="Normal 10 3 4 2 2" xfId="494" xr:uid="{ADE387C9-1261-4895-ABB1-B02AE2AED871}"/>
    <cellStyle name="Normal 10 3 4 2 2 2" xfId="1096" xr:uid="{E302BFD3-B54F-4968-91A8-7426D567BA97}"/>
    <cellStyle name="Normal 10 3 4 2 2 2 2" xfId="1097" xr:uid="{4F13B20D-DC80-4782-B4DC-06DF327727A4}"/>
    <cellStyle name="Normal 10 3 4 2 2 3" xfId="1098" xr:uid="{C0403A1E-7D1A-4F1C-A70F-C75612B4EC64}"/>
    <cellStyle name="Normal 10 3 4 2 2 4" xfId="2593" xr:uid="{39059EA2-E0AF-4230-8E63-945526820B9A}"/>
    <cellStyle name="Normal 10 3 4 2 3" xfId="1099" xr:uid="{35CC61D3-C6DA-4366-86AB-7B842BB79599}"/>
    <cellStyle name="Normal 10 3 4 2 3 2" xfId="1100" xr:uid="{18BFB79B-2BEA-4521-8335-2C06BF0E2E06}"/>
    <cellStyle name="Normal 10 3 4 2 4" xfId="1101" xr:uid="{880EB747-4FFF-4C47-A057-8B810DDCCBC2}"/>
    <cellStyle name="Normal 10 3 4 2 5" xfId="2594" xr:uid="{D3EE5825-0DCE-48F9-8DC0-7F52CF6659FC}"/>
    <cellStyle name="Normal 10 3 4 3" xfId="495" xr:uid="{10C8AB61-6A59-44DB-A186-344EAF8F0981}"/>
    <cellStyle name="Normal 10 3 4 3 2" xfId="1102" xr:uid="{E0F160DF-DE63-4E4D-BF19-0328E1747760}"/>
    <cellStyle name="Normal 10 3 4 3 2 2" xfId="1103" xr:uid="{E9B45167-0057-40E4-A407-A08AA52868DA}"/>
    <cellStyle name="Normal 10 3 4 3 3" xfId="1104" xr:uid="{96BAE80E-1F90-4D74-B148-AE09547E3465}"/>
    <cellStyle name="Normal 10 3 4 3 4" xfId="2595" xr:uid="{B71B46F9-A918-4B71-ACD9-B2ADD606C5C5}"/>
    <cellStyle name="Normal 10 3 4 4" xfId="1105" xr:uid="{2E1E3FD8-5E2C-4150-8108-C6D6070CE44A}"/>
    <cellStyle name="Normal 10 3 4 4 2" xfId="1106" xr:uid="{C085CF84-6D30-433B-A340-CF6087BDD0C7}"/>
    <cellStyle name="Normal 10 3 4 4 3" xfId="2596" xr:uid="{A15CA22F-C997-4AC3-9EB0-9971FB037DB5}"/>
    <cellStyle name="Normal 10 3 4 4 4" xfId="2597" xr:uid="{6B6E71E8-613E-43D8-B776-9D6DF0412AD9}"/>
    <cellStyle name="Normal 10 3 4 5" xfId="1107" xr:uid="{34828E3F-0BA1-429A-AB68-E0D574FAFF90}"/>
    <cellStyle name="Normal 10 3 4 6" xfId="2598" xr:uid="{60A0EA4B-7DD8-4C8B-9D1F-5CA332400CD7}"/>
    <cellStyle name="Normal 10 3 4 7" xfId="2599" xr:uid="{3DFEC2CD-BD31-4816-9B61-D84F6CA426DD}"/>
    <cellStyle name="Normal 10 3 5" xfId="253" xr:uid="{17B7C871-F69D-4CE8-BE83-9C1B1042A265}"/>
    <cellStyle name="Normal 10 3 5 2" xfId="496" xr:uid="{2C2574CA-D9A1-496E-A5F5-CBFC2E113A83}"/>
    <cellStyle name="Normal 10 3 5 2 2" xfId="1108" xr:uid="{B7668FDC-7014-4833-B453-2C4EE8A52E09}"/>
    <cellStyle name="Normal 10 3 5 2 2 2" xfId="1109" xr:uid="{807B7F5A-79AA-4B9E-964F-0F0709E7E0FA}"/>
    <cellStyle name="Normal 10 3 5 2 3" xfId="1110" xr:uid="{200F793D-A385-4E84-845A-53BCF413DAC0}"/>
    <cellStyle name="Normal 10 3 5 2 4" xfId="2600" xr:uid="{E48857CE-790E-4615-AC26-8922ED996BC3}"/>
    <cellStyle name="Normal 10 3 5 3" xfId="1111" xr:uid="{A3BCD462-4181-4569-8C12-C1695FDD3609}"/>
    <cellStyle name="Normal 10 3 5 3 2" xfId="1112" xr:uid="{2CC8AA63-81E8-4CAC-9AD1-CC228C4066B2}"/>
    <cellStyle name="Normal 10 3 5 3 3" xfId="2601" xr:uid="{BFA4BAAB-93E5-41D9-976B-9FD29FBBF773}"/>
    <cellStyle name="Normal 10 3 5 3 4" xfId="2602" xr:uid="{723443F9-371D-40A7-8D7C-B318B41A070E}"/>
    <cellStyle name="Normal 10 3 5 4" xfId="1113" xr:uid="{3E901BB7-E86D-4F1E-924B-ED7667D6F0A5}"/>
    <cellStyle name="Normal 10 3 5 5" xfId="2603" xr:uid="{5AA9B439-88FC-482B-A00B-5DE7F1FEC3E0}"/>
    <cellStyle name="Normal 10 3 5 6" xfId="2604" xr:uid="{2714BC35-496F-4335-8D83-99AA8E3F539C}"/>
    <cellStyle name="Normal 10 3 6" xfId="254" xr:uid="{E1979C9A-FBD9-4BFB-9A60-6C7023955EE1}"/>
    <cellStyle name="Normal 10 3 6 2" xfId="1114" xr:uid="{158E9325-E83F-40B5-9817-C3E9202FBC32}"/>
    <cellStyle name="Normal 10 3 6 2 2" xfId="1115" xr:uid="{E6D3A470-FD01-440F-A778-AA862DAC65EF}"/>
    <cellStyle name="Normal 10 3 6 2 3" xfId="2605" xr:uid="{7B31E71C-3D82-4BE8-ABBE-CC1AB3666F33}"/>
    <cellStyle name="Normal 10 3 6 2 4" xfId="2606" xr:uid="{DC748F58-52AF-44FB-A1BA-E43FE8D48DDB}"/>
    <cellStyle name="Normal 10 3 6 3" xfId="1116" xr:uid="{5CC4352B-40CD-412F-AB62-66F2C8505674}"/>
    <cellStyle name="Normal 10 3 6 4" xfId="2607" xr:uid="{A1F621BD-6150-4A10-B9C5-13C5B80CD00A}"/>
    <cellStyle name="Normal 10 3 6 5" xfId="2608" xr:uid="{AB7AE408-5787-4ED5-B3A5-A0BB092419A9}"/>
    <cellStyle name="Normal 10 3 7" xfId="1117" xr:uid="{4D4A082B-8DC1-4A13-B1D7-C11710CDBE0B}"/>
    <cellStyle name="Normal 10 3 7 2" xfId="1118" xr:uid="{E14DE362-C7ED-447F-B7D9-05DD997BB17F}"/>
    <cellStyle name="Normal 10 3 7 3" xfId="2609" xr:uid="{C13E52B9-DDB7-42A2-9F13-BB3623F85262}"/>
    <cellStyle name="Normal 10 3 7 4" xfId="2610" xr:uid="{99302AF4-325D-43EB-8D17-204C936236AB}"/>
    <cellStyle name="Normal 10 3 8" xfId="1119" xr:uid="{42F7F3A1-4D00-404E-B7B8-2AFD130743B5}"/>
    <cellStyle name="Normal 10 3 8 2" xfId="2611" xr:uid="{9A740A01-F283-43CD-8988-BCD6F14FC148}"/>
    <cellStyle name="Normal 10 3 8 3" xfId="2612" xr:uid="{C33E2FCF-3C47-42C7-81FE-9FA97B167EEF}"/>
    <cellStyle name="Normal 10 3 8 4" xfId="2613" xr:uid="{C1870EE6-FBE9-4298-A8D8-ED1DCD303BF1}"/>
    <cellStyle name="Normal 10 3 9" xfId="2614" xr:uid="{A7ACBD8B-2AEA-4E5B-B08F-0BF1190B53EA}"/>
    <cellStyle name="Normal 10 4" xfId="56" xr:uid="{F8200DC3-E1D6-46CB-8E01-EB02F9328DEA}"/>
    <cellStyle name="Normal 10 4 10" xfId="2615" xr:uid="{08A47C0D-1803-4AA8-B5CC-502236A5103A}"/>
    <cellStyle name="Normal 10 4 11" xfId="2616" xr:uid="{FD0AEFC3-5678-4044-9E80-F5F51F6F01AC}"/>
    <cellStyle name="Normal 10 4 2" xfId="57" xr:uid="{F3F380BD-3392-498D-A54F-66D9D3266701}"/>
    <cellStyle name="Normal 10 4 2 2" xfId="255" xr:uid="{30339E67-3FE9-4603-B498-DEACAAE04AA8}"/>
    <cellStyle name="Normal 10 4 2 2 2" xfId="497" xr:uid="{840DD319-C40C-4BB3-85F8-34BFC8B22CFB}"/>
    <cellStyle name="Normal 10 4 2 2 2 2" xfId="498" xr:uid="{FF58A0C7-0DA5-4B3B-83EC-7824B91FCFC2}"/>
    <cellStyle name="Normal 10 4 2 2 2 2 2" xfId="1120" xr:uid="{80E949B2-9C28-44D2-A7F9-889427C7F7FC}"/>
    <cellStyle name="Normal 10 4 2 2 2 2 3" xfId="2617" xr:uid="{7437F7A6-08E0-439D-9489-FAD2839B1AF4}"/>
    <cellStyle name="Normal 10 4 2 2 2 2 4" xfId="2618" xr:uid="{49C27ECA-C5A5-4776-B92A-67C194A162A5}"/>
    <cellStyle name="Normal 10 4 2 2 2 3" xfId="1121" xr:uid="{7533E1AA-84BA-4FD4-8DD3-9322E3C7EFF2}"/>
    <cellStyle name="Normal 10 4 2 2 2 3 2" xfId="2619" xr:uid="{C2C5CE47-1CCE-4A7B-9AE3-8BC47F9B86E0}"/>
    <cellStyle name="Normal 10 4 2 2 2 3 3" xfId="2620" xr:uid="{39B6D1CA-2A26-4078-B7C7-9A2472FDFCF7}"/>
    <cellStyle name="Normal 10 4 2 2 2 3 4" xfId="2621" xr:uid="{B8E8394F-5A67-4CD8-BD31-FD101645B364}"/>
    <cellStyle name="Normal 10 4 2 2 2 4" xfId="2622" xr:uid="{A07BC907-5B90-4416-9707-F1E8F80A4702}"/>
    <cellStyle name="Normal 10 4 2 2 2 5" xfId="2623" xr:uid="{6A90CECB-0580-497D-983F-7D231A6553D8}"/>
    <cellStyle name="Normal 10 4 2 2 2 6" xfId="2624" xr:uid="{12BD58E6-C0FE-40CD-AEE5-D34C2F116A2C}"/>
    <cellStyle name="Normal 10 4 2 2 3" xfId="499" xr:uid="{DC533A6B-47AE-4854-B601-8EFC65042B32}"/>
    <cellStyle name="Normal 10 4 2 2 3 2" xfId="1122" xr:uid="{D1A46D48-C34C-455E-807B-9A498B7E9CA5}"/>
    <cellStyle name="Normal 10 4 2 2 3 2 2" xfId="2625" xr:uid="{7D5BED85-0D54-4B65-8552-DAE71847C784}"/>
    <cellStyle name="Normal 10 4 2 2 3 2 3" xfId="2626" xr:uid="{C19C8AD4-F5FD-4676-AA20-5476F3358205}"/>
    <cellStyle name="Normal 10 4 2 2 3 2 4" xfId="2627" xr:uid="{95771E43-4421-4581-9BCA-2A2DA762C51F}"/>
    <cellStyle name="Normal 10 4 2 2 3 3" xfId="2628" xr:uid="{47016AFF-6F19-4267-B627-927BB8854E19}"/>
    <cellStyle name="Normal 10 4 2 2 3 4" xfId="2629" xr:uid="{4E80880C-1FD2-43B3-A5A0-65DE386FEE3F}"/>
    <cellStyle name="Normal 10 4 2 2 3 5" xfId="2630" xr:uid="{DFF61FDA-611C-43CF-AB7C-281836B3A704}"/>
    <cellStyle name="Normal 10 4 2 2 4" xfId="1123" xr:uid="{C3B5F981-7E89-433C-BD4B-E7F80680A199}"/>
    <cellStyle name="Normal 10 4 2 2 4 2" xfId="2631" xr:uid="{42195A02-C028-459A-A1D7-12C6730C6CFC}"/>
    <cellStyle name="Normal 10 4 2 2 4 3" xfId="2632" xr:uid="{798D4D4A-93E1-49D6-9DAB-7FC95E77EEBF}"/>
    <cellStyle name="Normal 10 4 2 2 4 4" xfId="2633" xr:uid="{6592D233-FB8C-414E-BB27-2FBFD2B92D55}"/>
    <cellStyle name="Normal 10 4 2 2 5" xfId="2634" xr:uid="{4EE8EC94-D505-4935-ACD1-92596322DCC9}"/>
    <cellStyle name="Normal 10 4 2 2 5 2" xfId="2635" xr:uid="{4ABE2736-7E67-47AB-9DA3-64C605FC5383}"/>
    <cellStyle name="Normal 10 4 2 2 5 3" xfId="2636" xr:uid="{0AA52F73-E355-463C-A101-ECE783319CB9}"/>
    <cellStyle name="Normal 10 4 2 2 5 4" xfId="2637" xr:uid="{10316087-592B-47F1-8F2E-64DB75CB84D7}"/>
    <cellStyle name="Normal 10 4 2 2 6" xfId="2638" xr:uid="{FCB17F04-766A-4296-8DBF-051A046D44C0}"/>
    <cellStyle name="Normal 10 4 2 2 7" xfId="2639" xr:uid="{57EC03E5-9CC5-4A6B-8450-F0F4E5393442}"/>
    <cellStyle name="Normal 10 4 2 2 8" xfId="2640" xr:uid="{38942B25-190D-49BF-8237-A2CE96096CCC}"/>
    <cellStyle name="Normal 10 4 2 3" xfId="500" xr:uid="{EC7C6B80-F05A-4BC3-B7A2-7FD896E8692D}"/>
    <cellStyle name="Normal 10 4 2 3 2" xfId="501" xr:uid="{2503F910-EFB6-4712-9CB6-224615A3DCAA}"/>
    <cellStyle name="Normal 10 4 2 3 2 2" xfId="502" xr:uid="{7BF7636C-11A5-4F7E-8B0A-2F1040DF55C8}"/>
    <cellStyle name="Normal 10 4 2 3 2 3" xfId="2641" xr:uid="{E5FF120B-D399-43D0-885F-ABC9D1A75F94}"/>
    <cellStyle name="Normal 10 4 2 3 2 4" xfId="2642" xr:uid="{52DE1B11-13B1-4047-80C9-5744F4BF0DB5}"/>
    <cellStyle name="Normal 10 4 2 3 3" xfId="503" xr:uid="{2AE43BEB-0902-46D0-A005-116B579F9584}"/>
    <cellStyle name="Normal 10 4 2 3 3 2" xfId="2643" xr:uid="{1CB0CA13-3FA3-4424-967E-7571C1A6CB38}"/>
    <cellStyle name="Normal 10 4 2 3 3 3" xfId="2644" xr:uid="{2F3925A9-D39C-4C53-B347-610369ECBB28}"/>
    <cellStyle name="Normal 10 4 2 3 3 4" xfId="2645" xr:uid="{BBFE19D6-6CC0-47E5-A108-DDC31AE50505}"/>
    <cellStyle name="Normal 10 4 2 3 4" xfId="2646" xr:uid="{7CE5BD5F-D994-4978-9929-C87256DEBA76}"/>
    <cellStyle name="Normal 10 4 2 3 5" xfId="2647" xr:uid="{B130279B-A1D2-44D3-AFD5-CE46FC46BC0C}"/>
    <cellStyle name="Normal 10 4 2 3 6" xfId="2648" xr:uid="{5875C668-5AC4-47A6-8593-006B0A6EE1DE}"/>
    <cellStyle name="Normal 10 4 2 4" xfId="504" xr:uid="{ADA73CA0-3703-420E-B1CE-710DF8E2E860}"/>
    <cellStyle name="Normal 10 4 2 4 2" xfId="505" xr:uid="{11423199-276D-42CC-86F5-93A34B99225D}"/>
    <cellStyle name="Normal 10 4 2 4 2 2" xfId="2649" xr:uid="{B0A048B5-6E8F-4970-A926-15D2DAAB6B4B}"/>
    <cellStyle name="Normal 10 4 2 4 2 3" xfId="2650" xr:uid="{20CBB178-047A-40FC-8D8E-2B9EBF221B31}"/>
    <cellStyle name="Normal 10 4 2 4 2 4" xfId="2651" xr:uid="{49A48CAF-C975-4D85-9D12-1F6C6C8B7FE0}"/>
    <cellStyle name="Normal 10 4 2 4 3" xfId="2652" xr:uid="{B2CE31D5-4898-43D2-A838-D5581E9B2E4D}"/>
    <cellStyle name="Normal 10 4 2 4 4" xfId="2653" xr:uid="{221203D7-5809-46BB-AEBE-297A68256B69}"/>
    <cellStyle name="Normal 10 4 2 4 5" xfId="2654" xr:uid="{82C5FF97-6057-4032-8B70-6CEC86206BCB}"/>
    <cellStyle name="Normal 10 4 2 5" xfId="506" xr:uid="{C950EDDD-BF9E-4A2B-8B7E-1BB88FAE8B1F}"/>
    <cellStyle name="Normal 10 4 2 5 2" xfId="2655" xr:uid="{C4D48356-880A-400C-919C-4D5CEBB1D051}"/>
    <cellStyle name="Normal 10 4 2 5 3" xfId="2656" xr:uid="{4DBEC90E-4AB1-41B3-A1B6-74D99BE88B46}"/>
    <cellStyle name="Normal 10 4 2 5 4" xfId="2657" xr:uid="{E4EA27A6-D5C5-4FA5-88CA-25B60F85B8A6}"/>
    <cellStyle name="Normal 10 4 2 6" xfId="2658" xr:uid="{95C40219-8F41-459E-9AC9-55BF95F5BE2F}"/>
    <cellStyle name="Normal 10 4 2 6 2" xfId="2659" xr:uid="{FDC15D17-9B3B-47C9-B582-5368457466D0}"/>
    <cellStyle name="Normal 10 4 2 6 3" xfId="2660" xr:uid="{8254BE46-E297-4BFE-A869-86DC5C9B346F}"/>
    <cellStyle name="Normal 10 4 2 6 4" xfId="2661" xr:uid="{BE53B09E-0ABB-46AA-876F-333B8A85EFA7}"/>
    <cellStyle name="Normal 10 4 2 7" xfId="2662" xr:uid="{2DA7DAD2-788D-426D-AC98-3AD2C45B7C48}"/>
    <cellStyle name="Normal 10 4 2 8" xfId="2663" xr:uid="{E630B4EB-9BB1-46C7-8F7A-A0FAD69846B4}"/>
    <cellStyle name="Normal 10 4 2 9" xfId="2664" xr:uid="{AC9FA76C-B1FB-41F7-B4D6-07CFDB5B69D7}"/>
    <cellStyle name="Normal 10 4 3" xfId="256" xr:uid="{C6661B87-73AC-41E2-B284-A0EF238B8689}"/>
    <cellStyle name="Normal 10 4 3 2" xfId="507" xr:uid="{3C1D0ECF-05A3-43FA-8B2D-C221EAF162C5}"/>
    <cellStyle name="Normal 10 4 3 2 2" xfId="508" xr:uid="{22AF2C3C-8509-4BCB-A0DB-C55408B3BE41}"/>
    <cellStyle name="Normal 10 4 3 2 2 2" xfId="1124" xr:uid="{087DFD71-E291-4511-8163-07CECE12C111}"/>
    <cellStyle name="Normal 10 4 3 2 2 2 2" xfId="1125" xr:uid="{15856A46-04B8-4497-95AE-5515EFE61F2B}"/>
    <cellStyle name="Normal 10 4 3 2 2 3" xfId="1126" xr:uid="{63EF50B8-4293-4BBF-B64F-28D44A944ACB}"/>
    <cellStyle name="Normal 10 4 3 2 2 4" xfId="2665" xr:uid="{B219CA40-BC24-429D-9EAA-929EA9A0590D}"/>
    <cellStyle name="Normal 10 4 3 2 3" xfId="1127" xr:uid="{63EB1059-78EA-4BE6-89C4-E54D2D834F0E}"/>
    <cellStyle name="Normal 10 4 3 2 3 2" xfId="1128" xr:uid="{4CF03238-EAE2-4944-99D0-9B5F642486EE}"/>
    <cellStyle name="Normal 10 4 3 2 3 3" xfId="2666" xr:uid="{97099281-D514-4B2F-97AF-51D7431D8D7B}"/>
    <cellStyle name="Normal 10 4 3 2 3 4" xfId="2667" xr:uid="{7543E4A2-D841-4903-89DD-B503DC9A2756}"/>
    <cellStyle name="Normal 10 4 3 2 4" xfId="1129" xr:uid="{0B5E20DC-1CDB-4107-B795-BEF5FD530EFA}"/>
    <cellStyle name="Normal 10 4 3 2 5" xfId="2668" xr:uid="{A6223775-2D0C-4E5C-BBAD-30F6B1C3C554}"/>
    <cellStyle name="Normal 10 4 3 2 6" xfId="2669" xr:uid="{5E7F4203-2A72-4619-BC98-E4C9CEAEDDEE}"/>
    <cellStyle name="Normal 10 4 3 3" xfId="509" xr:uid="{EEA58862-A337-45CE-B2AE-D8B13F9DF6B9}"/>
    <cellStyle name="Normal 10 4 3 3 2" xfId="1130" xr:uid="{F1B0993E-DA66-4642-8687-D1EBF783608C}"/>
    <cellStyle name="Normal 10 4 3 3 2 2" xfId="1131" xr:uid="{E1B7511F-F66B-448B-A47F-47EEF59168F1}"/>
    <cellStyle name="Normal 10 4 3 3 2 3" xfId="2670" xr:uid="{F944E4F3-35BE-483F-B741-4F069DE653DD}"/>
    <cellStyle name="Normal 10 4 3 3 2 4" xfId="2671" xr:uid="{D281041A-447C-4300-A574-89F4A8EB184C}"/>
    <cellStyle name="Normal 10 4 3 3 3" xfId="1132" xr:uid="{50356B86-FC18-4A1F-9B6C-459F236B7CFF}"/>
    <cellStyle name="Normal 10 4 3 3 4" xfId="2672" xr:uid="{659712D5-DC12-4554-8FEF-509CD03071C8}"/>
    <cellStyle name="Normal 10 4 3 3 5" xfId="2673" xr:uid="{7BAB08C8-BD42-479B-9EE0-3C286598CA5C}"/>
    <cellStyle name="Normal 10 4 3 4" xfId="1133" xr:uid="{0265F0B3-A004-48A6-B39D-B757DC3F36E7}"/>
    <cellStyle name="Normal 10 4 3 4 2" xfId="1134" xr:uid="{3D2C24A1-CD47-4DC1-9D89-B77058405C35}"/>
    <cellStyle name="Normal 10 4 3 4 3" xfId="2674" xr:uid="{351A46E3-4F3C-49FD-9DF5-7B097F204671}"/>
    <cellStyle name="Normal 10 4 3 4 4" xfId="2675" xr:uid="{7287B0C5-C841-4E84-AB00-22A0B7284A81}"/>
    <cellStyle name="Normal 10 4 3 5" xfId="1135" xr:uid="{A7350594-7009-412F-8AB4-7B4681D19C09}"/>
    <cellStyle name="Normal 10 4 3 5 2" xfId="2676" xr:uid="{99722141-AC97-4761-9E4D-CF759EB532F1}"/>
    <cellStyle name="Normal 10 4 3 5 3" xfId="2677" xr:uid="{89CF2072-B892-4902-8519-FEBC665DD28E}"/>
    <cellStyle name="Normal 10 4 3 5 4" xfId="2678" xr:uid="{E7779B6B-0B4F-471F-B527-5228114F3FA4}"/>
    <cellStyle name="Normal 10 4 3 6" xfId="2679" xr:uid="{F66711DC-FA55-4486-99B5-34EAABE12D30}"/>
    <cellStyle name="Normal 10 4 3 7" xfId="2680" xr:uid="{B3E3AF77-BECC-4B86-ABB1-8CD6ABD99C13}"/>
    <cellStyle name="Normal 10 4 3 8" xfId="2681" xr:uid="{98BB1488-7445-4E7E-B26D-B027EFCD1745}"/>
    <cellStyle name="Normal 10 4 4" xfId="257" xr:uid="{125AB2FA-D922-4DDA-BF0D-A8CDA22E79FB}"/>
    <cellStyle name="Normal 10 4 4 2" xfId="510" xr:uid="{F9CA7CB0-C9C3-4974-8190-2197B8F05567}"/>
    <cellStyle name="Normal 10 4 4 2 2" xfId="511" xr:uid="{5D8CB5AF-3CE5-4F28-B2D8-E16B1A6F827B}"/>
    <cellStyle name="Normal 10 4 4 2 2 2" xfId="1136" xr:uid="{92699779-1BCB-4DAB-9AB9-FE4388BD0B16}"/>
    <cellStyle name="Normal 10 4 4 2 2 3" xfId="2682" xr:uid="{D5DFD762-AD6E-4D43-9B4F-95861B792B31}"/>
    <cellStyle name="Normal 10 4 4 2 2 4" xfId="2683" xr:uid="{F39D2005-3602-469C-9A82-112F4C859357}"/>
    <cellStyle name="Normal 10 4 4 2 3" xfId="1137" xr:uid="{112B597B-0E39-4CAF-81B6-7F920AFE3DCA}"/>
    <cellStyle name="Normal 10 4 4 2 4" xfId="2684" xr:uid="{54B7BD67-FE55-4DEA-955A-901CAB5D09D7}"/>
    <cellStyle name="Normal 10 4 4 2 5" xfId="2685" xr:uid="{28B81399-C629-4E55-B23D-1CCD6B08E3A8}"/>
    <cellStyle name="Normal 10 4 4 3" xfId="512" xr:uid="{15527F56-FA31-47DB-BA48-E89F53ABD637}"/>
    <cellStyle name="Normal 10 4 4 3 2" xfId="1138" xr:uid="{6319FB19-5C61-4D8F-97B1-F785273F68BA}"/>
    <cellStyle name="Normal 10 4 4 3 3" xfId="2686" xr:uid="{51CA0A37-DA4D-4DE4-946D-F8B1F1B3ABD0}"/>
    <cellStyle name="Normal 10 4 4 3 4" xfId="2687" xr:uid="{922323B3-4D98-4F11-8FB4-99E2B2CF3CE7}"/>
    <cellStyle name="Normal 10 4 4 4" xfId="1139" xr:uid="{F8F66AFC-C717-4CF0-AA60-4FAC4473054D}"/>
    <cellStyle name="Normal 10 4 4 4 2" xfId="2688" xr:uid="{E7D71E38-39C1-4FEC-A33A-2BEE9AF5BC76}"/>
    <cellStyle name="Normal 10 4 4 4 3" xfId="2689" xr:uid="{3520462E-D3BC-4F6A-97C7-4A5B25539776}"/>
    <cellStyle name="Normal 10 4 4 4 4" xfId="2690" xr:uid="{E5164458-0813-4D12-8E98-5AF5FBCA4832}"/>
    <cellStyle name="Normal 10 4 4 5" xfId="2691" xr:uid="{63398754-CB7E-41EF-8515-553A4AA083E1}"/>
    <cellStyle name="Normal 10 4 4 6" xfId="2692" xr:uid="{61F72BFC-9590-4445-A5EB-320F653286CD}"/>
    <cellStyle name="Normal 10 4 4 7" xfId="2693" xr:uid="{F2B13FF3-8252-4CB2-84E4-8AD8EAE17387}"/>
    <cellStyle name="Normal 10 4 5" xfId="258" xr:uid="{17427805-F4DC-4154-8C8E-7D49C9E91F29}"/>
    <cellStyle name="Normal 10 4 5 2" xfId="513" xr:uid="{7440D5DC-AA7B-424A-91FB-A0162AA6A42D}"/>
    <cellStyle name="Normal 10 4 5 2 2" xfId="1140" xr:uid="{1A12EEA7-CD74-474A-BB4B-A3C919836C1A}"/>
    <cellStyle name="Normal 10 4 5 2 3" xfId="2694" xr:uid="{3CAE163E-9145-4F4C-9D09-12333C271A0D}"/>
    <cellStyle name="Normal 10 4 5 2 4" xfId="2695" xr:uid="{D1DF2C66-1B63-4CA9-A5B2-4032360E6702}"/>
    <cellStyle name="Normal 10 4 5 3" xfId="1141" xr:uid="{95DBBD0D-F82F-4D8B-9A1C-E1CFB596836B}"/>
    <cellStyle name="Normal 10 4 5 3 2" xfId="2696" xr:uid="{C2032508-7CB8-4066-AE92-769E541800FA}"/>
    <cellStyle name="Normal 10 4 5 3 3" xfId="2697" xr:uid="{55E4AAFF-EAA2-4E9F-98EE-061348F4A3C1}"/>
    <cellStyle name="Normal 10 4 5 3 4" xfId="2698" xr:uid="{1B8CCF57-8A3E-4535-8F85-35195FD52A08}"/>
    <cellStyle name="Normal 10 4 5 4" xfId="2699" xr:uid="{2DBDF031-32D0-44DA-BA2A-5248E426847B}"/>
    <cellStyle name="Normal 10 4 5 5" xfId="2700" xr:uid="{9DF24752-AC41-4591-9525-034A59D94D17}"/>
    <cellStyle name="Normal 10 4 5 6" xfId="2701" xr:uid="{AAD13A23-7FEC-4421-B71E-F9D45ED0CFCB}"/>
    <cellStyle name="Normal 10 4 6" xfId="514" xr:uid="{3406C031-3522-403E-91FA-1CA94324781B}"/>
    <cellStyle name="Normal 10 4 6 2" xfId="1142" xr:uid="{9F2C54E6-31AB-4229-B51E-8FFC396E4448}"/>
    <cellStyle name="Normal 10 4 6 2 2" xfId="2702" xr:uid="{FD5CB946-FC02-4199-AB5F-A2C230938318}"/>
    <cellStyle name="Normal 10 4 6 2 3" xfId="2703" xr:uid="{31D43136-3234-4D7A-8285-088B88D34A4C}"/>
    <cellStyle name="Normal 10 4 6 2 4" xfId="2704" xr:uid="{89FADD5D-B39A-45A0-9172-71D45F10C781}"/>
    <cellStyle name="Normal 10 4 6 3" xfId="2705" xr:uid="{576A6771-7DDE-4CF0-B498-6F228BABDE4B}"/>
    <cellStyle name="Normal 10 4 6 4" xfId="2706" xr:uid="{218960F8-1445-47E2-A543-EBC0A7261ACA}"/>
    <cellStyle name="Normal 10 4 6 5" xfId="2707" xr:uid="{85144155-98CE-40EC-B8E4-374B76E59CBD}"/>
    <cellStyle name="Normal 10 4 7" xfId="1143" xr:uid="{6ECD68CD-070F-47E7-9994-CFC62E4DDF4F}"/>
    <cellStyle name="Normal 10 4 7 2" xfId="2708" xr:uid="{7F1553EC-ABDB-4F1B-89E2-23967E7F9485}"/>
    <cellStyle name="Normal 10 4 7 3" xfId="2709" xr:uid="{AB5DBE16-165E-46C4-ACC5-489CA1FF0709}"/>
    <cellStyle name="Normal 10 4 7 4" xfId="2710" xr:uid="{C6452DC1-FA7B-4FBC-9D92-EF9B77A1E9A0}"/>
    <cellStyle name="Normal 10 4 8" xfId="2711" xr:uid="{028577CC-7252-4E14-8A53-26775C29EBEF}"/>
    <cellStyle name="Normal 10 4 8 2" xfId="2712" xr:uid="{2FCBDF33-44C5-4BD4-AC0C-AA56075D5C6D}"/>
    <cellStyle name="Normal 10 4 8 3" xfId="2713" xr:uid="{6E840A34-1BE3-4263-90A6-C9342C80BEDC}"/>
    <cellStyle name="Normal 10 4 8 4" xfId="2714" xr:uid="{7EAC08BD-437D-4800-A07D-B3825262C408}"/>
    <cellStyle name="Normal 10 4 9" xfId="2715" xr:uid="{83ECD85B-3BCA-4C85-A88E-8CAE8312306F}"/>
    <cellStyle name="Normal 10 5" xfId="58" xr:uid="{7CBCFFD8-01A8-45A4-8988-5C1833C4AA5B}"/>
    <cellStyle name="Normal 10 5 2" xfId="59" xr:uid="{42A93A3D-5D2F-4C52-ADBA-096002E55DBB}"/>
    <cellStyle name="Normal 10 5 2 2" xfId="259" xr:uid="{D6A22D0F-6203-49FE-831E-9FEB971669CF}"/>
    <cellStyle name="Normal 10 5 2 2 2" xfId="515" xr:uid="{AA421B3E-8FAF-40CD-A65F-7659EEF590B4}"/>
    <cellStyle name="Normal 10 5 2 2 2 2" xfId="1144" xr:uid="{8164D78B-4605-46A1-90F1-9F52016D64D6}"/>
    <cellStyle name="Normal 10 5 2 2 2 3" xfId="2716" xr:uid="{64A9FBA4-901F-47AC-8271-8ABDD855FC8B}"/>
    <cellStyle name="Normal 10 5 2 2 2 4" xfId="2717" xr:uid="{2C932031-5CDB-4F60-84AF-915FAC86CC90}"/>
    <cellStyle name="Normal 10 5 2 2 3" xfId="1145" xr:uid="{2A5E7D8A-5F37-4987-89A2-FA9311AF1EF3}"/>
    <cellStyle name="Normal 10 5 2 2 3 2" xfId="2718" xr:uid="{E2F29C27-4F50-495E-9E27-2F15F998786F}"/>
    <cellStyle name="Normal 10 5 2 2 3 3" xfId="2719" xr:uid="{64B910AC-FFF3-4A9C-9BEB-7D29A947D576}"/>
    <cellStyle name="Normal 10 5 2 2 3 4" xfId="2720" xr:uid="{3AC7866D-0DB3-499A-AB72-E205A4AA7E41}"/>
    <cellStyle name="Normal 10 5 2 2 4" xfId="2721" xr:uid="{20B2AA6F-316E-44BE-BA74-E5A71127400D}"/>
    <cellStyle name="Normal 10 5 2 2 5" xfId="2722" xr:uid="{776A723E-83E7-4FB6-8BBB-C11218BA7F21}"/>
    <cellStyle name="Normal 10 5 2 2 6" xfId="2723" xr:uid="{4DF507F5-0E2D-47DA-A5B8-0E60F9B131C8}"/>
    <cellStyle name="Normal 10 5 2 3" xfId="516" xr:uid="{5A4634A7-9140-409D-B7FF-3E7D451C691B}"/>
    <cellStyle name="Normal 10 5 2 3 2" xfId="1146" xr:uid="{B8E71121-8794-415E-94B4-19E7C6ED664B}"/>
    <cellStyle name="Normal 10 5 2 3 2 2" xfId="2724" xr:uid="{CDA57903-98E1-4EA5-A96B-19191F79C0DA}"/>
    <cellStyle name="Normal 10 5 2 3 2 3" xfId="2725" xr:uid="{D9ADE7AC-640C-4AEB-9462-0E11C9F125F5}"/>
    <cellStyle name="Normal 10 5 2 3 2 4" xfId="2726" xr:uid="{47884AD5-1498-4339-8FF6-DBDE2B67EECF}"/>
    <cellStyle name="Normal 10 5 2 3 3" xfId="2727" xr:uid="{DE562597-AEC2-4E16-A46C-5461DCFBBF1A}"/>
    <cellStyle name="Normal 10 5 2 3 4" xfId="2728" xr:uid="{7EA6487F-38E8-4B3A-84DC-DFB6ABE91502}"/>
    <cellStyle name="Normal 10 5 2 3 5" xfId="2729" xr:uid="{B97230B1-2A47-4AB8-825D-E98D512950B1}"/>
    <cellStyle name="Normal 10 5 2 4" xfId="1147" xr:uid="{C18AE042-4447-45D2-80DC-A0FD7CC10FA6}"/>
    <cellStyle name="Normal 10 5 2 4 2" xfId="2730" xr:uid="{2B5C2F95-BB8C-4EFA-81C4-3C68C6A37235}"/>
    <cellStyle name="Normal 10 5 2 4 3" xfId="2731" xr:uid="{4250AE61-B7F1-49F8-B3DC-AD20083E7D9E}"/>
    <cellStyle name="Normal 10 5 2 4 4" xfId="2732" xr:uid="{7E9538AE-E588-4EC0-9A50-ECDAA9AF5A18}"/>
    <cellStyle name="Normal 10 5 2 5" xfId="2733" xr:uid="{6EF1F9C2-4D29-47A0-ACFC-CB63593EA1B3}"/>
    <cellStyle name="Normal 10 5 2 5 2" xfId="2734" xr:uid="{5CB96425-E3A3-4512-B725-70A470E94398}"/>
    <cellStyle name="Normal 10 5 2 5 3" xfId="2735" xr:uid="{AA70B073-C3DF-418B-8591-0EEBF99A3143}"/>
    <cellStyle name="Normal 10 5 2 5 4" xfId="2736" xr:uid="{0B0ED5D3-75A2-434C-B82F-56B765EB1C32}"/>
    <cellStyle name="Normal 10 5 2 6" xfId="2737" xr:uid="{8D8E7FBF-201F-4C90-BF77-F13F8B52E833}"/>
    <cellStyle name="Normal 10 5 2 7" xfId="2738" xr:uid="{8611DBA8-B986-4C00-9ABC-31740D6FCEAD}"/>
    <cellStyle name="Normal 10 5 2 8" xfId="2739" xr:uid="{3472F3C3-CA2E-4FC6-B098-405E359162B2}"/>
    <cellStyle name="Normal 10 5 3" xfId="260" xr:uid="{619A3B42-6BBD-4769-93F6-5612ABD7E87A}"/>
    <cellStyle name="Normal 10 5 3 2" xfId="517" xr:uid="{6FE62C16-2BDA-48C7-9D10-31CF898B5965}"/>
    <cellStyle name="Normal 10 5 3 2 2" xfId="518" xr:uid="{50EB3BCD-53C6-45C0-99CA-3A42E567A90B}"/>
    <cellStyle name="Normal 10 5 3 2 3" xfId="2740" xr:uid="{6F2B5663-6216-4E37-928E-74D70CE8D9C0}"/>
    <cellStyle name="Normal 10 5 3 2 4" xfId="2741" xr:uid="{728A6BFE-524E-403E-9DEC-83BC13335040}"/>
    <cellStyle name="Normal 10 5 3 3" xfId="519" xr:uid="{FBB3ACEA-AA9F-4708-A1D8-6FD7C8A70AD2}"/>
    <cellStyle name="Normal 10 5 3 3 2" xfId="2742" xr:uid="{62A81190-43B0-4DFB-8951-61DB89EE2B7C}"/>
    <cellStyle name="Normal 10 5 3 3 3" xfId="2743" xr:uid="{A4577E46-7D6D-4E00-99D6-775917420F49}"/>
    <cellStyle name="Normal 10 5 3 3 4" xfId="2744" xr:uid="{718F66AD-5F0E-4FFB-901C-C98D2E51C767}"/>
    <cellStyle name="Normal 10 5 3 4" xfId="2745" xr:uid="{97C9A32E-F8CF-459F-A5E0-F63064DFADD9}"/>
    <cellStyle name="Normal 10 5 3 5" xfId="2746" xr:uid="{14737624-1FEB-4034-8F63-3C268A3CEF52}"/>
    <cellStyle name="Normal 10 5 3 6" xfId="2747" xr:uid="{DE631F67-B5EE-451A-B0F5-A4D27D315C66}"/>
    <cellStyle name="Normal 10 5 4" xfId="261" xr:uid="{BB85737B-D35E-4330-8E82-01B237E58D3E}"/>
    <cellStyle name="Normal 10 5 4 2" xfId="520" xr:uid="{6787C59D-A743-41CD-9CEC-977508E9AD79}"/>
    <cellStyle name="Normal 10 5 4 2 2" xfId="2748" xr:uid="{75F39FF8-61CD-4618-8A87-3D86F51B7114}"/>
    <cellStyle name="Normal 10 5 4 2 3" xfId="2749" xr:uid="{4C630EA6-E76F-4704-B991-EFC41462F3DF}"/>
    <cellStyle name="Normal 10 5 4 2 4" xfId="2750" xr:uid="{DCFA8C1C-D3E6-4F87-8F42-2E2F395EB13B}"/>
    <cellStyle name="Normal 10 5 4 3" xfId="2751" xr:uid="{D64CAA1F-14FA-427B-828A-3B9D8D29DEED}"/>
    <cellStyle name="Normal 10 5 4 4" xfId="2752" xr:uid="{83AAEB36-4952-4DE7-9E9B-33E39387934A}"/>
    <cellStyle name="Normal 10 5 4 5" xfId="2753" xr:uid="{8C1FD276-3A27-40CB-A01A-5F26E6DAA589}"/>
    <cellStyle name="Normal 10 5 5" xfId="521" xr:uid="{C04AA733-470E-49AD-9544-D59E7A56FF52}"/>
    <cellStyle name="Normal 10 5 5 2" xfId="2754" xr:uid="{5080758E-5986-4B9E-883F-D8CEDF9F3068}"/>
    <cellStyle name="Normal 10 5 5 3" xfId="2755" xr:uid="{6C7625B9-B49C-4C45-AC91-9F8228153CF8}"/>
    <cellStyle name="Normal 10 5 5 4" xfId="2756" xr:uid="{1AACCC29-16A2-4ED7-923A-0BC004578ED6}"/>
    <cellStyle name="Normal 10 5 6" xfId="2757" xr:uid="{B5660869-00F5-4CBD-99CE-E259D2C3CB82}"/>
    <cellStyle name="Normal 10 5 6 2" xfId="2758" xr:uid="{3CC2FECF-C2B0-44EA-BB65-2ACE94F36FE2}"/>
    <cellStyle name="Normal 10 5 6 3" xfId="2759" xr:uid="{07B2143A-EBB8-4435-B7CD-AE90BF83D9A1}"/>
    <cellStyle name="Normal 10 5 6 4" xfId="2760" xr:uid="{E04890E2-0A3C-48FE-A1B1-5FBAE3A6F344}"/>
    <cellStyle name="Normal 10 5 7" xfId="2761" xr:uid="{96B75C6E-8D1B-43D3-BF55-5923FA0E7BB6}"/>
    <cellStyle name="Normal 10 5 8" xfId="2762" xr:uid="{386E7155-60D3-4A5C-815A-018A783B3E30}"/>
    <cellStyle name="Normal 10 5 9" xfId="2763" xr:uid="{4123DE23-AD0F-4C3E-AFF2-A79CB1CCD59E}"/>
    <cellStyle name="Normal 10 6" xfId="60" xr:uid="{8323D65A-9F5D-4315-83DB-90E8B18F942C}"/>
    <cellStyle name="Normal 10 6 2" xfId="262" xr:uid="{5CC3433D-1884-4495-B613-3E21DBDCBD80}"/>
    <cellStyle name="Normal 10 6 2 2" xfId="522" xr:uid="{6CA14A2A-05AC-4655-AA0D-D15DF262B6BB}"/>
    <cellStyle name="Normal 10 6 2 2 2" xfId="1148" xr:uid="{36B23F49-5C5A-4C6F-9ABE-D56B01AA5D54}"/>
    <cellStyle name="Normal 10 6 2 2 2 2" xfId="1149" xr:uid="{EC5AC360-D634-43E0-8020-E040C1C06A7F}"/>
    <cellStyle name="Normal 10 6 2 2 3" xfId="1150" xr:uid="{2CDD0370-B7D8-4C09-90AB-BDC1FF0A751A}"/>
    <cellStyle name="Normal 10 6 2 2 4" xfId="2764" xr:uid="{50B8A837-30E4-4FC3-9DF2-C02447BB98F2}"/>
    <cellStyle name="Normal 10 6 2 3" xfId="1151" xr:uid="{02C51515-60BF-497F-A3E4-1B826C02778D}"/>
    <cellStyle name="Normal 10 6 2 3 2" xfId="1152" xr:uid="{CAC556DB-F519-4615-8BD7-3F45676ED8EC}"/>
    <cellStyle name="Normal 10 6 2 3 3" xfId="2765" xr:uid="{1C54276F-F657-4703-A45D-28CDBE41582B}"/>
    <cellStyle name="Normal 10 6 2 3 4" xfId="2766" xr:uid="{4AEB0F68-3D33-4AD3-A987-E2870D12B361}"/>
    <cellStyle name="Normal 10 6 2 4" xfId="1153" xr:uid="{481BA249-2ECF-4BA0-B3F2-72957B843AEF}"/>
    <cellStyle name="Normal 10 6 2 5" xfId="2767" xr:uid="{AA448EAB-9C74-4600-9286-985F86520F5B}"/>
    <cellStyle name="Normal 10 6 2 6" xfId="2768" xr:uid="{BFB9FBA3-3B0C-4B16-8729-70DB6433D03C}"/>
    <cellStyle name="Normal 10 6 3" xfId="523" xr:uid="{BCD8D909-66DE-4A59-8E75-FD41C83D41B0}"/>
    <cellStyle name="Normal 10 6 3 2" xfId="1154" xr:uid="{FD8E46AB-1A7C-4A10-96C3-FDC298BDF79A}"/>
    <cellStyle name="Normal 10 6 3 2 2" xfId="1155" xr:uid="{7BAC99E3-F650-4150-81B2-5C7D72A047AF}"/>
    <cellStyle name="Normal 10 6 3 2 3" xfId="2769" xr:uid="{315141BB-EEB7-48BC-BE52-90C1832DF778}"/>
    <cellStyle name="Normal 10 6 3 2 4" xfId="2770" xr:uid="{F57E71BE-931A-4AAD-9FF7-1869FE1659FC}"/>
    <cellStyle name="Normal 10 6 3 3" xfId="1156" xr:uid="{945259C5-1B17-428F-AAD5-7FF4FF323CCC}"/>
    <cellStyle name="Normal 10 6 3 4" xfId="2771" xr:uid="{99D87114-DB83-4AF6-9F7B-996CC5D8D64D}"/>
    <cellStyle name="Normal 10 6 3 5" xfId="2772" xr:uid="{EFF54BB7-8E28-456F-860A-E3BA15743B44}"/>
    <cellStyle name="Normal 10 6 4" xfId="1157" xr:uid="{BE9FFF68-40B0-4635-83F6-4216D2F317B8}"/>
    <cellStyle name="Normal 10 6 4 2" xfId="1158" xr:uid="{185C6BB6-ADE9-4561-ABAD-ED6D01E028BD}"/>
    <cellStyle name="Normal 10 6 4 3" xfId="2773" xr:uid="{4C0AA401-0B68-4F37-8867-BD16107FF3DD}"/>
    <cellStyle name="Normal 10 6 4 4" xfId="2774" xr:uid="{647F7FE1-C13C-48E4-A556-740973444AC5}"/>
    <cellStyle name="Normal 10 6 5" xfId="1159" xr:uid="{9EA03E39-D17B-4023-A056-592AADC9570D}"/>
    <cellStyle name="Normal 10 6 5 2" xfId="2775" xr:uid="{11E77AE4-3E1E-4B85-8D54-6A94B5B9179B}"/>
    <cellStyle name="Normal 10 6 5 3" xfId="2776" xr:uid="{570C18BA-7695-4D73-922C-1A02A04A0753}"/>
    <cellStyle name="Normal 10 6 5 4" xfId="2777" xr:uid="{1A0E96DF-F56F-423E-8C22-E00127A0987A}"/>
    <cellStyle name="Normal 10 6 6" xfId="2778" xr:uid="{7C42D210-8959-441C-B432-E24019FC5198}"/>
    <cellStyle name="Normal 10 6 7" xfId="2779" xr:uid="{0A1A613F-B2FE-473C-8EED-00A654A41B1A}"/>
    <cellStyle name="Normal 10 6 8" xfId="2780" xr:uid="{874229FC-47A0-4FBF-A910-BF36BA834746}"/>
    <cellStyle name="Normal 10 7" xfId="263" xr:uid="{976EB0F1-827D-4320-8536-04079A7197AC}"/>
    <cellStyle name="Normal 10 7 2" xfId="524" xr:uid="{BA1B025E-90E3-4B5E-ADA2-50C245402E45}"/>
    <cellStyle name="Normal 10 7 2 2" xfId="525" xr:uid="{674B04E7-3377-4BB0-9CF0-C6CE68E34BCD}"/>
    <cellStyle name="Normal 10 7 2 2 2" xfId="1160" xr:uid="{75583B27-D869-40FB-968A-E722B7873ED6}"/>
    <cellStyle name="Normal 10 7 2 2 3" xfId="2781" xr:uid="{8880198D-B0E2-4B42-9A7C-1B51ADCDD7AA}"/>
    <cellStyle name="Normal 10 7 2 2 4" xfId="2782" xr:uid="{28DFFB29-8D3E-4792-A27D-D566BD936936}"/>
    <cellStyle name="Normal 10 7 2 3" xfId="1161" xr:uid="{82030E06-0E69-49C0-A455-515A48BAB133}"/>
    <cellStyle name="Normal 10 7 2 4" xfId="2783" xr:uid="{AAB3F973-201E-4751-A25A-C2D7DA7DF095}"/>
    <cellStyle name="Normal 10 7 2 5" xfId="2784" xr:uid="{5DFCCF44-0F44-4A30-A745-AC626E533A67}"/>
    <cellStyle name="Normal 10 7 3" xfId="526" xr:uid="{CC4C0A33-098F-415B-B6B9-382584FA6FF0}"/>
    <cellStyle name="Normal 10 7 3 2" xfId="1162" xr:uid="{7199A60D-D6E7-4ADF-8DC5-3FD80085A7BF}"/>
    <cellStyle name="Normal 10 7 3 3" xfId="2785" xr:uid="{9681E2B0-B0AD-4A01-82BC-FB07C0F03957}"/>
    <cellStyle name="Normal 10 7 3 4" xfId="2786" xr:uid="{6F39F30C-33D2-421C-A62F-911C4EB166DF}"/>
    <cellStyle name="Normal 10 7 4" xfId="1163" xr:uid="{97A9C6DC-FE29-4516-AE6E-E5F67E03EB79}"/>
    <cellStyle name="Normal 10 7 4 2" xfId="2787" xr:uid="{14B80E62-A900-40DB-A165-4EE6BD92F551}"/>
    <cellStyle name="Normal 10 7 4 3" xfId="2788" xr:uid="{349762FA-BDAF-41FF-8861-BB85F3CA278D}"/>
    <cellStyle name="Normal 10 7 4 4" xfId="2789" xr:uid="{71B2A417-168B-4052-BED3-61E220BB4EA5}"/>
    <cellStyle name="Normal 10 7 5" xfId="2790" xr:uid="{C0E428AA-F740-4B69-A2FC-BCE4DE1F1C79}"/>
    <cellStyle name="Normal 10 7 6" xfId="2791" xr:uid="{0EFD9E11-6CD7-4624-89A4-CB20F771A2BE}"/>
    <cellStyle name="Normal 10 7 7" xfId="2792" xr:uid="{9C9BA148-D434-4C06-81E6-633868DCC4C2}"/>
    <cellStyle name="Normal 10 8" xfId="264" xr:uid="{C5A4DEBE-FCFD-4E0F-8AC4-D566B324C292}"/>
    <cellStyle name="Normal 10 8 2" xfId="527" xr:uid="{E86F6103-0ADD-418F-B416-060915A4A1C1}"/>
    <cellStyle name="Normal 10 8 2 2" xfId="1164" xr:uid="{5DC48772-DB0A-4B62-AE70-ED267DC5055B}"/>
    <cellStyle name="Normal 10 8 2 3" xfId="2793" xr:uid="{19FC9DBD-6F8E-4A0E-9FE3-80860B8A5A32}"/>
    <cellStyle name="Normal 10 8 2 4" xfId="2794" xr:uid="{2EB09723-052B-449C-8CBC-6578D25CA477}"/>
    <cellStyle name="Normal 10 8 3" xfId="1165" xr:uid="{75C3F35B-6A67-4699-A4AE-3B1ECE5573B6}"/>
    <cellStyle name="Normal 10 8 3 2" xfId="2795" xr:uid="{93B7838F-78EA-4D71-8FFF-0CE723FCFDF3}"/>
    <cellStyle name="Normal 10 8 3 3" xfId="2796" xr:uid="{CD943FFE-75B4-42A7-9ACD-588DD4F43024}"/>
    <cellStyle name="Normal 10 8 3 4" xfId="2797" xr:uid="{8F8CD4B0-3558-436F-808F-7B153A1424A0}"/>
    <cellStyle name="Normal 10 8 4" xfId="2798" xr:uid="{FF2AFAB9-2BE0-43E1-9624-6532E0CEC828}"/>
    <cellStyle name="Normal 10 8 5" xfId="2799" xr:uid="{523B627C-D97D-434F-87DB-C0B03D5CBAF9}"/>
    <cellStyle name="Normal 10 8 6" xfId="2800" xr:uid="{59BA3F5E-667B-40CE-8587-F76054FE9792}"/>
    <cellStyle name="Normal 10 9" xfId="265" xr:uid="{5D5630E4-6EA4-4BE5-8DC3-D5D9E42D094F}"/>
    <cellStyle name="Normal 10 9 2" xfId="1166" xr:uid="{8721ADF8-C523-44B3-849E-960196B1E1E7}"/>
    <cellStyle name="Normal 10 9 2 2" xfId="2801" xr:uid="{4863B291-62A9-47B2-B023-BB4682C200EE}"/>
    <cellStyle name="Normal 10 9 2 2 2" xfId="4330" xr:uid="{CF93D0DD-1F3D-4DEE-A051-AC4DD244FD09}"/>
    <cellStyle name="Normal 10 9 2 2 3" xfId="4679" xr:uid="{83044519-5CFF-43F6-B314-6ADD6F270ABD}"/>
    <cellStyle name="Normal 10 9 2 3" xfId="2802" xr:uid="{322DFC9E-A93F-4051-80EB-5385556D3742}"/>
    <cellStyle name="Normal 10 9 2 4" xfId="2803" xr:uid="{01B05F5D-7B25-4767-8ADB-DEF1DDBFF2B9}"/>
    <cellStyle name="Normal 10 9 3" xfId="2804" xr:uid="{8C88CCED-666A-4486-B4F4-AB44242B009A}"/>
    <cellStyle name="Normal 10 9 3 2" xfId="5359" xr:uid="{1589E029-5B4D-4FFC-9B21-DBBD69B15391}"/>
    <cellStyle name="Normal 10 9 4" xfId="2805" xr:uid="{D907FA45-CA9F-4426-ADFC-8CC418EE1712}"/>
    <cellStyle name="Normal 10 9 4 2" xfId="4562" xr:uid="{FD2610B3-57A8-4524-A9C6-921701158D4A}"/>
    <cellStyle name="Normal 10 9 4 3" xfId="4680" xr:uid="{248641E4-96BD-46E0-9D66-6E7005873E5B}"/>
    <cellStyle name="Normal 10 9 4 4" xfId="4600" xr:uid="{383679D3-8418-4458-B5BD-3EE499D69272}"/>
    <cellStyle name="Normal 10 9 5" xfId="2806" xr:uid="{BA733AAA-64E3-49B9-8811-759142C68216}"/>
    <cellStyle name="Normal 11" xfId="61" xr:uid="{4CDA923B-7D96-4516-AABB-A8ED5C010745}"/>
    <cellStyle name="Normal 11 2" xfId="266" xr:uid="{8F940B86-DBFA-43D4-B4ED-EA61117D76C5}"/>
    <cellStyle name="Normal 11 2 2" xfId="4647" xr:uid="{20EC335D-EA07-4B8D-8596-84759453A420}"/>
    <cellStyle name="Normal 11 3" xfId="4335" xr:uid="{7181B161-A28D-431D-BCA1-516DDE63AFC7}"/>
    <cellStyle name="Normal 11 3 2" xfId="4541" xr:uid="{D23A9E86-D5CF-4B23-ACC3-5FD65E3D4B5D}"/>
    <cellStyle name="Normal 11 3 3" xfId="4724" xr:uid="{50DA3708-DB9E-41B4-B016-14658A51D353}"/>
    <cellStyle name="Normal 11 3 4" xfId="4701" xr:uid="{6DC5D324-6D23-4333-951D-D80324EF9B22}"/>
    <cellStyle name="Normal 12" xfId="62" xr:uid="{3C41F54A-BB9A-416B-859A-140A24E1CFA9}"/>
    <cellStyle name="Normal 12 2" xfId="267" xr:uid="{514C75EC-0B46-4A6C-8FF4-F9A6FDC04999}"/>
    <cellStyle name="Normal 12 2 2" xfId="4648" xr:uid="{C2EE22AB-6130-40AF-B5C5-3A6C55942368}"/>
    <cellStyle name="Normal 12 3" xfId="4542" xr:uid="{E6452A40-0E3D-4CC8-9D95-9F93A2F04CEF}"/>
    <cellStyle name="Normal 13" xfId="63" xr:uid="{99620796-FB73-4163-8CC1-284C4DA8884C}"/>
    <cellStyle name="Normal 13 2" xfId="64" xr:uid="{A3A6F11F-D2D9-4F20-B665-50A13E841213}"/>
    <cellStyle name="Normal 13 2 2" xfId="268" xr:uid="{0E06DFE6-FB5F-4598-8E82-8EF537CBF06F}"/>
    <cellStyle name="Normal 13 2 2 2" xfId="4649" xr:uid="{9249500B-E114-4E27-9FE5-FB6511D5FFD1}"/>
    <cellStyle name="Normal 13 2 3" xfId="4337" xr:uid="{E3D43CF5-7C6B-4EA9-B7A5-A54BBD854073}"/>
    <cellStyle name="Normal 13 2 3 2" xfId="4543" xr:uid="{B3690DD4-D523-4FCD-8458-F909D5846FC2}"/>
    <cellStyle name="Normal 13 2 3 3" xfId="4725" xr:uid="{1C23E3FC-8EA3-4B41-A1DB-69E487A30328}"/>
    <cellStyle name="Normal 13 2 3 4" xfId="4702" xr:uid="{95C86479-B5B6-49C4-A41A-D83D967316BE}"/>
    <cellStyle name="Normal 13 3" xfId="269" xr:uid="{6E5C5FB4-4034-47F4-A9EA-23241AF38647}"/>
    <cellStyle name="Normal 13 3 2" xfId="4421" xr:uid="{65822E41-0850-424A-AC07-6130D8AF1735}"/>
    <cellStyle name="Normal 13 3 3" xfId="4338" xr:uid="{52470559-94C9-486E-9179-1BABD0C6914E}"/>
    <cellStyle name="Normal 13 3 4" xfId="4566" xr:uid="{498C3716-340D-4E25-953C-0E6F7FA9769C}"/>
    <cellStyle name="Normal 13 3 5" xfId="4726" xr:uid="{5C9A742F-FEBE-4587-8FF9-C59A20AD2D8E}"/>
    <cellStyle name="Normal 13 4" xfId="4339" xr:uid="{321EC45F-97FE-4271-9163-37D9F5D29A0E}"/>
    <cellStyle name="Normal 13 5" xfId="4336" xr:uid="{21C375A9-8187-4193-9197-0CC9007626BF}"/>
    <cellStyle name="Normal 14" xfId="65" xr:uid="{5D278397-4641-4CD1-9BE3-7434EAC0F08D}"/>
    <cellStyle name="Normal 14 18" xfId="4341" xr:uid="{B507D9B2-5273-4078-A052-970B5BB3FA85}"/>
    <cellStyle name="Normal 14 2" xfId="270" xr:uid="{B89C49BF-01B2-4EF3-865D-24D6F99DF9C7}"/>
    <cellStyle name="Normal 14 2 2" xfId="430" xr:uid="{17FAE634-2DFA-42F1-9D89-A92E80C51B26}"/>
    <cellStyle name="Normal 14 2 2 2" xfId="431" xr:uid="{3FF09EDA-396E-429D-B232-401314198517}"/>
    <cellStyle name="Normal 14 2 3" xfId="432" xr:uid="{8B2AD34E-F133-4945-AF5F-AA5EFF77DC61}"/>
    <cellStyle name="Normal 14 3" xfId="433" xr:uid="{28159074-9F8A-47ED-A0D0-260471BF82A3}"/>
    <cellStyle name="Normal 14 3 2" xfId="4650" xr:uid="{C33D574C-56B0-4CE6-97B5-610847A5D4D8}"/>
    <cellStyle name="Normal 14 4" xfId="4340" xr:uid="{85E1BBBD-A192-4E27-94B1-FC29ADB43585}"/>
    <cellStyle name="Normal 14 4 2" xfId="4544" xr:uid="{B8F7C803-17C9-4C56-A363-DFF872C82271}"/>
    <cellStyle name="Normal 14 4 3" xfId="4727" xr:uid="{EA49F843-DCD5-4129-A858-AA5A63328E89}"/>
    <cellStyle name="Normal 14 4 4" xfId="4703" xr:uid="{AC4EB55E-CC8B-4E83-AAEC-62E1C3E99A35}"/>
    <cellStyle name="Normal 15" xfId="66" xr:uid="{74EE689C-98B2-4B3B-83BC-25AA16D6287B}"/>
    <cellStyle name="Normal 15 2" xfId="67" xr:uid="{EC20ADE7-E322-4A4F-9A99-1F1540F5D885}"/>
    <cellStyle name="Normal 15 2 2" xfId="271" xr:uid="{3C24B4EC-1090-4952-814B-D07E3D0EC81E}"/>
    <cellStyle name="Normal 15 2 2 2" xfId="4453" xr:uid="{920465AD-D13F-40EC-98F8-222655BC97B0}"/>
    <cellStyle name="Normal 15 2 3" xfId="4546" xr:uid="{3A734610-BB2B-4C56-9CDD-F460BCE56C4F}"/>
    <cellStyle name="Normal 15 3" xfId="272" xr:uid="{EA4AB109-DEC0-4562-A1C2-81E789CB1BDF}"/>
    <cellStyle name="Normal 15 3 2" xfId="4422" xr:uid="{D3BC05FD-54AE-46ED-B267-BACD05C9BCF6}"/>
    <cellStyle name="Normal 15 3 3" xfId="4343" xr:uid="{CFE42312-13DD-4D1B-AC02-F1F78DBEF0BB}"/>
    <cellStyle name="Normal 15 3 4" xfId="4567" xr:uid="{E20A2D17-DC55-4905-8055-EBEBBCD3C5CA}"/>
    <cellStyle name="Normal 15 3 5" xfId="4729" xr:uid="{1F897E2A-008D-41ED-B625-8CB88FF438B3}"/>
    <cellStyle name="Normal 15 4" xfId="4342" xr:uid="{7D517775-F0BA-4D88-8817-424436FC83E7}"/>
    <cellStyle name="Normal 15 4 2" xfId="4545" xr:uid="{A5135F7F-F2ED-429D-9450-084F56A6DCCD}"/>
    <cellStyle name="Normal 15 4 3" xfId="4728" xr:uid="{7569EC36-5D9F-4963-89DB-35057AF94074}"/>
    <cellStyle name="Normal 15 4 4" xfId="4704" xr:uid="{730F82E1-C42B-4D65-B5D9-856A398CBA2B}"/>
    <cellStyle name="Normal 16" xfId="68" xr:uid="{75EDD0A1-4ABB-4F0A-B6AD-40D27D32F302}"/>
    <cellStyle name="Normal 16 2" xfId="273" xr:uid="{A10D1157-82C4-4258-BB17-51D16E6F42AA}"/>
    <cellStyle name="Normal 16 2 2" xfId="4423" xr:uid="{EBA58769-60D3-4D64-A263-728B460B983A}"/>
    <cellStyle name="Normal 16 2 3" xfId="4344" xr:uid="{B090FE57-3694-4BA7-928C-387FA0C83267}"/>
    <cellStyle name="Normal 16 2 4" xfId="4568" xr:uid="{9B5B400B-D03A-402A-9F3D-0C8158A129D3}"/>
    <cellStyle name="Normal 16 2 5" xfId="4730" xr:uid="{D58E781E-D9C7-4F88-A1A4-78FAFA301B70}"/>
    <cellStyle name="Normal 16 3" xfId="274" xr:uid="{5E871021-6040-46F1-A367-3C7972BBD16D}"/>
    <cellStyle name="Normal 17" xfId="69" xr:uid="{DED5E42F-C331-40C7-A98E-E01260540817}"/>
    <cellStyle name="Normal 17 2" xfId="275" xr:uid="{016FD689-E256-48F8-8E40-30BECA6FF243}"/>
    <cellStyle name="Normal 17 2 2" xfId="4424" xr:uid="{B706A25A-E14B-4261-85DE-553769BB7A3C}"/>
    <cellStyle name="Normal 17 2 3" xfId="4346" xr:uid="{460D5662-2F02-4E2B-80DD-B68AFF523CC4}"/>
    <cellStyle name="Normal 17 2 4" xfId="4569" xr:uid="{2BAF3AC5-D0D1-4DBB-87A1-340944FF2D9B}"/>
    <cellStyle name="Normal 17 2 5" xfId="4731" xr:uid="{5417B6CB-F86C-4B59-931E-FF8E6E2F405B}"/>
    <cellStyle name="Normal 17 3" xfId="4347" xr:uid="{5F691D9A-1A6D-46B2-8961-EF736559F6C4}"/>
    <cellStyle name="Normal 17 4" xfId="4345" xr:uid="{12A9713D-89BF-421D-AFCF-D753275EC353}"/>
    <cellStyle name="Normal 18" xfId="70" xr:uid="{96C24B40-F10B-4627-BB63-2731241FB473}"/>
    <cellStyle name="Normal 18 2" xfId="276" xr:uid="{EA96358D-3342-4080-BDD6-A7EF69FED2DA}"/>
    <cellStyle name="Normal 18 2 2" xfId="4454" xr:uid="{AB47E777-A406-460A-83CE-C9651B693358}"/>
    <cellStyle name="Normal 18 3" xfId="4348" xr:uid="{68201CD7-AD97-47A1-BB4C-A0C8CAD8FCAA}"/>
    <cellStyle name="Normal 18 3 2" xfId="4547" xr:uid="{6A4AFECC-A44B-44FE-AD9C-146C3370FD32}"/>
    <cellStyle name="Normal 18 3 3" xfId="4732" xr:uid="{F8DDA9FB-F086-4824-99C7-1A51CBE1DD1D}"/>
    <cellStyle name="Normal 18 3 4" xfId="4705" xr:uid="{F7F7485E-F8C7-4000-A1A7-0FF3C60EC786}"/>
    <cellStyle name="Normal 19" xfId="71" xr:uid="{1AC9369B-20FC-447E-A8E1-C3C96C1FA2D5}"/>
    <cellStyle name="Normal 19 2" xfId="72" xr:uid="{A9048308-4F02-49EC-9774-69FF660E0383}"/>
    <cellStyle name="Normal 19 2 2" xfId="277" xr:uid="{B54A6BD1-D8E0-490D-AED6-B85294DD0419}"/>
    <cellStyle name="Normal 19 2 2 2" xfId="4651" xr:uid="{EF2F4743-6C06-4187-8004-67A0635F433E}"/>
    <cellStyle name="Normal 19 2 3" xfId="4549" xr:uid="{D2B10BBF-7820-4FC8-B53C-6CEBD57184D4}"/>
    <cellStyle name="Normal 19 3" xfId="278" xr:uid="{66A2AF95-1C4A-475D-9AD7-DABD6DD07D37}"/>
    <cellStyle name="Normal 19 3 2" xfId="4652" xr:uid="{A3599BC2-1AB7-4B04-BA7D-32AA5797B53E}"/>
    <cellStyle name="Normal 19 4" xfId="4548" xr:uid="{982A7663-D5A9-4628-AFFE-483D6D9557FE}"/>
    <cellStyle name="Normal 2" xfId="3" xr:uid="{0035700C-F3A5-4A6F-B63A-5CE25669DEE2}"/>
    <cellStyle name="Normal 2 2" xfId="73" xr:uid="{E91B5598-A8E4-4CC5-B08B-43698804ACD6}"/>
    <cellStyle name="Normal 2 2 2" xfId="74" xr:uid="{8D0CB5D8-534E-4CBF-BEE9-EDB9764876FB}"/>
    <cellStyle name="Normal 2 2 2 2" xfId="279" xr:uid="{3FF6F85E-DC32-4338-80B2-919A8FDCC8A9}"/>
    <cellStyle name="Normal 2 2 2 2 2" xfId="4655" xr:uid="{B76D2BE1-A872-45D7-97EC-BC4AC698F38C}"/>
    <cellStyle name="Normal 2 2 2 3" xfId="4551" xr:uid="{F8398A06-1EB1-474D-935D-48B3AD0AFF2D}"/>
    <cellStyle name="Normal 2 2 3" xfId="280" xr:uid="{1A6D460C-61E3-469A-95CE-588D1DBE13FA}"/>
    <cellStyle name="Normal 2 2 3 2" xfId="4455" xr:uid="{F1597B21-893D-4D8D-ACCD-518B1BE76854}"/>
    <cellStyle name="Normal 2 2 3 2 2" xfId="4585" xr:uid="{5DE12726-7964-4B85-BF94-254C8BE130DE}"/>
    <cellStyle name="Normal 2 2 3 2 2 2" xfId="4656" xr:uid="{14456B5B-B6F9-4120-A520-DB3D883A9A15}"/>
    <cellStyle name="Normal 2 2 3 2 2 3" xfId="5348" xr:uid="{A28366B5-96B4-4B40-9990-690D24FE3A97}"/>
    <cellStyle name="Normal 2 2 3 2 3" xfId="4750" xr:uid="{633789A8-4F58-4E0F-8E35-BAC9F7B2A861}"/>
    <cellStyle name="Normal 2 2 3 2 4" xfId="5305" xr:uid="{BABC74F6-974E-4054-960F-43DD029CEA7B}"/>
    <cellStyle name="Normal 2 2 3 3" xfId="4435" xr:uid="{B0146840-4DD5-4D59-AF9C-39C7A0DAF7C5}"/>
    <cellStyle name="Normal 2 2 3 4" xfId="4706" xr:uid="{5353C844-9888-4585-A8B6-20E47575FF3F}"/>
    <cellStyle name="Normal 2 2 3 5" xfId="4695" xr:uid="{1A208FA5-EAB2-40F4-923A-BB3AC62B2EDC}"/>
    <cellStyle name="Normal 2 2 4" xfId="4349" xr:uid="{B0F54860-6C20-4C20-B2D2-847C9C12450E}"/>
    <cellStyle name="Normal 2 2 4 2" xfId="4550" xr:uid="{5F78C6C3-FA4E-48F4-A1ED-5A41C6711A99}"/>
    <cellStyle name="Normal 2 2 4 3" xfId="4733" xr:uid="{49C0B24E-F8CD-49ED-9994-190C8C7FB006}"/>
    <cellStyle name="Normal 2 2 4 4" xfId="4707" xr:uid="{3147DCD3-FAB3-4194-983B-BAC47B4D5923}"/>
    <cellStyle name="Normal 2 2 5" xfId="4654" xr:uid="{50AB3E82-366F-43A9-A892-6DF0F45320FA}"/>
    <cellStyle name="Normal 2 2 6" xfId="4753" xr:uid="{C9F2AC11-B61C-4EE5-9FE9-324BD6345491}"/>
    <cellStyle name="Normal 2 3" xfId="75" xr:uid="{280DBA6C-ED4A-4635-B7F3-A5221B2FD628}"/>
    <cellStyle name="Normal 2 3 2" xfId="76" xr:uid="{4F4997B0-BF23-41E5-ABAB-679C948EF79D}"/>
    <cellStyle name="Normal 2 3 2 2" xfId="281" xr:uid="{09474EF3-7E6B-4E7F-A435-06C557E429A3}"/>
    <cellStyle name="Normal 2 3 2 2 2" xfId="4657" xr:uid="{8F0399A8-65B2-4086-AE26-F1BFC094B62D}"/>
    <cellStyle name="Normal 2 3 2 3" xfId="4351" xr:uid="{FE3DBA98-11E0-4441-9552-35F622BC5403}"/>
    <cellStyle name="Normal 2 3 2 3 2" xfId="4553" xr:uid="{E86384D5-7336-496F-A97D-5D5DF1D3F3FF}"/>
    <cellStyle name="Normal 2 3 2 3 3" xfId="4735" xr:uid="{DF02CECC-ECCD-4F08-8EC1-9DE5F4E0386C}"/>
    <cellStyle name="Normal 2 3 2 3 4" xfId="4708" xr:uid="{7C9E5FEE-60CA-44F9-9B84-F37C02F6A060}"/>
    <cellStyle name="Normal 2 3 3" xfId="77" xr:uid="{5FF631D5-5C2F-416A-A792-2F7D132B5978}"/>
    <cellStyle name="Normal 2 3 4" xfId="78" xr:uid="{E53828A6-1B0D-4257-98C0-575FA1B3A53C}"/>
    <cellStyle name="Normal 2 3 5" xfId="185" xr:uid="{B96AF791-FAE1-43C8-A8D9-8ABCA8DD8B56}"/>
    <cellStyle name="Normal 2 3 5 2" xfId="4658" xr:uid="{D3374AE3-9815-4926-BD3B-B26F00950B0B}"/>
    <cellStyle name="Normal 2 3 6" xfId="4350" xr:uid="{0DCFCDC1-7B6C-431D-AD2B-BBB811B1DBEB}"/>
    <cellStyle name="Normal 2 3 6 2" xfId="4552" xr:uid="{AB049D8D-92EF-4A81-9A49-E7328725EEC4}"/>
    <cellStyle name="Normal 2 3 6 3" xfId="4734" xr:uid="{9FA7D60F-307A-4671-9F48-1520FD2103BA}"/>
    <cellStyle name="Normal 2 3 6 4" xfId="4709" xr:uid="{506C507D-6A37-4573-97F0-BE78FE67E711}"/>
    <cellStyle name="Normal 2 3 7" xfId="5318" xr:uid="{06AD2879-1F32-443F-B09E-00A5559EDF45}"/>
    <cellStyle name="Normal 2 4" xfId="79" xr:uid="{4AD7328C-2646-441D-B84A-6AA0242E8DFD}"/>
    <cellStyle name="Normal 2 4 2" xfId="80" xr:uid="{30B7277D-8CDC-4372-9F3A-D4AE926791B0}"/>
    <cellStyle name="Normal 2 4 3" xfId="282" xr:uid="{FB07267A-5669-45AB-A49F-7BD78E6359F7}"/>
    <cellStyle name="Normal 2 4 3 2" xfId="4659" xr:uid="{1E83D767-DECE-4D22-A791-5A17C4C526AF}"/>
    <cellStyle name="Normal 2 4 3 3" xfId="4673" xr:uid="{81AC8610-2840-41A0-946C-E6CB17943D6F}"/>
    <cellStyle name="Normal 2 4 4" xfId="4554" xr:uid="{0FA25304-224C-4A1F-BC82-B6B25EE1E770}"/>
    <cellStyle name="Normal 2 4 5" xfId="4754" xr:uid="{807C56BD-81CE-4F08-BDA5-D890D18E1817}"/>
    <cellStyle name="Normal 2 4 6" xfId="4752" xr:uid="{64D3B9B1-ED9E-4C0B-AD32-46F0587139D3}"/>
    <cellStyle name="Normal 2 5" xfId="184" xr:uid="{86B50199-DD0D-49A5-8A22-97AFB1D3A92B}"/>
    <cellStyle name="Normal 2 5 2" xfId="284" xr:uid="{75AC07BA-DF7D-4CD8-994A-EF898ABD68C6}"/>
    <cellStyle name="Normal 2 5 2 2" xfId="2505" xr:uid="{091F3E40-70AF-4AD0-A833-5DF46EC8B5A2}"/>
    <cellStyle name="Normal 2 5 3" xfId="283" xr:uid="{CD1778E1-1D30-4A6C-9369-9DE84D5EEEAB}"/>
    <cellStyle name="Normal 2 5 3 2" xfId="4586" xr:uid="{017EB847-3E93-469B-987A-048C00C351EA}"/>
    <cellStyle name="Normal 2 5 3 3" xfId="4746" xr:uid="{4A05B711-799E-4E76-889D-5F2D81C437F8}"/>
    <cellStyle name="Normal 2 5 3 4" xfId="5302" xr:uid="{D905E007-1291-47CD-84F3-DA8F63885A5F}"/>
    <cellStyle name="Normal 2 5 3 4 2" xfId="5342" xr:uid="{29474981-1939-4133-9A26-3CE905F5FF65}"/>
    <cellStyle name="Normal 2 5 4" xfId="4660" xr:uid="{987959C8-8DE0-4730-A784-DA43E024FB5D}"/>
    <cellStyle name="Normal 2 5 5" xfId="4615" xr:uid="{D8863024-3976-4421-AF8D-067373041E87}"/>
    <cellStyle name="Normal 2 5 6" xfId="4614" xr:uid="{947E4957-C2ED-41FC-855B-345320BE0725}"/>
    <cellStyle name="Normal 2 5 7" xfId="4749" xr:uid="{034E10BD-BA96-41A5-9100-E8FD04B569CC}"/>
    <cellStyle name="Normal 2 5 8" xfId="4719" xr:uid="{BAD9F2F6-21D4-475F-AD25-987867C351CF}"/>
    <cellStyle name="Normal 2 6" xfId="285" xr:uid="{789436F2-515F-4AE2-8304-BB7A7928F49F}"/>
    <cellStyle name="Normal 2 6 2" xfId="286" xr:uid="{D292BCF3-DB4C-475E-A209-F215733977A7}"/>
    <cellStyle name="Normal 2 6 3" xfId="452" xr:uid="{076DF00B-7FA2-418E-B603-C5DD134026BF}"/>
    <cellStyle name="Normal 2 6 3 2" xfId="5335" xr:uid="{3A6B877F-0838-42A5-8A30-3381A407BDBA}"/>
    <cellStyle name="Normal 2 6 4" xfId="4661" xr:uid="{FD8853FA-34F1-4C5F-8D9D-11A453BD6270}"/>
    <cellStyle name="Normal 2 6 5" xfId="4612" xr:uid="{5A97D4F6-FE13-4B6A-90FA-ADDDC23F165B}"/>
    <cellStyle name="Normal 2 6 5 2" xfId="4710" xr:uid="{1EAA2F8C-69AF-428B-AD57-02F1FA02C590}"/>
    <cellStyle name="Normal 2 6 6" xfId="4598" xr:uid="{516492EF-DE60-403F-B7F9-F48AA2B0B879}"/>
    <cellStyle name="Normal 2 6 7" xfId="5322" xr:uid="{9AE01CE7-520A-450F-B8B8-A094583AD8F1}"/>
    <cellStyle name="Normal 2 6 8" xfId="5331" xr:uid="{74353D0E-9D6A-4B94-ADEB-C2579B941474}"/>
    <cellStyle name="Normal 2 7" xfId="287" xr:uid="{6A68E53C-F41A-44A4-85C9-C99B93A4A73D}"/>
    <cellStyle name="Normal 2 7 2" xfId="4456" xr:uid="{BD9A38B2-A02A-4797-A4A7-E9EE0E7A0581}"/>
    <cellStyle name="Normal 2 7 3" xfId="4662" xr:uid="{B1B921F3-EB75-439A-84AA-866F8CC0F6DF}"/>
    <cellStyle name="Normal 2 7 4" xfId="5303" xr:uid="{A5BF61AA-DF33-474D-ACF6-DAAE50FA41EA}"/>
    <cellStyle name="Normal 2 8" xfId="4508" xr:uid="{7B6B6052-4565-496A-B19A-2118E47C889D}"/>
    <cellStyle name="Normal 2 9" xfId="4653" xr:uid="{44B3089F-B9EE-44BC-B9E7-F5E1E431C66C}"/>
    <cellStyle name="Normal 20" xfId="434" xr:uid="{F17E5540-7621-45E1-BE84-C94129BB2D34}"/>
    <cellStyle name="Normal 20 2" xfId="435" xr:uid="{F0BC7501-DE7F-4660-9A21-960F695C30BD}"/>
    <cellStyle name="Normal 20 2 2" xfId="436" xr:uid="{E261298D-6847-4E38-8395-611872A36F4A}"/>
    <cellStyle name="Normal 20 2 2 2" xfId="4425" xr:uid="{13A123C1-4E1F-4DFB-808B-EBB05682856E}"/>
    <cellStyle name="Normal 20 2 2 3" xfId="4417" xr:uid="{F94C3D17-E3AB-4241-BB8D-8853D4D24DD1}"/>
    <cellStyle name="Normal 20 2 2 4" xfId="4582" xr:uid="{B6E1A3D4-E2E0-4C50-B2C1-7EFEE0D22707}"/>
    <cellStyle name="Normal 20 2 2 5" xfId="4744" xr:uid="{3997266F-3A6A-46AB-B5E2-DBEA46325B91}"/>
    <cellStyle name="Normal 20 2 3" xfId="4420" xr:uid="{B3DDC901-34A1-4879-A9EB-C463F5BBFB0C}"/>
    <cellStyle name="Normal 20 2 4" xfId="4416" xr:uid="{D9E3671F-3F0A-4097-B640-F3BA279607DD}"/>
    <cellStyle name="Normal 20 2 5" xfId="4581" xr:uid="{E352223A-D388-4F36-BE0C-F8BBF3D4D966}"/>
    <cellStyle name="Normal 20 2 6" xfId="4743" xr:uid="{0C809268-F00E-4F2D-AFE3-AFF893524256}"/>
    <cellStyle name="Normal 20 3" xfId="1167" xr:uid="{F4915D4F-9E6C-471F-9599-238C3180A1DF}"/>
    <cellStyle name="Normal 20 3 2" xfId="4457" xr:uid="{B83A9347-4703-4D0E-AC33-77FF19E7A33E}"/>
    <cellStyle name="Normal 20 4" xfId="4352" xr:uid="{8719FA3B-E7A7-48EE-B631-448FE9046852}"/>
    <cellStyle name="Normal 20 4 2" xfId="4555" xr:uid="{1B263055-EBCC-4EDB-A516-70B0FDA50C09}"/>
    <cellStyle name="Normal 20 4 3" xfId="4736" xr:uid="{AC1CAC70-7F4F-44BE-8666-083A228AA781}"/>
    <cellStyle name="Normal 20 4 4" xfId="4711" xr:uid="{2ABE9C4D-9D02-46CB-A463-8DEABDFD3E4C}"/>
    <cellStyle name="Normal 20 5" xfId="4433" xr:uid="{D5BAFEF1-D3A5-4FE0-ACC5-72BEEE8CAB87}"/>
    <cellStyle name="Normal 20 5 2" xfId="5328" xr:uid="{E8D33881-D10C-4E6A-83C6-9EF717705819}"/>
    <cellStyle name="Normal 20 6" xfId="4587" xr:uid="{66B6E5F0-D4BE-470F-8FD0-97AA775EF068}"/>
    <cellStyle name="Normal 20 7" xfId="4696" xr:uid="{46ECAB2D-2177-4E59-9F05-ACBC72B8C4E0}"/>
    <cellStyle name="Normal 20 8" xfId="4717" xr:uid="{17470384-9DED-449C-A431-D317E8A25ECE}"/>
    <cellStyle name="Normal 20 9" xfId="4716" xr:uid="{EE53408A-E6D6-47EC-9F67-5F0CC604D4A1}"/>
    <cellStyle name="Normal 21" xfId="437" xr:uid="{52CA38D2-3227-4B3F-A687-AFDD94541959}"/>
    <cellStyle name="Normal 21 2" xfId="438" xr:uid="{2F15E424-F32D-41D5-8126-49AB897D6938}"/>
    <cellStyle name="Normal 21 2 2" xfId="439" xr:uid="{0E71A8CC-280C-45C2-9367-3F8333BAC396}"/>
    <cellStyle name="Normal 21 3" xfId="4353" xr:uid="{6A4E9D90-0F92-4323-AA6D-C2B8852EF2B2}"/>
    <cellStyle name="Normal 21 3 2" xfId="4459" xr:uid="{5A0C29F4-29F3-49A0-8ED9-0FD1E5A43E25}"/>
    <cellStyle name="Normal 21 3 2 2" xfId="5353" xr:uid="{222B87F2-E08D-43D6-A92E-94746FD9261C}"/>
    <cellStyle name="Normal 21 3 3" xfId="4458" xr:uid="{F92261BF-7244-42C7-88E1-AFFEAB59C4F7}"/>
    <cellStyle name="Normal 21 4" xfId="4570" xr:uid="{DABA8B8E-3EEB-4383-A7F2-565C93DF7505}"/>
    <cellStyle name="Normal 21 4 2" xfId="5354" xr:uid="{CF671FD0-E729-4E81-9DF7-8F645B392AB9}"/>
    <cellStyle name="Normal 21 5" xfId="4737" xr:uid="{85F68269-A468-42B0-8CB3-C25AC0FADB03}"/>
    <cellStyle name="Normal 22" xfId="440" xr:uid="{963C58FE-65B1-480D-8E17-28EF6CF684CE}"/>
    <cellStyle name="Normal 22 2" xfId="441" xr:uid="{DB3CE02E-966A-4125-ACCA-5DC25FB5BF5C}"/>
    <cellStyle name="Normal 22 3" xfId="4310" xr:uid="{BFD69EFA-9725-4413-AF8E-8021D7C0F759}"/>
    <cellStyle name="Normal 22 3 2" xfId="4354" xr:uid="{B65E72C9-04E5-4465-9F49-AD4A4F095AE7}"/>
    <cellStyle name="Normal 22 3 2 2" xfId="4461" xr:uid="{51BDBFCD-4BB8-4B28-A962-5B731760D2E6}"/>
    <cellStyle name="Normal 22 3 3" xfId="4460" xr:uid="{7E0D6A33-1EC6-42C2-AED7-F6B1C42965A0}"/>
    <cellStyle name="Normal 22 3 4" xfId="4691" xr:uid="{397A9337-FAE5-4944-A0EC-4C49B1059F17}"/>
    <cellStyle name="Normal 22 4" xfId="4313" xr:uid="{24424502-96C0-4968-AD76-D12FB6D91B76}"/>
    <cellStyle name="Normal 22 4 10" xfId="5351" xr:uid="{48AA8D93-6F4C-4633-90FE-F819C33E41D8}"/>
    <cellStyle name="Normal 22 4 2" xfId="4431" xr:uid="{BF478C0F-BB86-43F8-9894-912833254DAB}"/>
    <cellStyle name="Normal 22 4 3" xfId="4571" xr:uid="{FFE5B1CF-F822-4594-92A9-AA24DFDAE255}"/>
    <cellStyle name="Normal 22 4 3 2" xfId="4590" xr:uid="{DA464E8F-EAFB-46DA-B0FE-6EC9E262CB90}"/>
    <cellStyle name="Normal 22 4 3 3" xfId="4748" xr:uid="{3AA42B7B-4497-4034-8C43-E0B6457DE764}"/>
    <cellStyle name="Normal 22 4 3 4" xfId="5338" xr:uid="{59D19D8B-0A85-4313-BC38-AAC03777FC5E}"/>
    <cellStyle name="Normal 22 4 3 5" xfId="5334" xr:uid="{009E28E1-ACC3-4ED5-8A27-EFE45EC7AF27}"/>
    <cellStyle name="Normal 22 4 4" xfId="4692" xr:uid="{106B1E0C-720F-4D28-A67F-41411FE0004E}"/>
    <cellStyle name="Normal 22 4 5" xfId="4604" xr:uid="{DE318B83-9E07-4642-B51A-562640DEAD77}"/>
    <cellStyle name="Normal 22 4 6" xfId="4595" xr:uid="{E52C6199-6FDF-4294-BB5C-D97A0FD25BC4}"/>
    <cellStyle name="Normal 22 4 7" xfId="4594" xr:uid="{9401E25B-24CB-4149-955A-A2E8C5D4AF36}"/>
    <cellStyle name="Normal 22 4 8" xfId="4593" xr:uid="{B9269981-62EC-4120-9B18-5C67CDB1F48A}"/>
    <cellStyle name="Normal 22 4 9" xfId="4592" xr:uid="{5C81F5A1-5708-45CC-8AF3-2EF27F938872}"/>
    <cellStyle name="Normal 22 5" xfId="4738" xr:uid="{94228F47-EB1D-42F9-8B5F-9FAB3AED10E1}"/>
    <cellStyle name="Normal 23" xfId="442" xr:uid="{D12EE25A-10B8-4FB4-8A85-0786FDCC9C41}"/>
    <cellStyle name="Normal 23 2" xfId="2500" xr:uid="{DA193CC4-D641-41D8-820C-22B58137519A}"/>
    <cellStyle name="Normal 23 2 2" xfId="4356" xr:uid="{2117EAC4-B164-4BE3-B81F-B05D4B5F50EA}"/>
    <cellStyle name="Normal 23 2 2 2" xfId="4751" xr:uid="{CAD5D7F3-3754-425D-B969-318BD997C7C7}"/>
    <cellStyle name="Normal 23 2 2 3" xfId="4693" xr:uid="{C347DE30-76D5-4771-87BC-9BEF0082474B}"/>
    <cellStyle name="Normal 23 2 2 4" xfId="4663" xr:uid="{F44ECB21-58E1-4FC6-A576-B784D31C94AF}"/>
    <cellStyle name="Normal 23 2 3" xfId="4605" xr:uid="{8963E5D9-0DFF-4E82-9244-0133A6034A6A}"/>
    <cellStyle name="Normal 23 2 4" xfId="4712" xr:uid="{6954842E-31BF-44C1-A1AA-B79BE3E62070}"/>
    <cellStyle name="Normal 23 3" xfId="4426" xr:uid="{27275AB6-AFA3-4EB3-9B2C-9914B980E9D0}"/>
    <cellStyle name="Normal 23 4" xfId="4355" xr:uid="{53372E76-7C9A-43D4-BA53-DBC49790198B}"/>
    <cellStyle name="Normal 23 5" xfId="4572" xr:uid="{760223F0-A5F5-4873-90C9-10075E380CC0}"/>
    <cellStyle name="Normal 23 6" xfId="4739" xr:uid="{9782A762-9BE2-4E96-9B47-9A3292B5F3EA}"/>
    <cellStyle name="Normal 24" xfId="443" xr:uid="{BABC9492-282A-4D84-B942-4E9B89414010}"/>
    <cellStyle name="Normal 24 2" xfId="444" xr:uid="{54EDAC23-6677-435D-8460-DB3C12F1E8EB}"/>
    <cellStyle name="Normal 24 2 2" xfId="4428" xr:uid="{9CC1A7CB-6F81-4096-A825-416C147833BF}"/>
    <cellStyle name="Normal 24 2 3" xfId="4358" xr:uid="{4861D08D-4AE4-486D-B5AC-BEE95502D0B8}"/>
    <cellStyle name="Normal 24 2 4" xfId="4574" xr:uid="{8F54F24B-177B-4DBE-B2DE-EFC63DDA028E}"/>
    <cellStyle name="Normal 24 2 5" xfId="4741" xr:uid="{BDBD7FE6-4F77-4233-97F2-642954BD21B4}"/>
    <cellStyle name="Normal 24 3" xfId="4427" xr:uid="{E7A6A853-4E1D-4897-AC97-A09F3183D811}"/>
    <cellStyle name="Normal 24 4" xfId="4357" xr:uid="{88EB9B7F-B579-474A-9C10-D98F9740529F}"/>
    <cellStyle name="Normal 24 5" xfId="4573" xr:uid="{71226439-6BD7-4F98-AD8A-553B3F4706C6}"/>
    <cellStyle name="Normal 24 6" xfId="4740" xr:uid="{3133F185-C3BD-4A34-98E2-C394C5CFA96B}"/>
    <cellStyle name="Normal 25" xfId="451" xr:uid="{06AED669-1DBD-4AFB-9D09-0F86D0522D8E}"/>
    <cellStyle name="Normal 25 2" xfId="4360" xr:uid="{D867582F-66E6-4B08-833B-873C3F89DE38}"/>
    <cellStyle name="Normal 25 2 2" xfId="5337" xr:uid="{C7BF3C8A-CA0D-4EA9-9C93-ABC06CD55B06}"/>
    <cellStyle name="Normal 25 3" xfId="4429" xr:uid="{0EC22BC8-9D88-4DDD-8EBC-71FA9C5735F4}"/>
    <cellStyle name="Normal 25 4" xfId="4359" xr:uid="{882E324D-7C56-4A22-A262-2AEB74EFE63E}"/>
    <cellStyle name="Normal 25 5" xfId="4575" xr:uid="{4B239EBC-DFD6-43CC-A1C6-A1990C911AA5}"/>
    <cellStyle name="Normal 26" xfId="2498" xr:uid="{9249BA60-55B4-4F98-A8C8-A2E47D12DFE3}"/>
    <cellStyle name="Normal 26 2" xfId="2499" xr:uid="{B9D8D313-D514-4E62-9DD9-2026ECABB245}"/>
    <cellStyle name="Normal 26 2 2" xfId="4362" xr:uid="{DBB2FB69-7C68-479F-9125-E234D569E3A9}"/>
    <cellStyle name="Normal 26 3" xfId="4361" xr:uid="{76B06256-4053-4924-B1B9-CA01F290B7C8}"/>
    <cellStyle name="Normal 26 3 2" xfId="4436" xr:uid="{A39004EC-76D4-4302-9561-A13A01A93B06}"/>
    <cellStyle name="Normal 27" xfId="2507" xr:uid="{2698EF8C-B039-4B36-990F-FF1971D43250}"/>
    <cellStyle name="Normal 27 2" xfId="4364" xr:uid="{43EFDD3D-740B-4D61-AE8F-F39189945267}"/>
    <cellStyle name="Normal 27 3" xfId="4363" xr:uid="{DFB25290-C6A9-4788-86B9-A4555DA6DE88}"/>
    <cellStyle name="Normal 27 4" xfId="4599" xr:uid="{A27B895F-C439-467A-B734-776B86F7B630}"/>
    <cellStyle name="Normal 27 5" xfId="5320" xr:uid="{D1676586-CA11-4107-AB22-F076AAFD6CAA}"/>
    <cellStyle name="Normal 27 6" xfId="4589" xr:uid="{4DCE69A4-83FA-4B7C-8B74-571FF981F8A7}"/>
    <cellStyle name="Normal 27 7" xfId="5332" xr:uid="{D5B5821C-0D9C-40BC-B140-F9A130F72388}"/>
    <cellStyle name="Normal 28" xfId="4365" xr:uid="{9858D5A7-57B6-4CCE-95E4-3EEC3F26D097}"/>
    <cellStyle name="Normal 28 2" xfId="4366" xr:uid="{3E1ADBCF-2E94-4D1C-B4BB-A4FB066CB24D}"/>
    <cellStyle name="Normal 28 3" xfId="4367" xr:uid="{00D47AB4-BB99-46ED-9BD7-F762702DD2EA}"/>
    <cellStyle name="Normal 29" xfId="4368" xr:uid="{5C8B6E5E-7C96-44C0-894E-7CC1B5548527}"/>
    <cellStyle name="Normal 29 2" xfId="4369" xr:uid="{FA8EDA82-96DC-41D9-9828-9719B6AC99CB}"/>
    <cellStyle name="Normal 3" xfId="2" xr:uid="{665067A7-73F8-4B7E-BFD2-7BB3B9468366}"/>
    <cellStyle name="Normal 3 2" xfId="81" xr:uid="{D42558AD-A937-4926-8803-31ADA8ED71E3}"/>
    <cellStyle name="Normal 3 2 2" xfId="82" xr:uid="{8CF49B2E-DF73-4BCF-9FB5-F1D5D417F1FC}"/>
    <cellStyle name="Normal 3 2 2 2" xfId="288" xr:uid="{D591856B-0895-4C53-8C1B-DC8C1B76F1C9}"/>
    <cellStyle name="Normal 3 2 2 2 2" xfId="4665" xr:uid="{251AD67A-693D-44A0-899D-32EE1246492F}"/>
    <cellStyle name="Normal 3 2 2 3" xfId="4556" xr:uid="{5D8A70FA-ECBE-4A9F-A512-AD3211D4E10E}"/>
    <cellStyle name="Normal 3 2 3" xfId="83" xr:uid="{900104FE-776E-4A84-A28B-202B45627588}"/>
    <cellStyle name="Normal 3 2 4" xfId="289" xr:uid="{C3F2A4A0-5427-4E5C-8798-492103529727}"/>
    <cellStyle name="Normal 3 2 4 2" xfId="4666" xr:uid="{1C2EA7FA-A2F3-474E-BCFB-2C688D90ED99}"/>
    <cellStyle name="Normal 3 2 5" xfId="2506" xr:uid="{EE9C61C3-0547-4B81-BBEA-CCF4EE226FB4}"/>
    <cellStyle name="Normal 3 2 5 2" xfId="4509" xr:uid="{84AA4074-1CF4-4285-AB1D-98F78FEE7F3A}"/>
    <cellStyle name="Normal 3 2 5 3" xfId="5304" xr:uid="{0656AEC2-553C-44B0-87B0-DCCBB9E34AC9}"/>
    <cellStyle name="Normal 3 3" xfId="84" xr:uid="{760F217C-87FC-4341-842D-D0AC937AECD9}"/>
    <cellStyle name="Normal 3 3 2" xfId="290" xr:uid="{A42ED709-A993-4B42-9807-5813914ABB0D}"/>
    <cellStyle name="Normal 3 3 2 2" xfId="4667" xr:uid="{FBD446B3-0765-4F05-8ABA-3FD6FFEB5340}"/>
    <cellStyle name="Normal 3 3 3" xfId="4557" xr:uid="{C052E29F-80A4-42E6-A439-CE6F3EC279E3}"/>
    <cellStyle name="Normal 3 4" xfId="85" xr:uid="{CF9901C7-B8C2-4859-94D6-3E4ADE119B3B}"/>
    <cellStyle name="Normal 3 4 2" xfId="2502" xr:uid="{9F239BA3-1385-4D5C-8815-C53F48ED6653}"/>
    <cellStyle name="Normal 3 4 2 2" xfId="4668" xr:uid="{9B9C8668-8A41-4E3E-A6FC-8C8CC6E14050}"/>
    <cellStyle name="Normal 3 4 3" xfId="5361" xr:uid="{5C95D102-1F63-4DB5-B156-F803CD5C4DA6}"/>
    <cellStyle name="Normal 3 5" xfId="2501" xr:uid="{E69E97DD-6D1C-4D73-90A5-B809BDC77FB7}"/>
    <cellStyle name="Normal 3 5 2" xfId="4669" xr:uid="{30B252EE-1829-42B2-8375-F46C95CBCA40}"/>
    <cellStyle name="Normal 3 5 3" xfId="4745" xr:uid="{7917E2AA-8790-4C2B-A2E3-372F808B729F}"/>
    <cellStyle name="Normal 3 5 4" xfId="4713" xr:uid="{E646C442-2C34-4DD2-8317-6C9A29AEC26A}"/>
    <cellStyle name="Normal 3 6" xfId="4664" xr:uid="{090F9DE4-7A42-4C2F-BECD-D36AA90557A7}"/>
    <cellStyle name="Normal 3 6 2" xfId="5336" xr:uid="{460759A0-7D9C-4B26-A05D-3DAD2523A534}"/>
    <cellStyle name="Normal 3 6 2 2" xfId="5333" xr:uid="{6372F3F9-D7E6-4619-A655-4799EF6E2411}"/>
    <cellStyle name="Normal 30" xfId="4370" xr:uid="{E63A81D1-2B3A-4742-9BF2-9649DFFF3F3C}"/>
    <cellStyle name="Normal 30 2" xfId="4371" xr:uid="{EE33906E-2B76-4FD4-B75C-0E7E72EA5798}"/>
    <cellStyle name="Normal 31" xfId="4372" xr:uid="{59333D5B-F08F-49FD-B131-14F084B46553}"/>
    <cellStyle name="Normal 31 2" xfId="4373" xr:uid="{4C2F1317-46F3-4712-A663-9F303C7B4B96}"/>
    <cellStyle name="Normal 32" xfId="4374" xr:uid="{EE664764-1231-4298-8AB8-B84FBE8B36F1}"/>
    <cellStyle name="Normal 33" xfId="4375" xr:uid="{923ABCF8-5D52-4990-88ED-E21CA897277B}"/>
    <cellStyle name="Normal 33 2" xfId="4376" xr:uid="{6668EC11-15C1-485B-9AAB-1E41C01E8967}"/>
    <cellStyle name="Normal 34" xfId="4377" xr:uid="{C0E6859A-39A8-4EBE-B6D9-48F5A4D0C4F9}"/>
    <cellStyle name="Normal 34 2" xfId="4378" xr:uid="{C9499DC4-7ED5-4F3E-AD08-D55AB28962A2}"/>
    <cellStyle name="Normal 35" xfId="4379" xr:uid="{3D6DFF61-4423-4971-8804-0AF208653CD8}"/>
    <cellStyle name="Normal 35 2" xfId="4380" xr:uid="{EFF4B2FB-F8E2-45C6-9342-A8C60BB2E58F}"/>
    <cellStyle name="Normal 36" xfId="4381" xr:uid="{604C0FBA-9D7E-4E10-BFCE-8FB9B156AC55}"/>
    <cellStyle name="Normal 36 2" xfId="4382" xr:uid="{EA2C18B2-871F-43CD-A37E-CACC479C06EA}"/>
    <cellStyle name="Normal 37" xfId="4383" xr:uid="{2C216976-25DB-420D-B2F7-C42251997AFB}"/>
    <cellStyle name="Normal 37 2" xfId="4384" xr:uid="{1EF3B477-F918-4686-826D-5ACF80B68FC7}"/>
    <cellStyle name="Normal 38" xfId="4385" xr:uid="{F4AE61C0-5C0C-4147-8D11-6BD19C10A128}"/>
    <cellStyle name="Normal 38 2" xfId="4386" xr:uid="{58EDADD3-7180-45AA-9388-C6FD3CB7A486}"/>
    <cellStyle name="Normal 39" xfId="4387" xr:uid="{D494CF4C-B7BD-40F4-9B95-AB25910EEE20}"/>
    <cellStyle name="Normal 39 2" xfId="4388" xr:uid="{AB1F17D6-6F11-4730-9710-23B816B67FC1}"/>
    <cellStyle name="Normal 39 2 2" xfId="4389" xr:uid="{2EBE546D-4660-4B40-B224-7F13C1EEAE93}"/>
    <cellStyle name="Normal 39 3" xfId="4390" xr:uid="{A6D26985-0CA1-4949-A97F-F0B4D36B1A82}"/>
    <cellStyle name="Normal 4" xfId="86" xr:uid="{DECC0CD4-71AE-4CF1-A186-F4E796424184}"/>
    <cellStyle name="Normal 4 2" xfId="87" xr:uid="{65C5B497-188C-4CDC-BBC2-A8BE17CE50C4}"/>
    <cellStyle name="Normal 4 2 2" xfId="88" xr:uid="{FDA44743-28F1-4B1B-B2E4-2EFDCD999E47}"/>
    <cellStyle name="Normal 4 2 2 2" xfId="445" xr:uid="{E3524ECE-FC3A-440A-A4CE-48F86FE05873}"/>
    <cellStyle name="Normal 4 2 2 3" xfId="2807" xr:uid="{6767D797-7EA7-489B-BB21-0FE45254256C}"/>
    <cellStyle name="Normal 4 2 2 4" xfId="2808" xr:uid="{A8C131AD-947F-4323-A688-EACBBBCA221F}"/>
    <cellStyle name="Normal 4 2 2 4 2" xfId="2809" xr:uid="{153B0067-4B30-4128-959E-E8FFDCEE0607}"/>
    <cellStyle name="Normal 4 2 2 4 3" xfId="2810" xr:uid="{6077097C-1E69-4F8F-816D-3E2370484EA9}"/>
    <cellStyle name="Normal 4 2 2 4 3 2" xfId="2811" xr:uid="{7E95DCAC-EA8E-4B79-BD93-869D8474A335}"/>
    <cellStyle name="Normal 4 2 2 4 3 3" xfId="4312" xr:uid="{DBE990C6-7400-46BA-9189-7F3C5EA5344F}"/>
    <cellStyle name="Normal 4 2 3" xfId="2493" xr:uid="{52394A9B-DEBD-4D7C-8CBC-2E68884ECF65}"/>
    <cellStyle name="Normal 4 2 3 2" xfId="2504" xr:uid="{E50C04FB-F277-422B-A9FE-B8A3080645B9}"/>
    <cellStyle name="Normal 4 2 3 2 2" xfId="4462" xr:uid="{AF49D3D9-59E0-448D-B806-3650E199E014}"/>
    <cellStyle name="Normal 4 2 3 2 3" xfId="5341" xr:uid="{B6D5D896-8048-4D36-A532-CE00070F32F1}"/>
    <cellStyle name="Normal 4 2 3 3" xfId="4463" xr:uid="{63B2B2F0-0A0A-44BC-9DC4-D867255B4384}"/>
    <cellStyle name="Normal 4 2 3 3 2" xfId="4464" xr:uid="{DA1B55CA-16E0-49C8-9B3F-C034BC09320D}"/>
    <cellStyle name="Normal 4 2 3 4" xfId="4465" xr:uid="{48F26FDF-C9E7-4A5D-88E5-17483C7C30F4}"/>
    <cellStyle name="Normal 4 2 3 5" xfId="4466" xr:uid="{87940F3C-A96F-4230-97CE-265608926977}"/>
    <cellStyle name="Normal 4 2 4" xfId="2494" xr:uid="{F6F3A120-944E-4E24-93F3-30D78B11DC0F}"/>
    <cellStyle name="Normal 4 2 4 2" xfId="4392" xr:uid="{F140079A-0E79-4A39-BCEB-46E9B684208D}"/>
    <cellStyle name="Normal 4 2 4 2 2" xfId="4467" xr:uid="{232E530B-EA73-4BDE-B98C-548DAD4902D7}"/>
    <cellStyle name="Normal 4 2 4 2 3" xfId="4694" xr:uid="{CB7AF559-00A4-415D-B9D3-A73F430F6F01}"/>
    <cellStyle name="Normal 4 2 4 2 4" xfId="4613" xr:uid="{E1E0F94D-033E-4CD8-B144-EF171239A128}"/>
    <cellStyle name="Normal 4 2 4 3" xfId="4576" xr:uid="{1E1102F3-3713-4047-9411-439FC42FE9BE}"/>
    <cellStyle name="Normal 4 2 4 4" xfId="4714" xr:uid="{59AC79FF-2847-48F1-8DC8-52F3EEECE8FD}"/>
    <cellStyle name="Normal 4 2 5" xfId="1168" xr:uid="{01F656E5-00AC-471C-85B4-418D7F2A2562}"/>
    <cellStyle name="Normal 4 2 6" xfId="4558" xr:uid="{216D3431-E44C-4EB7-9A6E-F94EEE8091AE}"/>
    <cellStyle name="Normal 4 2 7" xfId="5345" xr:uid="{A1C63468-4B72-4DC7-9803-E059A2AB65C6}"/>
    <cellStyle name="Normal 4 3" xfId="528" xr:uid="{FC10198B-01F2-4841-BEF8-4195029F23D2}"/>
    <cellStyle name="Normal 4 3 2" xfId="1170" xr:uid="{3E317DA2-80B3-4EA0-B114-D618596581EC}"/>
    <cellStyle name="Normal 4 3 2 2" xfId="1171" xr:uid="{1CB4910A-E6B9-46C6-8054-85C4E7E7B277}"/>
    <cellStyle name="Normal 4 3 2 3" xfId="1172" xr:uid="{38A1A79F-EDE2-4393-8E33-8FE912B97BF3}"/>
    <cellStyle name="Normal 4 3 3" xfId="1169" xr:uid="{ADE4A8AD-67C8-47B8-AEF5-061BAB245F52}"/>
    <cellStyle name="Normal 4 3 3 2" xfId="4434" xr:uid="{4CB564E1-9A34-4C69-9A57-46F295B62C3C}"/>
    <cellStyle name="Normal 4 3 4" xfId="2812" xr:uid="{CF2A50D3-A5DA-45E5-B2AF-8841464FC457}"/>
    <cellStyle name="Normal 4 3 4 2" xfId="5357" xr:uid="{23C716CB-A735-43DB-A509-72751B25DB4B}"/>
    <cellStyle name="Normal 4 3 5" xfId="2813" xr:uid="{B65DDFDC-F41C-49FE-932B-2F2DCB61FB7A}"/>
    <cellStyle name="Normal 4 3 5 2" xfId="2814" xr:uid="{D7FDC8D3-98AF-44B0-B702-4A6238FBF517}"/>
    <cellStyle name="Normal 4 3 5 3" xfId="2815" xr:uid="{B7BBA8CF-67CE-4F8F-ABC4-45D6C217DA1C}"/>
    <cellStyle name="Normal 4 3 5 3 2" xfId="2816" xr:uid="{7D32FF8D-643E-4CD9-92A8-AF700A4442B1}"/>
    <cellStyle name="Normal 4 3 5 3 3" xfId="4311" xr:uid="{B5754C39-563A-4291-B15F-0F9CF7F74CEF}"/>
    <cellStyle name="Normal 4 3 6" xfId="4314" xr:uid="{46A38A4C-7719-449F-840A-B061AFB22064}"/>
    <cellStyle name="Normal 4 3 7" xfId="5340" xr:uid="{8E84410D-5318-404A-BD69-44E8CD9506E4}"/>
    <cellStyle name="Normal 4 4" xfId="453" xr:uid="{76589C3E-4E19-4708-AC31-0A24EDC69255}"/>
    <cellStyle name="Normal 4 4 2" xfId="2495" xr:uid="{A089DF84-029A-48D3-8F07-2D9B5509EC0C}"/>
    <cellStyle name="Normal 4 4 2 2" xfId="5349" xr:uid="{18FBB83E-7824-4E02-97E1-D9A490A2E753}"/>
    <cellStyle name="Normal 4 4 3" xfId="2503" xr:uid="{F0BC5DBC-47C2-4FE4-AE6F-799415CE9C16}"/>
    <cellStyle name="Normal 4 4 3 2" xfId="4317" xr:uid="{4A0E3611-3019-409D-874D-2862B8C3E054}"/>
    <cellStyle name="Normal 4 4 3 3" xfId="4316" xr:uid="{A0FC1441-F254-4336-9E60-1975B781A017}"/>
    <cellStyle name="Normal 4 4 4" xfId="4747" xr:uid="{D90A1B18-402E-41EA-9EA9-1CFA1B7761AB}"/>
    <cellStyle name="Normal 4 4 4 2" xfId="5358" xr:uid="{16943DF2-C259-44BE-AC78-699EB6ABB57D}"/>
    <cellStyle name="Normal 4 4 5" xfId="5339" xr:uid="{E931569F-CE7C-4141-88D4-45639EB74D58}"/>
    <cellStyle name="Normal 4 5" xfId="2496" xr:uid="{CABDB9F8-0887-486B-83DB-FB3CED02F753}"/>
    <cellStyle name="Normal 4 5 2" xfId="4391" xr:uid="{6916E5A3-C3FA-403E-8A6B-112D36D7061D}"/>
    <cellStyle name="Normal 4 6" xfId="2497" xr:uid="{74BAFCDC-488E-48AD-AF8B-4A045B32D954}"/>
    <cellStyle name="Normal 4 7" xfId="900" xr:uid="{CDCA5EEE-5146-4BF6-9022-312F64F57CF5}"/>
    <cellStyle name="Normal 4 8" xfId="5344" xr:uid="{9CD70565-21A6-4F28-BAA5-172959384E07}"/>
    <cellStyle name="Normal 40" xfId="4393" xr:uid="{BF64BC7D-7FC8-4EE8-BD3D-F969B254807D}"/>
    <cellStyle name="Normal 40 2" xfId="4394" xr:uid="{043F25D0-CC12-4AAD-A4D6-3E878E26B255}"/>
    <cellStyle name="Normal 40 2 2" xfId="4395" xr:uid="{C67452B8-7C4E-4BF6-B96E-D2C18EC81381}"/>
    <cellStyle name="Normal 40 3" xfId="4396" xr:uid="{90DA33B8-AEAD-41C7-83FB-1790BFEA2868}"/>
    <cellStyle name="Normal 41" xfId="4397" xr:uid="{71DC6004-8556-4D35-8603-92A0B2D4846C}"/>
    <cellStyle name="Normal 41 2" xfId="4398" xr:uid="{A72725F9-F8F4-4EDD-9FFB-F6444AF84AE8}"/>
    <cellStyle name="Normal 42" xfId="4399" xr:uid="{E73A3EFC-81FB-4280-BDA5-F9F45513ADFC}"/>
    <cellStyle name="Normal 42 2" xfId="4400" xr:uid="{1F567949-C4C2-4690-9E85-7463D9BC1BEC}"/>
    <cellStyle name="Normal 43" xfId="4401" xr:uid="{DC198FEB-BF1B-40E1-8749-1FCFC486E098}"/>
    <cellStyle name="Normal 43 2" xfId="4402" xr:uid="{B575F976-AF90-4416-B5D0-AF6F88D036B7}"/>
    <cellStyle name="Normal 44" xfId="4412" xr:uid="{7E535846-598E-4F50-A1A0-F5A9CD02D90F}"/>
    <cellStyle name="Normal 44 2" xfId="4413" xr:uid="{A3723DD7-C961-45CF-AA5A-03ACB0237B26}"/>
    <cellStyle name="Normal 45" xfId="4674" xr:uid="{ABAF3C57-FBE9-46F4-9AF9-DC3A63EF9C7E}"/>
    <cellStyle name="Normal 45 2" xfId="5324" xr:uid="{C6419B29-AA18-4611-A39E-E13D2F2FF09A}"/>
    <cellStyle name="Normal 45 3" xfId="5323" xr:uid="{9479E2BF-0B2D-4DF6-93EC-B719DC6706B9}"/>
    <cellStyle name="Normal 5" xfId="89" xr:uid="{6F238A15-9C4F-4EC5-AECB-ACA28207890E}"/>
    <cellStyle name="Normal 5 10" xfId="291" xr:uid="{637FABF2-AD60-4EA4-92EA-82E0719CCDD1}"/>
    <cellStyle name="Normal 5 10 2" xfId="529" xr:uid="{0A9C5C3C-65AB-48CB-A68D-6AB65CF162C1}"/>
    <cellStyle name="Normal 5 10 2 2" xfId="1173" xr:uid="{1A1DF7C0-8474-4471-8421-8C0A0573465E}"/>
    <cellStyle name="Normal 5 10 2 3" xfId="2817" xr:uid="{0E9D1F40-CAF9-43CA-8E69-797DD80C3AD6}"/>
    <cellStyle name="Normal 5 10 2 4" xfId="2818" xr:uid="{299D59C6-A001-454D-B265-DCF32DE77272}"/>
    <cellStyle name="Normal 5 10 3" xfId="1174" xr:uid="{F2EE0515-193B-46CF-A125-B937EE7E7DF6}"/>
    <cellStyle name="Normal 5 10 3 2" xfId="2819" xr:uid="{1D3446AD-1A8B-43E8-94F9-5E883E62616B}"/>
    <cellStyle name="Normal 5 10 3 3" xfId="2820" xr:uid="{16A7099C-3130-4E6B-84B2-26247FB8DCEC}"/>
    <cellStyle name="Normal 5 10 3 4" xfId="2821" xr:uid="{C2568830-8E32-4CD3-8982-A0D4E59A557B}"/>
    <cellStyle name="Normal 5 10 4" xfId="2822" xr:uid="{4EA3864B-ADC2-4E3F-841F-C077ADA73C32}"/>
    <cellStyle name="Normal 5 10 5" xfId="2823" xr:uid="{66BA2B46-56D3-426C-8BBC-08BC91BD1CF5}"/>
    <cellStyle name="Normal 5 10 6" xfId="2824" xr:uid="{E42E4D31-AD16-48A0-AD0B-0B559EC2701D}"/>
    <cellStyle name="Normal 5 11" xfId="292" xr:uid="{BAE6B35D-2D28-4C9A-8489-14C59402A6BE}"/>
    <cellStyle name="Normal 5 11 2" xfId="1175" xr:uid="{71DF4608-DCEC-4ED7-B20F-96B5C4A78D86}"/>
    <cellStyle name="Normal 5 11 2 2" xfId="2825" xr:uid="{EBA4077F-4CA0-4F83-85D7-F838517839D2}"/>
    <cellStyle name="Normal 5 11 2 2 2" xfId="4403" xr:uid="{F1B51BF9-478A-4C75-A5AF-F443E077F4CC}"/>
    <cellStyle name="Normal 5 11 2 2 3" xfId="4681" xr:uid="{210EF8BC-B4DC-4309-89AD-6E8F9268DB97}"/>
    <cellStyle name="Normal 5 11 2 3" xfId="2826" xr:uid="{B7622BDC-3E15-4EFD-BE03-B50F0CEF59FD}"/>
    <cellStyle name="Normal 5 11 2 4" xfId="2827" xr:uid="{D8056DC0-FF22-459A-9A4B-0C8A2D5309D6}"/>
    <cellStyle name="Normal 5 11 3" xfId="2828" xr:uid="{2426007F-A902-4283-8322-72B836C6B9A3}"/>
    <cellStyle name="Normal 5 11 3 2" xfId="5360" xr:uid="{2551CC0B-46DD-4081-BD00-AA5717AB0A46}"/>
    <cellStyle name="Normal 5 11 4" xfId="2829" xr:uid="{14C2DBBB-6F1D-44CC-8AE3-4A4F59C17596}"/>
    <cellStyle name="Normal 5 11 4 2" xfId="4577" xr:uid="{5EC88F9C-E9F3-4880-A53F-E28366AA56A4}"/>
    <cellStyle name="Normal 5 11 4 3" xfId="4682" xr:uid="{C307E5F8-99F3-4008-B64A-0B7306F0BEE0}"/>
    <cellStyle name="Normal 5 11 4 4" xfId="4606" xr:uid="{E098F488-99C3-4A86-9D59-07D3BFB0BC7F}"/>
    <cellStyle name="Normal 5 11 5" xfId="2830" xr:uid="{67B253B6-E0F7-401A-B72A-BD668B7D1F8D}"/>
    <cellStyle name="Normal 5 12" xfId="1176" xr:uid="{2A72C9FA-7A39-45DA-9BB5-365786EDE05E}"/>
    <cellStyle name="Normal 5 12 2" xfId="2831" xr:uid="{CBB88803-4828-4AA3-9A89-A2BAC6E212C8}"/>
    <cellStyle name="Normal 5 12 3" xfId="2832" xr:uid="{7C359E45-59AC-45E1-AF5D-BF7738D4F8C2}"/>
    <cellStyle name="Normal 5 12 4" xfId="2833" xr:uid="{6C9C6A30-351A-483A-853A-6D61F5D56F6F}"/>
    <cellStyle name="Normal 5 13" xfId="901" xr:uid="{8C053D9F-7F4C-4910-8FDD-438224B0BE73}"/>
    <cellStyle name="Normal 5 13 2" xfId="2834" xr:uid="{42EBC0D7-4BC1-47BA-8A85-E73929AD50D9}"/>
    <cellStyle name="Normal 5 13 3" xfId="2835" xr:uid="{4041996C-7372-4A29-A19C-FFE8F51AC9FE}"/>
    <cellStyle name="Normal 5 13 4" xfId="2836" xr:uid="{A60D9DA8-652D-4168-B2A7-801BB3E34AAC}"/>
    <cellStyle name="Normal 5 14" xfId="2837" xr:uid="{C1941844-1C07-4F4E-9EFA-779A1E06C00D}"/>
    <cellStyle name="Normal 5 14 2" xfId="2838" xr:uid="{12F1AC93-CB2E-4747-92AC-5884F221D9AD}"/>
    <cellStyle name="Normal 5 15" xfId="2839" xr:uid="{349FDDB3-9147-45BB-88A3-B9A607262197}"/>
    <cellStyle name="Normal 5 16" xfId="2840" xr:uid="{AAECA5F2-CC2D-4E3C-890D-841E7E4CDDBA}"/>
    <cellStyle name="Normal 5 17" xfId="2841" xr:uid="{7D543B1C-86A2-401C-B4B6-034D31BF406A}"/>
    <cellStyle name="Normal 5 18" xfId="5355" xr:uid="{A942F952-7F1F-4133-A7D6-4975E9EA63C3}"/>
    <cellStyle name="Normal 5 2" xfId="90" xr:uid="{B395A906-1D9C-4706-AB83-7EAD7238DBD5}"/>
    <cellStyle name="Normal 5 2 2" xfId="187" xr:uid="{7DCE1EAE-FCD1-40E2-82B9-AA9414C32912}"/>
    <cellStyle name="Normal 5 2 2 2" xfId="188" xr:uid="{97AE7B0E-C14F-4374-A53E-36CB067FFD77}"/>
    <cellStyle name="Normal 5 2 2 2 2" xfId="189" xr:uid="{8925C74A-F81C-4864-B4C7-3D23ABDE277B}"/>
    <cellStyle name="Normal 5 2 2 2 2 2" xfId="190" xr:uid="{050FADC1-3D58-4651-BCBB-CA0D2AD3F664}"/>
    <cellStyle name="Normal 5 2 2 2 3" xfId="191" xr:uid="{93F0CE58-933D-4CCC-B63E-1D81D04E8314}"/>
    <cellStyle name="Normal 5 2 2 2 4" xfId="4670" xr:uid="{CC9D1893-AC8F-4830-AAB4-7CAC9410E228}"/>
    <cellStyle name="Normal 5 2 2 2 5" xfId="5300" xr:uid="{9FE9E6D3-72DC-4C72-B91F-CECDBB6AD96D}"/>
    <cellStyle name="Normal 5 2 2 3" xfId="192" xr:uid="{77C2146A-3675-4761-9A91-215D107A0723}"/>
    <cellStyle name="Normal 5 2 2 3 2" xfId="193" xr:uid="{9661C580-537D-449B-9D3E-CA2B98F3D081}"/>
    <cellStyle name="Normal 5 2 2 4" xfId="194" xr:uid="{72657847-47DD-42E3-A12F-095D5880409C}"/>
    <cellStyle name="Normal 5 2 2 5" xfId="293" xr:uid="{9757AE00-5943-4851-9A24-AC85F7D257F8}"/>
    <cellStyle name="Normal 5 2 2 6" xfId="4596" xr:uid="{820A6992-FED7-4F06-AB3D-0077F5291683}"/>
    <cellStyle name="Normal 5 2 2 7" xfId="5329" xr:uid="{51C2B4C4-C84A-4E5F-8278-76922006B57E}"/>
    <cellStyle name="Normal 5 2 3" xfId="195" xr:uid="{F112146C-254B-4A0D-8CE5-4BC1CF4AE5BF}"/>
    <cellStyle name="Normal 5 2 3 2" xfId="196" xr:uid="{ADF4FCD7-61F3-4F20-9086-65E284D7B231}"/>
    <cellStyle name="Normal 5 2 3 2 2" xfId="197" xr:uid="{C18B1CDA-F843-4A19-A62D-8F40409CC5CF}"/>
    <cellStyle name="Normal 5 2 3 2 3" xfId="4559" xr:uid="{624DDF9E-AA28-41F4-96AD-02D44AA621B8}"/>
    <cellStyle name="Normal 5 2 3 2 4" xfId="5301" xr:uid="{58E7EB37-691C-468E-91BC-469DA500E156}"/>
    <cellStyle name="Normal 5 2 3 3" xfId="198" xr:uid="{002950BA-EE15-4C45-BA3C-C1CFD2338823}"/>
    <cellStyle name="Normal 5 2 3 3 2" xfId="4742" xr:uid="{8DE321DC-FE81-4DF1-B1AA-6B599A3B91B6}"/>
    <cellStyle name="Normal 5 2 3 4" xfId="4404" xr:uid="{5E3CEDA5-1F9F-4248-A0B0-F384A6B2A925}"/>
    <cellStyle name="Normal 5 2 3 4 2" xfId="4715" xr:uid="{F2D76B06-39DD-4CEC-BB22-C7F61E08BFAB}"/>
    <cellStyle name="Normal 5 2 3 5" xfId="4597" xr:uid="{A41AAFDE-85AD-4818-BEEF-84E7C5CA37B8}"/>
    <cellStyle name="Normal 5 2 3 6" xfId="5321" xr:uid="{97497D6C-BBAA-4AA9-ACFD-CABECB0983B5}"/>
    <cellStyle name="Normal 5 2 3 7" xfId="5330" xr:uid="{DF0CDFE2-FF8B-436C-98FC-C3B8A06E8625}"/>
    <cellStyle name="Normal 5 2 4" xfId="199" xr:uid="{6EF9CE6E-536B-46F7-90A4-FDC644EA1885}"/>
    <cellStyle name="Normal 5 2 4 2" xfId="200" xr:uid="{3816B0B6-47BE-4219-8AA8-0D0F752B4378}"/>
    <cellStyle name="Normal 5 2 5" xfId="201" xr:uid="{79A57AF2-5D39-486C-A8E8-9652A8E28BAE}"/>
    <cellStyle name="Normal 5 2 6" xfId="186" xr:uid="{C61A548F-095C-46C4-B8B5-3FD2A1AA69DD}"/>
    <cellStyle name="Normal 5 3" xfId="91" xr:uid="{82A9B3F0-F007-45AF-9F02-5E860DEFDC4D}"/>
    <cellStyle name="Normal 5 3 2" xfId="4406" xr:uid="{A02C9C13-3227-4F90-B8F5-E2A6A0C5E497}"/>
    <cellStyle name="Normal 5 3 3" xfId="4405" xr:uid="{C2F2BA8E-972D-453C-A3CA-21F5BD920726}"/>
    <cellStyle name="Normal 5 4" xfId="92" xr:uid="{86DC712A-4143-4D26-8B65-140B37A045A1}"/>
    <cellStyle name="Normal 5 4 10" xfId="2842" xr:uid="{E79CE519-A075-47EC-BDED-29C27183A691}"/>
    <cellStyle name="Normal 5 4 11" xfId="2843" xr:uid="{EA2CA5EB-0961-4B2D-9036-45741F830347}"/>
    <cellStyle name="Normal 5 4 2" xfId="93" xr:uid="{57BE1DBB-DD5A-4387-924F-B1D83460ED32}"/>
    <cellStyle name="Normal 5 4 2 2" xfId="94" xr:uid="{10B93B52-2789-473A-B919-85499757D65D}"/>
    <cellStyle name="Normal 5 4 2 2 2" xfId="294" xr:uid="{EBA84185-00AE-44D4-BCD6-977BF46E4CCC}"/>
    <cellStyle name="Normal 5 4 2 2 2 2" xfId="530" xr:uid="{CC7C2589-09F0-4688-B0B5-41BC39D19341}"/>
    <cellStyle name="Normal 5 4 2 2 2 2 2" xfId="531" xr:uid="{9A0C3ADB-C2B6-4251-BB28-78EADC4ADB99}"/>
    <cellStyle name="Normal 5 4 2 2 2 2 2 2" xfId="1177" xr:uid="{A73CAE62-670A-41AE-AFDB-2301471DB32A}"/>
    <cellStyle name="Normal 5 4 2 2 2 2 2 2 2" xfId="1178" xr:uid="{D971A85D-9E4A-4E89-9528-AF940E406CF0}"/>
    <cellStyle name="Normal 5 4 2 2 2 2 2 3" xfId="1179" xr:uid="{35CD1F39-AFD8-4484-8974-C9E3EC4B1B55}"/>
    <cellStyle name="Normal 5 4 2 2 2 2 3" xfId="1180" xr:uid="{30D179A0-9F03-465C-A457-88F97E9E404C}"/>
    <cellStyle name="Normal 5 4 2 2 2 2 3 2" xfId="1181" xr:uid="{9557CA44-5D26-43C4-88EB-E256BE025821}"/>
    <cellStyle name="Normal 5 4 2 2 2 2 4" xfId="1182" xr:uid="{737CF3E1-5C5C-4D80-ADAF-150890997C86}"/>
    <cellStyle name="Normal 5 4 2 2 2 3" xfId="532" xr:uid="{A1CD66D3-31AF-4B8A-9455-1B4880526560}"/>
    <cellStyle name="Normal 5 4 2 2 2 3 2" xfId="1183" xr:uid="{5EE8B59D-404B-4E75-B512-0DFB91CAAE65}"/>
    <cellStyle name="Normal 5 4 2 2 2 3 2 2" xfId="1184" xr:uid="{80E028A6-B8ED-4048-9301-86967D79104A}"/>
    <cellStyle name="Normal 5 4 2 2 2 3 3" xfId="1185" xr:uid="{773DC4B1-2A7B-4C75-9DBD-6F8484CE1AC4}"/>
    <cellStyle name="Normal 5 4 2 2 2 3 4" xfId="2844" xr:uid="{1F4F4285-B008-40BC-84B5-367C2476C943}"/>
    <cellStyle name="Normal 5 4 2 2 2 4" xfId="1186" xr:uid="{12DAE813-9609-4196-A70B-B1725AB7986E}"/>
    <cellStyle name="Normal 5 4 2 2 2 4 2" xfId="1187" xr:uid="{5960A9C9-779E-43D7-BE2A-E5FA3C6A6992}"/>
    <cellStyle name="Normal 5 4 2 2 2 5" xfId="1188" xr:uid="{9CE7C80F-386F-46BE-BBA5-A572A580C833}"/>
    <cellStyle name="Normal 5 4 2 2 2 6" xfId="2845" xr:uid="{4871DA74-D7A8-43F0-9E9F-56C19C7EF117}"/>
    <cellStyle name="Normal 5 4 2 2 3" xfId="295" xr:uid="{FBFCD75C-10EF-491B-B08E-B45A21065BC2}"/>
    <cellStyle name="Normal 5 4 2 2 3 2" xfId="533" xr:uid="{B36C7904-9A71-42DC-867A-294AC0FF3DD4}"/>
    <cellStyle name="Normal 5 4 2 2 3 2 2" xfId="534" xr:uid="{719AC01D-86AD-4F0C-B04E-B9790692B10A}"/>
    <cellStyle name="Normal 5 4 2 2 3 2 2 2" xfId="1189" xr:uid="{C375C135-308A-4543-BCDE-C1756C9C4021}"/>
    <cellStyle name="Normal 5 4 2 2 3 2 2 2 2" xfId="1190" xr:uid="{9297330C-CA88-49DE-8627-C2730E7899B6}"/>
    <cellStyle name="Normal 5 4 2 2 3 2 2 3" xfId="1191" xr:uid="{1FD82245-4639-486D-A3E6-11889091568B}"/>
    <cellStyle name="Normal 5 4 2 2 3 2 3" xfId="1192" xr:uid="{DE9CE738-EF15-4C25-A872-B9FD651B1829}"/>
    <cellStyle name="Normal 5 4 2 2 3 2 3 2" xfId="1193" xr:uid="{377E7942-F83E-4130-8062-12A168348208}"/>
    <cellStyle name="Normal 5 4 2 2 3 2 4" xfId="1194" xr:uid="{B13E57A4-A8F7-4014-B102-D11DBBF7541A}"/>
    <cellStyle name="Normal 5 4 2 2 3 3" xfId="535" xr:uid="{43C7F60E-18D9-4B95-849B-8972E53F5C03}"/>
    <cellStyle name="Normal 5 4 2 2 3 3 2" xfId="1195" xr:uid="{1711F469-7A31-4DE5-8F81-8367DC10DDC1}"/>
    <cellStyle name="Normal 5 4 2 2 3 3 2 2" xfId="1196" xr:uid="{C24737D4-1C03-43BB-9F56-3CB9049A86DA}"/>
    <cellStyle name="Normal 5 4 2 2 3 3 3" xfId="1197" xr:uid="{4ACF175A-65BC-416C-814C-C70734953470}"/>
    <cellStyle name="Normal 5 4 2 2 3 4" xfId="1198" xr:uid="{19672094-2EF6-47E1-BCE1-76054D209714}"/>
    <cellStyle name="Normal 5 4 2 2 3 4 2" xfId="1199" xr:uid="{91CC6833-1BB3-4C2B-A26B-3981527F601F}"/>
    <cellStyle name="Normal 5 4 2 2 3 5" xfId="1200" xr:uid="{0374A536-A894-4A80-B2BF-267A23ADA243}"/>
    <cellStyle name="Normal 5 4 2 2 4" xfId="536" xr:uid="{756CB551-33FB-410B-BFCF-C0466EDE62A8}"/>
    <cellStyle name="Normal 5 4 2 2 4 2" xfId="537" xr:uid="{34D7AFE8-2C49-4A48-90A5-C267B2750E8C}"/>
    <cellStyle name="Normal 5 4 2 2 4 2 2" xfId="1201" xr:uid="{FA773BCC-0A8A-42AC-A7DC-5D911A2DF445}"/>
    <cellStyle name="Normal 5 4 2 2 4 2 2 2" xfId="1202" xr:uid="{D9DED233-F612-4CC9-8E7B-A9708DF13C1B}"/>
    <cellStyle name="Normal 5 4 2 2 4 2 3" xfId="1203" xr:uid="{7DA54C3A-713B-4ED1-975F-7E191D9B3AB5}"/>
    <cellStyle name="Normal 5 4 2 2 4 3" xfId="1204" xr:uid="{227015EC-4C17-4ABA-AEF9-039769C5EBD4}"/>
    <cellStyle name="Normal 5 4 2 2 4 3 2" xfId="1205" xr:uid="{0FC00763-AE4D-44BF-B9B8-0B98FD0C1BDB}"/>
    <cellStyle name="Normal 5 4 2 2 4 4" xfId="1206" xr:uid="{D110E4EC-0C5B-4EBD-924F-64089226E64C}"/>
    <cellStyle name="Normal 5 4 2 2 5" xfId="538" xr:uid="{88B97139-B969-4458-9E21-B16BC44A2E20}"/>
    <cellStyle name="Normal 5 4 2 2 5 2" xfId="1207" xr:uid="{7B82784A-F226-453D-8399-1831D94DADE4}"/>
    <cellStyle name="Normal 5 4 2 2 5 2 2" xfId="1208" xr:uid="{C30A541A-B1DE-4D49-9E42-38535F348D17}"/>
    <cellStyle name="Normal 5 4 2 2 5 3" xfId="1209" xr:uid="{490CA8B3-D1CE-418A-849A-4601D1DC62F3}"/>
    <cellStyle name="Normal 5 4 2 2 5 4" xfId="2846" xr:uid="{17372D59-F263-49D5-8206-1148453A6E38}"/>
    <cellStyle name="Normal 5 4 2 2 6" xfId="1210" xr:uid="{EFEC0BE7-E31C-4385-8BD5-2835E72CE1C2}"/>
    <cellStyle name="Normal 5 4 2 2 6 2" xfId="1211" xr:uid="{D24D7CBE-A18E-470C-8B60-838C0073E038}"/>
    <cellStyle name="Normal 5 4 2 2 7" xfId="1212" xr:uid="{D38E97A4-0723-45FF-A31F-35AEBCA364A9}"/>
    <cellStyle name="Normal 5 4 2 2 8" xfId="2847" xr:uid="{99CA371E-8A25-4370-A4ED-EB22EB27D40E}"/>
    <cellStyle name="Normal 5 4 2 3" xfId="296" xr:uid="{707BDDC6-B240-4FAC-BCEE-30ECF0559C99}"/>
    <cellStyle name="Normal 5 4 2 3 2" xfId="539" xr:uid="{C7D38655-B6C8-46A5-AFD0-E1AE19A52C93}"/>
    <cellStyle name="Normal 5 4 2 3 2 2" xfId="540" xr:uid="{F46455E2-7721-46D6-954A-28178ED02A83}"/>
    <cellStyle name="Normal 5 4 2 3 2 2 2" xfId="1213" xr:uid="{91AE3469-0834-4E73-A5C8-C2CCEC997B92}"/>
    <cellStyle name="Normal 5 4 2 3 2 2 2 2" xfId="1214" xr:uid="{D1037813-1B99-4D87-BF64-B1924C9F149E}"/>
    <cellStyle name="Normal 5 4 2 3 2 2 3" xfId="1215" xr:uid="{6EB639CB-0869-4F7E-B937-B6E217C26A75}"/>
    <cellStyle name="Normal 5 4 2 3 2 3" xfId="1216" xr:uid="{58FAFCB8-7317-4A79-A589-83368F38C218}"/>
    <cellStyle name="Normal 5 4 2 3 2 3 2" xfId="1217" xr:uid="{C2D7B35C-B0E6-425D-8779-133543506A93}"/>
    <cellStyle name="Normal 5 4 2 3 2 4" xfId="1218" xr:uid="{BDFD4642-9C06-4E18-9357-B10DEF7EAB32}"/>
    <cellStyle name="Normal 5 4 2 3 3" xfId="541" xr:uid="{14E1FE36-9672-4C4A-8A01-0055477485CF}"/>
    <cellStyle name="Normal 5 4 2 3 3 2" xfId="1219" xr:uid="{3430B043-D53F-4E61-B81E-BC283299C005}"/>
    <cellStyle name="Normal 5 4 2 3 3 2 2" xfId="1220" xr:uid="{4FE4D115-EC51-4907-A3B6-CDFEBD004FB5}"/>
    <cellStyle name="Normal 5 4 2 3 3 3" xfId="1221" xr:uid="{389E81F3-E320-4595-B1A4-5C4C371ADA7E}"/>
    <cellStyle name="Normal 5 4 2 3 3 4" xfId="2848" xr:uid="{152BB73F-44B7-49B1-831C-11355BF3F283}"/>
    <cellStyle name="Normal 5 4 2 3 4" xfId="1222" xr:uid="{DCDDE725-DFCF-43EC-A243-CB4B7C8B3A48}"/>
    <cellStyle name="Normal 5 4 2 3 4 2" xfId="1223" xr:uid="{D9C5D0FD-FAF6-4946-AB9D-7BFE2A856243}"/>
    <cellStyle name="Normal 5 4 2 3 5" xfId="1224" xr:uid="{01F8A697-282A-4B1A-BDF1-7393FE858435}"/>
    <cellStyle name="Normal 5 4 2 3 6" xfId="2849" xr:uid="{C64C3139-18C0-4629-A7A2-7BDCCAFE9F7E}"/>
    <cellStyle name="Normal 5 4 2 4" xfId="297" xr:uid="{94DB2BFE-040E-4D30-9F7D-478050076BE4}"/>
    <cellStyle name="Normal 5 4 2 4 2" xfId="542" xr:uid="{2D9CC1F3-920B-4DF8-9E9F-06F585ABEB5E}"/>
    <cellStyle name="Normal 5 4 2 4 2 2" xfId="543" xr:uid="{0A9127A4-1A2A-408D-9E92-03EB445F2F73}"/>
    <cellStyle name="Normal 5 4 2 4 2 2 2" xfId="1225" xr:uid="{1EE298A8-232A-4AF5-8380-72F0971383AC}"/>
    <cellStyle name="Normal 5 4 2 4 2 2 2 2" xfId="1226" xr:uid="{379BF5EC-14CB-47E9-BF38-76AAFC568FE5}"/>
    <cellStyle name="Normal 5 4 2 4 2 2 3" xfId="1227" xr:uid="{C473A7FA-4324-41E7-BFE5-64B4D5AD7A06}"/>
    <cellStyle name="Normal 5 4 2 4 2 3" xfId="1228" xr:uid="{C7FF8C3D-4F92-4B86-B078-FE05A2BAADE1}"/>
    <cellStyle name="Normal 5 4 2 4 2 3 2" xfId="1229" xr:uid="{03DCED8E-BB81-4304-84CB-45ED64640057}"/>
    <cellStyle name="Normal 5 4 2 4 2 4" xfId="1230" xr:uid="{537CEA72-0771-416E-8735-4795F53DD364}"/>
    <cellStyle name="Normal 5 4 2 4 3" xfId="544" xr:uid="{116D4B16-6E96-4439-8884-6B5EF11FD697}"/>
    <cellStyle name="Normal 5 4 2 4 3 2" xfId="1231" xr:uid="{FF866675-5C48-41A6-8C5E-70E96D65B85F}"/>
    <cellStyle name="Normal 5 4 2 4 3 2 2" xfId="1232" xr:uid="{74700491-01B7-42FD-AFE1-985C54B81245}"/>
    <cellStyle name="Normal 5 4 2 4 3 3" xfId="1233" xr:uid="{52C29C11-871B-44CB-A16D-867C7015FD37}"/>
    <cellStyle name="Normal 5 4 2 4 4" xfId="1234" xr:uid="{9710A237-8099-4A74-B026-A501C098878D}"/>
    <cellStyle name="Normal 5 4 2 4 4 2" xfId="1235" xr:uid="{3197F38D-B17C-4FF4-8A45-23AAAC49F30A}"/>
    <cellStyle name="Normal 5 4 2 4 5" xfId="1236" xr:uid="{A3866DC6-50E7-496A-8938-2401583AE07E}"/>
    <cellStyle name="Normal 5 4 2 5" xfId="298" xr:uid="{1FB6F8BB-3E7A-46C3-8489-C30257738918}"/>
    <cellStyle name="Normal 5 4 2 5 2" xfId="545" xr:uid="{771D42DD-BA59-4729-94CB-E08010E189FB}"/>
    <cellStyle name="Normal 5 4 2 5 2 2" xfId="1237" xr:uid="{077C03A2-789A-401E-B01B-DF92807D0AD3}"/>
    <cellStyle name="Normal 5 4 2 5 2 2 2" xfId="1238" xr:uid="{DAB3A42A-7BCD-48F6-83C6-945F9B312CAC}"/>
    <cellStyle name="Normal 5 4 2 5 2 3" xfId="1239" xr:uid="{9688C0B0-B749-4EA8-B0DC-1D1B9B7B232A}"/>
    <cellStyle name="Normal 5 4 2 5 3" xfId="1240" xr:uid="{F25C2C00-77CF-4725-AFE3-87980A937D08}"/>
    <cellStyle name="Normal 5 4 2 5 3 2" xfId="1241" xr:uid="{F485AB33-C160-4D28-959D-E009476C48DC}"/>
    <cellStyle name="Normal 5 4 2 5 4" xfId="1242" xr:uid="{910FDC21-CF5A-4E40-8EBC-291FE4A8627E}"/>
    <cellStyle name="Normal 5 4 2 6" xfId="546" xr:uid="{29FCF6EB-0AA0-4CF5-8171-46974B652765}"/>
    <cellStyle name="Normal 5 4 2 6 2" xfId="1243" xr:uid="{D73091C7-D0E6-46E1-BF78-265715BDAA57}"/>
    <cellStyle name="Normal 5 4 2 6 2 2" xfId="1244" xr:uid="{66B7D90F-B735-42C3-A505-E6A67A0581BF}"/>
    <cellStyle name="Normal 5 4 2 6 2 3" xfId="4419" xr:uid="{1C6FB6AB-85DA-401E-971D-10B293A1F29A}"/>
    <cellStyle name="Normal 5 4 2 6 3" xfId="1245" xr:uid="{8234983A-9C0C-4634-81D3-6DC71695675F}"/>
    <cellStyle name="Normal 5 4 2 6 4" xfId="2850" xr:uid="{4E5AF026-6529-483D-99B5-4DFFBB69408E}"/>
    <cellStyle name="Normal 5 4 2 6 4 2" xfId="4584" xr:uid="{023ABA08-424C-4ACC-8181-FF20591C8A65}"/>
    <cellStyle name="Normal 5 4 2 6 4 3" xfId="4683" xr:uid="{C095C48B-DFA5-4175-AB5F-9871A215056A}"/>
    <cellStyle name="Normal 5 4 2 6 4 4" xfId="4611" xr:uid="{FBCF189B-35E7-46C0-BB57-9E483CD71E4E}"/>
    <cellStyle name="Normal 5 4 2 7" xfId="1246" xr:uid="{2F92C2FB-C36D-46D2-B406-385483CE3DB7}"/>
    <cellStyle name="Normal 5 4 2 7 2" xfId="1247" xr:uid="{C351A964-3771-4DF6-BF83-0AEB7F15ADB5}"/>
    <cellStyle name="Normal 5 4 2 8" xfId="1248" xr:uid="{C7FD4FA2-846C-47E7-82FF-3A2243E3C4D3}"/>
    <cellStyle name="Normal 5 4 2 9" xfId="2851" xr:uid="{F1321418-CB5B-4B1D-8A1E-18D9E4CB718F}"/>
    <cellStyle name="Normal 5 4 3" xfId="95" xr:uid="{2C51310E-25A2-44DA-B719-7933B59AFD2A}"/>
    <cellStyle name="Normal 5 4 3 2" xfId="96" xr:uid="{7150E125-3888-473F-A2C4-3315BD7DAF44}"/>
    <cellStyle name="Normal 5 4 3 2 2" xfId="547" xr:uid="{A644E7FF-E2F9-4A25-9AB0-251B7162C4DB}"/>
    <cellStyle name="Normal 5 4 3 2 2 2" xfId="548" xr:uid="{40838EA4-8154-4361-AF1D-673F4CDD422F}"/>
    <cellStyle name="Normal 5 4 3 2 2 2 2" xfId="1249" xr:uid="{A9EA72FF-68EF-4184-9259-4D42B9EFC84A}"/>
    <cellStyle name="Normal 5 4 3 2 2 2 2 2" xfId="1250" xr:uid="{2763377B-1904-4AC8-A5DB-BE0A734C934F}"/>
    <cellStyle name="Normal 5 4 3 2 2 2 3" xfId="1251" xr:uid="{9ED885DB-DFAE-4445-B099-88600DC11164}"/>
    <cellStyle name="Normal 5 4 3 2 2 3" xfId="1252" xr:uid="{76FFD3DB-EA76-4FDA-B2D2-25BEE1DBCBEC}"/>
    <cellStyle name="Normal 5 4 3 2 2 3 2" xfId="1253" xr:uid="{2ACFD5F4-4090-439F-9AD8-EB4517FA39CA}"/>
    <cellStyle name="Normal 5 4 3 2 2 4" xfId="1254" xr:uid="{09863BC9-47F3-496B-B512-AD8AA932BB9A}"/>
    <cellStyle name="Normal 5 4 3 2 3" xfId="549" xr:uid="{71D7CA9B-8F55-4156-AC17-43E70D10E329}"/>
    <cellStyle name="Normal 5 4 3 2 3 2" xfId="1255" xr:uid="{6B1D6BC0-669B-42FD-8394-54A8F7D5A005}"/>
    <cellStyle name="Normal 5 4 3 2 3 2 2" xfId="1256" xr:uid="{AE46D0B5-1F66-42B9-AE20-A3321E126DF0}"/>
    <cellStyle name="Normal 5 4 3 2 3 3" xfId="1257" xr:uid="{55881686-9839-48F1-9FD5-761DFC04F548}"/>
    <cellStyle name="Normal 5 4 3 2 3 4" xfId="2852" xr:uid="{82DBD9D1-F890-4388-B9C3-F58DC718B4FF}"/>
    <cellStyle name="Normal 5 4 3 2 4" xfId="1258" xr:uid="{10A8CBF6-EB00-436C-8D86-D6CF0F728C00}"/>
    <cellStyle name="Normal 5 4 3 2 4 2" xfId="1259" xr:uid="{278B95A7-7739-43B0-B2A8-536D97176A34}"/>
    <cellStyle name="Normal 5 4 3 2 5" xfId="1260" xr:uid="{38D4871F-4E75-4565-B2EC-93A271DEF9F2}"/>
    <cellStyle name="Normal 5 4 3 2 6" xfId="2853" xr:uid="{4828D0D8-2AE4-40DD-A770-FEEDC8700EE4}"/>
    <cellStyle name="Normal 5 4 3 3" xfId="299" xr:uid="{81CB94E1-7C18-4574-9A79-2181213C7D1E}"/>
    <cellStyle name="Normal 5 4 3 3 2" xfId="550" xr:uid="{143B3486-20AE-49FA-B17D-7CBD12CF5292}"/>
    <cellStyle name="Normal 5 4 3 3 2 2" xfId="551" xr:uid="{6391E5CE-19BE-473E-B7F6-5F45C218A446}"/>
    <cellStyle name="Normal 5 4 3 3 2 2 2" xfId="1261" xr:uid="{1EC46000-C440-482B-9CB6-6E9808CB6470}"/>
    <cellStyle name="Normal 5 4 3 3 2 2 2 2" xfId="1262" xr:uid="{543A71BA-6F42-465F-98FE-732B90EE9DD1}"/>
    <cellStyle name="Normal 5 4 3 3 2 2 3" xfId="1263" xr:uid="{F1883159-22FD-4EE7-B3C6-4F2BCCB94DC5}"/>
    <cellStyle name="Normal 5 4 3 3 2 3" xfId="1264" xr:uid="{68B9BAB5-97DB-49E7-A012-D2406D1515D0}"/>
    <cellStyle name="Normal 5 4 3 3 2 3 2" xfId="1265" xr:uid="{EF32F243-35FB-4A38-91D5-73C74DD209D7}"/>
    <cellStyle name="Normal 5 4 3 3 2 4" xfId="1266" xr:uid="{F7375008-0E33-4DA6-AEB2-592337834152}"/>
    <cellStyle name="Normal 5 4 3 3 3" xfId="552" xr:uid="{75B5FD67-5662-4C79-A628-33920718944B}"/>
    <cellStyle name="Normal 5 4 3 3 3 2" xfId="1267" xr:uid="{A3DF7913-A898-4126-8C6C-C1561AF917F4}"/>
    <cellStyle name="Normal 5 4 3 3 3 2 2" xfId="1268" xr:uid="{06EE2577-D2B8-4471-8B94-D2942ED159D0}"/>
    <cellStyle name="Normal 5 4 3 3 3 3" xfId="1269" xr:uid="{4EF7AC71-D352-4365-87F3-76A6308C3711}"/>
    <cellStyle name="Normal 5 4 3 3 4" xfId="1270" xr:uid="{39CD1D13-DA68-443C-B849-F1D396D7988B}"/>
    <cellStyle name="Normal 5 4 3 3 4 2" xfId="1271" xr:uid="{3A75889B-DCFA-48F2-89B8-B967F1C90A84}"/>
    <cellStyle name="Normal 5 4 3 3 5" xfId="1272" xr:uid="{B0DBF70A-2DF9-493E-B380-53C6FBB4EAFF}"/>
    <cellStyle name="Normal 5 4 3 4" xfId="300" xr:uid="{74D8A989-0191-4BE3-936F-D457AA2DEBEF}"/>
    <cellStyle name="Normal 5 4 3 4 2" xfId="553" xr:uid="{8EBE2DE8-26D9-4AEE-8341-898CA202B013}"/>
    <cellStyle name="Normal 5 4 3 4 2 2" xfId="1273" xr:uid="{358AD8C7-6596-4166-A05D-C9248B25CBCE}"/>
    <cellStyle name="Normal 5 4 3 4 2 2 2" xfId="1274" xr:uid="{4F90FB90-6216-4130-BD02-FBF929A82283}"/>
    <cellStyle name="Normal 5 4 3 4 2 3" xfId="1275" xr:uid="{E70AB1BE-F5E5-4F52-A8EE-B6555FD3C72F}"/>
    <cellStyle name="Normal 5 4 3 4 3" xfId="1276" xr:uid="{11D434AF-D1D1-4F70-A0B9-DDBC1FED9237}"/>
    <cellStyle name="Normal 5 4 3 4 3 2" xfId="1277" xr:uid="{EF9D6C77-8D0F-425E-A8E0-8B7627E0A047}"/>
    <cellStyle name="Normal 5 4 3 4 4" xfId="1278" xr:uid="{643B488B-3C13-4840-96F3-8E65034192EE}"/>
    <cellStyle name="Normal 5 4 3 5" xfId="554" xr:uid="{BA76F035-9986-4F20-9E00-FBF19A9DCDE1}"/>
    <cellStyle name="Normal 5 4 3 5 2" xfId="1279" xr:uid="{5848F87F-4BC3-439D-93E4-D14B42050143}"/>
    <cellStyle name="Normal 5 4 3 5 2 2" xfId="1280" xr:uid="{5B63C3B2-2300-4BAE-8C3C-06C3C5B56A10}"/>
    <cellStyle name="Normal 5 4 3 5 3" xfId="1281" xr:uid="{A92C1DDE-8049-4A95-88CC-9D50C54E0636}"/>
    <cellStyle name="Normal 5 4 3 5 4" xfId="2854" xr:uid="{3B7166D5-9A63-40BB-AF34-481041D12B39}"/>
    <cellStyle name="Normal 5 4 3 6" xfId="1282" xr:uid="{8A4248A3-6B84-45C9-986E-D4AB032E3CE5}"/>
    <cellStyle name="Normal 5 4 3 6 2" xfId="1283" xr:uid="{CB9D80C7-A17A-4B8B-8F6C-72A08F601E90}"/>
    <cellStyle name="Normal 5 4 3 7" xfId="1284" xr:uid="{F2938AE3-966A-4894-9F89-3D529DB6E3AE}"/>
    <cellStyle name="Normal 5 4 3 8" xfId="2855" xr:uid="{BB6041D0-AE39-482D-8D67-A68E072EBF5E}"/>
    <cellStyle name="Normal 5 4 4" xfId="97" xr:uid="{1C0986E0-5AA2-4298-9B39-625D36417E25}"/>
    <cellStyle name="Normal 5 4 4 2" xfId="446" xr:uid="{882DBE43-DA17-4B50-BDC9-26A151F8854B}"/>
    <cellStyle name="Normal 5 4 4 2 2" xfId="555" xr:uid="{12750BAB-8912-4A29-A150-E31AD353D575}"/>
    <cellStyle name="Normal 5 4 4 2 2 2" xfId="1285" xr:uid="{19996994-884A-41E5-B68B-2FA307C86601}"/>
    <cellStyle name="Normal 5 4 4 2 2 2 2" xfId="1286" xr:uid="{E4820CD1-5F52-4885-BCF4-B36728F34D66}"/>
    <cellStyle name="Normal 5 4 4 2 2 3" xfId="1287" xr:uid="{BDF304A9-D92E-4E04-85A7-B391DAE80ABF}"/>
    <cellStyle name="Normal 5 4 4 2 2 4" xfId="2856" xr:uid="{2FBB40FE-67BA-43E5-AA30-8C87C827A42A}"/>
    <cellStyle name="Normal 5 4 4 2 3" xfId="1288" xr:uid="{771F13F0-2A60-4B02-B601-D7D52185CC32}"/>
    <cellStyle name="Normal 5 4 4 2 3 2" xfId="1289" xr:uid="{A99096A9-C077-4BC1-8EE4-ECC5464FD5F4}"/>
    <cellStyle name="Normal 5 4 4 2 4" xfId="1290" xr:uid="{09482B0E-6BCD-473B-B450-F3AB608D9712}"/>
    <cellStyle name="Normal 5 4 4 2 5" xfId="2857" xr:uid="{C9B106C7-7084-41B5-AFFF-4B258EBE20E0}"/>
    <cellStyle name="Normal 5 4 4 3" xfId="556" xr:uid="{BB593154-F1D3-468B-9A93-EC6F9B05A731}"/>
    <cellStyle name="Normal 5 4 4 3 2" xfId="1291" xr:uid="{71E6A515-71EF-4436-B477-C1E41A73AE5C}"/>
    <cellStyle name="Normal 5 4 4 3 2 2" xfId="1292" xr:uid="{BEDFBBFC-01E6-4455-BE7F-46CE87D248A8}"/>
    <cellStyle name="Normal 5 4 4 3 3" xfId="1293" xr:uid="{3ACC3B35-7228-4A2A-8770-2FCD8E372712}"/>
    <cellStyle name="Normal 5 4 4 3 4" xfId="2858" xr:uid="{B41CB07A-A967-464D-812C-464D64A609BD}"/>
    <cellStyle name="Normal 5 4 4 4" xfId="1294" xr:uid="{5A2E0CF4-73BA-48EC-B032-6AE583A8AB2A}"/>
    <cellStyle name="Normal 5 4 4 4 2" xfId="1295" xr:uid="{41D00CD3-276E-4708-AE56-E5D4E63439FA}"/>
    <cellStyle name="Normal 5 4 4 4 3" xfId="2859" xr:uid="{60A5A918-585A-482E-AEFE-B6582B43809A}"/>
    <cellStyle name="Normal 5 4 4 4 4" xfId="2860" xr:uid="{BDF8A5EA-A820-4653-8753-46BAB8514092}"/>
    <cellStyle name="Normal 5 4 4 5" xfId="1296" xr:uid="{D501E3F1-5ECD-4D67-95B3-34FC9B6433B0}"/>
    <cellStyle name="Normal 5 4 4 6" xfId="2861" xr:uid="{CE1167F1-F66D-4D8C-963F-E7C2F37233F6}"/>
    <cellStyle name="Normal 5 4 4 7" xfId="2862" xr:uid="{01BFF542-068F-45C5-BC93-6A836ABF29C5}"/>
    <cellStyle name="Normal 5 4 5" xfId="301" xr:uid="{FA289BC7-3FD2-4973-B589-DAB700882AB4}"/>
    <cellStyle name="Normal 5 4 5 2" xfId="557" xr:uid="{4A677057-895B-49EF-8D41-A07D526043BC}"/>
    <cellStyle name="Normal 5 4 5 2 2" xfId="558" xr:uid="{A25BB512-4BCA-47A1-8996-5127D19853BB}"/>
    <cellStyle name="Normal 5 4 5 2 2 2" xfId="1297" xr:uid="{EAFA857E-6C1D-441B-94E9-4159426B6D84}"/>
    <cellStyle name="Normal 5 4 5 2 2 2 2" xfId="1298" xr:uid="{5E16C2C3-ABF7-4BD0-90A6-6A2D7EC2E3DA}"/>
    <cellStyle name="Normal 5 4 5 2 2 3" xfId="1299" xr:uid="{AD564976-5005-46DC-B556-185BEF8B7818}"/>
    <cellStyle name="Normal 5 4 5 2 3" xfId="1300" xr:uid="{0F37F778-2865-45BB-9AFC-423E04077ADD}"/>
    <cellStyle name="Normal 5 4 5 2 3 2" xfId="1301" xr:uid="{E97AF0B2-B9E6-400C-8EC9-55E2CECCAA66}"/>
    <cellStyle name="Normal 5 4 5 2 4" xfId="1302" xr:uid="{1832E5C7-EDDC-4482-9940-9A32C43022DC}"/>
    <cellStyle name="Normal 5 4 5 3" xfId="559" xr:uid="{03165EB3-4D91-44AA-B47E-197872E7AE16}"/>
    <cellStyle name="Normal 5 4 5 3 2" xfId="1303" xr:uid="{6E690D68-61C3-4D91-B973-B73330E99B27}"/>
    <cellStyle name="Normal 5 4 5 3 2 2" xfId="1304" xr:uid="{C2671E95-2FC7-4EB7-8542-76B9265C5A29}"/>
    <cellStyle name="Normal 5 4 5 3 3" xfId="1305" xr:uid="{AD25C901-334D-4332-9F50-07A146CB9578}"/>
    <cellStyle name="Normal 5 4 5 3 4" xfId="2863" xr:uid="{8EEB6D1D-54D7-443F-87B3-17427FF1D9A2}"/>
    <cellStyle name="Normal 5 4 5 4" xfId="1306" xr:uid="{A8257D51-10BA-4A05-B730-FE4AB7C10621}"/>
    <cellStyle name="Normal 5 4 5 4 2" xfId="1307" xr:uid="{30CEBEE4-1688-4646-B158-D69A41507D9A}"/>
    <cellStyle name="Normal 5 4 5 5" xfId="1308" xr:uid="{E5E4446E-D80A-45E4-85C7-F96228DA61CA}"/>
    <cellStyle name="Normal 5 4 5 6" xfId="2864" xr:uid="{ED3EA1F0-3FD5-411C-B6BB-95BB5FE78640}"/>
    <cellStyle name="Normal 5 4 6" xfId="302" xr:uid="{3E236702-F75B-4B84-9640-AF5B47713FB1}"/>
    <cellStyle name="Normal 5 4 6 2" xfId="560" xr:uid="{85AAB68A-9899-496E-8BFC-5037D7A7CF52}"/>
    <cellStyle name="Normal 5 4 6 2 2" xfId="1309" xr:uid="{C3648D22-3422-4B6A-A996-524233AF0EAE}"/>
    <cellStyle name="Normal 5 4 6 2 2 2" xfId="1310" xr:uid="{85A69D81-DEEA-419C-97B8-498C9C54DD01}"/>
    <cellStyle name="Normal 5 4 6 2 3" xfId="1311" xr:uid="{1E1E2D58-980D-4319-BC07-1D857590EE1B}"/>
    <cellStyle name="Normal 5 4 6 2 4" xfId="2865" xr:uid="{7272B27E-A0D5-476A-815C-798F6B7FF901}"/>
    <cellStyle name="Normal 5 4 6 3" xfId="1312" xr:uid="{A3F9C12D-5014-4BF7-9B7E-5291494B766C}"/>
    <cellStyle name="Normal 5 4 6 3 2" xfId="1313" xr:uid="{5BA24811-EA51-4B12-9573-A8B47DD6AFAD}"/>
    <cellStyle name="Normal 5 4 6 4" xfId="1314" xr:uid="{D51BECA4-D589-49A9-BE52-35A63CABB3A3}"/>
    <cellStyle name="Normal 5 4 6 5" xfId="2866" xr:uid="{D689D1A2-C088-464B-9C9D-502554CD0320}"/>
    <cellStyle name="Normal 5 4 7" xfId="561" xr:uid="{1BF2B836-3305-4BE8-A2E8-3FECC628AF6E}"/>
    <cellStyle name="Normal 5 4 7 2" xfId="1315" xr:uid="{4F2FD4E2-969A-49B7-9DFE-6EB06ED17CF5}"/>
    <cellStyle name="Normal 5 4 7 2 2" xfId="1316" xr:uid="{81802013-FDDC-4709-AEE8-AC8F1CE86AE0}"/>
    <cellStyle name="Normal 5 4 7 2 3" xfId="4418" xr:uid="{30338180-005A-4816-A3D8-2FC785E62A6A}"/>
    <cellStyle name="Normal 5 4 7 3" xfId="1317" xr:uid="{6A7A37D9-DC0E-4ABC-919C-A77A2342A852}"/>
    <cellStyle name="Normal 5 4 7 4" xfId="2867" xr:uid="{6D899C02-0B05-4166-B320-3A1692355B8B}"/>
    <cellStyle name="Normal 5 4 7 4 2" xfId="4583" xr:uid="{D05F03E3-2FDC-4357-A2F4-71064902A2D4}"/>
    <cellStyle name="Normal 5 4 7 4 3" xfId="4684" xr:uid="{AD1486D9-E29A-4D74-B9EC-F6EDD0E3AFF4}"/>
    <cellStyle name="Normal 5 4 7 4 4" xfId="4610" xr:uid="{45BC9406-9ABE-4605-A169-3E4FA0696C22}"/>
    <cellStyle name="Normal 5 4 8" xfId="1318" xr:uid="{E0676AD4-0901-4CA1-B848-089B35908554}"/>
    <cellStyle name="Normal 5 4 8 2" xfId="1319" xr:uid="{744EFA4A-43C9-485A-830C-09348E5DBB65}"/>
    <cellStyle name="Normal 5 4 8 3" xfId="2868" xr:uid="{0DB9B81B-E32F-4958-88C8-995E81F6C321}"/>
    <cellStyle name="Normal 5 4 8 4" xfId="2869" xr:uid="{72DE0561-A17B-4332-A3CE-627D15DF9FFD}"/>
    <cellStyle name="Normal 5 4 9" xfId="1320" xr:uid="{996123A0-67BA-455F-BFF7-39D1D5DC43ED}"/>
    <cellStyle name="Normal 5 5" xfId="98" xr:uid="{C4A4A284-2FB8-4448-924A-96030B0D6A9C}"/>
    <cellStyle name="Normal 5 5 10" xfId="2870" xr:uid="{102B77EB-7AE3-43AD-B776-76777EC9874D}"/>
    <cellStyle name="Normal 5 5 11" xfId="2871" xr:uid="{EF04B53A-AA13-4C1C-A8AB-81F119C1AF9A}"/>
    <cellStyle name="Normal 5 5 2" xfId="99" xr:uid="{C30CCAE6-7916-40C1-BDD5-2DC8BD779010}"/>
    <cellStyle name="Normal 5 5 2 2" xfId="100" xr:uid="{55745BC1-0AEB-4454-B96C-07A6634A1ACD}"/>
    <cellStyle name="Normal 5 5 2 2 2" xfId="303" xr:uid="{80148CC3-71F9-4A3B-A981-040D6EF82C90}"/>
    <cellStyle name="Normal 5 5 2 2 2 2" xfId="562" xr:uid="{694616B8-FCDC-4AC0-ABF9-3272BC6ABDD6}"/>
    <cellStyle name="Normal 5 5 2 2 2 2 2" xfId="1321" xr:uid="{9D134DA5-9EEC-4C6A-BDB3-9D7EFDC3C920}"/>
    <cellStyle name="Normal 5 5 2 2 2 2 2 2" xfId="1322" xr:uid="{1FBFD834-2B80-45DB-A58E-909BFC100F70}"/>
    <cellStyle name="Normal 5 5 2 2 2 2 3" xfId="1323" xr:uid="{309865D4-6541-4861-8789-B76F766631EC}"/>
    <cellStyle name="Normal 5 5 2 2 2 2 4" xfId="2872" xr:uid="{ABA5DE94-99E7-45F8-8C1F-2F00D795DF28}"/>
    <cellStyle name="Normal 5 5 2 2 2 3" xfId="1324" xr:uid="{BE60C095-A367-4461-A7AA-4DC2F4F8757B}"/>
    <cellStyle name="Normal 5 5 2 2 2 3 2" xfId="1325" xr:uid="{FD2ABF13-5D4B-462B-A9F5-1DB9C08DBF75}"/>
    <cellStyle name="Normal 5 5 2 2 2 3 3" xfId="2873" xr:uid="{346C92B7-F2AF-4A9E-9CB0-D31B85A737CE}"/>
    <cellStyle name="Normal 5 5 2 2 2 3 4" xfId="2874" xr:uid="{34595B7C-D90F-4FCC-BA49-1CB743772910}"/>
    <cellStyle name="Normal 5 5 2 2 2 4" xfId="1326" xr:uid="{C9941047-3679-40D6-9484-165BEFF4106C}"/>
    <cellStyle name="Normal 5 5 2 2 2 5" xfId="2875" xr:uid="{0824214E-EC1D-4E0E-A6AE-F0A714405D30}"/>
    <cellStyle name="Normal 5 5 2 2 2 6" xfId="2876" xr:uid="{B1F45C93-3EB5-42DD-9882-0F9BB1F4660C}"/>
    <cellStyle name="Normal 5 5 2 2 3" xfId="563" xr:uid="{26FA43F5-7B97-461E-8A0E-13A32D99E992}"/>
    <cellStyle name="Normal 5 5 2 2 3 2" xfId="1327" xr:uid="{99226974-098E-4098-BDED-6DB54FDC9C5D}"/>
    <cellStyle name="Normal 5 5 2 2 3 2 2" xfId="1328" xr:uid="{8ABD4A97-2D97-4617-93C6-C0186D0AAC76}"/>
    <cellStyle name="Normal 5 5 2 2 3 2 3" xfId="2877" xr:uid="{753D4054-9C5A-4CE9-A8D2-E74CF2EDDC5F}"/>
    <cellStyle name="Normal 5 5 2 2 3 2 4" xfId="2878" xr:uid="{E9C99E04-5303-47CC-BB5C-33F7286A3624}"/>
    <cellStyle name="Normal 5 5 2 2 3 3" xfId="1329" xr:uid="{8FD8B2A7-0E92-4D85-B971-633A04C67FDB}"/>
    <cellStyle name="Normal 5 5 2 2 3 4" xfId="2879" xr:uid="{F1E00676-F0CB-489E-909E-EF76811BE43C}"/>
    <cellStyle name="Normal 5 5 2 2 3 5" xfId="2880" xr:uid="{EC669B7C-9B5C-42C5-852F-EF75EEF297B4}"/>
    <cellStyle name="Normal 5 5 2 2 4" xfId="1330" xr:uid="{A6FB2611-0FDB-4AE7-B344-B6A863A735F9}"/>
    <cellStyle name="Normal 5 5 2 2 4 2" xfId="1331" xr:uid="{7A36730C-9400-46C7-9AD3-D60FDFF58BC7}"/>
    <cellStyle name="Normal 5 5 2 2 4 3" xfId="2881" xr:uid="{6E78BB91-128A-4374-92B1-944C97954DA4}"/>
    <cellStyle name="Normal 5 5 2 2 4 4" xfId="2882" xr:uid="{554B4C7C-FAC4-492D-AE6F-389EB57AA4A8}"/>
    <cellStyle name="Normal 5 5 2 2 5" xfId="1332" xr:uid="{542DD1F5-2BC5-4B67-9850-80989778E6E5}"/>
    <cellStyle name="Normal 5 5 2 2 5 2" xfId="2883" xr:uid="{FC96FC58-E78B-4DE4-90BA-CD13B17653BE}"/>
    <cellStyle name="Normal 5 5 2 2 5 3" xfId="2884" xr:uid="{CACE730B-C23F-4CF0-9AB3-83C61DE77A70}"/>
    <cellStyle name="Normal 5 5 2 2 5 4" xfId="2885" xr:uid="{9A8E3AB2-6522-4FDC-9826-287D65F5CEE2}"/>
    <cellStyle name="Normal 5 5 2 2 6" xfId="2886" xr:uid="{F30FD659-30F4-429E-BC6E-66A312869848}"/>
    <cellStyle name="Normal 5 5 2 2 7" xfId="2887" xr:uid="{A661CB5E-B0A4-4E76-8EBE-CB33675EF1B5}"/>
    <cellStyle name="Normal 5 5 2 2 8" xfId="2888" xr:uid="{73680A1D-DDBF-4361-AB32-D4205F327B1C}"/>
    <cellStyle name="Normal 5 5 2 3" xfId="304" xr:uid="{979D82BE-F931-4719-A751-D3C39370C328}"/>
    <cellStyle name="Normal 5 5 2 3 2" xfId="564" xr:uid="{05AD782F-46E8-46CD-AE2A-4B5AF27A1EDC}"/>
    <cellStyle name="Normal 5 5 2 3 2 2" xfId="565" xr:uid="{36E47F1A-669C-49E8-AA6A-A8EA4B097F99}"/>
    <cellStyle name="Normal 5 5 2 3 2 2 2" xfId="1333" xr:uid="{ADC99921-D90B-4105-B08B-E3A0438E3D3E}"/>
    <cellStyle name="Normal 5 5 2 3 2 2 2 2" xfId="1334" xr:uid="{49265827-91BA-464D-83CA-1C8BCF4AD31F}"/>
    <cellStyle name="Normal 5 5 2 3 2 2 3" xfId="1335" xr:uid="{0C23A9DE-E0BE-4C52-820B-3238F63DCE7A}"/>
    <cellStyle name="Normal 5 5 2 3 2 3" xfId="1336" xr:uid="{B48DDBE6-45FB-4CB5-9552-CBF4DB0A4B43}"/>
    <cellStyle name="Normal 5 5 2 3 2 3 2" xfId="1337" xr:uid="{1757B331-3EEA-4D1C-828F-7582957F1962}"/>
    <cellStyle name="Normal 5 5 2 3 2 4" xfId="1338" xr:uid="{7F88E495-1052-470D-8B88-F19D24CEA28A}"/>
    <cellStyle name="Normal 5 5 2 3 3" xfId="566" xr:uid="{3D2C8F20-4022-4DED-9B12-4598C124515D}"/>
    <cellStyle name="Normal 5 5 2 3 3 2" xfId="1339" xr:uid="{E64B4435-2555-46ED-90B7-621236F41795}"/>
    <cellStyle name="Normal 5 5 2 3 3 2 2" xfId="1340" xr:uid="{850F5766-09BE-4A50-9BEF-A92F074C4E68}"/>
    <cellStyle name="Normal 5 5 2 3 3 3" xfId="1341" xr:uid="{ED07EA2D-F1E8-4FF3-B584-82DBF1EA49B6}"/>
    <cellStyle name="Normal 5 5 2 3 3 4" xfId="2889" xr:uid="{98DAEA7F-8B4A-430C-BAB4-9AB6B47F572B}"/>
    <cellStyle name="Normal 5 5 2 3 4" xfId="1342" xr:uid="{571935E9-BBBD-48D8-848C-FB29309EA3DF}"/>
    <cellStyle name="Normal 5 5 2 3 4 2" xfId="1343" xr:uid="{EC5F85A8-B1FC-4751-810A-FDA7CBABC375}"/>
    <cellStyle name="Normal 5 5 2 3 5" xfId="1344" xr:uid="{D3B53E80-C2C5-4D24-9EFB-22881847F54B}"/>
    <cellStyle name="Normal 5 5 2 3 6" xfId="2890" xr:uid="{AC387529-8FEC-4608-9934-C88A367AC21E}"/>
    <cellStyle name="Normal 5 5 2 4" xfId="305" xr:uid="{1E3ED20E-12C4-4759-B8B1-5E89E1B6450E}"/>
    <cellStyle name="Normal 5 5 2 4 2" xfId="567" xr:uid="{2DB91EFC-A673-4660-B9DD-BA25007898ED}"/>
    <cellStyle name="Normal 5 5 2 4 2 2" xfId="1345" xr:uid="{1A5C6E09-3F02-45B8-8544-BC371BF8208E}"/>
    <cellStyle name="Normal 5 5 2 4 2 2 2" xfId="1346" xr:uid="{A4756577-EEBC-4ED8-876A-63BB95D60115}"/>
    <cellStyle name="Normal 5 5 2 4 2 3" xfId="1347" xr:uid="{B0D01DF9-93EB-4CBE-88E3-A324E6292D91}"/>
    <cellStyle name="Normal 5 5 2 4 2 4" xfId="2891" xr:uid="{54A972FF-816F-4226-B087-29938DFBFA38}"/>
    <cellStyle name="Normal 5 5 2 4 3" xfId="1348" xr:uid="{6A86F75B-0824-4632-B9B0-B34221C751E4}"/>
    <cellStyle name="Normal 5 5 2 4 3 2" xfId="1349" xr:uid="{6DDE6D96-384D-4195-A671-6A2AFD73C47C}"/>
    <cellStyle name="Normal 5 5 2 4 4" xfId="1350" xr:uid="{2861A2D7-C661-497D-8368-42C9F24B5890}"/>
    <cellStyle name="Normal 5 5 2 4 5" xfId="2892" xr:uid="{2399879E-6355-4F5D-A1D0-F6390B9048B7}"/>
    <cellStyle name="Normal 5 5 2 5" xfId="306" xr:uid="{AD0EC752-5F01-4671-A8E8-80B9F0B14453}"/>
    <cellStyle name="Normal 5 5 2 5 2" xfId="1351" xr:uid="{5108F2BA-5642-4276-B47F-700B17893AAF}"/>
    <cellStyle name="Normal 5 5 2 5 2 2" xfId="1352" xr:uid="{4029325F-B4F3-4FC2-90A7-4818FEA27B87}"/>
    <cellStyle name="Normal 5 5 2 5 3" xfId="1353" xr:uid="{BE31FC3D-E418-4218-88FC-739D43A4C25D}"/>
    <cellStyle name="Normal 5 5 2 5 4" xfId="2893" xr:uid="{2698D2FD-7B0C-4186-A256-BFCC0EB3A7CA}"/>
    <cellStyle name="Normal 5 5 2 6" xfId="1354" xr:uid="{4572C5D2-3CBA-4BF3-8A76-98BD88163913}"/>
    <cellStyle name="Normal 5 5 2 6 2" xfId="1355" xr:uid="{70A676B9-75B8-4B1C-948E-2076BC342224}"/>
    <cellStyle name="Normal 5 5 2 6 3" xfId="2894" xr:uid="{290ED924-4589-4D8C-BC6E-945503EDD268}"/>
    <cellStyle name="Normal 5 5 2 6 4" xfId="2895" xr:uid="{66B92851-32B4-43B7-A4C8-4B84B1D62EAB}"/>
    <cellStyle name="Normal 5 5 2 7" xfId="1356" xr:uid="{096A526B-4BE6-4E6F-AC98-59EBD04F7BFE}"/>
    <cellStyle name="Normal 5 5 2 8" xfId="2896" xr:uid="{1CC82E0A-D707-45D4-BBB7-1918D2994730}"/>
    <cellStyle name="Normal 5 5 2 9" xfId="2897" xr:uid="{303F06A9-6002-4F54-97DE-1F813838A39A}"/>
    <cellStyle name="Normal 5 5 3" xfId="101" xr:uid="{BECF81BF-7863-4E73-985F-62D6A5CFB685}"/>
    <cellStyle name="Normal 5 5 3 2" xfId="102" xr:uid="{92468C77-17D4-400F-A4C1-5BD55B931BC7}"/>
    <cellStyle name="Normal 5 5 3 2 2" xfId="568" xr:uid="{286B7E2C-4EAB-4EF3-9348-FADBB8E7BFE4}"/>
    <cellStyle name="Normal 5 5 3 2 2 2" xfId="1357" xr:uid="{6D1295F3-9B9A-4E70-8ADA-6C1288A33578}"/>
    <cellStyle name="Normal 5 5 3 2 2 2 2" xfId="1358" xr:uid="{732933F3-92D6-488D-BF57-99EB469BB8DD}"/>
    <cellStyle name="Normal 5 5 3 2 2 2 2 2" xfId="4468" xr:uid="{EC09B40B-8646-46A7-885F-51AE5D153302}"/>
    <cellStyle name="Normal 5 5 3 2 2 2 3" xfId="4469" xr:uid="{6DE29589-5F9E-418E-842C-AA2CD762A2B7}"/>
    <cellStyle name="Normal 5 5 3 2 2 3" xfId="1359" xr:uid="{851F6041-B2AA-431A-869C-D8BC4731B3ED}"/>
    <cellStyle name="Normal 5 5 3 2 2 3 2" xfId="4470" xr:uid="{1F764B68-C58F-40B5-8D9B-08E8E6080094}"/>
    <cellStyle name="Normal 5 5 3 2 2 4" xfId="2898" xr:uid="{A7A84C9B-0010-4792-ACCE-C3697A55683C}"/>
    <cellStyle name="Normal 5 5 3 2 3" xfId="1360" xr:uid="{FD53707F-3A5A-4341-BF77-FD2F7D33D1F9}"/>
    <cellStyle name="Normal 5 5 3 2 3 2" xfId="1361" xr:uid="{7C43A743-2828-465E-BF92-B7CA55F0B7BB}"/>
    <cellStyle name="Normal 5 5 3 2 3 2 2" xfId="4471" xr:uid="{DDB6E539-1BD2-4881-A68E-CDD4E3E0E06B}"/>
    <cellStyle name="Normal 5 5 3 2 3 3" xfId="2899" xr:uid="{ACAFB9B8-E13C-42DC-B376-E91F4FA1DAC2}"/>
    <cellStyle name="Normal 5 5 3 2 3 4" xfId="2900" xr:uid="{2F152107-16E0-4F3B-B891-9BE02EA81642}"/>
    <cellStyle name="Normal 5 5 3 2 4" xfId="1362" xr:uid="{916A12D1-648B-4C2D-8F14-7269D27CB503}"/>
    <cellStyle name="Normal 5 5 3 2 4 2" xfId="4472" xr:uid="{79B0107C-9DF0-4878-BD83-261C226469D4}"/>
    <cellStyle name="Normal 5 5 3 2 5" xfId="2901" xr:uid="{2EAB66EF-6902-432C-840F-77860B587D41}"/>
    <cellStyle name="Normal 5 5 3 2 6" xfId="2902" xr:uid="{E79DC6C2-BC65-465D-A8FF-18C81EDDE02A}"/>
    <cellStyle name="Normal 5 5 3 3" xfId="307" xr:uid="{CC83BA71-F55D-4F47-A49B-933B20204F48}"/>
    <cellStyle name="Normal 5 5 3 3 2" xfId="1363" xr:uid="{ABF5C04E-123E-4CC9-A99F-121166FF77F1}"/>
    <cellStyle name="Normal 5 5 3 3 2 2" xfId="1364" xr:uid="{1A9F34E8-CA20-4574-8C7B-67527CC27A10}"/>
    <cellStyle name="Normal 5 5 3 3 2 2 2" xfId="4473" xr:uid="{8F7000CA-399D-46B0-B48F-CD6BBEA707D0}"/>
    <cellStyle name="Normal 5 5 3 3 2 3" xfId="2903" xr:uid="{5448E0B7-EE21-4A37-8FD5-D5971F7D1D6E}"/>
    <cellStyle name="Normal 5 5 3 3 2 4" xfId="2904" xr:uid="{985DFD1F-9EB2-48D3-8EA5-BE0E29B425DB}"/>
    <cellStyle name="Normal 5 5 3 3 3" xfId="1365" xr:uid="{DA3C1968-B461-4C18-9707-3EFA50608723}"/>
    <cellStyle name="Normal 5 5 3 3 3 2" xfId="4474" xr:uid="{C773E1F3-2F2D-4234-8691-FF3CE9CA81FA}"/>
    <cellStyle name="Normal 5 5 3 3 4" xfId="2905" xr:uid="{2FF61F0F-534C-44D1-8C75-902BDF2DB647}"/>
    <cellStyle name="Normal 5 5 3 3 5" xfId="2906" xr:uid="{5E3D0386-A48A-4B96-B0B1-A8CF90F9FE82}"/>
    <cellStyle name="Normal 5 5 3 4" xfId="1366" xr:uid="{96A3B4C8-E2E8-413B-A606-A050F9595E2E}"/>
    <cellStyle name="Normal 5 5 3 4 2" xfId="1367" xr:uid="{1ABAC5EC-06F5-411F-BBC5-D714E098803C}"/>
    <cellStyle name="Normal 5 5 3 4 2 2" xfId="4475" xr:uid="{2CFD9ED3-E41C-4FB8-A427-6EA0AC720F62}"/>
    <cellStyle name="Normal 5 5 3 4 3" xfId="2907" xr:uid="{E4F38DA7-1D4A-4514-BFDA-65161A88F91D}"/>
    <cellStyle name="Normal 5 5 3 4 4" xfId="2908" xr:uid="{7A5EC9C5-5736-4ABC-8E50-484E81A35B3C}"/>
    <cellStyle name="Normal 5 5 3 5" xfId="1368" xr:uid="{C1FFA3F6-2EFC-489A-BC15-8A4D54B1A4FE}"/>
    <cellStyle name="Normal 5 5 3 5 2" xfId="2909" xr:uid="{3A3AAF8C-3849-47B5-AE50-0D2E790587AF}"/>
    <cellStyle name="Normal 5 5 3 5 3" xfId="2910" xr:uid="{B72C6C0F-DFED-4827-8A79-F99B66F5272B}"/>
    <cellStyle name="Normal 5 5 3 5 4" xfId="2911" xr:uid="{29D95AB8-043F-4C37-BEBF-B1E34D14C9FB}"/>
    <cellStyle name="Normal 5 5 3 6" xfId="2912" xr:uid="{90F771B4-0F9B-41BD-918D-9C8974523481}"/>
    <cellStyle name="Normal 5 5 3 7" xfId="2913" xr:uid="{8CB54D78-AE8F-493A-89A6-2DF4B2B2C97C}"/>
    <cellStyle name="Normal 5 5 3 8" xfId="2914" xr:uid="{1E48ADAD-F6DF-458A-BFED-5CCC35CFB258}"/>
    <cellStyle name="Normal 5 5 4" xfId="103" xr:uid="{C4BD3020-D0A1-4D3D-AD7D-86ED85DDE7C6}"/>
    <cellStyle name="Normal 5 5 4 2" xfId="569" xr:uid="{7523030F-0045-4640-828D-5FEAD19802C9}"/>
    <cellStyle name="Normal 5 5 4 2 2" xfId="570" xr:uid="{D8C3CAE2-123A-4060-AA16-51378540E7AF}"/>
    <cellStyle name="Normal 5 5 4 2 2 2" xfId="1369" xr:uid="{14ECF464-4BEB-4024-A350-667C6429399B}"/>
    <cellStyle name="Normal 5 5 4 2 2 2 2" xfId="1370" xr:uid="{D8CA2CB3-6E8E-4151-A9E3-BAD8C92FB9AF}"/>
    <cellStyle name="Normal 5 5 4 2 2 3" xfId="1371" xr:uid="{4ACEEA24-0769-4523-A3CD-3BF996C4D209}"/>
    <cellStyle name="Normal 5 5 4 2 2 4" xfId="2915" xr:uid="{3E58F416-65F4-4F93-A30B-3B2497862C40}"/>
    <cellStyle name="Normal 5 5 4 2 3" xfId="1372" xr:uid="{8E3D53E5-4B54-4CE8-B950-25DAF0F448C3}"/>
    <cellStyle name="Normal 5 5 4 2 3 2" xfId="1373" xr:uid="{FEC85109-D379-413F-9ED3-661522ED6851}"/>
    <cellStyle name="Normal 5 5 4 2 4" xfId="1374" xr:uid="{91598A47-9A89-44ED-A794-8CDC5816553C}"/>
    <cellStyle name="Normal 5 5 4 2 5" xfId="2916" xr:uid="{B80EA4FD-F914-4770-9170-F31D65D333BB}"/>
    <cellStyle name="Normal 5 5 4 3" xfId="571" xr:uid="{8A7FAC17-9169-47F4-A7E4-6A20B51395CC}"/>
    <cellStyle name="Normal 5 5 4 3 2" xfId="1375" xr:uid="{A29EC600-9FEC-4D39-8796-BA7FE4E3AEBC}"/>
    <cellStyle name="Normal 5 5 4 3 2 2" xfId="1376" xr:uid="{6C7CFDA1-70FF-40C1-952E-F0CCE5EE9748}"/>
    <cellStyle name="Normal 5 5 4 3 3" xfId="1377" xr:uid="{C1A9FBDD-1473-4ADD-AF0B-C9FD95A38670}"/>
    <cellStyle name="Normal 5 5 4 3 4" xfId="2917" xr:uid="{D2F6791C-A7D5-4C54-BB28-3B760A755781}"/>
    <cellStyle name="Normal 5 5 4 4" xfId="1378" xr:uid="{D5004C53-B117-4BBA-84C5-B41F80BBDC8A}"/>
    <cellStyle name="Normal 5 5 4 4 2" xfId="1379" xr:uid="{BD4E4FC8-19BD-42DA-AFE2-D803B0F9BECA}"/>
    <cellStyle name="Normal 5 5 4 4 3" xfId="2918" xr:uid="{E19D219A-2D03-4A74-8E70-1B32EDDACFB2}"/>
    <cellStyle name="Normal 5 5 4 4 4" xfId="2919" xr:uid="{D98A2542-AC68-4DE4-8C42-C99279AA49A6}"/>
    <cellStyle name="Normal 5 5 4 5" xfId="1380" xr:uid="{D3D4F1C1-82AE-423E-B487-85DAC1B26021}"/>
    <cellStyle name="Normal 5 5 4 6" xfId="2920" xr:uid="{63F10F49-BB75-4EBB-B076-AFBB87565C38}"/>
    <cellStyle name="Normal 5 5 4 7" xfId="2921" xr:uid="{21FB7EB8-FF71-4CBF-9F5E-ACC4DFE52C9C}"/>
    <cellStyle name="Normal 5 5 5" xfId="308" xr:uid="{F2C599C6-E9B0-4A8A-A157-C7191558EDF0}"/>
    <cellStyle name="Normal 5 5 5 2" xfId="572" xr:uid="{324226F9-8912-4553-B11E-B5BA263ADE7F}"/>
    <cellStyle name="Normal 5 5 5 2 2" xfId="1381" xr:uid="{ADDBBB20-E3A6-40C4-B9DC-191765E954A2}"/>
    <cellStyle name="Normal 5 5 5 2 2 2" xfId="1382" xr:uid="{75BE270F-046F-4246-BBFD-D2A80900084E}"/>
    <cellStyle name="Normal 5 5 5 2 3" xfId="1383" xr:uid="{B5B5DA2B-8404-4174-896F-A29A9F1EEB99}"/>
    <cellStyle name="Normal 5 5 5 2 4" xfId="2922" xr:uid="{BFFCA6D8-4039-4A27-BA48-5448A1088E09}"/>
    <cellStyle name="Normal 5 5 5 3" xfId="1384" xr:uid="{BCCBF38B-5A3C-4FFD-A744-1B03180ECC13}"/>
    <cellStyle name="Normal 5 5 5 3 2" xfId="1385" xr:uid="{B97D6773-30EA-4FDD-8CC5-B764481117FC}"/>
    <cellStyle name="Normal 5 5 5 3 3" xfId="2923" xr:uid="{4BCF53E9-DD40-41A2-A6EF-E1DC883D119B}"/>
    <cellStyle name="Normal 5 5 5 3 4" xfId="2924" xr:uid="{A6E99F58-DC88-4064-826C-AB5FD6EB0EDD}"/>
    <cellStyle name="Normal 5 5 5 4" xfId="1386" xr:uid="{55A7D080-2ED7-4C70-AB0E-F56B25B77A92}"/>
    <cellStyle name="Normal 5 5 5 5" xfId="2925" xr:uid="{C93DBFDE-FF47-459A-BF9F-83D04E5C19A6}"/>
    <cellStyle name="Normal 5 5 5 6" xfId="2926" xr:uid="{2435AA09-123C-4A97-BB7A-61B7B8AEFF0E}"/>
    <cellStyle name="Normal 5 5 6" xfId="309" xr:uid="{35F7A155-5E23-42E6-8D10-9986460F41FF}"/>
    <cellStyle name="Normal 5 5 6 2" xfId="1387" xr:uid="{21A5F539-5690-48B4-8CE6-C869DE874317}"/>
    <cellStyle name="Normal 5 5 6 2 2" xfId="1388" xr:uid="{0D1428F2-8242-4BFB-9A4E-3B706835DE58}"/>
    <cellStyle name="Normal 5 5 6 2 3" xfId="2927" xr:uid="{D3656B97-EA3A-4F3E-97C5-4F61CF782D8B}"/>
    <cellStyle name="Normal 5 5 6 2 4" xfId="2928" xr:uid="{A78DC78F-6CF4-4149-B678-C60A1A802B16}"/>
    <cellStyle name="Normal 5 5 6 3" xfId="1389" xr:uid="{BBA7EB0C-84C5-4385-B56D-2629DC6FDD6E}"/>
    <cellStyle name="Normal 5 5 6 4" xfId="2929" xr:uid="{75971A7B-F9A6-407D-B72F-5C9762BE87DE}"/>
    <cellStyle name="Normal 5 5 6 5" xfId="2930" xr:uid="{B59B2F5C-71FA-4EEC-A845-0FE1654F8E29}"/>
    <cellStyle name="Normal 5 5 7" xfId="1390" xr:uid="{2F17EF48-545B-433A-9526-C4AE3A7CB3A5}"/>
    <cellStyle name="Normal 5 5 7 2" xfId="1391" xr:uid="{4C6890E4-2115-4EDF-84C3-4AA29EA2A9A7}"/>
    <cellStyle name="Normal 5 5 7 3" xfId="2931" xr:uid="{63775DD9-85DF-42A1-8280-59A55549D451}"/>
    <cellStyle name="Normal 5 5 7 4" xfId="2932" xr:uid="{C6873540-B84D-41A7-BB15-30CF707CB049}"/>
    <cellStyle name="Normal 5 5 8" xfId="1392" xr:uid="{8099A376-EE2B-4089-9A1D-F487561468A2}"/>
    <cellStyle name="Normal 5 5 8 2" xfId="2933" xr:uid="{926B3529-000B-4098-8DFE-F1F47FF41E39}"/>
    <cellStyle name="Normal 5 5 8 3" xfId="2934" xr:uid="{DC072A61-E681-49D8-A580-01490E0719DE}"/>
    <cellStyle name="Normal 5 5 8 4" xfId="2935" xr:uid="{FA56C26D-B5D0-4D9B-BC54-62061EC4F1B6}"/>
    <cellStyle name="Normal 5 5 9" xfId="2936" xr:uid="{ADB28579-9CA3-4654-A21E-DA77474C5AFB}"/>
    <cellStyle name="Normal 5 6" xfId="104" xr:uid="{CBF9CBCA-F7FF-4806-B25C-70053B23A55F}"/>
    <cellStyle name="Normal 5 6 10" xfId="2937" xr:uid="{C0520946-FC84-4B2F-AA48-ED4D57733A7C}"/>
    <cellStyle name="Normal 5 6 11" xfId="2938" xr:uid="{EAB15D4A-7130-4C5E-949E-28686F7F50DD}"/>
    <cellStyle name="Normal 5 6 2" xfId="105" xr:uid="{BDBB85AE-BC07-408B-9AF7-972D43013E5E}"/>
    <cellStyle name="Normal 5 6 2 2" xfId="310" xr:uid="{2A707F38-BEB8-49AB-B4AE-5A5B7C72F5D3}"/>
    <cellStyle name="Normal 5 6 2 2 2" xfId="573" xr:uid="{198168E0-C033-4C01-A3CF-FF0C9266699B}"/>
    <cellStyle name="Normal 5 6 2 2 2 2" xfId="574" xr:uid="{B0ADEA12-1EC7-4BAD-AE38-62589C99CA1C}"/>
    <cellStyle name="Normal 5 6 2 2 2 2 2" xfId="1393" xr:uid="{83A5058B-5DC4-4CF1-9868-D40FCD823592}"/>
    <cellStyle name="Normal 5 6 2 2 2 2 3" xfId="2939" xr:uid="{22ED4DAD-3971-4EBA-8E22-A834AF626DCF}"/>
    <cellStyle name="Normal 5 6 2 2 2 2 4" xfId="2940" xr:uid="{B7CFE2E0-2BCF-4317-B4E7-22E5A11ED988}"/>
    <cellStyle name="Normal 5 6 2 2 2 3" xfId="1394" xr:uid="{E250C46B-9392-42DF-A9C1-39F0A36BAE46}"/>
    <cellStyle name="Normal 5 6 2 2 2 3 2" xfId="2941" xr:uid="{A14FAFC7-4A7F-464D-8E8D-C977924D3CD5}"/>
    <cellStyle name="Normal 5 6 2 2 2 3 3" xfId="2942" xr:uid="{DC65DDDE-FE1F-43FB-8DA9-4D5767658D2D}"/>
    <cellStyle name="Normal 5 6 2 2 2 3 4" xfId="2943" xr:uid="{6CBD6F4D-2E86-4508-8D58-C8961B849C38}"/>
    <cellStyle name="Normal 5 6 2 2 2 4" xfId="2944" xr:uid="{8B45EC8E-9AAC-400B-90D7-4EB2F66C32C2}"/>
    <cellStyle name="Normal 5 6 2 2 2 5" xfId="2945" xr:uid="{0FF0BB8E-DF47-4C58-9566-1346B9154D67}"/>
    <cellStyle name="Normal 5 6 2 2 2 6" xfId="2946" xr:uid="{BCAC8427-A902-4C9A-8D58-DF4E2CE503B6}"/>
    <cellStyle name="Normal 5 6 2 2 3" xfId="575" xr:uid="{67F2DE0B-A537-4E06-89A8-B24E8818616F}"/>
    <cellStyle name="Normal 5 6 2 2 3 2" xfId="1395" xr:uid="{256054FB-28DB-44D3-91DB-11A1E0D56A30}"/>
    <cellStyle name="Normal 5 6 2 2 3 2 2" xfId="2947" xr:uid="{04D90335-CA9B-40BF-A4EF-0A7C191BD3F9}"/>
    <cellStyle name="Normal 5 6 2 2 3 2 3" xfId="2948" xr:uid="{BE4176E9-D46E-47F0-82F3-D78384F33184}"/>
    <cellStyle name="Normal 5 6 2 2 3 2 4" xfId="2949" xr:uid="{6D9BA0C4-14C4-411B-9BE9-DA449F52A003}"/>
    <cellStyle name="Normal 5 6 2 2 3 3" xfId="2950" xr:uid="{EAF4E274-4261-4E94-9F9A-0FD26B2A4499}"/>
    <cellStyle name="Normal 5 6 2 2 3 4" xfId="2951" xr:uid="{0D5FEBC4-552C-4C54-81DD-18758962E476}"/>
    <cellStyle name="Normal 5 6 2 2 3 5" xfId="2952" xr:uid="{078DC94A-D744-4599-B6A3-2C785EEA5138}"/>
    <cellStyle name="Normal 5 6 2 2 4" xfId="1396" xr:uid="{69A9DFF1-C88C-433F-BAD1-56A9F7182C94}"/>
    <cellStyle name="Normal 5 6 2 2 4 2" xfId="2953" xr:uid="{4A50CEEF-65DC-4EE8-B47B-52D14ECAC55E}"/>
    <cellStyle name="Normal 5 6 2 2 4 3" xfId="2954" xr:uid="{AEE41027-EC24-41B7-92C6-95D066A36922}"/>
    <cellStyle name="Normal 5 6 2 2 4 4" xfId="2955" xr:uid="{B056FA79-1100-4D99-A15D-60075E83941D}"/>
    <cellStyle name="Normal 5 6 2 2 5" xfId="2956" xr:uid="{7A238C29-DFDF-41F2-82FB-4FD126495FB5}"/>
    <cellStyle name="Normal 5 6 2 2 5 2" xfId="2957" xr:uid="{9C87B053-11DB-42A7-9633-6ECB03CD4C2B}"/>
    <cellStyle name="Normal 5 6 2 2 5 3" xfId="2958" xr:uid="{5455B149-EA9C-449C-AA08-15445F061874}"/>
    <cellStyle name="Normal 5 6 2 2 5 4" xfId="2959" xr:uid="{094E253E-F79D-488C-8EDC-B8A267D8BC7D}"/>
    <cellStyle name="Normal 5 6 2 2 6" xfId="2960" xr:uid="{0100D495-262C-46D6-A147-3AD8C118B9E9}"/>
    <cellStyle name="Normal 5 6 2 2 7" xfId="2961" xr:uid="{C61F713F-5072-44F6-8003-B5D1DC416E18}"/>
    <cellStyle name="Normal 5 6 2 2 8" xfId="2962" xr:uid="{EE3C5EEE-D990-4263-A265-10EDC3C9F0E1}"/>
    <cellStyle name="Normal 5 6 2 3" xfId="576" xr:uid="{3EEFFE39-981F-4F67-8A01-ED993064199A}"/>
    <cellStyle name="Normal 5 6 2 3 2" xfId="577" xr:uid="{31B6FA73-6B5D-4C17-A2A5-3C99D9195EC6}"/>
    <cellStyle name="Normal 5 6 2 3 2 2" xfId="578" xr:uid="{C3D7E32C-27EB-43F0-AEED-0E4C1E0118AD}"/>
    <cellStyle name="Normal 5 6 2 3 2 3" xfId="2963" xr:uid="{D259884A-7FDE-4A79-B32C-11DCBB139DDA}"/>
    <cellStyle name="Normal 5 6 2 3 2 4" xfId="2964" xr:uid="{325BBE91-B8B9-448C-B634-26D47928FFE1}"/>
    <cellStyle name="Normal 5 6 2 3 3" xfId="579" xr:uid="{FCDDF156-6C95-458C-B32C-7107AC3011A3}"/>
    <cellStyle name="Normal 5 6 2 3 3 2" xfId="2965" xr:uid="{EFB87FEA-81AC-4015-A7EC-388A095B49D3}"/>
    <cellStyle name="Normal 5 6 2 3 3 3" xfId="2966" xr:uid="{FCB9456F-72FA-4752-9D4E-2005C285A3A6}"/>
    <cellStyle name="Normal 5 6 2 3 3 4" xfId="2967" xr:uid="{D1FAEFCB-E606-44B5-9AB6-78C9E0A67132}"/>
    <cellStyle name="Normal 5 6 2 3 4" xfId="2968" xr:uid="{FC80ECA9-19D7-402C-B6F1-DA8570293992}"/>
    <cellStyle name="Normal 5 6 2 3 5" xfId="2969" xr:uid="{B6D37E57-12D1-4571-9255-84988E0B2C0B}"/>
    <cellStyle name="Normal 5 6 2 3 6" xfId="2970" xr:uid="{F00C4110-D63B-48E9-8380-26EE3DD673A7}"/>
    <cellStyle name="Normal 5 6 2 4" xfId="580" xr:uid="{DC82D931-D17C-404A-A51E-5D2481937041}"/>
    <cellStyle name="Normal 5 6 2 4 2" xfId="581" xr:uid="{39445312-8BC7-4559-830E-8056AB33B37F}"/>
    <cellStyle name="Normal 5 6 2 4 2 2" xfId="2971" xr:uid="{B1AB027A-5AC9-4C81-9CB7-EA241F65CFBD}"/>
    <cellStyle name="Normal 5 6 2 4 2 3" xfId="2972" xr:uid="{E0D2B123-CE12-484F-8576-AD1CEF429A08}"/>
    <cellStyle name="Normal 5 6 2 4 2 4" xfId="2973" xr:uid="{8FCD0131-DAFE-44CD-A402-D0F6E4A677E3}"/>
    <cellStyle name="Normal 5 6 2 4 3" xfId="2974" xr:uid="{DDF075D9-760C-45C3-9858-FDB92792971C}"/>
    <cellStyle name="Normal 5 6 2 4 4" xfId="2975" xr:uid="{FC0BF22A-2631-453D-824D-209A03342217}"/>
    <cellStyle name="Normal 5 6 2 4 5" xfId="2976" xr:uid="{704BA193-3D0B-46A2-8F21-68A6CA80CCA9}"/>
    <cellStyle name="Normal 5 6 2 5" xfId="582" xr:uid="{9E5C286A-F79F-4662-BCDF-486C33E26CE8}"/>
    <cellStyle name="Normal 5 6 2 5 2" xfId="2977" xr:uid="{0978D4EC-8138-4964-B609-E9E2AF1823B9}"/>
    <cellStyle name="Normal 5 6 2 5 3" xfId="2978" xr:uid="{9434A8A9-86C3-4C9A-B619-032508B22B79}"/>
    <cellStyle name="Normal 5 6 2 5 4" xfId="2979" xr:uid="{C0091CD4-FFB0-4FA3-A35E-AE140475A8D6}"/>
    <cellStyle name="Normal 5 6 2 6" xfId="2980" xr:uid="{8B5A5C8A-4060-42A0-9EFC-BDEF1BF98137}"/>
    <cellStyle name="Normal 5 6 2 6 2" xfId="2981" xr:uid="{F8A30FF1-BB81-49B7-B402-A110EE60D904}"/>
    <cellStyle name="Normal 5 6 2 6 3" xfId="2982" xr:uid="{125EA4C3-2F9C-4B15-83BC-8AB42A2487E3}"/>
    <cellStyle name="Normal 5 6 2 6 4" xfId="2983" xr:uid="{ED0CCD89-9798-446D-97DF-1148B7CA3C78}"/>
    <cellStyle name="Normal 5 6 2 7" xfId="2984" xr:uid="{19EB82DA-C8F8-407D-90BA-07097D0977E4}"/>
    <cellStyle name="Normal 5 6 2 8" xfId="2985" xr:uid="{EEC2A908-6EB3-4A6E-9A30-7DC032C269B9}"/>
    <cellStyle name="Normal 5 6 2 9" xfId="2986" xr:uid="{3716AA97-D14F-46CC-A68B-06CCBBA374EB}"/>
    <cellStyle name="Normal 5 6 3" xfId="311" xr:uid="{C63E9591-56AE-4754-8C92-92DB6A7651DF}"/>
    <cellStyle name="Normal 5 6 3 2" xfId="583" xr:uid="{9048304D-13CC-4CD1-B88F-F82FAF0DEE7E}"/>
    <cellStyle name="Normal 5 6 3 2 2" xfId="584" xr:uid="{F3A392D2-9D86-40AD-BCEC-140B7AD1D9D0}"/>
    <cellStyle name="Normal 5 6 3 2 2 2" xfId="1397" xr:uid="{8BF553AF-0BBA-414E-A17A-1EF427653ED0}"/>
    <cellStyle name="Normal 5 6 3 2 2 2 2" xfId="1398" xr:uid="{407B1D92-396D-4696-B79E-E0593F560EFE}"/>
    <cellStyle name="Normal 5 6 3 2 2 3" xfId="1399" xr:uid="{17E48791-CC21-4FDE-B471-2043790C0484}"/>
    <cellStyle name="Normal 5 6 3 2 2 4" xfId="2987" xr:uid="{5A7907FC-8665-4B89-92AD-9F0B913D9B96}"/>
    <cellStyle name="Normal 5 6 3 2 3" xfId="1400" xr:uid="{38BE0613-1B82-4065-9A38-563AC7A1E237}"/>
    <cellStyle name="Normal 5 6 3 2 3 2" xfId="1401" xr:uid="{7CFB9D0D-ECFA-431D-8E32-3CB59A798E9A}"/>
    <cellStyle name="Normal 5 6 3 2 3 3" xfId="2988" xr:uid="{6A00C9F7-C903-4880-BF5E-CA57244756A2}"/>
    <cellStyle name="Normal 5 6 3 2 3 4" xfId="2989" xr:uid="{F95BD59B-9D33-49DB-A6ED-7B10F103E94C}"/>
    <cellStyle name="Normal 5 6 3 2 4" xfId="1402" xr:uid="{52E00B6E-7B76-4C45-9181-2E03D928C8DC}"/>
    <cellStyle name="Normal 5 6 3 2 5" xfId="2990" xr:uid="{F8F60488-0B8B-4C86-B82E-EF6ABB04F826}"/>
    <cellStyle name="Normal 5 6 3 2 6" xfId="2991" xr:uid="{498A0607-7652-4838-8EA2-77449C3C4084}"/>
    <cellStyle name="Normal 5 6 3 3" xfId="585" xr:uid="{803644A8-62C6-4870-8F22-C220BB14DA58}"/>
    <cellStyle name="Normal 5 6 3 3 2" xfId="1403" xr:uid="{C34A4E44-F687-4DA5-842A-D409B6B63E0F}"/>
    <cellStyle name="Normal 5 6 3 3 2 2" xfId="1404" xr:uid="{E846B791-BBE2-47B0-82AB-EFCEDA9ABCF6}"/>
    <cellStyle name="Normal 5 6 3 3 2 3" xfId="2992" xr:uid="{B421BC92-DC05-4F49-946F-C2534DE4CDD3}"/>
    <cellStyle name="Normal 5 6 3 3 2 4" xfId="2993" xr:uid="{03F6601D-38CA-4DD3-B700-DFEE3E2A64A1}"/>
    <cellStyle name="Normal 5 6 3 3 3" xfId="1405" xr:uid="{B176DE30-B372-45EA-AEB2-B90CEFDECEF2}"/>
    <cellStyle name="Normal 5 6 3 3 4" xfId="2994" xr:uid="{30C676E2-25C8-444A-A3D8-CEEBB9579B37}"/>
    <cellStyle name="Normal 5 6 3 3 5" xfId="2995" xr:uid="{CC7C8CA4-BCC2-4CAA-B37E-BAAAEBA2C113}"/>
    <cellStyle name="Normal 5 6 3 4" xfId="1406" xr:uid="{2625A7F8-B855-4280-B887-F9D52F23B137}"/>
    <cellStyle name="Normal 5 6 3 4 2" xfId="1407" xr:uid="{00F97483-458F-4EC5-909C-45DC7E4B5696}"/>
    <cellStyle name="Normal 5 6 3 4 3" xfId="2996" xr:uid="{A28125C5-AE81-4CF5-AE13-51362A6871AA}"/>
    <cellStyle name="Normal 5 6 3 4 4" xfId="2997" xr:uid="{4ACF0CAA-1B38-4B62-8CC2-B4128C6E027B}"/>
    <cellStyle name="Normal 5 6 3 5" xfId="1408" xr:uid="{173E464D-9509-4EF9-8485-1088B51882DB}"/>
    <cellStyle name="Normal 5 6 3 5 2" xfId="2998" xr:uid="{421CCAB4-DADD-4F09-915D-D42ECC4F676E}"/>
    <cellStyle name="Normal 5 6 3 5 3" xfId="2999" xr:uid="{4C12EFB8-9CD4-414E-B33D-22C8D579F24A}"/>
    <cellStyle name="Normal 5 6 3 5 4" xfId="3000" xr:uid="{DA792155-8C49-402A-AD00-F13D5294B1DF}"/>
    <cellStyle name="Normal 5 6 3 6" xfId="3001" xr:uid="{6F541B91-407A-42F2-80AE-4D1573E803A6}"/>
    <cellStyle name="Normal 5 6 3 7" xfId="3002" xr:uid="{E6EAA927-28B7-4B1C-B360-A0E83C367C9A}"/>
    <cellStyle name="Normal 5 6 3 8" xfId="3003" xr:uid="{F1A1E9DF-DE8B-47D0-A824-A8E447C23CA0}"/>
    <cellStyle name="Normal 5 6 4" xfId="312" xr:uid="{394DE3DF-7BC8-4A79-9310-C14065615CFF}"/>
    <cellStyle name="Normal 5 6 4 2" xfId="586" xr:uid="{F054C74E-9C58-4D7E-9470-4E1EB800E41F}"/>
    <cellStyle name="Normal 5 6 4 2 2" xfId="587" xr:uid="{53694CE7-84E1-408A-ABE0-23731A269A11}"/>
    <cellStyle name="Normal 5 6 4 2 2 2" xfId="1409" xr:uid="{FC9238EF-9FBC-4401-ACE2-078376A47280}"/>
    <cellStyle name="Normal 5 6 4 2 2 3" xfId="3004" xr:uid="{5899EA9A-13ED-4847-8F8C-B321D8E2AE24}"/>
    <cellStyle name="Normal 5 6 4 2 2 4" xfId="3005" xr:uid="{548FC2AB-ED60-4896-858B-C0216795CBC5}"/>
    <cellStyle name="Normal 5 6 4 2 3" xfId="1410" xr:uid="{A7C7744A-32AD-40AC-BA27-D26E25C4DF69}"/>
    <cellStyle name="Normal 5 6 4 2 4" xfId="3006" xr:uid="{C8C01214-2A72-43AD-9EDD-F8B36C37B6E4}"/>
    <cellStyle name="Normal 5 6 4 2 5" xfId="3007" xr:uid="{2F8B8836-0AE0-45E0-A264-BAA1787E1D6A}"/>
    <cellStyle name="Normal 5 6 4 3" xfId="588" xr:uid="{F1417221-318F-4453-8313-7A9B205A5953}"/>
    <cellStyle name="Normal 5 6 4 3 2" xfId="1411" xr:uid="{743C7B8C-0D17-4A82-9151-F2DAAFA54455}"/>
    <cellStyle name="Normal 5 6 4 3 3" xfId="3008" xr:uid="{E51A4D10-C463-4056-B995-79B7D56A13B8}"/>
    <cellStyle name="Normal 5 6 4 3 4" xfId="3009" xr:uid="{301D20F8-B098-4768-9E6E-DF825F8913D5}"/>
    <cellStyle name="Normal 5 6 4 4" xfId="1412" xr:uid="{4ADCEE69-AE3C-4E79-BA0B-4EE204E195F2}"/>
    <cellStyle name="Normal 5 6 4 4 2" xfId="3010" xr:uid="{72DEB923-2D1D-427B-8C9C-F277A6AB56E1}"/>
    <cellStyle name="Normal 5 6 4 4 3" xfId="3011" xr:uid="{871D0F1D-5A63-4979-A8B8-0F6DA91146A3}"/>
    <cellStyle name="Normal 5 6 4 4 4" xfId="3012" xr:uid="{6CF7C9B3-1062-48B3-ACE5-B209AAEEB54C}"/>
    <cellStyle name="Normal 5 6 4 5" xfId="3013" xr:uid="{C1936A0C-B6BA-4E84-B8F7-3C5183727450}"/>
    <cellStyle name="Normal 5 6 4 6" xfId="3014" xr:uid="{E8AFBE2F-F7D5-45FC-A27E-4DC404BE0E06}"/>
    <cellStyle name="Normal 5 6 4 7" xfId="3015" xr:uid="{6B0892A6-B4D9-4C4C-BA08-65FB2141804E}"/>
    <cellStyle name="Normal 5 6 5" xfId="313" xr:uid="{3B5C1D18-0EBC-48CC-98ED-34B659B5822E}"/>
    <cellStyle name="Normal 5 6 5 2" xfId="589" xr:uid="{45A5F5F2-4147-4337-A190-238C010044FF}"/>
    <cellStyle name="Normal 5 6 5 2 2" xfId="1413" xr:uid="{35853B7C-B0C8-45F2-B504-4C403CCC6ABC}"/>
    <cellStyle name="Normal 5 6 5 2 3" xfId="3016" xr:uid="{F07D50FC-4E04-4915-8FD4-C4E94CAB9B88}"/>
    <cellStyle name="Normal 5 6 5 2 4" xfId="3017" xr:uid="{0D02AD01-EA8A-4794-8C9B-40817835A466}"/>
    <cellStyle name="Normal 5 6 5 3" xfId="1414" xr:uid="{60506C40-1F8D-4CEE-B32F-C8E01254C66F}"/>
    <cellStyle name="Normal 5 6 5 3 2" xfId="3018" xr:uid="{2694F23A-2062-42F2-97D3-294E549A66E4}"/>
    <cellStyle name="Normal 5 6 5 3 3" xfId="3019" xr:uid="{142CA8DB-E445-4DBC-8CB0-35D6C7EC8E5D}"/>
    <cellStyle name="Normal 5 6 5 3 4" xfId="3020" xr:uid="{1711AE01-886F-4043-B96B-2F2204EAA1D2}"/>
    <cellStyle name="Normal 5 6 5 4" xfId="3021" xr:uid="{3D7A3E22-EC49-48E3-AFB3-E5315A757B09}"/>
    <cellStyle name="Normal 5 6 5 5" xfId="3022" xr:uid="{4FA0C70C-506B-4F73-BD0B-304FB2AEF896}"/>
    <cellStyle name="Normal 5 6 5 6" xfId="3023" xr:uid="{F4BC0E51-3A0F-4C65-B0B9-F443A30B914C}"/>
    <cellStyle name="Normal 5 6 6" xfId="590" xr:uid="{E360C3A6-E4CE-4967-8650-452A886681EF}"/>
    <cellStyle name="Normal 5 6 6 2" xfId="1415" xr:uid="{3DAC8BE8-0FA1-476F-8983-923536F7687E}"/>
    <cellStyle name="Normal 5 6 6 2 2" xfId="3024" xr:uid="{77E1A45F-CCC6-4235-9D92-FA00FC25CB77}"/>
    <cellStyle name="Normal 5 6 6 2 3" xfId="3025" xr:uid="{AB44336A-2310-4791-81FF-B053110FE8F9}"/>
    <cellStyle name="Normal 5 6 6 2 4" xfId="3026" xr:uid="{0C42E658-AD68-44D7-9F14-3AAAEAE3CD48}"/>
    <cellStyle name="Normal 5 6 6 3" xfId="3027" xr:uid="{9357F548-177B-4DFC-A95D-0B5411F514BD}"/>
    <cellStyle name="Normal 5 6 6 4" xfId="3028" xr:uid="{23B13F4D-F30F-4386-BC43-15B5E82D8A72}"/>
    <cellStyle name="Normal 5 6 6 5" xfId="3029" xr:uid="{3A895132-9FAD-40B9-AEAC-8F0EEC652236}"/>
    <cellStyle name="Normal 5 6 7" xfId="1416" xr:uid="{64EA9624-CF72-47C6-8594-044D77C3E432}"/>
    <cellStyle name="Normal 5 6 7 2" xfId="3030" xr:uid="{CF274FBC-C598-4CCB-8A79-0AE828E7D002}"/>
    <cellStyle name="Normal 5 6 7 3" xfId="3031" xr:uid="{D48BF934-F074-4A1B-BE26-7B2222E3740B}"/>
    <cellStyle name="Normal 5 6 7 4" xfId="3032" xr:uid="{07F2F708-9B8E-4F2B-8256-AC0FCDEAF10E}"/>
    <cellStyle name="Normal 5 6 8" xfId="3033" xr:uid="{297C3F4B-40F3-4467-A5E4-6409DD242299}"/>
    <cellStyle name="Normal 5 6 8 2" xfId="3034" xr:uid="{FC6B2B41-9EDD-4C55-A3E0-A6386B53D920}"/>
    <cellStyle name="Normal 5 6 8 3" xfId="3035" xr:uid="{4D7D29B5-7874-4BAF-AC04-5C0673711632}"/>
    <cellStyle name="Normal 5 6 8 4" xfId="3036" xr:uid="{206EFA33-512C-42E4-9926-9E3C1F7D2521}"/>
    <cellStyle name="Normal 5 6 9" xfId="3037" xr:uid="{74DAEF34-E0EE-46E2-8741-FE71F6075CD2}"/>
    <cellStyle name="Normal 5 7" xfId="106" xr:uid="{F54769D6-009F-43DC-8903-3AF5B5EA42EF}"/>
    <cellStyle name="Normal 5 7 2" xfId="107" xr:uid="{A868A022-97CE-4540-867F-6EB9CF5DA2E7}"/>
    <cellStyle name="Normal 5 7 2 2" xfId="314" xr:uid="{37CFDC15-F04D-4D61-A560-5A2B3EA99F74}"/>
    <cellStyle name="Normal 5 7 2 2 2" xfId="591" xr:uid="{CBD4D997-5145-4E37-9025-6217F59F6755}"/>
    <cellStyle name="Normal 5 7 2 2 2 2" xfId="1417" xr:uid="{21551EF4-B28C-49E9-904C-F89F4DB3F94B}"/>
    <cellStyle name="Normal 5 7 2 2 2 3" xfId="3038" xr:uid="{8FB67C1B-B2A4-45D9-B407-F33A0F68C1CF}"/>
    <cellStyle name="Normal 5 7 2 2 2 4" xfId="3039" xr:uid="{1D6BC76C-988B-4B0A-A139-818C0C6D51A9}"/>
    <cellStyle name="Normal 5 7 2 2 3" xfId="1418" xr:uid="{E8AB093C-709D-468A-80C9-4E6B35855988}"/>
    <cellStyle name="Normal 5 7 2 2 3 2" xfId="3040" xr:uid="{B659A26C-7518-44DA-879A-E49CF01F8A7B}"/>
    <cellStyle name="Normal 5 7 2 2 3 3" xfId="3041" xr:uid="{9499F3BB-82AF-4EFE-BCBF-ABECF62E49E9}"/>
    <cellStyle name="Normal 5 7 2 2 3 4" xfId="3042" xr:uid="{35D37E27-F19B-4A3D-8AEA-862B0F88E2BD}"/>
    <cellStyle name="Normal 5 7 2 2 4" xfId="3043" xr:uid="{62823199-3AC7-4EEB-8854-3561EDF7D2B1}"/>
    <cellStyle name="Normal 5 7 2 2 5" xfId="3044" xr:uid="{E9B9C69F-71F9-44A0-9BFE-323D34BCB3ED}"/>
    <cellStyle name="Normal 5 7 2 2 6" xfId="3045" xr:uid="{C1C8558C-9147-418A-895F-403BBB57DC48}"/>
    <cellStyle name="Normal 5 7 2 3" xfId="592" xr:uid="{6FBC3560-E74B-4C2A-B26C-F88AE49E338A}"/>
    <cellStyle name="Normal 5 7 2 3 2" xfId="1419" xr:uid="{B24BCAB6-03FE-48A7-BE71-60FB05D3AE57}"/>
    <cellStyle name="Normal 5 7 2 3 2 2" xfId="3046" xr:uid="{FDDE7565-ECAF-4A3D-BA21-56BB485AB074}"/>
    <cellStyle name="Normal 5 7 2 3 2 3" xfId="3047" xr:uid="{239D8C1B-0173-417B-BBA4-9D3E47880342}"/>
    <cellStyle name="Normal 5 7 2 3 2 4" xfId="3048" xr:uid="{8E01AE6A-C68A-4C3D-BFDC-0D73C3BF6895}"/>
    <cellStyle name="Normal 5 7 2 3 3" xfId="3049" xr:uid="{6AB89464-7EF9-4CAE-BFC5-C356387A5AB0}"/>
    <cellStyle name="Normal 5 7 2 3 4" xfId="3050" xr:uid="{5DCF24E6-0B83-4479-85A3-0A1719600CF0}"/>
    <cellStyle name="Normal 5 7 2 3 5" xfId="3051" xr:uid="{36135823-69B2-4C3F-8824-00FD4992FC58}"/>
    <cellStyle name="Normal 5 7 2 4" xfId="1420" xr:uid="{5CC59895-6C60-4DD7-BA0E-A790F9176B47}"/>
    <cellStyle name="Normal 5 7 2 4 2" xfId="3052" xr:uid="{56CF54B4-68AB-454E-A5D8-E50B70DA2760}"/>
    <cellStyle name="Normal 5 7 2 4 3" xfId="3053" xr:uid="{53648334-B589-455E-A062-AEB35D451BD4}"/>
    <cellStyle name="Normal 5 7 2 4 4" xfId="3054" xr:uid="{75400EF4-5FB9-4FC1-A570-CEC2DB51FE89}"/>
    <cellStyle name="Normal 5 7 2 5" xfId="3055" xr:uid="{D96B87EC-099D-4193-B65F-70F870287B88}"/>
    <cellStyle name="Normal 5 7 2 5 2" xfId="3056" xr:uid="{2CBEE7ED-C58A-41EC-9A1F-0F75F12EE70A}"/>
    <cellStyle name="Normal 5 7 2 5 3" xfId="3057" xr:uid="{205863D7-6D70-4891-9EBD-84AAC48020B9}"/>
    <cellStyle name="Normal 5 7 2 5 4" xfId="3058" xr:uid="{5250B389-76A0-432A-8603-DEA33FE0EF68}"/>
    <cellStyle name="Normal 5 7 2 6" xfId="3059" xr:uid="{96B01F60-6819-4673-8AD1-CC22B5943296}"/>
    <cellStyle name="Normal 5 7 2 7" xfId="3060" xr:uid="{8773659A-5465-497F-AA12-A43DBBA75EB1}"/>
    <cellStyle name="Normal 5 7 2 8" xfId="3061" xr:uid="{3E4D99CD-F9FD-4A5B-9C18-3EB4C24A23BE}"/>
    <cellStyle name="Normal 5 7 3" xfId="315" xr:uid="{2EEDC02A-1864-4C0E-91F4-F727C9DDDE49}"/>
    <cellStyle name="Normal 5 7 3 2" xfId="593" xr:uid="{4D80ACCD-8C55-47C5-8A51-CD1143E12DCC}"/>
    <cellStyle name="Normal 5 7 3 2 2" xfId="594" xr:uid="{13DFA7B5-5A3E-4DCC-A585-028883D0BBC5}"/>
    <cellStyle name="Normal 5 7 3 2 3" xfId="3062" xr:uid="{2580D91A-62C2-4387-B8AF-070A1FB5EA28}"/>
    <cellStyle name="Normal 5 7 3 2 4" xfId="3063" xr:uid="{B338AFBA-3000-4AEA-8FA1-AC1C5EDB8014}"/>
    <cellStyle name="Normal 5 7 3 3" xfId="595" xr:uid="{109F5575-CCA3-42D4-8C37-32FE4E0A52C9}"/>
    <cellStyle name="Normal 5 7 3 3 2" xfId="3064" xr:uid="{D9BF40CA-A76E-4225-BC8F-C2F6C1BF4749}"/>
    <cellStyle name="Normal 5 7 3 3 3" xfId="3065" xr:uid="{9C29524E-D0FB-49F6-BCB8-D90C08C926D6}"/>
    <cellStyle name="Normal 5 7 3 3 4" xfId="3066" xr:uid="{FAD08A1B-0933-459B-AE5C-74B589A84834}"/>
    <cellStyle name="Normal 5 7 3 4" xfId="3067" xr:uid="{CE024E5C-4389-4729-9C8A-9F434C2FE7F5}"/>
    <cellStyle name="Normal 5 7 3 5" xfId="3068" xr:uid="{F2C330FA-E145-4363-9C58-EC150565B4E9}"/>
    <cellStyle name="Normal 5 7 3 6" xfId="3069" xr:uid="{1AF3D193-AD54-467B-BBAC-D66B4368A9D7}"/>
    <cellStyle name="Normal 5 7 4" xfId="316" xr:uid="{4FD9C9F9-AAB6-4A46-AAFE-388979687821}"/>
    <cellStyle name="Normal 5 7 4 2" xfId="596" xr:uid="{6D533FD7-D277-41BC-B7FE-F7D3D0C9018A}"/>
    <cellStyle name="Normal 5 7 4 2 2" xfId="3070" xr:uid="{CDD06994-3226-4B3D-806F-FFEB9B1C42F0}"/>
    <cellStyle name="Normal 5 7 4 2 3" xfId="3071" xr:uid="{993D29D9-41E1-456E-B370-18638B2A0EB0}"/>
    <cellStyle name="Normal 5 7 4 2 4" xfId="3072" xr:uid="{731A96A5-8BD9-44EC-9F32-570C7ED59327}"/>
    <cellStyle name="Normal 5 7 4 3" xfId="3073" xr:uid="{F9B06ED7-C93B-4E18-BEE8-E84FE2322883}"/>
    <cellStyle name="Normal 5 7 4 4" xfId="3074" xr:uid="{C4112093-1447-4202-9D37-EACF6324DB06}"/>
    <cellStyle name="Normal 5 7 4 5" xfId="3075" xr:uid="{81A4042A-C710-4C66-9616-F1E0B1753E14}"/>
    <cellStyle name="Normal 5 7 5" xfId="597" xr:uid="{B98FEB69-47AC-4BB6-9E22-481C60F08E17}"/>
    <cellStyle name="Normal 5 7 5 2" xfId="3076" xr:uid="{8439227E-3803-48CC-9932-84A9C94FA5E2}"/>
    <cellStyle name="Normal 5 7 5 3" xfId="3077" xr:uid="{E49CE365-A663-4E51-9988-5CE294050622}"/>
    <cellStyle name="Normal 5 7 5 4" xfId="3078" xr:uid="{BF70A408-3AFF-4AA2-A46F-B56F1D94327E}"/>
    <cellStyle name="Normal 5 7 6" xfId="3079" xr:uid="{E980BD93-0682-4C90-B417-EDEF3D9F0AE8}"/>
    <cellStyle name="Normal 5 7 6 2" xfId="3080" xr:uid="{008CCD0D-D40B-4156-AE5E-1FED16808125}"/>
    <cellStyle name="Normal 5 7 6 3" xfId="3081" xr:uid="{0E34FAE3-9C4C-4E8F-AA00-620C70FA3712}"/>
    <cellStyle name="Normal 5 7 6 4" xfId="3082" xr:uid="{1626D1C5-411F-4206-A810-BA60F7912DCE}"/>
    <cellStyle name="Normal 5 7 7" xfId="3083" xr:uid="{9ACA4BD0-681F-4880-99AD-479EDA79F4ED}"/>
    <cellStyle name="Normal 5 7 8" xfId="3084" xr:uid="{B095460D-E82A-4F0F-8C01-023687337057}"/>
    <cellStyle name="Normal 5 7 9" xfId="3085" xr:uid="{03EC62F4-275C-42CF-B9DE-0C552FDF6FEA}"/>
    <cellStyle name="Normal 5 8" xfId="108" xr:uid="{F6937EA6-39B9-411E-9088-8AE6499ECCB2}"/>
    <cellStyle name="Normal 5 8 2" xfId="317" xr:uid="{84E323C3-4C6F-4EE4-AD37-9FAB64B8B844}"/>
    <cellStyle name="Normal 5 8 2 2" xfId="598" xr:uid="{DFE6D766-9956-4147-91BF-61522DE1003D}"/>
    <cellStyle name="Normal 5 8 2 2 2" xfId="1421" xr:uid="{2791CF0F-E5DC-4DB5-B8D1-023D655BA524}"/>
    <cellStyle name="Normal 5 8 2 2 2 2" xfId="1422" xr:uid="{A77588AC-4BE3-4D1B-9B78-7196CFA0686B}"/>
    <cellStyle name="Normal 5 8 2 2 3" xfId="1423" xr:uid="{98C4A811-8DEE-4902-95CA-5A1C4553CA25}"/>
    <cellStyle name="Normal 5 8 2 2 4" xfId="3086" xr:uid="{AF6ACB32-1AB9-4D50-8D1D-9EF667879446}"/>
    <cellStyle name="Normal 5 8 2 3" xfId="1424" xr:uid="{C0E2D557-41DD-4E67-A2F1-A7BE4A347F64}"/>
    <cellStyle name="Normal 5 8 2 3 2" xfId="1425" xr:uid="{04BBEB4B-BC1E-468B-AE53-7FA62C163441}"/>
    <cellStyle name="Normal 5 8 2 3 3" xfId="3087" xr:uid="{1CDA8A7D-242F-437D-967B-EB5209052548}"/>
    <cellStyle name="Normal 5 8 2 3 4" xfId="3088" xr:uid="{9D5ED468-7941-421A-B974-64A66A2C2839}"/>
    <cellStyle name="Normal 5 8 2 4" xfId="1426" xr:uid="{E9CF2563-A9AF-4834-81CA-253064D30B70}"/>
    <cellStyle name="Normal 5 8 2 5" xfId="3089" xr:uid="{52398427-ED81-4BEF-943B-22B8672FCDCB}"/>
    <cellStyle name="Normal 5 8 2 6" xfId="3090" xr:uid="{9C77AEB4-0E24-4FA5-A6DC-AD93E8BAB298}"/>
    <cellStyle name="Normal 5 8 3" xfId="599" xr:uid="{24F43D0E-74A4-4DE2-A095-D7054515C55A}"/>
    <cellStyle name="Normal 5 8 3 2" xfId="1427" xr:uid="{BFBA9B3B-F951-46D6-A09C-8E8BBDE23583}"/>
    <cellStyle name="Normal 5 8 3 2 2" xfId="1428" xr:uid="{DC24F18F-35C7-4239-B5DD-1865D825D96E}"/>
    <cellStyle name="Normal 5 8 3 2 3" xfId="3091" xr:uid="{1398F475-4A19-426D-8073-E8486E37B92B}"/>
    <cellStyle name="Normal 5 8 3 2 4" xfId="3092" xr:uid="{E9ABBC3D-7748-48C1-AC49-59662FE1B776}"/>
    <cellStyle name="Normal 5 8 3 3" xfId="1429" xr:uid="{0974D918-7016-4F3A-B15E-4C5D8B637DF9}"/>
    <cellStyle name="Normal 5 8 3 4" xfId="3093" xr:uid="{62AA6500-41FD-4D6F-BFDD-94957B02AF95}"/>
    <cellStyle name="Normal 5 8 3 5" xfId="3094" xr:uid="{519FBADB-C000-4BB3-8629-D5B67AD03C1B}"/>
    <cellStyle name="Normal 5 8 4" xfId="1430" xr:uid="{85643773-73D6-4CBE-8CCC-5A0D43D18877}"/>
    <cellStyle name="Normal 5 8 4 2" xfId="1431" xr:uid="{8B5006AB-AD87-4A73-8DE5-D5ACC83C32F0}"/>
    <cellStyle name="Normal 5 8 4 3" xfId="3095" xr:uid="{CCA10F0E-0186-4577-AF32-891BA0C9A97A}"/>
    <cellStyle name="Normal 5 8 4 4" xfId="3096" xr:uid="{CFE407EA-CE33-4D4C-B010-0316BD6204F6}"/>
    <cellStyle name="Normal 5 8 5" xfId="1432" xr:uid="{AFA9A78E-718D-4CCF-A0AD-C005FF636D23}"/>
    <cellStyle name="Normal 5 8 5 2" xfId="3097" xr:uid="{8BA03981-2DD9-4685-8E94-B8307B955002}"/>
    <cellStyle name="Normal 5 8 5 3" xfId="3098" xr:uid="{7C591FF8-A7DC-4AE1-B926-649D61BD1FEC}"/>
    <cellStyle name="Normal 5 8 5 4" xfId="3099" xr:uid="{E420327F-DFDC-4442-AC01-048D2CAFFF15}"/>
    <cellStyle name="Normal 5 8 6" xfId="3100" xr:uid="{02E9611E-9E46-444E-941B-BDA19D18102E}"/>
    <cellStyle name="Normal 5 8 7" xfId="3101" xr:uid="{10DC45DD-3EB3-4573-80F3-3ADA477A110A}"/>
    <cellStyle name="Normal 5 8 8" xfId="3102" xr:uid="{04E7109F-D4C0-429F-B659-40593166BA7E}"/>
    <cellStyle name="Normal 5 9" xfId="318" xr:uid="{E7580B27-3FA0-457E-A83E-9DE65E7E5841}"/>
    <cellStyle name="Normal 5 9 2" xfId="600" xr:uid="{C909EF40-796D-4DF3-B0B8-C1A34FA07A90}"/>
    <cellStyle name="Normal 5 9 2 2" xfId="601" xr:uid="{BA2DAC91-B247-49E2-998A-7260A9A8CC49}"/>
    <cellStyle name="Normal 5 9 2 2 2" xfId="1433" xr:uid="{12DF87A8-BA84-47CE-BCE7-12481F19CB61}"/>
    <cellStyle name="Normal 5 9 2 2 3" xfId="3103" xr:uid="{43858BBA-DC93-4719-AB55-0633BAA30263}"/>
    <cellStyle name="Normal 5 9 2 2 4" xfId="3104" xr:uid="{34B2032C-03AD-41AE-9558-2650369C237C}"/>
    <cellStyle name="Normal 5 9 2 3" xfId="1434" xr:uid="{31883A94-40B1-4127-A88E-E456435D1C7A}"/>
    <cellStyle name="Normal 5 9 2 4" xfId="3105" xr:uid="{0DEB7F2B-755C-4C17-A704-080E26304A00}"/>
    <cellStyle name="Normal 5 9 2 5" xfId="3106" xr:uid="{35AA8ED6-AE43-4B9A-A113-ECFF39FA4339}"/>
    <cellStyle name="Normal 5 9 3" xfId="602" xr:uid="{9CC3735E-B0B0-4213-A788-EF5B57AD8A1D}"/>
    <cellStyle name="Normal 5 9 3 2" xfId="1435" xr:uid="{05447C8B-9980-40AF-A2F2-2307FD3B89BA}"/>
    <cellStyle name="Normal 5 9 3 3" xfId="3107" xr:uid="{A217D57C-67D1-4235-A32C-8D52836A1E47}"/>
    <cellStyle name="Normal 5 9 3 4" xfId="3108" xr:uid="{A6AFD096-D36E-40AF-A7B2-BC7A25100904}"/>
    <cellStyle name="Normal 5 9 4" xfId="1436" xr:uid="{01B5A6BB-F7FB-42B4-BE61-55C91B250003}"/>
    <cellStyle name="Normal 5 9 4 2" xfId="3109" xr:uid="{D7030CB9-A488-4909-A288-D65E3F126E0E}"/>
    <cellStyle name="Normal 5 9 4 3" xfId="3110" xr:uid="{92B6B9BC-2DC6-4435-87B1-13D36346DB70}"/>
    <cellStyle name="Normal 5 9 4 4" xfId="3111" xr:uid="{6FBCF850-FD47-4FA7-8673-40878DF64942}"/>
    <cellStyle name="Normal 5 9 5" xfId="3112" xr:uid="{01FD26D2-2B9F-4B95-916D-ADA7350CF1A4}"/>
    <cellStyle name="Normal 5 9 6" xfId="3113" xr:uid="{814D9D3B-5CDA-4557-966E-16C122142771}"/>
    <cellStyle name="Normal 5 9 7" xfId="3114" xr:uid="{2E2EB4C5-7B97-4ABA-B918-4C83E1050754}"/>
    <cellStyle name="Normal 6" xfId="109" xr:uid="{57F0754E-78AA-49A0-8915-E9DEB808CD82}"/>
    <cellStyle name="Normal 6 10" xfId="319" xr:uid="{D07B14EA-938C-4C39-B774-3029D1FAEAF6}"/>
    <cellStyle name="Normal 6 10 2" xfId="1437" xr:uid="{6724A8F1-5F0B-48FC-A5A7-DFC073C62408}"/>
    <cellStyle name="Normal 6 10 2 2" xfId="3115" xr:uid="{A7BC9931-D43F-49BD-B07E-CAD17333C5A7}"/>
    <cellStyle name="Normal 6 10 2 2 2" xfId="4588" xr:uid="{C6640B63-CA65-47CC-A7B1-BA0A7FDB6DF5}"/>
    <cellStyle name="Normal 6 10 2 3" xfId="3116" xr:uid="{719DFB34-48EC-4611-97DB-B788DD3088A6}"/>
    <cellStyle name="Normal 6 10 2 4" xfId="3117" xr:uid="{218AE182-9002-4B60-90FB-EDBDA3702686}"/>
    <cellStyle name="Normal 6 10 2 5" xfId="5343" xr:uid="{6CA67DB0-CC85-466E-BD48-380C93FC3E0B}"/>
    <cellStyle name="Normal 6 10 3" xfId="3118" xr:uid="{42413207-16EE-45D2-9098-93707107A3C0}"/>
    <cellStyle name="Normal 6 10 4" xfId="3119" xr:uid="{36FDD228-DC16-41B7-8283-AF2A28560D58}"/>
    <cellStyle name="Normal 6 10 5" xfId="3120" xr:uid="{2D1DA208-F973-40DF-ABD5-81C55C0DDC9F}"/>
    <cellStyle name="Normal 6 11" xfId="1438" xr:uid="{A89FCC87-4040-47FE-9640-7806E88A96AB}"/>
    <cellStyle name="Normal 6 11 2" xfId="3121" xr:uid="{64CE26B8-59D0-41FB-81D1-2CC1FC5238FC}"/>
    <cellStyle name="Normal 6 11 3" xfId="3122" xr:uid="{FF5EA766-1922-4F20-9BAE-F4C324332C54}"/>
    <cellStyle name="Normal 6 11 4" xfId="3123" xr:uid="{7B848B29-6157-43B1-A48E-C5B82F61CCF7}"/>
    <cellStyle name="Normal 6 12" xfId="902" xr:uid="{8D04F1DD-5E30-48F8-8284-BC73DA83C6C4}"/>
    <cellStyle name="Normal 6 12 2" xfId="3124" xr:uid="{1BA2B271-5BE3-4AB8-A54E-9489BFC357B4}"/>
    <cellStyle name="Normal 6 12 3" xfId="3125" xr:uid="{A75D2DD1-A161-482B-AD31-DF4B586D04F7}"/>
    <cellStyle name="Normal 6 12 4" xfId="3126" xr:uid="{5954DF40-8E9A-440A-8883-B57D50FA838A}"/>
    <cellStyle name="Normal 6 13" xfId="899" xr:uid="{11F3D965-6229-4E71-B457-D7497A40A38E}"/>
    <cellStyle name="Normal 6 13 2" xfId="3128" xr:uid="{17C19417-2373-47F5-93F4-39686A6132BE}"/>
    <cellStyle name="Normal 6 13 3" xfId="4315" xr:uid="{379DD6ED-5F99-43A4-8D1C-517188C9CEFE}"/>
    <cellStyle name="Normal 6 13 4" xfId="3127" xr:uid="{29859F97-0259-4A34-BCA5-08D2968B44B2}"/>
    <cellStyle name="Normal 6 13 5" xfId="5319" xr:uid="{B511A2E9-6EC8-42CB-AC4E-75C62BCA6989}"/>
    <cellStyle name="Normal 6 14" xfId="3129" xr:uid="{DED8A05A-1FCE-4D14-B839-B3CCA991EA94}"/>
    <cellStyle name="Normal 6 15" xfId="3130" xr:uid="{73B31435-5ED1-49F6-9FCC-1C10280EDE4E}"/>
    <cellStyle name="Normal 6 16" xfId="3131" xr:uid="{0345870E-218F-4F40-8484-81F7C564954E}"/>
    <cellStyle name="Normal 6 2" xfId="110" xr:uid="{D6988A80-B58C-4402-8A45-577612A0533B}"/>
    <cellStyle name="Normal 6 2 2" xfId="320" xr:uid="{739D620C-FD11-4241-91EC-2B4A14509BB2}"/>
    <cellStyle name="Normal 6 2 2 2" xfId="4671" xr:uid="{B6471848-CCCA-41AB-A0A9-637161FED413}"/>
    <cellStyle name="Normal 6 2 3" xfId="4560" xr:uid="{CFC82293-2AA8-4A58-81B3-22A731B22C90}"/>
    <cellStyle name="Normal 6 3" xfId="111" xr:uid="{785C6E7C-5B2D-49BF-B546-0F3C8B077D03}"/>
    <cellStyle name="Normal 6 3 10" xfId="3132" xr:uid="{1AF67B34-C4B2-4F6E-A699-270DC57D5620}"/>
    <cellStyle name="Normal 6 3 11" xfId="3133" xr:uid="{9EDD5D6C-E227-41F6-90A6-396955EC942B}"/>
    <cellStyle name="Normal 6 3 2" xfId="112" xr:uid="{2A3A3689-7B46-4537-8E33-6AA9E736A8A3}"/>
    <cellStyle name="Normal 6 3 2 2" xfId="113" xr:uid="{DAFE5C53-6495-4522-A825-B28183E6B2C9}"/>
    <cellStyle name="Normal 6 3 2 2 2" xfId="321" xr:uid="{6D3F741C-B189-4EA5-89FF-C7097B872FA5}"/>
    <cellStyle name="Normal 6 3 2 2 2 2" xfId="603" xr:uid="{3DF18021-A119-4166-A661-165E73048CBF}"/>
    <cellStyle name="Normal 6 3 2 2 2 2 2" xfId="604" xr:uid="{0E9690BE-1EF3-47A8-8F60-DFF494255DA0}"/>
    <cellStyle name="Normal 6 3 2 2 2 2 2 2" xfId="1439" xr:uid="{527335E3-435A-4D4D-8FEF-C697B613DE1F}"/>
    <cellStyle name="Normal 6 3 2 2 2 2 2 2 2" xfId="1440" xr:uid="{289906C7-67ED-44B5-AB7A-5637863F44C9}"/>
    <cellStyle name="Normal 6 3 2 2 2 2 2 3" xfId="1441" xr:uid="{0596138E-47B3-4C9A-BBFF-82DD408EEDDF}"/>
    <cellStyle name="Normal 6 3 2 2 2 2 3" xfId="1442" xr:uid="{8B0AEBC5-DBEB-4D25-A617-2C3014B2BC97}"/>
    <cellStyle name="Normal 6 3 2 2 2 2 3 2" xfId="1443" xr:uid="{F5E850A6-4326-47ED-99CF-CD0B184A7972}"/>
    <cellStyle name="Normal 6 3 2 2 2 2 4" xfId="1444" xr:uid="{E956D06C-5078-4464-9BF7-D2FFC860614A}"/>
    <cellStyle name="Normal 6 3 2 2 2 3" xfId="605" xr:uid="{21D82C05-8DD2-476F-B9FD-4352AA0DA454}"/>
    <cellStyle name="Normal 6 3 2 2 2 3 2" xfId="1445" xr:uid="{A1D3C5D1-742C-4A62-8C07-62C5ACBC858E}"/>
    <cellStyle name="Normal 6 3 2 2 2 3 2 2" xfId="1446" xr:uid="{7825BE3A-B436-40EB-A072-234C79543563}"/>
    <cellStyle name="Normal 6 3 2 2 2 3 3" xfId="1447" xr:uid="{60C11A75-4F1A-4D1D-81BF-5573F42C8D82}"/>
    <cellStyle name="Normal 6 3 2 2 2 3 4" xfId="3134" xr:uid="{4575A820-2FBA-4404-A253-9C9E45ABBAF1}"/>
    <cellStyle name="Normal 6 3 2 2 2 4" xfId="1448" xr:uid="{866DD044-3979-4D74-903C-C8EA9FB8935E}"/>
    <cellStyle name="Normal 6 3 2 2 2 4 2" xfId="1449" xr:uid="{3F28778B-2127-45CC-938F-3EA1936F64C9}"/>
    <cellStyle name="Normal 6 3 2 2 2 5" xfId="1450" xr:uid="{67A9FA0A-7660-4DC7-A6CD-681342FAEC8B}"/>
    <cellStyle name="Normal 6 3 2 2 2 6" xfId="3135" xr:uid="{71EC16A5-C30E-4D9F-879B-4B2FC282BE95}"/>
    <cellStyle name="Normal 6 3 2 2 3" xfId="322" xr:uid="{5126AADE-279D-490D-A5B8-8A561CCC7866}"/>
    <cellStyle name="Normal 6 3 2 2 3 2" xfId="606" xr:uid="{AB2CF4CF-586D-451B-BB96-DD3BF0E91E85}"/>
    <cellStyle name="Normal 6 3 2 2 3 2 2" xfId="607" xr:uid="{9681DCB7-9B33-4B4F-9EB9-0750C4A27FDC}"/>
    <cellStyle name="Normal 6 3 2 2 3 2 2 2" xfId="1451" xr:uid="{49DAF0F9-44BB-4D39-B717-AF223DAED542}"/>
    <cellStyle name="Normal 6 3 2 2 3 2 2 2 2" xfId="1452" xr:uid="{2E9E18A5-0A50-490B-8A8C-75FDF5DE6FFD}"/>
    <cellStyle name="Normal 6 3 2 2 3 2 2 3" xfId="1453" xr:uid="{95527DDD-1EEA-41A3-B217-9841D044D887}"/>
    <cellStyle name="Normal 6 3 2 2 3 2 3" xfId="1454" xr:uid="{37906241-9D08-4870-8A02-FF83E8507CF6}"/>
    <cellStyle name="Normal 6 3 2 2 3 2 3 2" xfId="1455" xr:uid="{1CF5502B-174F-4881-A512-1E05858D771B}"/>
    <cellStyle name="Normal 6 3 2 2 3 2 4" xfId="1456" xr:uid="{1DD0AF74-5EF7-4224-BAEC-580A18B54F74}"/>
    <cellStyle name="Normal 6 3 2 2 3 3" xfId="608" xr:uid="{77C34C42-B912-4DD2-8A1A-07978D5D51E4}"/>
    <cellStyle name="Normal 6 3 2 2 3 3 2" xfId="1457" xr:uid="{50288F5C-6297-41E4-8338-FC8A9816317E}"/>
    <cellStyle name="Normal 6 3 2 2 3 3 2 2" xfId="1458" xr:uid="{EF346D3A-C190-410D-A196-5BE72642851C}"/>
    <cellStyle name="Normal 6 3 2 2 3 3 3" xfId="1459" xr:uid="{9849A7E9-EF78-40B6-BCED-7943C1F71B2B}"/>
    <cellStyle name="Normal 6 3 2 2 3 4" xfId="1460" xr:uid="{3AD417FD-6776-479A-9EC5-2B6590784558}"/>
    <cellStyle name="Normal 6 3 2 2 3 4 2" xfId="1461" xr:uid="{C9691CD4-3CD6-451C-BFEC-6DC5011AF2F2}"/>
    <cellStyle name="Normal 6 3 2 2 3 5" xfId="1462" xr:uid="{DD8EA528-D9F5-42F4-9894-EFC2E58BD1AB}"/>
    <cellStyle name="Normal 6 3 2 2 4" xfId="609" xr:uid="{F7944AAD-9EA7-4644-A0B9-0B6054BAF296}"/>
    <cellStyle name="Normal 6 3 2 2 4 2" xfId="610" xr:uid="{98975FB2-631A-4EDF-8074-0E4F38A8CEFE}"/>
    <cellStyle name="Normal 6 3 2 2 4 2 2" xfId="1463" xr:uid="{97E3F041-433A-44B5-B0D4-733CFB4F681B}"/>
    <cellStyle name="Normal 6 3 2 2 4 2 2 2" xfId="1464" xr:uid="{AF783A8A-238F-4227-B147-88C6C19C319C}"/>
    <cellStyle name="Normal 6 3 2 2 4 2 3" xfId="1465" xr:uid="{C3B88B47-E7BE-44F4-AF52-1B1092AA749E}"/>
    <cellStyle name="Normal 6 3 2 2 4 3" xfId="1466" xr:uid="{4F3326CD-981E-4F99-8313-3E5EB8C38AB6}"/>
    <cellStyle name="Normal 6 3 2 2 4 3 2" xfId="1467" xr:uid="{B320E8A3-A34B-41D4-840F-FABA43FA0BE3}"/>
    <cellStyle name="Normal 6 3 2 2 4 4" xfId="1468" xr:uid="{93CE2D83-FBC7-4724-A7CA-0855DBD9CDB2}"/>
    <cellStyle name="Normal 6 3 2 2 5" xfId="611" xr:uid="{9944F8F0-8BB2-4BDD-A4EB-8B4F1A40809B}"/>
    <cellStyle name="Normal 6 3 2 2 5 2" xfId="1469" xr:uid="{D65D9A68-CEB1-4E68-AE35-BDAB39B2B11A}"/>
    <cellStyle name="Normal 6 3 2 2 5 2 2" xfId="1470" xr:uid="{AA419749-D87E-4EB2-8779-B421D26E520D}"/>
    <cellStyle name="Normal 6 3 2 2 5 3" xfId="1471" xr:uid="{497854C9-948A-40A2-92C0-F50C4F017171}"/>
    <cellStyle name="Normal 6 3 2 2 5 4" xfId="3136" xr:uid="{500C95E9-C0D7-4B44-A506-5983D5B8A048}"/>
    <cellStyle name="Normal 6 3 2 2 6" xfId="1472" xr:uid="{CD70BCE7-56FD-46E0-B7ED-9811117D3A0C}"/>
    <cellStyle name="Normal 6 3 2 2 6 2" xfId="1473" xr:uid="{CE0D6B2F-915B-4B8E-B2F2-773447B17C3D}"/>
    <cellStyle name="Normal 6 3 2 2 7" xfId="1474" xr:uid="{055472C4-7FC6-4938-B06F-B797F7F1C2C6}"/>
    <cellStyle name="Normal 6 3 2 2 8" xfId="3137" xr:uid="{DD391C22-C925-4C78-98B5-289229E524C9}"/>
    <cellStyle name="Normal 6 3 2 3" xfId="323" xr:uid="{01DF6860-9DA8-43B0-BBD2-CA9B2A27DF56}"/>
    <cellStyle name="Normal 6 3 2 3 2" xfId="612" xr:uid="{D8299C61-E0EA-46B2-BA73-575461D1448D}"/>
    <cellStyle name="Normal 6 3 2 3 2 2" xfId="613" xr:uid="{EA66499C-E632-458F-8807-5BD2881DDD19}"/>
    <cellStyle name="Normal 6 3 2 3 2 2 2" xfId="1475" xr:uid="{674DF96C-346E-4258-B830-5F7E7197A181}"/>
    <cellStyle name="Normal 6 3 2 3 2 2 2 2" xfId="1476" xr:uid="{E64AF853-D408-4CA3-A010-03CA6FCBA9F4}"/>
    <cellStyle name="Normal 6 3 2 3 2 2 3" xfId="1477" xr:uid="{2923455E-A4F2-4755-AE68-F7734A10E0E9}"/>
    <cellStyle name="Normal 6 3 2 3 2 3" xfId="1478" xr:uid="{A1C43247-C99C-46A3-A160-76F7B707C258}"/>
    <cellStyle name="Normal 6 3 2 3 2 3 2" xfId="1479" xr:uid="{29E30382-930C-4DD9-B5CF-1F7E4335CE93}"/>
    <cellStyle name="Normal 6 3 2 3 2 4" xfId="1480" xr:uid="{6061D979-03E2-4D0D-8D79-DF675C80BCDC}"/>
    <cellStyle name="Normal 6 3 2 3 3" xfId="614" xr:uid="{BAAEAF4E-BE79-45A6-9146-E5B77D4E8264}"/>
    <cellStyle name="Normal 6 3 2 3 3 2" xfId="1481" xr:uid="{183D225F-6E1E-4336-8A06-0E900F1F9D6E}"/>
    <cellStyle name="Normal 6 3 2 3 3 2 2" xfId="1482" xr:uid="{F3EB3EC1-4F1F-4B2F-8C30-2260ED6B80B8}"/>
    <cellStyle name="Normal 6 3 2 3 3 3" xfId="1483" xr:uid="{34937053-8440-4300-B5E0-8E669AB49A7E}"/>
    <cellStyle name="Normal 6 3 2 3 3 4" xfId="3138" xr:uid="{0B07ABBF-F2C0-4C39-A1FC-151381143043}"/>
    <cellStyle name="Normal 6 3 2 3 4" xfId="1484" xr:uid="{23A50080-5D54-4DAA-8477-DCFCCD6F811C}"/>
    <cellStyle name="Normal 6 3 2 3 4 2" xfId="1485" xr:uid="{431B755B-7C7E-4241-B126-73C27D4B19BE}"/>
    <cellStyle name="Normal 6 3 2 3 5" xfId="1486" xr:uid="{A66F60F4-DB5A-46EB-8BDB-D7770B86DFE1}"/>
    <cellStyle name="Normal 6 3 2 3 6" xfId="3139" xr:uid="{49251F70-4255-4BA5-AEBD-0C6812E7DB15}"/>
    <cellStyle name="Normal 6 3 2 4" xfId="324" xr:uid="{B05338B8-F9CA-4EDD-91C3-B4C2F6E0B8EF}"/>
    <cellStyle name="Normal 6 3 2 4 2" xfId="615" xr:uid="{AE303450-235D-4C75-BF27-CA2AD7502601}"/>
    <cellStyle name="Normal 6 3 2 4 2 2" xfId="616" xr:uid="{CB1414D0-0F40-4B21-9528-A23C1BA4B595}"/>
    <cellStyle name="Normal 6 3 2 4 2 2 2" xfId="1487" xr:uid="{55804BA2-6A50-4BA0-8613-969EFB609184}"/>
    <cellStyle name="Normal 6 3 2 4 2 2 2 2" xfId="1488" xr:uid="{5B3E9BC2-2F18-4942-992F-C0D153358ECE}"/>
    <cellStyle name="Normal 6 3 2 4 2 2 3" xfId="1489" xr:uid="{736F410F-958B-4CAA-9FEF-2F4F1727FE61}"/>
    <cellStyle name="Normal 6 3 2 4 2 3" xfId="1490" xr:uid="{4ADDD7B1-B6A9-4A8E-8BC1-79C4E514B54E}"/>
    <cellStyle name="Normal 6 3 2 4 2 3 2" xfId="1491" xr:uid="{2CA98E52-D964-4B8D-9A30-71514091FA4C}"/>
    <cellStyle name="Normal 6 3 2 4 2 4" xfId="1492" xr:uid="{5F576B17-2DC3-43C6-823A-896ACCAEF9C2}"/>
    <cellStyle name="Normal 6 3 2 4 3" xfId="617" xr:uid="{0F5FC19D-BACC-4B0B-9E31-EE92CFEB17F6}"/>
    <cellStyle name="Normal 6 3 2 4 3 2" xfId="1493" xr:uid="{FB5F9BCB-4422-4DE5-804C-80FD140E7C7F}"/>
    <cellStyle name="Normal 6 3 2 4 3 2 2" xfId="1494" xr:uid="{BD0B6AE8-28D4-4F3E-8619-539E7F037FC5}"/>
    <cellStyle name="Normal 6 3 2 4 3 3" xfId="1495" xr:uid="{A5619CEA-CCA2-4733-9947-66CCF7E35525}"/>
    <cellStyle name="Normal 6 3 2 4 4" xfId="1496" xr:uid="{27817B92-5DB6-4B44-8E36-6CFEFB72DCB2}"/>
    <cellStyle name="Normal 6 3 2 4 4 2" xfId="1497" xr:uid="{D920FD19-B80F-4046-BB48-F532B48E9BC9}"/>
    <cellStyle name="Normal 6 3 2 4 5" xfId="1498" xr:uid="{699150DE-3FBC-4846-9BDF-985D668F80D5}"/>
    <cellStyle name="Normal 6 3 2 5" xfId="325" xr:uid="{730C4F37-1DB2-4E5C-B76D-66896CA48308}"/>
    <cellStyle name="Normal 6 3 2 5 2" xfId="618" xr:uid="{BE249E67-B313-42BE-BCB4-925769E6F47D}"/>
    <cellStyle name="Normal 6 3 2 5 2 2" xfId="1499" xr:uid="{4BB0AC02-20D6-47F9-9685-9F1A7D254E01}"/>
    <cellStyle name="Normal 6 3 2 5 2 2 2" xfId="1500" xr:uid="{0952F750-57B4-4200-936D-EC98536047C8}"/>
    <cellStyle name="Normal 6 3 2 5 2 3" xfId="1501" xr:uid="{F71C2B12-283E-48C5-A94A-B3F15808A017}"/>
    <cellStyle name="Normal 6 3 2 5 3" xfId="1502" xr:uid="{C6F84AE9-5B38-4D8B-94CA-A4F00CE64940}"/>
    <cellStyle name="Normal 6 3 2 5 3 2" xfId="1503" xr:uid="{22CF1735-BB61-4513-95F3-267C48473B44}"/>
    <cellStyle name="Normal 6 3 2 5 4" xfId="1504" xr:uid="{99B67291-E837-427D-AB1F-FABE1DB6DC57}"/>
    <cellStyle name="Normal 6 3 2 6" xfId="619" xr:uid="{EEAA5FA8-C70D-4DCF-A920-C51D2DFF78BA}"/>
    <cellStyle name="Normal 6 3 2 6 2" xfId="1505" xr:uid="{0574E7A9-39DF-4624-B1DA-1F14A8826497}"/>
    <cellStyle name="Normal 6 3 2 6 2 2" xfId="1506" xr:uid="{92F07591-787D-494A-9660-2743AB7BFEB7}"/>
    <cellStyle name="Normal 6 3 2 6 3" xfId="1507" xr:uid="{A654FF97-84F1-439D-845E-85B79D620B19}"/>
    <cellStyle name="Normal 6 3 2 6 4" xfId="3140" xr:uid="{D122B21C-32EC-43B1-B321-9FD2AEC6D07C}"/>
    <cellStyle name="Normal 6 3 2 7" xfId="1508" xr:uid="{69206E27-61B8-475F-A6FE-AC9B8C5B5A34}"/>
    <cellStyle name="Normal 6 3 2 7 2" xfId="1509" xr:uid="{033FB701-A352-40A8-BE17-7D0CAA8AB8B6}"/>
    <cellStyle name="Normal 6 3 2 8" xfId="1510" xr:uid="{5829F2FD-3A73-48D8-BA8B-BCE9F239CD22}"/>
    <cellStyle name="Normal 6 3 2 9" xfId="3141" xr:uid="{171EEA79-BEAA-4F3F-9621-43BDF3705100}"/>
    <cellStyle name="Normal 6 3 3" xfId="114" xr:uid="{5536FA5C-FD99-4003-82E4-2489A411CBB8}"/>
    <cellStyle name="Normal 6 3 3 2" xfId="115" xr:uid="{5D92181F-A8FF-48E8-BDFA-2EEA9C3E0151}"/>
    <cellStyle name="Normal 6 3 3 2 2" xfId="620" xr:uid="{EBA1E6C2-EE0F-4448-9FB9-32A455E2DDBD}"/>
    <cellStyle name="Normal 6 3 3 2 2 2" xfId="621" xr:uid="{DE118D5E-B12C-4E06-9FE9-07A75F0772C2}"/>
    <cellStyle name="Normal 6 3 3 2 2 2 2" xfId="1511" xr:uid="{C453692B-25EB-4B64-860B-6D031832012E}"/>
    <cellStyle name="Normal 6 3 3 2 2 2 2 2" xfId="1512" xr:uid="{74255B9E-AADA-4042-9847-267B5006CC04}"/>
    <cellStyle name="Normal 6 3 3 2 2 2 3" xfId="1513" xr:uid="{F7CCB005-DE1C-4931-AACD-B58A0CD8B307}"/>
    <cellStyle name="Normal 6 3 3 2 2 3" xfId="1514" xr:uid="{E683310E-A08B-42B9-A647-A98C1B347F53}"/>
    <cellStyle name="Normal 6 3 3 2 2 3 2" xfId="1515" xr:uid="{F7E5D13E-15B6-4738-B334-5EDCF9012867}"/>
    <cellStyle name="Normal 6 3 3 2 2 4" xfId="1516" xr:uid="{9F164D71-327A-445D-8935-56B84436C4C7}"/>
    <cellStyle name="Normal 6 3 3 2 3" xfId="622" xr:uid="{60378008-E3C5-4183-918B-FDA9DC86D9AC}"/>
    <cellStyle name="Normal 6 3 3 2 3 2" xfId="1517" xr:uid="{3E725464-30D4-474C-85B2-667E6E0BC8CA}"/>
    <cellStyle name="Normal 6 3 3 2 3 2 2" xfId="1518" xr:uid="{FC1CD350-EE41-4A09-8182-2B44DADD8878}"/>
    <cellStyle name="Normal 6 3 3 2 3 3" xfId="1519" xr:uid="{4CFEDC2E-8AF3-4FCF-A48D-BA98E9432A41}"/>
    <cellStyle name="Normal 6 3 3 2 3 4" xfId="3142" xr:uid="{9B7E3035-EB62-4263-B66B-CDFE7D1A8EE5}"/>
    <cellStyle name="Normal 6 3 3 2 4" xfId="1520" xr:uid="{E903E612-EB09-4AD6-9E18-76D709D462C8}"/>
    <cellStyle name="Normal 6 3 3 2 4 2" xfId="1521" xr:uid="{4E8AF58B-5349-443D-B64A-C51EE183CC44}"/>
    <cellStyle name="Normal 6 3 3 2 5" xfId="1522" xr:uid="{2B3EC75B-4AB8-48B6-A738-FB74F54A5EE9}"/>
    <cellStyle name="Normal 6 3 3 2 6" xfId="3143" xr:uid="{2A2E5BCD-4540-4635-87C5-78FAFEBD0C08}"/>
    <cellStyle name="Normal 6 3 3 3" xfId="326" xr:uid="{0DC86B4C-7AC3-4D8A-9756-3A834546270A}"/>
    <cellStyle name="Normal 6 3 3 3 2" xfId="623" xr:uid="{80EA0BFC-8762-49FE-84AA-5AFD27933BAF}"/>
    <cellStyle name="Normal 6 3 3 3 2 2" xfId="624" xr:uid="{D7C44CA9-E11E-4FF9-9934-7AAB4EF8FF28}"/>
    <cellStyle name="Normal 6 3 3 3 2 2 2" xfId="1523" xr:uid="{8953CE45-557D-45B2-ABC3-50F594F6B6EE}"/>
    <cellStyle name="Normal 6 3 3 3 2 2 2 2" xfId="1524" xr:uid="{934DE132-BE60-45B3-8172-2443BBDBC9A2}"/>
    <cellStyle name="Normal 6 3 3 3 2 2 3" xfId="1525" xr:uid="{60CF7B6D-4612-4C63-9C30-A6B2C65B82F8}"/>
    <cellStyle name="Normal 6 3 3 3 2 3" xfId="1526" xr:uid="{398511D8-CE15-4DE2-8455-51BF4A3F117C}"/>
    <cellStyle name="Normal 6 3 3 3 2 3 2" xfId="1527" xr:uid="{0DB5B52F-720D-4863-9CCB-CEA453343089}"/>
    <cellStyle name="Normal 6 3 3 3 2 4" xfId="1528" xr:uid="{E11E5F99-B4F6-40B0-98C2-0498E90D50B9}"/>
    <cellStyle name="Normal 6 3 3 3 3" xfId="625" xr:uid="{D6F4FC3B-B86B-449F-BCE3-4B90898881EC}"/>
    <cellStyle name="Normal 6 3 3 3 3 2" xfId="1529" xr:uid="{8F150C53-07B6-4C79-BE57-CB44813A87C6}"/>
    <cellStyle name="Normal 6 3 3 3 3 2 2" xfId="1530" xr:uid="{352339B3-F9D7-4D72-A512-F885CDA14C29}"/>
    <cellStyle name="Normal 6 3 3 3 3 3" xfId="1531" xr:uid="{2A977A67-80AF-4C42-9E00-379C47806069}"/>
    <cellStyle name="Normal 6 3 3 3 4" xfId="1532" xr:uid="{7897DB55-C10D-49C6-A6C1-D2047ECE4D3D}"/>
    <cellStyle name="Normal 6 3 3 3 4 2" xfId="1533" xr:uid="{88303E6C-61F1-40F0-BCF1-9941560B1070}"/>
    <cellStyle name="Normal 6 3 3 3 5" xfId="1534" xr:uid="{1453BCCD-E584-4B80-BD57-AD83786FA3C7}"/>
    <cellStyle name="Normal 6 3 3 4" xfId="327" xr:uid="{44E936C0-03B6-47F0-B25C-6609D8D2ACB9}"/>
    <cellStyle name="Normal 6 3 3 4 2" xfId="626" xr:uid="{E55E3EB3-A21F-40BE-9582-0929F270212C}"/>
    <cellStyle name="Normal 6 3 3 4 2 2" xfId="1535" xr:uid="{283CF3B1-325D-4564-AF99-8BB7DA921001}"/>
    <cellStyle name="Normal 6 3 3 4 2 2 2" xfId="1536" xr:uid="{8F0054CC-184C-433B-AE6E-E0DCED58D672}"/>
    <cellStyle name="Normal 6 3 3 4 2 3" xfId="1537" xr:uid="{EDBECA66-EFE7-493F-AD17-6FE1627E11CE}"/>
    <cellStyle name="Normal 6 3 3 4 3" xfId="1538" xr:uid="{BB6FEB93-69A0-4534-82F1-F471146EE601}"/>
    <cellStyle name="Normal 6 3 3 4 3 2" xfId="1539" xr:uid="{8B5FEEEC-6BFB-4985-808C-CC2EE0A2925D}"/>
    <cellStyle name="Normal 6 3 3 4 4" xfId="1540" xr:uid="{E9DCC77F-5E65-4667-8F98-1A0DCEAEAD7E}"/>
    <cellStyle name="Normal 6 3 3 5" xfId="627" xr:uid="{E55E3BC2-4428-4A7A-BB7E-76D39AAAA28B}"/>
    <cellStyle name="Normal 6 3 3 5 2" xfId="1541" xr:uid="{9AE95707-4E04-4228-8C92-31CE9D1E1188}"/>
    <cellStyle name="Normal 6 3 3 5 2 2" xfId="1542" xr:uid="{D98C8F1B-20FA-4F05-937B-9DB0AE109266}"/>
    <cellStyle name="Normal 6 3 3 5 3" xfId="1543" xr:uid="{AE5D1710-116B-4174-A6E6-A9B5BAA68F66}"/>
    <cellStyle name="Normal 6 3 3 5 4" xfId="3144" xr:uid="{A44D638B-A15F-47B1-B9ED-20B38CBB7D1E}"/>
    <cellStyle name="Normal 6 3 3 6" xfId="1544" xr:uid="{909B9DEA-002E-4742-8093-2BD5B5309654}"/>
    <cellStyle name="Normal 6 3 3 6 2" xfId="1545" xr:uid="{1C761344-9C8B-4E2F-B548-E8257C20C887}"/>
    <cellStyle name="Normal 6 3 3 7" xfId="1546" xr:uid="{EBCC20CF-4321-4C78-A480-E600B2100BBE}"/>
    <cellStyle name="Normal 6 3 3 8" xfId="3145" xr:uid="{34996475-36EB-4DC8-B5B5-C39EC94AD9B7}"/>
    <cellStyle name="Normal 6 3 4" xfId="116" xr:uid="{2F4EAB8E-F3D8-43F9-9331-77601ED71BCD}"/>
    <cellStyle name="Normal 6 3 4 2" xfId="447" xr:uid="{229F4DB1-BD68-4B9E-A429-B64E81003460}"/>
    <cellStyle name="Normal 6 3 4 2 2" xfId="628" xr:uid="{7D7C7553-D206-41ED-98BC-602507315D48}"/>
    <cellStyle name="Normal 6 3 4 2 2 2" xfId="1547" xr:uid="{DC9C884D-DF9B-4A73-B6E6-5154140B24DC}"/>
    <cellStyle name="Normal 6 3 4 2 2 2 2" xfId="1548" xr:uid="{204B876A-7806-4613-A217-65A67736EA64}"/>
    <cellStyle name="Normal 6 3 4 2 2 3" xfId="1549" xr:uid="{747803CF-9EEF-4AF7-9671-6918F2BFA599}"/>
    <cellStyle name="Normal 6 3 4 2 2 4" xfId="3146" xr:uid="{25443F82-2771-41F0-A44D-95DE87B5E6C7}"/>
    <cellStyle name="Normal 6 3 4 2 3" xfId="1550" xr:uid="{B4567474-194D-4FE2-88B8-524E4C06D42B}"/>
    <cellStyle name="Normal 6 3 4 2 3 2" xfId="1551" xr:uid="{86F3DF20-92BD-4C45-A49D-C8D9168A70D8}"/>
    <cellStyle name="Normal 6 3 4 2 4" xfId="1552" xr:uid="{0D4204FB-5BF0-4620-94FA-2950F461FFE8}"/>
    <cellStyle name="Normal 6 3 4 2 5" xfId="3147" xr:uid="{583A6FB8-F3E5-473B-B8F9-42B1110A84A2}"/>
    <cellStyle name="Normal 6 3 4 3" xfId="629" xr:uid="{E677AAFB-DD28-403D-9B27-9763245225DB}"/>
    <cellStyle name="Normal 6 3 4 3 2" xfId="1553" xr:uid="{2A0A4E38-5053-4581-8AF5-61CE8B692AEF}"/>
    <cellStyle name="Normal 6 3 4 3 2 2" xfId="1554" xr:uid="{26DC98CF-D8BB-4C82-9AEF-21ABA24DFDBA}"/>
    <cellStyle name="Normal 6 3 4 3 3" xfId="1555" xr:uid="{33E4E432-3506-46C1-81F3-29DE1CE9CB76}"/>
    <cellStyle name="Normal 6 3 4 3 4" xfId="3148" xr:uid="{12A0F32E-B13C-47C5-8FD8-37A50C8DA3AE}"/>
    <cellStyle name="Normal 6 3 4 4" xfId="1556" xr:uid="{537B185B-7642-4101-8858-4A30A531BD2B}"/>
    <cellStyle name="Normal 6 3 4 4 2" xfId="1557" xr:uid="{DF41BAAA-8367-45B3-8841-0EACB0308E04}"/>
    <cellStyle name="Normal 6 3 4 4 3" xfId="3149" xr:uid="{C1063E95-6E07-4947-AB64-BA09B5BA3777}"/>
    <cellStyle name="Normal 6 3 4 4 4" xfId="3150" xr:uid="{6ECF6485-8373-4BD1-821A-B9E98FB8E4CF}"/>
    <cellStyle name="Normal 6 3 4 5" xfId="1558" xr:uid="{6918ECB3-2B5B-4814-89B7-327845AC0EC3}"/>
    <cellStyle name="Normal 6 3 4 6" xfId="3151" xr:uid="{2F5FD1C4-D5E8-4DC3-AFF6-CB260044803B}"/>
    <cellStyle name="Normal 6 3 4 7" xfId="3152" xr:uid="{9999A379-F8A2-40A5-8BAD-778F31C5D505}"/>
    <cellStyle name="Normal 6 3 5" xfId="328" xr:uid="{EB323873-30F0-4F2D-9C3F-E5AEF76980F5}"/>
    <cellStyle name="Normal 6 3 5 2" xfId="630" xr:uid="{E3FA8EF4-BA1E-46D7-B78F-F06E17CE1F3F}"/>
    <cellStyle name="Normal 6 3 5 2 2" xfId="631" xr:uid="{783BCD54-46DD-4B0B-A21A-2EC6D5F318C4}"/>
    <cellStyle name="Normal 6 3 5 2 2 2" xfId="1559" xr:uid="{57276161-45FA-46D1-B48D-56F6C4451D25}"/>
    <cellStyle name="Normal 6 3 5 2 2 2 2" xfId="1560" xr:uid="{CC5C9832-E41C-4F72-AB9A-1D94B3E65242}"/>
    <cellStyle name="Normal 6 3 5 2 2 3" xfId="1561" xr:uid="{95483048-A7E4-4137-8F09-EB7A6E6AC867}"/>
    <cellStyle name="Normal 6 3 5 2 3" xfId="1562" xr:uid="{12BFE6CD-A5FD-4BCF-B63C-F9C9BD26A540}"/>
    <cellStyle name="Normal 6 3 5 2 3 2" xfId="1563" xr:uid="{15123623-EBBC-4B6E-9704-AC2A75F3CC8E}"/>
    <cellStyle name="Normal 6 3 5 2 4" xfId="1564" xr:uid="{D80A6B66-11BC-4F93-94B9-656BB0AE4FE2}"/>
    <cellStyle name="Normal 6 3 5 3" xfId="632" xr:uid="{7258BB40-608E-455A-A933-D92B4649C628}"/>
    <cellStyle name="Normal 6 3 5 3 2" xfId="1565" xr:uid="{9BCA7334-5DDA-4C00-B074-4AAEA50C2336}"/>
    <cellStyle name="Normal 6 3 5 3 2 2" xfId="1566" xr:uid="{B779C965-A578-438E-A559-36E2108FB1AE}"/>
    <cellStyle name="Normal 6 3 5 3 3" xfId="1567" xr:uid="{8170F3A9-F2E5-4E1E-AE1B-A806353434A6}"/>
    <cellStyle name="Normal 6 3 5 3 4" xfId="3153" xr:uid="{78681DFE-1595-48B7-AE48-746E8EA83D7A}"/>
    <cellStyle name="Normal 6 3 5 4" xfId="1568" xr:uid="{618B3762-4619-40BD-A1F0-77E76F9E83A7}"/>
    <cellStyle name="Normal 6 3 5 4 2" xfId="1569" xr:uid="{37FC017A-70B0-454A-A469-A77CF6C35DD6}"/>
    <cellStyle name="Normal 6 3 5 5" xfId="1570" xr:uid="{51990361-E7E2-4E52-B83E-BDFFC595501D}"/>
    <cellStyle name="Normal 6 3 5 6" xfId="3154" xr:uid="{C764964C-6A62-4DA8-9F49-4241D69F099F}"/>
    <cellStyle name="Normal 6 3 6" xfId="329" xr:uid="{F52DD5DC-E034-43FA-B79C-2AADFC513BD4}"/>
    <cellStyle name="Normal 6 3 6 2" xfId="633" xr:uid="{7D849BBE-B9FD-4772-8F38-65BB3D0E822D}"/>
    <cellStyle name="Normal 6 3 6 2 2" xfId="1571" xr:uid="{44AC9676-DFB3-4818-A8ED-19FB5D3D054C}"/>
    <cellStyle name="Normal 6 3 6 2 2 2" xfId="1572" xr:uid="{BFA17B5A-D966-4AED-B262-9118D5F1C0B7}"/>
    <cellStyle name="Normal 6 3 6 2 3" xfId="1573" xr:uid="{B52794D3-5742-4EFC-8243-2BD769CDBBB5}"/>
    <cellStyle name="Normal 6 3 6 2 4" xfId="3155" xr:uid="{313AA207-D465-4AF9-8EB3-B905418CDCCC}"/>
    <cellStyle name="Normal 6 3 6 3" xfId="1574" xr:uid="{FD1639E1-45C5-41C1-B0F6-78ECB772DF52}"/>
    <cellStyle name="Normal 6 3 6 3 2" xfId="1575" xr:uid="{16B2603F-BDAD-4EFE-9019-FB8303B3BB03}"/>
    <cellStyle name="Normal 6 3 6 4" xfId="1576" xr:uid="{6BEDEE96-E99D-4CA8-B758-C7BEF1EA4B65}"/>
    <cellStyle name="Normal 6 3 6 5" xfId="3156" xr:uid="{3EB32C78-5EDA-4935-B3BB-8789A59AD4B5}"/>
    <cellStyle name="Normal 6 3 7" xfId="634" xr:uid="{79B2252C-0F26-448D-8397-9E4B48B4B2FA}"/>
    <cellStyle name="Normal 6 3 7 2" xfId="1577" xr:uid="{7E6862F0-D49C-4137-9C78-29C315B99AAE}"/>
    <cellStyle name="Normal 6 3 7 2 2" xfId="1578" xr:uid="{7015161F-B571-457E-83C2-4722FDB88D4A}"/>
    <cellStyle name="Normal 6 3 7 3" xfId="1579" xr:uid="{7752A67B-CFA0-42F9-A5B1-DBFE5624D39C}"/>
    <cellStyle name="Normal 6 3 7 4" xfId="3157" xr:uid="{96F3506B-040B-45C8-BDE6-015D7E5417A8}"/>
    <cellStyle name="Normal 6 3 8" xfId="1580" xr:uid="{F0B343DE-7E4E-461E-9481-ED5CA6D33A7F}"/>
    <cellStyle name="Normal 6 3 8 2" xfId="1581" xr:uid="{B7A1926C-1628-463D-B0A6-506479CA0E96}"/>
    <cellStyle name="Normal 6 3 8 3" xfId="3158" xr:uid="{386D0656-BA4F-44C0-856C-B6DA99225CFE}"/>
    <cellStyle name="Normal 6 3 8 4" xfId="3159" xr:uid="{0F41DD66-30B5-42A4-AA1A-47E4DC6D61F5}"/>
    <cellStyle name="Normal 6 3 9" xfId="1582" xr:uid="{42E014BE-28FD-43B4-945C-5659262B7CA5}"/>
    <cellStyle name="Normal 6 3 9 2" xfId="4718" xr:uid="{6D8F52B0-2144-4F37-A64A-91CC6D6F53CB}"/>
    <cellStyle name="Normal 6 4" xfId="117" xr:uid="{3F42E3AE-54AB-4342-823A-391E26C0AF2F}"/>
    <cellStyle name="Normal 6 4 10" xfId="3160" xr:uid="{30B1EEEB-94E4-42D1-B338-D14D09FF768C}"/>
    <cellStyle name="Normal 6 4 11" xfId="3161" xr:uid="{EC32BB22-898E-4E1C-BE5C-42BBA6EA8C28}"/>
    <cellStyle name="Normal 6 4 2" xfId="118" xr:uid="{408D47CF-1491-4520-8052-C5223DDB9AB8}"/>
    <cellStyle name="Normal 6 4 2 2" xfId="119" xr:uid="{46744E77-2B49-41D6-89F1-BA5D44551B1A}"/>
    <cellStyle name="Normal 6 4 2 2 2" xfId="330" xr:uid="{1D1B5C59-0419-46E7-A45F-4DA32315D58C}"/>
    <cellStyle name="Normal 6 4 2 2 2 2" xfId="635" xr:uid="{3FEE2A3B-3726-4BB9-A2E7-BADC393C6E11}"/>
    <cellStyle name="Normal 6 4 2 2 2 2 2" xfId="1583" xr:uid="{F474BB40-8668-43C5-BC82-3FEA3AA38E81}"/>
    <cellStyle name="Normal 6 4 2 2 2 2 2 2" xfId="1584" xr:uid="{E2987F95-7090-404A-94D2-5ED105C3D1B8}"/>
    <cellStyle name="Normal 6 4 2 2 2 2 3" xfId="1585" xr:uid="{DD445FDC-2274-42BC-B059-98F841F47088}"/>
    <cellStyle name="Normal 6 4 2 2 2 2 4" xfId="3162" xr:uid="{A0E447B2-6B65-4C26-84AC-E3AF8FE78E1A}"/>
    <cellStyle name="Normal 6 4 2 2 2 3" xfId="1586" xr:uid="{DDC97931-1AD3-45AC-8F36-785B0E34DC09}"/>
    <cellStyle name="Normal 6 4 2 2 2 3 2" xfId="1587" xr:uid="{946019E9-191D-46D1-B9B1-4482465E2F24}"/>
    <cellStyle name="Normal 6 4 2 2 2 3 3" xfId="3163" xr:uid="{E5678CD9-2574-4C0C-9807-A2BA8B24AE82}"/>
    <cellStyle name="Normal 6 4 2 2 2 3 4" xfId="3164" xr:uid="{94E0E3D7-84CB-4FA4-A3BD-754899B98AFD}"/>
    <cellStyle name="Normal 6 4 2 2 2 4" xfId="1588" xr:uid="{62591BDA-D756-4FA0-8058-7F229182C19B}"/>
    <cellStyle name="Normal 6 4 2 2 2 5" xfId="3165" xr:uid="{EC2D63D1-81CB-4480-823C-6351FE809004}"/>
    <cellStyle name="Normal 6 4 2 2 2 6" xfId="3166" xr:uid="{A35757DF-7B1F-44CD-9449-969266C041A6}"/>
    <cellStyle name="Normal 6 4 2 2 3" xfId="636" xr:uid="{A35F055F-4901-4E55-B293-46F31039F068}"/>
    <cellStyle name="Normal 6 4 2 2 3 2" xfId="1589" xr:uid="{741CBB28-EFB5-445A-BB96-F8A539844DBD}"/>
    <cellStyle name="Normal 6 4 2 2 3 2 2" xfId="1590" xr:uid="{C7FB8655-D005-4CC5-8730-4762BB009892}"/>
    <cellStyle name="Normal 6 4 2 2 3 2 3" xfId="3167" xr:uid="{493C6607-E342-4DAA-B85D-8D0C2351C428}"/>
    <cellStyle name="Normal 6 4 2 2 3 2 4" xfId="3168" xr:uid="{E0ED3F97-26DE-4424-8968-10FF29AA55C1}"/>
    <cellStyle name="Normal 6 4 2 2 3 3" xfId="1591" xr:uid="{B6249F6E-E660-4F83-BE4F-FF8CAD107A7E}"/>
    <cellStyle name="Normal 6 4 2 2 3 4" xfId="3169" xr:uid="{83AA3E40-7A97-4132-9DB6-6D7DD80C2EFF}"/>
    <cellStyle name="Normal 6 4 2 2 3 5" xfId="3170" xr:uid="{EA525879-1BA7-4EB3-8A8B-BFB6D2F10D4E}"/>
    <cellStyle name="Normal 6 4 2 2 4" xfId="1592" xr:uid="{C21CEEC7-D942-48D7-8A71-AFDD4A5B3ABD}"/>
    <cellStyle name="Normal 6 4 2 2 4 2" xfId="1593" xr:uid="{F01B2FD7-5C73-4A43-A55E-17C266C55CF8}"/>
    <cellStyle name="Normal 6 4 2 2 4 3" xfId="3171" xr:uid="{EA319094-5190-4F61-99FC-A7FDEF9560D5}"/>
    <cellStyle name="Normal 6 4 2 2 4 4" xfId="3172" xr:uid="{99C0C232-3797-4FDB-A377-010983E4F918}"/>
    <cellStyle name="Normal 6 4 2 2 5" xfId="1594" xr:uid="{BBE8972B-0A48-4F57-932D-0C0E40E430B6}"/>
    <cellStyle name="Normal 6 4 2 2 5 2" xfId="3173" xr:uid="{E1013852-CFC5-4B8A-A944-E5E4B4D1BAEC}"/>
    <cellStyle name="Normal 6 4 2 2 5 3" xfId="3174" xr:uid="{D1F8DFF9-9E08-4F04-9328-8589BC60B271}"/>
    <cellStyle name="Normal 6 4 2 2 5 4" xfId="3175" xr:uid="{5156215C-43F0-47F9-95FF-B5E05E82A96B}"/>
    <cellStyle name="Normal 6 4 2 2 6" xfId="3176" xr:uid="{F44B9CB2-0BD6-4961-8A34-FC5FC47F79B4}"/>
    <cellStyle name="Normal 6 4 2 2 7" xfId="3177" xr:uid="{33FCBFF1-E99F-44F4-9419-6020EED0AD58}"/>
    <cellStyle name="Normal 6 4 2 2 8" xfId="3178" xr:uid="{AB09DD5F-4BDA-44EF-B5CC-EDE537087A77}"/>
    <cellStyle name="Normal 6 4 2 3" xfId="331" xr:uid="{1B79371F-CE53-4A7B-B131-F06324C9C39E}"/>
    <cellStyle name="Normal 6 4 2 3 2" xfId="637" xr:uid="{45E80C22-C447-4A9B-9AA2-4D238DC18702}"/>
    <cellStyle name="Normal 6 4 2 3 2 2" xfId="638" xr:uid="{520EDC9A-0978-4B03-9DEB-905EE8BB80A0}"/>
    <cellStyle name="Normal 6 4 2 3 2 2 2" xfId="1595" xr:uid="{082CBEDB-795A-42A0-8B1F-B1417A294523}"/>
    <cellStyle name="Normal 6 4 2 3 2 2 2 2" xfId="1596" xr:uid="{104FCEAB-C929-40A6-9E54-5B5B5C61EAC6}"/>
    <cellStyle name="Normal 6 4 2 3 2 2 3" xfId="1597" xr:uid="{6F9489BD-F20F-4533-A08B-E29A1CB118BC}"/>
    <cellStyle name="Normal 6 4 2 3 2 3" xfId="1598" xr:uid="{6AE6917F-A025-4199-8B19-C19577CE1662}"/>
    <cellStyle name="Normal 6 4 2 3 2 3 2" xfId="1599" xr:uid="{F8234261-2F43-4B17-BC3F-AA2368C260D2}"/>
    <cellStyle name="Normal 6 4 2 3 2 4" xfId="1600" xr:uid="{F9E51BA7-B241-4FED-B544-65F845803DEE}"/>
    <cellStyle name="Normal 6 4 2 3 3" xfId="639" xr:uid="{347B2C79-ED02-49B6-AD23-B71EDFBC4640}"/>
    <cellStyle name="Normal 6 4 2 3 3 2" xfId="1601" xr:uid="{7F526689-4FC8-4C81-AC9F-CB4D6710EFFE}"/>
    <cellStyle name="Normal 6 4 2 3 3 2 2" xfId="1602" xr:uid="{B3B1FB03-A64D-4305-887B-F4F562C98895}"/>
    <cellStyle name="Normal 6 4 2 3 3 3" xfId="1603" xr:uid="{EDE0ABF0-5CAB-4E62-B154-8E83BC11DC39}"/>
    <cellStyle name="Normal 6 4 2 3 3 4" xfId="3179" xr:uid="{98A8F8A0-01F8-4108-8C28-84706DE0E328}"/>
    <cellStyle name="Normal 6 4 2 3 4" xfId="1604" xr:uid="{78A3EF90-A812-4D55-B96B-AF8C25E42E8A}"/>
    <cellStyle name="Normal 6 4 2 3 4 2" xfId="1605" xr:uid="{CD59DF5D-605C-474C-8B29-613C1B48A1CF}"/>
    <cellStyle name="Normal 6 4 2 3 5" xfId="1606" xr:uid="{D6AFAD41-A76A-4772-B456-68D3062C2F54}"/>
    <cellStyle name="Normal 6 4 2 3 6" xfId="3180" xr:uid="{A57052C0-BE7F-469B-B41F-A7CFF03959E9}"/>
    <cellStyle name="Normal 6 4 2 4" xfId="332" xr:uid="{64F1166F-DC78-45B0-AD4A-BBAA65E09E68}"/>
    <cellStyle name="Normal 6 4 2 4 2" xfId="640" xr:uid="{CF0DA6E0-B41B-470C-8822-24EFC390261E}"/>
    <cellStyle name="Normal 6 4 2 4 2 2" xfId="1607" xr:uid="{37D40898-30AE-4024-B7BB-7553D25895A1}"/>
    <cellStyle name="Normal 6 4 2 4 2 2 2" xfId="1608" xr:uid="{0A77A7A0-3C9F-46B2-A3EB-D0C82BE1133E}"/>
    <cellStyle name="Normal 6 4 2 4 2 3" xfId="1609" xr:uid="{0B9FC80F-4790-49E5-AED9-96F7621829ED}"/>
    <cellStyle name="Normal 6 4 2 4 2 4" xfId="3181" xr:uid="{0CDB0720-7966-4B97-990C-17B6E943737A}"/>
    <cellStyle name="Normal 6 4 2 4 3" xfId="1610" xr:uid="{1255FC47-3DAC-43D0-A850-4DE21783F0A0}"/>
    <cellStyle name="Normal 6 4 2 4 3 2" xfId="1611" xr:uid="{808A64E1-DAA3-401C-A624-8916D16F0D0D}"/>
    <cellStyle name="Normal 6 4 2 4 4" xfId="1612" xr:uid="{06204DFE-A6BE-4815-91F0-685E375F981D}"/>
    <cellStyle name="Normal 6 4 2 4 5" xfId="3182" xr:uid="{00314A0B-4B10-490E-B745-8C84D90533CE}"/>
    <cellStyle name="Normal 6 4 2 5" xfId="333" xr:uid="{D60EBAAE-D37A-4AE1-A9E2-CEB85F3341F9}"/>
    <cellStyle name="Normal 6 4 2 5 2" xfId="1613" xr:uid="{2126356E-93EF-448B-9F04-A5CE4647D6F7}"/>
    <cellStyle name="Normal 6 4 2 5 2 2" xfId="1614" xr:uid="{7E6F352D-39CF-4ED8-8470-9056385FAEC8}"/>
    <cellStyle name="Normal 6 4 2 5 3" xfId="1615" xr:uid="{8D0E0D8A-6F65-4BDD-90DF-06084D2551EA}"/>
    <cellStyle name="Normal 6 4 2 5 4" xfId="3183" xr:uid="{27CC514A-0690-4D0C-899F-B1EAB4FD2A19}"/>
    <cellStyle name="Normal 6 4 2 6" xfId="1616" xr:uid="{DD9FD6F1-1499-408E-B337-06217D456C17}"/>
    <cellStyle name="Normal 6 4 2 6 2" xfId="1617" xr:uid="{49AEC3DF-76D4-4014-83FE-55484054DD22}"/>
    <cellStyle name="Normal 6 4 2 6 3" xfId="3184" xr:uid="{AEF9622E-225F-42EE-B624-4C2D4C00C1EF}"/>
    <cellStyle name="Normal 6 4 2 6 4" xfId="3185" xr:uid="{4D2BF3A0-58B1-403F-A993-66B39C593BCB}"/>
    <cellStyle name="Normal 6 4 2 7" xfId="1618" xr:uid="{12B5CC8F-92FC-41B0-9D37-BD7D620C1D89}"/>
    <cellStyle name="Normal 6 4 2 8" xfId="3186" xr:uid="{AC4AB3F8-29C4-49FE-9440-BC70043B2B63}"/>
    <cellStyle name="Normal 6 4 2 9" xfId="3187" xr:uid="{8DFAAF43-D00D-42A0-8389-80B9DC95FE72}"/>
    <cellStyle name="Normal 6 4 3" xfId="120" xr:uid="{624C416C-730A-403C-9085-B7CF7FC4F828}"/>
    <cellStyle name="Normal 6 4 3 2" xfId="121" xr:uid="{D3A632B5-2842-454E-B134-8FAC0453EFFA}"/>
    <cellStyle name="Normal 6 4 3 2 2" xfId="641" xr:uid="{53AA5A4B-20ED-4CE3-B64F-FB720115D8A1}"/>
    <cellStyle name="Normal 6 4 3 2 2 2" xfId="1619" xr:uid="{BFB7B293-46AE-41CB-A353-9752078E041C}"/>
    <cellStyle name="Normal 6 4 3 2 2 2 2" xfId="1620" xr:uid="{46560E24-4120-4C8D-A655-78F7F84B9E82}"/>
    <cellStyle name="Normal 6 4 3 2 2 2 2 2" xfId="4476" xr:uid="{3850E126-9F84-4119-B941-3086C9C4A0A2}"/>
    <cellStyle name="Normal 6 4 3 2 2 2 3" xfId="4477" xr:uid="{1BC70998-61E4-43D7-A2D9-46F56B5CD528}"/>
    <cellStyle name="Normal 6 4 3 2 2 3" xfId="1621" xr:uid="{EE42FAEB-D646-48CF-AF46-ABF8ED28383E}"/>
    <cellStyle name="Normal 6 4 3 2 2 3 2" xfId="4478" xr:uid="{ACFE59FC-86BC-4AC2-ADA9-A0F246075174}"/>
    <cellStyle name="Normal 6 4 3 2 2 4" xfId="3188" xr:uid="{17EB404E-EE0D-46FD-90AE-35314434BDC2}"/>
    <cellStyle name="Normal 6 4 3 2 3" xfId="1622" xr:uid="{3285FE39-332F-4FB7-AFBE-5D68782B4B0F}"/>
    <cellStyle name="Normal 6 4 3 2 3 2" xfId="1623" xr:uid="{4A0A18B8-5C4F-44D9-8754-581706B395FD}"/>
    <cellStyle name="Normal 6 4 3 2 3 2 2" xfId="4479" xr:uid="{D1505432-A02E-410A-B9A5-DC5A081971CA}"/>
    <cellStyle name="Normal 6 4 3 2 3 3" xfId="3189" xr:uid="{31325FDB-436C-4B18-99C2-82908AFB3563}"/>
    <cellStyle name="Normal 6 4 3 2 3 4" xfId="3190" xr:uid="{292A17AD-2A37-44C2-A74A-1913DD072361}"/>
    <cellStyle name="Normal 6 4 3 2 4" xfId="1624" xr:uid="{709FE89E-F137-4E52-B6AC-208E593EFF24}"/>
    <cellStyle name="Normal 6 4 3 2 4 2" xfId="4480" xr:uid="{450D7B24-43BE-446E-B8BE-C103692E5DC6}"/>
    <cellStyle name="Normal 6 4 3 2 5" xfId="3191" xr:uid="{E4C18B93-9836-4E02-9688-9A83AF7B1F91}"/>
    <cellStyle name="Normal 6 4 3 2 6" xfId="3192" xr:uid="{17A1B655-B007-45A8-BC95-07B59C9AC546}"/>
    <cellStyle name="Normal 6 4 3 3" xfId="334" xr:uid="{A1E2DABA-1F4F-40EB-B6E4-D4017584D10F}"/>
    <cellStyle name="Normal 6 4 3 3 2" xfId="1625" xr:uid="{B323E21F-DDAD-4692-A74B-439501E39241}"/>
    <cellStyle name="Normal 6 4 3 3 2 2" xfId="1626" xr:uid="{69896527-D136-4091-876A-F30D5AC2EF61}"/>
    <cellStyle name="Normal 6 4 3 3 2 2 2" xfId="4481" xr:uid="{8AFFF41B-BA61-40A4-AAFF-6765F4191600}"/>
    <cellStyle name="Normal 6 4 3 3 2 3" xfId="3193" xr:uid="{CF15E1FD-081D-4907-B864-655A95FE67A7}"/>
    <cellStyle name="Normal 6 4 3 3 2 4" xfId="3194" xr:uid="{D031505A-68DE-4E0F-9C3B-C8AFBBEE07C7}"/>
    <cellStyle name="Normal 6 4 3 3 3" xfId="1627" xr:uid="{CE0C126D-7F94-42B5-8BCA-026DC6A15AFC}"/>
    <cellStyle name="Normal 6 4 3 3 3 2" xfId="4482" xr:uid="{A83CE225-AA3D-4C60-8ED5-706123B79D94}"/>
    <cellStyle name="Normal 6 4 3 3 4" xfId="3195" xr:uid="{05153067-25FF-4517-ACB6-D6F640831CC5}"/>
    <cellStyle name="Normal 6 4 3 3 5" xfId="3196" xr:uid="{1BCAB645-F35C-49C2-84BD-F4718FC3F2F8}"/>
    <cellStyle name="Normal 6 4 3 4" xfId="1628" xr:uid="{B73CB8D9-AE0C-4EF1-95E8-60908AB09F23}"/>
    <cellStyle name="Normal 6 4 3 4 2" xfId="1629" xr:uid="{7C19D4DD-F7F7-4718-BE99-D6878B641FCC}"/>
    <cellStyle name="Normal 6 4 3 4 2 2" xfId="4483" xr:uid="{2FD33AC4-E578-422B-B8BF-39739DAA31C7}"/>
    <cellStyle name="Normal 6 4 3 4 3" xfId="3197" xr:uid="{5F1C211A-E088-4D6B-B201-44380336A1F9}"/>
    <cellStyle name="Normal 6 4 3 4 4" xfId="3198" xr:uid="{6EE5186C-0DC6-4EB4-915F-92DC25B95005}"/>
    <cellStyle name="Normal 6 4 3 5" xfId="1630" xr:uid="{C965A9F1-AFBD-4504-8412-A3EAC51505EF}"/>
    <cellStyle name="Normal 6 4 3 5 2" xfId="3199" xr:uid="{AD026862-CBDC-4961-BEBC-2EAD0EBC3A05}"/>
    <cellStyle name="Normal 6 4 3 5 3" xfId="3200" xr:uid="{0EA06959-AE2D-4766-B607-5B6CF80720D8}"/>
    <cellStyle name="Normal 6 4 3 5 4" xfId="3201" xr:uid="{4392D2E4-0117-4BED-9A8C-4F7BFE083140}"/>
    <cellStyle name="Normal 6 4 3 6" xfId="3202" xr:uid="{DA46F0F5-43A8-4EE0-8338-FF21F7190FAB}"/>
    <cellStyle name="Normal 6 4 3 7" xfId="3203" xr:uid="{90A5EDD9-CD53-438F-9906-D186EE2AD809}"/>
    <cellStyle name="Normal 6 4 3 8" xfId="3204" xr:uid="{EC21BE95-BF88-4574-AEE7-6F16FE6DB6B1}"/>
    <cellStyle name="Normal 6 4 4" xfId="122" xr:uid="{DDB1A621-7FD6-420C-86D5-D8F1049310E8}"/>
    <cellStyle name="Normal 6 4 4 2" xfId="642" xr:uid="{8538B07C-0A82-420E-A13B-08845B9E1661}"/>
    <cellStyle name="Normal 6 4 4 2 2" xfId="643" xr:uid="{3FAB89B2-D9E6-4ACD-B932-ABC4E8A39FFF}"/>
    <cellStyle name="Normal 6 4 4 2 2 2" xfId="1631" xr:uid="{D53868F0-62D5-49C5-87A3-523E923EDD15}"/>
    <cellStyle name="Normal 6 4 4 2 2 2 2" xfId="1632" xr:uid="{B49CBD50-25CB-4C19-856A-D2D40450A74D}"/>
    <cellStyle name="Normal 6 4 4 2 2 3" xfId="1633" xr:uid="{23DC26D3-9DCB-46E6-909F-7E7DC35545B5}"/>
    <cellStyle name="Normal 6 4 4 2 2 4" xfId="3205" xr:uid="{3605CD4D-0E08-4A30-817F-4E35984475D0}"/>
    <cellStyle name="Normal 6 4 4 2 3" xfId="1634" xr:uid="{88613D4A-E56C-41D6-B037-C082F78F6D9C}"/>
    <cellStyle name="Normal 6 4 4 2 3 2" xfId="1635" xr:uid="{AD9CD454-9944-4971-82EE-D2160697F615}"/>
    <cellStyle name="Normal 6 4 4 2 4" xfId="1636" xr:uid="{3270DC0C-C5E7-4EAF-8963-535CB5030BAE}"/>
    <cellStyle name="Normal 6 4 4 2 5" xfId="3206" xr:uid="{48AF7064-630E-4BC7-9924-280E1B7E519D}"/>
    <cellStyle name="Normal 6 4 4 3" xfId="644" xr:uid="{B13760A1-18E7-4D6A-9463-8BA4B74E7629}"/>
    <cellStyle name="Normal 6 4 4 3 2" xfId="1637" xr:uid="{8FC5E1B9-7024-465F-8E10-B4EF02200A53}"/>
    <cellStyle name="Normal 6 4 4 3 2 2" xfId="1638" xr:uid="{33D43AB0-BD9D-4396-997F-6CD80D4B175B}"/>
    <cellStyle name="Normal 6 4 4 3 3" xfId="1639" xr:uid="{8A7CDDEF-E296-46F5-888C-809273115E96}"/>
    <cellStyle name="Normal 6 4 4 3 4" xfId="3207" xr:uid="{60AE4D71-F430-4457-95C5-04671139E37C}"/>
    <cellStyle name="Normal 6 4 4 4" xfId="1640" xr:uid="{DA8CBA01-0F7A-496F-B5DB-B8C727CB2B6A}"/>
    <cellStyle name="Normal 6 4 4 4 2" xfId="1641" xr:uid="{AB273804-5D6E-44CB-B471-73A5E1C42CF9}"/>
    <cellStyle name="Normal 6 4 4 4 3" xfId="3208" xr:uid="{1C803DD0-5F68-4844-9AB2-D7A37015895E}"/>
    <cellStyle name="Normal 6 4 4 4 4" xfId="3209" xr:uid="{75F3AEF8-373C-45C3-AFF3-52E8ACE7C373}"/>
    <cellStyle name="Normal 6 4 4 5" xfId="1642" xr:uid="{A295948C-9AB5-45B7-B72F-7E2CD0410003}"/>
    <cellStyle name="Normal 6 4 4 6" xfId="3210" xr:uid="{3748D0C7-6AB0-453F-B9A2-6EB733BADA40}"/>
    <cellStyle name="Normal 6 4 4 7" xfId="3211" xr:uid="{3196C457-F79D-439E-A2E6-758715540E0D}"/>
    <cellStyle name="Normal 6 4 5" xfId="335" xr:uid="{C0514FDD-47B3-4E1B-812E-8A829AF07112}"/>
    <cellStyle name="Normal 6 4 5 2" xfId="645" xr:uid="{6293D9B4-D56D-40AD-9BAC-8D136DCB8D58}"/>
    <cellStyle name="Normal 6 4 5 2 2" xfId="1643" xr:uid="{386C0007-E777-4DCA-A360-F8131D9B41EF}"/>
    <cellStyle name="Normal 6 4 5 2 2 2" xfId="1644" xr:uid="{D2A26474-441C-42E2-A417-C55D9FEC6E7A}"/>
    <cellStyle name="Normal 6 4 5 2 3" xfId="1645" xr:uid="{DA2605B2-0803-4E83-BC72-22CF4F83960D}"/>
    <cellStyle name="Normal 6 4 5 2 4" xfId="3212" xr:uid="{6114C79E-500C-46DC-ABF5-78933082232E}"/>
    <cellStyle name="Normal 6 4 5 3" xfId="1646" xr:uid="{1BEFA793-D38B-45EA-9CDD-53219E460B59}"/>
    <cellStyle name="Normal 6 4 5 3 2" xfId="1647" xr:uid="{32837615-7F4C-40C1-8208-088014C81AB9}"/>
    <cellStyle name="Normal 6 4 5 3 3" xfId="3213" xr:uid="{F24A68BB-3B59-493C-B09E-F0BE217B3BB4}"/>
    <cellStyle name="Normal 6 4 5 3 4" xfId="3214" xr:uid="{7382D8BD-ADB0-4BF3-82F3-108124DB0F78}"/>
    <cellStyle name="Normal 6 4 5 4" xfId="1648" xr:uid="{7C3E46ED-8064-4772-A86F-930FF64AA9AB}"/>
    <cellStyle name="Normal 6 4 5 5" xfId="3215" xr:uid="{6ECCA8C6-9DC1-47D2-B4B3-DAE77507F87B}"/>
    <cellStyle name="Normal 6 4 5 6" xfId="3216" xr:uid="{6E23611E-6AFD-4742-8E1B-06B5A7B8B092}"/>
    <cellStyle name="Normal 6 4 6" xfId="336" xr:uid="{80C6AED9-8650-40A7-8C56-0D1490A077A2}"/>
    <cellStyle name="Normal 6 4 6 2" xfId="1649" xr:uid="{90AC931A-1762-4CC0-A440-557266AFC8B0}"/>
    <cellStyle name="Normal 6 4 6 2 2" xfId="1650" xr:uid="{A84D0D1A-4111-4E6C-A02E-C2C993AC3BB8}"/>
    <cellStyle name="Normal 6 4 6 2 3" xfId="3217" xr:uid="{522294CD-759C-426D-8A9B-2C0FFC4CEA48}"/>
    <cellStyle name="Normal 6 4 6 2 4" xfId="3218" xr:uid="{13E6F1EB-48A5-4B53-918E-F17CA22FD6C8}"/>
    <cellStyle name="Normal 6 4 6 3" xfId="1651" xr:uid="{C21ED85D-6C53-4129-87EE-9BC335811E7E}"/>
    <cellStyle name="Normal 6 4 6 4" xfId="3219" xr:uid="{1374D54D-A179-4EE6-AB33-154D7796E791}"/>
    <cellStyle name="Normal 6 4 6 5" xfId="3220" xr:uid="{1268395E-8572-48F6-AD94-850CB7A1E481}"/>
    <cellStyle name="Normal 6 4 7" xfId="1652" xr:uid="{065768AB-AF79-4902-AAFE-72AC0E820D80}"/>
    <cellStyle name="Normal 6 4 7 2" xfId="1653" xr:uid="{C7B72791-6778-42E5-9D9E-C2462AC9E44C}"/>
    <cellStyle name="Normal 6 4 7 3" xfId="3221" xr:uid="{15E2CFD1-95F9-42DC-AB21-48B866E302DB}"/>
    <cellStyle name="Normal 6 4 7 3 2" xfId="4407" xr:uid="{DFFB8613-7941-49D9-836C-340FE3AE1EA9}"/>
    <cellStyle name="Normal 6 4 7 3 3" xfId="4685" xr:uid="{6AFBBB73-0E94-45C7-9B76-67E25BD9A536}"/>
    <cellStyle name="Normal 6 4 7 4" xfId="3222" xr:uid="{0B1C1120-E161-4D15-B70E-18A67873F8CE}"/>
    <cellStyle name="Normal 6 4 8" xfId="1654" xr:uid="{84D5EFA9-2EB0-431C-9D54-07E1E768F073}"/>
    <cellStyle name="Normal 6 4 8 2" xfId="3223" xr:uid="{4EB44FED-305B-4553-8F46-DC5D0518B6D1}"/>
    <cellStyle name="Normal 6 4 8 3" xfId="3224" xr:uid="{9EE3C93F-0550-4ACD-A087-1167CDE98458}"/>
    <cellStyle name="Normal 6 4 8 4" xfId="3225" xr:uid="{22B01E82-66EF-4506-BF4C-F319158E23DA}"/>
    <cellStyle name="Normal 6 4 9" xfId="3226" xr:uid="{7DDA1B86-8F04-4271-91AA-3E1074B4430F}"/>
    <cellStyle name="Normal 6 5" xfId="123" xr:uid="{2634257C-ED07-4021-AC2D-6DE2D0D1824E}"/>
    <cellStyle name="Normal 6 5 10" xfId="3227" xr:uid="{36C0447D-1001-444A-B9B1-4F60B41AEDF8}"/>
    <cellStyle name="Normal 6 5 11" xfId="3228" xr:uid="{C0EBED61-88E1-4BA6-8575-4A0E40AE47FB}"/>
    <cellStyle name="Normal 6 5 2" xfId="124" xr:uid="{FC3A83A3-3CBF-4C45-B3AF-B9CEC4494759}"/>
    <cellStyle name="Normal 6 5 2 2" xfId="337" xr:uid="{3CF4FA8F-362E-487E-994D-0A90AC921F77}"/>
    <cellStyle name="Normal 6 5 2 2 2" xfId="646" xr:uid="{D98AE867-0551-4BF7-AC68-E7C8BF436CA6}"/>
    <cellStyle name="Normal 6 5 2 2 2 2" xfId="647" xr:uid="{4CB66BAE-80FE-436A-9E7A-BAC43A4AA062}"/>
    <cellStyle name="Normal 6 5 2 2 2 2 2" xfId="1655" xr:uid="{EE9DEFD0-3F80-471D-9B5D-3AF6581A0990}"/>
    <cellStyle name="Normal 6 5 2 2 2 2 3" xfId="3229" xr:uid="{814312EE-AA77-47B1-BD33-6DF140A149C4}"/>
    <cellStyle name="Normal 6 5 2 2 2 2 4" xfId="3230" xr:uid="{21B11622-164B-41B2-B57B-8173AA3E6235}"/>
    <cellStyle name="Normal 6 5 2 2 2 3" xfId="1656" xr:uid="{6A7E387B-3176-4083-8D39-99067F7EBE79}"/>
    <cellStyle name="Normal 6 5 2 2 2 3 2" xfId="3231" xr:uid="{5105C145-3C94-4788-A8FE-DAD34FB73CF4}"/>
    <cellStyle name="Normal 6 5 2 2 2 3 3" xfId="3232" xr:uid="{39A2780A-47FB-4F0E-8F4F-84907838FC63}"/>
    <cellStyle name="Normal 6 5 2 2 2 3 4" xfId="3233" xr:uid="{12A6DB8D-1EC3-49DA-94B1-9B70E930D1D6}"/>
    <cellStyle name="Normal 6 5 2 2 2 4" xfId="3234" xr:uid="{C50FB25B-FCDD-4CCF-A65A-70F0ACBA9BDE}"/>
    <cellStyle name="Normal 6 5 2 2 2 5" xfId="3235" xr:uid="{170DBA41-9298-4BC5-9BD5-3AE3BFB95BE0}"/>
    <cellStyle name="Normal 6 5 2 2 2 6" xfId="3236" xr:uid="{66773F49-385F-41D2-92E1-D1323783CEE3}"/>
    <cellStyle name="Normal 6 5 2 2 3" xfId="648" xr:uid="{20A884C6-1ECA-4E76-9BAF-1F08E4D8A7D1}"/>
    <cellStyle name="Normal 6 5 2 2 3 2" xfId="1657" xr:uid="{B131002B-CC0E-459D-9A8A-6B6E2B901100}"/>
    <cellStyle name="Normal 6 5 2 2 3 2 2" xfId="3237" xr:uid="{885FC21A-95DB-466A-B9E0-4BB2412CE769}"/>
    <cellStyle name="Normal 6 5 2 2 3 2 3" xfId="3238" xr:uid="{FAEC654B-F183-4916-B035-94A53FEFCE77}"/>
    <cellStyle name="Normal 6 5 2 2 3 2 4" xfId="3239" xr:uid="{772F6C09-0691-4C48-B1B9-D43CCAC19011}"/>
    <cellStyle name="Normal 6 5 2 2 3 3" xfId="3240" xr:uid="{315C3953-B1B9-490E-8E32-9657C5188218}"/>
    <cellStyle name="Normal 6 5 2 2 3 4" xfId="3241" xr:uid="{6ACDEE97-AC39-4A60-A144-FF7F7110A193}"/>
    <cellStyle name="Normal 6 5 2 2 3 5" xfId="3242" xr:uid="{A0568693-A49A-4B7F-AE2D-0B918F91AFFF}"/>
    <cellStyle name="Normal 6 5 2 2 4" xfId="1658" xr:uid="{A8DC4F39-B242-47E6-ABDC-A9ECEFC0AC9E}"/>
    <cellStyle name="Normal 6 5 2 2 4 2" xfId="3243" xr:uid="{CC7FA22F-352E-4295-B2A3-D54DB906A3B4}"/>
    <cellStyle name="Normal 6 5 2 2 4 3" xfId="3244" xr:uid="{4B9AEF91-03FB-4D20-8D74-6B806031F06C}"/>
    <cellStyle name="Normal 6 5 2 2 4 4" xfId="3245" xr:uid="{AD3E56B3-E820-41A6-963B-36BB441649EE}"/>
    <cellStyle name="Normal 6 5 2 2 5" xfId="3246" xr:uid="{6024C613-79E6-4F7B-BD16-15F290AB7ABF}"/>
    <cellStyle name="Normal 6 5 2 2 5 2" xfId="3247" xr:uid="{D1156257-F446-476F-BE7F-23BFFEA7883C}"/>
    <cellStyle name="Normal 6 5 2 2 5 3" xfId="3248" xr:uid="{7B43B277-8FDF-413C-A337-4A8618FCFB26}"/>
    <cellStyle name="Normal 6 5 2 2 5 4" xfId="3249" xr:uid="{0BFB2905-D41C-4FC7-9A4B-75F56E391C12}"/>
    <cellStyle name="Normal 6 5 2 2 6" xfId="3250" xr:uid="{4E2B0EB6-3F79-42C2-BF5A-90CC683F3624}"/>
    <cellStyle name="Normal 6 5 2 2 7" xfId="3251" xr:uid="{F03C6470-3F90-4291-83F9-9B3C13C24650}"/>
    <cellStyle name="Normal 6 5 2 2 8" xfId="3252" xr:uid="{1BB7CF4D-8CEC-4A2C-8027-C3CEC4F5C0D9}"/>
    <cellStyle name="Normal 6 5 2 3" xfId="649" xr:uid="{B2882983-0F0C-4A47-829B-AAE64C58E932}"/>
    <cellStyle name="Normal 6 5 2 3 2" xfId="650" xr:uid="{8FC92AC3-8F3C-4F3E-BCCD-4FC76A748B54}"/>
    <cellStyle name="Normal 6 5 2 3 2 2" xfId="651" xr:uid="{6D30A1DE-A585-4BD7-BDF5-0EA20E256342}"/>
    <cellStyle name="Normal 6 5 2 3 2 3" xfId="3253" xr:uid="{F4CF43C5-63D3-48A4-B5E0-CB1B9B3BB1E7}"/>
    <cellStyle name="Normal 6 5 2 3 2 4" xfId="3254" xr:uid="{AC286486-3304-4E60-8C5A-19EE9A97EA8E}"/>
    <cellStyle name="Normal 6 5 2 3 3" xfId="652" xr:uid="{2A8D7F27-8F1F-4AD4-BFEF-6334D56BB9E5}"/>
    <cellStyle name="Normal 6 5 2 3 3 2" xfId="3255" xr:uid="{C71A6D39-C6FE-4612-8DA9-8C4E2E6E3FF3}"/>
    <cellStyle name="Normal 6 5 2 3 3 3" xfId="3256" xr:uid="{3C1CC428-7642-4118-8C8E-F4722229DDE4}"/>
    <cellStyle name="Normal 6 5 2 3 3 4" xfId="3257" xr:uid="{EDCF4B5F-E05B-48E2-B4A4-AE22148925D9}"/>
    <cellStyle name="Normal 6 5 2 3 4" xfId="3258" xr:uid="{A1038793-957D-4276-9466-6C972E8A61D3}"/>
    <cellStyle name="Normal 6 5 2 3 5" xfId="3259" xr:uid="{AF92B563-ED56-4EAD-9B53-CC049FE9665F}"/>
    <cellStyle name="Normal 6 5 2 3 6" xfId="3260" xr:uid="{0C53D0D9-9B15-41D2-9346-0CD99632EA91}"/>
    <cellStyle name="Normal 6 5 2 4" xfId="653" xr:uid="{C0427A2E-6E16-4A13-B545-2ADEBA419E46}"/>
    <cellStyle name="Normal 6 5 2 4 2" xfId="654" xr:uid="{81080883-A089-4117-ACA6-AADDD33E8D27}"/>
    <cellStyle name="Normal 6 5 2 4 2 2" xfId="3261" xr:uid="{4667E911-B956-4FF6-9E3C-B8A5031B40C1}"/>
    <cellStyle name="Normal 6 5 2 4 2 3" xfId="3262" xr:uid="{19CBDA57-F30D-4347-B594-20EF84A7098A}"/>
    <cellStyle name="Normal 6 5 2 4 2 4" xfId="3263" xr:uid="{FA83E4BA-DFA9-460B-AFCD-FBA43F31C662}"/>
    <cellStyle name="Normal 6 5 2 4 3" xfId="3264" xr:uid="{576CB53B-0D94-4598-A385-879CDCC6D0A0}"/>
    <cellStyle name="Normal 6 5 2 4 4" xfId="3265" xr:uid="{319AE135-D37A-4EBF-AB92-980A387F16F4}"/>
    <cellStyle name="Normal 6 5 2 4 5" xfId="3266" xr:uid="{16D54E8D-23CB-4059-8D6D-9ACBEB5D7DC2}"/>
    <cellStyle name="Normal 6 5 2 5" xfId="655" xr:uid="{AF2E4CC7-96CA-45C6-B9B7-A2ABEB927EC5}"/>
    <cellStyle name="Normal 6 5 2 5 2" xfId="3267" xr:uid="{4F91D8DB-6264-42E4-AF77-EE7542B2242D}"/>
    <cellStyle name="Normal 6 5 2 5 3" xfId="3268" xr:uid="{19246472-997D-4CE6-A961-D4D9C9C6D48E}"/>
    <cellStyle name="Normal 6 5 2 5 4" xfId="3269" xr:uid="{F45704A3-B890-4811-A533-531539C5E7D6}"/>
    <cellStyle name="Normal 6 5 2 6" xfId="3270" xr:uid="{A2463679-493D-43AB-A0AD-013B6735D9D7}"/>
    <cellStyle name="Normal 6 5 2 6 2" xfId="3271" xr:uid="{8512BAD9-B74E-4DC9-8318-08F8EB3F610F}"/>
    <cellStyle name="Normal 6 5 2 6 3" xfId="3272" xr:uid="{7CEFA3D0-25AB-4A3F-9760-5DC99136CDCE}"/>
    <cellStyle name="Normal 6 5 2 6 4" xfId="3273" xr:uid="{7DD6D2B8-A7C2-4B48-82AE-871C35CE90A5}"/>
    <cellStyle name="Normal 6 5 2 7" xfId="3274" xr:uid="{9E70B8C0-15AA-4217-B9AA-B2787C02DFC8}"/>
    <cellStyle name="Normal 6 5 2 8" xfId="3275" xr:uid="{7934BA34-7D85-4605-894E-243027C8A3E9}"/>
    <cellStyle name="Normal 6 5 2 9" xfId="3276" xr:uid="{C5B43A26-4D28-40AA-8C0A-D1185E6CFD34}"/>
    <cellStyle name="Normal 6 5 3" xfId="338" xr:uid="{BC3912AA-E192-465C-8F8C-18F0828AE681}"/>
    <cellStyle name="Normal 6 5 3 2" xfId="656" xr:uid="{40FCC678-996D-40C2-9510-0E9EEC10A5AE}"/>
    <cellStyle name="Normal 6 5 3 2 2" xfId="657" xr:uid="{26B7E001-ECD7-46BE-B979-529C2CD0D5AF}"/>
    <cellStyle name="Normal 6 5 3 2 2 2" xfId="1659" xr:uid="{36556AF0-9779-4A9B-A736-72115DD969AC}"/>
    <cellStyle name="Normal 6 5 3 2 2 2 2" xfId="1660" xr:uid="{351DD093-F7CE-4369-93DC-EC20CDBEDB1B}"/>
    <cellStyle name="Normal 6 5 3 2 2 3" xfId="1661" xr:uid="{F14AAEA7-9638-4BEA-A71F-2AA6D1299B22}"/>
    <cellStyle name="Normal 6 5 3 2 2 4" xfId="3277" xr:uid="{4B681D72-9F03-42A1-AB86-62221A0F46D8}"/>
    <cellStyle name="Normal 6 5 3 2 3" xfId="1662" xr:uid="{4BBDF4FA-B2E4-4578-A50C-3F0255E9C25D}"/>
    <cellStyle name="Normal 6 5 3 2 3 2" xfId="1663" xr:uid="{7A561B18-6F85-43B1-91EB-25BE91C8F9EF}"/>
    <cellStyle name="Normal 6 5 3 2 3 3" xfId="3278" xr:uid="{35FA4B40-A133-49E3-BCFC-F808A2D70200}"/>
    <cellStyle name="Normal 6 5 3 2 3 4" xfId="3279" xr:uid="{275ABE61-F7F7-4DF6-A876-2CEE7231383B}"/>
    <cellStyle name="Normal 6 5 3 2 4" xfId="1664" xr:uid="{B8F3A7E6-0FA8-4AC5-81A5-C7DCBB5A178B}"/>
    <cellStyle name="Normal 6 5 3 2 5" xfId="3280" xr:uid="{CBD04FCE-5C09-4902-AAFD-F4EB0BE3DF4E}"/>
    <cellStyle name="Normal 6 5 3 2 6" xfId="3281" xr:uid="{80B38D8C-5D7F-4FA1-9184-3A812C62BDFA}"/>
    <cellStyle name="Normal 6 5 3 3" xfId="658" xr:uid="{50619758-5FEF-48AD-892F-17AD77DDECF5}"/>
    <cellStyle name="Normal 6 5 3 3 2" xfId="1665" xr:uid="{45874B84-1125-4C3D-9A6E-E46C2BABF527}"/>
    <cellStyle name="Normal 6 5 3 3 2 2" xfId="1666" xr:uid="{B09187DE-E015-4CAD-A05D-A6A371855E8B}"/>
    <cellStyle name="Normal 6 5 3 3 2 3" xfId="3282" xr:uid="{82FEC00E-36B4-4E7F-8559-5145026ED00D}"/>
    <cellStyle name="Normal 6 5 3 3 2 4" xfId="3283" xr:uid="{61E1D411-D77E-481D-B2B5-3CB1F9EADFD3}"/>
    <cellStyle name="Normal 6 5 3 3 3" xfId="1667" xr:uid="{7097C216-CDEA-4D4B-9FAB-035C9A1CD51A}"/>
    <cellStyle name="Normal 6 5 3 3 4" xfId="3284" xr:uid="{18E0292A-7442-4D6F-9843-30680C8A5068}"/>
    <cellStyle name="Normal 6 5 3 3 5" xfId="3285" xr:uid="{3CDC9A5F-2E95-42FD-AEC4-CAB066FF4D82}"/>
    <cellStyle name="Normal 6 5 3 4" xfId="1668" xr:uid="{F515636E-F90C-4704-85F3-F3205137CDC9}"/>
    <cellStyle name="Normal 6 5 3 4 2" xfId="1669" xr:uid="{39514C6C-4A2E-4A5D-BEB1-D430398B3ECA}"/>
    <cellStyle name="Normal 6 5 3 4 3" xfId="3286" xr:uid="{34AA10E4-F2BA-4E73-841D-8BEFACAC2C62}"/>
    <cellStyle name="Normal 6 5 3 4 4" xfId="3287" xr:uid="{7DAE0F6B-C9E6-4288-AFDA-35BE0C54E33B}"/>
    <cellStyle name="Normal 6 5 3 5" xfId="1670" xr:uid="{CA6F5044-A43A-4F0B-932E-DB50C591B8ED}"/>
    <cellStyle name="Normal 6 5 3 5 2" xfId="3288" xr:uid="{EE1343C4-9F19-458E-B6A3-5F9E4FB61FA8}"/>
    <cellStyle name="Normal 6 5 3 5 3" xfId="3289" xr:uid="{3C1D99E7-8255-4FAE-839F-6DBA4DDA6BB6}"/>
    <cellStyle name="Normal 6 5 3 5 4" xfId="3290" xr:uid="{0BD6EDFA-4096-492E-84BE-A5BBFE4243BD}"/>
    <cellStyle name="Normal 6 5 3 6" xfId="3291" xr:uid="{7EDE8639-CF4F-4CBC-A141-A860709BFC14}"/>
    <cellStyle name="Normal 6 5 3 7" xfId="3292" xr:uid="{41160CA5-956B-40D5-B64F-A347867DB6E6}"/>
    <cellStyle name="Normal 6 5 3 8" xfId="3293" xr:uid="{E76AEE96-7686-44D4-85DF-373E2C4ADEDB}"/>
    <cellStyle name="Normal 6 5 4" xfId="339" xr:uid="{4B22D379-95A9-4797-8419-EC66201DAEB6}"/>
    <cellStyle name="Normal 6 5 4 2" xfId="659" xr:uid="{2271464C-8FC9-46C9-93D3-B6D4A5E6B104}"/>
    <cellStyle name="Normal 6 5 4 2 2" xfId="660" xr:uid="{C4821685-CC14-4303-A8FE-FD9BDBC46AB3}"/>
    <cellStyle name="Normal 6 5 4 2 2 2" xfId="1671" xr:uid="{CC2F0ADB-6747-400F-A5EF-D8C3AE6E263C}"/>
    <cellStyle name="Normal 6 5 4 2 2 3" xfId="3294" xr:uid="{7C2343CF-6699-483D-AB8D-18E1AB9621D5}"/>
    <cellStyle name="Normal 6 5 4 2 2 4" xfId="3295" xr:uid="{97D6A4B1-9E5F-4827-9551-52E041D9A17B}"/>
    <cellStyle name="Normal 6 5 4 2 3" xfId="1672" xr:uid="{D44A4DB6-B99D-4F9F-9FB5-9527F88D91A3}"/>
    <cellStyle name="Normal 6 5 4 2 4" xfId="3296" xr:uid="{75EC7899-71CF-451C-8209-7B415EAB6558}"/>
    <cellStyle name="Normal 6 5 4 2 5" xfId="3297" xr:uid="{F323F0E9-1A18-46F7-A04E-F69979D8C5C4}"/>
    <cellStyle name="Normal 6 5 4 3" xfId="661" xr:uid="{A6E58F52-0D58-4FE4-B784-B5CDEE6B050D}"/>
    <cellStyle name="Normal 6 5 4 3 2" xfId="1673" xr:uid="{BCF4E760-AE7F-46E0-9E75-25DE94FA54FF}"/>
    <cellStyle name="Normal 6 5 4 3 3" xfId="3298" xr:uid="{8432F4F5-5510-4551-B4E1-45F601378A74}"/>
    <cellStyle name="Normal 6 5 4 3 4" xfId="3299" xr:uid="{6145C381-207B-444E-B3E5-9245B11042D7}"/>
    <cellStyle name="Normal 6 5 4 4" xfId="1674" xr:uid="{D5952033-36C2-41AF-B610-F67639903B02}"/>
    <cellStyle name="Normal 6 5 4 4 2" xfId="3300" xr:uid="{6EF11AA0-C201-42FB-8B7F-8E4E93A11C32}"/>
    <cellStyle name="Normal 6 5 4 4 3" xfId="3301" xr:uid="{718DF395-4803-4023-B675-1E1BC74C8148}"/>
    <cellStyle name="Normal 6 5 4 4 4" xfId="3302" xr:uid="{1CCA5F07-D78D-4EC7-A3C6-84096EED228B}"/>
    <cellStyle name="Normal 6 5 4 5" xfId="3303" xr:uid="{D7AF8E32-51EF-4CDD-8EEE-9161A6E3AEBF}"/>
    <cellStyle name="Normal 6 5 4 6" xfId="3304" xr:uid="{4732FF28-F969-4A70-821C-E47B2CBDB867}"/>
    <cellStyle name="Normal 6 5 4 7" xfId="3305" xr:uid="{B08F19B3-701F-46A8-A732-D56937C24382}"/>
    <cellStyle name="Normal 6 5 5" xfId="340" xr:uid="{EEA9138D-C0CE-41F5-85F7-4181775B06A9}"/>
    <cellStyle name="Normal 6 5 5 2" xfId="662" xr:uid="{41A90DA9-6AE3-471A-B89E-0FED9E343C6D}"/>
    <cellStyle name="Normal 6 5 5 2 2" xfId="1675" xr:uid="{9A770E45-035F-4D84-8C41-77C87E5E7AB9}"/>
    <cellStyle name="Normal 6 5 5 2 3" xfId="3306" xr:uid="{7502621A-B66A-45AB-AB0C-28D7AE8E12C6}"/>
    <cellStyle name="Normal 6 5 5 2 4" xfId="3307" xr:uid="{7F90D48A-E081-4BE6-B347-5A122BE3404E}"/>
    <cellStyle name="Normal 6 5 5 3" xfId="1676" xr:uid="{445F7021-217D-4319-B5B3-27E582D26B83}"/>
    <cellStyle name="Normal 6 5 5 3 2" xfId="3308" xr:uid="{889AFCD5-9EBC-4C4E-9BA6-8D8B3E84A4A4}"/>
    <cellStyle name="Normal 6 5 5 3 3" xfId="3309" xr:uid="{C9561B76-00C6-4183-82A3-CD5E795337FD}"/>
    <cellStyle name="Normal 6 5 5 3 4" xfId="3310" xr:uid="{89D4E44F-CE29-4677-AC51-8D993DB99781}"/>
    <cellStyle name="Normal 6 5 5 4" xfId="3311" xr:uid="{16DD5F4B-A259-4BDD-8DC1-9F59D86E5649}"/>
    <cellStyle name="Normal 6 5 5 5" xfId="3312" xr:uid="{B20DB31A-D090-4F2D-BDCE-C0B29C360064}"/>
    <cellStyle name="Normal 6 5 5 6" xfId="3313" xr:uid="{E5B6B41D-5DEC-47A6-9D86-89DBFACDDD8C}"/>
    <cellStyle name="Normal 6 5 6" xfId="663" xr:uid="{F5E0FF76-F273-4133-9A16-5580B1E837F2}"/>
    <cellStyle name="Normal 6 5 6 2" xfId="1677" xr:uid="{1DE939EA-0DA4-43C0-85A9-109E81130B2C}"/>
    <cellStyle name="Normal 6 5 6 2 2" xfId="3314" xr:uid="{92219A9A-8DC3-4788-B3D4-0C82FBFF8601}"/>
    <cellStyle name="Normal 6 5 6 2 3" xfId="3315" xr:uid="{12DBD170-8A5C-4C5B-94DC-0B7EAA7986DA}"/>
    <cellStyle name="Normal 6 5 6 2 4" xfId="3316" xr:uid="{FFFC5CE2-B0A4-43B2-8441-516280EC91D8}"/>
    <cellStyle name="Normal 6 5 6 3" xfId="3317" xr:uid="{AEE71F49-9752-4514-AEE2-DF7871BE8F08}"/>
    <cellStyle name="Normal 6 5 6 4" xfId="3318" xr:uid="{C1609874-46CB-48C5-B6C4-DE6D340F3D72}"/>
    <cellStyle name="Normal 6 5 6 5" xfId="3319" xr:uid="{99AD1BE3-F558-44CE-8AFD-1CD8E3B11582}"/>
    <cellStyle name="Normal 6 5 7" xfId="1678" xr:uid="{3F9EA0C5-1BE7-479E-8575-22A5908A1B0A}"/>
    <cellStyle name="Normal 6 5 7 2" xfId="3320" xr:uid="{83DD8085-D96C-4A64-A924-FF07EA0E8D11}"/>
    <cellStyle name="Normal 6 5 7 3" xfId="3321" xr:uid="{253CBE60-5EF6-4994-803A-257F51CF70DB}"/>
    <cellStyle name="Normal 6 5 7 4" xfId="3322" xr:uid="{84AD2E66-2932-48AB-B08A-E0920C2F4830}"/>
    <cellStyle name="Normal 6 5 8" xfId="3323" xr:uid="{786BA893-4B20-48D6-98F0-EE6BE9278C82}"/>
    <cellStyle name="Normal 6 5 8 2" xfId="3324" xr:uid="{4DAEE900-0EEB-450E-A3FA-ED67CAAA5072}"/>
    <cellStyle name="Normal 6 5 8 3" xfId="3325" xr:uid="{66595632-D717-4D6F-91F7-4297B3A20069}"/>
    <cellStyle name="Normal 6 5 8 4" xfId="3326" xr:uid="{932E61A2-06E9-4625-921E-81A25BE0E51C}"/>
    <cellStyle name="Normal 6 5 9" xfId="3327" xr:uid="{0194AD3F-2642-44AB-9F10-D1A6BF1690CE}"/>
    <cellStyle name="Normal 6 6" xfId="125" xr:uid="{055858CE-3162-4F03-B7BD-6D50239DA4A2}"/>
    <cellStyle name="Normal 6 6 2" xfId="126" xr:uid="{F6474488-4ABF-4C25-8E37-83CC229E68F3}"/>
    <cellStyle name="Normal 6 6 2 2" xfId="341" xr:uid="{7DF466B4-0568-4D08-A457-8EC6EE005A3B}"/>
    <cellStyle name="Normal 6 6 2 2 2" xfId="664" xr:uid="{FB1EA749-8AB2-42AF-BCE2-FB8209A8AD50}"/>
    <cellStyle name="Normal 6 6 2 2 2 2" xfId="1679" xr:uid="{028C0AB1-1B65-4A7D-A1B1-F8BC0564B12F}"/>
    <cellStyle name="Normal 6 6 2 2 2 3" xfId="3328" xr:uid="{80682AA1-83A7-4FD2-A8A7-219CBF7F38CC}"/>
    <cellStyle name="Normal 6 6 2 2 2 4" xfId="3329" xr:uid="{835EA107-EECB-46A3-B23B-0FDAF11AD4AF}"/>
    <cellStyle name="Normal 6 6 2 2 3" xfId="1680" xr:uid="{6D17DA3B-0067-47CF-A46C-5883B1361988}"/>
    <cellStyle name="Normal 6 6 2 2 3 2" xfId="3330" xr:uid="{D360D01B-FF93-479A-A33A-0F2FB52943C7}"/>
    <cellStyle name="Normal 6 6 2 2 3 3" xfId="3331" xr:uid="{269C0851-4FE1-4B44-AE21-AD66D79D77BE}"/>
    <cellStyle name="Normal 6 6 2 2 3 4" xfId="3332" xr:uid="{5AC0015B-BD8A-4D7F-86D8-19FF85AE38D7}"/>
    <cellStyle name="Normal 6 6 2 2 4" xfId="3333" xr:uid="{E19B2C62-B610-4B64-81B1-653CD223D56E}"/>
    <cellStyle name="Normal 6 6 2 2 5" xfId="3334" xr:uid="{AC27FF8A-E9F6-4E8D-B40F-857DE327E799}"/>
    <cellStyle name="Normal 6 6 2 2 6" xfId="3335" xr:uid="{6C3FC71A-417B-4B96-B533-4B5368D98177}"/>
    <cellStyle name="Normal 6 6 2 3" xfId="665" xr:uid="{3D38DD95-1C98-4F64-8076-188B3FFCC622}"/>
    <cellStyle name="Normal 6 6 2 3 2" xfId="1681" xr:uid="{64DCA4FD-7219-4098-9874-2F881A07D47D}"/>
    <cellStyle name="Normal 6 6 2 3 2 2" xfId="3336" xr:uid="{E7FD757C-F355-4E92-B30F-71EC1D2AE745}"/>
    <cellStyle name="Normal 6 6 2 3 2 3" xfId="3337" xr:uid="{69AF72CD-3B9F-4B53-A916-D1E0550079D4}"/>
    <cellStyle name="Normal 6 6 2 3 2 4" xfId="3338" xr:uid="{20B2F80F-3CF3-48AF-8E47-C2A220E87FA2}"/>
    <cellStyle name="Normal 6 6 2 3 3" xfId="3339" xr:uid="{E7062B72-0759-40B3-B9F1-611C178365D7}"/>
    <cellStyle name="Normal 6 6 2 3 4" xfId="3340" xr:uid="{9D1B132F-EC91-410F-B58B-650411B16E7B}"/>
    <cellStyle name="Normal 6 6 2 3 5" xfId="3341" xr:uid="{0265D04F-B16D-4979-8737-27F2C3BBAC6E}"/>
    <cellStyle name="Normal 6 6 2 4" xfId="1682" xr:uid="{8685EA94-8560-4C6A-B674-24EFF02B72E6}"/>
    <cellStyle name="Normal 6 6 2 4 2" xfId="3342" xr:uid="{7508D231-2C6A-4F45-B144-E6C5F51B88D1}"/>
    <cellStyle name="Normal 6 6 2 4 3" xfId="3343" xr:uid="{4DF387ED-4597-4C12-91D1-9CD154D16F6F}"/>
    <cellStyle name="Normal 6 6 2 4 4" xfId="3344" xr:uid="{4472739A-85B1-41E4-86C7-275898737A66}"/>
    <cellStyle name="Normal 6 6 2 5" xfId="3345" xr:uid="{2684B4BF-14C3-4D78-B7FB-E934FBFF2AAD}"/>
    <cellStyle name="Normal 6 6 2 5 2" xfId="3346" xr:uid="{77D9B08A-D76D-4ECA-A5FF-EA836FA10F5B}"/>
    <cellStyle name="Normal 6 6 2 5 3" xfId="3347" xr:uid="{7D6FFDA8-AFC1-4E7B-B56E-CC63D8C7CF8C}"/>
    <cellStyle name="Normal 6 6 2 5 4" xfId="3348" xr:uid="{CC0E47EE-237F-4FEE-AB90-CC2AE716EFA0}"/>
    <cellStyle name="Normal 6 6 2 6" xfId="3349" xr:uid="{390245CD-F9C2-46CF-AC6A-A9967A288588}"/>
    <cellStyle name="Normal 6 6 2 7" xfId="3350" xr:uid="{7DE4CC23-B671-4762-AB50-145448466B71}"/>
    <cellStyle name="Normal 6 6 2 8" xfId="3351" xr:uid="{2AEF689B-177E-4427-9EB1-7DCC297647D0}"/>
    <cellStyle name="Normal 6 6 3" xfId="342" xr:uid="{A407FD40-F7F0-49DD-A339-5E8BF7795B96}"/>
    <cellStyle name="Normal 6 6 3 2" xfId="666" xr:uid="{FA4EF065-D2B2-435B-BB58-F89AA7C1BF91}"/>
    <cellStyle name="Normal 6 6 3 2 2" xfId="667" xr:uid="{98A9DEF6-5A67-41B1-BAAB-41BBE2FEA8E1}"/>
    <cellStyle name="Normal 6 6 3 2 3" xfId="3352" xr:uid="{ECF9BA3F-82D8-4CB0-BB0E-9382FE598E35}"/>
    <cellStyle name="Normal 6 6 3 2 4" xfId="3353" xr:uid="{8BE8516F-48D0-4A76-94C0-7225DD0EC060}"/>
    <cellStyle name="Normal 6 6 3 3" xfId="668" xr:uid="{6A543203-5700-44A1-8A19-C25D1A2A45C6}"/>
    <cellStyle name="Normal 6 6 3 3 2" xfId="3354" xr:uid="{3A44BA73-1FE2-48E6-B52E-F5CB74507997}"/>
    <cellStyle name="Normal 6 6 3 3 3" xfId="3355" xr:uid="{36CF8B1A-7FD5-42B7-8414-E2686670AAFE}"/>
    <cellStyle name="Normal 6 6 3 3 4" xfId="3356" xr:uid="{44DC5B53-D177-4837-997B-966E4390C2CA}"/>
    <cellStyle name="Normal 6 6 3 4" xfId="3357" xr:uid="{DD7A3C15-ACF4-4AF6-B648-45EFA16C3F66}"/>
    <cellStyle name="Normal 6 6 3 5" xfId="3358" xr:uid="{3E678281-C6A0-44DC-A9DD-BFE0BD73A4C5}"/>
    <cellStyle name="Normal 6 6 3 6" xfId="3359" xr:uid="{DA53E709-AFDD-462C-9076-A6E162B3F56C}"/>
    <cellStyle name="Normal 6 6 4" xfId="343" xr:uid="{B91ABDD8-7BD3-46A4-94E4-9EA3F8D54146}"/>
    <cellStyle name="Normal 6 6 4 2" xfId="669" xr:uid="{84372624-D6E9-4AAC-8360-A2D8363D413F}"/>
    <cellStyle name="Normal 6 6 4 2 2" xfId="3360" xr:uid="{4A1710CE-7617-4968-A48E-DA8ECBDF1102}"/>
    <cellStyle name="Normal 6 6 4 2 3" xfId="3361" xr:uid="{E36702A4-3443-49C8-9C51-E01B1522E979}"/>
    <cellStyle name="Normal 6 6 4 2 4" xfId="3362" xr:uid="{4204B0FA-886B-4F57-B6BF-439331E78492}"/>
    <cellStyle name="Normal 6 6 4 3" xfId="3363" xr:uid="{E6247DD7-349C-401F-8712-6671CDC046FB}"/>
    <cellStyle name="Normal 6 6 4 4" xfId="3364" xr:uid="{4A24D225-0692-4CB0-A2D8-2CE60B9E4F29}"/>
    <cellStyle name="Normal 6 6 4 5" xfId="3365" xr:uid="{8AC4ECD5-2C11-46C5-905E-CF24E3935033}"/>
    <cellStyle name="Normal 6 6 5" xfId="670" xr:uid="{B2890C95-0484-40EA-8E65-A4754332A774}"/>
    <cellStyle name="Normal 6 6 5 2" xfId="3366" xr:uid="{D4EFA623-0A61-4AE0-8265-E77F4B9652DA}"/>
    <cellStyle name="Normal 6 6 5 3" xfId="3367" xr:uid="{79B9D96E-B7E4-4D21-B439-13C5A977F130}"/>
    <cellStyle name="Normal 6 6 5 4" xfId="3368" xr:uid="{A28272F5-2A7E-450B-B50B-F98D97DD03C4}"/>
    <cellStyle name="Normal 6 6 6" xfId="3369" xr:uid="{78D56395-1290-4A32-9C50-318F51DB8910}"/>
    <cellStyle name="Normal 6 6 6 2" xfId="3370" xr:uid="{2F228AE3-98A5-413A-B94F-CB762865FFAF}"/>
    <cellStyle name="Normal 6 6 6 3" xfId="3371" xr:uid="{169B6EE9-A196-4797-9E8D-8120EFC1BEE6}"/>
    <cellStyle name="Normal 6 6 6 4" xfId="3372" xr:uid="{33E9509A-D46D-4B0D-8612-4A872A3FFADE}"/>
    <cellStyle name="Normal 6 6 7" xfId="3373" xr:uid="{5C3BFA24-437F-46BE-AB28-D314B495641A}"/>
    <cellStyle name="Normal 6 6 8" xfId="3374" xr:uid="{0B9D0F46-50A5-4E83-BF4F-B24FF1FF746D}"/>
    <cellStyle name="Normal 6 6 9" xfId="3375" xr:uid="{AAFC15A0-0BEE-4F1C-A9BE-093D1E0B40F1}"/>
    <cellStyle name="Normal 6 7" xfId="127" xr:uid="{8CDE9C33-F7F3-4823-9D3D-D12B5500C90E}"/>
    <cellStyle name="Normal 6 7 2" xfId="344" xr:uid="{4450E548-66FF-480F-B420-B695BC4852DC}"/>
    <cellStyle name="Normal 6 7 2 2" xfId="671" xr:uid="{5E87B000-1AE0-44A7-BABC-58447E90A3D2}"/>
    <cellStyle name="Normal 6 7 2 2 2" xfId="1683" xr:uid="{6F28288D-85AE-4FA6-8636-6F8341B1E902}"/>
    <cellStyle name="Normal 6 7 2 2 2 2" xfId="1684" xr:uid="{FBA31DE5-A34C-4FC5-B385-95A25E2BFAA0}"/>
    <cellStyle name="Normal 6 7 2 2 3" xfId="1685" xr:uid="{88221603-B926-4198-9570-12784DF397F8}"/>
    <cellStyle name="Normal 6 7 2 2 4" xfId="3376" xr:uid="{8FB0A673-E146-424C-8F68-140387394D6B}"/>
    <cellStyle name="Normal 6 7 2 3" xfId="1686" xr:uid="{999AF0D8-019E-4117-A7C1-E44DCE8651C8}"/>
    <cellStyle name="Normal 6 7 2 3 2" xfId="1687" xr:uid="{80085115-C249-4BF2-A7F6-B587C796014D}"/>
    <cellStyle name="Normal 6 7 2 3 3" xfId="3377" xr:uid="{3791A9A2-B032-4425-92D7-9A8E35430468}"/>
    <cellStyle name="Normal 6 7 2 3 4" xfId="3378" xr:uid="{0BE4343B-E312-4342-839F-ADE215C2A76E}"/>
    <cellStyle name="Normal 6 7 2 4" xfId="1688" xr:uid="{D98E586E-1BDE-433B-AF6D-7200D8144DD1}"/>
    <cellStyle name="Normal 6 7 2 5" xfId="3379" xr:uid="{D7EBFFA6-123D-4C71-9A4E-B8B576EDD6CF}"/>
    <cellStyle name="Normal 6 7 2 6" xfId="3380" xr:uid="{61914D77-04B8-4A8F-89F0-0CF6FAB0C51A}"/>
    <cellStyle name="Normal 6 7 3" xfId="672" xr:uid="{0543B8FD-E4CD-4E5D-9907-8593349E5966}"/>
    <cellStyle name="Normal 6 7 3 2" xfId="1689" xr:uid="{23422F3C-4915-45A8-8E15-B2901B21B80F}"/>
    <cellStyle name="Normal 6 7 3 2 2" xfId="1690" xr:uid="{5965C9F1-BF86-4BB0-8141-394BBFBD24DC}"/>
    <cellStyle name="Normal 6 7 3 2 3" xfId="3381" xr:uid="{71033195-A461-4307-BC40-6B3CB5CCEE7E}"/>
    <cellStyle name="Normal 6 7 3 2 4" xfId="3382" xr:uid="{AC5E25E1-469B-45FF-AA8D-7FE7D23E8A73}"/>
    <cellStyle name="Normal 6 7 3 3" xfId="1691" xr:uid="{6104F1A2-2D95-4DD4-8F03-3F2E24C3B330}"/>
    <cellStyle name="Normal 6 7 3 4" xfId="3383" xr:uid="{7D721AE7-947C-4715-BCF1-2C80AFD32ED2}"/>
    <cellStyle name="Normal 6 7 3 5" xfId="3384" xr:uid="{143276DA-7FA5-433C-A1BF-A970119EEB27}"/>
    <cellStyle name="Normal 6 7 4" xfId="1692" xr:uid="{03CE640E-080A-4D16-A9F3-EEFFD5112CD9}"/>
    <cellStyle name="Normal 6 7 4 2" xfId="1693" xr:uid="{1C67A647-850B-485F-8370-9993BB2B3941}"/>
    <cellStyle name="Normal 6 7 4 3" xfId="3385" xr:uid="{73535C52-75A4-4986-AD57-093A9AFDB41C}"/>
    <cellStyle name="Normal 6 7 4 4" xfId="3386" xr:uid="{3B585541-E221-4151-80E1-346719172C40}"/>
    <cellStyle name="Normal 6 7 5" xfId="1694" xr:uid="{A39CBBAD-685E-4DA3-92A9-2DE633555174}"/>
    <cellStyle name="Normal 6 7 5 2" xfId="3387" xr:uid="{0680587C-7F3F-4D8E-ABA4-D92A8813B133}"/>
    <cellStyle name="Normal 6 7 5 3" xfId="3388" xr:uid="{58367CD6-75EE-4D2B-A1D2-2644DAEFBEE5}"/>
    <cellStyle name="Normal 6 7 5 4" xfId="3389" xr:uid="{EA148801-0A79-41FB-BE28-E1A6712C2ED1}"/>
    <cellStyle name="Normal 6 7 6" xfId="3390" xr:uid="{CA3CA275-8AD9-4DE7-9F3D-D86D2E4DDD7E}"/>
    <cellStyle name="Normal 6 7 7" xfId="3391" xr:uid="{7308B6ED-60B8-41D9-81A4-69FADB6A2865}"/>
    <cellStyle name="Normal 6 7 8" xfId="3392" xr:uid="{DB248038-4F97-41F1-AB9B-C1CA9FA285FB}"/>
    <cellStyle name="Normal 6 8" xfId="345" xr:uid="{EC07644F-65A3-4B9B-A13E-5E52DF64B4D2}"/>
    <cellStyle name="Normal 6 8 2" xfId="673" xr:uid="{AA514C87-1EF6-4D39-B1B4-56F5A51743F2}"/>
    <cellStyle name="Normal 6 8 2 2" xfId="674" xr:uid="{05B28600-D1BE-4708-A32D-9F14DE08D9A2}"/>
    <cellStyle name="Normal 6 8 2 2 2" xfId="1695" xr:uid="{4E88633F-6790-4811-AF69-369E06D5D539}"/>
    <cellStyle name="Normal 6 8 2 2 3" xfId="3393" xr:uid="{894F69E5-30EC-4F3F-898D-D01793EA6D95}"/>
    <cellStyle name="Normal 6 8 2 2 4" xfId="3394" xr:uid="{43D08874-1F65-459B-9479-6DF5D183B0EB}"/>
    <cellStyle name="Normal 6 8 2 3" xfId="1696" xr:uid="{F604ED2B-B540-44CF-B81F-0A35807D69C5}"/>
    <cellStyle name="Normal 6 8 2 4" xfId="3395" xr:uid="{CABBA074-5B83-4945-A74D-12B7464751DE}"/>
    <cellStyle name="Normal 6 8 2 5" xfId="3396" xr:uid="{378A8CAA-D89D-4067-A535-2178984F8F98}"/>
    <cellStyle name="Normal 6 8 3" xfId="675" xr:uid="{34AC3339-9F50-4DE0-B9E9-C02C82E8A4CF}"/>
    <cellStyle name="Normal 6 8 3 2" xfId="1697" xr:uid="{9F7FBF89-1B68-4DDA-8ECF-A5CF29741B2F}"/>
    <cellStyle name="Normal 6 8 3 3" xfId="3397" xr:uid="{3C9FC906-E57C-461E-95C6-8E4C95B3B227}"/>
    <cellStyle name="Normal 6 8 3 4" xfId="3398" xr:uid="{30BF5894-12E4-48AC-B471-A967F3061487}"/>
    <cellStyle name="Normal 6 8 4" xfId="1698" xr:uid="{6F865D9A-B800-4C69-966E-E5DE7A8B543E}"/>
    <cellStyle name="Normal 6 8 4 2" xfId="3399" xr:uid="{805D67C2-79AA-4B43-B9A3-F18D80E222ED}"/>
    <cellStyle name="Normal 6 8 4 3" xfId="3400" xr:uid="{5397BBC2-C784-4623-B180-6FEFE9E32E6E}"/>
    <cellStyle name="Normal 6 8 4 4" xfId="3401" xr:uid="{ACDABE62-27B8-4D9F-83B6-F9632FC9DE5B}"/>
    <cellStyle name="Normal 6 8 5" xfId="3402" xr:uid="{EA3DCC0C-598F-4CB4-896D-630E249D769C}"/>
    <cellStyle name="Normal 6 8 6" xfId="3403" xr:uid="{EF7AAA0B-5FE2-4A20-9347-3F0E4C490A7C}"/>
    <cellStyle name="Normal 6 8 7" xfId="3404" xr:uid="{57E02A9D-C97D-4F93-A1AA-1A9E6FED9E9C}"/>
    <cellStyle name="Normal 6 9" xfId="346" xr:uid="{A77FF494-3FD4-435F-BB54-111FF4B3CF28}"/>
    <cellStyle name="Normal 6 9 2" xfId="676" xr:uid="{A8F41674-B8C9-46DB-9346-12E51403DF5A}"/>
    <cellStyle name="Normal 6 9 2 2" xfId="1699" xr:uid="{C348C4D6-6F38-42EF-A50A-1199525C5A79}"/>
    <cellStyle name="Normal 6 9 2 3" xfId="3405" xr:uid="{D9AE9F55-E602-4DA3-9164-826B577F68CD}"/>
    <cellStyle name="Normal 6 9 2 4" xfId="3406" xr:uid="{9EAE9277-C22B-45D8-A1EA-0C1DD53C8D13}"/>
    <cellStyle name="Normal 6 9 3" xfId="1700" xr:uid="{F3F66082-FA8A-4ACD-8F47-BFCD098CBAA5}"/>
    <cellStyle name="Normal 6 9 3 2" xfId="3407" xr:uid="{83546F1A-A802-4D4A-9BBF-DC055A52BB4B}"/>
    <cellStyle name="Normal 6 9 3 3" xfId="3408" xr:uid="{F3056DFE-9357-4A53-8125-588A72A4D2E8}"/>
    <cellStyle name="Normal 6 9 3 4" xfId="3409" xr:uid="{223DC25A-3B14-4058-9406-71A5339841E0}"/>
    <cellStyle name="Normal 6 9 4" xfId="3410" xr:uid="{ADCD2E42-520D-4B20-BD4A-51272FF2CA98}"/>
    <cellStyle name="Normal 6 9 5" xfId="3411" xr:uid="{756188B0-65CB-4814-B646-3F9192592332}"/>
    <cellStyle name="Normal 6 9 6" xfId="3412" xr:uid="{6077D575-CDD4-4769-BED6-E4DD5C7AF398}"/>
    <cellStyle name="Normal 7" xfId="128" xr:uid="{CE4386BA-CDE3-4574-9EA6-26C21CD8485B}"/>
    <cellStyle name="Normal 7 10" xfId="1701" xr:uid="{1CF14C9D-C8E9-434F-8EAB-E8BA5CC165D2}"/>
    <cellStyle name="Normal 7 10 2" xfId="3413" xr:uid="{61EFCF1C-FE84-4336-A065-599F8ADFA233}"/>
    <cellStyle name="Normal 7 10 3" xfId="3414" xr:uid="{9298B326-A4BE-4491-A1D1-C1F2197D0AE2}"/>
    <cellStyle name="Normal 7 10 4" xfId="3415" xr:uid="{88D6C1A3-3259-4ED6-964C-7415DBD84090}"/>
    <cellStyle name="Normal 7 11" xfId="3416" xr:uid="{005345E1-8A2D-4AFE-944C-34C21284283E}"/>
    <cellStyle name="Normal 7 11 2" xfId="3417" xr:uid="{5B0708CB-8DC6-4653-93B8-25584631F2E1}"/>
    <cellStyle name="Normal 7 11 3" xfId="3418" xr:uid="{99568A9B-DB0B-45D3-BEA5-F1843844A516}"/>
    <cellStyle name="Normal 7 11 4" xfId="3419" xr:uid="{566F5933-535E-4433-A9CF-0D5BD57456BB}"/>
    <cellStyle name="Normal 7 12" xfId="3420" xr:uid="{03CD8A9B-BA1F-40B1-90E2-A1123620A77A}"/>
    <cellStyle name="Normal 7 12 2" xfId="3421" xr:uid="{CB330338-F48E-4F71-8BA3-58C56CACD2F7}"/>
    <cellStyle name="Normal 7 13" xfId="3422" xr:uid="{E6285D86-BE03-4393-97E1-BE2E4B019390}"/>
    <cellStyle name="Normal 7 14" xfId="3423" xr:uid="{84C591D8-7358-4D4A-B278-62EC594BE9C1}"/>
    <cellStyle name="Normal 7 15" xfId="3424" xr:uid="{47DEF994-83E3-468A-8C1E-C923C36E072C}"/>
    <cellStyle name="Normal 7 2" xfId="129" xr:uid="{68BADBB0-3E60-4040-898A-EB6221969B50}"/>
    <cellStyle name="Normal 7 2 10" xfId="3425" xr:uid="{E57D86F7-6578-4401-829A-68C9BCB4D3FB}"/>
    <cellStyle name="Normal 7 2 11" xfId="3426" xr:uid="{0ACF9CC4-7E76-481A-9821-7223BC3F2278}"/>
    <cellStyle name="Normal 7 2 2" xfId="130" xr:uid="{B479559D-73FC-411B-BBE6-26572CF7CC86}"/>
    <cellStyle name="Normal 7 2 2 2" xfId="131" xr:uid="{AC01D1B2-1912-42D6-853B-D309D2446F60}"/>
    <cellStyle name="Normal 7 2 2 2 2" xfId="347" xr:uid="{4B817FF3-1D38-44AE-8E4F-F211576F556E}"/>
    <cellStyle name="Normal 7 2 2 2 2 2" xfId="677" xr:uid="{5E0BB5C2-69A6-4EAF-ACAC-9FD461B9EF95}"/>
    <cellStyle name="Normal 7 2 2 2 2 2 2" xfId="678" xr:uid="{6065FB51-1FF5-481A-9B57-5B3D0E7BD686}"/>
    <cellStyle name="Normal 7 2 2 2 2 2 2 2" xfId="1702" xr:uid="{1AE2265D-CB56-4F8D-AE73-C721901ACFFC}"/>
    <cellStyle name="Normal 7 2 2 2 2 2 2 2 2" xfId="1703" xr:uid="{88E24BFF-893A-4CE5-8490-B8E11FD6715E}"/>
    <cellStyle name="Normal 7 2 2 2 2 2 2 3" xfId="1704" xr:uid="{D668053E-9E89-4329-A925-7724F31F6984}"/>
    <cellStyle name="Normal 7 2 2 2 2 2 3" xfId="1705" xr:uid="{5CCE63E7-AF8D-4C67-A6DC-8763AEF33F1A}"/>
    <cellStyle name="Normal 7 2 2 2 2 2 3 2" xfId="1706" xr:uid="{2DFF23FF-74B0-4D04-A586-879F7A7C44F5}"/>
    <cellStyle name="Normal 7 2 2 2 2 2 4" xfId="1707" xr:uid="{152EFAC5-BB4C-4679-9D25-1E06D21721D4}"/>
    <cellStyle name="Normal 7 2 2 2 2 3" xfId="679" xr:uid="{9B1DCBFF-E9F3-4166-B369-F196D43D38E0}"/>
    <cellStyle name="Normal 7 2 2 2 2 3 2" xfId="1708" xr:uid="{7FC8970B-9A03-482C-A479-14E8FA0A2972}"/>
    <cellStyle name="Normal 7 2 2 2 2 3 2 2" xfId="1709" xr:uid="{1A300723-95EA-4A36-ABB9-D5068F50CE5D}"/>
    <cellStyle name="Normal 7 2 2 2 2 3 3" xfId="1710" xr:uid="{CB0CE6EA-1D61-4D85-8FB2-A687F4FB4D55}"/>
    <cellStyle name="Normal 7 2 2 2 2 3 4" xfId="3427" xr:uid="{2D7F36D5-9C84-4BD0-AEE5-A83BA76A5060}"/>
    <cellStyle name="Normal 7 2 2 2 2 4" xfId="1711" xr:uid="{A0A84D93-5289-4129-896D-287E33DFF6B6}"/>
    <cellStyle name="Normal 7 2 2 2 2 4 2" xfId="1712" xr:uid="{59E6C3E6-EFF5-4DEB-8DC7-CC0FB869599E}"/>
    <cellStyle name="Normal 7 2 2 2 2 5" xfId="1713" xr:uid="{450B9641-EEEC-4D92-A343-EF3DB673F7C6}"/>
    <cellStyle name="Normal 7 2 2 2 2 6" xfId="3428" xr:uid="{E76EB2CC-157E-4807-AB88-922E4F0FF6FF}"/>
    <cellStyle name="Normal 7 2 2 2 3" xfId="348" xr:uid="{BBC45732-0799-43F2-9B39-018AB6229549}"/>
    <cellStyle name="Normal 7 2 2 2 3 2" xfId="680" xr:uid="{99EF2667-0A15-4063-89F5-29264D9739C0}"/>
    <cellStyle name="Normal 7 2 2 2 3 2 2" xfId="681" xr:uid="{B7041508-D45F-429B-AA17-0F9641FD26CB}"/>
    <cellStyle name="Normal 7 2 2 2 3 2 2 2" xfId="1714" xr:uid="{729F1F57-0E11-46D7-A9AA-BBFB9CA932D3}"/>
    <cellStyle name="Normal 7 2 2 2 3 2 2 2 2" xfId="1715" xr:uid="{403E726A-DB97-4E37-8E7F-F57A54E023A3}"/>
    <cellStyle name="Normal 7 2 2 2 3 2 2 3" xfId="1716" xr:uid="{80CCB72F-4B7E-4F0D-B9AC-45CD0F340633}"/>
    <cellStyle name="Normal 7 2 2 2 3 2 3" xfId="1717" xr:uid="{096AFDE6-0781-4F46-83A3-C24D91B1E900}"/>
    <cellStyle name="Normal 7 2 2 2 3 2 3 2" xfId="1718" xr:uid="{63FAEDD4-B11C-4449-A659-746D9D428607}"/>
    <cellStyle name="Normal 7 2 2 2 3 2 4" xfId="1719" xr:uid="{9E8165FA-A002-4153-8668-36280F288D22}"/>
    <cellStyle name="Normal 7 2 2 2 3 3" xfId="682" xr:uid="{91C7822B-D876-4E78-866C-52D82B425CF9}"/>
    <cellStyle name="Normal 7 2 2 2 3 3 2" xfId="1720" xr:uid="{0E5999FE-4F6C-4BD6-9BF8-B748550D4EC8}"/>
    <cellStyle name="Normal 7 2 2 2 3 3 2 2" xfId="1721" xr:uid="{629C946D-1B3D-499C-A0E9-D5262820E3E5}"/>
    <cellStyle name="Normal 7 2 2 2 3 3 3" xfId="1722" xr:uid="{DAAE5468-B05D-462D-8D23-1ED64EA70674}"/>
    <cellStyle name="Normal 7 2 2 2 3 4" xfId="1723" xr:uid="{96B0E408-0FE8-4238-A28C-665EBC7B1FA9}"/>
    <cellStyle name="Normal 7 2 2 2 3 4 2" xfId="1724" xr:uid="{FB50A2E4-6C4E-4FD8-9E9A-9C119549BE24}"/>
    <cellStyle name="Normal 7 2 2 2 3 5" xfId="1725" xr:uid="{C6F1A13D-6EDD-453A-8DCF-E45D6D1A2BFC}"/>
    <cellStyle name="Normal 7 2 2 2 4" xfId="683" xr:uid="{49FB64A5-9770-4B1B-AE05-A357DA9B28AB}"/>
    <cellStyle name="Normal 7 2 2 2 4 2" xfId="684" xr:uid="{04ED1DD6-4D56-4232-89AD-B825C56EF9E5}"/>
    <cellStyle name="Normal 7 2 2 2 4 2 2" xfId="1726" xr:uid="{11C6A040-87C7-47FB-8CEE-C8DF0E28CBC8}"/>
    <cellStyle name="Normal 7 2 2 2 4 2 2 2" xfId="1727" xr:uid="{8DDEC4C6-CBFA-4239-AA5E-A8D7BED9139B}"/>
    <cellStyle name="Normal 7 2 2 2 4 2 3" xfId="1728" xr:uid="{1327CC72-533E-4D2F-980E-592A554C3DF7}"/>
    <cellStyle name="Normal 7 2 2 2 4 3" xfId="1729" xr:uid="{00925B17-DD81-4597-9D36-A4E59A7B3E4B}"/>
    <cellStyle name="Normal 7 2 2 2 4 3 2" xfId="1730" xr:uid="{FCFE1147-42B9-4758-B45B-1A34609359DF}"/>
    <cellStyle name="Normal 7 2 2 2 4 4" xfId="1731" xr:uid="{4CF289BC-A5ED-4C7A-92D4-E6775CC76513}"/>
    <cellStyle name="Normal 7 2 2 2 5" xfId="685" xr:uid="{9FB24122-FFC0-4A93-A52D-7688846738F7}"/>
    <cellStyle name="Normal 7 2 2 2 5 2" xfId="1732" xr:uid="{2C85AD77-D3A2-433C-9DAB-C74C0F8A593D}"/>
    <cellStyle name="Normal 7 2 2 2 5 2 2" xfId="1733" xr:uid="{83D5F0CE-DC36-461F-88A9-3C28E4CFFE12}"/>
    <cellStyle name="Normal 7 2 2 2 5 3" xfId="1734" xr:uid="{27BFDED5-B219-42C8-8EE4-B2DDBD181236}"/>
    <cellStyle name="Normal 7 2 2 2 5 4" xfId="3429" xr:uid="{14C9311E-77CF-416C-BFE3-83EC9FDD5550}"/>
    <cellStyle name="Normal 7 2 2 2 6" xfId="1735" xr:uid="{6F192FAB-F2F2-440C-90BF-01DFA1E21B73}"/>
    <cellStyle name="Normal 7 2 2 2 6 2" xfId="1736" xr:uid="{728E7681-3664-42DD-B0E0-F568EEEA2E79}"/>
    <cellStyle name="Normal 7 2 2 2 7" xfId="1737" xr:uid="{515D208F-B541-4E0A-B24E-3FC5B345F57A}"/>
    <cellStyle name="Normal 7 2 2 2 8" xfId="3430" xr:uid="{97FC5D00-324B-4B66-92B6-558A924FB545}"/>
    <cellStyle name="Normal 7 2 2 3" xfId="349" xr:uid="{6DEAB466-DB61-4E4C-B327-FE9ABDA02636}"/>
    <cellStyle name="Normal 7 2 2 3 2" xfId="686" xr:uid="{EA1F823C-3745-46F4-8D8C-628A38429505}"/>
    <cellStyle name="Normal 7 2 2 3 2 2" xfId="687" xr:uid="{F719C3CB-3CCC-420B-BA8B-603019AE0E9D}"/>
    <cellStyle name="Normal 7 2 2 3 2 2 2" xfId="1738" xr:uid="{6BEDD7A7-15E8-462A-8790-C8EB63C29531}"/>
    <cellStyle name="Normal 7 2 2 3 2 2 2 2" xfId="1739" xr:uid="{FAAF9F6B-76BA-443D-9110-C4C07AB104EA}"/>
    <cellStyle name="Normal 7 2 2 3 2 2 3" xfId="1740" xr:uid="{7AA1724D-A7D0-4B8C-828E-6C88BFADED5C}"/>
    <cellStyle name="Normal 7 2 2 3 2 3" xfId="1741" xr:uid="{CC0E0786-53A8-4297-A4C6-D67E8A79B18B}"/>
    <cellStyle name="Normal 7 2 2 3 2 3 2" xfId="1742" xr:uid="{40ED675D-06CC-42F3-81FC-1FC809084E2A}"/>
    <cellStyle name="Normal 7 2 2 3 2 4" xfId="1743" xr:uid="{66D8A298-99EB-4514-8FC5-EC6546AC3DA4}"/>
    <cellStyle name="Normal 7 2 2 3 3" xfId="688" xr:uid="{BAD7D9F9-CE7D-4DB8-B702-76811CF474DF}"/>
    <cellStyle name="Normal 7 2 2 3 3 2" xfId="1744" xr:uid="{592B838D-79E0-49B0-ACC3-A77CA1172036}"/>
    <cellStyle name="Normal 7 2 2 3 3 2 2" xfId="1745" xr:uid="{DDEE85F9-1C72-4087-BA09-41A5FDAED978}"/>
    <cellStyle name="Normal 7 2 2 3 3 3" xfId="1746" xr:uid="{65D4328F-389B-4E85-A06E-3578C9427274}"/>
    <cellStyle name="Normal 7 2 2 3 3 4" xfId="3431" xr:uid="{4136596C-72B6-4B00-8FE1-AC4BB87785B7}"/>
    <cellStyle name="Normal 7 2 2 3 4" xfId="1747" xr:uid="{944F378B-06A3-4EAB-98FF-BC2FC1A3995C}"/>
    <cellStyle name="Normal 7 2 2 3 4 2" xfId="1748" xr:uid="{B058924F-1CEC-4432-B221-39B0C04228EB}"/>
    <cellStyle name="Normal 7 2 2 3 5" xfId="1749" xr:uid="{CC417692-EA0D-4C8B-B744-46DBEE13F5D1}"/>
    <cellStyle name="Normal 7 2 2 3 6" xfId="3432" xr:uid="{5FC9E9D0-0242-4F13-9DE9-F7552578421D}"/>
    <cellStyle name="Normal 7 2 2 4" xfId="350" xr:uid="{20BDD1CA-A317-4971-B03D-B9F22AB29839}"/>
    <cellStyle name="Normal 7 2 2 4 2" xfId="689" xr:uid="{0D08781B-B875-4B15-B3D8-256EEF0E3CEF}"/>
    <cellStyle name="Normal 7 2 2 4 2 2" xfId="690" xr:uid="{87D91B1B-A6D1-4C8D-85A9-7E6DAF0E9D29}"/>
    <cellStyle name="Normal 7 2 2 4 2 2 2" xfId="1750" xr:uid="{70A0A55B-4F89-40E6-8B04-2FF58D7FBAF2}"/>
    <cellStyle name="Normal 7 2 2 4 2 2 2 2" xfId="1751" xr:uid="{5E2472C4-5B73-450C-AB0E-34A0AB96C56D}"/>
    <cellStyle name="Normal 7 2 2 4 2 2 3" xfId="1752" xr:uid="{BE07DB71-3357-4F15-80AB-6EF407142943}"/>
    <cellStyle name="Normal 7 2 2 4 2 3" xfId="1753" xr:uid="{60D43F44-4D91-4915-83A3-FD69160FEEED}"/>
    <cellStyle name="Normal 7 2 2 4 2 3 2" xfId="1754" xr:uid="{72D6D100-4C51-4142-8F3D-052A0DDCF112}"/>
    <cellStyle name="Normal 7 2 2 4 2 4" xfId="1755" xr:uid="{789F7765-130D-4EAF-B974-A807C5B9824B}"/>
    <cellStyle name="Normal 7 2 2 4 3" xfId="691" xr:uid="{7DE97949-E552-4ABA-A09B-2A44D35E1142}"/>
    <cellStyle name="Normal 7 2 2 4 3 2" xfId="1756" xr:uid="{83DA75B8-92F8-4F25-A870-173E6360C033}"/>
    <cellStyle name="Normal 7 2 2 4 3 2 2" xfId="1757" xr:uid="{43CDE22C-53A9-4290-99CA-262FBBAC67E5}"/>
    <cellStyle name="Normal 7 2 2 4 3 3" xfId="1758" xr:uid="{CEE74E00-A938-431E-B8AB-673963AEE38B}"/>
    <cellStyle name="Normal 7 2 2 4 4" xfId="1759" xr:uid="{DDCDF3F4-491F-4AF8-8036-59E53B248FD4}"/>
    <cellStyle name="Normal 7 2 2 4 4 2" xfId="1760" xr:uid="{033C8341-67FE-4E28-849F-DEA4C00FF3D5}"/>
    <cellStyle name="Normal 7 2 2 4 5" xfId="1761" xr:uid="{CD4A6930-521A-4051-BD43-6754E07DA722}"/>
    <cellStyle name="Normal 7 2 2 5" xfId="351" xr:uid="{9B287CF4-FC44-492C-830D-F352814E254D}"/>
    <cellStyle name="Normal 7 2 2 5 2" xfId="692" xr:uid="{D6C13D45-0CEB-4694-8BD3-7A3486285C3B}"/>
    <cellStyle name="Normal 7 2 2 5 2 2" xfId="1762" xr:uid="{47F00491-0852-439A-8A63-3B6BD837AAC5}"/>
    <cellStyle name="Normal 7 2 2 5 2 2 2" xfId="1763" xr:uid="{B2E2E87D-8B07-4BC7-9270-6B842E746DA7}"/>
    <cellStyle name="Normal 7 2 2 5 2 3" xfId="1764" xr:uid="{142DAF7C-1D6D-4D70-8E64-4BAC941E2DF3}"/>
    <cellStyle name="Normal 7 2 2 5 3" xfId="1765" xr:uid="{C1E74BA8-147A-4843-9500-97AE6E690975}"/>
    <cellStyle name="Normal 7 2 2 5 3 2" xfId="1766" xr:uid="{62032A72-8BC9-4842-B523-B003B2DD71F2}"/>
    <cellStyle name="Normal 7 2 2 5 4" xfId="1767" xr:uid="{8BFC6440-EFCB-45E1-BB15-49861513772C}"/>
    <cellStyle name="Normal 7 2 2 6" xfId="693" xr:uid="{2417B2BE-3C5C-41F2-9E48-7FA21D264A1F}"/>
    <cellStyle name="Normal 7 2 2 6 2" xfId="1768" xr:uid="{F22422B8-C36D-4D62-82EF-65D747C3C76B}"/>
    <cellStyle name="Normal 7 2 2 6 2 2" xfId="1769" xr:uid="{4F86CA58-7A67-47A1-8FA2-0B13C43ACB90}"/>
    <cellStyle name="Normal 7 2 2 6 3" xfId="1770" xr:uid="{7676F1EB-12B5-4D41-AA3B-C298126C0D04}"/>
    <cellStyle name="Normal 7 2 2 6 4" xfId="3433" xr:uid="{57FA0738-FC6C-4963-82DB-1A2CA0A9651A}"/>
    <cellStyle name="Normal 7 2 2 7" xfId="1771" xr:uid="{300216A3-6606-433F-B259-BDCB4EF7F34C}"/>
    <cellStyle name="Normal 7 2 2 7 2" xfId="1772" xr:uid="{1DFB2CDE-D2DD-4A9A-B6B7-4F3F3B6FE4DD}"/>
    <cellStyle name="Normal 7 2 2 8" xfId="1773" xr:uid="{D91BBE41-3C2B-4FE5-9EB5-837FAC6BD714}"/>
    <cellStyle name="Normal 7 2 2 9" xfId="3434" xr:uid="{D153BCCA-4E64-4151-9D9D-3873AFB7E9AF}"/>
    <cellStyle name="Normal 7 2 3" xfId="132" xr:uid="{9AA9A815-3546-4081-B3ED-47E4487745B4}"/>
    <cellStyle name="Normal 7 2 3 2" xfId="133" xr:uid="{71BB5A5F-8777-43B4-9EB2-11D232E590DD}"/>
    <cellStyle name="Normal 7 2 3 2 2" xfId="694" xr:uid="{8CD711D1-1476-4F2D-8505-EB0D7877ECE6}"/>
    <cellStyle name="Normal 7 2 3 2 2 2" xfId="695" xr:uid="{D43C919B-4E8F-4098-B26D-CC250E03B56E}"/>
    <cellStyle name="Normal 7 2 3 2 2 2 2" xfId="1774" xr:uid="{51E71578-A87A-4C7F-8F28-3D40B714801D}"/>
    <cellStyle name="Normal 7 2 3 2 2 2 2 2" xfId="1775" xr:uid="{F0C8633A-21A1-44DF-A69B-7B74B067A287}"/>
    <cellStyle name="Normal 7 2 3 2 2 2 3" xfId="1776" xr:uid="{4A268A83-CE27-4B81-96E9-C293E5F50E39}"/>
    <cellStyle name="Normal 7 2 3 2 2 3" xfId="1777" xr:uid="{88FCAB7F-93FE-4B35-B8F5-19FDC8DAF035}"/>
    <cellStyle name="Normal 7 2 3 2 2 3 2" xfId="1778" xr:uid="{3A2F3277-F494-407E-B847-C3FBB52656D6}"/>
    <cellStyle name="Normal 7 2 3 2 2 4" xfId="1779" xr:uid="{EBD817A1-C4DC-4E7E-8353-41D9ACF8EA38}"/>
    <cellStyle name="Normal 7 2 3 2 3" xfId="696" xr:uid="{5B427D67-21A0-4F34-8A76-70383A1D7CDE}"/>
    <cellStyle name="Normal 7 2 3 2 3 2" xfId="1780" xr:uid="{6E342023-1960-4110-9197-05ED3D903527}"/>
    <cellStyle name="Normal 7 2 3 2 3 2 2" xfId="1781" xr:uid="{4DFBB42F-F632-4D3C-8B02-512779034266}"/>
    <cellStyle name="Normal 7 2 3 2 3 3" xfId="1782" xr:uid="{76A801A3-F6AD-40CA-922D-BED98618F999}"/>
    <cellStyle name="Normal 7 2 3 2 3 4" xfId="3435" xr:uid="{41D7422D-15C5-4107-8A7C-D938570FDC86}"/>
    <cellStyle name="Normal 7 2 3 2 4" xfId="1783" xr:uid="{D5010F84-FB95-42D4-AFCC-2F588C5C6E08}"/>
    <cellStyle name="Normal 7 2 3 2 4 2" xfId="1784" xr:uid="{16DA059D-DC73-45D1-95EB-587C35D314A3}"/>
    <cellStyle name="Normal 7 2 3 2 5" xfId="1785" xr:uid="{B09F091A-9180-4EE5-8F0B-D0DAC41853F8}"/>
    <cellStyle name="Normal 7 2 3 2 6" xfId="3436" xr:uid="{E5CED669-9156-4DA3-9FBE-863BCD3B2A3D}"/>
    <cellStyle name="Normal 7 2 3 3" xfId="352" xr:uid="{D73D1B3C-8C8D-4C46-A015-0C8A390EECDD}"/>
    <cellStyle name="Normal 7 2 3 3 2" xfId="697" xr:uid="{D53E8EA0-93C4-48D7-8FC1-E4A95F1F8835}"/>
    <cellStyle name="Normal 7 2 3 3 2 2" xfId="698" xr:uid="{4E1B9C93-2B54-4D57-8B3C-A1AFFE45ECFE}"/>
    <cellStyle name="Normal 7 2 3 3 2 2 2" xfId="1786" xr:uid="{906FAB66-12F5-4C28-B3F0-8AE3AFDE4522}"/>
    <cellStyle name="Normal 7 2 3 3 2 2 2 2" xfId="1787" xr:uid="{F73E242A-0ECD-4BA2-8BF4-7E759EF91779}"/>
    <cellStyle name="Normal 7 2 3 3 2 2 3" xfId="1788" xr:uid="{0338DE88-49C7-445A-BFBD-8839D9C7EE2D}"/>
    <cellStyle name="Normal 7 2 3 3 2 3" xfId="1789" xr:uid="{024A7BE4-0EF6-4268-A34E-D8179F8DFF11}"/>
    <cellStyle name="Normal 7 2 3 3 2 3 2" xfId="1790" xr:uid="{CC6F7E45-42C5-442B-89DC-9E94BA070155}"/>
    <cellStyle name="Normal 7 2 3 3 2 4" xfId="1791" xr:uid="{7A7373A4-8DB9-4D5A-81FB-CEEAAA9DE282}"/>
    <cellStyle name="Normal 7 2 3 3 3" xfId="699" xr:uid="{2EB379EF-9EDF-4930-8437-E1908E1D8273}"/>
    <cellStyle name="Normal 7 2 3 3 3 2" xfId="1792" xr:uid="{F974ADFA-98E9-43AE-8681-9A736E741A56}"/>
    <cellStyle name="Normal 7 2 3 3 3 2 2" xfId="1793" xr:uid="{05CEBE52-95D3-4826-9E30-DF0963B6A8A1}"/>
    <cellStyle name="Normal 7 2 3 3 3 3" xfId="1794" xr:uid="{426A82F2-59A3-4A21-BFBB-8CCD66FF0BED}"/>
    <cellStyle name="Normal 7 2 3 3 4" xfId="1795" xr:uid="{06778E80-B7E1-47D1-9FB8-8503D0B0596C}"/>
    <cellStyle name="Normal 7 2 3 3 4 2" xfId="1796" xr:uid="{FC61C500-C130-49CB-9482-9D3EF5020331}"/>
    <cellStyle name="Normal 7 2 3 3 5" xfId="1797" xr:uid="{65AA1F93-6374-498A-AEDF-EC1758FEEDA0}"/>
    <cellStyle name="Normal 7 2 3 4" xfId="353" xr:uid="{E83BCBB0-53E5-4AD8-8FED-975F9C9459B7}"/>
    <cellStyle name="Normal 7 2 3 4 2" xfId="700" xr:uid="{59BE9684-7A03-4E30-AC6C-0972D5416988}"/>
    <cellStyle name="Normal 7 2 3 4 2 2" xfId="1798" xr:uid="{45C24DFE-DC92-4DF2-9B6C-E4A1FAFD1462}"/>
    <cellStyle name="Normal 7 2 3 4 2 2 2" xfId="1799" xr:uid="{4C029F0B-4F9D-4B27-A3CF-818D21CE28FE}"/>
    <cellStyle name="Normal 7 2 3 4 2 3" xfId="1800" xr:uid="{2D710A77-A517-4B88-8CD5-3DCAC1370116}"/>
    <cellStyle name="Normal 7 2 3 4 3" xfId="1801" xr:uid="{C37289B1-6F8C-4022-923C-7A6E8242F17E}"/>
    <cellStyle name="Normal 7 2 3 4 3 2" xfId="1802" xr:uid="{B37F1B20-305A-4819-A606-A7FA4DB0ACB2}"/>
    <cellStyle name="Normal 7 2 3 4 4" xfId="1803" xr:uid="{759CF03A-A875-4619-8DDA-DDC98B546862}"/>
    <cellStyle name="Normal 7 2 3 5" xfId="701" xr:uid="{900F8FEF-0E1E-4716-B3F2-D6A76A45D427}"/>
    <cellStyle name="Normal 7 2 3 5 2" xfId="1804" xr:uid="{7CC97022-5BD5-4EFD-BA9D-908BF5ED46D0}"/>
    <cellStyle name="Normal 7 2 3 5 2 2" xfId="1805" xr:uid="{4A6C0120-7588-43F4-9488-8C30F285FA85}"/>
    <cellStyle name="Normal 7 2 3 5 3" xfId="1806" xr:uid="{1B4021D6-FD5E-47D8-9517-FA295BBCE26B}"/>
    <cellStyle name="Normal 7 2 3 5 4" xfId="3437" xr:uid="{83959B22-2B44-4397-989B-23C123882049}"/>
    <cellStyle name="Normal 7 2 3 6" xfId="1807" xr:uid="{5B6EA688-FC72-4754-91A9-ED10D4B27484}"/>
    <cellStyle name="Normal 7 2 3 6 2" xfId="1808" xr:uid="{ED01AA54-FEF7-48DC-A153-1D83AD86F9AB}"/>
    <cellStyle name="Normal 7 2 3 7" xfId="1809" xr:uid="{4F8EE46D-4A6C-4624-8881-78988118C93E}"/>
    <cellStyle name="Normal 7 2 3 8" xfId="3438" xr:uid="{705D591C-9E3C-4387-B7F9-1767444AF2B5}"/>
    <cellStyle name="Normal 7 2 4" xfId="134" xr:uid="{6534CE92-DD36-42C4-9CB5-49A6C59E0E61}"/>
    <cellStyle name="Normal 7 2 4 2" xfId="448" xr:uid="{068433CA-FB3F-44DC-9592-311E8FC2E185}"/>
    <cellStyle name="Normal 7 2 4 2 2" xfId="702" xr:uid="{A82D5F0A-324F-4CB1-9DD6-AF043F143052}"/>
    <cellStyle name="Normal 7 2 4 2 2 2" xfId="1810" xr:uid="{BEE66943-26DC-4713-919F-CC6F0E2F4682}"/>
    <cellStyle name="Normal 7 2 4 2 2 2 2" xfId="1811" xr:uid="{3E874963-D26A-43AA-9335-6030437ACED1}"/>
    <cellStyle name="Normal 7 2 4 2 2 3" xfId="1812" xr:uid="{1A4EE118-9EE3-41AF-9352-36E1D023FC61}"/>
    <cellStyle name="Normal 7 2 4 2 2 4" xfId="3439" xr:uid="{A3D5125C-C4B7-45F4-947A-9CF51CDDA0A0}"/>
    <cellStyle name="Normal 7 2 4 2 3" xfId="1813" xr:uid="{17479884-9D52-4E1B-A0EE-49A3C94EE8F4}"/>
    <cellStyle name="Normal 7 2 4 2 3 2" xfId="1814" xr:uid="{4049C0DF-FF32-4E60-8A97-EC07CE7A1E9A}"/>
    <cellStyle name="Normal 7 2 4 2 4" xfId="1815" xr:uid="{C0C34CB9-5A8B-4CBB-A213-A623CFE69B01}"/>
    <cellStyle name="Normal 7 2 4 2 5" xfId="3440" xr:uid="{4B525EFF-EA2D-4004-8B3F-EDE5C130425E}"/>
    <cellStyle name="Normal 7 2 4 3" xfId="703" xr:uid="{F2B11BF3-501D-45C0-8059-B069BB0E9E9E}"/>
    <cellStyle name="Normal 7 2 4 3 2" xfId="1816" xr:uid="{44DDE582-92E4-45FD-BF6C-7B2C6D60FCFB}"/>
    <cellStyle name="Normal 7 2 4 3 2 2" xfId="1817" xr:uid="{55D54D45-FEDF-4736-B605-8E0BB2FDCE21}"/>
    <cellStyle name="Normal 7 2 4 3 3" xfId="1818" xr:uid="{D7EE2178-C795-410C-8B70-BFE48FAA14D5}"/>
    <cellStyle name="Normal 7 2 4 3 4" xfId="3441" xr:uid="{38201DFC-167F-437C-9C7A-C7E2F632AC19}"/>
    <cellStyle name="Normal 7 2 4 4" xfId="1819" xr:uid="{75651E0E-F2FB-46D6-AF02-92697FC97F13}"/>
    <cellStyle name="Normal 7 2 4 4 2" xfId="1820" xr:uid="{D5B8FF8A-A6F5-4727-A8CA-C393D95D7578}"/>
    <cellStyle name="Normal 7 2 4 4 3" xfId="3442" xr:uid="{966E37C7-4B4F-41DE-AF56-E410AF9715DE}"/>
    <cellStyle name="Normal 7 2 4 4 4" xfId="3443" xr:uid="{7ABA95F1-66E7-46F2-87AB-683471160DB5}"/>
    <cellStyle name="Normal 7 2 4 5" xfId="1821" xr:uid="{CCA94295-363D-497B-B0FB-6C4515F57D3F}"/>
    <cellStyle name="Normal 7 2 4 6" xfId="3444" xr:uid="{E7BE3F08-F79F-43C2-97D3-0A4C333BDA42}"/>
    <cellStyle name="Normal 7 2 4 7" xfId="3445" xr:uid="{223CD355-A6FD-475E-A12D-91BCE9B79E57}"/>
    <cellStyle name="Normal 7 2 5" xfId="354" xr:uid="{35FBA2E0-E090-48FF-8A26-889E91DD7DF5}"/>
    <cellStyle name="Normal 7 2 5 2" xfId="704" xr:uid="{C2FE905A-234C-42A5-BD58-CF1FDFB78E89}"/>
    <cellStyle name="Normal 7 2 5 2 2" xfId="705" xr:uid="{DFE43DA1-05A0-4205-B134-B9C36C2C4761}"/>
    <cellStyle name="Normal 7 2 5 2 2 2" xfId="1822" xr:uid="{F58F12F8-E550-4895-AC54-36CC8F0797E2}"/>
    <cellStyle name="Normal 7 2 5 2 2 2 2" xfId="1823" xr:uid="{F6D6FE8F-703D-437D-A128-69E56D6D5437}"/>
    <cellStyle name="Normal 7 2 5 2 2 3" xfId="1824" xr:uid="{2AA3A0B8-5196-42F4-AA64-B4FBDF19CD56}"/>
    <cellStyle name="Normal 7 2 5 2 3" xfId="1825" xr:uid="{9F7977D9-F593-437B-9771-4DAB4CB5DCB1}"/>
    <cellStyle name="Normal 7 2 5 2 3 2" xfId="1826" xr:uid="{40FDAE9E-B366-4453-9922-8301F1483513}"/>
    <cellStyle name="Normal 7 2 5 2 4" xfId="1827" xr:uid="{AFC28D06-B099-4FC7-B1E6-196841133249}"/>
    <cellStyle name="Normal 7 2 5 3" xfId="706" xr:uid="{286691E7-BA4E-4295-9635-2D84156D4DED}"/>
    <cellStyle name="Normal 7 2 5 3 2" xfId="1828" xr:uid="{565DE7BB-7CFE-4345-8692-364A739C33AC}"/>
    <cellStyle name="Normal 7 2 5 3 2 2" xfId="1829" xr:uid="{6B895BB5-934E-497C-A44D-2F95633DC361}"/>
    <cellStyle name="Normal 7 2 5 3 3" xfId="1830" xr:uid="{8F479FEA-4A55-4BE4-9F2C-88D6F4A257EB}"/>
    <cellStyle name="Normal 7 2 5 3 4" xfId="3446" xr:uid="{A6AAC957-B255-44FD-98A4-1677F10B4560}"/>
    <cellStyle name="Normal 7 2 5 4" xfId="1831" xr:uid="{A7A898AA-08B3-4987-96B1-3C7D2D43C663}"/>
    <cellStyle name="Normal 7 2 5 4 2" xfId="1832" xr:uid="{A2E3369F-F9F0-4AE9-9CEE-29A0402E95C6}"/>
    <cellStyle name="Normal 7 2 5 5" xfId="1833" xr:uid="{87526397-14C4-473B-9553-EC87101BB69C}"/>
    <cellStyle name="Normal 7 2 5 6" xfId="3447" xr:uid="{5C1491F9-312A-4425-88EA-2362F7338232}"/>
    <cellStyle name="Normal 7 2 6" xfId="355" xr:uid="{DC118E9A-504E-48A6-9CBC-91B952929C04}"/>
    <cellStyle name="Normal 7 2 6 2" xfId="707" xr:uid="{CCE3A1AC-3438-481C-8F68-074246E59171}"/>
    <cellStyle name="Normal 7 2 6 2 2" xfId="1834" xr:uid="{7B8C175A-3AF9-4F94-A2B8-0524D8A39A20}"/>
    <cellStyle name="Normal 7 2 6 2 2 2" xfId="1835" xr:uid="{7D888C8D-E596-4EB3-B133-6582FFA4D88A}"/>
    <cellStyle name="Normal 7 2 6 2 3" xfId="1836" xr:uid="{C9B729EA-3F80-43E5-8175-ED758AE7CB6B}"/>
    <cellStyle name="Normal 7 2 6 2 4" xfId="3448" xr:uid="{BDD22FF4-B16E-49BC-8147-01000EFE930F}"/>
    <cellStyle name="Normal 7 2 6 3" xfId="1837" xr:uid="{1331DBC4-87F6-4D43-BE5D-0FED82436050}"/>
    <cellStyle name="Normal 7 2 6 3 2" xfId="1838" xr:uid="{56DDC6E6-AE5E-4DD1-AC9A-C36AF54EA704}"/>
    <cellStyle name="Normal 7 2 6 4" xfId="1839" xr:uid="{EA35BC3E-3478-4471-BAB3-BDB091AE49CF}"/>
    <cellStyle name="Normal 7 2 6 5" xfId="3449" xr:uid="{91B26B59-9189-48B7-8983-1192730765C5}"/>
    <cellStyle name="Normal 7 2 7" xfId="708" xr:uid="{BAA5231A-6E57-4A48-82DB-486933C9CAAF}"/>
    <cellStyle name="Normal 7 2 7 2" xfId="1840" xr:uid="{C334C4C2-451B-45F8-9A0A-00FF26D13AC9}"/>
    <cellStyle name="Normal 7 2 7 2 2" xfId="1841" xr:uid="{C9FAB122-416F-4A60-922E-BF8F787E2B67}"/>
    <cellStyle name="Normal 7 2 7 2 3" xfId="4409" xr:uid="{4791F22A-4E45-4EDE-A464-29E5296A19DA}"/>
    <cellStyle name="Normal 7 2 7 3" xfId="1842" xr:uid="{B7E337A9-9B24-419F-8EDC-A353E809E003}"/>
    <cellStyle name="Normal 7 2 7 4" xfId="3450" xr:uid="{48DFA58F-A946-49DC-AF1B-8A67849DA1B3}"/>
    <cellStyle name="Normal 7 2 7 4 2" xfId="4579" xr:uid="{17E0D058-B605-4099-AA9A-289970992C39}"/>
    <cellStyle name="Normal 7 2 7 4 3" xfId="4686" xr:uid="{A32CC219-F484-4A69-B9FB-E283E7D64199}"/>
    <cellStyle name="Normal 7 2 7 4 4" xfId="4608" xr:uid="{89B829FE-DEA7-4FFB-9504-8343ED424F81}"/>
    <cellStyle name="Normal 7 2 8" xfId="1843" xr:uid="{06A5FF65-CCFC-440A-9DE6-6A1AD7962E4E}"/>
    <cellStyle name="Normal 7 2 8 2" xfId="1844" xr:uid="{5C937E8A-59F9-4CEC-9854-1E21A24B326B}"/>
    <cellStyle name="Normal 7 2 8 3" xfId="3451" xr:uid="{AC28B1A4-3A3C-44E8-BF55-6B64C1320A88}"/>
    <cellStyle name="Normal 7 2 8 4" xfId="3452" xr:uid="{8F5AA2F3-8922-4A1E-AA1F-4CDB25DEE97A}"/>
    <cellStyle name="Normal 7 2 9" xfId="1845" xr:uid="{ABC985D0-A493-46B0-9597-235C9B4D6643}"/>
    <cellStyle name="Normal 7 3" xfId="135" xr:uid="{E0A5093C-D916-477E-86A1-C916E69CE9AA}"/>
    <cellStyle name="Normal 7 3 10" xfId="3453" xr:uid="{3022DFA5-8845-4B88-BD0C-2BB22849634B}"/>
    <cellStyle name="Normal 7 3 11" xfId="3454" xr:uid="{E80C4DFD-E333-4EDE-B3A1-B541BE1566A6}"/>
    <cellStyle name="Normal 7 3 2" xfId="136" xr:uid="{4744FD4A-7EB8-46BF-A6FF-5284CE586B16}"/>
    <cellStyle name="Normal 7 3 2 2" xfId="137" xr:uid="{3B52987D-AD66-4CEF-812D-A4208D3360BF}"/>
    <cellStyle name="Normal 7 3 2 2 2" xfId="356" xr:uid="{22102176-58EF-43D3-85FA-9702DF75F496}"/>
    <cellStyle name="Normal 7 3 2 2 2 2" xfId="709" xr:uid="{F358F480-0982-4568-8E88-185224BC4BBE}"/>
    <cellStyle name="Normal 7 3 2 2 2 2 2" xfId="1846" xr:uid="{308EA780-1744-4EBB-A5BF-92A92A4DB324}"/>
    <cellStyle name="Normal 7 3 2 2 2 2 2 2" xfId="1847" xr:uid="{7FEB6FC9-60DF-42F0-AE46-0591A4F0FC18}"/>
    <cellStyle name="Normal 7 3 2 2 2 2 3" xfId="1848" xr:uid="{CCFBAAAC-9B7E-43E7-AB7C-5632EC61E412}"/>
    <cellStyle name="Normal 7 3 2 2 2 2 4" xfId="3455" xr:uid="{B07EB16B-1959-4A3A-9E88-17C8A1874706}"/>
    <cellStyle name="Normal 7 3 2 2 2 3" xfId="1849" xr:uid="{42FF1772-2165-4248-999C-172DF4BB2D53}"/>
    <cellStyle name="Normal 7 3 2 2 2 3 2" xfId="1850" xr:uid="{3A712C58-8F91-4361-A15E-45801C81CBDF}"/>
    <cellStyle name="Normal 7 3 2 2 2 3 3" xfId="3456" xr:uid="{BCD86C61-483E-4748-B0A8-E3FBED7E2301}"/>
    <cellStyle name="Normal 7 3 2 2 2 3 4" xfId="3457" xr:uid="{E8449BE6-86E2-444B-9056-0363EFB14114}"/>
    <cellStyle name="Normal 7 3 2 2 2 4" xfId="1851" xr:uid="{1CCA1D42-2BE9-4C3B-8057-0B1F2700FB78}"/>
    <cellStyle name="Normal 7 3 2 2 2 5" xfId="3458" xr:uid="{58DF0B87-CB3B-4975-8B03-429E2920E3BE}"/>
    <cellStyle name="Normal 7 3 2 2 2 6" xfId="3459" xr:uid="{BC8D9C8C-D612-4D68-ACF1-B8A7B6318253}"/>
    <cellStyle name="Normal 7 3 2 2 3" xfId="710" xr:uid="{869E8654-3261-4699-ABF4-F30CDA566EAE}"/>
    <cellStyle name="Normal 7 3 2 2 3 2" xfId="1852" xr:uid="{CB0595BF-022C-4F5D-A5E6-B7421C48E7C7}"/>
    <cellStyle name="Normal 7 3 2 2 3 2 2" xfId="1853" xr:uid="{68A1F130-C198-4349-9483-FAA941320FDD}"/>
    <cellStyle name="Normal 7 3 2 2 3 2 3" xfId="3460" xr:uid="{45969263-7B67-4250-9901-C636650FE054}"/>
    <cellStyle name="Normal 7 3 2 2 3 2 4" xfId="3461" xr:uid="{181CE87A-B137-4A34-B397-6B5206104EC9}"/>
    <cellStyle name="Normal 7 3 2 2 3 3" xfId="1854" xr:uid="{C1994B00-CCA9-4EBD-A279-BA8AE6EF0BB0}"/>
    <cellStyle name="Normal 7 3 2 2 3 4" xfId="3462" xr:uid="{578354A0-57BD-458F-9D0B-98A62495DE22}"/>
    <cellStyle name="Normal 7 3 2 2 3 5" xfId="3463" xr:uid="{7624509D-0D96-4D4C-A585-730907A80A40}"/>
    <cellStyle name="Normal 7 3 2 2 4" xfId="1855" xr:uid="{735A3A46-4F95-49A1-84F4-E200DA6F57E8}"/>
    <cellStyle name="Normal 7 3 2 2 4 2" xfId="1856" xr:uid="{EAF1235C-DC0F-4411-8EF6-061A32182C5C}"/>
    <cellStyle name="Normal 7 3 2 2 4 3" xfId="3464" xr:uid="{9E4DD508-8AF5-44A7-92DB-255C3F6F246A}"/>
    <cellStyle name="Normal 7 3 2 2 4 4" xfId="3465" xr:uid="{03AC8F0A-7758-4C16-9436-7C3F50AE06C1}"/>
    <cellStyle name="Normal 7 3 2 2 5" xfId="1857" xr:uid="{566EEF8D-D8C9-4C42-AE51-1FD239C67160}"/>
    <cellStyle name="Normal 7 3 2 2 5 2" xfId="3466" xr:uid="{7D05E0ED-562E-4016-9580-7BBFC98139CF}"/>
    <cellStyle name="Normal 7 3 2 2 5 3" xfId="3467" xr:uid="{1B4B2607-9D20-417E-9E73-4427E12EEF6B}"/>
    <cellStyle name="Normal 7 3 2 2 5 4" xfId="3468" xr:uid="{0C0ECE9B-97A0-44A7-86D3-7B1A1ECCA7F8}"/>
    <cellStyle name="Normal 7 3 2 2 6" xfId="3469" xr:uid="{9E8817E0-8F7E-4EFE-8F2D-0A5C54755EA6}"/>
    <cellStyle name="Normal 7 3 2 2 7" xfId="3470" xr:uid="{C682BC65-066C-4A82-802D-B0DE55A0BA68}"/>
    <cellStyle name="Normal 7 3 2 2 8" xfId="3471" xr:uid="{F30B175B-BBAC-4020-9156-845EF862A7EF}"/>
    <cellStyle name="Normal 7 3 2 3" xfId="357" xr:uid="{2005A9FC-F951-4B7A-8E8A-D4ED76C97AA9}"/>
    <cellStyle name="Normal 7 3 2 3 2" xfId="711" xr:uid="{C485B655-ACB7-4E18-A240-E2D9B77076D7}"/>
    <cellStyle name="Normal 7 3 2 3 2 2" xfId="712" xr:uid="{BD3FBDFB-E096-4748-9624-0913F2FF9B42}"/>
    <cellStyle name="Normal 7 3 2 3 2 2 2" xfId="1858" xr:uid="{74C6332E-C180-4257-93B6-8E62AC53F991}"/>
    <cellStyle name="Normal 7 3 2 3 2 2 2 2" xfId="1859" xr:uid="{50E2302A-1BFF-4288-97E4-043066154005}"/>
    <cellStyle name="Normal 7 3 2 3 2 2 3" xfId="1860" xr:uid="{B84710AF-BF94-4AC8-9C6D-BE463A1EB7D4}"/>
    <cellStyle name="Normal 7 3 2 3 2 3" xfId="1861" xr:uid="{326D61D6-98A9-4F3F-937C-E92AEC5F38E0}"/>
    <cellStyle name="Normal 7 3 2 3 2 3 2" xfId="1862" xr:uid="{A01332D6-46E5-4A47-A3E1-F868267FB3BA}"/>
    <cellStyle name="Normal 7 3 2 3 2 4" xfId="1863" xr:uid="{8EF5EE54-4FBA-466D-B9E4-A4269716CEF1}"/>
    <cellStyle name="Normal 7 3 2 3 3" xfId="713" xr:uid="{DFD768E7-5C59-4543-9EBC-2336876E4C0B}"/>
    <cellStyle name="Normal 7 3 2 3 3 2" xfId="1864" xr:uid="{E52D9FC6-2DCD-42B1-A2C5-2E7AD2D5F8BB}"/>
    <cellStyle name="Normal 7 3 2 3 3 2 2" xfId="1865" xr:uid="{761B3A71-7C61-4AA3-92D6-654A0D27C9DE}"/>
    <cellStyle name="Normal 7 3 2 3 3 3" xfId="1866" xr:uid="{E1EB0336-9ADE-458B-9605-D12BD1F1AC99}"/>
    <cellStyle name="Normal 7 3 2 3 3 4" xfId="3472" xr:uid="{FA8CFAB9-CE2B-4F5D-BECB-F352B295A141}"/>
    <cellStyle name="Normal 7 3 2 3 4" xfId="1867" xr:uid="{B7A69DF5-5FBF-4060-B2D1-FC9ED639A12D}"/>
    <cellStyle name="Normal 7 3 2 3 4 2" xfId="1868" xr:uid="{C3DD1E6A-3D3A-4597-B8F5-F2A7ACA63B9A}"/>
    <cellStyle name="Normal 7 3 2 3 5" xfId="1869" xr:uid="{C18705F3-31B7-42AA-9AE5-7BFBB73D1A27}"/>
    <cellStyle name="Normal 7 3 2 3 6" xfId="3473" xr:uid="{38E6C164-1397-4079-B5B1-20134AF678DC}"/>
    <cellStyle name="Normal 7 3 2 4" xfId="358" xr:uid="{3F7886D9-D9D7-45D9-AA65-C12231A235AF}"/>
    <cellStyle name="Normal 7 3 2 4 2" xfId="714" xr:uid="{6725AD40-F599-4042-998B-DBB497D42670}"/>
    <cellStyle name="Normal 7 3 2 4 2 2" xfId="1870" xr:uid="{2DA4443E-D852-476B-9786-A6B17E8F3165}"/>
    <cellStyle name="Normal 7 3 2 4 2 2 2" xfId="1871" xr:uid="{3C3DA737-4C3C-4B8F-849E-2498E82909C9}"/>
    <cellStyle name="Normal 7 3 2 4 2 3" xfId="1872" xr:uid="{7115EA70-5FC6-45AE-B1DF-F445FF1AF4AA}"/>
    <cellStyle name="Normal 7 3 2 4 2 4" xfId="3474" xr:uid="{CDC2DF6D-ED12-46CD-9B7B-58DBBE13718E}"/>
    <cellStyle name="Normal 7 3 2 4 3" xfId="1873" xr:uid="{4C44FC7C-41B8-49B0-A38C-E39885E68AC1}"/>
    <cellStyle name="Normal 7 3 2 4 3 2" xfId="1874" xr:uid="{BBEDBAB1-F3DC-48C0-B573-88AD659AAB73}"/>
    <cellStyle name="Normal 7 3 2 4 4" xfId="1875" xr:uid="{FBEF20B6-D44B-4579-BB63-2C4CE2D2B55C}"/>
    <cellStyle name="Normal 7 3 2 4 5" xfId="3475" xr:uid="{668E2BA3-B73C-4582-BBAD-1CD4218030BB}"/>
    <cellStyle name="Normal 7 3 2 5" xfId="359" xr:uid="{CF64A089-E1F1-4D04-B33E-43F50F677FE4}"/>
    <cellStyle name="Normal 7 3 2 5 2" xfId="1876" xr:uid="{11978BB3-3A20-4E58-A3E3-AAF74F656FE5}"/>
    <cellStyle name="Normal 7 3 2 5 2 2" xfId="1877" xr:uid="{9AA78446-D643-46CE-A6D6-1D402DB06D31}"/>
    <cellStyle name="Normal 7 3 2 5 3" xfId="1878" xr:uid="{6E3E3BE6-02F2-486D-A64B-BD0B923839D3}"/>
    <cellStyle name="Normal 7 3 2 5 4" xfId="3476" xr:uid="{5046D282-E0EE-4DE7-83F4-4E49A82EC7CF}"/>
    <cellStyle name="Normal 7 3 2 6" xfId="1879" xr:uid="{4FE3E8A7-EDBC-4782-982B-B5DFCD6CEF16}"/>
    <cellStyle name="Normal 7 3 2 6 2" xfId="1880" xr:uid="{D560A40A-C17A-4063-98E1-D40DC6FF1080}"/>
    <cellStyle name="Normal 7 3 2 6 3" xfId="3477" xr:uid="{CE566FF4-0857-4775-8726-C6B5771AEFA4}"/>
    <cellStyle name="Normal 7 3 2 6 4" xfId="3478" xr:uid="{95F08406-5CD8-4846-AFA1-73B361EE1C45}"/>
    <cellStyle name="Normal 7 3 2 7" xfId="1881" xr:uid="{D3ACE8F0-3929-4FAF-887D-BFDEC35DC59B}"/>
    <cellStyle name="Normal 7 3 2 8" xfId="3479" xr:uid="{F3AED6F9-0A7E-44C5-A723-3B42614B646E}"/>
    <cellStyle name="Normal 7 3 2 9" xfId="3480" xr:uid="{9FF64364-2FA6-4C95-935F-B14227D22FFA}"/>
    <cellStyle name="Normal 7 3 3" xfId="138" xr:uid="{277B1B09-299E-4928-84FC-1131B74E7EBD}"/>
    <cellStyle name="Normal 7 3 3 2" xfId="139" xr:uid="{3DD786AE-A01D-40A7-A828-B9DEF8152A6B}"/>
    <cellStyle name="Normal 7 3 3 2 2" xfId="715" xr:uid="{A91901BC-E72E-4D94-9207-8CD0C0F01477}"/>
    <cellStyle name="Normal 7 3 3 2 2 2" xfId="1882" xr:uid="{004039B0-F263-4619-A0BC-31195D86E0E4}"/>
    <cellStyle name="Normal 7 3 3 2 2 2 2" xfId="1883" xr:uid="{D44AADCD-6EC1-41A0-9E36-44A94AFC16DB}"/>
    <cellStyle name="Normal 7 3 3 2 2 2 2 2" xfId="4484" xr:uid="{CFF4AEA5-D9EF-4F33-9944-961442BF472C}"/>
    <cellStyle name="Normal 7 3 3 2 2 2 3" xfId="4485" xr:uid="{C8DC4A6F-EC79-4BBE-839E-A868B39BBC31}"/>
    <cellStyle name="Normal 7 3 3 2 2 3" xfId="1884" xr:uid="{DDC3C33B-20AA-4C5B-9408-F8934D831DC3}"/>
    <cellStyle name="Normal 7 3 3 2 2 3 2" xfId="4486" xr:uid="{0BF3667B-0FE0-44F2-A845-DFC6727A1F9C}"/>
    <cellStyle name="Normal 7 3 3 2 2 4" xfId="3481" xr:uid="{857716C9-B635-40A9-ACAD-293D983243F7}"/>
    <cellStyle name="Normal 7 3 3 2 3" xfId="1885" xr:uid="{A059AEDB-088F-4B20-B8BB-0917A78B2EE6}"/>
    <cellStyle name="Normal 7 3 3 2 3 2" xfId="1886" xr:uid="{887ED0B1-63CC-4961-857C-0FE23A9BB687}"/>
    <cellStyle name="Normal 7 3 3 2 3 2 2" xfId="4487" xr:uid="{BD98EEE4-690A-410F-84B6-1D219CC8DAD0}"/>
    <cellStyle name="Normal 7 3 3 2 3 3" xfId="3482" xr:uid="{8C39F636-23E0-4D4B-8EB0-7FC47760D390}"/>
    <cellStyle name="Normal 7 3 3 2 3 4" xfId="3483" xr:uid="{E0143CC0-A2B6-4117-8EBE-D393CB680D4A}"/>
    <cellStyle name="Normal 7 3 3 2 4" xfId="1887" xr:uid="{C61EA7DC-DE85-4009-8799-8AF9DB401DA0}"/>
    <cellStyle name="Normal 7 3 3 2 4 2" xfId="4488" xr:uid="{EAF59E3B-E92B-4FE1-B8C7-62B4F00AF09C}"/>
    <cellStyle name="Normal 7 3 3 2 5" xfId="3484" xr:uid="{EB67D02A-577B-468E-9B31-B60FAC54144A}"/>
    <cellStyle name="Normal 7 3 3 2 6" xfId="3485" xr:uid="{F6206B42-0D29-46BA-811A-5847040D78C4}"/>
    <cellStyle name="Normal 7 3 3 3" xfId="360" xr:uid="{78D5935B-17EA-416E-8D53-CB6D467C3F37}"/>
    <cellStyle name="Normal 7 3 3 3 2" xfId="1888" xr:uid="{6F397812-6278-4911-ABF0-A20A545C5EB4}"/>
    <cellStyle name="Normal 7 3 3 3 2 2" xfId="1889" xr:uid="{3046713B-1641-4903-A053-8FF86313E416}"/>
    <cellStyle name="Normal 7 3 3 3 2 2 2" xfId="4489" xr:uid="{880731D1-9AE8-4842-A95C-19770CF45B41}"/>
    <cellStyle name="Normal 7 3 3 3 2 3" xfId="3486" xr:uid="{00B9411B-DF35-47D3-8DBB-F081DA28C796}"/>
    <cellStyle name="Normal 7 3 3 3 2 4" xfId="3487" xr:uid="{32D6AD55-A59C-4F60-919F-29EC0CE33446}"/>
    <cellStyle name="Normal 7 3 3 3 3" xfId="1890" xr:uid="{F6579513-3C40-42A2-AD67-CE5697999B61}"/>
    <cellStyle name="Normal 7 3 3 3 3 2" xfId="4490" xr:uid="{DB66635C-22A7-4348-9C19-CDF421B9AE3B}"/>
    <cellStyle name="Normal 7 3 3 3 4" xfId="3488" xr:uid="{2ABDC5DE-9AA6-4AB4-99A2-DF186DC6C7C4}"/>
    <cellStyle name="Normal 7 3 3 3 5" xfId="3489" xr:uid="{B8B85A02-262F-4AE0-AA67-4D595EDD517C}"/>
    <cellStyle name="Normal 7 3 3 4" xfId="1891" xr:uid="{09C62E7B-D0E0-424E-883E-3553762B4D9A}"/>
    <cellStyle name="Normal 7 3 3 4 2" xfId="1892" xr:uid="{F699F28C-12BC-400D-A415-649544F43E86}"/>
    <cellStyle name="Normal 7 3 3 4 2 2" xfId="4491" xr:uid="{2237F172-B3CF-4F96-ACE3-F3029ADE1687}"/>
    <cellStyle name="Normal 7 3 3 4 3" xfId="3490" xr:uid="{FF921A63-BBED-4C64-BD55-3DEC24F4812B}"/>
    <cellStyle name="Normal 7 3 3 4 4" xfId="3491" xr:uid="{ABFD8F9C-9106-4B1A-B410-1DE38A36152B}"/>
    <cellStyle name="Normal 7 3 3 5" xfId="1893" xr:uid="{A1AC1E99-54B1-40B8-B549-B56F4D21F310}"/>
    <cellStyle name="Normal 7 3 3 5 2" xfId="3492" xr:uid="{F4F7393E-457A-41F5-AD88-2CE40BF383C1}"/>
    <cellStyle name="Normal 7 3 3 5 3" xfId="3493" xr:uid="{1A1E4093-828C-455B-8EF6-57C2A2DAE9EF}"/>
    <cellStyle name="Normal 7 3 3 5 4" xfId="3494" xr:uid="{55EB5BFD-BC94-48CC-B65D-F1490CAC1F5C}"/>
    <cellStyle name="Normal 7 3 3 6" xfId="3495" xr:uid="{40575F49-BF4C-48CC-ABA2-61AE6BCBEA99}"/>
    <cellStyle name="Normal 7 3 3 7" xfId="3496" xr:uid="{4ED92195-785F-411D-99DC-E2D1C1CD1D0A}"/>
    <cellStyle name="Normal 7 3 3 8" xfId="3497" xr:uid="{AC1BA2F7-CCDF-4C8A-968A-DFF43C10CFED}"/>
    <cellStyle name="Normal 7 3 4" xfId="140" xr:uid="{7DC4AF46-03D9-4466-AA93-61029A4B18CB}"/>
    <cellStyle name="Normal 7 3 4 2" xfId="716" xr:uid="{E729F8D7-E08E-47AE-9D73-D075DADE2382}"/>
    <cellStyle name="Normal 7 3 4 2 2" xfId="717" xr:uid="{DF97B62A-3019-431C-96AA-6EF8EF6D2FF6}"/>
    <cellStyle name="Normal 7 3 4 2 2 2" xfId="1894" xr:uid="{E05ECA18-56F3-4A96-925B-7EB32641F1E4}"/>
    <cellStyle name="Normal 7 3 4 2 2 2 2" xfId="1895" xr:uid="{EE289B97-37E3-42AC-8709-0E311AE2BC87}"/>
    <cellStyle name="Normal 7 3 4 2 2 3" xfId="1896" xr:uid="{B67187EC-971B-4DA6-A256-69AA126D1C45}"/>
    <cellStyle name="Normal 7 3 4 2 2 4" xfId="3498" xr:uid="{33ECA90D-48D5-4519-9709-070D65BDB48E}"/>
    <cellStyle name="Normal 7 3 4 2 3" xfId="1897" xr:uid="{1F49DD70-F684-4E16-9660-1C537942734E}"/>
    <cellStyle name="Normal 7 3 4 2 3 2" xfId="1898" xr:uid="{C4F5E3A6-1E14-4196-9C32-295F0538E9DC}"/>
    <cellStyle name="Normal 7 3 4 2 4" xfId="1899" xr:uid="{06568CD7-4AE8-4513-9CF8-C68F2D37F5EA}"/>
    <cellStyle name="Normal 7 3 4 2 5" xfId="3499" xr:uid="{12AB7B05-20BE-41A5-9BBB-08C4CF14AAD9}"/>
    <cellStyle name="Normal 7 3 4 3" xfId="718" xr:uid="{704DC4B6-5311-4EB9-B4E6-68AFF9D75B5C}"/>
    <cellStyle name="Normal 7 3 4 3 2" xfId="1900" xr:uid="{7459057F-4075-44B2-A958-685B07607FA6}"/>
    <cellStyle name="Normal 7 3 4 3 2 2" xfId="1901" xr:uid="{3D8C162D-7930-4FCB-9322-112ABD896869}"/>
    <cellStyle name="Normal 7 3 4 3 3" xfId="1902" xr:uid="{D7803C80-6F66-4190-B55B-C157FFAA9D69}"/>
    <cellStyle name="Normal 7 3 4 3 4" xfId="3500" xr:uid="{EFD41589-5398-4F73-AF5B-72393C0B31CD}"/>
    <cellStyle name="Normal 7 3 4 4" xfId="1903" xr:uid="{BF70B562-AE24-4E0E-B7F4-9DA810F0E888}"/>
    <cellStyle name="Normal 7 3 4 4 2" xfId="1904" xr:uid="{9B9C5197-5390-420E-ABAB-89B0982E068F}"/>
    <cellStyle name="Normal 7 3 4 4 3" xfId="3501" xr:uid="{68053289-1C13-43DC-BB50-8798B36A93B9}"/>
    <cellStyle name="Normal 7 3 4 4 4" xfId="3502" xr:uid="{07E7764A-F3F9-4E8E-BED2-534388FDAE50}"/>
    <cellStyle name="Normal 7 3 4 5" xfId="1905" xr:uid="{9921CA3D-1C10-4474-B811-F1A5F6FEB061}"/>
    <cellStyle name="Normal 7 3 4 6" xfId="3503" xr:uid="{15351848-C9BF-44A9-9A5E-CDFBACFB9BE6}"/>
    <cellStyle name="Normal 7 3 4 7" xfId="3504" xr:uid="{62EACE5E-A142-4EF1-87C8-F9E882AD2797}"/>
    <cellStyle name="Normal 7 3 5" xfId="361" xr:uid="{A71886F6-79A8-4FFF-89D8-51964F9F7C61}"/>
    <cellStyle name="Normal 7 3 5 2" xfId="719" xr:uid="{3FB53A37-B085-4310-9009-2383B7FF91CD}"/>
    <cellStyle name="Normal 7 3 5 2 2" xfId="1906" xr:uid="{91EC7B0D-F8D1-4A64-A6FF-AD5CB6514C92}"/>
    <cellStyle name="Normal 7 3 5 2 2 2" xfId="1907" xr:uid="{AACFA853-90A6-4243-9B04-1BABED03A7C9}"/>
    <cellStyle name="Normal 7 3 5 2 3" xfId="1908" xr:uid="{D85AE2A8-8261-466B-B1A7-C9EF6FBBD18D}"/>
    <cellStyle name="Normal 7 3 5 2 4" xfId="3505" xr:uid="{E02DD3BC-60F5-4900-9EE7-F363007DB62C}"/>
    <cellStyle name="Normal 7 3 5 3" xfId="1909" xr:uid="{057D228A-4B7B-4FF5-840E-30F410E3C6FB}"/>
    <cellStyle name="Normal 7 3 5 3 2" xfId="1910" xr:uid="{9567352F-30A5-4C77-97D1-EA12E35414DE}"/>
    <cellStyle name="Normal 7 3 5 3 3" xfId="3506" xr:uid="{1B1CB31A-F51E-4372-AAF9-7C101A887C9B}"/>
    <cellStyle name="Normal 7 3 5 3 4" xfId="3507" xr:uid="{EF09EF1B-00CA-4B99-B969-212238E0A9C2}"/>
    <cellStyle name="Normal 7 3 5 4" xfId="1911" xr:uid="{97B11BEF-F63A-4A1A-94AB-86C5ABAEF318}"/>
    <cellStyle name="Normal 7 3 5 5" xfId="3508" xr:uid="{3BDD82BB-85F8-4349-90F8-FBECDAF168AB}"/>
    <cellStyle name="Normal 7 3 5 6" xfId="3509" xr:uid="{D698A78A-E91F-48D9-96F4-86C128954397}"/>
    <cellStyle name="Normal 7 3 6" xfId="362" xr:uid="{570DC85A-15ED-4B8C-8F05-144473C546B2}"/>
    <cellStyle name="Normal 7 3 6 2" xfId="1912" xr:uid="{24225088-145C-42C1-8321-C2833676A406}"/>
    <cellStyle name="Normal 7 3 6 2 2" xfId="1913" xr:uid="{8F534DE1-0112-49F8-902B-D21452CFD1C3}"/>
    <cellStyle name="Normal 7 3 6 2 3" xfId="3510" xr:uid="{284FB4AE-1D6D-4C6F-AAE7-16FA8AB91CA8}"/>
    <cellStyle name="Normal 7 3 6 2 4" xfId="3511" xr:uid="{DEECB49C-BD09-4591-B3E8-31186BECDA46}"/>
    <cellStyle name="Normal 7 3 6 3" xfId="1914" xr:uid="{E05031B8-2CD3-4F5A-A203-A758E400817B}"/>
    <cellStyle name="Normal 7 3 6 4" xfId="3512" xr:uid="{249C99EB-D981-41E2-BEED-AC3B471B2F50}"/>
    <cellStyle name="Normal 7 3 6 5" xfId="3513" xr:uid="{4160EF51-8688-42BF-B2BC-E0B677136C0E}"/>
    <cellStyle name="Normal 7 3 7" xfId="1915" xr:uid="{31688BAF-E5E6-4AB1-8B36-0175BFD5CCF6}"/>
    <cellStyle name="Normal 7 3 7 2" xfId="1916" xr:uid="{75B82F70-2E26-4354-B923-48E1606EA92C}"/>
    <cellStyle name="Normal 7 3 7 3" xfId="3514" xr:uid="{29B249B3-0663-410B-BD53-F7C34AEB4045}"/>
    <cellStyle name="Normal 7 3 7 4" xfId="3515" xr:uid="{08BD7104-0FF5-4B56-935C-C89103353842}"/>
    <cellStyle name="Normal 7 3 8" xfId="1917" xr:uid="{01550881-3A10-4D7E-B063-8523D1089436}"/>
    <cellStyle name="Normal 7 3 8 2" xfId="3516" xr:uid="{A8E1483C-D764-4E74-A0B9-3DF331B5BD56}"/>
    <cellStyle name="Normal 7 3 8 3" xfId="3517" xr:uid="{3BD54D69-A480-4409-B068-15A5BF20FFC1}"/>
    <cellStyle name="Normal 7 3 8 4" xfId="3518" xr:uid="{5137ECE8-787B-42D9-89D2-A0ADE5BC0360}"/>
    <cellStyle name="Normal 7 3 9" xfId="3519" xr:uid="{5EDFECE5-590C-4793-9F9D-56A0671D93B7}"/>
    <cellStyle name="Normal 7 4" xfId="141" xr:uid="{FA97941C-24AE-4AEC-BF76-014FF199BE1A}"/>
    <cellStyle name="Normal 7 4 10" xfId="3520" xr:uid="{83AAFD5A-A066-42DC-AB6B-0554E76A296C}"/>
    <cellStyle name="Normal 7 4 11" xfId="3521" xr:uid="{52534DED-89DD-4815-8C95-0E4CBC45D512}"/>
    <cellStyle name="Normal 7 4 2" xfId="142" xr:uid="{2BC7E9BE-EA61-4D2F-8BE2-E69FE7C33BA4}"/>
    <cellStyle name="Normal 7 4 2 2" xfId="363" xr:uid="{64AB56D3-9AA9-46EE-BB60-083E02A108D5}"/>
    <cellStyle name="Normal 7 4 2 2 2" xfId="720" xr:uid="{044022F9-7A85-4678-B47B-44C7B7E4E6B0}"/>
    <cellStyle name="Normal 7 4 2 2 2 2" xfId="721" xr:uid="{C43F41ED-95DA-4CCA-827C-26ABDDF3D4AC}"/>
    <cellStyle name="Normal 7 4 2 2 2 2 2" xfId="1918" xr:uid="{A2424ACA-5405-453C-8CC7-0F73647219B1}"/>
    <cellStyle name="Normal 7 4 2 2 2 2 3" xfId="3522" xr:uid="{908C77A5-71C9-4D21-9983-A4C8FD6D9828}"/>
    <cellStyle name="Normal 7 4 2 2 2 2 4" xfId="3523" xr:uid="{DA01D813-99D2-4400-B9C6-3532209E0417}"/>
    <cellStyle name="Normal 7 4 2 2 2 3" xfId="1919" xr:uid="{D197FD35-FBF2-49AE-BEDF-EFA31AED6C63}"/>
    <cellStyle name="Normal 7 4 2 2 2 3 2" xfId="3524" xr:uid="{78365CDD-AB96-41A4-844D-6466DB6DB1FC}"/>
    <cellStyle name="Normal 7 4 2 2 2 3 3" xfId="3525" xr:uid="{E3DD8D58-C71E-4E1C-8748-DE04D3FF533A}"/>
    <cellStyle name="Normal 7 4 2 2 2 3 4" xfId="3526" xr:uid="{D8404149-3128-4FC4-8454-382A605BAB28}"/>
    <cellStyle name="Normal 7 4 2 2 2 4" xfId="3527" xr:uid="{8528CDD0-0E88-4EFC-873E-D961D682C702}"/>
    <cellStyle name="Normal 7 4 2 2 2 5" xfId="3528" xr:uid="{7D7A00AD-B7C9-4C93-B007-438F0CC62E92}"/>
    <cellStyle name="Normal 7 4 2 2 2 6" xfId="3529" xr:uid="{77C7BA19-5255-4476-8CF6-137741234473}"/>
    <cellStyle name="Normal 7 4 2 2 3" xfId="722" xr:uid="{44112664-5C54-4DF4-8CDB-177996C21474}"/>
    <cellStyle name="Normal 7 4 2 2 3 2" xfId="1920" xr:uid="{53C38031-EB74-4390-99D0-ED2C2F228109}"/>
    <cellStyle name="Normal 7 4 2 2 3 2 2" xfId="3530" xr:uid="{F6A9F75B-3F0A-4A9F-B068-57B501D8B45B}"/>
    <cellStyle name="Normal 7 4 2 2 3 2 3" xfId="3531" xr:uid="{FB55E492-3F98-4569-9606-83D0B4D9150F}"/>
    <cellStyle name="Normal 7 4 2 2 3 2 4" xfId="3532" xr:uid="{EF18C9BC-B164-4C0B-B652-009CDFD025AF}"/>
    <cellStyle name="Normal 7 4 2 2 3 3" xfId="3533" xr:uid="{56658258-049B-4F89-BBD1-BFF3A039CA37}"/>
    <cellStyle name="Normal 7 4 2 2 3 4" xfId="3534" xr:uid="{6DE91C7E-9BF3-4C50-B574-82B46BBCF05B}"/>
    <cellStyle name="Normal 7 4 2 2 3 5" xfId="3535" xr:uid="{88B5433E-C7C8-40B0-8436-4C4A1B04D4D4}"/>
    <cellStyle name="Normal 7 4 2 2 4" xfId="1921" xr:uid="{3E3C6AEC-28C0-48FB-A26E-BA41CC70966A}"/>
    <cellStyle name="Normal 7 4 2 2 4 2" xfId="3536" xr:uid="{E9559245-6728-442A-836E-F61FCAC142D3}"/>
    <cellStyle name="Normal 7 4 2 2 4 3" xfId="3537" xr:uid="{06B7D040-B17A-4166-AC36-678D02E22325}"/>
    <cellStyle name="Normal 7 4 2 2 4 4" xfId="3538" xr:uid="{7182DB2A-AF63-436D-A697-4AE58ECF02A0}"/>
    <cellStyle name="Normal 7 4 2 2 5" xfId="3539" xr:uid="{9C049907-4781-4A77-BA08-787BD130459F}"/>
    <cellStyle name="Normal 7 4 2 2 5 2" xfId="3540" xr:uid="{8BC85833-4F39-43C4-830A-441A30B63F4A}"/>
    <cellStyle name="Normal 7 4 2 2 5 3" xfId="3541" xr:uid="{FC9E0944-2CD0-482F-95B2-3B4C1062B07E}"/>
    <cellStyle name="Normal 7 4 2 2 5 4" xfId="3542" xr:uid="{A7BA557C-3318-4225-A6DE-E58C510F77D1}"/>
    <cellStyle name="Normal 7 4 2 2 6" xfId="3543" xr:uid="{3F9DBF5C-AAAD-4989-BD0A-9FAC431F2881}"/>
    <cellStyle name="Normal 7 4 2 2 7" xfId="3544" xr:uid="{CA134E8D-0C4B-4E20-BC15-8B0AEA8D2AA0}"/>
    <cellStyle name="Normal 7 4 2 2 8" xfId="3545" xr:uid="{8DD6BA60-6355-495C-8129-49EF4D734483}"/>
    <cellStyle name="Normal 7 4 2 3" xfId="723" xr:uid="{8C96DE6A-4A7B-41BE-A4AF-51E764EE0A28}"/>
    <cellStyle name="Normal 7 4 2 3 2" xfId="724" xr:uid="{372A5035-02E4-4DEA-AFBF-21B8BE0B104C}"/>
    <cellStyle name="Normal 7 4 2 3 2 2" xfId="725" xr:uid="{8A643606-80D8-4E31-9B39-241DFF76B663}"/>
    <cellStyle name="Normal 7 4 2 3 2 3" xfId="3546" xr:uid="{377930DD-C493-4DB1-B9F8-255447E2B41D}"/>
    <cellStyle name="Normal 7 4 2 3 2 4" xfId="3547" xr:uid="{0CFFDC26-FA52-4DB0-8ECF-A9259F8D7BF5}"/>
    <cellStyle name="Normal 7 4 2 3 3" xfId="726" xr:uid="{8BCECA7D-11B2-4E27-917C-D696617D3F92}"/>
    <cellStyle name="Normal 7 4 2 3 3 2" xfId="3548" xr:uid="{2EF895B8-A415-48ED-AFAD-71383EF51C84}"/>
    <cellStyle name="Normal 7 4 2 3 3 3" xfId="3549" xr:uid="{FBF8DF41-92E8-4ED9-8A2B-C5442E34A2A8}"/>
    <cellStyle name="Normal 7 4 2 3 3 4" xfId="3550" xr:uid="{DBAF294B-1D85-454D-8009-37317D702F42}"/>
    <cellStyle name="Normal 7 4 2 3 4" xfId="3551" xr:uid="{3ABE9C69-1607-4613-84E4-D07F38D56CD7}"/>
    <cellStyle name="Normal 7 4 2 3 5" xfId="3552" xr:uid="{A03EB275-AC64-48DA-8CF6-E766349744DC}"/>
    <cellStyle name="Normal 7 4 2 3 6" xfId="3553" xr:uid="{CD7C2118-C0CC-4A83-8DEC-D7BD1E483857}"/>
    <cellStyle name="Normal 7 4 2 4" xfId="727" xr:uid="{DC94C8B7-AAC6-47C2-95D9-EC7DF8CDB2BA}"/>
    <cellStyle name="Normal 7 4 2 4 2" xfId="728" xr:uid="{9FCF8BC2-23BC-44F5-8428-F7454E70AFD4}"/>
    <cellStyle name="Normal 7 4 2 4 2 2" xfId="3554" xr:uid="{1587994F-FA66-4505-B61B-DB200D7FFC20}"/>
    <cellStyle name="Normal 7 4 2 4 2 3" xfId="3555" xr:uid="{376E7D6D-8557-48B6-A654-99A6D50A59D6}"/>
    <cellStyle name="Normal 7 4 2 4 2 4" xfId="3556" xr:uid="{518172C7-60C5-4906-981F-EE7CF70A4F49}"/>
    <cellStyle name="Normal 7 4 2 4 3" xfId="3557" xr:uid="{A9ED4F53-21F8-4179-B93B-7E50F91A8D1C}"/>
    <cellStyle name="Normal 7 4 2 4 4" xfId="3558" xr:uid="{209CD55B-3979-4DDD-BFF5-3D46FC66D6B5}"/>
    <cellStyle name="Normal 7 4 2 4 5" xfId="3559" xr:uid="{56D97716-08EB-422C-8450-4C974B7F12DA}"/>
    <cellStyle name="Normal 7 4 2 5" xfId="729" xr:uid="{614BE12C-3630-4246-BCA2-CBA34C932BEC}"/>
    <cellStyle name="Normal 7 4 2 5 2" xfId="3560" xr:uid="{A4183F4E-20C2-40FD-B21E-736AA4BF1407}"/>
    <cellStyle name="Normal 7 4 2 5 3" xfId="3561" xr:uid="{728246E8-C3CC-46A4-AFBE-BC8C1CAAECAC}"/>
    <cellStyle name="Normal 7 4 2 5 4" xfId="3562" xr:uid="{EEEB7052-DD72-4EB5-93D8-661C0A47D718}"/>
    <cellStyle name="Normal 7 4 2 6" xfId="3563" xr:uid="{C2636516-BE72-438A-8656-7165F3CED5DB}"/>
    <cellStyle name="Normal 7 4 2 6 2" xfId="3564" xr:uid="{CAE8C068-CBA2-42AE-96B3-B1A12505370F}"/>
    <cellStyle name="Normal 7 4 2 6 3" xfId="3565" xr:uid="{5B700992-5262-453B-B29B-3B10F3CDDCBA}"/>
    <cellStyle name="Normal 7 4 2 6 4" xfId="3566" xr:uid="{1D055EB4-093B-4E69-A75B-D8B88F08A634}"/>
    <cellStyle name="Normal 7 4 2 7" xfId="3567" xr:uid="{2C44C26D-C3D1-42A2-B504-1B92A07430DB}"/>
    <cellStyle name="Normal 7 4 2 8" xfId="3568" xr:uid="{B98B484C-B3D4-4901-941E-DC8CE59FAEEE}"/>
    <cellStyle name="Normal 7 4 2 9" xfId="3569" xr:uid="{F2EA0809-4B27-456F-95DE-59280B803F1E}"/>
    <cellStyle name="Normal 7 4 3" xfId="364" xr:uid="{FB718CA7-7C01-43AF-8CF3-432215E93307}"/>
    <cellStyle name="Normal 7 4 3 2" xfId="730" xr:uid="{937E412C-D97C-4584-A786-C8C6AFA8549A}"/>
    <cellStyle name="Normal 7 4 3 2 2" xfId="731" xr:uid="{21C5789F-4629-4114-A060-1DA62969328D}"/>
    <cellStyle name="Normal 7 4 3 2 2 2" xfId="1922" xr:uid="{D5E66F14-BA76-463C-815A-700A07BE8F9E}"/>
    <cellStyle name="Normal 7 4 3 2 2 2 2" xfId="1923" xr:uid="{6E68C897-7630-4326-9352-1ABEBB1E3794}"/>
    <cellStyle name="Normal 7 4 3 2 2 3" xfId="1924" xr:uid="{D5EFF413-9DC4-4680-8633-2BAEA0BE5FAD}"/>
    <cellStyle name="Normal 7 4 3 2 2 4" xfId="3570" xr:uid="{25A5382F-2BBD-418B-BFB7-1429B6A89B1D}"/>
    <cellStyle name="Normal 7 4 3 2 3" xfId="1925" xr:uid="{29ED5615-82D0-41D0-97A7-FB786DA06C07}"/>
    <cellStyle name="Normal 7 4 3 2 3 2" xfId="1926" xr:uid="{1AF13742-7426-4FE7-96BA-55CF2E4CECB6}"/>
    <cellStyle name="Normal 7 4 3 2 3 3" xfId="3571" xr:uid="{A6292E3C-48DD-4140-9E3F-595E2BC3C325}"/>
    <cellStyle name="Normal 7 4 3 2 3 4" xfId="3572" xr:uid="{4F6B7374-2375-4677-9C05-FA1826B45D1B}"/>
    <cellStyle name="Normal 7 4 3 2 4" xfId="1927" xr:uid="{E3D01D08-230F-42D1-97B3-27E67A3942F6}"/>
    <cellStyle name="Normal 7 4 3 2 5" xfId="3573" xr:uid="{9F678168-7832-4630-8140-9E434AFC32A6}"/>
    <cellStyle name="Normal 7 4 3 2 6" xfId="3574" xr:uid="{5E0392DC-6D0E-460C-8DDF-7401B87B30C7}"/>
    <cellStyle name="Normal 7 4 3 3" xfId="732" xr:uid="{4B6C0D48-418F-4EF2-9A34-7516B4A28951}"/>
    <cellStyle name="Normal 7 4 3 3 2" xfId="1928" xr:uid="{5AC127E1-97D9-476B-85C4-09B96FD4AA76}"/>
    <cellStyle name="Normal 7 4 3 3 2 2" xfId="1929" xr:uid="{109FAEF5-8281-42A6-8F0B-3DD5709093A4}"/>
    <cellStyle name="Normal 7 4 3 3 2 3" xfId="3575" xr:uid="{738CB434-F44D-48EF-8F2C-E5AD8025BD37}"/>
    <cellStyle name="Normal 7 4 3 3 2 4" xfId="3576" xr:uid="{6DBB822D-34D0-4CAE-9CF5-EA90CD5C69DD}"/>
    <cellStyle name="Normal 7 4 3 3 3" xfId="1930" xr:uid="{340E52A0-6E53-4658-B6C3-BFC181A32880}"/>
    <cellStyle name="Normal 7 4 3 3 4" xfId="3577" xr:uid="{9AB77F9A-BCB4-4450-8CE0-0946FEB6F7BD}"/>
    <cellStyle name="Normal 7 4 3 3 5" xfId="3578" xr:uid="{734BB5C4-5EF7-40FA-A811-D1C287F66733}"/>
    <cellStyle name="Normal 7 4 3 4" xfId="1931" xr:uid="{424C0BFD-259B-4074-8FB0-C8E3B5DAD5D8}"/>
    <cellStyle name="Normal 7 4 3 4 2" xfId="1932" xr:uid="{426CAFF6-B81A-476E-BD49-CD4765233ED2}"/>
    <cellStyle name="Normal 7 4 3 4 3" xfId="3579" xr:uid="{B59C071B-A543-49E2-A929-692DFE62CEF3}"/>
    <cellStyle name="Normal 7 4 3 4 4" xfId="3580" xr:uid="{1C608184-DF8E-49FD-8E43-0553CABEDD63}"/>
    <cellStyle name="Normal 7 4 3 5" xfId="1933" xr:uid="{A5B81A53-2DA9-417C-94D0-AAA27ABD51E4}"/>
    <cellStyle name="Normal 7 4 3 5 2" xfId="3581" xr:uid="{61E6B750-2585-43DE-A2E2-05834CE7F421}"/>
    <cellStyle name="Normal 7 4 3 5 3" xfId="3582" xr:uid="{3196C390-065D-475B-AB86-9C7284FC71C4}"/>
    <cellStyle name="Normal 7 4 3 5 4" xfId="3583" xr:uid="{7D361C2B-D919-4663-ACB9-79A58A198585}"/>
    <cellStyle name="Normal 7 4 3 6" xfId="3584" xr:uid="{00BD157E-D444-4BA5-B04F-49D5C0CB401F}"/>
    <cellStyle name="Normal 7 4 3 7" xfId="3585" xr:uid="{0A47976B-3461-4CB0-A08E-7EE9F42A7909}"/>
    <cellStyle name="Normal 7 4 3 8" xfId="3586" xr:uid="{502BF743-1B0B-4F06-9CD3-4DB55B38A2CD}"/>
    <cellStyle name="Normal 7 4 4" xfId="365" xr:uid="{C3BBCFFA-090C-4E62-A086-59E60D0D4FCC}"/>
    <cellStyle name="Normal 7 4 4 2" xfId="733" xr:uid="{C2368CBF-D9A1-4C1F-A812-2542397E0D09}"/>
    <cellStyle name="Normal 7 4 4 2 2" xfId="734" xr:uid="{5DAAC6A3-CECF-47F8-95CE-9EFA495C0FBA}"/>
    <cellStyle name="Normal 7 4 4 2 2 2" xfId="1934" xr:uid="{AE71D3E0-EB75-4FB6-9AA7-5BA03DFFD660}"/>
    <cellStyle name="Normal 7 4 4 2 2 3" xfId="3587" xr:uid="{E378F0B2-AFA8-4A1A-8792-13659091F61E}"/>
    <cellStyle name="Normal 7 4 4 2 2 4" xfId="3588" xr:uid="{8E58C799-D5D2-4183-93EE-3F98DFC210BB}"/>
    <cellStyle name="Normal 7 4 4 2 3" xfId="1935" xr:uid="{522774BB-6B89-4320-8B80-8109FB07A3A5}"/>
    <cellStyle name="Normal 7 4 4 2 4" xfId="3589" xr:uid="{F552E365-C4CD-4F58-9E41-7A1A2862747B}"/>
    <cellStyle name="Normal 7 4 4 2 5" xfId="3590" xr:uid="{C62DE7D9-59FD-4ABE-B8B8-D35A5484B6C3}"/>
    <cellStyle name="Normal 7 4 4 3" xfId="735" xr:uid="{AB63C6C2-8BA0-4068-B2EF-6A61EA8BF149}"/>
    <cellStyle name="Normal 7 4 4 3 2" xfId="1936" xr:uid="{9657F091-3291-4E85-946A-08852B8165E3}"/>
    <cellStyle name="Normal 7 4 4 3 3" xfId="3591" xr:uid="{EBEB62DC-B79B-4D78-A532-2D1BE28D7265}"/>
    <cellStyle name="Normal 7 4 4 3 4" xfId="3592" xr:uid="{53EC0731-C0C9-4979-B294-245A3BFBD8A2}"/>
    <cellStyle name="Normal 7 4 4 4" xfId="1937" xr:uid="{9336B128-4858-4E89-B732-50D888F94B21}"/>
    <cellStyle name="Normal 7 4 4 4 2" xfId="3593" xr:uid="{B831AA52-CFF3-48AB-9DDE-51512D788C14}"/>
    <cellStyle name="Normal 7 4 4 4 3" xfId="3594" xr:uid="{808083A0-A511-46FE-AD51-09AAC5EC659C}"/>
    <cellStyle name="Normal 7 4 4 4 4" xfId="3595" xr:uid="{17B5E371-AEB5-4152-B201-77E3B25773A6}"/>
    <cellStyle name="Normal 7 4 4 5" xfId="3596" xr:uid="{CA713C48-1F68-4FFD-BD93-99DA8A773E4A}"/>
    <cellStyle name="Normal 7 4 4 6" xfId="3597" xr:uid="{3D021041-27CE-42B4-8091-EC9F55745112}"/>
    <cellStyle name="Normal 7 4 4 7" xfId="3598" xr:uid="{C1DD4C64-19CE-45FD-97F1-8D45FFA87AEA}"/>
    <cellStyle name="Normal 7 4 5" xfId="366" xr:uid="{36F5594F-C0C9-4767-BAFB-0EEE72F9079D}"/>
    <cellStyle name="Normal 7 4 5 2" xfId="736" xr:uid="{2C04F7DA-FA09-4F0C-BDB1-7F55AB6A5C7A}"/>
    <cellStyle name="Normal 7 4 5 2 2" xfId="1938" xr:uid="{57D650F1-7688-4E2F-B71E-D01F7122823B}"/>
    <cellStyle name="Normal 7 4 5 2 3" xfId="3599" xr:uid="{0F8A71D5-CD5B-41E4-A969-62FE7196E5A1}"/>
    <cellStyle name="Normal 7 4 5 2 4" xfId="3600" xr:uid="{7D2F0930-45FA-4133-9694-52FE19060839}"/>
    <cellStyle name="Normal 7 4 5 3" xfId="1939" xr:uid="{29C1C7FA-EEB1-4612-BE6F-EC415CD20392}"/>
    <cellStyle name="Normal 7 4 5 3 2" xfId="3601" xr:uid="{49A817C9-C25B-4FC1-9F90-32760F38FA03}"/>
    <cellStyle name="Normal 7 4 5 3 3" xfId="3602" xr:uid="{494803B2-D1BD-48C4-BCEB-A1E09C1F0769}"/>
    <cellStyle name="Normal 7 4 5 3 4" xfId="3603" xr:uid="{45292435-E6EF-4666-84F2-D4A99488B38C}"/>
    <cellStyle name="Normal 7 4 5 4" xfId="3604" xr:uid="{B186DDE6-8418-4B7C-AA59-84E60BAEA1EB}"/>
    <cellStyle name="Normal 7 4 5 5" xfId="3605" xr:uid="{65E4067D-08FF-462E-96F5-CCBCC6AF2E52}"/>
    <cellStyle name="Normal 7 4 5 6" xfId="3606" xr:uid="{E5A5F90C-33C6-42DE-9ACC-49B60D339283}"/>
    <cellStyle name="Normal 7 4 6" xfId="737" xr:uid="{DCF0439A-9018-4DF6-AE9D-84F35898DD67}"/>
    <cellStyle name="Normal 7 4 6 2" xfId="1940" xr:uid="{E9211D14-3F6D-4C15-972C-92C20981B0A4}"/>
    <cellStyle name="Normal 7 4 6 2 2" xfId="3607" xr:uid="{CB19D8E3-D4B8-44E6-B66D-A20D5F15C1C2}"/>
    <cellStyle name="Normal 7 4 6 2 3" xfId="3608" xr:uid="{824752DB-E0EE-41FD-980E-125179F59331}"/>
    <cellStyle name="Normal 7 4 6 2 4" xfId="3609" xr:uid="{C52FCBD0-DE02-4D2A-B5A7-6824EC8953A3}"/>
    <cellStyle name="Normal 7 4 6 3" xfId="3610" xr:uid="{6CD14F24-CC85-4A39-ABD6-28FAFAF5E730}"/>
    <cellStyle name="Normal 7 4 6 4" xfId="3611" xr:uid="{87F6476E-EBE8-4FD3-A45B-6D01EC7F2D16}"/>
    <cellStyle name="Normal 7 4 6 5" xfId="3612" xr:uid="{9205C060-F06F-43AD-A6D9-76B3904DCEBB}"/>
    <cellStyle name="Normal 7 4 7" xfId="1941" xr:uid="{E9EC45A5-AE5F-497E-9D3E-29F4D0142B7E}"/>
    <cellStyle name="Normal 7 4 7 2" xfId="3613" xr:uid="{0D29D948-E611-42DE-86DD-721C19CA03D3}"/>
    <cellStyle name="Normal 7 4 7 3" xfId="3614" xr:uid="{2EC94326-AAAD-44C0-8868-6548CC431B14}"/>
    <cellStyle name="Normal 7 4 7 4" xfId="3615" xr:uid="{9B685C98-F28D-461F-A46C-5E7BDC9B6EDB}"/>
    <cellStyle name="Normal 7 4 8" xfId="3616" xr:uid="{8B2FD54E-56EB-4517-B2F8-F048808F7F0C}"/>
    <cellStyle name="Normal 7 4 8 2" xfId="3617" xr:uid="{37A2B603-BDCA-4DD5-A7AD-4DC99E669C57}"/>
    <cellStyle name="Normal 7 4 8 3" xfId="3618" xr:uid="{69C8B4FB-44F2-4653-BE47-7711FBF63366}"/>
    <cellStyle name="Normal 7 4 8 4" xfId="3619" xr:uid="{55873DCA-4622-45EF-B175-5D607F86950B}"/>
    <cellStyle name="Normal 7 4 9" xfId="3620" xr:uid="{A918021A-F74F-47A2-B53A-8DA560B58126}"/>
    <cellStyle name="Normal 7 5" xfId="143" xr:uid="{66E6451B-CBF0-4D0C-AF0F-A8334373A373}"/>
    <cellStyle name="Normal 7 5 2" xfId="144" xr:uid="{172C1451-27B6-4729-8C9A-995D7E368AD8}"/>
    <cellStyle name="Normal 7 5 2 2" xfId="367" xr:uid="{259542B6-0B79-4CAA-A51A-DCFE63129856}"/>
    <cellStyle name="Normal 7 5 2 2 2" xfId="738" xr:uid="{009C307F-3BD4-4000-A831-BC99CDC33FD9}"/>
    <cellStyle name="Normal 7 5 2 2 2 2" xfId="1942" xr:uid="{F1577054-D74E-4E51-90AB-8989FD1541FB}"/>
    <cellStyle name="Normal 7 5 2 2 2 3" xfId="3621" xr:uid="{B0F704C3-1FFD-4D07-A156-22598685A62B}"/>
    <cellStyle name="Normal 7 5 2 2 2 4" xfId="3622" xr:uid="{F1B309DE-8CD0-48CE-AC3F-7DABFBBC3A5B}"/>
    <cellStyle name="Normal 7 5 2 2 3" xfId="1943" xr:uid="{6C2FE54A-07CF-4D36-ADB7-563751622307}"/>
    <cellStyle name="Normal 7 5 2 2 3 2" xfId="3623" xr:uid="{828AE9BC-F39E-489C-8072-2085ECF95582}"/>
    <cellStyle name="Normal 7 5 2 2 3 3" xfId="3624" xr:uid="{606C98F8-6947-4DC3-AB9A-E1D8DAF4C1B1}"/>
    <cellStyle name="Normal 7 5 2 2 3 4" xfId="3625" xr:uid="{D7802934-62FA-4F31-9043-8897454F2580}"/>
    <cellStyle name="Normal 7 5 2 2 4" xfId="3626" xr:uid="{8E712063-5A1E-477C-8F07-CC62B8539C70}"/>
    <cellStyle name="Normal 7 5 2 2 5" xfId="3627" xr:uid="{4799BB82-00FF-4A3E-9B19-969E500FBD55}"/>
    <cellStyle name="Normal 7 5 2 2 6" xfId="3628" xr:uid="{22F15648-AF9C-4AC1-8A66-5C06F40A9269}"/>
    <cellStyle name="Normal 7 5 2 3" xfId="739" xr:uid="{AB2A01E9-8A7A-4418-911D-F42E466E7CF0}"/>
    <cellStyle name="Normal 7 5 2 3 2" xfId="1944" xr:uid="{C789A0A0-8009-4778-AE6F-D5C456FE7760}"/>
    <cellStyle name="Normal 7 5 2 3 2 2" xfId="3629" xr:uid="{34F3A1E3-89E3-45EE-AED8-9922A9C41556}"/>
    <cellStyle name="Normal 7 5 2 3 2 3" xfId="3630" xr:uid="{6F1368BD-394C-4646-B2AF-F6B6730A2256}"/>
    <cellStyle name="Normal 7 5 2 3 2 4" xfId="3631" xr:uid="{FA0B6970-2F0B-4BBE-8CB7-10D2217F02B0}"/>
    <cellStyle name="Normal 7 5 2 3 3" xfId="3632" xr:uid="{350E0192-39B3-4E76-BC1A-E7444655C019}"/>
    <cellStyle name="Normal 7 5 2 3 4" xfId="3633" xr:uid="{A6E353A9-2814-4B11-BBCF-6A34A17AE671}"/>
    <cellStyle name="Normal 7 5 2 3 5" xfId="3634" xr:uid="{0D1E2ACA-D8F4-4D54-A41D-EE21F08141BD}"/>
    <cellStyle name="Normal 7 5 2 4" xfId="1945" xr:uid="{3BB75496-5373-4862-B9E9-1E25D2ADE6AF}"/>
    <cellStyle name="Normal 7 5 2 4 2" xfId="3635" xr:uid="{7CF5C7D6-C510-4330-9088-13E11698DE9B}"/>
    <cellStyle name="Normal 7 5 2 4 3" xfId="3636" xr:uid="{C8C2540C-CC1A-4BF5-BC4C-23ECE047A8A5}"/>
    <cellStyle name="Normal 7 5 2 4 4" xfId="3637" xr:uid="{BB1338CA-3A9C-4FFA-A3F7-EC984221635D}"/>
    <cellStyle name="Normal 7 5 2 5" xfId="3638" xr:uid="{5ADCC5FF-F725-4DD5-9D06-5F0FEB7E52E8}"/>
    <cellStyle name="Normal 7 5 2 5 2" xfId="3639" xr:uid="{440706ED-F9A6-4FC6-951F-0061AE83F707}"/>
    <cellStyle name="Normal 7 5 2 5 3" xfId="3640" xr:uid="{A6E2BEB6-FCAF-4F23-A015-39E65BC68F39}"/>
    <cellStyle name="Normal 7 5 2 5 4" xfId="3641" xr:uid="{866929DB-628A-498B-A72A-F4C7725F5CE3}"/>
    <cellStyle name="Normal 7 5 2 6" xfId="3642" xr:uid="{B59215E3-91ED-442A-9846-A927417ACE6C}"/>
    <cellStyle name="Normal 7 5 2 7" xfId="3643" xr:uid="{3AD42FAD-05B8-4F44-B891-D7013861BFB7}"/>
    <cellStyle name="Normal 7 5 2 8" xfId="3644" xr:uid="{CFEE24CC-8A76-4878-94E7-2F2843A3B252}"/>
    <cellStyle name="Normal 7 5 3" xfId="368" xr:uid="{5111FE76-0E37-45D0-8A76-FF4B1A2CEB1C}"/>
    <cellStyle name="Normal 7 5 3 2" xfId="740" xr:uid="{A269C069-671F-4BEB-A733-BD507C627B24}"/>
    <cellStyle name="Normal 7 5 3 2 2" xfId="741" xr:uid="{5F468D6F-F0E9-49DD-B907-57B2BBB7345F}"/>
    <cellStyle name="Normal 7 5 3 2 3" xfId="3645" xr:uid="{5C415634-F72C-42B5-948A-A16761E2D88A}"/>
    <cellStyle name="Normal 7 5 3 2 4" xfId="3646" xr:uid="{981CF5CB-6C4B-43ED-8115-0CA6E3A0BC5F}"/>
    <cellStyle name="Normal 7 5 3 3" xfId="742" xr:uid="{35D70E25-8349-4787-947E-ADE5D1C89146}"/>
    <cellStyle name="Normal 7 5 3 3 2" xfId="3647" xr:uid="{6D2CAE41-B406-4074-AC78-48AD5FB3E920}"/>
    <cellStyle name="Normal 7 5 3 3 3" xfId="3648" xr:uid="{CE935B4F-CAAF-4D92-950C-B624B0A7D853}"/>
    <cellStyle name="Normal 7 5 3 3 4" xfId="3649" xr:uid="{0CD1B1B9-DFF6-4560-9884-F120D9203B58}"/>
    <cellStyle name="Normal 7 5 3 4" xfId="3650" xr:uid="{17907F7F-D2B0-4FA8-AE76-052996EB8158}"/>
    <cellStyle name="Normal 7 5 3 5" xfId="3651" xr:uid="{FB944C0C-3AD1-48CF-9BDC-679C801C4A78}"/>
    <cellStyle name="Normal 7 5 3 6" xfId="3652" xr:uid="{5D0D983C-7AED-4803-B9C6-C9BAADA1EAA3}"/>
    <cellStyle name="Normal 7 5 4" xfId="369" xr:uid="{C5552F23-AA4F-4BEB-A298-FF990A80E079}"/>
    <cellStyle name="Normal 7 5 4 2" xfId="743" xr:uid="{62BB2596-8503-4184-A178-CB082DC14398}"/>
    <cellStyle name="Normal 7 5 4 2 2" xfId="3653" xr:uid="{D9871C92-6B4C-4435-BDBE-5F122E84D24B}"/>
    <cellStyle name="Normal 7 5 4 2 3" xfId="3654" xr:uid="{1B5F43C0-A6F4-4749-8794-A6FA68FEA110}"/>
    <cellStyle name="Normal 7 5 4 2 4" xfId="3655" xr:uid="{DAC5B1C5-3E44-4E3F-A774-64F1DCA473B1}"/>
    <cellStyle name="Normal 7 5 4 3" xfId="3656" xr:uid="{EADB3711-EF66-437C-8981-451CE5085D01}"/>
    <cellStyle name="Normal 7 5 4 4" xfId="3657" xr:uid="{4B3DA280-28BE-4F49-ACBD-073F52344EBB}"/>
    <cellStyle name="Normal 7 5 4 5" xfId="3658" xr:uid="{32FBAD56-6118-4D78-8400-358407BA11E4}"/>
    <cellStyle name="Normal 7 5 5" xfId="744" xr:uid="{9F512959-7998-444E-B487-17CA095ABEDC}"/>
    <cellStyle name="Normal 7 5 5 2" xfId="3659" xr:uid="{2C46674A-6851-49AD-BB00-65DCBF2A8AAB}"/>
    <cellStyle name="Normal 7 5 5 3" xfId="3660" xr:uid="{ADB571D1-365A-43C5-8718-F27753E40560}"/>
    <cellStyle name="Normal 7 5 5 4" xfId="3661" xr:uid="{9FD71A81-8D1D-4BA5-AE3B-223C8782C58F}"/>
    <cellStyle name="Normal 7 5 6" xfId="3662" xr:uid="{2B9AC795-D1FF-47F5-A59C-25D1FC7B43DD}"/>
    <cellStyle name="Normal 7 5 6 2" xfId="3663" xr:uid="{E0BFC026-6186-499A-90C9-1F87C349C3FE}"/>
    <cellStyle name="Normal 7 5 6 3" xfId="3664" xr:uid="{236A2E3B-5C8A-4ACD-9DB2-FFD36DA42A89}"/>
    <cellStyle name="Normal 7 5 6 4" xfId="3665" xr:uid="{A29E4E36-6E4C-4014-80DC-AB4FD13D0673}"/>
    <cellStyle name="Normal 7 5 7" xfId="3666" xr:uid="{FAC03CC0-A5EF-4614-AA18-50AEEF158D77}"/>
    <cellStyle name="Normal 7 5 8" xfId="3667" xr:uid="{778A731C-2F9E-45B9-87C8-C90CC4A52C42}"/>
    <cellStyle name="Normal 7 5 9" xfId="3668" xr:uid="{D572A7D9-C33D-4868-903B-CD86AF6C73A3}"/>
    <cellStyle name="Normal 7 6" xfId="145" xr:uid="{FA8C85AA-28F1-474D-8EF8-7A8BE3D2AF67}"/>
    <cellStyle name="Normal 7 6 2" xfId="370" xr:uid="{7E0FB8C2-73AA-4842-80E0-5EB8351F4CCA}"/>
    <cellStyle name="Normal 7 6 2 2" xfId="745" xr:uid="{3238874F-4238-422A-BE15-F17FE5EA937B}"/>
    <cellStyle name="Normal 7 6 2 2 2" xfId="1946" xr:uid="{DFB30EF3-B441-45CD-B7A1-13A90D19F283}"/>
    <cellStyle name="Normal 7 6 2 2 2 2" xfId="1947" xr:uid="{C601DBFD-60A3-4C1E-BE16-1FA39E8CC79E}"/>
    <cellStyle name="Normal 7 6 2 2 3" xfId="1948" xr:uid="{D971CB09-F01A-47BC-9AAB-2653B5FC0A15}"/>
    <cellStyle name="Normal 7 6 2 2 4" xfId="3669" xr:uid="{086043A4-D92D-4863-AD3F-AD8E3811000C}"/>
    <cellStyle name="Normal 7 6 2 3" xfId="1949" xr:uid="{D7EBFD09-2AF8-418A-8B10-24BF0D9BEA83}"/>
    <cellStyle name="Normal 7 6 2 3 2" xfId="1950" xr:uid="{CB7F4B2E-73BF-4705-A37E-88487D4BD7EB}"/>
    <cellStyle name="Normal 7 6 2 3 3" xfId="3670" xr:uid="{4EEBC6A5-D29A-42C4-ABAB-5FDD7D8F1382}"/>
    <cellStyle name="Normal 7 6 2 3 4" xfId="3671" xr:uid="{0D13A27A-9B1A-4331-A432-03C7ED67A88C}"/>
    <cellStyle name="Normal 7 6 2 4" xfId="1951" xr:uid="{EC9E0257-68AA-441A-8B73-2247C41E5CBD}"/>
    <cellStyle name="Normal 7 6 2 5" xfId="3672" xr:uid="{F082319C-D435-4D22-9504-7AFD53166FBD}"/>
    <cellStyle name="Normal 7 6 2 6" xfId="3673" xr:uid="{1612C732-049D-4ABA-8BEA-FE9B8C436BA4}"/>
    <cellStyle name="Normal 7 6 3" xfId="746" xr:uid="{FC31EA6C-C1B2-420F-AAB1-7584712302DA}"/>
    <cellStyle name="Normal 7 6 3 2" xfId="1952" xr:uid="{D90DC46B-8312-4DA4-B106-DF1E950A0A01}"/>
    <cellStyle name="Normal 7 6 3 2 2" xfId="1953" xr:uid="{099C7A93-CAC1-4CC0-AB78-3397200EA809}"/>
    <cellStyle name="Normal 7 6 3 2 3" xfId="3674" xr:uid="{2A5FAEF8-A74D-4647-BF9D-EE32C97BAA87}"/>
    <cellStyle name="Normal 7 6 3 2 4" xfId="3675" xr:uid="{B92C4253-E46D-4465-B6F8-EEA0A6537DA9}"/>
    <cellStyle name="Normal 7 6 3 3" xfId="1954" xr:uid="{EE8FCD6B-B952-4225-BE4A-615AD50004F1}"/>
    <cellStyle name="Normal 7 6 3 4" xfId="3676" xr:uid="{282609C1-EB2C-4077-980A-FAD377D5510E}"/>
    <cellStyle name="Normal 7 6 3 5" xfId="3677" xr:uid="{295EA5A1-0859-4A7B-BCBC-F25F59A51AD8}"/>
    <cellStyle name="Normal 7 6 4" xfId="1955" xr:uid="{4F7C120C-2E37-4386-A7C0-A7651225CA96}"/>
    <cellStyle name="Normal 7 6 4 2" xfId="1956" xr:uid="{9449E8B2-BB1D-4728-88B7-E89F7B98B277}"/>
    <cellStyle name="Normal 7 6 4 3" xfId="3678" xr:uid="{DC8798DB-10E7-4410-9498-82B9BD540F44}"/>
    <cellStyle name="Normal 7 6 4 4" xfId="3679" xr:uid="{F08C8978-045C-4FE2-A599-03837DA9FBDD}"/>
    <cellStyle name="Normal 7 6 5" xfId="1957" xr:uid="{AF4808D6-794E-4699-91CA-B78F47A717A4}"/>
    <cellStyle name="Normal 7 6 5 2" xfId="3680" xr:uid="{03D67EEF-4912-488A-9E0C-773BFDF7C609}"/>
    <cellStyle name="Normal 7 6 5 3" xfId="3681" xr:uid="{D4E015B3-EF1A-40C3-9930-15779E513CCD}"/>
    <cellStyle name="Normal 7 6 5 4" xfId="3682" xr:uid="{EA5458A4-6A73-458B-A972-1E1B46EB0515}"/>
    <cellStyle name="Normal 7 6 6" xfId="3683" xr:uid="{1B620492-C247-4BE5-BCF7-7C82E37B632D}"/>
    <cellStyle name="Normal 7 6 7" xfId="3684" xr:uid="{C3C5E1FE-F88B-4DAA-BA1A-251195BF70C4}"/>
    <cellStyle name="Normal 7 6 8" xfId="3685" xr:uid="{DF03369F-2D4C-4BBF-8874-4E05CA571F0E}"/>
    <cellStyle name="Normal 7 7" xfId="371" xr:uid="{AC51E2E9-621C-451B-9536-1FA32DB0C151}"/>
    <cellStyle name="Normal 7 7 2" xfId="747" xr:uid="{0DC9A2A0-9F75-4729-9DAE-4927CE51E783}"/>
    <cellStyle name="Normal 7 7 2 2" xfId="748" xr:uid="{A8C43361-93C6-434E-87A8-918535B7B10A}"/>
    <cellStyle name="Normal 7 7 2 2 2" xfId="1958" xr:uid="{9344E0A6-CB6D-4736-AD30-2D55C382617A}"/>
    <cellStyle name="Normal 7 7 2 2 3" xfId="3686" xr:uid="{5B4195DD-A9B0-4244-91A3-D0243C1B32B6}"/>
    <cellStyle name="Normal 7 7 2 2 4" xfId="3687" xr:uid="{36938D99-C36E-4D8C-B92A-1ECDE9B739E5}"/>
    <cellStyle name="Normal 7 7 2 3" xfId="1959" xr:uid="{D14473F8-7E77-413A-BFB2-A5EB3D182175}"/>
    <cellStyle name="Normal 7 7 2 4" xfId="3688" xr:uid="{A26F2081-A600-4CCE-A5CA-34893C51FEC8}"/>
    <cellStyle name="Normal 7 7 2 5" xfId="3689" xr:uid="{B6C20720-5FBF-4781-B747-F969F50E0119}"/>
    <cellStyle name="Normal 7 7 3" xfId="749" xr:uid="{4C7697F4-FD70-49D0-9E3B-1EDE2CB971C5}"/>
    <cellStyle name="Normal 7 7 3 2" xfId="1960" xr:uid="{B78E8C08-6884-489D-B876-02091F5FFF25}"/>
    <cellStyle name="Normal 7 7 3 3" xfId="3690" xr:uid="{E3294358-6DC1-43FF-A332-A23126515210}"/>
    <cellStyle name="Normal 7 7 3 4" xfId="3691" xr:uid="{3C643442-9763-456D-8ACB-FFE05D37546C}"/>
    <cellStyle name="Normal 7 7 4" xfId="1961" xr:uid="{5D3E2002-5B38-44C1-A646-C9149C4D2090}"/>
    <cellStyle name="Normal 7 7 4 2" xfId="3692" xr:uid="{801FAAC0-24A7-4A3B-A0DA-BA58A1360BFF}"/>
    <cellStyle name="Normal 7 7 4 3" xfId="3693" xr:uid="{116D9311-32E4-4D0E-A641-7025DBDE7695}"/>
    <cellStyle name="Normal 7 7 4 4" xfId="3694" xr:uid="{DDCAC9D6-2D9F-45D3-9677-711A4E5590EE}"/>
    <cellStyle name="Normal 7 7 5" xfId="3695" xr:uid="{A276F3B2-186C-406E-A758-9DF8BEA4C382}"/>
    <cellStyle name="Normal 7 7 6" xfId="3696" xr:uid="{99BD94DE-7827-4A95-860C-ED13C1FC3B20}"/>
    <cellStyle name="Normal 7 7 7" xfId="3697" xr:uid="{6BAE015E-54BB-45F2-B515-7E5CA95ACBFF}"/>
    <cellStyle name="Normal 7 8" xfId="372" xr:uid="{E452060B-B3BA-480D-92A8-416BD284D241}"/>
    <cellStyle name="Normal 7 8 2" xfId="750" xr:uid="{827DE1E5-67DC-4977-A627-B942A98CF2BC}"/>
    <cellStyle name="Normal 7 8 2 2" xfId="1962" xr:uid="{BDCF21F5-7B85-4470-899C-8722FEAB48BD}"/>
    <cellStyle name="Normal 7 8 2 3" xfId="3698" xr:uid="{F4B9380F-0754-42F3-86BB-CCBC00450546}"/>
    <cellStyle name="Normal 7 8 2 4" xfId="3699" xr:uid="{86945975-A056-434A-B1F7-8B2B11C409F4}"/>
    <cellStyle name="Normal 7 8 3" xfId="1963" xr:uid="{04708B4F-E8AA-4555-BCDA-BE2DA5469118}"/>
    <cellStyle name="Normal 7 8 3 2" xfId="3700" xr:uid="{47691E2D-3D1A-4897-A3BB-DE0DCF83A1D6}"/>
    <cellStyle name="Normal 7 8 3 3" xfId="3701" xr:uid="{2A266355-F3E3-48CD-BCB3-8B5F3BB41AD8}"/>
    <cellStyle name="Normal 7 8 3 4" xfId="3702" xr:uid="{23891817-5027-49E1-9EBC-12B04548858F}"/>
    <cellStyle name="Normal 7 8 4" xfId="3703" xr:uid="{65E1F259-C41C-499F-93F6-A810A188C1D0}"/>
    <cellStyle name="Normal 7 8 5" xfId="3704" xr:uid="{CC45CABF-BD53-4AD6-8DD4-62BCBE653D41}"/>
    <cellStyle name="Normal 7 8 6" xfId="3705" xr:uid="{0EEAF83B-2A20-4011-8129-9E04714EDB2A}"/>
    <cellStyle name="Normal 7 9" xfId="373" xr:uid="{D7400EEB-2C97-4BCC-BC28-5981D66AD8C3}"/>
    <cellStyle name="Normal 7 9 2" xfId="1964" xr:uid="{5C64884B-E8DF-4EC1-9A44-4301B9305824}"/>
    <cellStyle name="Normal 7 9 2 2" xfId="3706" xr:uid="{7BDD9F1E-6DF1-464B-BFDA-D6FAE1242F0E}"/>
    <cellStyle name="Normal 7 9 2 2 2" xfId="4408" xr:uid="{BEA479EA-189F-426B-A3C7-3A703BEA0129}"/>
    <cellStyle name="Normal 7 9 2 2 3" xfId="4687" xr:uid="{B858127B-C322-4EC6-98AF-A660CA04B842}"/>
    <cellStyle name="Normal 7 9 2 3" xfId="3707" xr:uid="{BC15682D-43D2-4DF9-867A-3B44DCD7098D}"/>
    <cellStyle name="Normal 7 9 2 4" xfId="3708" xr:uid="{3476BE61-2D7B-4ABF-ABEA-8BC451D64FB9}"/>
    <cellStyle name="Normal 7 9 3" xfId="3709" xr:uid="{542F98E7-3540-49B3-A38D-B25722B6D106}"/>
    <cellStyle name="Normal 7 9 3 2" xfId="5362" xr:uid="{94A63233-CF0B-4A95-BA73-CFEE07109ED9}"/>
    <cellStyle name="Normal 7 9 4" xfId="3710" xr:uid="{A4CF4FEC-82B1-4D82-B7A9-43332C40C2BA}"/>
    <cellStyle name="Normal 7 9 4 2" xfId="4578" xr:uid="{2905EEA3-9819-47BB-BDC1-2D75F5FA1931}"/>
    <cellStyle name="Normal 7 9 4 3" xfId="4688" xr:uid="{5EA68E23-CF41-4482-B04A-3F62DDF0193D}"/>
    <cellStyle name="Normal 7 9 4 4" xfId="4607" xr:uid="{4450A9D7-1C75-4AAC-853F-C07C3CA23E80}"/>
    <cellStyle name="Normal 7 9 5" xfId="3711" xr:uid="{33A8EF79-3269-48F7-A176-D3E26ABD9BD9}"/>
    <cellStyle name="Normal 8" xfId="146" xr:uid="{46B3FB37-82CA-46AF-A06F-5400D6D16915}"/>
    <cellStyle name="Normal 8 10" xfId="1965" xr:uid="{B9C5775B-7794-488C-9A45-724D62408F67}"/>
    <cellStyle name="Normal 8 10 2" xfId="3712" xr:uid="{966829F2-FF72-4FB3-911C-9A22A536EFE0}"/>
    <cellStyle name="Normal 8 10 3" xfId="3713" xr:uid="{BB79B6FA-2DE9-4955-9A3B-CE225854BF78}"/>
    <cellStyle name="Normal 8 10 4" xfId="3714" xr:uid="{6BF3A03C-D5E3-4A6B-AD31-4827FC5ADE7A}"/>
    <cellStyle name="Normal 8 11" xfId="3715" xr:uid="{9EEA5C1F-3C91-4392-97DB-348EC70F7788}"/>
    <cellStyle name="Normal 8 11 2" xfId="3716" xr:uid="{BFCC6BC6-1143-4B04-AA77-AB3516D4564B}"/>
    <cellStyle name="Normal 8 11 3" xfId="3717" xr:uid="{F88FC5F5-225A-4065-9979-B95557ED7864}"/>
    <cellStyle name="Normal 8 11 4" xfId="3718" xr:uid="{E4ECC98D-F6B3-4F65-9FA1-9359BA442BC8}"/>
    <cellStyle name="Normal 8 12" xfId="3719" xr:uid="{710D6031-703C-4954-8896-A82AF6D437BC}"/>
    <cellStyle name="Normal 8 12 2" xfId="3720" xr:uid="{7087E399-DB47-4CFD-BEC3-87ADD566B033}"/>
    <cellStyle name="Normal 8 13" xfId="3721" xr:uid="{B1D1A26C-662E-49E4-A586-62D46337A967}"/>
    <cellStyle name="Normal 8 14" xfId="3722" xr:uid="{5735A457-91C0-4DA4-A608-8ACCB2FF30D6}"/>
    <cellStyle name="Normal 8 15" xfId="3723" xr:uid="{BF87064D-9370-496A-BEDC-D7CF3992E4B0}"/>
    <cellStyle name="Normal 8 2" xfId="147" xr:uid="{776D5634-D1C3-458F-B8B9-FA585ED19969}"/>
    <cellStyle name="Normal 8 2 10" xfId="3724" xr:uid="{44CCB239-9044-4CCD-B36B-745CC23FBCD7}"/>
    <cellStyle name="Normal 8 2 11" xfId="3725" xr:uid="{513E57E0-3197-4215-8F2F-BD4009B30B0D}"/>
    <cellStyle name="Normal 8 2 2" xfId="148" xr:uid="{D5DBD871-0AEF-4D14-BA11-B6652AD637DA}"/>
    <cellStyle name="Normal 8 2 2 2" xfId="149" xr:uid="{51166669-6EC6-4B3F-9544-62FFE065D6E1}"/>
    <cellStyle name="Normal 8 2 2 2 2" xfId="374" xr:uid="{52C11967-4838-49FB-874F-8362826EB7CE}"/>
    <cellStyle name="Normal 8 2 2 2 2 2" xfId="751" xr:uid="{D5E089A9-BA3B-48D5-8651-88E68B0AA6A2}"/>
    <cellStyle name="Normal 8 2 2 2 2 2 2" xfId="752" xr:uid="{51CE5399-1FEE-46EE-B95A-36E37B163D59}"/>
    <cellStyle name="Normal 8 2 2 2 2 2 2 2" xfId="1966" xr:uid="{45E997B7-B85D-418E-9335-D222A3C86A94}"/>
    <cellStyle name="Normal 8 2 2 2 2 2 2 2 2" xfId="1967" xr:uid="{C9E210A0-54E4-4450-A0BA-1E7F8D33AD9D}"/>
    <cellStyle name="Normal 8 2 2 2 2 2 2 3" xfId="1968" xr:uid="{64C138EE-BDA3-4BA0-9BB9-B611B70CF04E}"/>
    <cellStyle name="Normal 8 2 2 2 2 2 3" xfId="1969" xr:uid="{37B79A47-8A51-47EC-9C28-7CB93F564D5F}"/>
    <cellStyle name="Normal 8 2 2 2 2 2 3 2" xfId="1970" xr:uid="{77187352-C35C-4163-A16C-46B23E953F7D}"/>
    <cellStyle name="Normal 8 2 2 2 2 2 4" xfId="1971" xr:uid="{896C0ACA-175C-4FC0-A4B2-3500FAA4CF7E}"/>
    <cellStyle name="Normal 8 2 2 2 2 3" xfId="753" xr:uid="{9E58A38B-0CAB-4569-BF9D-3434A5C37E00}"/>
    <cellStyle name="Normal 8 2 2 2 2 3 2" xfId="1972" xr:uid="{69B030C1-C9A9-4463-B215-B1CCA8524A45}"/>
    <cellStyle name="Normal 8 2 2 2 2 3 2 2" xfId="1973" xr:uid="{07C1A34E-EFE1-42EE-8FA7-7C6E6D14FDCB}"/>
    <cellStyle name="Normal 8 2 2 2 2 3 3" xfId="1974" xr:uid="{F71A77E0-DEF8-4C53-B133-B73A6ED494D4}"/>
    <cellStyle name="Normal 8 2 2 2 2 3 4" xfId="3726" xr:uid="{95AA868E-76AF-4AF3-897E-F2BE65CF1994}"/>
    <cellStyle name="Normal 8 2 2 2 2 4" xfId="1975" xr:uid="{30FD8926-5C5D-4DCF-A189-DD03BB1A0B8F}"/>
    <cellStyle name="Normal 8 2 2 2 2 4 2" xfId="1976" xr:uid="{0D189279-F034-4CFD-9627-5F4920CFC211}"/>
    <cellStyle name="Normal 8 2 2 2 2 5" xfId="1977" xr:uid="{89557776-B4EF-47BD-9678-606891EC63A5}"/>
    <cellStyle name="Normal 8 2 2 2 2 6" xfId="3727" xr:uid="{E38BDCE7-1722-43CE-BEB2-7145461A816E}"/>
    <cellStyle name="Normal 8 2 2 2 3" xfId="375" xr:uid="{27658541-A3E0-414C-B729-37F75AB63EFE}"/>
    <cellStyle name="Normal 8 2 2 2 3 2" xfId="754" xr:uid="{F41DB572-ED5C-49AA-B31D-6BAF457DCC78}"/>
    <cellStyle name="Normal 8 2 2 2 3 2 2" xfId="755" xr:uid="{7C0E2932-A262-476F-98D8-75ED45B73306}"/>
    <cellStyle name="Normal 8 2 2 2 3 2 2 2" xfId="1978" xr:uid="{1DBF7D1B-583A-4DD4-A786-5F9AD7395043}"/>
    <cellStyle name="Normal 8 2 2 2 3 2 2 2 2" xfId="1979" xr:uid="{A21D026C-D554-4B5D-A795-448A8A387BEF}"/>
    <cellStyle name="Normal 8 2 2 2 3 2 2 3" xfId="1980" xr:uid="{9839F9CA-AF53-4791-A264-5E5292DD84AD}"/>
    <cellStyle name="Normal 8 2 2 2 3 2 3" xfId="1981" xr:uid="{579166DA-9C92-40DA-BFAB-7164D56727EC}"/>
    <cellStyle name="Normal 8 2 2 2 3 2 3 2" xfId="1982" xr:uid="{1838F2C3-313B-489B-BB0B-58871F46292C}"/>
    <cellStyle name="Normal 8 2 2 2 3 2 4" xfId="1983" xr:uid="{FF397B9C-7001-4E2C-B39E-74D036E0639B}"/>
    <cellStyle name="Normal 8 2 2 2 3 3" xfId="756" xr:uid="{5F261810-FF2F-4B18-93D8-8451599BA7D6}"/>
    <cellStyle name="Normal 8 2 2 2 3 3 2" xfId="1984" xr:uid="{CA4D0C89-7856-4CAF-88D4-53F27C419854}"/>
    <cellStyle name="Normal 8 2 2 2 3 3 2 2" xfId="1985" xr:uid="{BD4E0CE3-8129-4EEA-8DE0-7DD17AB8656B}"/>
    <cellStyle name="Normal 8 2 2 2 3 3 3" xfId="1986" xr:uid="{6EA04AF2-87D2-4633-B770-4BDC0FCC8B91}"/>
    <cellStyle name="Normal 8 2 2 2 3 4" xfId="1987" xr:uid="{56A7FEEC-B78B-474C-8165-940E8EE3C69A}"/>
    <cellStyle name="Normal 8 2 2 2 3 4 2" xfId="1988" xr:uid="{A8EE088C-A05C-4200-824A-210246850CB5}"/>
    <cellStyle name="Normal 8 2 2 2 3 5" xfId="1989" xr:uid="{E18F75F0-60D1-48A8-9CB5-6DB4DB21E4D6}"/>
    <cellStyle name="Normal 8 2 2 2 4" xfId="757" xr:uid="{BABC56FA-3483-406E-9A85-767727DB27C1}"/>
    <cellStyle name="Normal 8 2 2 2 4 2" xfId="758" xr:uid="{CA560B6D-A22A-46C1-8CC5-AED2C7A68B55}"/>
    <cellStyle name="Normal 8 2 2 2 4 2 2" xfId="1990" xr:uid="{CB568B9D-5CD9-4CC5-BC59-7D39D045C083}"/>
    <cellStyle name="Normal 8 2 2 2 4 2 2 2" xfId="1991" xr:uid="{9A9FBBF7-EE82-4B5B-B1A1-F36F6481940E}"/>
    <cellStyle name="Normal 8 2 2 2 4 2 3" xfId="1992" xr:uid="{C781E041-DD6F-4DC4-9F15-498D13903E40}"/>
    <cellStyle name="Normal 8 2 2 2 4 3" xfId="1993" xr:uid="{C8E0C18B-1F27-45A1-BFF2-89113A959B67}"/>
    <cellStyle name="Normal 8 2 2 2 4 3 2" xfId="1994" xr:uid="{257A6656-2BEE-40DB-88E9-5A1D189B6B5E}"/>
    <cellStyle name="Normal 8 2 2 2 4 4" xfId="1995" xr:uid="{FE0B670F-9792-4A68-B750-ED0E70093AE7}"/>
    <cellStyle name="Normal 8 2 2 2 5" xfId="759" xr:uid="{2468EA02-EBBF-4B95-B05A-426C8AC3E693}"/>
    <cellStyle name="Normal 8 2 2 2 5 2" xfId="1996" xr:uid="{0FDA88AF-F51E-4754-9C0D-B2120839CC4D}"/>
    <cellStyle name="Normal 8 2 2 2 5 2 2" xfId="1997" xr:uid="{7EF4E610-7CFD-4901-9E1B-A2F91A232542}"/>
    <cellStyle name="Normal 8 2 2 2 5 3" xfId="1998" xr:uid="{3235E5F7-3639-42BB-9CE9-A3D636D0B2C2}"/>
    <cellStyle name="Normal 8 2 2 2 5 4" xfId="3728" xr:uid="{8A82DB3D-A454-476C-AD90-DBF70848C2AA}"/>
    <cellStyle name="Normal 8 2 2 2 6" xfId="1999" xr:uid="{54612D24-B14D-4300-A084-5398B829A560}"/>
    <cellStyle name="Normal 8 2 2 2 6 2" xfId="2000" xr:uid="{8016D471-5101-4D3E-9F9A-C11CB6209FE0}"/>
    <cellStyle name="Normal 8 2 2 2 7" xfId="2001" xr:uid="{A8F3D3C8-CF0C-4F96-85FF-B4E50325E755}"/>
    <cellStyle name="Normal 8 2 2 2 8" xfId="3729" xr:uid="{B81F57E9-84A6-4D3D-9CE7-B6E7F4834162}"/>
    <cellStyle name="Normal 8 2 2 3" xfId="376" xr:uid="{B8EAF309-55CF-4941-B4BC-11C432B66A8C}"/>
    <cellStyle name="Normal 8 2 2 3 2" xfId="760" xr:uid="{FAB7BC96-FC94-48CB-91C3-0A3DFDE99BE1}"/>
    <cellStyle name="Normal 8 2 2 3 2 2" xfId="761" xr:uid="{12644DE5-8642-4FA5-B6E2-C59DC4FD7B95}"/>
    <cellStyle name="Normal 8 2 2 3 2 2 2" xfId="2002" xr:uid="{0B544D5E-5CF4-4A7B-B188-4086BDCF4A76}"/>
    <cellStyle name="Normal 8 2 2 3 2 2 2 2" xfId="2003" xr:uid="{F974E1F8-2B74-4223-AA7E-59622FFFECBE}"/>
    <cellStyle name="Normal 8 2 2 3 2 2 3" xfId="2004" xr:uid="{BED1DEAA-F4A4-4331-8FC0-196547C841A2}"/>
    <cellStyle name="Normal 8 2 2 3 2 3" xfId="2005" xr:uid="{F61AD563-0171-4DFC-BCC8-AB1B532974E9}"/>
    <cellStyle name="Normal 8 2 2 3 2 3 2" xfId="2006" xr:uid="{06155BCF-F01E-4E7B-B009-6B5E7B40E65B}"/>
    <cellStyle name="Normal 8 2 2 3 2 4" xfId="2007" xr:uid="{D5F74E47-A2D0-4E31-A6EC-153B3002CA40}"/>
    <cellStyle name="Normal 8 2 2 3 3" xfId="762" xr:uid="{08D6D9ED-D01F-49D6-B5BF-ED5FF8D2F4A9}"/>
    <cellStyle name="Normal 8 2 2 3 3 2" xfId="2008" xr:uid="{B096D212-7C47-4008-AB51-C91914418143}"/>
    <cellStyle name="Normal 8 2 2 3 3 2 2" xfId="2009" xr:uid="{17BA4F17-91C6-4FD2-BA44-5D3D0278F8DB}"/>
    <cellStyle name="Normal 8 2 2 3 3 3" xfId="2010" xr:uid="{B5DB6C8F-6EA2-473D-A6E7-10AD36F356F3}"/>
    <cellStyle name="Normal 8 2 2 3 3 4" xfId="3730" xr:uid="{CB727348-02CF-4AF8-80D5-5EA3A33C68F1}"/>
    <cellStyle name="Normal 8 2 2 3 4" xfId="2011" xr:uid="{E10B93C0-B2EB-4FB9-8D05-DD811910D705}"/>
    <cellStyle name="Normal 8 2 2 3 4 2" xfId="2012" xr:uid="{547CEE66-ECAB-42E1-BC25-E98254335F5D}"/>
    <cellStyle name="Normal 8 2 2 3 5" xfId="2013" xr:uid="{5DB2543D-2E7F-4A63-BD4C-31FFB9980489}"/>
    <cellStyle name="Normal 8 2 2 3 6" xfId="3731" xr:uid="{EA46F780-E28D-44C1-8D94-E1DE445AB96B}"/>
    <cellStyle name="Normal 8 2 2 4" xfId="377" xr:uid="{0BE08ADE-E93E-4F46-B67D-55F5716A0EA0}"/>
    <cellStyle name="Normal 8 2 2 4 2" xfId="763" xr:uid="{A953E8A9-4ECF-4ADE-9FFD-BC869A116739}"/>
    <cellStyle name="Normal 8 2 2 4 2 2" xfId="764" xr:uid="{39F3DEB2-72D3-4D5F-A06E-1780B010625F}"/>
    <cellStyle name="Normal 8 2 2 4 2 2 2" xfId="2014" xr:uid="{BD60BFC1-D728-4951-B2F6-FB5CD403A459}"/>
    <cellStyle name="Normal 8 2 2 4 2 2 2 2" xfId="2015" xr:uid="{135BEED1-8866-4E20-AE60-7DA1E0DAC760}"/>
    <cellStyle name="Normal 8 2 2 4 2 2 3" xfId="2016" xr:uid="{7477BD8E-B209-4C06-A2D4-42A1A174B601}"/>
    <cellStyle name="Normal 8 2 2 4 2 3" xfId="2017" xr:uid="{8D50F510-D437-4ED7-930B-0FC7181B24A4}"/>
    <cellStyle name="Normal 8 2 2 4 2 3 2" xfId="2018" xr:uid="{CC155590-B51C-47EE-BBAC-18F4E103366B}"/>
    <cellStyle name="Normal 8 2 2 4 2 4" xfId="2019" xr:uid="{1B6F7480-95F7-405C-BB17-97B253106727}"/>
    <cellStyle name="Normal 8 2 2 4 3" xfId="765" xr:uid="{A3262AA9-0ECB-4FE4-A4B1-F143E239C28E}"/>
    <cellStyle name="Normal 8 2 2 4 3 2" xfId="2020" xr:uid="{D60C864B-F298-44D7-BBD3-882B161C1C96}"/>
    <cellStyle name="Normal 8 2 2 4 3 2 2" xfId="2021" xr:uid="{176B41F8-D399-4042-80B0-2C25A7FC0F32}"/>
    <cellStyle name="Normal 8 2 2 4 3 3" xfId="2022" xr:uid="{E0620647-B008-42C3-A06A-DDF4ACB21718}"/>
    <cellStyle name="Normal 8 2 2 4 4" xfId="2023" xr:uid="{E4783913-5204-4B29-AD0E-B33EDA261C1C}"/>
    <cellStyle name="Normal 8 2 2 4 4 2" xfId="2024" xr:uid="{C73E627A-F222-4DC0-8D82-75132E277399}"/>
    <cellStyle name="Normal 8 2 2 4 5" xfId="2025" xr:uid="{7FC15512-C398-45B8-942C-0A3A8169E6B4}"/>
    <cellStyle name="Normal 8 2 2 5" xfId="378" xr:uid="{E65BD617-981F-446E-A5AF-5E06D25CC208}"/>
    <cellStyle name="Normal 8 2 2 5 2" xfId="766" xr:uid="{8FBD476E-C56B-4AC3-A8C8-91C40CF668BE}"/>
    <cellStyle name="Normal 8 2 2 5 2 2" xfId="2026" xr:uid="{2A8AC630-83B9-43E6-8CD2-9D77B346F9AE}"/>
    <cellStyle name="Normal 8 2 2 5 2 2 2" xfId="2027" xr:uid="{DA80AD3B-9EFF-41E4-AE7E-EE7270A0DD98}"/>
    <cellStyle name="Normal 8 2 2 5 2 3" xfId="2028" xr:uid="{94483B3D-94AB-49B9-A166-A054B915623A}"/>
    <cellStyle name="Normal 8 2 2 5 3" xfId="2029" xr:uid="{D5439A7A-AE91-48CD-9B1D-489AA8F71449}"/>
    <cellStyle name="Normal 8 2 2 5 3 2" xfId="2030" xr:uid="{633CB671-C3DB-4F57-A9B3-47AB80453EAB}"/>
    <cellStyle name="Normal 8 2 2 5 4" xfId="2031" xr:uid="{5C070D65-A6CD-47B7-A2B5-F29842CE7156}"/>
    <cellStyle name="Normal 8 2 2 6" xfId="767" xr:uid="{73479B73-7D62-4CB4-890E-3EB6093C94CA}"/>
    <cellStyle name="Normal 8 2 2 6 2" xfId="2032" xr:uid="{744848E5-570D-4F55-A055-29DE9B0A824D}"/>
    <cellStyle name="Normal 8 2 2 6 2 2" xfId="2033" xr:uid="{195BFBCF-FD9B-4B8C-9976-E36C24D319B0}"/>
    <cellStyle name="Normal 8 2 2 6 3" xfId="2034" xr:uid="{DDBEBB29-7F0E-4858-A95B-19B50FCF2465}"/>
    <cellStyle name="Normal 8 2 2 6 4" xfId="3732" xr:uid="{A8150154-4CAA-477F-A2F1-2B5267F9BDF4}"/>
    <cellStyle name="Normal 8 2 2 7" xfId="2035" xr:uid="{C93978DC-B87F-4EF8-BB4C-6FE2245CDDE0}"/>
    <cellStyle name="Normal 8 2 2 7 2" xfId="2036" xr:uid="{39C002E6-7A07-4C6F-8B57-2DF10B1F49B4}"/>
    <cellStyle name="Normal 8 2 2 8" xfId="2037" xr:uid="{3AE0DC2D-4412-414F-B476-70E42A943A1D}"/>
    <cellStyle name="Normal 8 2 2 9" xfId="3733" xr:uid="{B4E09676-EAC6-4D6C-B676-A8B660152D91}"/>
    <cellStyle name="Normal 8 2 3" xfId="150" xr:uid="{8C320D1C-038F-4B81-8E0D-517DFB16F180}"/>
    <cellStyle name="Normal 8 2 3 2" xfId="151" xr:uid="{0FD8EE3B-6748-4E9A-A73A-0CDA7F117DAA}"/>
    <cellStyle name="Normal 8 2 3 2 2" xfId="768" xr:uid="{63F93F90-27FE-4AFC-91C9-C8E5CC05CAE7}"/>
    <cellStyle name="Normal 8 2 3 2 2 2" xfId="769" xr:uid="{BC2F283D-AB08-41F6-9FEF-246603E3D611}"/>
    <cellStyle name="Normal 8 2 3 2 2 2 2" xfId="2038" xr:uid="{1CB2B2E4-721D-4276-B194-7D191D3E6078}"/>
    <cellStyle name="Normal 8 2 3 2 2 2 2 2" xfId="2039" xr:uid="{F50AD615-6A8B-44FD-AAF1-D4AA94BDF0C5}"/>
    <cellStyle name="Normal 8 2 3 2 2 2 3" xfId="2040" xr:uid="{7791FE3A-219E-4A90-9BE0-762E1B1DCE1B}"/>
    <cellStyle name="Normal 8 2 3 2 2 3" xfId="2041" xr:uid="{9DDBE660-43E5-4AA0-AA89-30ECC67697EC}"/>
    <cellStyle name="Normal 8 2 3 2 2 3 2" xfId="2042" xr:uid="{D0D966FA-B1D4-43B5-A1C7-5534D793842E}"/>
    <cellStyle name="Normal 8 2 3 2 2 4" xfId="2043" xr:uid="{393DAF80-9630-4F36-8477-AE4E6D195559}"/>
    <cellStyle name="Normal 8 2 3 2 3" xfId="770" xr:uid="{91BA11C3-6951-4C65-B6EA-70634F900B00}"/>
    <cellStyle name="Normal 8 2 3 2 3 2" xfId="2044" xr:uid="{80855F46-1581-444C-9846-CE18BB7562A0}"/>
    <cellStyle name="Normal 8 2 3 2 3 2 2" xfId="2045" xr:uid="{89E636F3-E54E-4D11-9616-51AB4B253E17}"/>
    <cellStyle name="Normal 8 2 3 2 3 3" xfId="2046" xr:uid="{6750885D-10C4-459C-9737-25FB311A7357}"/>
    <cellStyle name="Normal 8 2 3 2 3 4" xfId="3734" xr:uid="{9D0ED38B-7DA2-42D4-9FF1-9CF7B1C819A9}"/>
    <cellStyle name="Normal 8 2 3 2 4" xfId="2047" xr:uid="{7C3C1FDB-A515-4583-86F3-96768C458E41}"/>
    <cellStyle name="Normal 8 2 3 2 4 2" xfId="2048" xr:uid="{E0ED32F6-7096-4CEA-84C6-7BEF4F8033E5}"/>
    <cellStyle name="Normal 8 2 3 2 5" xfId="2049" xr:uid="{19C28FD2-ED88-4927-B217-95BD096AD577}"/>
    <cellStyle name="Normal 8 2 3 2 6" xfId="3735" xr:uid="{242483F8-DB7A-428A-8505-B3B8F2BA27FA}"/>
    <cellStyle name="Normal 8 2 3 3" xfId="379" xr:uid="{B813417E-7091-46D1-9ABF-4F7D97D85F91}"/>
    <cellStyle name="Normal 8 2 3 3 2" xfId="771" xr:uid="{474AA98D-C3A5-4BEF-A6D3-3FB41B986D4E}"/>
    <cellStyle name="Normal 8 2 3 3 2 2" xfId="772" xr:uid="{49E25708-8517-4895-B11D-B3E5B510BC6E}"/>
    <cellStyle name="Normal 8 2 3 3 2 2 2" xfId="2050" xr:uid="{C24F5C1B-6D2A-4EEF-A784-1991117A8E66}"/>
    <cellStyle name="Normal 8 2 3 3 2 2 2 2" xfId="2051" xr:uid="{B46B2C58-3A0F-40A5-91F4-721998D796E4}"/>
    <cellStyle name="Normal 8 2 3 3 2 2 3" xfId="2052" xr:uid="{6D77C078-F1F1-4D6B-8B4C-DC920211AFCB}"/>
    <cellStyle name="Normal 8 2 3 3 2 3" xfId="2053" xr:uid="{EBA10C42-DB29-4EA8-9AF9-3C5085D2DCA5}"/>
    <cellStyle name="Normal 8 2 3 3 2 3 2" xfId="2054" xr:uid="{9B74B8D8-8393-494D-B2B6-3D083599D7DA}"/>
    <cellStyle name="Normal 8 2 3 3 2 4" xfId="2055" xr:uid="{D7EB9BFD-3EE6-4ABF-9E1F-90314A3118C0}"/>
    <cellStyle name="Normal 8 2 3 3 3" xfId="773" xr:uid="{5373190F-0617-4F2F-9173-059A12BA78AD}"/>
    <cellStyle name="Normal 8 2 3 3 3 2" xfId="2056" xr:uid="{2DC6F04A-0C6F-4713-B1A9-35058EDB55E8}"/>
    <cellStyle name="Normal 8 2 3 3 3 2 2" xfId="2057" xr:uid="{B8CF0E74-970E-47FB-8836-206E8AC2AEFD}"/>
    <cellStyle name="Normal 8 2 3 3 3 3" xfId="2058" xr:uid="{5A77F9DF-9EB9-4BC7-8178-8976194F39E9}"/>
    <cellStyle name="Normal 8 2 3 3 4" xfId="2059" xr:uid="{4FF7546F-9DED-4402-B4AF-4CD6164AC284}"/>
    <cellStyle name="Normal 8 2 3 3 4 2" xfId="2060" xr:uid="{07A35932-1DF1-4E9F-876F-746138EA09F7}"/>
    <cellStyle name="Normal 8 2 3 3 5" xfId="2061" xr:uid="{1EA2125B-6C58-4502-BEE8-A86B34427FDD}"/>
    <cellStyle name="Normal 8 2 3 4" xfId="380" xr:uid="{7D2F42E7-44A5-46C5-8201-05EEAABE2078}"/>
    <cellStyle name="Normal 8 2 3 4 2" xfId="774" xr:uid="{D8C0D1FB-572D-4524-9617-B2CD17618EFF}"/>
    <cellStyle name="Normal 8 2 3 4 2 2" xfId="2062" xr:uid="{35D0C9EF-0C03-478F-B22D-59872FC19455}"/>
    <cellStyle name="Normal 8 2 3 4 2 2 2" xfId="2063" xr:uid="{842F2981-3D70-47B5-86B2-45AA2FAD4B5F}"/>
    <cellStyle name="Normal 8 2 3 4 2 3" xfId="2064" xr:uid="{0A4FC3AE-BD67-460A-AE45-80DA348C29F4}"/>
    <cellStyle name="Normal 8 2 3 4 3" xfId="2065" xr:uid="{A15C7B4D-00AB-4AE4-ADD2-AEC9E3AAF6AB}"/>
    <cellStyle name="Normal 8 2 3 4 3 2" xfId="2066" xr:uid="{5B53A3E4-95E6-4C03-8CCB-17C81618E693}"/>
    <cellStyle name="Normal 8 2 3 4 4" xfId="2067" xr:uid="{4B1AFFE9-2A11-45E8-A3F9-3EDFF3306132}"/>
    <cellStyle name="Normal 8 2 3 5" xfId="775" xr:uid="{94965257-EF4E-47D1-A234-946F5A3BE344}"/>
    <cellStyle name="Normal 8 2 3 5 2" xfId="2068" xr:uid="{A583A6A0-B3ED-4359-AC59-F714B730D88B}"/>
    <cellStyle name="Normal 8 2 3 5 2 2" xfId="2069" xr:uid="{453165B9-57D1-4F69-922A-AF91AFFA5CB9}"/>
    <cellStyle name="Normal 8 2 3 5 3" xfId="2070" xr:uid="{AA0E3651-E387-4C84-B299-FF6D1EF49222}"/>
    <cellStyle name="Normal 8 2 3 5 4" xfId="3736" xr:uid="{6608D821-852F-4613-B668-02529E77BBAD}"/>
    <cellStyle name="Normal 8 2 3 6" xfId="2071" xr:uid="{7A023116-90D4-4DB1-A73B-5BF3BA13560A}"/>
    <cellStyle name="Normal 8 2 3 6 2" xfId="2072" xr:uid="{360E716F-4930-4DBC-BC01-3082F33512A3}"/>
    <cellStyle name="Normal 8 2 3 7" xfId="2073" xr:uid="{1A8CA2D8-2506-4088-9DE1-2C31E30565BC}"/>
    <cellStyle name="Normal 8 2 3 8" xfId="3737" xr:uid="{C36C3737-4DFD-4D89-AEEF-EE278E2B1A79}"/>
    <cellStyle name="Normal 8 2 4" xfId="152" xr:uid="{4BC2E22D-9304-4EE9-944F-D3B841E60276}"/>
    <cellStyle name="Normal 8 2 4 2" xfId="449" xr:uid="{98F9396A-F42E-41AD-9E17-BDB7F59667D7}"/>
    <cellStyle name="Normal 8 2 4 2 2" xfId="776" xr:uid="{3F44F0F2-4479-4D27-9ED4-49446970C445}"/>
    <cellStyle name="Normal 8 2 4 2 2 2" xfId="2074" xr:uid="{B9CB6B14-4D21-46B8-9B0A-2809322F84A1}"/>
    <cellStyle name="Normal 8 2 4 2 2 2 2" xfId="2075" xr:uid="{C61C8B95-B026-408B-BA94-A7B4E16E05D6}"/>
    <cellStyle name="Normal 8 2 4 2 2 3" xfId="2076" xr:uid="{130BBE9E-9F20-4DB0-A047-7010F3D9198A}"/>
    <cellStyle name="Normal 8 2 4 2 2 4" xfId="3738" xr:uid="{AD60BD48-C0F5-4980-922E-25216BF6DCA6}"/>
    <cellStyle name="Normal 8 2 4 2 3" xfId="2077" xr:uid="{D12BAEBB-F1FF-4E5C-BCAF-E5FEBEEB0431}"/>
    <cellStyle name="Normal 8 2 4 2 3 2" xfId="2078" xr:uid="{5E9F19C7-0731-4BC4-828A-49607A220494}"/>
    <cellStyle name="Normal 8 2 4 2 4" xfId="2079" xr:uid="{8C2E6277-FC5A-4AA4-A848-0A2C7CCC4DB9}"/>
    <cellStyle name="Normal 8 2 4 2 5" xfId="3739" xr:uid="{FF9CB45D-C77A-4CAD-9386-918A621AFF3F}"/>
    <cellStyle name="Normal 8 2 4 3" xfId="777" xr:uid="{6F7C2829-C54B-4918-9DA6-503708682DD2}"/>
    <cellStyle name="Normal 8 2 4 3 2" xfId="2080" xr:uid="{95E1FF30-7F76-4581-8A0D-73C624F85993}"/>
    <cellStyle name="Normal 8 2 4 3 2 2" xfId="2081" xr:uid="{20823A92-FF29-424E-869B-FF40D2E61157}"/>
    <cellStyle name="Normal 8 2 4 3 3" xfId="2082" xr:uid="{5C8B80AA-BFEF-4AAB-94D9-E9CF8A425CE6}"/>
    <cellStyle name="Normal 8 2 4 3 4" xfId="3740" xr:uid="{69F83388-8D02-4923-922C-06A700E595E9}"/>
    <cellStyle name="Normal 8 2 4 4" xfId="2083" xr:uid="{34E36449-7183-484F-8908-EC9E31CA1723}"/>
    <cellStyle name="Normal 8 2 4 4 2" xfId="2084" xr:uid="{10F33A87-F955-465D-8072-CFD716E9C871}"/>
    <cellStyle name="Normal 8 2 4 4 3" xfId="3741" xr:uid="{CD28D297-39AD-48F7-ACBF-EC0944393795}"/>
    <cellStyle name="Normal 8 2 4 4 4" xfId="3742" xr:uid="{E8A90258-6833-482E-AF3C-C95FD413680C}"/>
    <cellStyle name="Normal 8 2 4 5" xfId="2085" xr:uid="{42AF1CE8-4839-4528-8271-DC9FE25D6974}"/>
    <cellStyle name="Normal 8 2 4 6" xfId="3743" xr:uid="{8BA4627D-C000-4F76-9F48-C3988AAC44DC}"/>
    <cellStyle name="Normal 8 2 4 7" xfId="3744" xr:uid="{005232B6-F54F-4677-A8D7-1005D4294021}"/>
    <cellStyle name="Normal 8 2 5" xfId="381" xr:uid="{13A50B50-BEB7-4300-8D04-D7FDA41FBEE3}"/>
    <cellStyle name="Normal 8 2 5 2" xfId="778" xr:uid="{F1DC660D-53AB-49DF-9222-C01A1C2BAF6F}"/>
    <cellStyle name="Normal 8 2 5 2 2" xfId="779" xr:uid="{AE663F83-7CF9-4194-8EFA-96237274A413}"/>
    <cellStyle name="Normal 8 2 5 2 2 2" xfId="2086" xr:uid="{DDDED6BF-5684-4883-98F3-E7AF8BC6DF20}"/>
    <cellStyle name="Normal 8 2 5 2 2 2 2" xfId="2087" xr:uid="{CE314DD0-53B9-49C5-9823-15E0833F0D13}"/>
    <cellStyle name="Normal 8 2 5 2 2 3" xfId="2088" xr:uid="{B11FB982-6D98-4BFD-B418-CC23C9FFF329}"/>
    <cellStyle name="Normal 8 2 5 2 3" xfId="2089" xr:uid="{8F866FA0-F800-4870-A8EF-1FD3FD43C5C4}"/>
    <cellStyle name="Normal 8 2 5 2 3 2" xfId="2090" xr:uid="{0770C372-9FF2-49B7-98B6-9E265879B5B0}"/>
    <cellStyle name="Normal 8 2 5 2 4" xfId="2091" xr:uid="{7D6206EC-57B8-4621-99EA-752F3D5354BD}"/>
    <cellStyle name="Normal 8 2 5 3" xfId="780" xr:uid="{A52D6CEB-BDFB-45CC-9D0E-105AEDB63ED5}"/>
    <cellStyle name="Normal 8 2 5 3 2" xfId="2092" xr:uid="{B2B5879C-8BDB-46B5-9E44-850554EC4887}"/>
    <cellStyle name="Normal 8 2 5 3 2 2" xfId="2093" xr:uid="{04BF046D-69EA-4C0B-A695-C1383230F77D}"/>
    <cellStyle name="Normal 8 2 5 3 3" xfId="2094" xr:uid="{53B5F39D-947E-46BA-80E9-73C64DA33F2E}"/>
    <cellStyle name="Normal 8 2 5 3 4" xfId="3745" xr:uid="{7544D9EB-3FA1-45D9-BFE2-F87EBEE2A3C2}"/>
    <cellStyle name="Normal 8 2 5 4" xfId="2095" xr:uid="{545AF43A-F22C-4181-BECC-F4D384667BCC}"/>
    <cellStyle name="Normal 8 2 5 4 2" xfId="2096" xr:uid="{9C32E3EB-3692-40DF-8F37-496EBAA5E1DE}"/>
    <cellStyle name="Normal 8 2 5 5" xfId="2097" xr:uid="{6996AABE-B365-4FBC-A980-DA727A4E6EC5}"/>
    <cellStyle name="Normal 8 2 5 6" xfId="3746" xr:uid="{109E47FB-24F3-4D91-922F-86D7382EC1EA}"/>
    <cellStyle name="Normal 8 2 6" xfId="382" xr:uid="{0B4293FB-C0F6-44C8-8A67-1B2DDB2C9E9D}"/>
    <cellStyle name="Normal 8 2 6 2" xfId="781" xr:uid="{034CB00D-84B8-4064-99B3-682F46368C8C}"/>
    <cellStyle name="Normal 8 2 6 2 2" xfId="2098" xr:uid="{1C9CEC5D-A7B3-46F0-AF5B-BDBD3B081385}"/>
    <cellStyle name="Normal 8 2 6 2 2 2" xfId="2099" xr:uid="{6D092BDE-29D2-484A-AFF2-6C6A575879EE}"/>
    <cellStyle name="Normal 8 2 6 2 3" xfId="2100" xr:uid="{52E291CB-B966-443C-8D3B-63EBD7CEE28F}"/>
    <cellStyle name="Normal 8 2 6 2 4" xfId="3747" xr:uid="{8E0B27AD-17F9-4763-80FE-600C4C7CC816}"/>
    <cellStyle name="Normal 8 2 6 3" xfId="2101" xr:uid="{7954E04B-6218-4B81-B446-C2CCB68613DB}"/>
    <cellStyle name="Normal 8 2 6 3 2" xfId="2102" xr:uid="{D9B24517-40B4-4DA7-8666-1C1CC0F4F3CE}"/>
    <cellStyle name="Normal 8 2 6 4" xfId="2103" xr:uid="{4B09FCA3-1608-4E91-9541-E3F385B66327}"/>
    <cellStyle name="Normal 8 2 6 5" xfId="3748" xr:uid="{019AD5D1-EE19-47FD-A041-CFC44C62EE55}"/>
    <cellStyle name="Normal 8 2 7" xfId="782" xr:uid="{E513FE89-3724-4CA8-B360-795230C4774B}"/>
    <cellStyle name="Normal 8 2 7 2" xfId="2104" xr:uid="{D894D002-ED3F-46CF-AE34-AF42C13FDFDA}"/>
    <cellStyle name="Normal 8 2 7 2 2" xfId="2105" xr:uid="{35150019-10A5-4F8F-857A-D9678A05225F}"/>
    <cellStyle name="Normal 8 2 7 3" xfId="2106" xr:uid="{00579F66-BE48-4DCC-BE0A-8DAD552E655F}"/>
    <cellStyle name="Normal 8 2 7 4" xfId="3749" xr:uid="{861F3867-D4AC-433B-82D8-E1416A5B9594}"/>
    <cellStyle name="Normal 8 2 8" xfId="2107" xr:uid="{D5538205-5964-4C0C-A3C8-BC703C29E35F}"/>
    <cellStyle name="Normal 8 2 8 2" xfId="2108" xr:uid="{8B7379E4-12B5-4BD6-A08C-20E870C78848}"/>
    <cellStyle name="Normal 8 2 8 3" xfId="3750" xr:uid="{756D32FB-9C20-466C-B54D-B265E7E97EB5}"/>
    <cellStyle name="Normal 8 2 8 4" xfId="3751" xr:uid="{A968BA22-35B8-463F-BB1F-74B079D0AFEF}"/>
    <cellStyle name="Normal 8 2 9" xfId="2109" xr:uid="{A467F0E1-9A87-4151-8989-681FF4470AEF}"/>
    <cellStyle name="Normal 8 3" xfId="153" xr:uid="{375DA5E3-DF16-44F5-9B84-E63A27193425}"/>
    <cellStyle name="Normal 8 3 10" xfId="3752" xr:uid="{F6714E63-5811-4E80-9D2A-E869AB77B7F3}"/>
    <cellStyle name="Normal 8 3 11" xfId="3753" xr:uid="{D6C8553E-B791-489D-8792-6E84DD923780}"/>
    <cellStyle name="Normal 8 3 2" xfId="154" xr:uid="{EFE83E32-1E1C-4A18-B595-553CD5EC2B63}"/>
    <cellStyle name="Normal 8 3 2 2" xfId="155" xr:uid="{EE34259A-7C03-48AF-96A7-9B24DE40B1CE}"/>
    <cellStyle name="Normal 8 3 2 2 2" xfId="383" xr:uid="{227E16EF-90E9-4FA9-9914-98413986612E}"/>
    <cellStyle name="Normal 8 3 2 2 2 2" xfId="783" xr:uid="{93ED02A2-A6FC-4983-9EE2-9D08B603E21B}"/>
    <cellStyle name="Normal 8 3 2 2 2 2 2" xfId="2110" xr:uid="{A6CBD5EF-A1A4-4E5E-82C5-673BBC409FF1}"/>
    <cellStyle name="Normal 8 3 2 2 2 2 2 2" xfId="2111" xr:uid="{DA141D71-C4D3-4847-9878-6DC9087048A5}"/>
    <cellStyle name="Normal 8 3 2 2 2 2 3" xfId="2112" xr:uid="{6F31C4E5-90DC-4198-BF9D-066F80EC2C0C}"/>
    <cellStyle name="Normal 8 3 2 2 2 2 4" xfId="3754" xr:uid="{555BF94A-F5A1-4BF5-BA3C-78E8CAECF06F}"/>
    <cellStyle name="Normal 8 3 2 2 2 3" xfId="2113" xr:uid="{452BCE35-475D-49C2-A71A-C0658A6B66DE}"/>
    <cellStyle name="Normal 8 3 2 2 2 3 2" xfId="2114" xr:uid="{59F9E012-AEDA-4BC4-957D-A56E4ED0B2C7}"/>
    <cellStyle name="Normal 8 3 2 2 2 3 3" xfId="3755" xr:uid="{043E4C58-3997-4B43-BB95-53E40A0B6337}"/>
    <cellStyle name="Normal 8 3 2 2 2 3 4" xfId="3756" xr:uid="{4D3E1FAB-ECF6-4389-B85D-1A06217FE95A}"/>
    <cellStyle name="Normal 8 3 2 2 2 4" xfId="2115" xr:uid="{B610E67E-0AC9-4024-B4B8-6518AACDA2FB}"/>
    <cellStyle name="Normal 8 3 2 2 2 5" xfId="3757" xr:uid="{8FC74B3D-C160-4B60-A918-E41DE8D57F6D}"/>
    <cellStyle name="Normal 8 3 2 2 2 6" xfId="3758" xr:uid="{92498D64-F432-4EED-8C0C-C3CDD460CD5A}"/>
    <cellStyle name="Normal 8 3 2 2 3" xfId="784" xr:uid="{A6C8A650-6153-4CEB-83ED-DE3B95D86229}"/>
    <cellStyle name="Normal 8 3 2 2 3 2" xfId="2116" xr:uid="{7A14C00C-DCB3-4F28-A3FA-3C1BC03F38EE}"/>
    <cellStyle name="Normal 8 3 2 2 3 2 2" xfId="2117" xr:uid="{B37076D3-01F6-4031-B46F-AE024EEA0163}"/>
    <cellStyle name="Normal 8 3 2 2 3 2 3" xfId="3759" xr:uid="{40EFFB9C-477A-4185-BD5D-B34B2E40E02E}"/>
    <cellStyle name="Normal 8 3 2 2 3 2 4" xfId="3760" xr:uid="{6EDB23A1-FC34-4F0B-8113-C22A3CA44ACE}"/>
    <cellStyle name="Normal 8 3 2 2 3 3" xfId="2118" xr:uid="{250087BA-CD24-4400-A6D9-A4CAE78DE0E6}"/>
    <cellStyle name="Normal 8 3 2 2 3 4" xfId="3761" xr:uid="{E020CCAA-D282-4C26-9701-6A9BB919D22A}"/>
    <cellStyle name="Normal 8 3 2 2 3 5" xfId="3762" xr:uid="{94CBA82F-0A48-4411-AF96-5CC5E53325AB}"/>
    <cellStyle name="Normal 8 3 2 2 4" xfId="2119" xr:uid="{7072DDFA-07CB-46B4-B7C1-84B981417171}"/>
    <cellStyle name="Normal 8 3 2 2 4 2" xfId="2120" xr:uid="{F14BA115-E3E8-4BB6-BDFC-69CA2AA76FED}"/>
    <cellStyle name="Normal 8 3 2 2 4 3" xfId="3763" xr:uid="{A6899441-8CCD-44D6-8AED-ED9DD68644B6}"/>
    <cellStyle name="Normal 8 3 2 2 4 4" xfId="3764" xr:uid="{0B85E2D5-072E-47E5-81D3-187CF8C072A2}"/>
    <cellStyle name="Normal 8 3 2 2 5" xfId="2121" xr:uid="{1EAAB944-13BE-470F-8165-3C16D1F81DCD}"/>
    <cellStyle name="Normal 8 3 2 2 5 2" xfId="3765" xr:uid="{058FB8B1-AFF8-48FD-8A1D-72E98CE6EC1E}"/>
    <cellStyle name="Normal 8 3 2 2 5 3" xfId="3766" xr:uid="{35F01629-AAC6-4FF4-827E-B3CDF6D23B4E}"/>
    <cellStyle name="Normal 8 3 2 2 5 4" xfId="3767" xr:uid="{B06CC9F0-2A14-42B3-9BFA-7DA769730EC9}"/>
    <cellStyle name="Normal 8 3 2 2 6" xfId="3768" xr:uid="{72341FB6-9BB2-4458-B636-EC50FE5933A1}"/>
    <cellStyle name="Normal 8 3 2 2 7" xfId="3769" xr:uid="{400B06F2-CC99-4FA5-A8F5-12B7B7A8B1FD}"/>
    <cellStyle name="Normal 8 3 2 2 8" xfId="3770" xr:uid="{3189E7BF-6D50-4D52-91E4-F0C59DBA6691}"/>
    <cellStyle name="Normal 8 3 2 3" xfId="384" xr:uid="{62432A7B-37AF-4159-A9C6-2A0761C5963E}"/>
    <cellStyle name="Normal 8 3 2 3 2" xfId="785" xr:uid="{B34DB1D3-5A71-403F-81F3-94FE38E7671C}"/>
    <cellStyle name="Normal 8 3 2 3 2 2" xfId="786" xr:uid="{278B2440-D0FA-4800-9702-CDEF750E7804}"/>
    <cellStyle name="Normal 8 3 2 3 2 2 2" xfId="2122" xr:uid="{17DD4898-5F46-48D1-9D40-554647635FBF}"/>
    <cellStyle name="Normal 8 3 2 3 2 2 2 2" xfId="2123" xr:uid="{5A0F949D-0F84-41E4-8A28-B6EFCEB07482}"/>
    <cellStyle name="Normal 8 3 2 3 2 2 3" xfId="2124" xr:uid="{C8067B8B-280C-412A-8798-BD90DDDE7591}"/>
    <cellStyle name="Normal 8 3 2 3 2 3" xfId="2125" xr:uid="{5A4F45DD-04F0-4B5E-B0E9-5C1EABFF0CA0}"/>
    <cellStyle name="Normal 8 3 2 3 2 3 2" xfId="2126" xr:uid="{5A4866D8-DB4A-4B32-B92F-734F15547CA6}"/>
    <cellStyle name="Normal 8 3 2 3 2 4" xfId="2127" xr:uid="{95DE1006-B983-48E0-9932-4B2E3FAB20F3}"/>
    <cellStyle name="Normal 8 3 2 3 3" xfId="787" xr:uid="{775C142F-8B6C-4030-B4C9-F8203DE88F11}"/>
    <cellStyle name="Normal 8 3 2 3 3 2" xfId="2128" xr:uid="{B39E57C2-71A7-47D1-A349-B6A1EAE19880}"/>
    <cellStyle name="Normal 8 3 2 3 3 2 2" xfId="2129" xr:uid="{E0072C36-4E5E-4E44-9467-793D29168F35}"/>
    <cellStyle name="Normal 8 3 2 3 3 3" xfId="2130" xr:uid="{CB51AE77-FF00-4C74-B840-78C64CAAA7FA}"/>
    <cellStyle name="Normal 8 3 2 3 3 4" xfId="3771" xr:uid="{D49A5F70-8B62-49EC-BEE9-CF2C2F887F45}"/>
    <cellStyle name="Normal 8 3 2 3 4" xfId="2131" xr:uid="{9A35F144-14E7-47FE-985B-9605F12596F1}"/>
    <cellStyle name="Normal 8 3 2 3 4 2" xfId="2132" xr:uid="{E5A563B3-2C3D-4DBF-B749-11719BE66A99}"/>
    <cellStyle name="Normal 8 3 2 3 5" xfId="2133" xr:uid="{CD318533-9492-43CA-8606-4D0DB9C5AA36}"/>
    <cellStyle name="Normal 8 3 2 3 6" xfId="3772" xr:uid="{4B2D4D0C-3564-46D8-96CA-734A6C3C069B}"/>
    <cellStyle name="Normal 8 3 2 4" xfId="385" xr:uid="{088B4F14-AEE3-4834-9110-C4203A8BFA46}"/>
    <cellStyle name="Normal 8 3 2 4 2" xfId="788" xr:uid="{F7095F7E-8AC2-48BC-9F1F-8049A7FAF5E6}"/>
    <cellStyle name="Normal 8 3 2 4 2 2" xfId="2134" xr:uid="{968A57CC-BA8F-4B89-A92E-D31C699C4F41}"/>
    <cellStyle name="Normal 8 3 2 4 2 2 2" xfId="2135" xr:uid="{0034CAFC-D5AB-4DFB-9AF7-529148005078}"/>
    <cellStyle name="Normal 8 3 2 4 2 3" xfId="2136" xr:uid="{B6E9F7C1-907F-49EB-A021-C2A8F3E897F9}"/>
    <cellStyle name="Normal 8 3 2 4 2 4" xfId="3773" xr:uid="{24D6EC90-46A7-4D2E-8529-AE58DFA6D66C}"/>
    <cellStyle name="Normal 8 3 2 4 3" xfId="2137" xr:uid="{D25099FA-E3CC-4B37-B6C0-5DA21C2A6CAE}"/>
    <cellStyle name="Normal 8 3 2 4 3 2" xfId="2138" xr:uid="{F3533098-A272-4C8E-8123-1FC31E460238}"/>
    <cellStyle name="Normal 8 3 2 4 4" xfId="2139" xr:uid="{AF614045-66ED-4AE5-AFB1-E2C75BA7F364}"/>
    <cellStyle name="Normal 8 3 2 4 5" xfId="3774" xr:uid="{F8199BC3-44DB-4FA1-9417-DC5D36CE8DB7}"/>
    <cellStyle name="Normal 8 3 2 5" xfId="386" xr:uid="{4B74CCDC-5541-4E3F-9E81-2C4CB6753D76}"/>
    <cellStyle name="Normal 8 3 2 5 2" xfId="2140" xr:uid="{A4642721-3C2E-41CE-A95C-70A1AB9BFC32}"/>
    <cellStyle name="Normal 8 3 2 5 2 2" xfId="2141" xr:uid="{D39D74A5-CA74-4E3E-8DB2-6924A29108FD}"/>
    <cellStyle name="Normal 8 3 2 5 3" xfId="2142" xr:uid="{52088358-048F-4DA5-A852-1D4FCED39D87}"/>
    <cellStyle name="Normal 8 3 2 5 4" xfId="3775" xr:uid="{B9CDEF34-5AC7-41F4-A1C1-CE21981283D6}"/>
    <cellStyle name="Normal 8 3 2 6" xfId="2143" xr:uid="{8B574FD7-2C09-4929-9378-176A020D37D5}"/>
    <cellStyle name="Normal 8 3 2 6 2" xfId="2144" xr:uid="{B92ED654-85C2-4907-B359-443994ED5A73}"/>
    <cellStyle name="Normal 8 3 2 6 3" xfId="3776" xr:uid="{D4D8816F-D49F-4A4F-9129-BD5A8615743E}"/>
    <cellStyle name="Normal 8 3 2 6 4" xfId="3777" xr:uid="{C8B1AAB0-53AE-4ADD-8271-8F968EEBB212}"/>
    <cellStyle name="Normal 8 3 2 7" xfId="2145" xr:uid="{5C044A4F-2C99-40CB-8F16-847E3B86D00E}"/>
    <cellStyle name="Normal 8 3 2 8" xfId="3778" xr:uid="{1E521B0A-3935-49B8-B1EB-47375B3F73CC}"/>
    <cellStyle name="Normal 8 3 2 9" xfId="3779" xr:uid="{D0406A8C-BE66-40F0-B7F7-26A9E3C5709C}"/>
    <cellStyle name="Normal 8 3 3" xfId="156" xr:uid="{2A858A78-1D55-4773-8E01-8F079F4F6BE8}"/>
    <cellStyle name="Normal 8 3 3 2" xfId="157" xr:uid="{BD78914C-B462-443A-9F11-5A74CD6C1FCC}"/>
    <cellStyle name="Normal 8 3 3 2 2" xfId="789" xr:uid="{8B77C683-8627-4978-A919-FD11E69D2BC6}"/>
    <cellStyle name="Normal 8 3 3 2 2 2" xfId="2146" xr:uid="{1F3F65FE-EAC5-461C-BA06-44EE715E1AEE}"/>
    <cellStyle name="Normal 8 3 3 2 2 2 2" xfId="2147" xr:uid="{30986F18-39CD-40A5-A659-670EAA9FF705}"/>
    <cellStyle name="Normal 8 3 3 2 2 2 2 2" xfId="4492" xr:uid="{07381701-4AF4-4769-9460-7AE38B9C3BF3}"/>
    <cellStyle name="Normal 8 3 3 2 2 2 3" xfId="4493" xr:uid="{72988B21-7702-4419-AB35-F974439198C1}"/>
    <cellStyle name="Normal 8 3 3 2 2 3" xfId="2148" xr:uid="{1F8EB228-6D7D-499B-AC89-2CCF2B89D559}"/>
    <cellStyle name="Normal 8 3 3 2 2 3 2" xfId="4494" xr:uid="{4CDC6388-3B6C-4600-A185-78D70C90735F}"/>
    <cellStyle name="Normal 8 3 3 2 2 4" xfId="3780" xr:uid="{D3EC4008-342F-440D-8C92-6A549480AAD3}"/>
    <cellStyle name="Normal 8 3 3 2 3" xfId="2149" xr:uid="{035A4503-3926-4BA3-B644-DDDC3517B6EB}"/>
    <cellStyle name="Normal 8 3 3 2 3 2" xfId="2150" xr:uid="{252BE5A1-0800-46A1-97EF-8F39454EBAAA}"/>
    <cellStyle name="Normal 8 3 3 2 3 2 2" xfId="4495" xr:uid="{C6A27124-A479-4DDC-8240-A19F10E6DB01}"/>
    <cellStyle name="Normal 8 3 3 2 3 3" xfId="3781" xr:uid="{2873AE07-6A56-4F21-9A91-6FED852C47E9}"/>
    <cellStyle name="Normal 8 3 3 2 3 4" xfId="3782" xr:uid="{DB273DE0-9D18-4FB4-AA00-600C2BCDA131}"/>
    <cellStyle name="Normal 8 3 3 2 4" xfId="2151" xr:uid="{69113236-23EB-4F4D-8140-D251D9C55DA3}"/>
    <cellStyle name="Normal 8 3 3 2 4 2" xfId="4496" xr:uid="{48826948-0C7A-444E-98EC-96E3F101E54E}"/>
    <cellStyle name="Normal 8 3 3 2 5" xfId="3783" xr:uid="{2C3A517D-78A5-45FF-AA71-50B41E7D83D6}"/>
    <cellStyle name="Normal 8 3 3 2 6" xfId="3784" xr:uid="{3E4B3276-A98E-4447-BB9A-91D0066A9DC7}"/>
    <cellStyle name="Normal 8 3 3 3" xfId="387" xr:uid="{61AAC3F0-5C7A-4F8E-BB9D-35092AFD3C34}"/>
    <cellStyle name="Normal 8 3 3 3 2" xfId="2152" xr:uid="{108F0C5F-1FC7-4F25-84DC-94406A3F93B2}"/>
    <cellStyle name="Normal 8 3 3 3 2 2" xfId="2153" xr:uid="{DB2D0505-1951-4AAA-BCB0-EDF5C735264D}"/>
    <cellStyle name="Normal 8 3 3 3 2 2 2" xfId="4497" xr:uid="{9A23E01F-2929-4703-80EF-50E7039C223A}"/>
    <cellStyle name="Normal 8 3 3 3 2 3" xfId="3785" xr:uid="{A15C3859-48F2-4AD0-9D7C-9CE3EF92E42E}"/>
    <cellStyle name="Normal 8 3 3 3 2 4" xfId="3786" xr:uid="{527C46F2-9B9E-42DD-A760-B27DEFDB431E}"/>
    <cellStyle name="Normal 8 3 3 3 3" xfId="2154" xr:uid="{D45396D3-3219-4D35-ABC8-8594F73DE81E}"/>
    <cellStyle name="Normal 8 3 3 3 3 2" xfId="4498" xr:uid="{80B270C0-4373-4781-9BCE-0E86A84ED351}"/>
    <cellStyle name="Normal 8 3 3 3 4" xfId="3787" xr:uid="{B620A8F1-DE77-433F-8723-63881C5DF328}"/>
    <cellStyle name="Normal 8 3 3 3 5" xfId="3788" xr:uid="{7FFE9BE9-917D-4382-8F87-A5E9D113EE46}"/>
    <cellStyle name="Normal 8 3 3 4" xfId="2155" xr:uid="{DBE23C45-AB95-4158-BC89-635684A6AF71}"/>
    <cellStyle name="Normal 8 3 3 4 2" xfId="2156" xr:uid="{65FE8AD9-4476-4C7F-B1DD-5DD78D4C4225}"/>
    <cellStyle name="Normal 8 3 3 4 2 2" xfId="4499" xr:uid="{B845E3D4-8BE3-461B-8140-3E347B1E5E17}"/>
    <cellStyle name="Normal 8 3 3 4 3" xfId="3789" xr:uid="{DE833C55-5F60-4903-8405-82D26397BD89}"/>
    <cellStyle name="Normal 8 3 3 4 4" xfId="3790" xr:uid="{AFC484F1-83E8-43AF-84F9-20CF01F5837B}"/>
    <cellStyle name="Normal 8 3 3 5" xfId="2157" xr:uid="{5242568B-A409-4A19-A349-705B3190B385}"/>
    <cellStyle name="Normal 8 3 3 5 2" xfId="3791" xr:uid="{BB067CA9-EC31-4D45-8BBA-135F25F6950E}"/>
    <cellStyle name="Normal 8 3 3 5 3" xfId="3792" xr:uid="{6D95A46C-D7C1-4F03-B944-2F5E41A573CA}"/>
    <cellStyle name="Normal 8 3 3 5 4" xfId="3793" xr:uid="{62439FC1-94A6-4D61-AFDF-61086341AADD}"/>
    <cellStyle name="Normal 8 3 3 6" xfId="3794" xr:uid="{3553B551-ED01-4B6A-BE16-D96CF946DA5E}"/>
    <cellStyle name="Normal 8 3 3 7" xfId="3795" xr:uid="{3D2FE5E3-4819-48CE-9E0D-D8EA18C04BDB}"/>
    <cellStyle name="Normal 8 3 3 8" xfId="3796" xr:uid="{A5F01197-3C2D-4CEA-908E-B9AB44A4C495}"/>
    <cellStyle name="Normal 8 3 4" xfId="158" xr:uid="{084E7B37-8CF2-4382-A795-892C44B487C4}"/>
    <cellStyle name="Normal 8 3 4 2" xfId="790" xr:uid="{B3C414D8-FD1B-4C06-AE96-1936F66D9AE2}"/>
    <cellStyle name="Normal 8 3 4 2 2" xfId="791" xr:uid="{48769C48-A8B5-47A7-A261-F7CFF2750ECC}"/>
    <cellStyle name="Normal 8 3 4 2 2 2" xfId="2158" xr:uid="{2EA0C0F8-40E5-48D9-B0B2-DEF701698BB3}"/>
    <cellStyle name="Normal 8 3 4 2 2 2 2" xfId="2159" xr:uid="{4F712677-131A-4CEA-97C2-A1BB916D68C8}"/>
    <cellStyle name="Normal 8 3 4 2 2 3" xfId="2160" xr:uid="{4A02D8EC-9CDB-44F1-9C90-8968F1EBDFFF}"/>
    <cellStyle name="Normal 8 3 4 2 2 4" xfId="3797" xr:uid="{80ABD649-F2E3-41B1-B00D-AD7BD455B0CE}"/>
    <cellStyle name="Normal 8 3 4 2 3" xfId="2161" xr:uid="{874B41B8-486E-48FC-A5F3-F28272917515}"/>
    <cellStyle name="Normal 8 3 4 2 3 2" xfId="2162" xr:uid="{B15EDACB-79BA-461F-ADB9-F8A4272F3749}"/>
    <cellStyle name="Normal 8 3 4 2 4" xfId="2163" xr:uid="{AA395DCA-7004-4FC8-B131-4993482A39C8}"/>
    <cellStyle name="Normal 8 3 4 2 5" xfId="3798" xr:uid="{891585E2-B0CB-4F4F-A3D0-9C56CE788CAC}"/>
    <cellStyle name="Normal 8 3 4 3" xfId="792" xr:uid="{801E2B20-7F2D-46D6-B1B2-5878D1640C1A}"/>
    <cellStyle name="Normal 8 3 4 3 2" xfId="2164" xr:uid="{37ADDA3C-90DE-467B-A464-285DD2325885}"/>
    <cellStyle name="Normal 8 3 4 3 2 2" xfId="2165" xr:uid="{6CC9AD87-135E-4CEF-831D-27B6ADAE3ADF}"/>
    <cellStyle name="Normal 8 3 4 3 3" xfId="2166" xr:uid="{74FB82D5-E696-4ECC-B2F5-DD7AEC2A04E2}"/>
    <cellStyle name="Normal 8 3 4 3 4" xfId="3799" xr:uid="{04BB686C-0505-4012-9DF4-11C52E43CBB8}"/>
    <cellStyle name="Normal 8 3 4 4" xfId="2167" xr:uid="{E26B3723-4FCE-46F7-BC9F-4CB3785E22B6}"/>
    <cellStyle name="Normal 8 3 4 4 2" xfId="2168" xr:uid="{5C744A51-48E0-4980-80A0-FBDCF89261D3}"/>
    <cellStyle name="Normal 8 3 4 4 3" xfId="3800" xr:uid="{ED7F7410-E280-4DF9-B293-96D97609952C}"/>
    <cellStyle name="Normal 8 3 4 4 4" xfId="3801" xr:uid="{3F26C1CC-95CC-48B2-A853-A0EA84F49A6D}"/>
    <cellStyle name="Normal 8 3 4 5" xfId="2169" xr:uid="{7DDA7F46-AC5E-420F-81E6-F462DA4CA4AC}"/>
    <cellStyle name="Normal 8 3 4 6" xfId="3802" xr:uid="{DDB22867-31FD-4E3B-9735-D6155422F6AF}"/>
    <cellStyle name="Normal 8 3 4 7" xfId="3803" xr:uid="{E7089000-423F-41D8-ACFB-D88273A0863B}"/>
    <cellStyle name="Normal 8 3 5" xfId="388" xr:uid="{100A474D-4702-4C33-A803-8F75F75F3218}"/>
    <cellStyle name="Normal 8 3 5 2" xfId="793" xr:uid="{83FAA0F1-3EA6-4A0C-ADE1-9FE6AFFCD3F4}"/>
    <cellStyle name="Normal 8 3 5 2 2" xfId="2170" xr:uid="{4A7DF341-9673-42F3-A3E6-C0CDA2898131}"/>
    <cellStyle name="Normal 8 3 5 2 2 2" xfId="2171" xr:uid="{761B21DD-0123-4B53-96BE-38C76E89BB95}"/>
    <cellStyle name="Normal 8 3 5 2 3" xfId="2172" xr:uid="{152FE4B5-D023-40C8-B625-4F99184488F1}"/>
    <cellStyle name="Normal 8 3 5 2 4" xfId="3804" xr:uid="{A3258552-A472-442D-8E83-83953B07319D}"/>
    <cellStyle name="Normal 8 3 5 3" xfId="2173" xr:uid="{575C0027-10F3-4EEA-AB86-236FB04E3951}"/>
    <cellStyle name="Normal 8 3 5 3 2" xfId="2174" xr:uid="{AC827A67-7A34-4F97-B7DE-38B6D667ECE2}"/>
    <cellStyle name="Normal 8 3 5 3 3" xfId="3805" xr:uid="{DFF371EF-01F8-4D9B-BDED-199414A49247}"/>
    <cellStyle name="Normal 8 3 5 3 4" xfId="3806" xr:uid="{EEC7ADE3-DE16-4414-B68B-B092628DE247}"/>
    <cellStyle name="Normal 8 3 5 4" xfId="2175" xr:uid="{14F51ABA-6A2E-4D3F-9768-048721E11B9A}"/>
    <cellStyle name="Normal 8 3 5 5" xfId="3807" xr:uid="{74742D32-4070-4E39-92EF-52C516A2EBBD}"/>
    <cellStyle name="Normal 8 3 5 6" xfId="3808" xr:uid="{34216BC2-2E40-4020-B04F-EBDC807C30F4}"/>
    <cellStyle name="Normal 8 3 6" xfId="389" xr:uid="{FA81B757-BFA1-4E18-92C8-3C29DC35931C}"/>
    <cellStyle name="Normal 8 3 6 2" xfId="2176" xr:uid="{6987D4B5-20A5-4307-8D32-5F2CA7973258}"/>
    <cellStyle name="Normal 8 3 6 2 2" xfId="2177" xr:uid="{279C7C2C-94D9-449C-90A4-798BB39EA154}"/>
    <cellStyle name="Normal 8 3 6 2 3" xfId="3809" xr:uid="{41690437-9E6F-473F-A86F-4319403AC84D}"/>
    <cellStyle name="Normal 8 3 6 2 4" xfId="3810" xr:uid="{AD338F9B-CF65-41C2-BB08-19E81325F5A9}"/>
    <cellStyle name="Normal 8 3 6 3" xfId="2178" xr:uid="{4169FA0D-F3F8-4A1B-83C9-C78AE59F6A23}"/>
    <cellStyle name="Normal 8 3 6 4" xfId="3811" xr:uid="{7AA20285-B8F2-40EC-BBF1-8B36F30FC834}"/>
    <cellStyle name="Normal 8 3 6 5" xfId="3812" xr:uid="{15A7F4CA-42E6-4B0C-9B89-1A605BF3AF29}"/>
    <cellStyle name="Normal 8 3 7" xfId="2179" xr:uid="{CF250DEF-89B4-459E-B832-06AE45829D00}"/>
    <cellStyle name="Normal 8 3 7 2" xfId="2180" xr:uid="{E59FF8CE-ADCA-496E-8C29-72C2F1EF1011}"/>
    <cellStyle name="Normal 8 3 7 3" xfId="3813" xr:uid="{A989102A-E7FE-45BF-9F52-3E7892A30209}"/>
    <cellStyle name="Normal 8 3 7 4" xfId="3814" xr:uid="{238C9FF2-2CA3-4399-8241-FDCC8112E89D}"/>
    <cellStyle name="Normal 8 3 8" xfId="2181" xr:uid="{28A94F4F-FF50-421B-9208-BE82CE2799A9}"/>
    <cellStyle name="Normal 8 3 8 2" xfId="3815" xr:uid="{8D7B4FC5-F938-4DAD-92F0-A3B901000242}"/>
    <cellStyle name="Normal 8 3 8 3" xfId="3816" xr:uid="{B2401162-1D28-4118-B2DB-C3DB197E85D5}"/>
    <cellStyle name="Normal 8 3 8 4" xfId="3817" xr:uid="{E7BC6D8A-3615-4614-8605-B71CC6A81553}"/>
    <cellStyle name="Normal 8 3 9" xfId="3818" xr:uid="{87F0FD82-F033-49E5-A601-1BAD9FAD5F0A}"/>
    <cellStyle name="Normal 8 4" xfId="159" xr:uid="{89F5598F-8DD4-4E88-BC65-CB609D191779}"/>
    <cellStyle name="Normal 8 4 10" xfId="3819" xr:uid="{8E70C3AB-FEE5-46DF-8A7D-FCCE47EE2797}"/>
    <cellStyle name="Normal 8 4 11" xfId="3820" xr:uid="{FE103722-E9F5-4478-96BA-A91000F3678A}"/>
    <cellStyle name="Normal 8 4 2" xfId="160" xr:uid="{0EDF3E63-C2C1-4F68-A421-6A01C1780549}"/>
    <cellStyle name="Normal 8 4 2 2" xfId="390" xr:uid="{F0BBB3DD-C003-4112-811E-D98A7418D50E}"/>
    <cellStyle name="Normal 8 4 2 2 2" xfId="794" xr:uid="{78628C08-7371-44DF-BD39-3D328DAD7D42}"/>
    <cellStyle name="Normal 8 4 2 2 2 2" xfId="795" xr:uid="{9CE479A3-CA9F-4028-BFB6-4B7DD1676947}"/>
    <cellStyle name="Normal 8 4 2 2 2 2 2" xfId="2182" xr:uid="{F8AA08BE-04B1-4663-9C40-0F48FA97DD67}"/>
    <cellStyle name="Normal 8 4 2 2 2 2 3" xfId="3821" xr:uid="{205352C7-E089-4DFC-8687-A8B94641B9E7}"/>
    <cellStyle name="Normal 8 4 2 2 2 2 4" xfId="3822" xr:uid="{5C0F0769-4B20-4AC3-83DB-D13FC0265399}"/>
    <cellStyle name="Normal 8 4 2 2 2 3" xfId="2183" xr:uid="{FF7D83D7-F831-46CB-8974-9437A7F3AB13}"/>
    <cellStyle name="Normal 8 4 2 2 2 3 2" xfId="3823" xr:uid="{E437F637-CF97-4274-BB21-E70A442737F4}"/>
    <cellStyle name="Normal 8 4 2 2 2 3 3" xfId="3824" xr:uid="{A89E9763-81AF-420D-B861-3DB05E16435D}"/>
    <cellStyle name="Normal 8 4 2 2 2 3 4" xfId="3825" xr:uid="{F0C45780-EA99-42AA-AB21-25F1E45D6C4C}"/>
    <cellStyle name="Normal 8 4 2 2 2 4" xfId="3826" xr:uid="{3AC33972-211A-4DC5-B7F4-EE2A6E7A170E}"/>
    <cellStyle name="Normal 8 4 2 2 2 5" xfId="3827" xr:uid="{D55C601A-8D74-44FD-A4AC-4C6A66724778}"/>
    <cellStyle name="Normal 8 4 2 2 2 6" xfId="3828" xr:uid="{821970A4-DCB9-4439-8C3D-43B70993EF09}"/>
    <cellStyle name="Normal 8 4 2 2 3" xfId="796" xr:uid="{2D5E2D28-898F-4D08-91A4-9F290CD93CB0}"/>
    <cellStyle name="Normal 8 4 2 2 3 2" xfId="2184" xr:uid="{40E01BDC-1D92-4276-8BE9-250DDA6504E1}"/>
    <cellStyle name="Normal 8 4 2 2 3 2 2" xfId="3829" xr:uid="{92B26584-C30C-4304-AA11-2C6C4E96F2E7}"/>
    <cellStyle name="Normal 8 4 2 2 3 2 3" xfId="3830" xr:uid="{3E70D0BF-7A8C-49F2-8CD6-C63854BFE6E8}"/>
    <cellStyle name="Normal 8 4 2 2 3 2 4" xfId="3831" xr:uid="{CAC455E9-D09D-458C-BB64-79B7F4465F0F}"/>
    <cellStyle name="Normal 8 4 2 2 3 3" xfId="3832" xr:uid="{D1B8BFBE-D9E9-4F30-B982-08844B50D738}"/>
    <cellStyle name="Normal 8 4 2 2 3 4" xfId="3833" xr:uid="{53FC8A6A-EBDF-4106-B872-F383D2D1701C}"/>
    <cellStyle name="Normal 8 4 2 2 3 5" xfId="3834" xr:uid="{D52FDF54-DBBC-4749-B302-C96F700FE0CA}"/>
    <cellStyle name="Normal 8 4 2 2 4" xfId="2185" xr:uid="{1D41B0E4-76FC-4236-8841-A9427DB5A477}"/>
    <cellStyle name="Normal 8 4 2 2 4 2" xfId="3835" xr:uid="{5CE51BCB-CEFA-4C72-9039-2671347799C9}"/>
    <cellStyle name="Normal 8 4 2 2 4 3" xfId="3836" xr:uid="{8DC6DB77-0A7A-450B-8C13-24ADE58C1985}"/>
    <cellStyle name="Normal 8 4 2 2 4 4" xfId="3837" xr:uid="{55062D32-1389-4DBC-8E79-984B8CC1D8B5}"/>
    <cellStyle name="Normal 8 4 2 2 5" xfId="3838" xr:uid="{2D72FFB8-8161-498A-86DD-7112EF6D9AC3}"/>
    <cellStyle name="Normal 8 4 2 2 5 2" xfId="3839" xr:uid="{B275362D-52C4-4474-BF83-DA63169478D5}"/>
    <cellStyle name="Normal 8 4 2 2 5 3" xfId="3840" xr:uid="{7A7DF0E9-8B10-4133-BD28-C8CADEE210B7}"/>
    <cellStyle name="Normal 8 4 2 2 5 4" xfId="3841" xr:uid="{19D77319-F98C-41D0-B72B-4672C33522B0}"/>
    <cellStyle name="Normal 8 4 2 2 6" xfId="3842" xr:uid="{2DEF608F-C49F-4C94-BCFE-F9C7D53C0EFD}"/>
    <cellStyle name="Normal 8 4 2 2 7" xfId="3843" xr:uid="{EDCEFB6C-138F-415C-8417-C28B7600EDE0}"/>
    <cellStyle name="Normal 8 4 2 2 8" xfId="3844" xr:uid="{07F14060-C290-41D3-B2C5-9B59D9284D3F}"/>
    <cellStyle name="Normal 8 4 2 3" xfId="797" xr:uid="{4D9A856C-6A13-4BD8-8FD5-F3903246AC48}"/>
    <cellStyle name="Normal 8 4 2 3 2" xfId="798" xr:uid="{C4BABB9F-BF7F-4F69-AA86-A9CAE7CCD7E9}"/>
    <cellStyle name="Normal 8 4 2 3 2 2" xfId="799" xr:uid="{E64E9BA6-0657-4426-904B-CF5BA6012F01}"/>
    <cellStyle name="Normal 8 4 2 3 2 3" xfId="3845" xr:uid="{39563901-80FF-4249-8664-D14DF3CF24DF}"/>
    <cellStyle name="Normal 8 4 2 3 2 4" xfId="3846" xr:uid="{CC862D58-81B6-43ED-A1E3-CAF99EC3CD06}"/>
    <cellStyle name="Normal 8 4 2 3 3" xfId="800" xr:uid="{9837340C-FCDA-4922-BD7F-E3D316ADCAAD}"/>
    <cellStyle name="Normal 8 4 2 3 3 2" xfId="3847" xr:uid="{3DE119CA-058D-442F-AAB1-192C6196C60E}"/>
    <cellStyle name="Normal 8 4 2 3 3 3" xfId="3848" xr:uid="{D37696C2-B03C-43DC-869F-BC7F6EC305FC}"/>
    <cellStyle name="Normal 8 4 2 3 3 4" xfId="3849" xr:uid="{DB46C40B-4A8A-4FF2-8299-7D2A1765C5D9}"/>
    <cellStyle name="Normal 8 4 2 3 4" xfId="3850" xr:uid="{D2CA68E0-36C8-4609-A022-8D04D34E9844}"/>
    <cellStyle name="Normal 8 4 2 3 5" xfId="3851" xr:uid="{89589BB4-2EB9-4D26-98D5-E7DEB0EB6755}"/>
    <cellStyle name="Normal 8 4 2 3 6" xfId="3852" xr:uid="{83D32369-AB7A-4235-B037-6354E7E0BC27}"/>
    <cellStyle name="Normal 8 4 2 4" xfId="801" xr:uid="{AF4C40FA-B46F-410A-87BC-8ED002912DFD}"/>
    <cellStyle name="Normal 8 4 2 4 2" xfId="802" xr:uid="{6CAA45B9-5695-4754-891D-B4EDD0A8C106}"/>
    <cellStyle name="Normal 8 4 2 4 2 2" xfId="3853" xr:uid="{C7BECCE9-E020-4AA9-A609-FB08C9B05DE4}"/>
    <cellStyle name="Normal 8 4 2 4 2 3" xfId="3854" xr:uid="{0FAE2F90-3807-418B-B91C-6256B02F0245}"/>
    <cellStyle name="Normal 8 4 2 4 2 4" xfId="3855" xr:uid="{6DCD50DE-8AA4-461A-B375-33E521EC8935}"/>
    <cellStyle name="Normal 8 4 2 4 3" xfId="3856" xr:uid="{538E387D-73EF-40ED-9ECD-8E1AEB4AE689}"/>
    <cellStyle name="Normal 8 4 2 4 4" xfId="3857" xr:uid="{9DE064FD-DE2B-4F47-BE64-687E84F4AB63}"/>
    <cellStyle name="Normal 8 4 2 4 5" xfId="3858" xr:uid="{B2F2378E-38D4-424C-B3C6-2772D67AEF0F}"/>
    <cellStyle name="Normal 8 4 2 5" xfId="803" xr:uid="{C50226AD-87D7-4A8D-8B51-B17E3E714E1C}"/>
    <cellStyle name="Normal 8 4 2 5 2" xfId="3859" xr:uid="{BCEE7790-E56C-4651-8FE8-3B3CEE63FF47}"/>
    <cellStyle name="Normal 8 4 2 5 3" xfId="3860" xr:uid="{6FDF51FF-781C-4DFE-9CA5-37AECF424638}"/>
    <cellStyle name="Normal 8 4 2 5 4" xfId="3861" xr:uid="{02532A15-9AF5-41CB-B348-6D1D7D5FBF6E}"/>
    <cellStyle name="Normal 8 4 2 6" xfId="3862" xr:uid="{2CEF47AA-1D3D-4764-824D-B9D8034C5C1A}"/>
    <cellStyle name="Normal 8 4 2 6 2" xfId="3863" xr:uid="{595BE143-298D-453C-9A2A-DBE62FC14E15}"/>
    <cellStyle name="Normal 8 4 2 6 3" xfId="3864" xr:uid="{9114C9CD-BF33-4605-AF2B-7EEF7D1F9B81}"/>
    <cellStyle name="Normal 8 4 2 6 4" xfId="3865" xr:uid="{1539C84A-B2D3-44EF-B828-CA5973C8DB55}"/>
    <cellStyle name="Normal 8 4 2 7" xfId="3866" xr:uid="{152545E8-A907-4E07-8B52-C23728E80056}"/>
    <cellStyle name="Normal 8 4 2 8" xfId="3867" xr:uid="{BA6D6AE6-722E-4E7A-BE5A-FE5DD80D4343}"/>
    <cellStyle name="Normal 8 4 2 9" xfId="3868" xr:uid="{90CAAB4D-8F38-4251-9B4A-8D36B6424C3D}"/>
    <cellStyle name="Normal 8 4 3" xfId="391" xr:uid="{5D547B83-F6BC-4D1B-AC8C-57CBAEF4439F}"/>
    <cellStyle name="Normal 8 4 3 2" xfId="804" xr:uid="{82D0BCD2-E76F-4F6A-8C87-5DD754B83322}"/>
    <cellStyle name="Normal 8 4 3 2 2" xfId="805" xr:uid="{10B50617-81C5-4D62-962B-798202198AA8}"/>
    <cellStyle name="Normal 8 4 3 2 2 2" xfId="2186" xr:uid="{39F4D968-E64E-4209-AC73-8BE497C99EA1}"/>
    <cellStyle name="Normal 8 4 3 2 2 2 2" xfId="2187" xr:uid="{159EB558-354A-4BDB-8986-335528BFB4E7}"/>
    <cellStyle name="Normal 8 4 3 2 2 3" xfId="2188" xr:uid="{8EE95732-7EBB-44F4-AFC9-A7FB10EAC477}"/>
    <cellStyle name="Normal 8 4 3 2 2 4" xfId="3869" xr:uid="{B83AF898-A508-477A-AB25-2FF2EDB83FB2}"/>
    <cellStyle name="Normal 8 4 3 2 3" xfId="2189" xr:uid="{B5DF2023-DCBB-453F-B97E-9807F58D365B}"/>
    <cellStyle name="Normal 8 4 3 2 3 2" xfId="2190" xr:uid="{7AB4BB13-8447-4E9E-BC55-1A4271C6FBC3}"/>
    <cellStyle name="Normal 8 4 3 2 3 3" xfId="3870" xr:uid="{BD7F9BF9-86FE-4659-8C57-2474F3074114}"/>
    <cellStyle name="Normal 8 4 3 2 3 4" xfId="3871" xr:uid="{9EA75643-D195-4950-8B5E-E2F5C1B2F1BB}"/>
    <cellStyle name="Normal 8 4 3 2 4" xfId="2191" xr:uid="{227CA2D1-79F2-403C-8543-42D04FC6EB55}"/>
    <cellStyle name="Normal 8 4 3 2 5" xfId="3872" xr:uid="{356F292A-FB88-417E-9338-584BCD82A69F}"/>
    <cellStyle name="Normal 8 4 3 2 6" xfId="3873" xr:uid="{A5BFEA33-6DCC-423F-AD4D-EE5C27FD32F6}"/>
    <cellStyle name="Normal 8 4 3 3" xfId="806" xr:uid="{7648D187-B155-4C0F-85AD-70C467C30121}"/>
    <cellStyle name="Normal 8 4 3 3 2" xfId="2192" xr:uid="{2B8B897B-D0CD-4649-9844-E4F77277F6DB}"/>
    <cellStyle name="Normal 8 4 3 3 2 2" xfId="2193" xr:uid="{A1587432-3C27-4174-92EB-820B317DEB82}"/>
    <cellStyle name="Normal 8 4 3 3 2 3" xfId="3874" xr:uid="{AD342282-FABE-4C8A-87BD-C2F5590CF0F7}"/>
    <cellStyle name="Normal 8 4 3 3 2 4" xfId="3875" xr:uid="{E33CF8B5-97F6-4FFD-ADD8-3CD521463D7A}"/>
    <cellStyle name="Normal 8 4 3 3 3" xfId="2194" xr:uid="{99A75C60-9DBB-4A73-BBF4-A9275C742AF4}"/>
    <cellStyle name="Normal 8 4 3 3 4" xfId="3876" xr:uid="{72503E66-0594-4087-848B-5F805DD3C213}"/>
    <cellStyle name="Normal 8 4 3 3 5" xfId="3877" xr:uid="{B17C695E-B60F-44C0-B2E9-A5C19A1C3ACE}"/>
    <cellStyle name="Normal 8 4 3 4" xfId="2195" xr:uid="{38E1F66B-108D-4DD3-A61C-928740125859}"/>
    <cellStyle name="Normal 8 4 3 4 2" xfId="2196" xr:uid="{6967649A-9C0F-4978-BB5F-33BFC857A76F}"/>
    <cellStyle name="Normal 8 4 3 4 3" xfId="3878" xr:uid="{35A9C9C1-EA7E-4625-87BB-11F6C8858E45}"/>
    <cellStyle name="Normal 8 4 3 4 4" xfId="3879" xr:uid="{DD4F562A-A5FB-4EAB-ADE4-CAED0D8E16CA}"/>
    <cellStyle name="Normal 8 4 3 5" xfId="2197" xr:uid="{891399B9-D7F6-4412-B67B-57FCCE21B649}"/>
    <cellStyle name="Normal 8 4 3 5 2" xfId="3880" xr:uid="{B32FDF79-F9B8-49F2-B084-D576EC1AD517}"/>
    <cellStyle name="Normal 8 4 3 5 3" xfId="3881" xr:uid="{F481D31C-DD7E-40D0-A040-3B3EF431445E}"/>
    <cellStyle name="Normal 8 4 3 5 4" xfId="3882" xr:uid="{ED023754-B00A-4E0F-9DC2-D24332294A26}"/>
    <cellStyle name="Normal 8 4 3 6" xfId="3883" xr:uid="{EE117DE9-23DF-4C69-A789-2B96B7DAE98D}"/>
    <cellStyle name="Normal 8 4 3 7" xfId="3884" xr:uid="{6B2F3FF1-B6ED-44DA-888C-27BE10B59D1A}"/>
    <cellStyle name="Normal 8 4 3 8" xfId="3885" xr:uid="{385C2949-8D1C-4CBD-865D-723BEA4890B3}"/>
    <cellStyle name="Normal 8 4 4" xfId="392" xr:uid="{621702ED-E996-450C-9268-634B149179EF}"/>
    <cellStyle name="Normal 8 4 4 2" xfId="807" xr:uid="{ED128339-E833-404B-8D15-00F4878A8C18}"/>
    <cellStyle name="Normal 8 4 4 2 2" xfId="808" xr:uid="{2ED67C40-ACBA-4D59-8141-D896FFB52BE3}"/>
    <cellStyle name="Normal 8 4 4 2 2 2" xfId="2198" xr:uid="{C70F2CD7-C2BA-40A0-90F7-2B407516B1FA}"/>
    <cellStyle name="Normal 8 4 4 2 2 3" xfId="3886" xr:uid="{15AF8E12-41A3-437F-B2B4-5795020A349F}"/>
    <cellStyle name="Normal 8 4 4 2 2 4" xfId="3887" xr:uid="{B0A04A24-CC32-486D-9F3D-00A8344AE25B}"/>
    <cellStyle name="Normal 8 4 4 2 3" xfId="2199" xr:uid="{69696E9C-F315-4816-BE7D-D7AEEA16B1F1}"/>
    <cellStyle name="Normal 8 4 4 2 4" xfId="3888" xr:uid="{12319E93-9DE1-48A2-96E0-762728340C78}"/>
    <cellStyle name="Normal 8 4 4 2 5" xfId="3889" xr:uid="{84B937C2-8510-4533-BE05-B6F4A33BFF23}"/>
    <cellStyle name="Normal 8 4 4 3" xfId="809" xr:uid="{1E6BAAE5-28B5-4559-AE01-8455569F4C95}"/>
    <cellStyle name="Normal 8 4 4 3 2" xfId="2200" xr:uid="{1BA52A9B-E856-41E5-A1FF-8198F82782D8}"/>
    <cellStyle name="Normal 8 4 4 3 3" xfId="3890" xr:uid="{8CC7C781-DC40-466C-BD6C-B4EE3455C5B2}"/>
    <cellStyle name="Normal 8 4 4 3 4" xfId="3891" xr:uid="{A0FB25D5-8AF1-4482-B476-168FD621F447}"/>
    <cellStyle name="Normal 8 4 4 4" xfId="2201" xr:uid="{C38A8A2D-A977-441C-8AE4-F98FA1DABE9C}"/>
    <cellStyle name="Normal 8 4 4 4 2" xfId="3892" xr:uid="{CDA295C9-D82F-4D26-AC66-BABD5BFB0FEA}"/>
    <cellStyle name="Normal 8 4 4 4 3" xfId="3893" xr:uid="{2FB7C194-4EB0-4152-A35D-D081C50F5D56}"/>
    <cellStyle name="Normal 8 4 4 4 4" xfId="3894" xr:uid="{44E59294-1EB4-408B-AC76-7AA8F394D174}"/>
    <cellStyle name="Normal 8 4 4 5" xfId="3895" xr:uid="{EBE6D1AC-20B2-44AA-9D97-7F37AAB93B97}"/>
    <cellStyle name="Normal 8 4 4 6" xfId="3896" xr:uid="{0382AC93-C6C8-4FCB-A8D7-66266A89A74C}"/>
    <cellStyle name="Normal 8 4 4 7" xfId="3897" xr:uid="{872DD71D-AECB-460E-8204-A6189FE21A9D}"/>
    <cellStyle name="Normal 8 4 5" xfId="393" xr:uid="{F4018A06-B276-4C3B-9C44-28E3F8A3F685}"/>
    <cellStyle name="Normal 8 4 5 2" xfId="810" xr:uid="{90F2C91B-42AB-4733-A21B-B54A1D999D75}"/>
    <cellStyle name="Normal 8 4 5 2 2" xfId="2202" xr:uid="{77C0E2E7-0759-44DD-80E6-F09BEAD03884}"/>
    <cellStyle name="Normal 8 4 5 2 3" xfId="3898" xr:uid="{DA56156D-C8FF-4248-AE5A-EC3633033F96}"/>
    <cellStyle name="Normal 8 4 5 2 4" xfId="3899" xr:uid="{360EE188-C828-4891-90B0-C3190F9D2E8D}"/>
    <cellStyle name="Normal 8 4 5 3" xfId="2203" xr:uid="{AAE2158D-F9C6-47AF-865F-549627D3BBEF}"/>
    <cellStyle name="Normal 8 4 5 3 2" xfId="3900" xr:uid="{203CA392-1892-4356-8203-D007DC1ADD50}"/>
    <cellStyle name="Normal 8 4 5 3 3" xfId="3901" xr:uid="{5C205C9B-BA82-4D38-9C8F-25F7A856E1D6}"/>
    <cellStyle name="Normal 8 4 5 3 4" xfId="3902" xr:uid="{A0354A85-3091-40CE-9D52-9ADB8C853BFA}"/>
    <cellStyle name="Normal 8 4 5 4" xfId="3903" xr:uid="{86854C12-C1A8-4B4E-BC45-9A53747C5860}"/>
    <cellStyle name="Normal 8 4 5 5" xfId="3904" xr:uid="{42EDE24E-2ED4-4A44-975A-A92DB51F4EE8}"/>
    <cellStyle name="Normal 8 4 5 6" xfId="3905" xr:uid="{C5DB986A-3F30-4DC7-BA8F-A80F2FDEE1ED}"/>
    <cellStyle name="Normal 8 4 6" xfId="811" xr:uid="{654E4075-A2DC-4512-853B-9F28E7F6FAEE}"/>
    <cellStyle name="Normal 8 4 6 2" xfId="2204" xr:uid="{54A3AC50-0662-473A-8463-E116A2188F35}"/>
    <cellStyle name="Normal 8 4 6 2 2" xfId="3906" xr:uid="{442B3302-7C6D-4274-9D8B-4539FF77397E}"/>
    <cellStyle name="Normal 8 4 6 2 3" xfId="3907" xr:uid="{A5C1B3A3-A0BE-4B29-A030-1548D9E03CA9}"/>
    <cellStyle name="Normal 8 4 6 2 4" xfId="3908" xr:uid="{62B6E03D-F616-4240-9B00-DADBDF3911EC}"/>
    <cellStyle name="Normal 8 4 6 3" xfId="3909" xr:uid="{B13B5ADB-0A0D-411C-AA46-C4C88EADEEBA}"/>
    <cellStyle name="Normal 8 4 6 4" xfId="3910" xr:uid="{1F9F3663-F908-4938-A919-19273A69BC71}"/>
    <cellStyle name="Normal 8 4 6 5" xfId="3911" xr:uid="{8FF800F1-19C2-4CA0-9C2A-3F724EC62303}"/>
    <cellStyle name="Normal 8 4 7" xfId="2205" xr:uid="{3DBD90B8-0650-4DD7-ABCE-E6996811D844}"/>
    <cellStyle name="Normal 8 4 7 2" xfId="3912" xr:uid="{68D7700B-AA1B-431B-A190-6E44DFB964B4}"/>
    <cellStyle name="Normal 8 4 7 3" xfId="3913" xr:uid="{47ABC849-2432-48B7-B730-0525FBBD88CE}"/>
    <cellStyle name="Normal 8 4 7 4" xfId="3914" xr:uid="{ADA08418-9762-4779-8CF5-1F44FF65549B}"/>
    <cellStyle name="Normal 8 4 8" xfId="3915" xr:uid="{0FD86733-9D13-4FCA-ADA0-37C7C217F076}"/>
    <cellStyle name="Normal 8 4 8 2" xfId="3916" xr:uid="{49ACD3C5-2D6A-4038-AB73-F43A5A39886A}"/>
    <cellStyle name="Normal 8 4 8 3" xfId="3917" xr:uid="{FD161165-0C4E-4ED5-927B-9E1595E749D6}"/>
    <cellStyle name="Normal 8 4 8 4" xfId="3918" xr:uid="{C5954082-C8DE-4ABC-BC2B-2BED625B018D}"/>
    <cellStyle name="Normal 8 4 9" xfId="3919" xr:uid="{BF90D8F8-AB86-47C9-831A-BE8387E08888}"/>
    <cellStyle name="Normal 8 5" xfId="161" xr:uid="{E47E2B8E-C5A2-4D7D-86B4-5F84018E8B7D}"/>
    <cellStyle name="Normal 8 5 2" xfId="162" xr:uid="{EDD91DB8-3A81-4E2D-AE0B-04BBC200FCBC}"/>
    <cellStyle name="Normal 8 5 2 2" xfId="394" xr:uid="{C6785020-4D97-4FC2-BC55-399CDCAFDB6F}"/>
    <cellStyle name="Normal 8 5 2 2 2" xfId="812" xr:uid="{24FD9BFB-AC76-4349-9CC9-BE109062C05E}"/>
    <cellStyle name="Normal 8 5 2 2 2 2" xfId="2206" xr:uid="{D4DBE17E-2A66-4166-9514-10661CC6F3F1}"/>
    <cellStyle name="Normal 8 5 2 2 2 3" xfId="3920" xr:uid="{8B647924-0BB6-4B63-A599-7E235AAA0B6D}"/>
    <cellStyle name="Normal 8 5 2 2 2 4" xfId="3921" xr:uid="{07CCB704-6F32-47D3-8FBC-80C44AD2ABFA}"/>
    <cellStyle name="Normal 8 5 2 2 3" xfId="2207" xr:uid="{6C2AD122-18EE-4773-A7A5-1F38462CDED9}"/>
    <cellStyle name="Normal 8 5 2 2 3 2" xfId="3922" xr:uid="{6763159A-A1FF-44C4-816C-5E92B1B0E231}"/>
    <cellStyle name="Normal 8 5 2 2 3 3" xfId="3923" xr:uid="{0DB3B83D-66DD-4F39-9150-AC59D4946B0C}"/>
    <cellStyle name="Normal 8 5 2 2 3 4" xfId="3924" xr:uid="{7FB80EC8-E4A5-48A0-8294-5D9FEA17C013}"/>
    <cellStyle name="Normal 8 5 2 2 4" xfId="3925" xr:uid="{D886042A-8886-4DD1-B35D-7B4622BCCB5F}"/>
    <cellStyle name="Normal 8 5 2 2 5" xfId="3926" xr:uid="{8957E772-4108-449F-BC8C-3E525C0E0288}"/>
    <cellStyle name="Normal 8 5 2 2 6" xfId="3927" xr:uid="{9A49B121-637E-4166-A292-3D42FD14D71D}"/>
    <cellStyle name="Normal 8 5 2 3" xfId="813" xr:uid="{0648BE7D-1395-43E6-BE3C-BF05673C4FCD}"/>
    <cellStyle name="Normal 8 5 2 3 2" xfId="2208" xr:uid="{B685D2B1-0181-463B-9761-2535246A243F}"/>
    <cellStyle name="Normal 8 5 2 3 2 2" xfId="3928" xr:uid="{83B054B7-900B-471F-A13C-3631E3664CDA}"/>
    <cellStyle name="Normal 8 5 2 3 2 3" xfId="3929" xr:uid="{CED36A61-EE5F-4676-A97A-B43DC50CC43F}"/>
    <cellStyle name="Normal 8 5 2 3 2 4" xfId="3930" xr:uid="{9C745633-9A4C-4E3A-961E-4CA09D609996}"/>
    <cellStyle name="Normal 8 5 2 3 3" xfId="3931" xr:uid="{1C0E1B63-FEDB-4467-9DB9-ECD9A77DCB5D}"/>
    <cellStyle name="Normal 8 5 2 3 4" xfId="3932" xr:uid="{49899558-27B5-4255-9943-59C23F104B1B}"/>
    <cellStyle name="Normal 8 5 2 3 5" xfId="3933" xr:uid="{7C70CA4A-2974-48E5-AF2D-AE332626FD51}"/>
    <cellStyle name="Normal 8 5 2 4" xfId="2209" xr:uid="{016A9DEE-F4FE-4A60-A126-460BD9226F46}"/>
    <cellStyle name="Normal 8 5 2 4 2" xfId="3934" xr:uid="{716133E8-F38E-4734-A0DF-B446C0FCBD87}"/>
    <cellStyle name="Normal 8 5 2 4 3" xfId="3935" xr:uid="{2F4F42C9-DBD8-42B4-AEDE-2ECF7E24559F}"/>
    <cellStyle name="Normal 8 5 2 4 4" xfId="3936" xr:uid="{506E6C5B-00AF-473A-BA04-FF1B930162C8}"/>
    <cellStyle name="Normal 8 5 2 5" xfId="3937" xr:uid="{3288F301-A6EC-4686-89C7-C7F2CDA08EE8}"/>
    <cellStyle name="Normal 8 5 2 5 2" xfId="3938" xr:uid="{140BC3C9-B5D6-431B-B9E0-A7C34F195D73}"/>
    <cellStyle name="Normal 8 5 2 5 3" xfId="3939" xr:uid="{B9D639E6-3481-401D-8FA0-82ECC90D7007}"/>
    <cellStyle name="Normal 8 5 2 5 4" xfId="3940" xr:uid="{CAEA072A-9349-4642-94F4-34A487C16EF0}"/>
    <cellStyle name="Normal 8 5 2 6" xfId="3941" xr:uid="{B0F117E2-8055-4D96-A46A-6571CBB87F24}"/>
    <cellStyle name="Normal 8 5 2 7" xfId="3942" xr:uid="{D0A2AC4F-4DA1-4C9C-84B4-735878DC2E64}"/>
    <cellStyle name="Normal 8 5 2 8" xfId="3943" xr:uid="{286EFDE2-8FA2-49A1-96B0-FC36B429A4BA}"/>
    <cellStyle name="Normal 8 5 3" xfId="395" xr:uid="{6C00E4A5-903F-4B8F-9ED3-04A4FC32AEF3}"/>
    <cellStyle name="Normal 8 5 3 2" xfId="814" xr:uid="{7EAA42B8-6152-43E7-9F39-97D4BF2B4C2D}"/>
    <cellStyle name="Normal 8 5 3 2 2" xfId="815" xr:uid="{90A08D8F-9AA8-401D-A63B-242693443D38}"/>
    <cellStyle name="Normal 8 5 3 2 3" xfId="3944" xr:uid="{192F2CA4-D329-44E4-B940-B0E6F2C2DD77}"/>
    <cellStyle name="Normal 8 5 3 2 4" xfId="3945" xr:uid="{370EBE9E-B2E5-4C1F-A6DF-3834689DF08F}"/>
    <cellStyle name="Normal 8 5 3 3" xfId="816" xr:uid="{C9207B05-61AA-4681-85C5-FE85C4F15E46}"/>
    <cellStyle name="Normal 8 5 3 3 2" xfId="3946" xr:uid="{87ECDFAB-7D1B-45D4-8446-C1BDE8D36F69}"/>
    <cellStyle name="Normal 8 5 3 3 3" xfId="3947" xr:uid="{53C9AFA7-A413-4C38-896E-7D345EA25F64}"/>
    <cellStyle name="Normal 8 5 3 3 4" xfId="3948" xr:uid="{4B867E6E-127E-4272-A3C7-80497722F881}"/>
    <cellStyle name="Normal 8 5 3 4" xfId="3949" xr:uid="{6CA683EA-BCC7-470B-8AC3-ACCC66E24722}"/>
    <cellStyle name="Normal 8 5 3 5" xfId="3950" xr:uid="{017BEA75-6336-40E6-9C6E-4BCB96246FDF}"/>
    <cellStyle name="Normal 8 5 3 6" xfId="3951" xr:uid="{52C70496-B2E5-451B-95DB-06DF0C4D933F}"/>
    <cellStyle name="Normal 8 5 4" xfId="396" xr:uid="{6E895300-12BE-43F8-9053-F9E3310E9FAD}"/>
    <cellStyle name="Normal 8 5 4 2" xfId="817" xr:uid="{2E5152A5-3CE9-42B3-A51D-110D16B34724}"/>
    <cellStyle name="Normal 8 5 4 2 2" xfId="3952" xr:uid="{E5594584-F122-4C04-8CCD-47676366523C}"/>
    <cellStyle name="Normal 8 5 4 2 3" xfId="3953" xr:uid="{AB43C530-E1CD-4DA6-8388-1DB5CBED53A1}"/>
    <cellStyle name="Normal 8 5 4 2 4" xfId="3954" xr:uid="{3569D61A-67F8-4A73-8557-90E6AF3A8A95}"/>
    <cellStyle name="Normal 8 5 4 3" xfId="3955" xr:uid="{3A96B421-FD7E-420C-BDC3-750EDAD4B71F}"/>
    <cellStyle name="Normal 8 5 4 4" xfId="3956" xr:uid="{B6BAD51A-A2AB-43CF-8939-57D9403EF013}"/>
    <cellStyle name="Normal 8 5 4 5" xfId="3957" xr:uid="{74EEE74E-592F-4751-A596-D378AED4702E}"/>
    <cellStyle name="Normal 8 5 5" xfId="818" xr:uid="{A6522F0C-A65F-4E44-A2B4-B28717E5B32B}"/>
    <cellStyle name="Normal 8 5 5 2" xfId="3958" xr:uid="{0F28B496-39A0-4650-B9D1-9E655F29E3A2}"/>
    <cellStyle name="Normal 8 5 5 3" xfId="3959" xr:uid="{693625FA-6B54-4281-859F-793B24486D99}"/>
    <cellStyle name="Normal 8 5 5 4" xfId="3960" xr:uid="{849CC47C-DBF1-481A-A974-181A0C8F143F}"/>
    <cellStyle name="Normal 8 5 6" xfId="3961" xr:uid="{D8377829-9707-4DC3-9189-1297B82A781A}"/>
    <cellStyle name="Normal 8 5 6 2" xfId="3962" xr:uid="{DD6E05A1-2174-4E0B-809F-69DEF25885C0}"/>
    <cellStyle name="Normal 8 5 6 3" xfId="3963" xr:uid="{B9B77123-C2D0-4891-9575-292FA89FB75A}"/>
    <cellStyle name="Normal 8 5 6 4" xfId="3964" xr:uid="{1F5A281A-3E1B-4340-85D0-601B3AA3A2FE}"/>
    <cellStyle name="Normal 8 5 7" xfId="3965" xr:uid="{0D03E7FA-6E31-47F8-8587-F287642ADF29}"/>
    <cellStyle name="Normal 8 5 8" xfId="3966" xr:uid="{B2DB2ECF-5699-416B-9C7A-18BB51E2231F}"/>
    <cellStyle name="Normal 8 5 9" xfId="3967" xr:uid="{4E15D8D6-36F5-4510-AA84-38E03773A87B}"/>
    <cellStyle name="Normal 8 6" xfId="163" xr:uid="{E888B3D3-9CFE-43D5-8947-EC60A8668CF0}"/>
    <cellStyle name="Normal 8 6 2" xfId="397" xr:uid="{A2800133-24E3-4772-B2AA-3840CC984739}"/>
    <cellStyle name="Normal 8 6 2 2" xfId="819" xr:uid="{BBCAF630-A02D-43D2-8E61-43EFEEFBF81A}"/>
    <cellStyle name="Normal 8 6 2 2 2" xfId="2210" xr:uid="{1693B955-D58E-41BF-BD2C-1398BE910C7A}"/>
    <cellStyle name="Normal 8 6 2 2 2 2" xfId="2211" xr:uid="{F58A5540-11B2-43A5-94F4-BE54E42A3201}"/>
    <cellStyle name="Normal 8 6 2 2 3" xfId="2212" xr:uid="{42C9EE9B-31D4-4B6B-AAC0-37F5227085CE}"/>
    <cellStyle name="Normal 8 6 2 2 4" xfId="3968" xr:uid="{7845465C-25DF-43F8-929F-504B0E62D6B6}"/>
    <cellStyle name="Normal 8 6 2 3" xfId="2213" xr:uid="{D8C6EA12-3CB0-49B4-BE75-0E343C21EE58}"/>
    <cellStyle name="Normal 8 6 2 3 2" xfId="2214" xr:uid="{506C682B-3989-4A7D-BB6D-E2C82636581F}"/>
    <cellStyle name="Normal 8 6 2 3 3" xfId="3969" xr:uid="{5FAF34A9-0785-40C0-886F-B762958D20BD}"/>
    <cellStyle name="Normal 8 6 2 3 4" xfId="3970" xr:uid="{EA542BD1-CE74-4FFA-8341-BE5EEA24A48E}"/>
    <cellStyle name="Normal 8 6 2 4" xfId="2215" xr:uid="{43ADD994-7E50-4A36-B39C-86AB78122B0C}"/>
    <cellStyle name="Normal 8 6 2 5" xfId="3971" xr:uid="{F094945B-E6C7-42E2-BCE4-A3BB7A5564D3}"/>
    <cellStyle name="Normal 8 6 2 6" xfId="3972" xr:uid="{2C4ECDFF-01CD-4A20-A213-2EE721035224}"/>
    <cellStyle name="Normal 8 6 3" xfId="820" xr:uid="{0AEAAC6C-6052-4885-868B-3B09ACDF052C}"/>
    <cellStyle name="Normal 8 6 3 2" xfId="2216" xr:uid="{40AF3B83-D21A-4EDF-9867-F2F87B276A00}"/>
    <cellStyle name="Normal 8 6 3 2 2" xfId="2217" xr:uid="{BEA6DD28-63B5-466E-8534-3344EAF3998D}"/>
    <cellStyle name="Normal 8 6 3 2 3" xfId="3973" xr:uid="{B109B846-33DD-4057-9CE7-2D479E1CF50A}"/>
    <cellStyle name="Normal 8 6 3 2 4" xfId="3974" xr:uid="{48C6C1AA-6A72-4268-A631-0CEFD960CFA5}"/>
    <cellStyle name="Normal 8 6 3 3" xfId="2218" xr:uid="{4C063273-F30B-40F4-B71D-4CD188536BC6}"/>
    <cellStyle name="Normal 8 6 3 4" xfId="3975" xr:uid="{191646BD-7C7C-47EF-B00D-A6DF08ED60D3}"/>
    <cellStyle name="Normal 8 6 3 5" xfId="3976" xr:uid="{AE325BD9-8FDF-4A14-B26F-7D40F7E5AB12}"/>
    <cellStyle name="Normal 8 6 4" xfId="2219" xr:uid="{AF56D54F-2540-463D-BCAF-0AFE15868D3C}"/>
    <cellStyle name="Normal 8 6 4 2" xfId="2220" xr:uid="{6D49132D-6327-4E44-BF2C-0348C7DC0EBC}"/>
    <cellStyle name="Normal 8 6 4 3" xfId="3977" xr:uid="{223F7CDE-C333-4060-94CE-7F72E62A42C1}"/>
    <cellStyle name="Normal 8 6 4 4" xfId="3978" xr:uid="{DEBCE19D-162C-410B-A5CD-B85D72D1A834}"/>
    <cellStyle name="Normal 8 6 5" xfId="2221" xr:uid="{FD459350-6CB9-4F93-8E40-5CA4D09D1AC0}"/>
    <cellStyle name="Normal 8 6 5 2" xfId="3979" xr:uid="{03FFE16B-19C9-4791-9671-34AF454BA6A0}"/>
    <cellStyle name="Normal 8 6 5 3" xfId="3980" xr:uid="{0C431813-737D-4070-8303-5A70543386CD}"/>
    <cellStyle name="Normal 8 6 5 4" xfId="3981" xr:uid="{C741F3B0-AEE4-4AD0-89A8-6D98D73FD940}"/>
    <cellStyle name="Normal 8 6 6" xfId="3982" xr:uid="{1452333C-1D8A-4130-B583-B2A04EE46F92}"/>
    <cellStyle name="Normal 8 6 7" xfId="3983" xr:uid="{71156A04-A037-4072-BFB2-163739E69D74}"/>
    <cellStyle name="Normal 8 6 8" xfId="3984" xr:uid="{4C8B5D40-9D22-4893-8563-3C221CB8F81B}"/>
    <cellStyle name="Normal 8 7" xfId="398" xr:uid="{4B7500CB-9D53-468A-A33E-46E2CACEC8A0}"/>
    <cellStyle name="Normal 8 7 2" xfId="821" xr:uid="{0AADC437-E66B-4691-8A6D-815538A1143F}"/>
    <cellStyle name="Normal 8 7 2 2" xfId="822" xr:uid="{9EC7AF54-B882-40FA-ABD7-6A35F770D4FC}"/>
    <cellStyle name="Normal 8 7 2 2 2" xfId="2222" xr:uid="{05545339-BCC0-468F-B3D1-941FB41CDC9C}"/>
    <cellStyle name="Normal 8 7 2 2 3" xfId="3985" xr:uid="{31D83D52-6C22-4BCC-9A43-8D3A9D65EA19}"/>
    <cellStyle name="Normal 8 7 2 2 4" xfId="3986" xr:uid="{7B9F2A3C-FE3D-4ED9-A533-119C00FDDFD0}"/>
    <cellStyle name="Normal 8 7 2 3" xfId="2223" xr:uid="{562D89F3-EFDF-4F9E-8F7D-D4F91AEFF949}"/>
    <cellStyle name="Normal 8 7 2 4" xfId="3987" xr:uid="{ACB4314A-F61F-46D2-A594-97CFD447DE72}"/>
    <cellStyle name="Normal 8 7 2 5" xfId="3988" xr:uid="{7679B1C8-E4BA-4513-9FE6-C4D6051BCDA9}"/>
    <cellStyle name="Normal 8 7 3" xfId="823" xr:uid="{D03B185C-36B8-43BC-86F6-C1BB950313EA}"/>
    <cellStyle name="Normal 8 7 3 2" xfId="2224" xr:uid="{D59FE84B-4761-4C76-B34E-794AA2640CEC}"/>
    <cellStyle name="Normal 8 7 3 3" xfId="3989" xr:uid="{DC22EC4D-4DA0-457C-AA51-0046241AD342}"/>
    <cellStyle name="Normal 8 7 3 4" xfId="3990" xr:uid="{4E8A2604-394A-46BD-8A38-44CB07F8EC5A}"/>
    <cellStyle name="Normal 8 7 4" xfId="2225" xr:uid="{04C8C6EF-5B8B-4839-B35B-F59309E0BE64}"/>
    <cellStyle name="Normal 8 7 4 2" xfId="3991" xr:uid="{AE302E64-00AA-4DC3-99B9-B5E9D7184BE6}"/>
    <cellStyle name="Normal 8 7 4 3" xfId="3992" xr:uid="{23AC2B68-8D32-4C22-BC1D-E40FECB62988}"/>
    <cellStyle name="Normal 8 7 4 4" xfId="3993" xr:uid="{9B5BA53F-7C72-4BAD-97A3-E29DECBDE9E5}"/>
    <cellStyle name="Normal 8 7 5" xfId="3994" xr:uid="{E1850EBD-A7FD-46AE-A810-1A93AF09D3E9}"/>
    <cellStyle name="Normal 8 7 6" xfId="3995" xr:uid="{DB889861-5AE7-4721-A0B5-8160E4B09F8B}"/>
    <cellStyle name="Normal 8 7 7" xfId="3996" xr:uid="{1247CC86-918B-4830-B688-388CA2065387}"/>
    <cellStyle name="Normal 8 8" xfId="399" xr:uid="{BB34BF06-56CB-4160-9CE4-B9B09F85425A}"/>
    <cellStyle name="Normal 8 8 2" xfId="824" xr:uid="{4B9BA7C4-B0EC-4D45-A65E-091924E9DE28}"/>
    <cellStyle name="Normal 8 8 2 2" xfId="2226" xr:uid="{2D2DCBE3-21BB-4ACF-B82B-FB58371E734F}"/>
    <cellStyle name="Normal 8 8 2 3" xfId="3997" xr:uid="{9062C5A9-6B1E-4F2D-8E17-8030BA13BF79}"/>
    <cellStyle name="Normal 8 8 2 4" xfId="3998" xr:uid="{CD753BCC-EF65-48CB-8F4E-B13AC175D3B0}"/>
    <cellStyle name="Normal 8 8 3" xfId="2227" xr:uid="{B294B3C1-A473-42AB-AA22-B7DC34D32A8A}"/>
    <cellStyle name="Normal 8 8 3 2" xfId="3999" xr:uid="{307CBCD2-07EB-470E-877E-EB30A653FFF1}"/>
    <cellStyle name="Normal 8 8 3 3" xfId="4000" xr:uid="{B9C887E9-FF83-4E7A-AA67-FEFF189FD78B}"/>
    <cellStyle name="Normal 8 8 3 4" xfId="4001" xr:uid="{926EABD6-B775-4C6E-B1EA-56AB7391BE95}"/>
    <cellStyle name="Normal 8 8 4" xfId="4002" xr:uid="{A9D4D338-EA29-4514-88DE-E9749BB7FFE2}"/>
    <cellStyle name="Normal 8 8 5" xfId="4003" xr:uid="{DDB4E935-AC16-423D-8D9A-5874891A05DE}"/>
    <cellStyle name="Normal 8 8 6" xfId="4004" xr:uid="{96A95B7A-6D4C-4749-9948-A98742097859}"/>
    <cellStyle name="Normal 8 9" xfId="400" xr:uid="{E065671E-DA73-424C-8F60-5D28DAA352E1}"/>
    <cellStyle name="Normal 8 9 2" xfId="2228" xr:uid="{FC06069F-5381-440D-B4F4-5A6C7FE694A0}"/>
    <cellStyle name="Normal 8 9 2 2" xfId="4005" xr:uid="{EC85865A-E842-4079-8703-6CD2E390578F}"/>
    <cellStyle name="Normal 8 9 2 2 2" xfId="4410" xr:uid="{5A04AD5A-6B67-418F-A463-C9E26610D394}"/>
    <cellStyle name="Normal 8 9 2 2 3" xfId="4689" xr:uid="{7BF80A15-AD20-4B6D-AE3B-DC20F3EB621E}"/>
    <cellStyle name="Normal 8 9 2 3" xfId="4006" xr:uid="{62E91B0B-9703-488E-B756-8507EBC1E151}"/>
    <cellStyle name="Normal 8 9 2 4" xfId="4007" xr:uid="{AFD2D585-6658-4FCB-9137-B14A7F7DD516}"/>
    <cellStyle name="Normal 8 9 3" xfId="4008" xr:uid="{63650CB4-2073-4551-AFF5-4F941262A909}"/>
    <cellStyle name="Normal 8 9 3 2" xfId="5363" xr:uid="{C4A02D43-7ECE-44D0-BE31-1E8B4CA884D7}"/>
    <cellStyle name="Normal 8 9 4" xfId="4009" xr:uid="{FF7C337B-1E3A-4FB5-887D-6DB5A182A260}"/>
    <cellStyle name="Normal 8 9 4 2" xfId="4580" xr:uid="{5ACF487B-83F8-4952-BF9B-EEF67D5B7D89}"/>
    <cellStyle name="Normal 8 9 4 3" xfId="4690" xr:uid="{D1FA3177-13B9-4AD4-8979-74E4448A2BDB}"/>
    <cellStyle name="Normal 8 9 4 4" xfId="4609" xr:uid="{CC55A20C-B5C1-4792-8E2A-C05D8AC45D99}"/>
    <cellStyle name="Normal 8 9 5" xfId="4010" xr:uid="{F2D5AFDF-F1B3-450B-9E06-40675A7F81E2}"/>
    <cellStyle name="Normal 9" xfId="164" xr:uid="{04A180DD-3B91-48F4-AE66-7553C752F614}"/>
    <cellStyle name="Normal 9 10" xfId="401" xr:uid="{E91596FC-2BFC-4C63-818A-94208BE34640}"/>
    <cellStyle name="Normal 9 10 2" xfId="2229" xr:uid="{45B13644-F417-4A4B-96F0-826E3B18A028}"/>
    <cellStyle name="Normal 9 10 2 2" xfId="4011" xr:uid="{E6D871E6-3C2A-4E75-94C3-7D8CD97D6831}"/>
    <cellStyle name="Normal 9 10 2 3" xfId="4012" xr:uid="{0BB5F931-BA46-4298-858C-13544571381A}"/>
    <cellStyle name="Normal 9 10 2 4" xfId="4013" xr:uid="{BD7E1B54-AA7E-4855-930E-E01374558AFA}"/>
    <cellStyle name="Normal 9 10 3" xfId="4014" xr:uid="{CAD2055A-BF92-490B-A248-264ACC531C98}"/>
    <cellStyle name="Normal 9 10 4" xfId="4015" xr:uid="{ED5DB501-171D-49E4-83E8-1D65FFD19395}"/>
    <cellStyle name="Normal 9 10 5" xfId="4016" xr:uid="{ACDF96EA-908B-4EDD-84F8-0CFAE969DF45}"/>
    <cellStyle name="Normal 9 11" xfId="2230" xr:uid="{1D9C5597-70AE-4CA0-8658-1565CA82088B}"/>
    <cellStyle name="Normal 9 11 2" xfId="4017" xr:uid="{CC312428-5165-42E8-9A57-FDCB696826A5}"/>
    <cellStyle name="Normal 9 11 3" xfId="4018" xr:uid="{FAE842B2-D0F6-49B8-AF3B-28A276B3C0A0}"/>
    <cellStyle name="Normal 9 11 4" xfId="4019" xr:uid="{7907B96F-5665-4D57-8BF8-E555C8C35B5A}"/>
    <cellStyle name="Normal 9 12" xfId="4020" xr:uid="{E0AD84F6-4DA6-49E6-B5F2-81437A9801CB}"/>
    <cellStyle name="Normal 9 12 2" xfId="4021" xr:uid="{1DA9F478-67DE-497D-916E-182B75CF7948}"/>
    <cellStyle name="Normal 9 12 3" xfId="4022" xr:uid="{A9443B6A-E179-4E7E-88A5-934AEFE92F09}"/>
    <cellStyle name="Normal 9 12 4" xfId="4023" xr:uid="{50866238-EEDB-4ACF-AAEB-58A768E6DC90}"/>
    <cellStyle name="Normal 9 13" xfId="4024" xr:uid="{5741675A-7ADA-434A-A0E9-A40E93600CC8}"/>
    <cellStyle name="Normal 9 13 2" xfId="4025" xr:uid="{CD73D803-7C3E-49E1-80F5-46ACB9DF45E9}"/>
    <cellStyle name="Normal 9 14" xfId="4026" xr:uid="{B17FD92E-D583-4C01-A0BD-D1BC43963AC3}"/>
    <cellStyle name="Normal 9 15" xfId="4027" xr:uid="{84570F33-BC8C-4071-A41F-2A05BEC641A2}"/>
    <cellStyle name="Normal 9 16" xfId="4028" xr:uid="{DB27F8C0-5D86-4EFF-BF69-39E37AB855C0}"/>
    <cellStyle name="Normal 9 2" xfId="165" xr:uid="{F02BEBA3-0CA4-448B-95C8-8FD72E26CEEB}"/>
    <cellStyle name="Normal 9 2 2" xfId="402" xr:uid="{353BA01D-9AF7-4AE2-A97E-BFF1406822D1}"/>
    <cellStyle name="Normal 9 2 2 2" xfId="4672" xr:uid="{FA93BCB9-6158-4233-BF79-85361745E2CB}"/>
    <cellStyle name="Normal 9 2 3" xfId="4561" xr:uid="{25D627E4-BD65-48C6-8AAE-C7F15DAB34A4}"/>
    <cellStyle name="Normal 9 3" xfId="166" xr:uid="{75CFC3A2-DE34-4BE1-BFBA-1AB378E72E1C}"/>
    <cellStyle name="Normal 9 3 10" xfId="4029" xr:uid="{878982FC-5CB1-4320-8237-50014F8D3395}"/>
    <cellStyle name="Normal 9 3 11" xfId="4030" xr:uid="{DD4902A2-057D-4588-BD63-76E89DD01357}"/>
    <cellStyle name="Normal 9 3 2" xfId="167" xr:uid="{66D3B29A-6BC0-4366-AFEC-9EC4D2E84AB5}"/>
    <cellStyle name="Normal 9 3 2 2" xfId="168" xr:uid="{8AA425DB-2F75-4296-A8E7-2C47F5894264}"/>
    <cellStyle name="Normal 9 3 2 2 2" xfId="403" xr:uid="{0D0A117A-BB9E-404C-8DC4-17E34E6834F8}"/>
    <cellStyle name="Normal 9 3 2 2 2 2" xfId="825" xr:uid="{F7A7F7A8-26E3-4BCF-9A2F-F55B04961351}"/>
    <cellStyle name="Normal 9 3 2 2 2 2 2" xfId="826" xr:uid="{4B3871CC-F6A1-479F-BAE4-6E57136EF003}"/>
    <cellStyle name="Normal 9 3 2 2 2 2 2 2" xfId="2231" xr:uid="{EF34F5E7-A006-4FA9-88F7-8351B02B99F8}"/>
    <cellStyle name="Normal 9 3 2 2 2 2 2 2 2" xfId="2232" xr:uid="{0F0BDD7B-BC67-4497-B1CA-94032482B8AE}"/>
    <cellStyle name="Normal 9 3 2 2 2 2 2 3" xfId="2233" xr:uid="{8A91E474-ECB1-4439-968E-AA3CF8CAEEDF}"/>
    <cellStyle name="Normal 9 3 2 2 2 2 3" xfId="2234" xr:uid="{2DA10B6E-12BD-4FF2-95A7-411516971606}"/>
    <cellStyle name="Normal 9 3 2 2 2 2 3 2" xfId="2235" xr:uid="{F2D3DE97-9E2F-49F4-B26D-5245D8BEC212}"/>
    <cellStyle name="Normal 9 3 2 2 2 2 4" xfId="2236" xr:uid="{84963963-D39C-4021-AAC9-28F626390682}"/>
    <cellStyle name="Normal 9 3 2 2 2 3" xfId="827" xr:uid="{CDC51ABB-4F27-42F3-8CC1-EC73EAD90014}"/>
    <cellStyle name="Normal 9 3 2 2 2 3 2" xfId="2237" xr:uid="{A860FC34-9BA5-45B1-9217-3610DCDEFB53}"/>
    <cellStyle name="Normal 9 3 2 2 2 3 2 2" xfId="2238" xr:uid="{1DD38497-DEF9-4906-9F27-003766A9D709}"/>
    <cellStyle name="Normal 9 3 2 2 2 3 3" xfId="2239" xr:uid="{965465B7-9BF1-4FAA-ADAD-6FDAB598C039}"/>
    <cellStyle name="Normal 9 3 2 2 2 3 4" xfId="4031" xr:uid="{C79AFCD1-886B-4EDC-A62D-399608BCB9E8}"/>
    <cellStyle name="Normal 9 3 2 2 2 4" xfId="2240" xr:uid="{DD698271-A6C9-4F69-8891-E92DE52CB338}"/>
    <cellStyle name="Normal 9 3 2 2 2 4 2" xfId="2241" xr:uid="{7BE43BEB-EB07-439E-A1A9-234DB8768B40}"/>
    <cellStyle name="Normal 9 3 2 2 2 5" xfId="2242" xr:uid="{6677EE17-E2D1-40F0-928B-8AEFA27EE2D4}"/>
    <cellStyle name="Normal 9 3 2 2 2 6" xfId="4032" xr:uid="{CF763F3B-BCEE-4E95-A44E-EA1E216D2E3B}"/>
    <cellStyle name="Normal 9 3 2 2 3" xfId="404" xr:uid="{C90ECFDC-6E14-484E-95C1-A4EDB87846F8}"/>
    <cellStyle name="Normal 9 3 2 2 3 2" xfId="828" xr:uid="{1A116982-E44E-47A2-BC7F-F8D3E6F7452A}"/>
    <cellStyle name="Normal 9 3 2 2 3 2 2" xfId="829" xr:uid="{B257D169-541C-43BD-83AC-260D21C9D643}"/>
    <cellStyle name="Normal 9 3 2 2 3 2 2 2" xfId="2243" xr:uid="{C803BB7D-AA6F-491B-A9DD-8DB1282206B2}"/>
    <cellStyle name="Normal 9 3 2 2 3 2 2 2 2" xfId="2244" xr:uid="{6BE8FB21-3655-4FFE-AB77-70AAA0889278}"/>
    <cellStyle name="Normal 9 3 2 2 3 2 2 3" xfId="2245" xr:uid="{D0CE3027-F38F-4F4E-A8F2-1B0920E0A652}"/>
    <cellStyle name="Normal 9 3 2 2 3 2 3" xfId="2246" xr:uid="{A7040F7B-5FBA-40D5-A84F-0C9D5D4F011F}"/>
    <cellStyle name="Normal 9 3 2 2 3 2 3 2" xfId="2247" xr:uid="{2AED7041-6189-48C4-926F-58C39E2BF3A2}"/>
    <cellStyle name="Normal 9 3 2 2 3 2 4" xfId="2248" xr:uid="{FEC31ED9-7D03-449E-93D9-BEC8527ADD7D}"/>
    <cellStyle name="Normal 9 3 2 2 3 3" xfId="830" xr:uid="{B2F124BC-4035-48DD-A139-B0B9509B120D}"/>
    <cellStyle name="Normal 9 3 2 2 3 3 2" xfId="2249" xr:uid="{B91F1E45-572D-4B93-B674-792A818FE0AD}"/>
    <cellStyle name="Normal 9 3 2 2 3 3 2 2" xfId="2250" xr:uid="{3D73F8C6-A8BA-4364-BD01-AFCFF19C8738}"/>
    <cellStyle name="Normal 9 3 2 2 3 3 3" xfId="2251" xr:uid="{10C91D96-19E6-43FE-8FB2-3CA663A4A675}"/>
    <cellStyle name="Normal 9 3 2 2 3 4" xfId="2252" xr:uid="{4429E3D2-8176-4A39-AE5A-E733848C0717}"/>
    <cellStyle name="Normal 9 3 2 2 3 4 2" xfId="2253" xr:uid="{BC4AA33B-539E-4077-8E16-65A0DA352B0E}"/>
    <cellStyle name="Normal 9 3 2 2 3 5" xfId="2254" xr:uid="{46A26D67-86E0-4390-8633-F89310412634}"/>
    <cellStyle name="Normal 9 3 2 2 4" xfId="831" xr:uid="{F3D132B8-2E84-4DB8-B1E9-6A6E4B96FF88}"/>
    <cellStyle name="Normal 9 3 2 2 4 2" xfId="832" xr:uid="{81077F1E-6B92-46A9-A653-8ADA66C782AE}"/>
    <cellStyle name="Normal 9 3 2 2 4 2 2" xfId="2255" xr:uid="{AB40066F-7EF2-480D-BCE7-356C1E335AF3}"/>
    <cellStyle name="Normal 9 3 2 2 4 2 2 2" xfId="2256" xr:uid="{E276D4FF-1E25-4BE5-9918-6EF237C402EB}"/>
    <cellStyle name="Normal 9 3 2 2 4 2 3" xfId="2257" xr:uid="{ABF2A4D0-08C5-4436-94A8-7554924433D5}"/>
    <cellStyle name="Normal 9 3 2 2 4 3" xfId="2258" xr:uid="{0E5E473D-8827-4C84-B796-E1CDA471E468}"/>
    <cellStyle name="Normal 9 3 2 2 4 3 2" xfId="2259" xr:uid="{DED87356-5E21-4A2E-B910-F9801C619FB3}"/>
    <cellStyle name="Normal 9 3 2 2 4 4" xfId="2260" xr:uid="{9E0A77D1-FB78-4715-A5D9-F33EC9A8C90C}"/>
    <cellStyle name="Normal 9 3 2 2 5" xfId="833" xr:uid="{92523A74-C6AF-4805-B538-BE274B581AB2}"/>
    <cellStyle name="Normal 9 3 2 2 5 2" xfId="2261" xr:uid="{6CCF9982-979F-456C-8546-616D0529A8ED}"/>
    <cellStyle name="Normal 9 3 2 2 5 2 2" xfId="2262" xr:uid="{D19A9536-4556-4FC7-94E8-5535BE84EEF9}"/>
    <cellStyle name="Normal 9 3 2 2 5 3" xfId="2263" xr:uid="{E8328AAF-C1E8-410A-82AB-642375808A92}"/>
    <cellStyle name="Normal 9 3 2 2 5 4" xfId="4033" xr:uid="{0805005B-AF8C-4520-9FCA-ABCB6334D58B}"/>
    <cellStyle name="Normal 9 3 2 2 6" xfId="2264" xr:uid="{DA1B2428-7476-406F-8E0D-CF7644E2958B}"/>
    <cellStyle name="Normal 9 3 2 2 6 2" xfId="2265" xr:uid="{B747A296-8097-4679-8C51-DA7BAFF5AEF6}"/>
    <cellStyle name="Normal 9 3 2 2 7" xfId="2266" xr:uid="{DDAFD2B5-A354-4F5D-AC50-ACD8E8168D4F}"/>
    <cellStyle name="Normal 9 3 2 2 8" xfId="4034" xr:uid="{3958DAA2-166B-4AE3-8D80-F2061E4D8A7B}"/>
    <cellStyle name="Normal 9 3 2 3" xfId="405" xr:uid="{8FD6C7D8-D016-42B8-99E0-5AE005490FB8}"/>
    <cellStyle name="Normal 9 3 2 3 2" xfId="834" xr:uid="{CC95C7CE-6C49-47DB-9BDA-B99BE10CF011}"/>
    <cellStyle name="Normal 9 3 2 3 2 2" xfId="835" xr:uid="{C3964643-AF93-4B3D-93DC-7C0AF7DB913C}"/>
    <cellStyle name="Normal 9 3 2 3 2 2 2" xfId="2267" xr:uid="{C8571B79-7F8B-4C8B-B35E-8DF44D9F1329}"/>
    <cellStyle name="Normal 9 3 2 3 2 2 2 2" xfId="2268" xr:uid="{19AE7D62-A44B-43AD-A7D4-46F699C5E3A4}"/>
    <cellStyle name="Normal 9 3 2 3 2 2 3" xfId="2269" xr:uid="{482FC575-6BB5-4DA5-9708-328D31C1A8ED}"/>
    <cellStyle name="Normal 9 3 2 3 2 3" xfId="2270" xr:uid="{F7254D3D-7812-420E-8F28-4CE616432F6F}"/>
    <cellStyle name="Normal 9 3 2 3 2 3 2" xfId="2271" xr:uid="{952C13FC-DDAC-4F91-AEDF-E3C8CFE1E804}"/>
    <cellStyle name="Normal 9 3 2 3 2 4" xfId="2272" xr:uid="{19543914-EA19-4D7E-BC9A-77EA993B0343}"/>
    <cellStyle name="Normal 9 3 2 3 3" xfId="836" xr:uid="{CF4D9570-AE95-4C8A-A067-4E8358834561}"/>
    <cellStyle name="Normal 9 3 2 3 3 2" xfId="2273" xr:uid="{B44A8882-FBD4-4DBD-8E31-2573F8863886}"/>
    <cellStyle name="Normal 9 3 2 3 3 2 2" xfId="2274" xr:uid="{3FB35500-7F1B-4F5F-840E-CCFF4E97AEC2}"/>
    <cellStyle name="Normal 9 3 2 3 3 3" xfId="2275" xr:uid="{1AF34E6C-A3EF-4CED-9183-34C2C417BEED}"/>
    <cellStyle name="Normal 9 3 2 3 3 4" xfId="4035" xr:uid="{966D07B7-CE9B-415D-9C7A-9A11D365E8C3}"/>
    <cellStyle name="Normal 9 3 2 3 4" xfId="2276" xr:uid="{BE41A98A-0FB7-4437-B692-30C6D700A88D}"/>
    <cellStyle name="Normal 9 3 2 3 4 2" xfId="2277" xr:uid="{ED16A18D-56D1-4E87-B651-6CA52DEDD916}"/>
    <cellStyle name="Normal 9 3 2 3 5" xfId="2278" xr:uid="{B394FB98-BB66-45F8-BE9D-267E6D2A707E}"/>
    <cellStyle name="Normal 9 3 2 3 6" xfId="4036" xr:uid="{51DF5E1A-445F-4BD5-A7BD-48246AFFDD67}"/>
    <cellStyle name="Normal 9 3 2 4" xfId="406" xr:uid="{FDFED159-B121-45E1-9CBE-4650F431DC08}"/>
    <cellStyle name="Normal 9 3 2 4 2" xfId="837" xr:uid="{EE4D10CB-2AA0-4FE4-B756-FC775D7E4928}"/>
    <cellStyle name="Normal 9 3 2 4 2 2" xfId="838" xr:uid="{9D97688A-0400-494F-9DE0-D900B155D526}"/>
    <cellStyle name="Normal 9 3 2 4 2 2 2" xfId="2279" xr:uid="{FF83B815-6CE2-4B4E-8478-C638960E33DF}"/>
    <cellStyle name="Normal 9 3 2 4 2 2 2 2" xfId="2280" xr:uid="{8A01A3B9-77FD-4794-B44E-5C42DDDEB88E}"/>
    <cellStyle name="Normal 9 3 2 4 2 2 3" xfId="2281" xr:uid="{A3069CB3-AD3C-4E28-9DAF-84F9B0949A64}"/>
    <cellStyle name="Normal 9 3 2 4 2 3" xfId="2282" xr:uid="{33F920FF-C185-41FE-8545-149E513668EF}"/>
    <cellStyle name="Normal 9 3 2 4 2 3 2" xfId="2283" xr:uid="{FCBDBFF6-C9E2-4777-B77B-9AC1D016E336}"/>
    <cellStyle name="Normal 9 3 2 4 2 4" xfId="2284" xr:uid="{3ABE239F-0213-48EE-A065-DCE7CBD0257F}"/>
    <cellStyle name="Normal 9 3 2 4 3" xfId="839" xr:uid="{D72BFEE0-C288-44CA-8E8C-CC002390331D}"/>
    <cellStyle name="Normal 9 3 2 4 3 2" xfId="2285" xr:uid="{29F8634D-C3F1-4E10-AEED-1288F6A925A1}"/>
    <cellStyle name="Normal 9 3 2 4 3 2 2" xfId="2286" xr:uid="{DDE9EA22-6F27-4501-9DED-96DF2E1ADCC9}"/>
    <cellStyle name="Normal 9 3 2 4 3 3" xfId="2287" xr:uid="{F0121806-CC1A-4590-8F73-A0F63F12AE5A}"/>
    <cellStyle name="Normal 9 3 2 4 4" xfId="2288" xr:uid="{69EE0315-55E9-477F-B048-634ECC9583C8}"/>
    <cellStyle name="Normal 9 3 2 4 4 2" xfId="2289" xr:uid="{333CD17F-D67A-4B80-9C2A-533F8AA98ECB}"/>
    <cellStyle name="Normal 9 3 2 4 5" xfId="2290" xr:uid="{A23CC6C9-FD65-4FE6-8E5F-1B2688E71A76}"/>
    <cellStyle name="Normal 9 3 2 5" xfId="407" xr:uid="{9F71852B-E91F-4853-992A-08E6A3414545}"/>
    <cellStyle name="Normal 9 3 2 5 2" xfId="840" xr:uid="{9838806E-36A2-4348-A7AA-31EB4990C05F}"/>
    <cellStyle name="Normal 9 3 2 5 2 2" xfId="2291" xr:uid="{8DEDA428-A6E6-43A4-910D-FC146762464E}"/>
    <cellStyle name="Normal 9 3 2 5 2 2 2" xfId="2292" xr:uid="{0E8BCBA5-133E-4A2A-BCE7-7E331C5639E1}"/>
    <cellStyle name="Normal 9 3 2 5 2 3" xfId="2293" xr:uid="{4FC2F12A-3117-4305-8567-5EF0ADB6B1B3}"/>
    <cellStyle name="Normal 9 3 2 5 3" xfId="2294" xr:uid="{BE1CB5C8-C29D-44CF-AD78-FA8039827DAF}"/>
    <cellStyle name="Normal 9 3 2 5 3 2" xfId="2295" xr:uid="{C4BC3806-152E-49B9-A95A-DCF068F4F2DA}"/>
    <cellStyle name="Normal 9 3 2 5 4" xfId="2296" xr:uid="{D4C6263A-9DE7-4B25-8CA2-367741E2D6BF}"/>
    <cellStyle name="Normal 9 3 2 6" xfId="841" xr:uid="{8792E024-31ED-483C-8B70-A17A9D85C39C}"/>
    <cellStyle name="Normal 9 3 2 6 2" xfId="2297" xr:uid="{E4F55BD4-ACC4-4F30-AD6B-C4615012AC49}"/>
    <cellStyle name="Normal 9 3 2 6 2 2" xfId="2298" xr:uid="{A432876D-0B8C-414F-BE2A-3D063C563EBB}"/>
    <cellStyle name="Normal 9 3 2 6 3" xfId="2299" xr:uid="{B010098B-8323-41A6-87E6-AD05A673A299}"/>
    <cellStyle name="Normal 9 3 2 6 4" xfId="4037" xr:uid="{F0F95AC1-6714-4129-8556-51E54F84A4D3}"/>
    <cellStyle name="Normal 9 3 2 7" xfId="2300" xr:uid="{36EC811B-D174-40B9-ACF4-9D16EF33AD54}"/>
    <cellStyle name="Normal 9 3 2 7 2" xfId="2301" xr:uid="{B9B3E20E-7FEE-47B2-9DDD-DB1A292CAED2}"/>
    <cellStyle name="Normal 9 3 2 8" xfId="2302" xr:uid="{8F301A9B-7D1C-4B3C-A0DC-00BAF3993432}"/>
    <cellStyle name="Normal 9 3 2 9" xfId="4038" xr:uid="{E7E71E68-33BC-40F6-A118-9D1A39EB1155}"/>
    <cellStyle name="Normal 9 3 3" xfId="169" xr:uid="{C5AB19FD-B8E3-4B42-9854-B4C968569927}"/>
    <cellStyle name="Normal 9 3 3 2" xfId="170" xr:uid="{51B847E8-0DE8-4781-B379-6C0ED79F65FF}"/>
    <cellStyle name="Normal 9 3 3 2 2" xfId="842" xr:uid="{138E2AD5-27A2-49E8-8E9A-03376340DFED}"/>
    <cellStyle name="Normal 9 3 3 2 2 2" xfId="843" xr:uid="{AD55254D-F648-4AC5-8C29-0A78799FFED3}"/>
    <cellStyle name="Normal 9 3 3 2 2 2 2" xfId="2303" xr:uid="{6E7C7842-D277-480D-817C-EBFDD4370A54}"/>
    <cellStyle name="Normal 9 3 3 2 2 2 2 2" xfId="2304" xr:uid="{B0765515-7324-40C8-9BC6-8BF530D09D3F}"/>
    <cellStyle name="Normal 9 3 3 2 2 2 3" xfId="2305" xr:uid="{019FC6C6-3F00-4C71-8BEE-4BE926914A4C}"/>
    <cellStyle name="Normal 9 3 3 2 2 3" xfId="2306" xr:uid="{B65DAD95-25B6-488B-BF8F-6F3FE874F021}"/>
    <cellStyle name="Normal 9 3 3 2 2 3 2" xfId="2307" xr:uid="{D22F2D28-C6C7-4128-8BFD-0EF811884A3F}"/>
    <cellStyle name="Normal 9 3 3 2 2 4" xfId="2308" xr:uid="{178C6D4F-FD88-4B13-BCAA-8DD2316A3214}"/>
    <cellStyle name="Normal 9 3 3 2 3" xfId="844" xr:uid="{857E7DA2-AED9-4AF5-9261-F1F48D78DC23}"/>
    <cellStyle name="Normal 9 3 3 2 3 2" xfId="2309" xr:uid="{F6B629A6-95ED-45EB-BDA8-83150BE23CB6}"/>
    <cellStyle name="Normal 9 3 3 2 3 2 2" xfId="2310" xr:uid="{4FB379F3-1330-42ED-A712-BE6A839AB781}"/>
    <cellStyle name="Normal 9 3 3 2 3 3" xfId="2311" xr:uid="{E441F827-3808-4F7F-837C-BE0D91C5A7F6}"/>
    <cellStyle name="Normal 9 3 3 2 3 4" xfId="4039" xr:uid="{7F5D0505-7054-4064-94D9-7DD398383873}"/>
    <cellStyle name="Normal 9 3 3 2 4" xfId="2312" xr:uid="{2261F83C-C060-445E-8414-4C4415C8E73A}"/>
    <cellStyle name="Normal 9 3 3 2 4 2" xfId="2313" xr:uid="{AE930BC6-6002-476B-B405-E5AF435FF170}"/>
    <cellStyle name="Normal 9 3 3 2 5" xfId="2314" xr:uid="{031E3798-5A2A-4D98-8987-941B765FF9B8}"/>
    <cellStyle name="Normal 9 3 3 2 6" xfId="4040" xr:uid="{0889ADE7-7542-4EAA-A235-80A0D048CBA0}"/>
    <cellStyle name="Normal 9 3 3 3" xfId="408" xr:uid="{8CBD9478-7B95-4BCD-B66F-15B2066B31EC}"/>
    <cellStyle name="Normal 9 3 3 3 2" xfId="845" xr:uid="{304EEF50-E9F7-4147-B3C2-184E0862CC9C}"/>
    <cellStyle name="Normal 9 3 3 3 2 2" xfId="846" xr:uid="{BABE343B-5CC5-43E3-A00A-D56CD84E11E8}"/>
    <cellStyle name="Normal 9 3 3 3 2 2 2" xfId="2315" xr:uid="{D898C329-FD3C-4279-B21B-F24F2743B091}"/>
    <cellStyle name="Normal 9 3 3 3 2 2 2 2" xfId="2316" xr:uid="{DE6E5B6F-69E6-4EEC-A83B-84FD201D690E}"/>
    <cellStyle name="Normal 9 3 3 3 2 2 2 2 2" xfId="4765" xr:uid="{6CF6521E-200B-4942-A55A-9C7EE905E9BE}"/>
    <cellStyle name="Normal 9 3 3 3 2 2 3" xfId="2317" xr:uid="{FA861A78-E0DB-474E-9863-CAC6C3EC13F2}"/>
    <cellStyle name="Normal 9 3 3 3 2 2 3 2" xfId="4766" xr:uid="{A3F0C7E0-648A-4D63-8481-79686355FD86}"/>
    <cellStyle name="Normal 9 3 3 3 2 3" xfId="2318" xr:uid="{345418C2-E430-4FC1-841D-9A04A9373D45}"/>
    <cellStyle name="Normal 9 3 3 3 2 3 2" xfId="2319" xr:uid="{B3225217-26B5-4B82-B07E-BA67DCC266D9}"/>
    <cellStyle name="Normal 9 3 3 3 2 3 2 2" xfId="4768" xr:uid="{250B06DF-BA78-4C55-8083-78222AA6C3F1}"/>
    <cellStyle name="Normal 9 3 3 3 2 3 3" xfId="4767" xr:uid="{AF4E34D2-2959-4B47-95A5-3A47017BA06F}"/>
    <cellStyle name="Normal 9 3 3 3 2 4" xfId="2320" xr:uid="{AB629A75-722D-4A09-8445-F3FD7F0BE213}"/>
    <cellStyle name="Normal 9 3 3 3 2 4 2" xfId="4769" xr:uid="{D52264C8-3DAF-4FD7-8881-219749593044}"/>
    <cellStyle name="Normal 9 3 3 3 3" xfId="847" xr:uid="{49ACFEF4-01B1-4C33-A3A9-6843B8AE914D}"/>
    <cellStyle name="Normal 9 3 3 3 3 2" xfId="2321" xr:uid="{ED281CCD-4E0B-4EC9-A202-7E659C6FF312}"/>
    <cellStyle name="Normal 9 3 3 3 3 2 2" xfId="2322" xr:uid="{A6EA5992-0D52-4834-830C-08D579AA1CC0}"/>
    <cellStyle name="Normal 9 3 3 3 3 2 2 2" xfId="4772" xr:uid="{5C5401DC-543F-4436-9558-D7957BA8E3BE}"/>
    <cellStyle name="Normal 9 3 3 3 3 2 3" xfId="4771" xr:uid="{9ACFBB25-859C-4637-9CFF-9D4CC4E4C12F}"/>
    <cellStyle name="Normal 9 3 3 3 3 3" xfId="2323" xr:uid="{5A55872C-0F0A-4D8C-93CC-71690E333AAF}"/>
    <cellStyle name="Normal 9 3 3 3 3 3 2" xfId="4773" xr:uid="{8F68B34F-D64E-4F53-95FA-5FFCD02505DC}"/>
    <cellStyle name="Normal 9 3 3 3 3 4" xfId="4770" xr:uid="{DAA22478-6792-4A69-AA4F-699933E8F099}"/>
    <cellStyle name="Normal 9 3 3 3 4" xfId="2324" xr:uid="{0D846C53-9BC4-4604-9D55-571DFB4BD8C6}"/>
    <cellStyle name="Normal 9 3 3 3 4 2" xfId="2325" xr:uid="{4475D6AC-A2F7-4C71-8484-AD7E6EC89669}"/>
    <cellStyle name="Normal 9 3 3 3 4 2 2" xfId="4775" xr:uid="{244A017D-CA70-4FDD-9401-B5B7808B3F29}"/>
    <cellStyle name="Normal 9 3 3 3 4 3" xfId="4774" xr:uid="{31BB7A15-C4AA-405F-9F38-9B58B8D4484C}"/>
    <cellStyle name="Normal 9 3 3 3 5" xfId="2326" xr:uid="{28DF4356-12A5-456D-94C9-0277B378EC93}"/>
    <cellStyle name="Normal 9 3 3 3 5 2" xfId="4776" xr:uid="{E4758A43-C10A-44AF-8B18-177EF1C7B547}"/>
    <cellStyle name="Normal 9 3 3 4" xfId="409" xr:uid="{DD389A27-A9BE-48FB-BAAD-1879C1E88E88}"/>
    <cellStyle name="Normal 9 3 3 4 2" xfId="848" xr:uid="{A46248FA-2D4F-4A2E-A594-22A9207C33DE}"/>
    <cellStyle name="Normal 9 3 3 4 2 2" xfId="2327" xr:uid="{3A35C99B-F71F-41E2-8149-703D931A5080}"/>
    <cellStyle name="Normal 9 3 3 4 2 2 2" xfId="2328" xr:uid="{6B6BCD8D-C378-426E-BC6D-76446FC964DB}"/>
    <cellStyle name="Normal 9 3 3 4 2 2 2 2" xfId="4780" xr:uid="{53D81253-6D80-4942-AA61-C1CD3A9FAA8E}"/>
    <cellStyle name="Normal 9 3 3 4 2 2 3" xfId="4779" xr:uid="{FAFE6FA2-B768-4EC6-94AD-D3623153E7FA}"/>
    <cellStyle name="Normal 9 3 3 4 2 3" xfId="2329" xr:uid="{DA11E32E-CACF-4694-94F4-FFCA1FFA3D7A}"/>
    <cellStyle name="Normal 9 3 3 4 2 3 2" xfId="4781" xr:uid="{B5F819CD-E0AE-4A6C-9006-CD95EFFD44A4}"/>
    <cellStyle name="Normal 9 3 3 4 2 4" xfId="4778" xr:uid="{F03DE1B8-5268-4B9A-8372-3A95B6F58CE8}"/>
    <cellStyle name="Normal 9 3 3 4 3" xfId="2330" xr:uid="{71DDD9E3-A64E-4538-B872-6107BB646EE8}"/>
    <cellStyle name="Normal 9 3 3 4 3 2" xfId="2331" xr:uid="{AFB34E8B-77E6-4CF6-82EE-4129F0896208}"/>
    <cellStyle name="Normal 9 3 3 4 3 2 2" xfId="4783" xr:uid="{0FEDAF18-3EF3-4477-877B-F6410A4390CD}"/>
    <cellStyle name="Normal 9 3 3 4 3 3" xfId="4782" xr:uid="{87EC8B3A-C12A-4E6E-B169-F0F860506FFD}"/>
    <cellStyle name="Normal 9 3 3 4 4" xfId="2332" xr:uid="{AAC8F89F-003E-4E55-A4A7-733C133EC66C}"/>
    <cellStyle name="Normal 9 3 3 4 4 2" xfId="4784" xr:uid="{63C9EB1C-DA98-431F-AF35-85A5BC0AD4B9}"/>
    <cellStyle name="Normal 9 3 3 4 5" xfId="4777" xr:uid="{5D49E801-97D6-4609-84E9-92B4488908F1}"/>
    <cellStyle name="Normal 9 3 3 5" xfId="849" xr:uid="{B5842AF8-2BC3-42E0-BECD-ACA816AFAA00}"/>
    <cellStyle name="Normal 9 3 3 5 2" xfId="2333" xr:uid="{EB9420C8-019F-4518-8032-A69B75878D06}"/>
    <cellStyle name="Normal 9 3 3 5 2 2" xfId="2334" xr:uid="{821A6576-7489-4BC3-AF63-2C68CCBAE823}"/>
    <cellStyle name="Normal 9 3 3 5 2 2 2" xfId="4787" xr:uid="{EF4F94DB-3756-4CBA-B4B4-2B33D2D63B20}"/>
    <cellStyle name="Normal 9 3 3 5 2 3" xfId="4786" xr:uid="{313C96C0-E693-41A6-BDA4-7B063DB3516B}"/>
    <cellStyle name="Normal 9 3 3 5 3" xfId="2335" xr:uid="{DA632D5E-7D9F-46DB-8456-9E0085054F34}"/>
    <cellStyle name="Normal 9 3 3 5 3 2" xfId="4788" xr:uid="{F46D72E2-A834-4264-A6F3-F38A1B2F8162}"/>
    <cellStyle name="Normal 9 3 3 5 4" xfId="4041" xr:uid="{CD81066A-3001-4CE4-B1E5-41BA70E63922}"/>
    <cellStyle name="Normal 9 3 3 5 4 2" xfId="4789" xr:uid="{C8E7DA93-0B00-46DD-9789-09FC82F3D794}"/>
    <cellStyle name="Normal 9 3 3 5 5" xfId="4785" xr:uid="{D5746BB6-AC13-46CC-B136-29D5FA9F4FAF}"/>
    <cellStyle name="Normal 9 3 3 6" xfId="2336" xr:uid="{1D77B8E8-8580-48E7-B1EF-BECE9AEABDBB}"/>
    <cellStyle name="Normal 9 3 3 6 2" xfId="2337" xr:uid="{9C5594C1-896E-48D6-88C5-5111DAD9820C}"/>
    <cellStyle name="Normal 9 3 3 6 2 2" xfId="4791" xr:uid="{ED9C82F6-565C-4263-8B24-29D4526162A8}"/>
    <cellStyle name="Normal 9 3 3 6 3" xfId="4790" xr:uid="{39C8DEFD-B19D-46B3-8392-F833C496606F}"/>
    <cellStyle name="Normal 9 3 3 7" xfId="2338" xr:uid="{8B353924-88B9-4C9A-BB18-58B2A2F74064}"/>
    <cellStyle name="Normal 9 3 3 7 2" xfId="4792" xr:uid="{BD82A3D2-A7E7-45E4-B5AA-7DC7D0FE8776}"/>
    <cellStyle name="Normal 9 3 3 8" xfId="4042" xr:uid="{3EC6A90E-B966-47B1-8965-3CAE9888A3C6}"/>
    <cellStyle name="Normal 9 3 3 8 2" xfId="4793" xr:uid="{30738EAB-6E6E-4686-98C7-F6C5249257EF}"/>
    <cellStyle name="Normal 9 3 4" xfId="171" xr:uid="{B609EA9E-762A-473D-85A0-00223456E5A3}"/>
    <cellStyle name="Normal 9 3 4 2" xfId="450" xr:uid="{F5D429DD-85C9-468D-AF13-83398214B175}"/>
    <cellStyle name="Normal 9 3 4 2 2" xfId="850" xr:uid="{DC5BDAD8-77A5-4035-95E3-5BE471D09834}"/>
    <cellStyle name="Normal 9 3 4 2 2 2" xfId="2339" xr:uid="{1CC397EF-F737-47A8-B532-C133B44F717C}"/>
    <cellStyle name="Normal 9 3 4 2 2 2 2" xfId="2340" xr:uid="{0BCB410A-0401-48A5-A4C9-26E6A97263E9}"/>
    <cellStyle name="Normal 9 3 4 2 2 2 2 2" xfId="4798" xr:uid="{7E936F24-2A4B-4D03-AB1A-BD26056F5823}"/>
    <cellStyle name="Normal 9 3 4 2 2 2 3" xfId="4797" xr:uid="{73B60691-B4DE-477D-8EC9-64201297FC54}"/>
    <cellStyle name="Normal 9 3 4 2 2 3" xfId="2341" xr:uid="{3872D82C-57C9-47E4-AF3B-E7E86DBC0222}"/>
    <cellStyle name="Normal 9 3 4 2 2 3 2" xfId="4799" xr:uid="{7BA70272-91AB-4DF2-BD96-C0F60D30DCF1}"/>
    <cellStyle name="Normal 9 3 4 2 2 4" xfId="4043" xr:uid="{92268739-BBBE-42AF-B107-98BF766ABA4D}"/>
    <cellStyle name="Normal 9 3 4 2 2 4 2" xfId="4800" xr:uid="{73DD1D7A-E518-434D-AA59-614ED7CA83CE}"/>
    <cellStyle name="Normal 9 3 4 2 2 5" xfId="4796" xr:uid="{6BD3476B-3A5E-4A08-AB18-30CD8734E16B}"/>
    <cellStyle name="Normal 9 3 4 2 3" xfId="2342" xr:uid="{8B645773-AB62-4ABD-BA3B-8479FA38FDF9}"/>
    <cellStyle name="Normal 9 3 4 2 3 2" xfId="2343" xr:uid="{92B1ABF4-2F4A-47F4-BC3B-09C641ABDE78}"/>
    <cellStyle name="Normal 9 3 4 2 3 2 2" xfId="4802" xr:uid="{A1B77B15-25C2-4083-9ACD-AC818F08213A}"/>
    <cellStyle name="Normal 9 3 4 2 3 3" xfId="4801" xr:uid="{61A4A001-E072-4390-821D-6F2190A4BBDD}"/>
    <cellStyle name="Normal 9 3 4 2 4" xfId="2344" xr:uid="{2DD69D0B-32B9-4263-A9A9-C30B4CA36341}"/>
    <cellStyle name="Normal 9 3 4 2 4 2" xfId="4803" xr:uid="{3E2CADD1-00F9-453E-9788-D1D8A26C6D75}"/>
    <cellStyle name="Normal 9 3 4 2 5" xfId="4044" xr:uid="{AC094992-2B25-469E-90A6-C1D83DAC6AE9}"/>
    <cellStyle name="Normal 9 3 4 2 5 2" xfId="4804" xr:uid="{481FD892-A4C2-48FB-B61A-6581B9B44C06}"/>
    <cellStyle name="Normal 9 3 4 2 6" xfId="4795" xr:uid="{AEC087E0-F44B-4514-BC83-92C0C82D8DAC}"/>
    <cellStyle name="Normal 9 3 4 3" xfId="851" xr:uid="{E0582624-BCB7-451F-86EC-7B11AFD67116}"/>
    <cellStyle name="Normal 9 3 4 3 2" xfId="2345" xr:uid="{A846543B-7655-4833-B802-CDE0DBBD70E8}"/>
    <cellStyle name="Normal 9 3 4 3 2 2" xfId="2346" xr:uid="{6D208E1F-E835-4386-9FA5-9FF423F3E718}"/>
    <cellStyle name="Normal 9 3 4 3 2 2 2" xfId="4807" xr:uid="{8476DF7F-1AEF-4007-BBA0-EE75ABE7E983}"/>
    <cellStyle name="Normal 9 3 4 3 2 3" xfId="4806" xr:uid="{09D02287-8A78-4FBB-AE94-54AFFBAC0B0E}"/>
    <cellStyle name="Normal 9 3 4 3 3" xfId="2347" xr:uid="{B77551EE-52F3-49EA-B521-D108082EDA71}"/>
    <cellStyle name="Normal 9 3 4 3 3 2" xfId="4808" xr:uid="{3FACEB2C-6E3E-47BB-BF5E-5725BE77BB22}"/>
    <cellStyle name="Normal 9 3 4 3 4" xfId="4045" xr:uid="{5A2980A1-A27C-44AF-ADA9-E2F79A5A63BD}"/>
    <cellStyle name="Normal 9 3 4 3 4 2" xfId="4809" xr:uid="{C3BBC237-C3A3-478C-922F-E9B859C6E2B5}"/>
    <cellStyle name="Normal 9 3 4 3 5" xfId="4805" xr:uid="{CB57EA90-C4B2-40B5-BC01-4EC28BF206AE}"/>
    <cellStyle name="Normal 9 3 4 4" xfId="2348" xr:uid="{8FFE2A04-B681-4D6D-A41C-F265FE0F3C79}"/>
    <cellStyle name="Normal 9 3 4 4 2" xfId="2349" xr:uid="{356D93A1-5ED5-43B9-86C9-46BE07E8B38F}"/>
    <cellStyle name="Normal 9 3 4 4 2 2" xfId="4811" xr:uid="{EC844A2B-374A-4B23-A19E-05B26166FB4F}"/>
    <cellStyle name="Normal 9 3 4 4 3" xfId="4046" xr:uid="{F80236C0-3FAC-4EAB-8929-6C4CE45051A8}"/>
    <cellStyle name="Normal 9 3 4 4 3 2" xfId="4812" xr:uid="{F8BA9C16-42D2-4FD5-A019-8BAB0664CA73}"/>
    <cellStyle name="Normal 9 3 4 4 4" xfId="4047" xr:uid="{D8345921-177F-4664-A756-0C2E77EA798A}"/>
    <cellStyle name="Normal 9 3 4 4 4 2" xfId="4813" xr:uid="{9A92B87D-ADF8-4A3D-8356-D9B81DFD2CCC}"/>
    <cellStyle name="Normal 9 3 4 4 5" xfId="4810" xr:uid="{6058F9E6-136D-4D80-B7DC-4AAFF53D8547}"/>
    <cellStyle name="Normal 9 3 4 5" xfId="2350" xr:uid="{20AD1454-EC14-4BC7-9427-42555EF9113F}"/>
    <cellStyle name="Normal 9 3 4 5 2" xfId="4814" xr:uid="{E0B1BC18-3A6E-44F4-B709-15C365CF5271}"/>
    <cellStyle name="Normal 9 3 4 6" xfId="4048" xr:uid="{83E56042-C8E9-40BA-BB90-E7218C2CE171}"/>
    <cellStyle name="Normal 9 3 4 6 2" xfId="4815" xr:uid="{459B275C-534B-48C6-9C86-6587797C001E}"/>
    <cellStyle name="Normal 9 3 4 7" xfId="4049" xr:uid="{2C694D5C-1987-4570-9665-E67097997AA3}"/>
    <cellStyle name="Normal 9 3 4 7 2" xfId="4816" xr:uid="{A92E8DCD-8D14-4F58-AC06-55A0C28C2597}"/>
    <cellStyle name="Normal 9 3 4 8" xfId="4794" xr:uid="{7781F1FC-43DD-4D30-A36F-075A56104E30}"/>
    <cellStyle name="Normal 9 3 5" xfId="410" xr:uid="{0DE32A94-AD72-417B-BDDC-47520CC234E7}"/>
    <cellStyle name="Normal 9 3 5 2" xfId="852" xr:uid="{8B0BFDF6-8408-4495-A7B8-D174DF149E79}"/>
    <cellStyle name="Normal 9 3 5 2 2" xfId="853" xr:uid="{EC0B46B4-2137-4B17-BE55-A17A2E6D3BDA}"/>
    <cellStyle name="Normal 9 3 5 2 2 2" xfId="2351" xr:uid="{5080955D-C383-4167-932F-A183653A21D1}"/>
    <cellStyle name="Normal 9 3 5 2 2 2 2" xfId="2352" xr:uid="{2C5C9C3A-4DE5-4E70-96A3-1EC04FE13F3F}"/>
    <cellStyle name="Normal 9 3 5 2 2 2 2 2" xfId="4821" xr:uid="{9AF95FB2-2FE8-49BE-8490-D52E2526932A}"/>
    <cellStyle name="Normal 9 3 5 2 2 2 3" xfId="4820" xr:uid="{7C86D0BB-5904-4B43-AC76-D579B6623FAD}"/>
    <cellStyle name="Normal 9 3 5 2 2 3" xfId="2353" xr:uid="{380952E8-EE03-4343-9814-B9B83F9AA759}"/>
    <cellStyle name="Normal 9 3 5 2 2 3 2" xfId="4822" xr:uid="{8C09FE57-4BE3-474F-83DB-00A72B6CD3AA}"/>
    <cellStyle name="Normal 9 3 5 2 2 4" xfId="4819" xr:uid="{B313620D-3954-4079-B6DD-5A4810F85A53}"/>
    <cellStyle name="Normal 9 3 5 2 3" xfId="2354" xr:uid="{F8A2E4AF-7495-4DCA-A613-D31D1529CCD1}"/>
    <cellStyle name="Normal 9 3 5 2 3 2" xfId="2355" xr:uid="{0A4351E7-E1CA-4009-AD68-324556AC37FC}"/>
    <cellStyle name="Normal 9 3 5 2 3 2 2" xfId="4824" xr:uid="{FECF3724-807C-4E66-8179-74CB69FCBC6C}"/>
    <cellStyle name="Normal 9 3 5 2 3 3" xfId="4823" xr:uid="{74B9E464-E027-47B2-A5BA-D5A1AF554A77}"/>
    <cellStyle name="Normal 9 3 5 2 4" xfId="2356" xr:uid="{8922D0D0-D7CB-4D62-AC4B-6E6D1CCA2987}"/>
    <cellStyle name="Normal 9 3 5 2 4 2" xfId="4825" xr:uid="{0491D731-5660-4998-B431-C7C1FD89D25C}"/>
    <cellStyle name="Normal 9 3 5 2 5" xfId="4818" xr:uid="{D67B936C-DD68-4672-B6BD-E5B64E141B4B}"/>
    <cellStyle name="Normal 9 3 5 3" xfId="854" xr:uid="{6043C691-A993-476C-BAA7-A7C3B4FED02D}"/>
    <cellStyle name="Normal 9 3 5 3 2" xfId="2357" xr:uid="{AAFE3100-BEDC-4860-8156-8B5317B47228}"/>
    <cellStyle name="Normal 9 3 5 3 2 2" xfId="2358" xr:uid="{09185A0F-3C7E-4F6B-901E-0ED9E8B91DE8}"/>
    <cellStyle name="Normal 9 3 5 3 2 2 2" xfId="4828" xr:uid="{A9A4B583-2C74-4F3C-B395-60E992E932E5}"/>
    <cellStyle name="Normal 9 3 5 3 2 3" xfId="4827" xr:uid="{E52FF6DA-F01E-447A-A75E-533F54D3B82B}"/>
    <cellStyle name="Normal 9 3 5 3 3" xfId="2359" xr:uid="{A0ABCAF6-8369-452F-AAFD-A2ADA135CAFB}"/>
    <cellStyle name="Normal 9 3 5 3 3 2" xfId="4829" xr:uid="{3E99D593-B856-4FF5-8CE0-59E52FEDD0AC}"/>
    <cellStyle name="Normal 9 3 5 3 4" xfId="4050" xr:uid="{CC93241A-E1ED-48E7-8B86-1A69EB86025F}"/>
    <cellStyle name="Normal 9 3 5 3 4 2" xfId="4830" xr:uid="{B553BAEB-7E89-4795-8B15-2286719C7E5A}"/>
    <cellStyle name="Normal 9 3 5 3 5" xfId="4826" xr:uid="{0C6B0A4A-6BCB-4483-B08B-8E063AAB89E2}"/>
    <cellStyle name="Normal 9 3 5 4" xfId="2360" xr:uid="{F2C7053F-F777-41AB-9546-FE9F2E8EFE95}"/>
    <cellStyle name="Normal 9 3 5 4 2" xfId="2361" xr:uid="{E4DC6D58-7FFE-4408-9871-ADC9F7EDBC94}"/>
    <cellStyle name="Normal 9 3 5 4 2 2" xfId="4832" xr:uid="{E380F186-F4D7-4691-B74F-8EDF730DEBF2}"/>
    <cellStyle name="Normal 9 3 5 4 3" xfId="4831" xr:uid="{0EDB3F0C-55FE-4AC0-8356-A1902438FA20}"/>
    <cellStyle name="Normal 9 3 5 5" xfId="2362" xr:uid="{7FAD6CF8-3A7A-4196-A696-334CFD42BF28}"/>
    <cellStyle name="Normal 9 3 5 5 2" xfId="4833" xr:uid="{4087C64A-EA0F-442A-B3D4-D85616790EB3}"/>
    <cellStyle name="Normal 9 3 5 6" xfId="4051" xr:uid="{0CC15702-5579-41B8-836C-9BD5634BCD59}"/>
    <cellStyle name="Normal 9 3 5 6 2" xfId="4834" xr:uid="{2931D2D7-2D50-4DD5-872F-000A1769C193}"/>
    <cellStyle name="Normal 9 3 5 7" xfId="4817" xr:uid="{EBE61FD1-7D7B-4EF0-B221-BA329FD09B9E}"/>
    <cellStyle name="Normal 9 3 6" xfId="411" xr:uid="{B3113D06-E775-4D4D-BEDC-86E489ABE4AB}"/>
    <cellStyle name="Normal 9 3 6 2" xfId="855" xr:uid="{42D77BD9-2BB4-4381-82FF-D40D1EBC805A}"/>
    <cellStyle name="Normal 9 3 6 2 2" xfId="2363" xr:uid="{476FA18C-B329-4A8A-BBE2-A77E3F14BFA2}"/>
    <cellStyle name="Normal 9 3 6 2 2 2" xfId="2364" xr:uid="{38099BD2-046C-4D07-AD27-1776FA1813BB}"/>
    <cellStyle name="Normal 9 3 6 2 2 2 2" xfId="4838" xr:uid="{FC561368-D10C-4798-BBFE-A41866DC8684}"/>
    <cellStyle name="Normal 9 3 6 2 2 3" xfId="4837" xr:uid="{D8B504C6-87CD-45FE-B54F-62307D4FD7E8}"/>
    <cellStyle name="Normal 9 3 6 2 3" xfId="2365" xr:uid="{E36AB3A4-A31A-470D-8871-F38423ACA3D6}"/>
    <cellStyle name="Normal 9 3 6 2 3 2" xfId="4839" xr:uid="{DA5EBEFE-C253-4355-A838-70D22BB0E620}"/>
    <cellStyle name="Normal 9 3 6 2 4" xfId="4052" xr:uid="{A3573F5F-5E11-4F57-B35B-27DBA5D20E9B}"/>
    <cellStyle name="Normal 9 3 6 2 4 2" xfId="4840" xr:uid="{9EF47D67-FA2B-4570-9559-2848CE8A70E7}"/>
    <cellStyle name="Normal 9 3 6 2 5" xfId="4836" xr:uid="{EF668BE5-3767-482E-A001-FF1DF11E35F3}"/>
    <cellStyle name="Normal 9 3 6 3" xfId="2366" xr:uid="{F29B87EC-C480-403F-93A5-F335A7C84AC6}"/>
    <cellStyle name="Normal 9 3 6 3 2" xfId="2367" xr:uid="{1A34B218-1663-4540-84DF-70DAA1CF8504}"/>
    <cellStyle name="Normal 9 3 6 3 2 2" xfId="4842" xr:uid="{9DB6AAFB-9742-4CA3-A479-02CA19EF7883}"/>
    <cellStyle name="Normal 9 3 6 3 3" xfId="4841" xr:uid="{4BF0B731-82D5-4B26-A949-6F18101E8946}"/>
    <cellStyle name="Normal 9 3 6 4" xfId="2368" xr:uid="{B580CE7D-DA61-4325-BCA5-67F8FE609DC6}"/>
    <cellStyle name="Normal 9 3 6 4 2" xfId="4843" xr:uid="{871E1682-2E54-4C37-A2DB-BF556A23C6A7}"/>
    <cellStyle name="Normal 9 3 6 5" xfId="4053" xr:uid="{FA555110-551C-418C-AFAC-52FF5DCEB11B}"/>
    <cellStyle name="Normal 9 3 6 5 2" xfId="4844" xr:uid="{03D467F5-BD5E-480A-836C-6E6A88F912F0}"/>
    <cellStyle name="Normal 9 3 6 6" xfId="4835" xr:uid="{872F6262-3C5F-464F-8EA0-F187390A35AB}"/>
    <cellStyle name="Normal 9 3 7" xfId="856" xr:uid="{33545A0B-253A-4067-97C9-B2A0CEC7C67B}"/>
    <cellStyle name="Normal 9 3 7 2" xfId="2369" xr:uid="{6307D80F-9F8B-44F7-87EC-B758DC52E678}"/>
    <cellStyle name="Normal 9 3 7 2 2" xfId="2370" xr:uid="{D7A60102-2E5B-40A3-9A4C-76B0430A6309}"/>
    <cellStyle name="Normal 9 3 7 2 2 2" xfId="4847" xr:uid="{D20752C3-70A4-40F3-A597-18C3D906263A}"/>
    <cellStyle name="Normal 9 3 7 2 3" xfId="4846" xr:uid="{91E9ED8C-1638-4B0C-AD8A-96E4594A4911}"/>
    <cellStyle name="Normal 9 3 7 3" xfId="2371" xr:uid="{BB8A8AF1-96F0-408F-84A2-6D6B21833824}"/>
    <cellStyle name="Normal 9 3 7 3 2" xfId="4848" xr:uid="{5BBC240C-1220-4764-B51E-FEBDF9422A3E}"/>
    <cellStyle name="Normal 9 3 7 4" xfId="4054" xr:uid="{9E83FC5F-74CB-4E68-B68F-87F158DC50CC}"/>
    <cellStyle name="Normal 9 3 7 4 2" xfId="4849" xr:uid="{AD5FF723-1E6B-4FD0-809A-1FF9E461B7F2}"/>
    <cellStyle name="Normal 9 3 7 5" xfId="4845" xr:uid="{1D6B735E-93B7-4479-8170-4B7F0400C6AE}"/>
    <cellStyle name="Normal 9 3 8" xfId="2372" xr:uid="{D6DFA4AC-44EA-464D-8E3A-15ECC2D90D65}"/>
    <cellStyle name="Normal 9 3 8 2" xfId="2373" xr:uid="{4D4CF150-1E83-4102-BA34-549CA48CF203}"/>
    <cellStyle name="Normal 9 3 8 2 2" xfId="4851" xr:uid="{796140E9-838A-4368-A013-F9F080E95094}"/>
    <cellStyle name="Normal 9 3 8 3" xfId="4055" xr:uid="{1161DC0F-6B40-4BDB-946D-34D650EC2B2E}"/>
    <cellStyle name="Normal 9 3 8 3 2" xfId="4852" xr:uid="{61BE4CB1-2ED9-4DD4-8941-30F186436098}"/>
    <cellStyle name="Normal 9 3 8 4" xfId="4056" xr:uid="{8F89D71C-72DE-432C-B026-DFBA29567B19}"/>
    <cellStyle name="Normal 9 3 8 4 2" xfId="4853" xr:uid="{894BB43F-E823-467B-8840-44DD1032253C}"/>
    <cellStyle name="Normal 9 3 8 5" xfId="4850" xr:uid="{4173D71D-E47D-4DB3-ABE2-D11AC2CBCFE8}"/>
    <cellStyle name="Normal 9 3 9" xfId="2374" xr:uid="{3DF5F51E-124D-4176-A308-2EFF6C48B25D}"/>
    <cellStyle name="Normal 9 3 9 2" xfId="4854" xr:uid="{FBD99CBA-709B-4EC0-9CA2-D9971B0D4C8B}"/>
    <cellStyle name="Normal 9 4" xfId="172" xr:uid="{575D7654-3734-4F66-9263-8FC9858F7D60}"/>
    <cellStyle name="Normal 9 4 10" xfId="4057" xr:uid="{68AFA8D6-AB7F-4EAF-AFDB-25F3C5EF3C53}"/>
    <cellStyle name="Normal 9 4 10 2" xfId="4856" xr:uid="{A20CC610-130C-4C2D-8308-3AA80A1BE251}"/>
    <cellStyle name="Normal 9 4 11" xfId="4058" xr:uid="{91CB505E-29D3-490F-88D0-77E1F4C3EA51}"/>
    <cellStyle name="Normal 9 4 11 2" xfId="4857" xr:uid="{22CDB562-DA87-4520-8E1F-4418F498B029}"/>
    <cellStyle name="Normal 9 4 12" xfId="4855" xr:uid="{FEE0F77E-1050-4464-90FC-3C25CB0CAE03}"/>
    <cellStyle name="Normal 9 4 2" xfId="173" xr:uid="{DAC81FD4-7FF4-4E8D-B4A8-FA9229D6C0FA}"/>
    <cellStyle name="Normal 9 4 2 10" xfId="4858" xr:uid="{4BACC08C-82B6-4B0D-90E6-70430692A842}"/>
    <cellStyle name="Normal 9 4 2 2" xfId="174" xr:uid="{ABF22279-47E2-4099-9892-476C01405777}"/>
    <cellStyle name="Normal 9 4 2 2 2" xfId="412" xr:uid="{00E758F5-3910-4C48-9254-9D0B184E813A}"/>
    <cellStyle name="Normal 9 4 2 2 2 2" xfId="857" xr:uid="{7F269D6B-CBB0-46EC-9AC9-A2215392EC43}"/>
    <cellStyle name="Normal 9 4 2 2 2 2 2" xfId="2375" xr:uid="{02BBB9EC-3B35-48E0-A4B6-0518BDF154FE}"/>
    <cellStyle name="Normal 9 4 2 2 2 2 2 2" xfId="2376" xr:uid="{71B29BC5-97AF-4B3D-B808-AA7F15312264}"/>
    <cellStyle name="Normal 9 4 2 2 2 2 2 2 2" xfId="4863" xr:uid="{256772B1-783F-483B-879F-5F903E1692C7}"/>
    <cellStyle name="Normal 9 4 2 2 2 2 2 3" xfId="4862" xr:uid="{A3FE1BE1-9B42-4F75-B795-FA5CD1D4BCCF}"/>
    <cellStyle name="Normal 9 4 2 2 2 2 3" xfId="2377" xr:uid="{74CC1C70-C179-4592-8FEB-410F557581C9}"/>
    <cellStyle name="Normal 9 4 2 2 2 2 3 2" xfId="4864" xr:uid="{537A8214-E52B-4879-BD26-9BAF2D3A8624}"/>
    <cellStyle name="Normal 9 4 2 2 2 2 4" xfId="4059" xr:uid="{350ECA1F-4A5C-40FE-9249-0004C27BD6D9}"/>
    <cellStyle name="Normal 9 4 2 2 2 2 4 2" xfId="4865" xr:uid="{C12BCAAD-DC88-417A-A60D-12BC113916B9}"/>
    <cellStyle name="Normal 9 4 2 2 2 2 5" xfId="4861" xr:uid="{7E0E95E2-6622-4793-BD84-1E1B3DD3C1C1}"/>
    <cellStyle name="Normal 9 4 2 2 2 3" xfId="2378" xr:uid="{E29F6859-B174-4BF6-A310-A75EF68E529F}"/>
    <cellStyle name="Normal 9 4 2 2 2 3 2" xfId="2379" xr:uid="{7E6CBC76-BFBA-4326-ADCD-54FFD46CFBFD}"/>
    <cellStyle name="Normal 9 4 2 2 2 3 2 2" xfId="4867" xr:uid="{129D4ABF-66C0-4D93-BE7D-8F37B4A52691}"/>
    <cellStyle name="Normal 9 4 2 2 2 3 3" xfId="4060" xr:uid="{58E64981-D543-40BF-8978-DBF62E317871}"/>
    <cellStyle name="Normal 9 4 2 2 2 3 3 2" xfId="4868" xr:uid="{73B654B6-CE98-41E2-AA70-41E9FA5D4EE3}"/>
    <cellStyle name="Normal 9 4 2 2 2 3 4" xfId="4061" xr:uid="{0FE77E0E-9921-4409-A46D-1538127648A1}"/>
    <cellStyle name="Normal 9 4 2 2 2 3 4 2" xfId="4869" xr:uid="{87CB6757-F49E-4776-AEDD-8C03733E1A33}"/>
    <cellStyle name="Normal 9 4 2 2 2 3 5" xfId="4866" xr:uid="{BF590840-254A-40C0-82DE-CFCE14697D92}"/>
    <cellStyle name="Normal 9 4 2 2 2 4" xfId="2380" xr:uid="{62677F6C-68B1-46F6-8703-73E436E497BE}"/>
    <cellStyle name="Normal 9 4 2 2 2 4 2" xfId="4870" xr:uid="{28561A1A-3932-40B7-83EF-EDBEDE85B2FC}"/>
    <cellStyle name="Normal 9 4 2 2 2 5" xfId="4062" xr:uid="{D7FEABAA-CBE2-4916-8186-BACB16EA2758}"/>
    <cellStyle name="Normal 9 4 2 2 2 5 2" xfId="4871" xr:uid="{44A62973-CED4-454B-8F28-8C50C04B931D}"/>
    <cellStyle name="Normal 9 4 2 2 2 6" xfId="4063" xr:uid="{D7057DC5-DEE6-4712-8991-1202EA26DEE3}"/>
    <cellStyle name="Normal 9 4 2 2 2 6 2" xfId="4872" xr:uid="{A86F5294-9239-48E7-9B54-2B6E0F8D610C}"/>
    <cellStyle name="Normal 9 4 2 2 2 7" xfId="4860" xr:uid="{5BF4B090-D180-486D-84D0-D71A5595C98C}"/>
    <cellStyle name="Normal 9 4 2 2 3" xfId="858" xr:uid="{AFF068A6-017C-4AF4-BDF1-6E979FEC522A}"/>
    <cellStyle name="Normal 9 4 2 2 3 2" xfId="2381" xr:uid="{5C64DB4C-EED3-4D66-BE09-30B28D27AA76}"/>
    <cellStyle name="Normal 9 4 2 2 3 2 2" xfId="2382" xr:uid="{3AD409EB-82D6-4C80-8B60-F5B870D1A30C}"/>
    <cellStyle name="Normal 9 4 2 2 3 2 2 2" xfId="4875" xr:uid="{A7043770-984E-4B98-8A6D-6449ACEFD525}"/>
    <cellStyle name="Normal 9 4 2 2 3 2 3" xfId="4064" xr:uid="{FF048DB2-EEA2-4C3F-BE31-A84A1B26DD48}"/>
    <cellStyle name="Normal 9 4 2 2 3 2 3 2" xfId="4876" xr:uid="{C5AEBAB0-6E8B-4328-9EEF-A9C649D71DF4}"/>
    <cellStyle name="Normal 9 4 2 2 3 2 4" xfId="4065" xr:uid="{F03DAAFD-3296-4E22-BF45-B665E2E56C24}"/>
    <cellStyle name="Normal 9 4 2 2 3 2 4 2" xfId="4877" xr:uid="{62475AE4-835D-48A5-90C3-C69744A028CB}"/>
    <cellStyle name="Normal 9 4 2 2 3 2 5" xfId="4874" xr:uid="{D85B7AC4-998B-4E63-9BC3-05C83A6A2B66}"/>
    <cellStyle name="Normal 9 4 2 2 3 3" xfId="2383" xr:uid="{4ECE5EB5-B00E-403A-A64F-24166BA5DD5C}"/>
    <cellStyle name="Normal 9 4 2 2 3 3 2" xfId="4878" xr:uid="{D3DE736E-77BF-4796-8F8D-8363EFF6C16D}"/>
    <cellStyle name="Normal 9 4 2 2 3 4" xfId="4066" xr:uid="{A7BE62DB-8511-4255-B6DA-5ADA264F4245}"/>
    <cellStyle name="Normal 9 4 2 2 3 4 2" xfId="4879" xr:uid="{5C89E4CA-C8F3-46BB-81F0-9DB3B0A802FB}"/>
    <cellStyle name="Normal 9 4 2 2 3 5" xfId="4067" xr:uid="{9FDCBB24-F891-471F-A232-57B500B8A6EB}"/>
    <cellStyle name="Normal 9 4 2 2 3 5 2" xfId="4880" xr:uid="{1E8F5BF0-A9A4-4443-8DF5-637670734718}"/>
    <cellStyle name="Normal 9 4 2 2 3 6" xfId="4873" xr:uid="{E0413129-88FE-4260-80AF-5E17CC54C6F2}"/>
    <cellStyle name="Normal 9 4 2 2 4" xfId="2384" xr:uid="{83119D49-3590-4ECE-9A94-FBBF099B5153}"/>
    <cellStyle name="Normal 9 4 2 2 4 2" xfId="2385" xr:uid="{C8141A09-927B-4278-AB1F-92FD92B5C9C1}"/>
    <cellStyle name="Normal 9 4 2 2 4 2 2" xfId="4882" xr:uid="{194EF3A6-9EC6-41B3-B534-042F80D3B33D}"/>
    <cellStyle name="Normal 9 4 2 2 4 3" xfId="4068" xr:uid="{069FAF8A-2A2A-4158-9F99-A7BE405EED79}"/>
    <cellStyle name="Normal 9 4 2 2 4 3 2" xfId="4883" xr:uid="{EF83BFE9-34C3-4FBF-AE92-22B91D7DA3FF}"/>
    <cellStyle name="Normal 9 4 2 2 4 4" xfId="4069" xr:uid="{030F59A6-1579-4F21-B35B-595E431F19BA}"/>
    <cellStyle name="Normal 9 4 2 2 4 4 2" xfId="4884" xr:uid="{03E2A0F0-658F-4965-ABD1-0FFB450370DE}"/>
    <cellStyle name="Normal 9 4 2 2 4 5" xfId="4881" xr:uid="{2ECB00B4-EF0A-428C-AC26-E0CD7A345904}"/>
    <cellStyle name="Normal 9 4 2 2 5" xfId="2386" xr:uid="{86587624-5F4F-40AF-8FFD-504E2AB4A916}"/>
    <cellStyle name="Normal 9 4 2 2 5 2" xfId="4070" xr:uid="{2639BBCD-57EC-437E-83A8-505088BD7A19}"/>
    <cellStyle name="Normal 9 4 2 2 5 2 2" xfId="4886" xr:uid="{10B276A0-2D78-4634-B9E6-A2D64FBD1426}"/>
    <cellStyle name="Normal 9 4 2 2 5 3" xfId="4071" xr:uid="{96C15E8E-2A6A-4EE7-BF1C-557930E36F2A}"/>
    <cellStyle name="Normal 9 4 2 2 5 3 2" xfId="4887" xr:uid="{ADDF6AC3-C984-44B1-9851-667F1D7BB12F}"/>
    <cellStyle name="Normal 9 4 2 2 5 4" xfId="4072" xr:uid="{4FD3CA85-4448-4BBD-BDF5-894A83E015C8}"/>
    <cellStyle name="Normal 9 4 2 2 5 4 2" xfId="4888" xr:uid="{BD42896E-DFDC-4E52-B2DB-3731AE6FBF44}"/>
    <cellStyle name="Normal 9 4 2 2 5 5" xfId="4885" xr:uid="{F3475C01-6B55-4B18-9987-C469B49921BB}"/>
    <cellStyle name="Normal 9 4 2 2 6" xfId="4073" xr:uid="{2BB6742C-9F27-481E-B43A-CCB5EAE6A521}"/>
    <cellStyle name="Normal 9 4 2 2 6 2" xfId="4889" xr:uid="{ED1C5D15-F144-4244-AD87-8CA03D25F486}"/>
    <cellStyle name="Normal 9 4 2 2 7" xfId="4074" xr:uid="{08A35491-63AE-4806-9CEA-3B11ED0E1BC4}"/>
    <cellStyle name="Normal 9 4 2 2 7 2" xfId="4890" xr:uid="{7ED41D51-056F-4768-A7BB-2BA5B1A43234}"/>
    <cellStyle name="Normal 9 4 2 2 8" xfId="4075" xr:uid="{28949EF3-CB1C-4FF2-B457-10972C7253DA}"/>
    <cellStyle name="Normal 9 4 2 2 8 2" xfId="4891" xr:uid="{58FC7AFF-06C5-4CC9-B9EC-3E6B1EB909F0}"/>
    <cellStyle name="Normal 9 4 2 2 9" xfId="4859" xr:uid="{0664AA0C-73C8-4174-9891-0C3D975808FC}"/>
    <cellStyle name="Normal 9 4 2 3" xfId="413" xr:uid="{38D0091B-EDE9-4242-AB0B-77C6CF918893}"/>
    <cellStyle name="Normal 9 4 2 3 2" xfId="859" xr:uid="{A71E8159-387E-4989-9F5D-8B777976CF59}"/>
    <cellStyle name="Normal 9 4 2 3 2 2" xfId="860" xr:uid="{05A78BF9-8232-42D3-875E-F455DE042422}"/>
    <cellStyle name="Normal 9 4 2 3 2 2 2" xfId="2387" xr:uid="{3E8A2829-EB4C-4D6A-AC59-1F5C2E0B9A6F}"/>
    <cellStyle name="Normal 9 4 2 3 2 2 2 2" xfId="2388" xr:uid="{02D707E3-DDCE-4429-B7FB-2753D92C75AB}"/>
    <cellStyle name="Normal 9 4 2 3 2 2 2 2 2" xfId="4896" xr:uid="{CB56F87D-F6FD-4A36-ABCE-F6C878AB2DE2}"/>
    <cellStyle name="Normal 9 4 2 3 2 2 2 3" xfId="4895" xr:uid="{FDFE1EEA-7E4E-44DA-A26A-E4B80BF10F1C}"/>
    <cellStyle name="Normal 9 4 2 3 2 2 3" xfId="2389" xr:uid="{09D37644-95D7-44CB-937C-447FD199998E}"/>
    <cellStyle name="Normal 9 4 2 3 2 2 3 2" xfId="4897" xr:uid="{5E659CF3-5DA4-4C39-A739-FE1ADEF0A71F}"/>
    <cellStyle name="Normal 9 4 2 3 2 2 4" xfId="4894" xr:uid="{94D9D653-503A-42D0-A5BB-C6E4963F1E04}"/>
    <cellStyle name="Normal 9 4 2 3 2 3" xfId="2390" xr:uid="{FDF32045-5E97-4F2A-9AF0-8FEB2DEC7D5E}"/>
    <cellStyle name="Normal 9 4 2 3 2 3 2" xfId="2391" xr:uid="{115497EA-B8FC-4BA1-B238-49E9026BE8C8}"/>
    <cellStyle name="Normal 9 4 2 3 2 3 2 2" xfId="4899" xr:uid="{0916065D-1859-4331-A00B-B29C70BA3891}"/>
    <cellStyle name="Normal 9 4 2 3 2 3 3" xfId="4898" xr:uid="{BD16C8E1-47E3-4008-BEC4-B82349408C77}"/>
    <cellStyle name="Normal 9 4 2 3 2 4" xfId="2392" xr:uid="{69D1D96F-13A1-41FF-8D22-7B597FC9017B}"/>
    <cellStyle name="Normal 9 4 2 3 2 4 2" xfId="4900" xr:uid="{BC02239A-9671-4E88-90C6-7C14218CA79B}"/>
    <cellStyle name="Normal 9 4 2 3 2 5" xfId="4893" xr:uid="{22F5D3F8-D7A6-43B6-9104-83B6E95DCBA9}"/>
    <cellStyle name="Normal 9 4 2 3 3" xfId="861" xr:uid="{6CE6DEB8-2162-494A-B91B-60E15887BD27}"/>
    <cellStyle name="Normal 9 4 2 3 3 2" xfId="2393" xr:uid="{5AB954FE-424A-4659-BE9D-DFBEA8CCEE82}"/>
    <cellStyle name="Normal 9 4 2 3 3 2 2" xfId="2394" xr:uid="{E7C8154A-0541-4879-B737-5652F08657A7}"/>
    <cellStyle name="Normal 9 4 2 3 3 2 2 2" xfId="4903" xr:uid="{4B32A538-AABB-475F-B7DE-8A6871BBB213}"/>
    <cellStyle name="Normal 9 4 2 3 3 2 3" xfId="4902" xr:uid="{06009BFE-356F-45C8-B67B-DDB167E4A5F4}"/>
    <cellStyle name="Normal 9 4 2 3 3 3" xfId="2395" xr:uid="{61F490A7-6057-41FB-992B-F108183559DE}"/>
    <cellStyle name="Normal 9 4 2 3 3 3 2" xfId="4904" xr:uid="{47DD0E84-5694-42D2-87AD-CF87A90FA8D8}"/>
    <cellStyle name="Normal 9 4 2 3 3 4" xfId="4076" xr:uid="{B85C0D4F-D04A-4A61-915C-C500535DA01D}"/>
    <cellStyle name="Normal 9 4 2 3 3 4 2" xfId="4905" xr:uid="{82365B42-CEB1-4D31-A0B3-31CA241C57C2}"/>
    <cellStyle name="Normal 9 4 2 3 3 5" xfId="4901" xr:uid="{2D35F37A-61B0-44CA-AF94-3854E5792EF8}"/>
    <cellStyle name="Normal 9 4 2 3 4" xfId="2396" xr:uid="{F8476AF1-09EC-4606-8FB0-10FB3C030BAE}"/>
    <cellStyle name="Normal 9 4 2 3 4 2" xfId="2397" xr:uid="{B408CE1C-A314-47E1-B1BC-6EC241B1C7D9}"/>
    <cellStyle name="Normal 9 4 2 3 4 2 2" xfId="4907" xr:uid="{2BE1CE07-DE31-4143-9F73-18BA87B389E5}"/>
    <cellStyle name="Normal 9 4 2 3 4 3" xfId="4906" xr:uid="{D4C6AEA4-4E3A-404D-B7A1-30F549B718A4}"/>
    <cellStyle name="Normal 9 4 2 3 5" xfId="2398" xr:uid="{6AAF4378-241D-4A76-9286-3B364FF2C0F1}"/>
    <cellStyle name="Normal 9 4 2 3 5 2" xfId="4908" xr:uid="{30824E55-1E14-42B2-B595-62302C9C21FD}"/>
    <cellStyle name="Normal 9 4 2 3 6" xfId="4077" xr:uid="{1C99F42F-3632-462B-B920-88C50EDC806E}"/>
    <cellStyle name="Normal 9 4 2 3 6 2" xfId="4909" xr:uid="{4D222B80-2A32-4F86-9289-6648E927E8A8}"/>
    <cellStyle name="Normal 9 4 2 3 7" xfId="4892" xr:uid="{46C2206C-2323-455B-9182-D6848BB93865}"/>
    <cellStyle name="Normal 9 4 2 4" xfId="414" xr:uid="{C6B68B9E-97C9-40ED-929F-8820E6959654}"/>
    <cellStyle name="Normal 9 4 2 4 2" xfId="862" xr:uid="{EC441D91-CD5D-49EE-B5FC-B63021877515}"/>
    <cellStyle name="Normal 9 4 2 4 2 2" xfId="2399" xr:uid="{28E0997D-DF72-4EE0-84A8-10DCCDB039D1}"/>
    <cellStyle name="Normal 9 4 2 4 2 2 2" xfId="2400" xr:uid="{D333DDC6-179A-47B5-8C3F-F91B78EE985F}"/>
    <cellStyle name="Normal 9 4 2 4 2 2 2 2" xfId="4913" xr:uid="{9B3F14B6-250C-45C7-9F53-C74C40E10F5D}"/>
    <cellStyle name="Normal 9 4 2 4 2 2 3" xfId="4912" xr:uid="{15F8E8E6-B0DD-4729-B140-09B32FC58BFA}"/>
    <cellStyle name="Normal 9 4 2 4 2 3" xfId="2401" xr:uid="{A86FD72C-620F-4986-8E77-0AE4EA580701}"/>
    <cellStyle name="Normal 9 4 2 4 2 3 2" xfId="4914" xr:uid="{0DC79499-9419-4D5A-B5A5-798630ACC07C}"/>
    <cellStyle name="Normal 9 4 2 4 2 4" xfId="4078" xr:uid="{2B1A11D2-7F72-4F38-93E8-AD67A6D0B66E}"/>
    <cellStyle name="Normal 9 4 2 4 2 4 2" xfId="4915" xr:uid="{80ABDC65-F1C2-4797-8133-E2DA516BB6FD}"/>
    <cellStyle name="Normal 9 4 2 4 2 5" xfId="4911" xr:uid="{D25BB7B7-312B-45FA-9E7F-DCD8C66ED718}"/>
    <cellStyle name="Normal 9 4 2 4 3" xfId="2402" xr:uid="{3C815314-9F8B-412C-8A7E-D424C992CE8D}"/>
    <cellStyle name="Normal 9 4 2 4 3 2" xfId="2403" xr:uid="{2FA112D8-9A66-4752-AC53-CB758D4B4A8E}"/>
    <cellStyle name="Normal 9 4 2 4 3 2 2" xfId="4917" xr:uid="{C0CBCA48-1BEA-487E-AAE2-8D4246BE1BB6}"/>
    <cellStyle name="Normal 9 4 2 4 3 3" xfId="4916" xr:uid="{C2E08A61-A7EA-4783-B417-E5076C2F4A22}"/>
    <cellStyle name="Normal 9 4 2 4 4" xfId="2404" xr:uid="{54F34B19-85B5-4BA4-BD37-C9FB1900717D}"/>
    <cellStyle name="Normal 9 4 2 4 4 2" xfId="4918" xr:uid="{8341B499-8AAD-4455-9AC9-96212D86431A}"/>
    <cellStyle name="Normal 9 4 2 4 5" xfId="4079" xr:uid="{2EBD60B9-B71B-4605-A430-4000D99126FB}"/>
    <cellStyle name="Normal 9 4 2 4 5 2" xfId="4919" xr:uid="{0A96912C-E222-40B5-96EA-71BC78D07A20}"/>
    <cellStyle name="Normal 9 4 2 4 6" xfId="4910" xr:uid="{EFFBA71E-0D56-4C50-A2FA-C5192EB17702}"/>
    <cellStyle name="Normal 9 4 2 5" xfId="415" xr:uid="{150F57D0-11B7-46C8-812F-39D42B1DA4C1}"/>
    <cellStyle name="Normal 9 4 2 5 2" xfId="2405" xr:uid="{CC0263B6-1D38-4491-A94D-2AA4C9E917AD}"/>
    <cellStyle name="Normal 9 4 2 5 2 2" xfId="2406" xr:uid="{A730D4BD-AD46-459C-975B-5A9F06A5FACF}"/>
    <cellStyle name="Normal 9 4 2 5 2 2 2" xfId="4922" xr:uid="{4F5133D9-155B-40DE-AFEC-446D8F9F1544}"/>
    <cellStyle name="Normal 9 4 2 5 2 3" xfId="4921" xr:uid="{5C1BCF34-9992-478B-9287-EBA6AAC0E2AE}"/>
    <cellStyle name="Normal 9 4 2 5 3" xfId="2407" xr:uid="{1C899580-E1E3-46F1-86B5-1F22D2425DB4}"/>
    <cellStyle name="Normal 9 4 2 5 3 2" xfId="4923" xr:uid="{89758BD7-7089-4ECD-9169-E6B7E477074C}"/>
    <cellStyle name="Normal 9 4 2 5 4" xfId="4080" xr:uid="{3EE3C26D-EEE7-446C-AFA7-85CC3F84BC72}"/>
    <cellStyle name="Normal 9 4 2 5 4 2" xfId="4924" xr:uid="{0210E805-3974-4E85-926E-F1DA353C0259}"/>
    <cellStyle name="Normal 9 4 2 5 5" xfId="4920" xr:uid="{47DF981F-DC9A-4755-8BE2-035045916B76}"/>
    <cellStyle name="Normal 9 4 2 6" xfId="2408" xr:uid="{4C186FCE-F00D-407B-9AD1-FBED50CE5F76}"/>
    <cellStyle name="Normal 9 4 2 6 2" xfId="2409" xr:uid="{DA74D711-A8B1-4EE9-A767-33F69DD354E6}"/>
    <cellStyle name="Normal 9 4 2 6 2 2" xfId="4926" xr:uid="{24255EE4-4C8D-443C-A721-6E667F9A2467}"/>
    <cellStyle name="Normal 9 4 2 6 3" xfId="4081" xr:uid="{3E325310-0A94-4210-824A-7A21415814AD}"/>
    <cellStyle name="Normal 9 4 2 6 3 2" xfId="4927" xr:uid="{595170F5-7745-447C-A650-227AC92BFE11}"/>
    <cellStyle name="Normal 9 4 2 6 4" xfId="4082" xr:uid="{3F9973A9-E243-4A88-85D0-C0882291EE29}"/>
    <cellStyle name="Normal 9 4 2 6 4 2" xfId="4928" xr:uid="{353469CB-4FE2-4519-BF1D-A26F4C7AB1F0}"/>
    <cellStyle name="Normal 9 4 2 6 5" xfId="4925" xr:uid="{0E82FED8-E625-4FB7-B1CA-6B2D37E5CF0B}"/>
    <cellStyle name="Normal 9 4 2 7" xfId="2410" xr:uid="{029B9DBE-F800-4367-8654-40204D00B4A5}"/>
    <cellStyle name="Normal 9 4 2 7 2" xfId="4929" xr:uid="{0AB6A353-5121-4BD6-8E26-49A67533AB02}"/>
    <cellStyle name="Normal 9 4 2 8" xfId="4083" xr:uid="{104FA720-E2B1-4A3F-929B-C840AE98344A}"/>
    <cellStyle name="Normal 9 4 2 8 2" xfId="4930" xr:uid="{ED954CAC-D045-473F-945C-D992B7CE2D70}"/>
    <cellStyle name="Normal 9 4 2 9" xfId="4084" xr:uid="{E0D5E356-7CF3-43B8-AD69-8D4A786AE802}"/>
    <cellStyle name="Normal 9 4 2 9 2" xfId="4931" xr:uid="{FC3E8450-0AA2-4115-938A-8FAAACBB6E12}"/>
    <cellStyle name="Normal 9 4 3" xfId="175" xr:uid="{D3BF229C-15A1-409E-B355-139E8D7AAD56}"/>
    <cellStyle name="Normal 9 4 3 2" xfId="176" xr:uid="{E92C36FD-8A98-4F68-943A-91F959EEF1B6}"/>
    <cellStyle name="Normal 9 4 3 2 2" xfId="863" xr:uid="{E6FEFF8B-03DD-45DD-A8D9-8B8934001A2F}"/>
    <cellStyle name="Normal 9 4 3 2 2 2" xfId="2411" xr:uid="{94D4B8E4-2B28-4AFB-8D50-2A0C1BED4A20}"/>
    <cellStyle name="Normal 9 4 3 2 2 2 2" xfId="2412" xr:uid="{934E7749-40B5-4AA2-84DF-B7123D914F23}"/>
    <cellStyle name="Normal 9 4 3 2 2 2 2 2" xfId="4500" xr:uid="{F07BCEC2-EBC8-423E-91DA-A5659DA38F5C}"/>
    <cellStyle name="Normal 9 4 3 2 2 2 2 2 2" xfId="5307" xr:uid="{4D520152-5FA8-4D65-80E2-942DF179700A}"/>
    <cellStyle name="Normal 9 4 3 2 2 2 2 2 3" xfId="4936" xr:uid="{74003C31-A183-45BF-AB86-5A07B7C0CDFD}"/>
    <cellStyle name="Normal 9 4 3 2 2 2 3" xfId="4501" xr:uid="{970D1960-029C-412B-A3E5-712437E699A6}"/>
    <cellStyle name="Normal 9 4 3 2 2 2 3 2" xfId="5308" xr:uid="{8D5AC8E0-D38D-43C7-AD65-770433A06F39}"/>
    <cellStyle name="Normal 9 4 3 2 2 2 3 3" xfId="4935" xr:uid="{4DE476D6-3D53-47CC-8628-0A65D3154E48}"/>
    <cellStyle name="Normal 9 4 3 2 2 3" xfId="2413" xr:uid="{42C3A86E-BD0B-45C5-8283-8BCC18AAA1A1}"/>
    <cellStyle name="Normal 9 4 3 2 2 3 2" xfId="4502" xr:uid="{3B2CD9F5-982F-4017-B52E-D2E692C49EF9}"/>
    <cellStyle name="Normal 9 4 3 2 2 3 2 2" xfId="5309" xr:uid="{3637D220-CBB2-438F-888E-394C4EC70F95}"/>
    <cellStyle name="Normal 9 4 3 2 2 3 2 3" xfId="4937" xr:uid="{58A628FA-6BBE-4D1B-8B8F-62FC8962856D}"/>
    <cellStyle name="Normal 9 4 3 2 2 4" xfId="4085" xr:uid="{7CEC2C5A-9D85-4919-8AB9-31CD151E0B7C}"/>
    <cellStyle name="Normal 9 4 3 2 2 4 2" xfId="4938" xr:uid="{24DD2028-BCCC-4304-A929-FA0ECB0DEF95}"/>
    <cellStyle name="Normal 9 4 3 2 2 5" xfId="4934" xr:uid="{D6DDF80D-3D31-4C84-A8F1-2761452A53AC}"/>
    <cellStyle name="Normal 9 4 3 2 3" xfId="2414" xr:uid="{2C4DE464-48AD-49F8-A14C-45D135A288E8}"/>
    <cellStyle name="Normal 9 4 3 2 3 2" xfId="2415" xr:uid="{4B10A6A7-58BE-4C57-8171-1691EF4074CE}"/>
    <cellStyle name="Normal 9 4 3 2 3 2 2" xfId="4503" xr:uid="{79AEAFA4-B6B5-4694-A0BC-D4F723FC277E}"/>
    <cellStyle name="Normal 9 4 3 2 3 2 2 2" xfId="5310" xr:uid="{7C6B15D3-CE15-4761-A0D9-45CFD3EFFED6}"/>
    <cellStyle name="Normal 9 4 3 2 3 2 2 3" xfId="4940" xr:uid="{346C0750-BD69-4206-969E-5B42F9E5299F}"/>
    <cellStyle name="Normal 9 4 3 2 3 3" xfId="4086" xr:uid="{FC51D65C-EABD-438B-8A9D-5BEB0450C60D}"/>
    <cellStyle name="Normal 9 4 3 2 3 3 2" xfId="4941" xr:uid="{B3DD3D9C-C8A5-4A18-89FD-1A6153E1B6DF}"/>
    <cellStyle name="Normal 9 4 3 2 3 4" xfId="4087" xr:uid="{C30CDE31-F39C-4D83-8F3C-1B1FDE72AB70}"/>
    <cellStyle name="Normal 9 4 3 2 3 4 2" xfId="4942" xr:uid="{3A0B8653-7A49-49AF-BB86-8F47A1E915E2}"/>
    <cellStyle name="Normal 9 4 3 2 3 5" xfId="4939" xr:uid="{6DFEE638-5CF8-4592-B80B-F03DFB0730E1}"/>
    <cellStyle name="Normal 9 4 3 2 4" xfId="2416" xr:uid="{800FA9D4-130D-47BD-ACB8-5731D07C20EC}"/>
    <cellStyle name="Normal 9 4 3 2 4 2" xfId="4504" xr:uid="{1FCA55CF-6719-4796-AB26-6B5F494FEC47}"/>
    <cellStyle name="Normal 9 4 3 2 4 2 2" xfId="5311" xr:uid="{D73EDE44-5F15-42DA-8248-E2D1E838D6D3}"/>
    <cellStyle name="Normal 9 4 3 2 4 2 3" xfId="4943" xr:uid="{F82AA078-7F57-4128-89A6-3E61427343CA}"/>
    <cellStyle name="Normal 9 4 3 2 5" xfId="4088" xr:uid="{DDFA90C6-BBB8-474E-A48F-AC37F3EA3A44}"/>
    <cellStyle name="Normal 9 4 3 2 5 2" xfId="4944" xr:uid="{70AAA725-2E64-4FA0-800B-C7299310C695}"/>
    <cellStyle name="Normal 9 4 3 2 6" xfId="4089" xr:uid="{52AAE377-DD2B-43A4-8333-208690716CB0}"/>
    <cellStyle name="Normal 9 4 3 2 6 2" xfId="4945" xr:uid="{33EECDA0-8639-400B-85F0-AE41B75F2608}"/>
    <cellStyle name="Normal 9 4 3 2 7" xfId="4933" xr:uid="{5AB08745-F0CE-4FF1-A600-F5576064567A}"/>
    <cellStyle name="Normal 9 4 3 3" xfId="416" xr:uid="{B1255BFC-0180-428C-8E89-68B449772377}"/>
    <cellStyle name="Normal 9 4 3 3 2" xfId="2417" xr:uid="{C22AE842-E7AC-41D2-9284-8AAFD0A3007E}"/>
    <cellStyle name="Normal 9 4 3 3 2 2" xfId="2418" xr:uid="{874BCDF7-51B4-4CFE-A2B1-185104FF69F2}"/>
    <cellStyle name="Normal 9 4 3 3 2 2 2" xfId="4505" xr:uid="{1767490F-5ABF-4ADB-90AD-984D7C4C6108}"/>
    <cellStyle name="Normal 9 4 3 3 2 2 2 2" xfId="5312" xr:uid="{E39D4096-225A-4588-9BFC-DB732BB8D405}"/>
    <cellStyle name="Normal 9 4 3 3 2 2 2 3" xfId="4948" xr:uid="{54B7951D-6EBA-44E4-9177-70B37F7C9951}"/>
    <cellStyle name="Normal 9 4 3 3 2 3" xfId="4090" xr:uid="{85E5F3C9-DF72-4552-BC69-A0EB8DD874A1}"/>
    <cellStyle name="Normal 9 4 3 3 2 3 2" xfId="4949" xr:uid="{CF92C14D-78DB-43E1-B54D-660D3ABB0D59}"/>
    <cellStyle name="Normal 9 4 3 3 2 4" xfId="4091" xr:uid="{450234F1-47DC-4DF8-88CB-1D06B3F83F54}"/>
    <cellStyle name="Normal 9 4 3 3 2 4 2" xfId="4950" xr:uid="{39A9A1B9-73B7-4396-8D6C-1B8ADA957DEB}"/>
    <cellStyle name="Normal 9 4 3 3 2 5" xfId="4947" xr:uid="{28D60927-1A2E-41EB-96F5-BBADF2C33F9A}"/>
    <cellStyle name="Normal 9 4 3 3 3" xfId="2419" xr:uid="{1551054C-21C9-4B39-AB00-8BA613433F8D}"/>
    <cellStyle name="Normal 9 4 3 3 3 2" xfId="4506" xr:uid="{259DF96C-DB1F-467E-98E8-A2B01FFD3F7E}"/>
    <cellStyle name="Normal 9 4 3 3 3 2 2" xfId="5313" xr:uid="{A8A9F769-4FC3-40DE-AADF-7703D07C838F}"/>
    <cellStyle name="Normal 9 4 3 3 3 2 3" xfId="4951" xr:uid="{AC8528E0-062B-4D03-96EF-DFFC82843455}"/>
    <cellStyle name="Normal 9 4 3 3 4" xfId="4092" xr:uid="{E207FB93-AA27-400A-85EC-69BB86B8127E}"/>
    <cellStyle name="Normal 9 4 3 3 4 2" xfId="4952" xr:uid="{18B5623B-5AC4-4E2F-A098-567F0775F8C0}"/>
    <cellStyle name="Normal 9 4 3 3 5" xfId="4093" xr:uid="{96300985-674D-478A-A5BC-359D52E9EC53}"/>
    <cellStyle name="Normal 9 4 3 3 5 2" xfId="4953" xr:uid="{B37ECAC6-B89E-4457-B15E-309CF0DB26CF}"/>
    <cellStyle name="Normal 9 4 3 3 6" xfId="4946" xr:uid="{3228F60E-38F1-4B77-9CE7-3987E5A70C83}"/>
    <cellStyle name="Normal 9 4 3 4" xfId="2420" xr:uid="{ECF62C8C-8A4C-4F7E-9932-73419CCEA262}"/>
    <cellStyle name="Normal 9 4 3 4 2" xfId="2421" xr:uid="{56724138-6DD1-4BCB-8008-7232BD7AA876}"/>
    <cellStyle name="Normal 9 4 3 4 2 2" xfId="4507" xr:uid="{25D959F0-FCD8-4A2B-85C3-7CEBCF126C76}"/>
    <cellStyle name="Normal 9 4 3 4 2 2 2" xfId="5314" xr:uid="{525EA5F9-E919-4998-8C99-796F74893CE7}"/>
    <cellStyle name="Normal 9 4 3 4 2 2 3" xfId="4955" xr:uid="{19ABAE02-18A9-4F1A-A067-335181DC0D14}"/>
    <cellStyle name="Normal 9 4 3 4 3" xfId="4094" xr:uid="{A362C207-AE9A-47AA-8181-EE27B0E2D959}"/>
    <cellStyle name="Normal 9 4 3 4 3 2" xfId="4956" xr:uid="{983C491C-4FAF-4859-8CB5-7487DCBF5A76}"/>
    <cellStyle name="Normal 9 4 3 4 4" xfId="4095" xr:uid="{6AC26FF0-CB24-4C7D-AB3D-4F34CCBE4282}"/>
    <cellStyle name="Normal 9 4 3 4 4 2" xfId="4957" xr:uid="{FFA18B56-8F71-49E2-9BFC-179B76FBC0A6}"/>
    <cellStyle name="Normal 9 4 3 4 5" xfId="4954" xr:uid="{2F0BF6D8-7C69-4736-AD38-26AE55320496}"/>
    <cellStyle name="Normal 9 4 3 5" xfId="2422" xr:uid="{420E8A4A-FBF2-4CFE-9246-D627DD670B29}"/>
    <cellStyle name="Normal 9 4 3 5 2" xfId="4096" xr:uid="{B97B6303-5239-43CE-8374-0CCD33918E82}"/>
    <cellStyle name="Normal 9 4 3 5 2 2" xfId="4959" xr:uid="{455FFBF9-1D00-479D-A3C4-216108D1C467}"/>
    <cellStyle name="Normal 9 4 3 5 3" xfId="4097" xr:uid="{65BE9E4A-50A1-4905-8893-50D10EBF1507}"/>
    <cellStyle name="Normal 9 4 3 5 3 2" xfId="4960" xr:uid="{3965AB12-775B-4E92-929E-271C3587AEC1}"/>
    <cellStyle name="Normal 9 4 3 5 4" xfId="4098" xr:uid="{EABCBBFC-864D-4A3D-A360-6CBD44E14935}"/>
    <cellStyle name="Normal 9 4 3 5 4 2" xfId="4961" xr:uid="{EF1B9A19-107C-476B-A82B-9242B741988A}"/>
    <cellStyle name="Normal 9 4 3 5 5" xfId="4958" xr:uid="{CE0E5F7C-5998-4D5F-9AF5-3DEABDA8B59D}"/>
    <cellStyle name="Normal 9 4 3 6" xfId="4099" xr:uid="{75B47588-CA43-460F-80E9-BCD5CD2C3B80}"/>
    <cellStyle name="Normal 9 4 3 6 2" xfId="4962" xr:uid="{95944296-3CDF-4D2B-B149-FCE14FE582CD}"/>
    <cellStyle name="Normal 9 4 3 7" xfId="4100" xr:uid="{5E0B1316-6BF2-469E-9F39-0B98D0785377}"/>
    <cellStyle name="Normal 9 4 3 7 2" xfId="4963" xr:uid="{7AA67102-71D6-417D-A4FC-A00412D9A174}"/>
    <cellStyle name="Normal 9 4 3 8" xfId="4101" xr:uid="{A99CB6C8-8C69-46E1-912B-404C8A1C449B}"/>
    <cellStyle name="Normal 9 4 3 8 2" xfId="4964" xr:uid="{B2B64AEA-6CB2-4B25-B91B-2D86C12183F3}"/>
    <cellStyle name="Normal 9 4 3 9" xfId="4932" xr:uid="{0FFD62C3-B51D-4EC1-8FC0-394359EA25F4}"/>
    <cellStyle name="Normal 9 4 4" xfId="177" xr:uid="{9EECD1C4-9FE1-42F7-9B33-D7D4F4DE20CF}"/>
    <cellStyle name="Normal 9 4 4 2" xfId="864" xr:uid="{B9002CF0-9EA6-4B58-992C-54256586F5A4}"/>
    <cellStyle name="Normal 9 4 4 2 2" xfId="865" xr:uid="{8217F30C-FB7E-4B0A-A3BB-2A41715EA2AC}"/>
    <cellStyle name="Normal 9 4 4 2 2 2" xfId="2423" xr:uid="{EC088A46-1992-41E6-AFAB-C5B279823751}"/>
    <cellStyle name="Normal 9 4 4 2 2 2 2" xfId="2424" xr:uid="{AAF66311-D24E-4E6B-A697-334F1E600F42}"/>
    <cellStyle name="Normal 9 4 4 2 2 2 2 2" xfId="4969" xr:uid="{04F5E696-1CBD-4C15-B2EB-4E70BEF2439B}"/>
    <cellStyle name="Normal 9 4 4 2 2 2 3" xfId="4968" xr:uid="{34B75E95-EC59-4DB1-8885-103C692ECFCC}"/>
    <cellStyle name="Normal 9 4 4 2 2 3" xfId="2425" xr:uid="{159DED00-67AE-4BB8-B0C7-C38E7571BEE2}"/>
    <cellStyle name="Normal 9 4 4 2 2 3 2" xfId="4970" xr:uid="{C61A8580-D33B-4C3B-802E-AF19779F8B1E}"/>
    <cellStyle name="Normal 9 4 4 2 2 4" xfId="4102" xr:uid="{5A8E2988-B8D8-4105-807A-7E8FB96D1338}"/>
    <cellStyle name="Normal 9 4 4 2 2 4 2" xfId="4971" xr:uid="{02CA4284-5336-45EE-AE51-0784F806762E}"/>
    <cellStyle name="Normal 9 4 4 2 2 5" xfId="4967" xr:uid="{4A831D9F-5345-4BCF-B6C3-FE4375BE6EE3}"/>
    <cellStyle name="Normal 9 4 4 2 3" xfId="2426" xr:uid="{160C531D-709C-4C03-B72D-12035AEA0754}"/>
    <cellStyle name="Normal 9 4 4 2 3 2" xfId="2427" xr:uid="{DEF3874A-92D0-489C-AA6D-D8B4403620A5}"/>
    <cellStyle name="Normal 9 4 4 2 3 2 2" xfId="4973" xr:uid="{25AF31F3-2E2F-4620-A46A-A31AA21F1FE8}"/>
    <cellStyle name="Normal 9 4 4 2 3 3" xfId="4972" xr:uid="{B367421D-9FDC-482E-B979-BA95E59FC02E}"/>
    <cellStyle name="Normal 9 4 4 2 4" xfId="2428" xr:uid="{BE48FBB8-B852-4719-95CF-FAD32A83783A}"/>
    <cellStyle name="Normal 9 4 4 2 4 2" xfId="4974" xr:uid="{EA0A1763-332B-4D56-820C-7E0C9372DE20}"/>
    <cellStyle name="Normal 9 4 4 2 5" xfId="4103" xr:uid="{D6C5AE7A-A317-44F0-A17E-0BEFC28647C4}"/>
    <cellStyle name="Normal 9 4 4 2 5 2" xfId="4975" xr:uid="{804D5F9E-7717-4147-975E-80062433F170}"/>
    <cellStyle name="Normal 9 4 4 2 6" xfId="4966" xr:uid="{0321B56F-B2D4-44FF-B3CA-F592ACF8E146}"/>
    <cellStyle name="Normal 9 4 4 3" xfId="866" xr:uid="{F93917A2-2DF9-4BE5-BF9E-DA3A4159CB56}"/>
    <cellStyle name="Normal 9 4 4 3 2" xfId="2429" xr:uid="{EDD01470-96D7-480A-8910-E623A81D6870}"/>
    <cellStyle name="Normal 9 4 4 3 2 2" xfId="2430" xr:uid="{1D06BC44-B2D5-4BB7-8D03-1BA2A627EE01}"/>
    <cellStyle name="Normal 9 4 4 3 2 2 2" xfId="4978" xr:uid="{6728CFF8-1231-48D0-A897-FA04B9FDC3D0}"/>
    <cellStyle name="Normal 9 4 4 3 2 3" xfId="4977" xr:uid="{58B92372-EDD1-48F3-A2B4-E2B4D1737305}"/>
    <cellStyle name="Normal 9 4 4 3 3" xfId="2431" xr:uid="{EF422691-8F82-40AB-9DBF-EC55C17B28D4}"/>
    <cellStyle name="Normal 9 4 4 3 3 2" xfId="4979" xr:uid="{75C1B8C9-93AF-4ACC-A120-A5A950D60A9D}"/>
    <cellStyle name="Normal 9 4 4 3 4" xfId="4104" xr:uid="{7FF20917-C0DF-45BD-9AD4-806BA1234967}"/>
    <cellStyle name="Normal 9 4 4 3 4 2" xfId="4980" xr:uid="{AABE7F77-8F03-4500-A4E0-ACBB215A8BB5}"/>
    <cellStyle name="Normal 9 4 4 3 5" xfId="4976" xr:uid="{5830D3B1-A615-4F03-98BC-C3F97E1B5E26}"/>
    <cellStyle name="Normal 9 4 4 4" xfId="2432" xr:uid="{EFCA321C-8298-4720-839E-BF7B4A5AF52C}"/>
    <cellStyle name="Normal 9 4 4 4 2" xfId="2433" xr:uid="{65758E5F-B28A-4DB9-BC4F-20D7C2D4D352}"/>
    <cellStyle name="Normal 9 4 4 4 2 2" xfId="4982" xr:uid="{748ACFB7-EEF4-4F35-8D32-C0BA56342C41}"/>
    <cellStyle name="Normal 9 4 4 4 3" xfId="4105" xr:uid="{D07D93F1-ABBC-49EA-81D9-3854C43C8883}"/>
    <cellStyle name="Normal 9 4 4 4 3 2" xfId="4983" xr:uid="{548D26C3-4B72-4693-A17E-B0EB1ADC1574}"/>
    <cellStyle name="Normal 9 4 4 4 4" xfId="4106" xr:uid="{F23B971D-5DA0-4CBA-9A41-A1605A83A8C5}"/>
    <cellStyle name="Normal 9 4 4 4 4 2" xfId="4984" xr:uid="{CACC2EA2-9AA8-4E2E-8831-C61998862549}"/>
    <cellStyle name="Normal 9 4 4 4 5" xfId="4981" xr:uid="{2483CB88-FE30-4836-96E0-4BA2FC841411}"/>
    <cellStyle name="Normal 9 4 4 5" xfId="2434" xr:uid="{082EE42A-967F-4894-A155-B63EE43B1FD1}"/>
    <cellStyle name="Normal 9 4 4 5 2" xfId="4985" xr:uid="{55448803-A9E9-4AB8-BFB2-617AD642AB93}"/>
    <cellStyle name="Normal 9 4 4 6" xfId="4107" xr:uid="{878F8433-5BC2-4A56-A953-68CB64D4AC7D}"/>
    <cellStyle name="Normal 9 4 4 6 2" xfId="4986" xr:uid="{8EA9C27F-3E86-42C8-9691-735BFD1CC071}"/>
    <cellStyle name="Normal 9 4 4 7" xfId="4108" xr:uid="{91FAA66E-17C5-40A4-9440-BF84E7F6C8AD}"/>
    <cellStyle name="Normal 9 4 4 7 2" xfId="4987" xr:uid="{24C79C82-0D68-4DF1-8730-EE19E2237D5A}"/>
    <cellStyle name="Normal 9 4 4 8" xfId="4965" xr:uid="{DB887273-A5D1-40FA-A1A3-041150F6F9D7}"/>
    <cellStyle name="Normal 9 4 5" xfId="417" xr:uid="{DE605C46-E34D-4D2C-87C4-A0BD93E15DC2}"/>
    <cellStyle name="Normal 9 4 5 2" xfId="867" xr:uid="{B97BE230-593D-4909-8816-C5526D58BFE7}"/>
    <cellStyle name="Normal 9 4 5 2 2" xfId="2435" xr:uid="{EDFCA408-4444-48F6-83F1-989F37B7AEFC}"/>
    <cellStyle name="Normal 9 4 5 2 2 2" xfId="2436" xr:uid="{2A8516F1-2552-4A80-9DE8-E9CA7715BEC4}"/>
    <cellStyle name="Normal 9 4 5 2 2 2 2" xfId="4991" xr:uid="{9F2C87D4-5DDD-45D6-801A-36C733F606FE}"/>
    <cellStyle name="Normal 9 4 5 2 2 3" xfId="4990" xr:uid="{8C6B4FA7-E73D-463F-8C6D-B41F053B8E4A}"/>
    <cellStyle name="Normal 9 4 5 2 3" xfId="2437" xr:uid="{2409AE86-83C8-4DDE-9A8B-9746F5AFA6A2}"/>
    <cellStyle name="Normal 9 4 5 2 3 2" xfId="4992" xr:uid="{318B5250-AE7B-499A-A987-F44FD6C944A7}"/>
    <cellStyle name="Normal 9 4 5 2 4" xfId="4109" xr:uid="{FEE9BD0F-6CB2-4B78-8CB7-D0599F6FADB1}"/>
    <cellStyle name="Normal 9 4 5 2 4 2" xfId="4993" xr:uid="{47E11E11-8E1B-4AD1-B708-3E1CC630AC35}"/>
    <cellStyle name="Normal 9 4 5 2 5" xfId="4989" xr:uid="{0A549ADC-9CEF-4CE0-A65B-41B89A1C563A}"/>
    <cellStyle name="Normal 9 4 5 3" xfId="2438" xr:uid="{F8472070-62A8-4E18-9F41-A4B0C65FA985}"/>
    <cellStyle name="Normal 9 4 5 3 2" xfId="2439" xr:uid="{CDDBC9BD-AFF9-4BC7-9783-3CB4D29433D6}"/>
    <cellStyle name="Normal 9 4 5 3 2 2" xfId="4995" xr:uid="{60D67182-3976-49C0-B3DC-AA4590DE9794}"/>
    <cellStyle name="Normal 9 4 5 3 3" xfId="4110" xr:uid="{2DB1CD84-441D-40DC-9E44-2A399B8C5371}"/>
    <cellStyle name="Normal 9 4 5 3 3 2" xfId="4996" xr:uid="{770FCDFC-8D3B-4ABA-9045-78380D6CD154}"/>
    <cellStyle name="Normal 9 4 5 3 4" xfId="4111" xr:uid="{CC7EC68C-C36C-4702-ACED-44D35B31B1D7}"/>
    <cellStyle name="Normal 9 4 5 3 4 2" xfId="4997" xr:uid="{8A26B151-5B40-4C19-9237-3D7F938CE8A0}"/>
    <cellStyle name="Normal 9 4 5 3 5" xfId="4994" xr:uid="{A4C9256A-2817-4530-AE02-363AEDF6D579}"/>
    <cellStyle name="Normal 9 4 5 4" xfId="2440" xr:uid="{42D239EB-88C3-4E6E-A346-E3CF3364E86D}"/>
    <cellStyle name="Normal 9 4 5 4 2" xfId="4998" xr:uid="{DB5BF27C-96D0-4C8D-9E0A-BD34F82F355F}"/>
    <cellStyle name="Normal 9 4 5 5" xfId="4112" xr:uid="{3DAA0EEC-2E26-4224-82B1-824C265D2110}"/>
    <cellStyle name="Normal 9 4 5 5 2" xfId="4999" xr:uid="{E025E317-52AF-4633-8D65-F116D8DEBA5F}"/>
    <cellStyle name="Normal 9 4 5 6" xfId="4113" xr:uid="{F6301F82-D55A-4502-AFC5-65803230C708}"/>
    <cellStyle name="Normal 9 4 5 6 2" xfId="5000" xr:uid="{F8F6B09B-593B-4DCF-A37A-0EAD02402FD3}"/>
    <cellStyle name="Normal 9 4 5 7" xfId="4988" xr:uid="{451A1196-2EC7-4B0C-A5F4-C082EBDE91E9}"/>
    <cellStyle name="Normal 9 4 6" xfId="418" xr:uid="{8648DB83-B8C9-4689-8717-2F30B5005AD0}"/>
    <cellStyle name="Normal 9 4 6 2" xfId="2441" xr:uid="{2DABF96C-7962-48BA-B311-969D9FD31ED9}"/>
    <cellStyle name="Normal 9 4 6 2 2" xfId="2442" xr:uid="{87E169DF-7813-475C-9A8A-49C2FC313474}"/>
    <cellStyle name="Normal 9 4 6 2 2 2" xfId="5003" xr:uid="{E0A41F72-7D01-478D-8E02-D565D14BB76E}"/>
    <cellStyle name="Normal 9 4 6 2 3" xfId="4114" xr:uid="{ED468A44-00CD-4F02-BF96-8B169102A441}"/>
    <cellStyle name="Normal 9 4 6 2 3 2" xfId="5004" xr:uid="{8F259BB4-17B0-44F4-AAA6-B10C7BBC01CE}"/>
    <cellStyle name="Normal 9 4 6 2 4" xfId="4115" xr:uid="{606AA980-8AE6-41C1-AA0E-6D174B19CC00}"/>
    <cellStyle name="Normal 9 4 6 2 4 2" xfId="5005" xr:uid="{12F19B80-3F25-4A25-83E1-63CDB68C1EF6}"/>
    <cellStyle name="Normal 9 4 6 2 5" xfId="5002" xr:uid="{D5894BEC-8F0F-432E-9358-0AD1556A5B2B}"/>
    <cellStyle name="Normal 9 4 6 3" xfId="2443" xr:uid="{14759F6E-E068-4563-BC53-0E595A6E1851}"/>
    <cellStyle name="Normal 9 4 6 3 2" xfId="5006" xr:uid="{28EAD0B7-FE73-49FE-A868-86BE1B962B91}"/>
    <cellStyle name="Normal 9 4 6 4" xfId="4116" xr:uid="{D7D0E7CB-640F-4752-A66D-0DFDD8197B6D}"/>
    <cellStyle name="Normal 9 4 6 4 2" xfId="5007" xr:uid="{389E62FB-8CC7-48EC-9FED-716E48091FC0}"/>
    <cellStyle name="Normal 9 4 6 5" xfId="4117" xr:uid="{03A3BD85-939D-49EF-82E4-51AE665D2410}"/>
    <cellStyle name="Normal 9 4 6 5 2" xfId="5008" xr:uid="{9F782267-5DE4-4C97-B0A1-EC0470363ADF}"/>
    <cellStyle name="Normal 9 4 6 6" xfId="5001" xr:uid="{AEFD67BE-4C61-4D0F-98C7-7939F76178CA}"/>
    <cellStyle name="Normal 9 4 7" xfId="2444" xr:uid="{41AF3869-888A-42EC-8A49-FDCFFB221FF1}"/>
    <cellStyle name="Normal 9 4 7 2" xfId="2445" xr:uid="{4913E32E-E009-4F1B-AA39-2ADA37E7882E}"/>
    <cellStyle name="Normal 9 4 7 2 2" xfId="5010" xr:uid="{E34A012F-6E07-4239-9967-7F89579FF041}"/>
    <cellStyle name="Normal 9 4 7 3" xfId="4118" xr:uid="{C0887E97-2993-4DE8-9BF8-6F15C354107B}"/>
    <cellStyle name="Normal 9 4 7 3 2" xfId="5011" xr:uid="{3FFEF37D-D9B7-4E16-8F2B-8CEC482EEDF9}"/>
    <cellStyle name="Normal 9 4 7 4" xfId="4119" xr:uid="{468C90A2-B660-4669-AC0F-6DF6C66DE564}"/>
    <cellStyle name="Normal 9 4 7 4 2" xfId="5012" xr:uid="{315785F8-79B8-429B-8CD2-B915B27502C9}"/>
    <cellStyle name="Normal 9 4 7 5" xfId="5009" xr:uid="{3AA8D330-49BE-404C-A1D2-57BD89A4A0DC}"/>
    <cellStyle name="Normal 9 4 8" xfId="2446" xr:uid="{9A796594-A10E-40F8-8C6E-BFF5C7941BAE}"/>
    <cellStyle name="Normal 9 4 8 2" xfId="4120" xr:uid="{46C2FE91-8A81-4016-BC34-B26A92360B6E}"/>
    <cellStyle name="Normal 9 4 8 2 2" xfId="5014" xr:uid="{D20B6436-886B-4F50-ABD5-B3E98398A811}"/>
    <cellStyle name="Normal 9 4 8 3" xfId="4121" xr:uid="{BB97D910-2365-46A3-8F42-6C1F0392FB66}"/>
    <cellStyle name="Normal 9 4 8 3 2" xfId="5015" xr:uid="{3A5FFBE9-74AD-4F65-B07D-2BD57679A266}"/>
    <cellStyle name="Normal 9 4 8 4" xfId="4122" xr:uid="{EFCDF29B-2DF1-4F29-8819-67CDF82FFCF6}"/>
    <cellStyle name="Normal 9 4 8 4 2" xfId="5016" xr:uid="{77738406-E534-4A92-A106-480D3F41D2C1}"/>
    <cellStyle name="Normal 9 4 8 5" xfId="5013" xr:uid="{1E9C30BE-62E7-4C5A-A64B-DBB28A454EDC}"/>
    <cellStyle name="Normal 9 4 9" xfId="4123" xr:uid="{48234CE9-C85B-4208-822E-DE044EA98122}"/>
    <cellStyle name="Normal 9 4 9 2" xfId="5017" xr:uid="{AE96A45F-25A2-4FD8-B97C-CBB308B9E540}"/>
    <cellStyle name="Normal 9 5" xfId="178" xr:uid="{7FA0374C-B265-40D0-8694-5EFFF4900381}"/>
    <cellStyle name="Normal 9 5 10" xfId="4124" xr:uid="{0EF96503-F163-4FE1-A04E-F7F140B8E10B}"/>
    <cellStyle name="Normal 9 5 10 2" xfId="5019" xr:uid="{35700713-DFAD-4FAE-8F75-A79560F9987E}"/>
    <cellStyle name="Normal 9 5 11" xfId="4125" xr:uid="{9C509E3A-9E6D-4414-9F19-96CE2E01EAE9}"/>
    <cellStyle name="Normal 9 5 11 2" xfId="5020" xr:uid="{BD9DE625-EED4-4395-AD36-C4DC487F3E62}"/>
    <cellStyle name="Normal 9 5 12" xfId="5018" xr:uid="{767AB826-C42C-49C9-9A75-395E513F0BD8}"/>
    <cellStyle name="Normal 9 5 2" xfId="179" xr:uid="{119C0B2D-C6DE-4833-BB46-7D8958BD35F8}"/>
    <cellStyle name="Normal 9 5 2 10" xfId="5021" xr:uid="{217B6127-ED3D-47BF-BD51-6F9D225EEB22}"/>
    <cellStyle name="Normal 9 5 2 2" xfId="419" xr:uid="{3BF9967C-F9BD-4A15-A416-29C6A4217603}"/>
    <cellStyle name="Normal 9 5 2 2 2" xfId="868" xr:uid="{0DD48722-9EA4-48DE-A8BE-CA09CE07E015}"/>
    <cellStyle name="Normal 9 5 2 2 2 2" xfId="869" xr:uid="{D7E397A7-6658-4C15-B5CC-9C0BCA208703}"/>
    <cellStyle name="Normal 9 5 2 2 2 2 2" xfId="2447" xr:uid="{F804ECE4-484E-4368-AA6E-5771FEE93EF1}"/>
    <cellStyle name="Normal 9 5 2 2 2 2 2 2" xfId="5025" xr:uid="{8923615A-A2C1-4EC8-986A-769A79C5F43A}"/>
    <cellStyle name="Normal 9 5 2 2 2 2 3" xfId="4126" xr:uid="{06AD49C7-000A-460B-8046-CC571114A395}"/>
    <cellStyle name="Normal 9 5 2 2 2 2 3 2" xfId="5026" xr:uid="{3D9F14FD-BBEA-4B3D-B780-98515EB63602}"/>
    <cellStyle name="Normal 9 5 2 2 2 2 4" xfId="4127" xr:uid="{4BFD98D0-35D1-4BCC-8FF8-8FDA1E98B80A}"/>
    <cellStyle name="Normal 9 5 2 2 2 2 4 2" xfId="5027" xr:uid="{D6C5A2AB-BA19-4C11-84B2-DE781E31E4B9}"/>
    <cellStyle name="Normal 9 5 2 2 2 2 5" xfId="5024" xr:uid="{60A784C7-B391-4636-B572-309CD11DD8B2}"/>
    <cellStyle name="Normal 9 5 2 2 2 3" xfId="2448" xr:uid="{491639D1-9819-4BA4-AD3B-94FA691F0A33}"/>
    <cellStyle name="Normal 9 5 2 2 2 3 2" xfId="4128" xr:uid="{ECF055A9-F392-4811-9327-A3D76CBDFA65}"/>
    <cellStyle name="Normal 9 5 2 2 2 3 2 2" xfId="5029" xr:uid="{001D9CB6-6983-46BA-B84B-60F468FA68FF}"/>
    <cellStyle name="Normal 9 5 2 2 2 3 3" xfId="4129" xr:uid="{7814A48A-B6F8-46E0-8B4C-8960ABCD538C}"/>
    <cellStyle name="Normal 9 5 2 2 2 3 3 2" xfId="5030" xr:uid="{D9C21EF3-E4A3-4122-813E-1ECE32510E63}"/>
    <cellStyle name="Normal 9 5 2 2 2 3 4" xfId="4130" xr:uid="{574C67F5-13AA-464E-A9A2-988DA3448C3B}"/>
    <cellStyle name="Normal 9 5 2 2 2 3 4 2" xfId="5031" xr:uid="{749895CF-4874-43D5-A2B9-47AFA8F8CD5E}"/>
    <cellStyle name="Normal 9 5 2 2 2 3 5" xfId="5028" xr:uid="{AF7169A7-BC3C-4530-ACFE-87041AF6DB29}"/>
    <cellStyle name="Normal 9 5 2 2 2 4" xfId="4131" xr:uid="{CF85EDE4-ACCE-4012-BB16-B4C0F0036507}"/>
    <cellStyle name="Normal 9 5 2 2 2 4 2" xfId="5032" xr:uid="{F1CA7D9F-17B5-4206-A566-C88550059D06}"/>
    <cellStyle name="Normal 9 5 2 2 2 5" xfId="4132" xr:uid="{A2EBAA94-D21B-4037-931A-299AC0B73D71}"/>
    <cellStyle name="Normal 9 5 2 2 2 5 2" xfId="5033" xr:uid="{1DBEBD7A-79B7-4753-8A9B-358CCAC20DF6}"/>
    <cellStyle name="Normal 9 5 2 2 2 6" xfId="4133" xr:uid="{4CA98803-6A4F-4197-91CD-25DA38D99D95}"/>
    <cellStyle name="Normal 9 5 2 2 2 6 2" xfId="5034" xr:uid="{53F64CA9-867F-472A-A1A5-4ABBA4B73727}"/>
    <cellStyle name="Normal 9 5 2 2 2 7" xfId="5023" xr:uid="{2198D8EF-C256-4DC1-ABA3-C54EC7D60373}"/>
    <cellStyle name="Normal 9 5 2 2 3" xfId="870" xr:uid="{DAC3887E-923C-439B-A8E2-4D53F6B12982}"/>
    <cellStyle name="Normal 9 5 2 2 3 2" xfId="2449" xr:uid="{2A465E5E-C255-4B3D-9CFE-0B45E596F84B}"/>
    <cellStyle name="Normal 9 5 2 2 3 2 2" xfId="4134" xr:uid="{6A98C3BD-C20A-413A-86BB-35959E43B9E2}"/>
    <cellStyle name="Normal 9 5 2 2 3 2 2 2" xfId="5037" xr:uid="{1CF7A0D8-B105-477C-9A7B-4E732ECCE77A}"/>
    <cellStyle name="Normal 9 5 2 2 3 2 3" xfId="4135" xr:uid="{B145B537-503D-4EC7-8962-211007D66818}"/>
    <cellStyle name="Normal 9 5 2 2 3 2 3 2" xfId="5038" xr:uid="{9BF0D67A-528A-4150-AAA1-20D1F125FB68}"/>
    <cellStyle name="Normal 9 5 2 2 3 2 4" xfId="4136" xr:uid="{142A4C08-A304-4E24-B4E4-EA32F0138AB2}"/>
    <cellStyle name="Normal 9 5 2 2 3 2 4 2" xfId="5039" xr:uid="{8607F843-07C0-4E5C-8A68-99CB81555E64}"/>
    <cellStyle name="Normal 9 5 2 2 3 2 5" xfId="5036" xr:uid="{82D79E4B-FF21-4CED-A88E-533184049892}"/>
    <cellStyle name="Normal 9 5 2 2 3 3" xfId="4137" xr:uid="{3AE3A804-0F74-4B2A-8818-E22071A3C535}"/>
    <cellStyle name="Normal 9 5 2 2 3 3 2" xfId="5040" xr:uid="{E29945E8-CA48-44BD-914B-0B9D9873E7F1}"/>
    <cellStyle name="Normal 9 5 2 2 3 4" xfId="4138" xr:uid="{F7B670A4-D5A7-4108-8C96-08C8FAD010DD}"/>
    <cellStyle name="Normal 9 5 2 2 3 4 2" xfId="5041" xr:uid="{92842548-D1F9-4DDE-BC0B-ABD4A7AD7DAE}"/>
    <cellStyle name="Normal 9 5 2 2 3 5" xfId="4139" xr:uid="{34032EEA-372F-4F5A-913F-268598892353}"/>
    <cellStyle name="Normal 9 5 2 2 3 5 2" xfId="5042" xr:uid="{C20533FD-E391-44C7-959E-71FD8B428F08}"/>
    <cellStyle name="Normal 9 5 2 2 3 6" xfId="5035" xr:uid="{AC46FB3D-1C8B-4D2A-B3C3-0A7F4EC00879}"/>
    <cellStyle name="Normal 9 5 2 2 4" xfId="2450" xr:uid="{AE51C085-DAE8-4BDB-A175-DE2413A8D41B}"/>
    <cellStyle name="Normal 9 5 2 2 4 2" xfId="4140" xr:uid="{55975651-ECC0-48B7-8493-CD31B38AB4B9}"/>
    <cellStyle name="Normal 9 5 2 2 4 2 2" xfId="5044" xr:uid="{9401BB84-5CA8-450B-94A8-E1CCA6A40F7A}"/>
    <cellStyle name="Normal 9 5 2 2 4 3" xfId="4141" xr:uid="{87F42F74-754C-4349-AA74-E614D611FC6E}"/>
    <cellStyle name="Normal 9 5 2 2 4 3 2" xfId="5045" xr:uid="{17E3FC33-11AA-4C1A-B68E-607808D84DDC}"/>
    <cellStyle name="Normal 9 5 2 2 4 4" xfId="4142" xr:uid="{4136CD4E-81EE-4DCE-8D3B-D4AF0395F699}"/>
    <cellStyle name="Normal 9 5 2 2 4 4 2" xfId="5046" xr:uid="{406905EF-9B2A-4914-8C4B-CC8B8DE3E113}"/>
    <cellStyle name="Normal 9 5 2 2 4 5" xfId="5043" xr:uid="{D7B0111B-11EE-4797-8260-1126C061BA5C}"/>
    <cellStyle name="Normal 9 5 2 2 5" xfId="4143" xr:uid="{41E2522F-2FA6-476C-8DA9-62DC6EF67FB7}"/>
    <cellStyle name="Normal 9 5 2 2 5 2" xfId="4144" xr:uid="{17AB5EFF-76CA-42C8-B446-961ED6553263}"/>
    <cellStyle name="Normal 9 5 2 2 5 2 2" xfId="5048" xr:uid="{8F8D8C72-A3E7-4354-AA83-1C96468F8ABE}"/>
    <cellStyle name="Normal 9 5 2 2 5 3" xfId="4145" xr:uid="{9AF22074-A1E6-41C6-A7BF-7F5D5EAC1F23}"/>
    <cellStyle name="Normal 9 5 2 2 5 3 2" xfId="5049" xr:uid="{93BC6B8C-6ADD-4B77-95AF-6B96ADE52AF8}"/>
    <cellStyle name="Normal 9 5 2 2 5 4" xfId="4146" xr:uid="{0AA6699F-237F-484D-B4CE-B377093CF40F}"/>
    <cellStyle name="Normal 9 5 2 2 5 4 2" xfId="5050" xr:uid="{0757FAE3-B9E5-4A13-803C-D9C10C421E2F}"/>
    <cellStyle name="Normal 9 5 2 2 5 5" xfId="5047" xr:uid="{47A4BD46-64AA-4467-B183-61FA1A196764}"/>
    <cellStyle name="Normal 9 5 2 2 6" xfId="4147" xr:uid="{23EC3C47-0601-4DFA-A66B-192E5286641A}"/>
    <cellStyle name="Normal 9 5 2 2 6 2" xfId="5051" xr:uid="{630BBBC8-A3B6-41FC-A3BC-854B312A2DFD}"/>
    <cellStyle name="Normal 9 5 2 2 7" xfId="4148" xr:uid="{B948223C-5407-452E-8C0A-37516573A3DE}"/>
    <cellStyle name="Normal 9 5 2 2 7 2" xfId="5052" xr:uid="{452544D1-DF11-49AF-ACE3-AB2AD10D6AC3}"/>
    <cellStyle name="Normal 9 5 2 2 8" xfId="4149" xr:uid="{7F2E3BC7-1D0D-4C86-9D2F-4259FC2DC439}"/>
    <cellStyle name="Normal 9 5 2 2 8 2" xfId="5053" xr:uid="{3B3D1FDC-BEB1-4CC6-A5DB-6A04F0E3D0AC}"/>
    <cellStyle name="Normal 9 5 2 2 9" xfId="5022" xr:uid="{4F583B57-0AF9-4BD1-951C-36E8D83B8F1A}"/>
    <cellStyle name="Normal 9 5 2 3" xfId="871" xr:uid="{CC8A3120-37E1-4FC5-88E9-96D57CC0103D}"/>
    <cellStyle name="Normal 9 5 2 3 2" xfId="872" xr:uid="{A6914AB7-CE9C-4487-B292-5D8F67631C0F}"/>
    <cellStyle name="Normal 9 5 2 3 2 2" xfId="873" xr:uid="{0430D77E-6980-4BCB-848E-86CCBE48C1F0}"/>
    <cellStyle name="Normal 9 5 2 3 2 2 2" xfId="5056" xr:uid="{C9E68AF9-A703-46DF-93D6-B0A737519925}"/>
    <cellStyle name="Normal 9 5 2 3 2 3" xfId="4150" xr:uid="{AFFCD57E-1B7D-49CE-A0F2-8CE14F81D110}"/>
    <cellStyle name="Normal 9 5 2 3 2 3 2" xfId="5057" xr:uid="{0C7D70ED-D61C-494A-947C-433A8FE1D940}"/>
    <cellStyle name="Normal 9 5 2 3 2 4" xfId="4151" xr:uid="{E6A70497-71F9-434C-A334-0EF7EEDD8BB4}"/>
    <cellStyle name="Normal 9 5 2 3 2 4 2" xfId="5058" xr:uid="{CC8D422B-3A00-48D5-B22F-D913CE0E3A12}"/>
    <cellStyle name="Normal 9 5 2 3 2 5" xfId="5055" xr:uid="{B86A9AE5-037C-429E-94E7-0767CF0CC942}"/>
    <cellStyle name="Normal 9 5 2 3 3" xfId="874" xr:uid="{698C7F31-E58F-4348-A3D3-830F27C55CBD}"/>
    <cellStyle name="Normal 9 5 2 3 3 2" xfId="4152" xr:uid="{9BECEEFE-E1EF-477A-BA6C-C19BB4B0FAF7}"/>
    <cellStyle name="Normal 9 5 2 3 3 2 2" xfId="5060" xr:uid="{E10D7233-D3B9-48B4-A858-FB8A1D69736E}"/>
    <cellStyle name="Normal 9 5 2 3 3 3" xfId="4153" xr:uid="{0F663342-A166-40CB-8C68-FBA339CE43E3}"/>
    <cellStyle name="Normal 9 5 2 3 3 3 2" xfId="5061" xr:uid="{170DC46A-630F-47C5-B849-05DC65EDE1EB}"/>
    <cellStyle name="Normal 9 5 2 3 3 4" xfId="4154" xr:uid="{C91B5F03-4BC3-4D82-ABCE-E86806F51EFB}"/>
    <cellStyle name="Normal 9 5 2 3 3 4 2" xfId="5062" xr:uid="{73B489A9-10CB-4162-B767-FCA623203B4D}"/>
    <cellStyle name="Normal 9 5 2 3 3 5" xfId="5059" xr:uid="{39A27483-BB0F-4E2D-BCD5-4F40E60413DD}"/>
    <cellStyle name="Normal 9 5 2 3 4" xfId="4155" xr:uid="{A661A03D-4A61-4D99-AFA5-ABDBDFDA7290}"/>
    <cellStyle name="Normal 9 5 2 3 4 2" xfId="5063" xr:uid="{CC184912-199F-4DE1-B2FF-895240E5553E}"/>
    <cellStyle name="Normal 9 5 2 3 5" xfId="4156" xr:uid="{7AA24AEA-DDB7-433F-BFFB-D9462489E718}"/>
    <cellStyle name="Normal 9 5 2 3 5 2" xfId="5064" xr:uid="{AFF03451-8C6E-4F26-A97A-2D74BE364AB7}"/>
    <cellStyle name="Normal 9 5 2 3 6" xfId="4157" xr:uid="{AB30F221-D015-4F24-A332-B2E9C7319C65}"/>
    <cellStyle name="Normal 9 5 2 3 6 2" xfId="5065" xr:uid="{495780FC-1118-45E2-A21B-0D02682B94D2}"/>
    <cellStyle name="Normal 9 5 2 3 7" xfId="5054" xr:uid="{FE9947A8-0C7E-4B7F-8380-4F4FA8E16412}"/>
    <cellStyle name="Normal 9 5 2 4" xfId="875" xr:uid="{0E94FDC7-DDCD-4894-ABCB-8F8C14E16BC2}"/>
    <cellStyle name="Normal 9 5 2 4 2" xfId="876" xr:uid="{64C78388-E656-408B-9332-785EEE10CCB3}"/>
    <cellStyle name="Normal 9 5 2 4 2 2" xfId="4158" xr:uid="{E0A4739F-E01F-4F41-AC5D-615898E2D7DD}"/>
    <cellStyle name="Normal 9 5 2 4 2 2 2" xfId="5068" xr:uid="{D1862FEC-F88F-4D0F-A1E8-48B343C03662}"/>
    <cellStyle name="Normal 9 5 2 4 2 3" xfId="4159" xr:uid="{44FC6D4F-8E42-43D1-8054-FB17231243D5}"/>
    <cellStyle name="Normal 9 5 2 4 2 3 2" xfId="5069" xr:uid="{D57AC93D-A213-4FED-861B-2B084ABF2E1E}"/>
    <cellStyle name="Normal 9 5 2 4 2 4" xfId="4160" xr:uid="{2952AA7B-33C4-4F6D-8857-CFC1BAEFE3C0}"/>
    <cellStyle name="Normal 9 5 2 4 2 4 2" xfId="5070" xr:uid="{DD01E088-6E0C-4BA7-AC41-2238A62345FC}"/>
    <cellStyle name="Normal 9 5 2 4 2 5" xfId="5067" xr:uid="{ABFA5A9B-740A-40E0-B73C-3079D03F4382}"/>
    <cellStyle name="Normal 9 5 2 4 3" xfId="4161" xr:uid="{6C7FEAEB-72C9-4777-860B-404B92C0DF1B}"/>
    <cellStyle name="Normal 9 5 2 4 3 2" xfId="5071" xr:uid="{0FDE6189-290F-4D27-AEBA-8869C38E3DF4}"/>
    <cellStyle name="Normal 9 5 2 4 4" xfId="4162" xr:uid="{E96F30EA-ADA3-4C88-B5F2-A5DAA335A1B2}"/>
    <cellStyle name="Normal 9 5 2 4 4 2" xfId="5072" xr:uid="{02358C06-A143-4F61-9B76-50A518E7B1B3}"/>
    <cellStyle name="Normal 9 5 2 4 5" xfId="4163" xr:uid="{A0FBBE51-0339-46D8-90AB-93E040770293}"/>
    <cellStyle name="Normal 9 5 2 4 5 2" xfId="5073" xr:uid="{FD870303-DE3C-488D-9C81-6527E47DD6A3}"/>
    <cellStyle name="Normal 9 5 2 4 6" xfId="5066" xr:uid="{30D4BC71-97D3-4846-81AA-6CED1273B38A}"/>
    <cellStyle name="Normal 9 5 2 5" xfId="877" xr:uid="{0E7EEE9E-1EF9-4461-AB5F-76F29B535475}"/>
    <cellStyle name="Normal 9 5 2 5 2" xfId="4164" xr:uid="{4B0073AE-C614-47FF-A0BB-6B8124DCB753}"/>
    <cellStyle name="Normal 9 5 2 5 2 2" xfId="5075" xr:uid="{4B460C34-62D0-4A6F-AEA8-3D62EA8054E6}"/>
    <cellStyle name="Normal 9 5 2 5 3" xfId="4165" xr:uid="{EC848453-E19A-42A3-8E0C-3672F6C310C0}"/>
    <cellStyle name="Normal 9 5 2 5 3 2" xfId="5076" xr:uid="{F6C22E21-8C3F-4816-A073-E9237A121A15}"/>
    <cellStyle name="Normal 9 5 2 5 4" xfId="4166" xr:uid="{7D034B48-DAA1-4B92-A607-6A316ED58158}"/>
    <cellStyle name="Normal 9 5 2 5 4 2" xfId="5077" xr:uid="{7E4A17B6-DDEC-4F1A-A090-7773F02911DE}"/>
    <cellStyle name="Normal 9 5 2 5 5" xfId="5074" xr:uid="{9C5D090D-8260-4BC7-B386-6703F1E83CF0}"/>
    <cellStyle name="Normal 9 5 2 6" xfId="4167" xr:uid="{F0F21A67-1DA4-4D2D-8278-2A5B5AC8B57E}"/>
    <cellStyle name="Normal 9 5 2 6 2" xfId="4168" xr:uid="{4A293438-263E-46FA-9A64-90E0392B3154}"/>
    <cellStyle name="Normal 9 5 2 6 2 2" xfId="5079" xr:uid="{160374C8-A3AA-434B-A0DD-535CF329A48C}"/>
    <cellStyle name="Normal 9 5 2 6 3" xfId="4169" xr:uid="{2A5EC921-4C98-4EB9-9605-2F25604B7D37}"/>
    <cellStyle name="Normal 9 5 2 6 3 2" xfId="5080" xr:uid="{4665AC79-6638-409C-BE70-91DA4F096753}"/>
    <cellStyle name="Normal 9 5 2 6 4" xfId="4170" xr:uid="{F9E1C376-D8D8-48B7-91C2-C7A1C31B4383}"/>
    <cellStyle name="Normal 9 5 2 6 4 2" xfId="5081" xr:uid="{C27E5E98-6A88-4F05-94D5-65C382EAA581}"/>
    <cellStyle name="Normal 9 5 2 6 5" xfId="5078" xr:uid="{179689AF-DADB-4E49-BB86-AE81B31FF8EE}"/>
    <cellStyle name="Normal 9 5 2 7" xfId="4171" xr:uid="{51318610-A793-47C7-938E-B4E0A025C7D4}"/>
    <cellStyle name="Normal 9 5 2 7 2" xfId="5082" xr:uid="{1F789497-3D20-4793-96F2-ABC6598E9E35}"/>
    <cellStyle name="Normal 9 5 2 8" xfId="4172" xr:uid="{86E2D1A4-0DB7-4A60-967B-BF2D8658B9AA}"/>
    <cellStyle name="Normal 9 5 2 8 2" xfId="5083" xr:uid="{15148FD8-F17F-49CF-89DA-9F15D3747CE0}"/>
    <cellStyle name="Normal 9 5 2 9" xfId="4173" xr:uid="{F1670845-54A2-4450-B7FA-F3C12B2EC93A}"/>
    <cellStyle name="Normal 9 5 2 9 2" xfId="5084" xr:uid="{78CFA51D-674D-45BB-B7E0-A2A8B5425023}"/>
    <cellStyle name="Normal 9 5 3" xfId="420" xr:uid="{128BD775-3471-4F5E-AE84-610F5AB415CB}"/>
    <cellStyle name="Normal 9 5 3 2" xfId="878" xr:uid="{AE0FB95E-06B3-413D-AA22-49B17FAEA637}"/>
    <cellStyle name="Normal 9 5 3 2 2" xfId="879" xr:uid="{C48D8165-A5D9-4723-8327-1F6D30369CC6}"/>
    <cellStyle name="Normal 9 5 3 2 2 2" xfId="2451" xr:uid="{AB779C10-AFFC-4625-B4D3-5CBD162EF7E7}"/>
    <cellStyle name="Normal 9 5 3 2 2 2 2" xfId="2452" xr:uid="{C3AC9588-7C8C-41DA-9A2B-9D2BE644FD7A}"/>
    <cellStyle name="Normal 9 5 3 2 2 2 2 2" xfId="5089" xr:uid="{77C42A3B-1D4B-4665-8297-25B9220F1FD3}"/>
    <cellStyle name="Normal 9 5 3 2 2 2 3" xfId="5088" xr:uid="{77CA83C5-03B8-4461-AE79-A8D4D59348E0}"/>
    <cellStyle name="Normal 9 5 3 2 2 3" xfId="2453" xr:uid="{78F84E2A-9C8B-48D0-B72A-E9578FEFDBDF}"/>
    <cellStyle name="Normal 9 5 3 2 2 3 2" xfId="5090" xr:uid="{929CA088-C811-4B8A-9190-E3FA0A1F896E}"/>
    <cellStyle name="Normal 9 5 3 2 2 4" xfId="4174" xr:uid="{8F9DDA44-C3D2-4132-95EA-AE1FFAC81174}"/>
    <cellStyle name="Normal 9 5 3 2 2 4 2" xfId="5091" xr:uid="{0B3E3179-0F6A-4373-A5E5-D650016BE431}"/>
    <cellStyle name="Normal 9 5 3 2 2 5" xfId="5087" xr:uid="{C1B84AF4-5360-4821-BE46-AFDCF154E928}"/>
    <cellStyle name="Normal 9 5 3 2 3" xfId="2454" xr:uid="{E3E04CBF-423F-4FAD-A180-5BCF9FEB3450}"/>
    <cellStyle name="Normal 9 5 3 2 3 2" xfId="2455" xr:uid="{D78BCC39-ED41-47E6-AD5B-1A6AB94263CA}"/>
    <cellStyle name="Normal 9 5 3 2 3 2 2" xfId="5093" xr:uid="{FA90FFC1-E699-40DD-993D-F8CFC6C161C6}"/>
    <cellStyle name="Normal 9 5 3 2 3 3" xfId="4175" xr:uid="{C707917B-55AA-47CA-BBEC-94FD52034DEB}"/>
    <cellStyle name="Normal 9 5 3 2 3 3 2" xfId="5094" xr:uid="{F803F5B7-84EF-4366-A5D9-CD1BB305FEDE}"/>
    <cellStyle name="Normal 9 5 3 2 3 4" xfId="4176" xr:uid="{D6232504-51C9-4213-AFE2-C16A49B0684D}"/>
    <cellStyle name="Normal 9 5 3 2 3 4 2" xfId="5095" xr:uid="{26A30198-1CE7-4B76-889B-F5C3E5F0E2D5}"/>
    <cellStyle name="Normal 9 5 3 2 3 5" xfId="5092" xr:uid="{977493E2-059B-421A-9EC9-31184CDCD5D8}"/>
    <cellStyle name="Normal 9 5 3 2 4" xfId="2456" xr:uid="{620E0A7E-B996-4998-872C-3FF3BF19DB2D}"/>
    <cellStyle name="Normal 9 5 3 2 4 2" xfId="5096" xr:uid="{545BDFB7-3610-4852-B6D2-D42222E2CEED}"/>
    <cellStyle name="Normal 9 5 3 2 5" xfId="4177" xr:uid="{7532765F-71D9-4E6F-BBFD-E84A05119466}"/>
    <cellStyle name="Normal 9 5 3 2 5 2" xfId="5097" xr:uid="{4A65A1A9-0EF7-4528-A201-35CAD6F55724}"/>
    <cellStyle name="Normal 9 5 3 2 6" xfId="4178" xr:uid="{DC6948FB-21E4-4E12-BC02-0AEA5F22AF64}"/>
    <cellStyle name="Normal 9 5 3 2 6 2" xfId="5098" xr:uid="{067046A3-C7A8-408C-8D37-DE97467A4011}"/>
    <cellStyle name="Normal 9 5 3 2 7" xfId="5086" xr:uid="{2D0F466B-5ED4-4169-96FF-AF64F6B03394}"/>
    <cellStyle name="Normal 9 5 3 3" xfId="880" xr:uid="{3A2B8C74-948D-46F6-822E-B3A495C956D7}"/>
    <cellStyle name="Normal 9 5 3 3 2" xfId="2457" xr:uid="{25B45ABA-E2FD-4700-9627-7200B483575C}"/>
    <cellStyle name="Normal 9 5 3 3 2 2" xfId="2458" xr:uid="{F48AF144-DC8F-4CE5-9BA6-5F3DF011B441}"/>
    <cellStyle name="Normal 9 5 3 3 2 2 2" xfId="5101" xr:uid="{F494ED17-687C-4C58-92BF-C285AA629004}"/>
    <cellStyle name="Normal 9 5 3 3 2 3" xfId="4179" xr:uid="{2B0E5E47-BD1E-4E7F-B5F6-F158B0549024}"/>
    <cellStyle name="Normal 9 5 3 3 2 3 2" xfId="5102" xr:uid="{612F0741-3C99-4450-B7FF-53D6EA248E76}"/>
    <cellStyle name="Normal 9 5 3 3 2 4" xfId="4180" xr:uid="{D57F763A-3F60-4823-9548-834E6E9986F5}"/>
    <cellStyle name="Normal 9 5 3 3 2 4 2" xfId="5103" xr:uid="{5007CBE6-4DCB-434B-8F2D-B524F40F1F45}"/>
    <cellStyle name="Normal 9 5 3 3 2 5" xfId="5100" xr:uid="{6CD511A4-8DF5-471B-9BA8-42E63B81E1BC}"/>
    <cellStyle name="Normal 9 5 3 3 3" xfId="2459" xr:uid="{F3BA437B-F14C-4D68-8223-5284EF19864D}"/>
    <cellStyle name="Normal 9 5 3 3 3 2" xfId="5104" xr:uid="{152F1BFD-D13F-4070-A81B-55B628931B65}"/>
    <cellStyle name="Normal 9 5 3 3 4" xfId="4181" xr:uid="{239E0B6E-41B9-4015-AD4A-48744F08D19B}"/>
    <cellStyle name="Normal 9 5 3 3 4 2" xfId="5105" xr:uid="{5DEEF441-4B25-45BF-BD36-D0709BCF4F6E}"/>
    <cellStyle name="Normal 9 5 3 3 5" xfId="4182" xr:uid="{DFB7CD2B-ECC2-4730-9CD5-B7BC5B79BFFD}"/>
    <cellStyle name="Normal 9 5 3 3 5 2" xfId="5106" xr:uid="{E9A6793E-9874-4266-9D18-FC04423FD322}"/>
    <cellStyle name="Normal 9 5 3 3 6" xfId="5099" xr:uid="{E7ED984C-6872-4435-A204-B489FBB39054}"/>
    <cellStyle name="Normal 9 5 3 4" xfId="2460" xr:uid="{5B495672-19D8-48A3-9029-870CE0D16270}"/>
    <cellStyle name="Normal 9 5 3 4 2" xfId="2461" xr:uid="{579219C1-AA44-4E08-A99C-BDE8DE1A9764}"/>
    <cellStyle name="Normal 9 5 3 4 2 2" xfId="5108" xr:uid="{0DFC636E-4BDF-44D9-9019-852100D16CAB}"/>
    <cellStyle name="Normal 9 5 3 4 3" xfId="4183" xr:uid="{1D9B18E1-C3CE-431D-B48B-96FE8A2C6B09}"/>
    <cellStyle name="Normal 9 5 3 4 3 2" xfId="5109" xr:uid="{BB8F65A2-1B7F-4521-BE70-2AF4042D887F}"/>
    <cellStyle name="Normal 9 5 3 4 4" xfId="4184" xr:uid="{74B7293A-78BE-46C2-A312-4A0DB0403826}"/>
    <cellStyle name="Normal 9 5 3 4 4 2" xfId="5110" xr:uid="{38F5F472-918F-4756-876D-E13ADA17FACF}"/>
    <cellStyle name="Normal 9 5 3 4 5" xfId="5107" xr:uid="{BC0F588D-5227-46E3-B7F7-2AA7C0C12430}"/>
    <cellStyle name="Normal 9 5 3 5" xfId="2462" xr:uid="{65195790-AA53-4208-9055-EE5C3B2FAB49}"/>
    <cellStyle name="Normal 9 5 3 5 2" xfId="4185" xr:uid="{C3AEA095-685B-41B6-A3E7-2B1D6D28419D}"/>
    <cellStyle name="Normal 9 5 3 5 2 2" xfId="5112" xr:uid="{A5A9BA70-AD06-4D53-BB60-8EF1E5754409}"/>
    <cellStyle name="Normal 9 5 3 5 3" xfId="4186" xr:uid="{4CDDACDF-36E8-4462-9EB0-7264500F6A48}"/>
    <cellStyle name="Normal 9 5 3 5 3 2" xfId="5113" xr:uid="{44A5BF84-12B0-449F-BAE9-8512F2849204}"/>
    <cellStyle name="Normal 9 5 3 5 4" xfId="4187" xr:uid="{9890219A-653B-4C36-BD27-ADBD89BC2AAE}"/>
    <cellStyle name="Normal 9 5 3 5 4 2" xfId="5114" xr:uid="{C199F975-24EA-42F7-BEBC-86D99FAFD5AC}"/>
    <cellStyle name="Normal 9 5 3 5 5" xfId="5111" xr:uid="{130AB1D8-D63D-46E2-A7FD-C399F75DD713}"/>
    <cellStyle name="Normal 9 5 3 6" xfId="4188" xr:uid="{4DAF5725-D829-4135-B314-7FEF0A983F5C}"/>
    <cellStyle name="Normal 9 5 3 6 2" xfId="5115" xr:uid="{FEBD9CFA-2C91-4B2B-82CE-188465CB8802}"/>
    <cellStyle name="Normal 9 5 3 7" xfId="4189" xr:uid="{EE4A1936-CB85-4168-9A1D-20CFECFD2293}"/>
    <cellStyle name="Normal 9 5 3 7 2" xfId="5116" xr:uid="{C81B6CB6-344B-4648-9E85-C1CF72528DD2}"/>
    <cellStyle name="Normal 9 5 3 8" xfId="4190" xr:uid="{77744D03-8481-4E18-9E30-E64C0E4316AB}"/>
    <cellStyle name="Normal 9 5 3 8 2" xfId="5117" xr:uid="{D4C95A60-A5B8-4E1A-B454-092793380FC6}"/>
    <cellStyle name="Normal 9 5 3 9" xfId="5085" xr:uid="{47EC279B-B700-4BD3-98F4-02D43478A728}"/>
    <cellStyle name="Normal 9 5 4" xfId="421" xr:uid="{922AD9F5-D34B-4456-AB79-04A5EA0278CB}"/>
    <cellStyle name="Normal 9 5 4 2" xfId="881" xr:uid="{3DCCB3CF-00F8-463B-A8E2-42D851ED32B2}"/>
    <cellStyle name="Normal 9 5 4 2 2" xfId="882" xr:uid="{04774C85-D3BA-4FAF-AF85-504B68B0F405}"/>
    <cellStyle name="Normal 9 5 4 2 2 2" xfId="2463" xr:uid="{FC61F8EC-ECB8-462B-BA40-10A9F6CD4C3B}"/>
    <cellStyle name="Normal 9 5 4 2 2 2 2" xfId="5121" xr:uid="{3141596D-3205-4505-A409-B4099BABD5E8}"/>
    <cellStyle name="Normal 9 5 4 2 2 3" xfId="4191" xr:uid="{A6F3380F-8F9A-423D-BA3D-08843542F0FD}"/>
    <cellStyle name="Normal 9 5 4 2 2 3 2" xfId="5122" xr:uid="{896D721F-3A3A-4E41-B54D-FCF7EAD1A1B3}"/>
    <cellStyle name="Normal 9 5 4 2 2 4" xfId="4192" xr:uid="{B5CAA86C-16FA-42A5-B0C4-80B0AB3553B8}"/>
    <cellStyle name="Normal 9 5 4 2 2 4 2" xfId="5123" xr:uid="{A6C62D2C-8169-4DBC-8652-176E2F4E360F}"/>
    <cellStyle name="Normal 9 5 4 2 2 5" xfId="5120" xr:uid="{42F8F195-79A6-45BE-83A7-19DA3C8DCDF1}"/>
    <cellStyle name="Normal 9 5 4 2 3" xfId="2464" xr:uid="{933777E2-CBDB-4E8E-B19B-E8D6AC0B1B41}"/>
    <cellStyle name="Normal 9 5 4 2 3 2" xfId="5124" xr:uid="{96167CD8-290F-446D-B038-E5CD6EC5616E}"/>
    <cellStyle name="Normal 9 5 4 2 4" xfId="4193" xr:uid="{5AF5C295-046B-4DDE-8CAE-193041E181B8}"/>
    <cellStyle name="Normal 9 5 4 2 4 2" xfId="5125" xr:uid="{2885FE83-38AC-4CC2-9B48-49DBDBCFC27D}"/>
    <cellStyle name="Normal 9 5 4 2 5" xfId="4194" xr:uid="{D1049577-AE8C-4FE5-9093-8EC13D212FD1}"/>
    <cellStyle name="Normal 9 5 4 2 5 2" xfId="5126" xr:uid="{6486B351-EAA8-4612-AC63-26D5402D8A54}"/>
    <cellStyle name="Normal 9 5 4 2 6" xfId="5119" xr:uid="{6D4E63AB-B28B-4C13-A645-85D4356EF5FF}"/>
    <cellStyle name="Normal 9 5 4 3" xfId="883" xr:uid="{B6619DB2-A576-4BF1-9F76-7C0BFB20F198}"/>
    <cellStyle name="Normal 9 5 4 3 2" xfId="2465" xr:uid="{EA38C9FB-E78C-426F-8FB7-D3DC388214D1}"/>
    <cellStyle name="Normal 9 5 4 3 2 2" xfId="5128" xr:uid="{7689C58C-59E2-455E-B7BA-ED2CFCBD6467}"/>
    <cellStyle name="Normal 9 5 4 3 3" xfId="4195" xr:uid="{6C3FF2DD-24DA-4438-B3D9-5BE014E63C4F}"/>
    <cellStyle name="Normal 9 5 4 3 3 2" xfId="5129" xr:uid="{541D0EEF-4ADB-4FBE-97D1-AB7A6940D076}"/>
    <cellStyle name="Normal 9 5 4 3 4" xfId="4196" xr:uid="{41CCF989-4841-4C14-AE48-83BD297E3C90}"/>
    <cellStyle name="Normal 9 5 4 3 4 2" xfId="5130" xr:uid="{C062D5A3-43B1-4E6B-B2E7-C62A19283482}"/>
    <cellStyle name="Normal 9 5 4 3 5" xfId="5127" xr:uid="{BC0FAAED-EC6B-424A-B3B9-389603619566}"/>
    <cellStyle name="Normal 9 5 4 4" xfId="2466" xr:uid="{DB5D54C7-B99F-49B9-A34F-5E62FE595488}"/>
    <cellStyle name="Normal 9 5 4 4 2" xfId="4197" xr:uid="{556E8F1D-1EAA-4D05-B28B-445E45B03430}"/>
    <cellStyle name="Normal 9 5 4 4 2 2" xfId="5132" xr:uid="{A916E943-BCBC-45BF-967E-461CAC7B5203}"/>
    <cellStyle name="Normal 9 5 4 4 3" xfId="4198" xr:uid="{23F9759E-5470-45A6-9166-8A370F0885E9}"/>
    <cellStyle name="Normal 9 5 4 4 3 2" xfId="5133" xr:uid="{F4CB57D4-555D-41AA-8875-875295C2023D}"/>
    <cellStyle name="Normal 9 5 4 4 4" xfId="4199" xr:uid="{B1479177-4801-4A40-9D60-E8418FC317A9}"/>
    <cellStyle name="Normal 9 5 4 4 4 2" xfId="5134" xr:uid="{47C767AF-4466-44FF-8C83-C3208572EB4A}"/>
    <cellStyle name="Normal 9 5 4 4 5" xfId="5131" xr:uid="{79B4CB75-056F-441F-82F0-DDA144716CF8}"/>
    <cellStyle name="Normal 9 5 4 5" xfId="4200" xr:uid="{76B9861D-D4BA-4C28-BFF0-E1856C70F157}"/>
    <cellStyle name="Normal 9 5 4 5 2" xfId="5135" xr:uid="{58E036DD-D65C-4662-8D04-653FA27407F3}"/>
    <cellStyle name="Normal 9 5 4 6" xfId="4201" xr:uid="{82FEBD52-BAE9-4C7D-80A5-32D9E9D2F390}"/>
    <cellStyle name="Normal 9 5 4 6 2" xfId="5136" xr:uid="{458D1ADE-F61E-4C6B-AF90-F2C93621A5F2}"/>
    <cellStyle name="Normal 9 5 4 7" xfId="4202" xr:uid="{AB85617B-5EBA-4E58-8BD2-F972C2189AC7}"/>
    <cellStyle name="Normal 9 5 4 7 2" xfId="5137" xr:uid="{1C80D033-C0EA-457C-9A25-FDCC801A2B14}"/>
    <cellStyle name="Normal 9 5 4 8" xfId="5118" xr:uid="{3072E6F6-5B08-4FF7-9453-A5689A4B9EC3}"/>
    <cellStyle name="Normal 9 5 5" xfId="422" xr:uid="{D0B1F731-60EA-4F37-A8B1-C956F1CFB1E2}"/>
    <cellStyle name="Normal 9 5 5 2" xfId="884" xr:uid="{4F119C99-03F7-4BA0-901C-D575931A7DD8}"/>
    <cellStyle name="Normal 9 5 5 2 2" xfId="2467" xr:uid="{257A114A-E280-4CE8-8301-A768FE315750}"/>
    <cellStyle name="Normal 9 5 5 2 2 2" xfId="5140" xr:uid="{64911047-B404-4596-AC24-5641DC9A192C}"/>
    <cellStyle name="Normal 9 5 5 2 3" xfId="4203" xr:uid="{9738A102-7231-4839-BB58-1724F2127CAE}"/>
    <cellStyle name="Normal 9 5 5 2 3 2" xfId="5141" xr:uid="{8EC994C1-F653-4350-80B5-7F6A1D8FFDAC}"/>
    <cellStyle name="Normal 9 5 5 2 4" xfId="4204" xr:uid="{45185203-0DE8-4DDD-811C-02825D1F4771}"/>
    <cellStyle name="Normal 9 5 5 2 4 2" xfId="5142" xr:uid="{6ADD0F33-6E34-45BD-B8C6-2D0DF6D018CC}"/>
    <cellStyle name="Normal 9 5 5 2 5" xfId="5139" xr:uid="{8D8281B4-96A1-4EA5-8CD0-8D1A0542D2B8}"/>
    <cellStyle name="Normal 9 5 5 3" xfId="2468" xr:uid="{15CC19F8-01DA-422E-A8DE-27CCD26BE81A}"/>
    <cellStyle name="Normal 9 5 5 3 2" xfId="4205" xr:uid="{3FBE0393-D3D2-42AF-8422-92352790C364}"/>
    <cellStyle name="Normal 9 5 5 3 2 2" xfId="5144" xr:uid="{F08C31C9-B2DC-4773-BE16-E1A93A737C25}"/>
    <cellStyle name="Normal 9 5 5 3 3" xfId="4206" xr:uid="{A5AE98A4-B28B-43C4-B93C-1D505D94DB51}"/>
    <cellStyle name="Normal 9 5 5 3 3 2" xfId="5145" xr:uid="{C82D3584-4BDD-420A-BF96-34E5BED82108}"/>
    <cellStyle name="Normal 9 5 5 3 4" xfId="4207" xr:uid="{8A41FA64-FD3C-4008-B703-E3081463AE92}"/>
    <cellStyle name="Normal 9 5 5 3 4 2" xfId="5146" xr:uid="{E3EBFE24-2097-4901-BF6A-D734DE427FAB}"/>
    <cellStyle name="Normal 9 5 5 3 5" xfId="5143" xr:uid="{98CDE4DA-0B9C-4208-AA42-2094157DB106}"/>
    <cellStyle name="Normal 9 5 5 4" xfId="4208" xr:uid="{BFDF5F71-80C2-4550-8F33-E2984FB27298}"/>
    <cellStyle name="Normal 9 5 5 4 2" xfId="5147" xr:uid="{73C4B2F0-6B84-42FC-A4DD-70625DC78E54}"/>
    <cellStyle name="Normal 9 5 5 5" xfId="4209" xr:uid="{B1B4E5A2-5309-40DD-BFEB-EB76D346734E}"/>
    <cellStyle name="Normal 9 5 5 5 2" xfId="5148" xr:uid="{5E5452FD-EA83-4C72-99A4-5DA338ECD5D0}"/>
    <cellStyle name="Normal 9 5 5 6" xfId="4210" xr:uid="{9B0FDA62-025B-4B3C-887D-07D48CC8AF82}"/>
    <cellStyle name="Normal 9 5 5 6 2" xfId="5149" xr:uid="{91DB67EB-9F8B-4E2B-944A-249F9915C6CE}"/>
    <cellStyle name="Normal 9 5 5 7" xfId="5138" xr:uid="{CE71981E-9604-48BB-89B5-387099D2C8A1}"/>
    <cellStyle name="Normal 9 5 6" xfId="885" xr:uid="{7CFBCCBB-7FC5-47F6-8794-CBFCC305347A}"/>
    <cellStyle name="Normal 9 5 6 2" xfId="2469" xr:uid="{6E0B2470-BD76-4453-B5E8-7D626E88244C}"/>
    <cellStyle name="Normal 9 5 6 2 2" xfId="4211" xr:uid="{E0D3AB96-EA09-4444-9C75-D64B518253FB}"/>
    <cellStyle name="Normal 9 5 6 2 2 2" xfId="5152" xr:uid="{CD8B2173-2F66-4327-AD61-A480EC19A4C0}"/>
    <cellStyle name="Normal 9 5 6 2 3" xfId="4212" xr:uid="{7CA34E39-7920-4A30-BC1D-A7BDEBA01A04}"/>
    <cellStyle name="Normal 9 5 6 2 3 2" xfId="5153" xr:uid="{53FFEED4-BF4B-401E-AA72-A02097BC8F6A}"/>
    <cellStyle name="Normal 9 5 6 2 4" xfId="4213" xr:uid="{A6353E80-34DC-4FD2-AC0D-45C06661DC58}"/>
    <cellStyle name="Normal 9 5 6 2 4 2" xfId="5154" xr:uid="{52CB314C-0430-4524-9E08-28036084B606}"/>
    <cellStyle name="Normal 9 5 6 2 5" xfId="5151" xr:uid="{2F8748B4-8DBD-41B1-A2B0-5F62534FB520}"/>
    <cellStyle name="Normal 9 5 6 3" xfId="4214" xr:uid="{2E1D2A36-4429-4CEC-9B0A-808A1C36327F}"/>
    <cellStyle name="Normal 9 5 6 3 2" xfId="5155" xr:uid="{3A54743B-4616-46F8-B9DB-955FAF17916E}"/>
    <cellStyle name="Normal 9 5 6 4" xfId="4215" xr:uid="{C4FD866D-295F-41DD-869E-504EE969BCAD}"/>
    <cellStyle name="Normal 9 5 6 4 2" xfId="5156" xr:uid="{46ACB823-E05C-456B-AEDF-E667BE1D583F}"/>
    <cellStyle name="Normal 9 5 6 5" xfId="4216" xr:uid="{5FF9E40B-79B9-4B3D-AE05-6BBB84B40108}"/>
    <cellStyle name="Normal 9 5 6 5 2" xfId="5157" xr:uid="{E3974013-3443-42AB-B61D-9561B239D738}"/>
    <cellStyle name="Normal 9 5 6 6" xfId="5150" xr:uid="{05DC24AA-E3E4-4553-BAEB-97099C725F12}"/>
    <cellStyle name="Normal 9 5 7" xfId="2470" xr:uid="{2F0ECB7A-BF3E-4746-85FF-B4DFCF107192}"/>
    <cellStyle name="Normal 9 5 7 2" xfId="4217" xr:uid="{3FDBD28A-3371-40D3-8B14-94128F43547F}"/>
    <cellStyle name="Normal 9 5 7 2 2" xfId="5159" xr:uid="{5D0E4B6A-B378-4DCA-87EA-1806350E6B28}"/>
    <cellStyle name="Normal 9 5 7 3" xfId="4218" xr:uid="{E4FA68E9-4547-405C-81BA-1B0620C710C5}"/>
    <cellStyle name="Normal 9 5 7 3 2" xfId="5160" xr:uid="{E8E9AC5E-ACA3-43FC-A6F9-87F03B86F53D}"/>
    <cellStyle name="Normal 9 5 7 4" xfId="4219" xr:uid="{3F951565-F961-4421-AC06-BC7CE735FB5C}"/>
    <cellStyle name="Normal 9 5 7 4 2" xfId="5161" xr:uid="{E198B767-2D4D-4D24-A8CD-2663C4788F22}"/>
    <cellStyle name="Normal 9 5 7 5" xfId="5158" xr:uid="{A8BB9FA1-6092-4B03-ADB9-7281500AD6B4}"/>
    <cellStyle name="Normal 9 5 8" xfId="4220" xr:uid="{8880DE4E-AD8A-44C9-8954-AA308572AB32}"/>
    <cellStyle name="Normal 9 5 8 2" xfId="4221" xr:uid="{95562BFC-944E-43B8-96DE-EA1C2728BFEA}"/>
    <cellStyle name="Normal 9 5 8 2 2" xfId="5163" xr:uid="{697306CF-7B54-4430-9428-095700F334C6}"/>
    <cellStyle name="Normal 9 5 8 3" xfId="4222" xr:uid="{6A916299-6F99-476C-A23F-C13998FA975A}"/>
    <cellStyle name="Normal 9 5 8 3 2" xfId="5164" xr:uid="{46F14442-9F32-42DC-AF0D-626086FE0E9D}"/>
    <cellStyle name="Normal 9 5 8 4" xfId="4223" xr:uid="{CA959A27-E8E3-4206-A901-D7E170FC7C35}"/>
    <cellStyle name="Normal 9 5 8 4 2" xfId="5165" xr:uid="{401B2096-3769-4CD7-AD95-F1EC43378021}"/>
    <cellStyle name="Normal 9 5 8 5" xfId="5162" xr:uid="{F4D05227-4175-46EB-B343-FE0A30997AF5}"/>
    <cellStyle name="Normal 9 5 9" xfId="4224" xr:uid="{846D7D43-8B79-488D-B3F7-AA06F9EC592D}"/>
    <cellStyle name="Normal 9 5 9 2" xfId="5166" xr:uid="{EF0A8C3B-CF5E-40CD-8C8B-2186DFC6A209}"/>
    <cellStyle name="Normal 9 6" xfId="180" xr:uid="{8C4C6932-DA8E-45DE-ADD3-062B43F3A1B6}"/>
    <cellStyle name="Normal 9 6 10" xfId="5167" xr:uid="{BD4A2690-EB45-49D0-A20E-7F33336C212F}"/>
    <cellStyle name="Normal 9 6 2" xfId="181" xr:uid="{CC03C1A6-21CF-42DF-81BB-E3B9804890EF}"/>
    <cellStyle name="Normal 9 6 2 2" xfId="423" xr:uid="{3D111B38-E23A-40A1-8EB6-192775B059AF}"/>
    <cellStyle name="Normal 9 6 2 2 2" xfId="886" xr:uid="{C362488E-91EB-4D06-A368-E66D9D5733FE}"/>
    <cellStyle name="Normal 9 6 2 2 2 2" xfId="2471" xr:uid="{DD254A82-7594-4230-91EF-E6BE1F5930CB}"/>
    <cellStyle name="Normal 9 6 2 2 2 2 2" xfId="5171" xr:uid="{CAC902F7-3B6F-479A-A5C6-EB5BAC68AAEB}"/>
    <cellStyle name="Normal 9 6 2 2 2 3" xfId="4225" xr:uid="{48ED1190-6C37-462C-82C8-18EC4CE2B4EC}"/>
    <cellStyle name="Normal 9 6 2 2 2 3 2" xfId="5172" xr:uid="{A4FD3580-4BAD-4FD9-A1B6-C45D7AE6B912}"/>
    <cellStyle name="Normal 9 6 2 2 2 4" xfId="4226" xr:uid="{462AB13F-A3A0-4A98-9D6F-9A603A152C08}"/>
    <cellStyle name="Normal 9 6 2 2 2 4 2" xfId="5173" xr:uid="{557C5B54-DF15-4584-AD13-BF6F0A47EAD0}"/>
    <cellStyle name="Normal 9 6 2 2 2 5" xfId="5170" xr:uid="{384FF720-4E00-4619-8B05-F68E0E2FE310}"/>
    <cellStyle name="Normal 9 6 2 2 3" xfId="2472" xr:uid="{48DD67C4-A062-4CA7-9B39-251067484705}"/>
    <cellStyle name="Normal 9 6 2 2 3 2" xfId="4227" xr:uid="{29AAA5F2-AFE8-4854-8A98-EF80F9377301}"/>
    <cellStyle name="Normal 9 6 2 2 3 2 2" xfId="5175" xr:uid="{0AC2B1F0-26C2-4994-A2DD-F31FA9636CAC}"/>
    <cellStyle name="Normal 9 6 2 2 3 3" xfId="4228" xr:uid="{AFC0F257-ACC9-4F30-9992-EDAC7F55EEDE}"/>
    <cellStyle name="Normal 9 6 2 2 3 3 2" xfId="5176" xr:uid="{CE3E3F4F-8C84-4597-98AC-AD2232AD1CB6}"/>
    <cellStyle name="Normal 9 6 2 2 3 4" xfId="4229" xr:uid="{73B5970F-3150-4AA6-A2E5-7BD495CCA6DD}"/>
    <cellStyle name="Normal 9 6 2 2 3 4 2" xfId="5177" xr:uid="{60FE6016-2ABD-4EBC-92EF-1F06F1FF7FF3}"/>
    <cellStyle name="Normal 9 6 2 2 3 5" xfId="5174" xr:uid="{AAE2698C-45AE-412F-9935-A3D2AB4AA915}"/>
    <cellStyle name="Normal 9 6 2 2 4" xfId="4230" xr:uid="{A4BBCBEA-046E-4DD6-A3DF-0364C7810CC4}"/>
    <cellStyle name="Normal 9 6 2 2 4 2" xfId="5178" xr:uid="{9EB08A1F-E5A7-445F-8231-C838C2E4E2DE}"/>
    <cellStyle name="Normal 9 6 2 2 5" xfId="4231" xr:uid="{5B25DBAD-334E-46A7-968B-6468B02D0743}"/>
    <cellStyle name="Normal 9 6 2 2 5 2" xfId="5179" xr:uid="{E9FE5BB2-CCDE-4DFE-B80D-8AA70A15C428}"/>
    <cellStyle name="Normal 9 6 2 2 6" xfId="4232" xr:uid="{ADF987C0-2B1F-48E5-97BF-0F218948F8E7}"/>
    <cellStyle name="Normal 9 6 2 2 6 2" xfId="5180" xr:uid="{CAFE6C7C-E1A4-45EA-94A6-B93B2B7F62E8}"/>
    <cellStyle name="Normal 9 6 2 2 7" xfId="5169" xr:uid="{E7E88FBA-4420-47FD-AC90-D0AA271ACFD0}"/>
    <cellStyle name="Normal 9 6 2 3" xfId="887" xr:uid="{501B2985-9F4E-434B-8613-871C652DAD4C}"/>
    <cellStyle name="Normal 9 6 2 3 2" xfId="2473" xr:uid="{07C9F48A-9AB5-4CAD-B1CE-1574A7DE5EFE}"/>
    <cellStyle name="Normal 9 6 2 3 2 2" xfId="4233" xr:uid="{7A31F0FD-69E4-4170-BFB6-61E3E95FF42A}"/>
    <cellStyle name="Normal 9 6 2 3 2 2 2" xfId="5183" xr:uid="{FBAF3BF6-C28C-4CCE-854E-FC783615ED99}"/>
    <cellStyle name="Normal 9 6 2 3 2 3" xfId="4234" xr:uid="{68E41DF1-1F17-4929-A8FE-EF1E59601AD5}"/>
    <cellStyle name="Normal 9 6 2 3 2 3 2" xfId="5184" xr:uid="{2176242E-EC28-47C8-A0DC-2AA847DD8418}"/>
    <cellStyle name="Normal 9 6 2 3 2 4" xfId="4235" xr:uid="{9EF7A97C-3608-427D-8B14-9D54C5CDE174}"/>
    <cellStyle name="Normal 9 6 2 3 2 4 2" xfId="5185" xr:uid="{B9447706-0B1B-43B3-AB6E-552C40CE7A7E}"/>
    <cellStyle name="Normal 9 6 2 3 2 5" xfId="5182" xr:uid="{D7EF02E5-33E7-40C9-8360-517C7D619051}"/>
    <cellStyle name="Normal 9 6 2 3 3" xfId="4236" xr:uid="{CFE0A557-3D71-4605-9620-C289E140B1E8}"/>
    <cellStyle name="Normal 9 6 2 3 3 2" xfId="5186" xr:uid="{0B836D3A-886B-452F-8E42-5E6B7A18C68A}"/>
    <cellStyle name="Normal 9 6 2 3 4" xfId="4237" xr:uid="{0FE0039A-0A5F-48DB-9A61-8E8442C9C0B4}"/>
    <cellStyle name="Normal 9 6 2 3 4 2" xfId="5187" xr:uid="{998CDC2F-10E8-4D7D-B5EA-5B62A15FC461}"/>
    <cellStyle name="Normal 9 6 2 3 5" xfId="4238" xr:uid="{76E49FEF-0FCF-4615-898B-77EE22BB0DDD}"/>
    <cellStyle name="Normal 9 6 2 3 5 2" xfId="5188" xr:uid="{D2AB2183-AB46-429E-8820-44CFC342B1FC}"/>
    <cellStyle name="Normal 9 6 2 3 6" xfId="5181" xr:uid="{EDDD1A63-8482-4AA5-95E8-8A728F491391}"/>
    <cellStyle name="Normal 9 6 2 4" xfId="2474" xr:uid="{F34A8700-DC06-462D-8D9F-B0459B9AF13E}"/>
    <cellStyle name="Normal 9 6 2 4 2" xfId="4239" xr:uid="{1168AFE0-0BAD-4AC6-AD4F-3648CBC6A457}"/>
    <cellStyle name="Normal 9 6 2 4 2 2" xfId="5190" xr:uid="{2978F687-886B-4BD7-B5E7-D9687D3A50E0}"/>
    <cellStyle name="Normal 9 6 2 4 3" xfId="4240" xr:uid="{CFCBF1D8-46E7-407C-B53C-4F5A082EEF17}"/>
    <cellStyle name="Normal 9 6 2 4 3 2" xfId="5191" xr:uid="{C86DBF93-6536-44D8-839A-8760E7462CD0}"/>
    <cellStyle name="Normal 9 6 2 4 4" xfId="4241" xr:uid="{2C2CDACB-38C9-4347-AD4A-C08F02932B68}"/>
    <cellStyle name="Normal 9 6 2 4 4 2" xfId="5192" xr:uid="{6D39FA64-3BF7-43F5-B0CC-C50007DA209C}"/>
    <cellStyle name="Normal 9 6 2 4 5" xfId="5189" xr:uid="{2A1B0E18-A5F5-4F1B-89B1-D100E8814CA7}"/>
    <cellStyle name="Normal 9 6 2 5" xfId="4242" xr:uid="{0C4B9CD8-ABD1-4463-899E-A7B9CC69A959}"/>
    <cellStyle name="Normal 9 6 2 5 2" xfId="4243" xr:uid="{6565D3CF-AACA-436F-882C-EEC849F98AEA}"/>
    <cellStyle name="Normal 9 6 2 5 2 2" xfId="5194" xr:uid="{83543167-7AEC-4368-957B-CA0A42152140}"/>
    <cellStyle name="Normal 9 6 2 5 3" xfId="4244" xr:uid="{CF7BCA16-08FD-47A2-89F0-CBB14311B524}"/>
    <cellStyle name="Normal 9 6 2 5 3 2" xfId="5195" xr:uid="{F0F29666-F00A-49D0-A676-6FDAE9079994}"/>
    <cellStyle name="Normal 9 6 2 5 4" xfId="4245" xr:uid="{D66A2103-17BD-4317-A81E-4A759C84D6BE}"/>
    <cellStyle name="Normal 9 6 2 5 4 2" xfId="5196" xr:uid="{F0E363F7-CB5A-46D3-8C68-9F0AAD5CBEA6}"/>
    <cellStyle name="Normal 9 6 2 5 5" xfId="5193" xr:uid="{91C7ADC0-345A-4ABE-9201-6724985563EF}"/>
    <cellStyle name="Normal 9 6 2 6" xfId="4246" xr:uid="{4DADA457-1F40-4A3C-8EF3-F3CA0BF8479C}"/>
    <cellStyle name="Normal 9 6 2 6 2" xfId="5197" xr:uid="{7FBEDD4A-0524-40EC-A5EA-4C7E991DC210}"/>
    <cellStyle name="Normal 9 6 2 7" xfId="4247" xr:uid="{DD1B85B7-C990-491E-B338-106B76F9466D}"/>
    <cellStyle name="Normal 9 6 2 7 2" xfId="5198" xr:uid="{9F996F96-C7C3-4667-9623-C210B05F6D6D}"/>
    <cellStyle name="Normal 9 6 2 8" xfId="4248" xr:uid="{612729D6-1E44-4E0C-8447-AECA09B0D0F0}"/>
    <cellStyle name="Normal 9 6 2 8 2" xfId="5199" xr:uid="{087E2898-10FC-4316-B099-7DF1BC8EBE1F}"/>
    <cellStyle name="Normal 9 6 2 9" xfId="5168" xr:uid="{C566184D-1584-4AB2-9A3F-B80A4A43955B}"/>
    <cellStyle name="Normal 9 6 3" xfId="424" xr:uid="{5AAA5617-1B38-41CE-AAEF-2975FE9C722D}"/>
    <cellStyle name="Normal 9 6 3 2" xfId="888" xr:uid="{804C0976-ED17-475C-BCC9-800DAAB766A4}"/>
    <cellStyle name="Normal 9 6 3 2 2" xfId="889" xr:uid="{6F467C21-676E-4303-8E0C-822E9049683B}"/>
    <cellStyle name="Normal 9 6 3 2 2 2" xfId="5202" xr:uid="{47F8A257-D4D1-404C-8B98-7B66D86EB275}"/>
    <cellStyle name="Normal 9 6 3 2 3" xfId="4249" xr:uid="{8B25323E-5BD7-4CA5-973C-1B269A67CF94}"/>
    <cellStyle name="Normal 9 6 3 2 3 2" xfId="5203" xr:uid="{B74CDF2E-C134-4D47-9998-FC55E8CDE246}"/>
    <cellStyle name="Normal 9 6 3 2 4" xfId="4250" xr:uid="{3FF86E72-A9A6-49D0-A523-08D07EE0A7A9}"/>
    <cellStyle name="Normal 9 6 3 2 4 2" xfId="5204" xr:uid="{F66ED3A0-A681-4D18-859E-796C93B5024B}"/>
    <cellStyle name="Normal 9 6 3 2 5" xfId="5201" xr:uid="{B42C87B0-F739-4272-86C7-84E8873E575C}"/>
    <cellStyle name="Normal 9 6 3 3" xfId="890" xr:uid="{FE407FBA-3499-4351-8A9B-0712E0992C8C}"/>
    <cellStyle name="Normal 9 6 3 3 2" xfId="4251" xr:uid="{75099F5E-C8BD-45F7-9828-B06BF1BE2189}"/>
    <cellStyle name="Normal 9 6 3 3 2 2" xfId="5206" xr:uid="{7943DBFB-D850-4375-9E6F-FF4E1D004F9B}"/>
    <cellStyle name="Normal 9 6 3 3 3" xfId="4252" xr:uid="{FD128C8A-601A-4A34-8C1A-C4D48BAD6A0F}"/>
    <cellStyle name="Normal 9 6 3 3 3 2" xfId="5207" xr:uid="{E1E93D00-7077-40E2-A003-4B37EE48ADD3}"/>
    <cellStyle name="Normal 9 6 3 3 4" xfId="4253" xr:uid="{E6ECA64D-0E2B-4CE1-8AE9-2BE9416655CD}"/>
    <cellStyle name="Normal 9 6 3 3 4 2" xfId="5208" xr:uid="{978AFC7A-A6F3-4D21-91EB-117688D09303}"/>
    <cellStyle name="Normal 9 6 3 3 5" xfId="5205" xr:uid="{0934CAD4-6AE8-4AB4-AD22-61F3258F2947}"/>
    <cellStyle name="Normal 9 6 3 4" xfId="4254" xr:uid="{E90A8081-3143-4A15-9AA3-4E18E2ED711F}"/>
    <cellStyle name="Normal 9 6 3 4 2" xfId="5209" xr:uid="{857B9664-43B8-43FF-9398-624505802E36}"/>
    <cellStyle name="Normal 9 6 3 5" xfId="4255" xr:uid="{8D3DF248-47BE-4FB4-A86C-D6BB7B23BA19}"/>
    <cellStyle name="Normal 9 6 3 5 2" xfId="5210" xr:uid="{9F4E9DD8-67FD-4756-A617-F1618617F48F}"/>
    <cellStyle name="Normal 9 6 3 6" xfId="4256" xr:uid="{823F0E88-0E5A-49B1-9ACB-8F0E6C27A7EB}"/>
    <cellStyle name="Normal 9 6 3 6 2" xfId="5211" xr:uid="{5946829A-F8F0-4DF9-A895-301EA72942FC}"/>
    <cellStyle name="Normal 9 6 3 7" xfId="5200" xr:uid="{3C390D52-E5CE-4730-943B-D445333A8C36}"/>
    <cellStyle name="Normal 9 6 4" xfId="425" xr:uid="{DA732384-89D6-4362-81E3-CEF41908A65E}"/>
    <cellStyle name="Normal 9 6 4 2" xfId="891" xr:uid="{4F7C6C15-78B4-48C3-A257-7562703CBB7E}"/>
    <cellStyle name="Normal 9 6 4 2 2" xfId="4257" xr:uid="{5C010873-382B-4FA1-B983-3FC03CDEB33E}"/>
    <cellStyle name="Normal 9 6 4 2 2 2" xfId="5214" xr:uid="{394B7358-D8EE-4C36-95C8-FEC56D3D3203}"/>
    <cellStyle name="Normal 9 6 4 2 3" xfId="4258" xr:uid="{17F5A1E4-7632-4861-9EA8-48D11E61F8E4}"/>
    <cellStyle name="Normal 9 6 4 2 3 2" xfId="5215" xr:uid="{448AFED7-B1A6-4194-9642-7A307EDEE487}"/>
    <cellStyle name="Normal 9 6 4 2 4" xfId="4259" xr:uid="{58170E97-BC67-4E1C-8F2C-714541C672A3}"/>
    <cellStyle name="Normal 9 6 4 2 4 2" xfId="5216" xr:uid="{EA384D44-CDB7-4152-A52F-514E0287AA71}"/>
    <cellStyle name="Normal 9 6 4 2 5" xfId="5213" xr:uid="{96BCB20B-A783-4036-8D87-A05A5D6B6D4C}"/>
    <cellStyle name="Normal 9 6 4 3" xfId="4260" xr:uid="{A5CF3448-32A6-4FBE-BCE3-B4EF5863FD67}"/>
    <cellStyle name="Normal 9 6 4 3 2" xfId="5217" xr:uid="{19CF57F3-FCD8-40BF-A6E3-3CBDE3015202}"/>
    <cellStyle name="Normal 9 6 4 4" xfId="4261" xr:uid="{60AB89FC-D05F-4E72-B7BF-0DF9E5DA83A5}"/>
    <cellStyle name="Normal 9 6 4 4 2" xfId="5218" xr:uid="{CE33669E-A15E-4F74-89AB-2EAF217BB8E3}"/>
    <cellStyle name="Normal 9 6 4 5" xfId="4262" xr:uid="{3150F8EA-78A2-4CEA-9B7A-F353EEB65F8A}"/>
    <cellStyle name="Normal 9 6 4 5 2" xfId="5219" xr:uid="{E21C2832-A90A-42C7-8313-A78BD4A777C7}"/>
    <cellStyle name="Normal 9 6 4 6" xfId="5212" xr:uid="{5960BB11-71EC-4CB8-B331-1A82944209D1}"/>
    <cellStyle name="Normal 9 6 5" xfId="892" xr:uid="{D95A8E2E-C410-4ED1-850D-555A88E2708C}"/>
    <cellStyle name="Normal 9 6 5 2" xfId="4263" xr:uid="{63B6E344-22B6-4B33-B3EE-5ECF6BF1B120}"/>
    <cellStyle name="Normal 9 6 5 2 2" xfId="5221" xr:uid="{899047C1-C7DA-4D0F-B0B7-2DD9AE870B3D}"/>
    <cellStyle name="Normal 9 6 5 3" xfId="4264" xr:uid="{92FE2D28-6E6D-4D0F-B5F4-57AACC64D4C9}"/>
    <cellStyle name="Normal 9 6 5 3 2" xfId="5222" xr:uid="{2B4F4963-4E6D-4B27-A1CD-6355C2503D4C}"/>
    <cellStyle name="Normal 9 6 5 4" xfId="4265" xr:uid="{0574F778-1487-45B6-B700-292D9DE9319F}"/>
    <cellStyle name="Normal 9 6 5 4 2" xfId="5223" xr:uid="{D635B254-51A0-4394-AB82-6EDCF0D9C282}"/>
    <cellStyle name="Normal 9 6 5 5" xfId="5220" xr:uid="{DF9B76B7-E7DF-4EF6-B53A-43E92F84CAE4}"/>
    <cellStyle name="Normal 9 6 6" xfId="4266" xr:uid="{B5D993EB-21A4-4EBC-A12E-3E810EC72271}"/>
    <cellStyle name="Normal 9 6 6 2" xfId="4267" xr:uid="{31683713-0018-47D5-9544-52D600F0FCE0}"/>
    <cellStyle name="Normal 9 6 6 2 2" xfId="5225" xr:uid="{585A9A12-FFCB-45C3-99CF-E6D2618E4372}"/>
    <cellStyle name="Normal 9 6 6 3" xfId="4268" xr:uid="{B644B318-177C-4371-B2AC-E24FFFBD65F5}"/>
    <cellStyle name="Normal 9 6 6 3 2" xfId="5226" xr:uid="{DBE935AD-83A2-4F0E-837A-36020BC2C946}"/>
    <cellStyle name="Normal 9 6 6 4" xfId="4269" xr:uid="{2A34869B-C40B-4386-AE14-20965A623EBA}"/>
    <cellStyle name="Normal 9 6 6 4 2" xfId="5227" xr:uid="{04D0B2BD-E454-4A0A-AEC4-7B94B98D4B57}"/>
    <cellStyle name="Normal 9 6 6 5" xfId="5224" xr:uid="{CEE96476-E9AD-4B1B-BBF0-ADED0C00C54F}"/>
    <cellStyle name="Normal 9 6 7" xfId="4270" xr:uid="{D8C6E041-48D1-44BD-ACA5-7639250422EA}"/>
    <cellStyle name="Normal 9 6 7 2" xfId="5228" xr:uid="{05CC05EA-D7E0-4038-84C8-A68D57675733}"/>
    <cellStyle name="Normal 9 6 8" xfId="4271" xr:uid="{C5B4AC37-1BC7-4D1E-8F84-3B2346C76D58}"/>
    <cellStyle name="Normal 9 6 8 2" xfId="5229" xr:uid="{FEE572E3-0CED-4110-A137-216A844211A4}"/>
    <cellStyle name="Normal 9 6 9" xfId="4272" xr:uid="{8335F005-E521-43DF-B3AB-D46627905E02}"/>
    <cellStyle name="Normal 9 6 9 2" xfId="5230" xr:uid="{6E16D66F-420B-4FC0-8D20-A116702D347B}"/>
    <cellStyle name="Normal 9 7" xfId="182" xr:uid="{F1EF7165-5365-4781-B623-67DF9F520142}"/>
    <cellStyle name="Normal 9 7 2" xfId="426" xr:uid="{8DB4FAF8-B9CD-42AD-B7CD-B3F491A5C621}"/>
    <cellStyle name="Normal 9 7 2 2" xfId="893" xr:uid="{098643B3-61F6-49EE-A644-3AD89859FEF4}"/>
    <cellStyle name="Normal 9 7 2 2 2" xfId="2475" xr:uid="{B7E815DE-271F-4B6B-AB59-AC67AEC002E0}"/>
    <cellStyle name="Normal 9 7 2 2 2 2" xfId="2476" xr:uid="{DE55A46E-032D-4B5A-9C3E-BB4D242EB0B8}"/>
    <cellStyle name="Normal 9 7 2 2 2 2 2" xfId="5235" xr:uid="{95C01336-63FF-4FC1-815D-3E44A24911A5}"/>
    <cellStyle name="Normal 9 7 2 2 2 3" xfId="5234" xr:uid="{9DF109B4-91AA-4454-85E6-DADF245357EB}"/>
    <cellStyle name="Normal 9 7 2 2 3" xfId="2477" xr:uid="{F3486D6C-AF43-4BBE-811E-2A1956486841}"/>
    <cellStyle name="Normal 9 7 2 2 3 2" xfId="5236" xr:uid="{AC6357F0-8670-4841-8C8C-66EE2699E089}"/>
    <cellStyle name="Normal 9 7 2 2 4" xfId="4273" xr:uid="{07C7A4D5-4315-4F55-BFE6-609E24F0B983}"/>
    <cellStyle name="Normal 9 7 2 2 4 2" xfId="5237" xr:uid="{DD941247-6559-479C-9816-0E3547F52185}"/>
    <cellStyle name="Normal 9 7 2 2 5" xfId="5233" xr:uid="{B72161E3-AD28-4E7C-95DE-5BF4DC706A15}"/>
    <cellStyle name="Normal 9 7 2 3" xfId="2478" xr:uid="{5BF3E8F1-9874-419A-BAF0-87125E2A3AA7}"/>
    <cellStyle name="Normal 9 7 2 3 2" xfId="2479" xr:uid="{031738D2-D7F5-4610-A00C-9C42FC15C821}"/>
    <cellStyle name="Normal 9 7 2 3 2 2" xfId="5239" xr:uid="{82C24587-E736-4282-8D57-A99D15E73C0C}"/>
    <cellStyle name="Normal 9 7 2 3 3" xfId="4274" xr:uid="{033E0EF2-1954-4F84-AF5F-66B305EFD9C2}"/>
    <cellStyle name="Normal 9 7 2 3 3 2" xfId="5240" xr:uid="{E507517A-4406-4B91-946B-3FFE7736FADF}"/>
    <cellStyle name="Normal 9 7 2 3 4" xfId="4275" xr:uid="{8C073215-62E5-45FB-91E0-5619726649FB}"/>
    <cellStyle name="Normal 9 7 2 3 4 2" xfId="5241" xr:uid="{1F79FA70-F45B-41D5-AF73-01DFAB1DCEEB}"/>
    <cellStyle name="Normal 9 7 2 3 5" xfId="5238" xr:uid="{B0AA5E0D-1A1C-42C5-86BE-CD7F0FE45954}"/>
    <cellStyle name="Normal 9 7 2 4" xfId="2480" xr:uid="{101DA65C-EA93-477E-B87A-6BB8D46DFEA4}"/>
    <cellStyle name="Normal 9 7 2 4 2" xfId="5242" xr:uid="{5DAA057B-4D40-4308-BCB6-1BBA598D1403}"/>
    <cellStyle name="Normal 9 7 2 5" xfId="4276" xr:uid="{3EEEC250-D22B-4E21-9DC5-EC1B313A2394}"/>
    <cellStyle name="Normal 9 7 2 5 2" xfId="5243" xr:uid="{F1F236EE-8BCF-4C05-B491-41E5723475C4}"/>
    <cellStyle name="Normal 9 7 2 6" xfId="4277" xr:uid="{AEEEFCCD-3E2C-4DFF-A57B-B98F5AF23861}"/>
    <cellStyle name="Normal 9 7 2 6 2" xfId="5244" xr:uid="{352A8D6E-60AC-4429-AECC-5A521651A154}"/>
    <cellStyle name="Normal 9 7 2 7" xfId="5232" xr:uid="{2B3B2832-4DA9-43AF-9B2F-E8C8AB950004}"/>
    <cellStyle name="Normal 9 7 3" xfId="894" xr:uid="{A17741C1-172C-4719-A74B-DC465C562F1A}"/>
    <cellStyle name="Normal 9 7 3 2" xfId="2481" xr:uid="{B9B5EF16-8C84-4E9C-AA58-B58F179D90C3}"/>
    <cellStyle name="Normal 9 7 3 2 2" xfId="2482" xr:uid="{0E36D623-868F-4CBB-8671-E7F1D68B8EA7}"/>
    <cellStyle name="Normal 9 7 3 2 2 2" xfId="5247" xr:uid="{FC7E55AB-A8C9-46D6-82E4-532BA7514FC0}"/>
    <cellStyle name="Normal 9 7 3 2 3" xfId="4278" xr:uid="{490DB627-BBFF-44EE-8606-AB1D3996427A}"/>
    <cellStyle name="Normal 9 7 3 2 3 2" xfId="5248" xr:uid="{299D3906-845C-4122-85E7-F71B067A9470}"/>
    <cellStyle name="Normal 9 7 3 2 4" xfId="4279" xr:uid="{A129A69C-0BF8-47D9-B7C8-181666CD5598}"/>
    <cellStyle name="Normal 9 7 3 2 4 2" xfId="5249" xr:uid="{7C501561-7096-4949-BBBE-781658FAE158}"/>
    <cellStyle name="Normal 9 7 3 2 5" xfId="5246" xr:uid="{A5E21620-6C87-4C9A-AC6B-91FE7E591A7B}"/>
    <cellStyle name="Normal 9 7 3 3" xfId="2483" xr:uid="{2B0D7EA8-C8D9-4C1C-AFE9-49A6FC21754B}"/>
    <cellStyle name="Normal 9 7 3 3 2" xfId="5250" xr:uid="{BA07F4E4-E26D-4E3A-A521-136F80825F36}"/>
    <cellStyle name="Normal 9 7 3 4" xfId="4280" xr:uid="{CD23D672-A31D-4FAE-95DF-B8CA738E5085}"/>
    <cellStyle name="Normal 9 7 3 4 2" xfId="5251" xr:uid="{8B13C9D1-6486-4CD4-8070-D803865C89BE}"/>
    <cellStyle name="Normal 9 7 3 5" xfId="4281" xr:uid="{5B63EF55-0A27-4BF3-AE57-485CF8618D7C}"/>
    <cellStyle name="Normal 9 7 3 5 2" xfId="5252" xr:uid="{D823D333-D628-4B32-94A2-6BC879246650}"/>
    <cellStyle name="Normal 9 7 3 6" xfId="5245" xr:uid="{658E4AC1-1F46-4E01-AFEA-450046AD287D}"/>
    <cellStyle name="Normal 9 7 4" xfId="2484" xr:uid="{1FBD30AB-0C53-4E4E-9D26-576C9525881E}"/>
    <cellStyle name="Normal 9 7 4 2" xfId="2485" xr:uid="{7E7EAEBA-F126-4CE4-AC7D-394BF28A54A6}"/>
    <cellStyle name="Normal 9 7 4 2 2" xfId="5254" xr:uid="{9C66F566-19E3-4B23-BE08-7E557C57F30A}"/>
    <cellStyle name="Normal 9 7 4 3" xfId="4282" xr:uid="{27F54FF3-D8E9-4CD2-B6EC-78BE777182B2}"/>
    <cellStyle name="Normal 9 7 4 3 2" xfId="5255" xr:uid="{98CBC9FA-08FD-4282-A033-88BE6B595160}"/>
    <cellStyle name="Normal 9 7 4 4" xfId="4283" xr:uid="{AD63ED7D-46A0-44C3-825C-33C5E6BE0016}"/>
    <cellStyle name="Normal 9 7 4 4 2" xfId="5256" xr:uid="{09EFF57C-A406-49A5-86DF-4EC1DD9B8A72}"/>
    <cellStyle name="Normal 9 7 4 5" xfId="5253" xr:uid="{2DF9964A-B3BA-431A-AF51-2D569E6026B7}"/>
    <cellStyle name="Normal 9 7 5" xfId="2486" xr:uid="{86EF098E-A2AE-4140-836C-3E496E18A008}"/>
    <cellStyle name="Normal 9 7 5 2" xfId="4284" xr:uid="{2FEA5909-990A-4F49-AF82-726F0DFBFF1C}"/>
    <cellStyle name="Normal 9 7 5 2 2" xfId="5258" xr:uid="{794629EF-F3DE-4EC1-A90B-1F61E8D26BA8}"/>
    <cellStyle name="Normal 9 7 5 3" xfId="4285" xr:uid="{B026B83D-957D-42A9-85C1-24B9CB2FA5A0}"/>
    <cellStyle name="Normal 9 7 5 3 2" xfId="5259" xr:uid="{41A9A92A-17C3-414D-8221-9C035AE16B21}"/>
    <cellStyle name="Normal 9 7 5 4" xfId="4286" xr:uid="{4C7C5D7B-3FD0-46B3-9300-B2055952C2C1}"/>
    <cellStyle name="Normal 9 7 5 4 2" xfId="5260" xr:uid="{7C757D82-81A9-4792-9B80-11CBFCA44420}"/>
    <cellStyle name="Normal 9 7 5 5" xfId="5257" xr:uid="{DC84EEB1-E56A-4CF6-BCB4-F7AE87D894D3}"/>
    <cellStyle name="Normal 9 7 6" xfId="4287" xr:uid="{058A5229-8B6E-4DFE-8A74-18C1A52F550C}"/>
    <cellStyle name="Normal 9 7 6 2" xfId="5261" xr:uid="{503EB651-299C-40A2-B02D-81DE2EB8D145}"/>
    <cellStyle name="Normal 9 7 7" xfId="4288" xr:uid="{E93F81BC-E1CA-4A23-BD65-EAFF932FC524}"/>
    <cellStyle name="Normal 9 7 7 2" xfId="5262" xr:uid="{BAB616F4-9DDF-48EA-8F98-8EE9AD228CF3}"/>
    <cellStyle name="Normal 9 7 8" xfId="4289" xr:uid="{C7A20183-189C-493C-A0CF-942A3C383618}"/>
    <cellStyle name="Normal 9 7 8 2" xfId="5263" xr:uid="{34D02A98-C260-4371-AB26-FA681F17C241}"/>
    <cellStyle name="Normal 9 7 9" xfId="5231" xr:uid="{60DD2629-929C-452F-9AE0-EFF5B78399E0}"/>
    <cellStyle name="Normal 9 8" xfId="427" xr:uid="{9E8E258D-8AFB-4B47-9697-DCE8F47BE74D}"/>
    <cellStyle name="Normal 9 8 2" xfId="895" xr:uid="{FC3F7335-FB82-4A72-9623-F9159ECB853B}"/>
    <cellStyle name="Normal 9 8 2 2" xfId="896" xr:uid="{6A88BBE3-4EBB-4DD3-89C6-588BEA230BDC}"/>
    <cellStyle name="Normal 9 8 2 2 2" xfId="2487" xr:uid="{32EAEF3A-60DB-4F40-950B-3E99F5E2F682}"/>
    <cellStyle name="Normal 9 8 2 2 2 2" xfId="5267" xr:uid="{3DF90308-169F-4393-89C3-97884ABE3769}"/>
    <cellStyle name="Normal 9 8 2 2 3" xfId="4290" xr:uid="{F702EA37-F705-4B3B-BD12-5C6AB1EAA1BC}"/>
    <cellStyle name="Normal 9 8 2 2 3 2" xfId="5268" xr:uid="{65E03DC1-7AA0-4F2A-8A21-D18337A0F162}"/>
    <cellStyle name="Normal 9 8 2 2 4" xfId="4291" xr:uid="{57092D8C-2D3C-4504-B413-CBB6B6AC6780}"/>
    <cellStyle name="Normal 9 8 2 2 4 2" xfId="5269" xr:uid="{47BA48B8-D938-4998-8CE9-E9527D0AC57A}"/>
    <cellStyle name="Normal 9 8 2 2 5" xfId="5266" xr:uid="{238228AD-A28C-45E2-8B54-9285DECB90DB}"/>
    <cellStyle name="Normal 9 8 2 3" xfId="2488" xr:uid="{9DBC6EF5-B6E4-4741-BC08-14B8830046D4}"/>
    <cellStyle name="Normal 9 8 2 3 2" xfId="5270" xr:uid="{BC3048CA-B5ED-4054-B6B0-8A41D9250672}"/>
    <cellStyle name="Normal 9 8 2 4" xfId="4292" xr:uid="{E92A3AFC-C75D-49E6-ACC8-1A59CDE1B069}"/>
    <cellStyle name="Normal 9 8 2 4 2" xfId="5271" xr:uid="{ED6E78DD-E1F2-4D20-98C6-D294A90373DB}"/>
    <cellStyle name="Normal 9 8 2 5" xfId="4293" xr:uid="{7627E148-E0C0-46BF-A0D8-2DE2ABF3C14B}"/>
    <cellStyle name="Normal 9 8 2 5 2" xfId="5272" xr:uid="{C4B26952-8887-4BAB-BBF6-A470F63C27EC}"/>
    <cellStyle name="Normal 9 8 2 6" xfId="5265" xr:uid="{66B723CE-DBD4-4A96-9641-63BC49CDE7C9}"/>
    <cellStyle name="Normal 9 8 3" xfId="897" xr:uid="{AEB933B4-8176-4F7B-823C-B1B771CC8E6D}"/>
    <cellStyle name="Normal 9 8 3 2" xfId="2489" xr:uid="{D514DF58-1961-432A-A35A-437397AA9CDB}"/>
    <cellStyle name="Normal 9 8 3 2 2" xfId="5274" xr:uid="{3501207F-5005-4892-8F12-C16F6270A1CE}"/>
    <cellStyle name="Normal 9 8 3 3" xfId="4294" xr:uid="{FC1C7E5E-2155-4CCF-A60C-88D5B8830165}"/>
    <cellStyle name="Normal 9 8 3 3 2" xfId="5275" xr:uid="{0C4DD041-D1A0-4A2A-AB35-121D91F2D71F}"/>
    <cellStyle name="Normal 9 8 3 4" xfId="4295" xr:uid="{0E3355DD-E015-4239-992E-3D488FA983CC}"/>
    <cellStyle name="Normal 9 8 3 4 2" xfId="5276" xr:uid="{9A20C024-CF0B-4D25-BDF8-3D14D96BBC14}"/>
    <cellStyle name="Normal 9 8 3 5" xfId="5273" xr:uid="{C2DCC9EE-5304-413F-BCD6-098BA01A5FCA}"/>
    <cellStyle name="Normal 9 8 4" xfId="2490" xr:uid="{E5290211-5DD9-4943-A19E-F5910EBDF26B}"/>
    <cellStyle name="Normal 9 8 4 2" xfId="4296" xr:uid="{154E6768-A86D-4C12-A57C-B536BC1190FA}"/>
    <cellStyle name="Normal 9 8 4 2 2" xfId="5278" xr:uid="{E7D6EFD6-7604-483E-80C6-EC5356B16AE4}"/>
    <cellStyle name="Normal 9 8 4 3" xfId="4297" xr:uid="{686F67E3-D2B3-4D0F-B3D9-BCC4CB62E54A}"/>
    <cellStyle name="Normal 9 8 4 3 2" xfId="5279" xr:uid="{E554774A-6476-41EE-89E5-77123CD228F3}"/>
    <cellStyle name="Normal 9 8 4 4" xfId="4298" xr:uid="{BE9D22E8-883E-46C1-8B2E-F3DDC13D752C}"/>
    <cellStyle name="Normal 9 8 4 4 2" xfId="5280" xr:uid="{78AB7113-50DA-4961-B3E9-87ED58AEEEE1}"/>
    <cellStyle name="Normal 9 8 4 5" xfId="5277" xr:uid="{8B7BEE98-5C00-427D-B047-60E9BF499A93}"/>
    <cellStyle name="Normal 9 8 5" xfId="4299" xr:uid="{4978D86F-8CB0-41DE-97B8-D8A4220D225D}"/>
    <cellStyle name="Normal 9 8 5 2" xfId="5281" xr:uid="{CB5CCE6B-1ADB-4779-96F0-6626F0A0F275}"/>
    <cellStyle name="Normal 9 8 6" xfId="4300" xr:uid="{702BD1AB-7A0A-4DB1-947C-496EA6B5418D}"/>
    <cellStyle name="Normal 9 8 6 2" xfId="5282" xr:uid="{D26C7865-28CF-4C75-BC37-7B9907AD9040}"/>
    <cellStyle name="Normal 9 8 7" xfId="4301" xr:uid="{091573E7-B6F5-423F-9412-24A268C4AE72}"/>
    <cellStyle name="Normal 9 8 7 2" xfId="5283" xr:uid="{7C8425A4-C2F1-4E3D-BD30-A2B111470556}"/>
    <cellStyle name="Normal 9 8 8" xfId="5264" xr:uid="{BD1540AD-4199-4A7F-95A7-19765D2D686E}"/>
    <cellStyle name="Normal 9 9" xfId="428" xr:uid="{C3BF7EEF-DC92-4315-A1BB-CBEDCB0AE4C1}"/>
    <cellStyle name="Normal 9 9 2" xfId="898" xr:uid="{D016824C-4459-4A32-B330-96BF1F282B2E}"/>
    <cellStyle name="Normal 9 9 2 2" xfId="2491" xr:uid="{85598589-DA09-4FDB-94DE-78A89C522186}"/>
    <cellStyle name="Normal 9 9 2 2 2" xfId="5286" xr:uid="{A230DF97-5B4B-4D47-9A03-D4A2479FAA62}"/>
    <cellStyle name="Normal 9 9 2 3" xfId="4302" xr:uid="{B932933F-B63A-4BD6-B641-5835E3E809AF}"/>
    <cellStyle name="Normal 9 9 2 3 2" xfId="5287" xr:uid="{A7DB261F-5032-4031-9979-D93842DB6FDD}"/>
    <cellStyle name="Normal 9 9 2 4" xfId="4303" xr:uid="{21D2C44D-AFDD-46D5-87BA-A955BFAD6BF5}"/>
    <cellStyle name="Normal 9 9 2 4 2" xfId="5288" xr:uid="{C672B26B-230C-4717-B032-C8A768659A22}"/>
    <cellStyle name="Normal 9 9 2 5" xfId="5285" xr:uid="{D096B5FD-B58D-4D8F-A25E-FE1A4262B2CB}"/>
    <cellStyle name="Normal 9 9 3" xfId="2492" xr:uid="{56DC112B-9799-49B6-AC02-43D568926916}"/>
    <cellStyle name="Normal 9 9 3 2" xfId="4304" xr:uid="{C9F517FC-CE29-4F5F-BB63-6A902329D5A4}"/>
    <cellStyle name="Normal 9 9 3 2 2" xfId="5290" xr:uid="{BA3B2408-B708-4E09-991B-5BFE8EB898AD}"/>
    <cellStyle name="Normal 9 9 3 3" xfId="4305" xr:uid="{5D8F12C7-74A0-48AF-B45C-27DDAD5C2796}"/>
    <cellStyle name="Normal 9 9 3 3 2" xfId="5291" xr:uid="{7AA5A938-03A5-42A0-9DCA-E6B7514B49DE}"/>
    <cellStyle name="Normal 9 9 3 4" xfId="4306" xr:uid="{A804F50A-0EBF-4FEE-9C73-A1CDF1049E89}"/>
    <cellStyle name="Normal 9 9 3 4 2" xfId="5292" xr:uid="{29252833-7EF7-459A-B443-D82651A76B83}"/>
    <cellStyle name="Normal 9 9 3 5" xfId="5289" xr:uid="{E614179C-906F-400B-9DA9-1789DAE3891B}"/>
    <cellStyle name="Normal 9 9 4" xfId="4307" xr:uid="{6074FC6A-3BFB-4CAC-B89E-DA026BE69385}"/>
    <cellStyle name="Normal 9 9 4 2" xfId="5293" xr:uid="{83B9C517-AE63-461F-AFB0-AB89907A7DB2}"/>
    <cellStyle name="Normal 9 9 5" xfId="4308" xr:uid="{EDA49D8A-B272-4BD2-BD20-AD3A10D5FCF8}"/>
    <cellStyle name="Normal 9 9 5 2" xfId="5294" xr:uid="{3F3747C2-EDFF-4D2B-98DE-FE2EBB4F0C74}"/>
    <cellStyle name="Normal 9 9 6" xfId="4309" xr:uid="{8F4133FA-D843-48C7-BCB3-AA7CFDC80BE8}"/>
    <cellStyle name="Normal 9 9 6 2" xfId="5295" xr:uid="{84D768F9-C098-45A5-904E-333E2E6FD6F9}"/>
    <cellStyle name="Normal 9 9 7" xfId="5284" xr:uid="{B259AAD8-0815-469C-8607-01695802A34E}"/>
    <cellStyle name="Percent 2" xfId="183" xr:uid="{85220392-C29B-431F-827D-35BA9979A06A}"/>
    <cellStyle name="Percent 2 2" xfId="5296" xr:uid="{4316B5F4-4EFC-4586-93B4-0A5E881A7CA2}"/>
    <cellStyle name="Гиперссылка 2" xfId="4" xr:uid="{49BAA0F8-B3D3-41B5-87DD-435502328B29}"/>
    <cellStyle name="Гиперссылка 2 2" xfId="5297" xr:uid="{A69B393A-CD83-46F2-8EF7-590FB527C66A}"/>
    <cellStyle name="Обычный 2" xfId="1" xr:uid="{A3CD5D5E-4502-4158-8112-08CDD679ACF5}"/>
    <cellStyle name="Обычный 2 2" xfId="5" xr:uid="{D19F253E-EE9B-4476-9D91-2EE3A6D7A3DC}"/>
    <cellStyle name="Обычный 2 2 2" xfId="5299" xr:uid="{84F46BD7-F813-4438-8CBD-4D10732374F9}"/>
    <cellStyle name="Обычный 2 3" xfId="5298" xr:uid="{1AC9FE38-A3E6-4657-B3E9-114D3D2679E6}"/>
    <cellStyle name="常规_Sheet1_1" xfId="4411" xr:uid="{65CF8966-3793-4BF2-8D2D-C4FB2497BE49}"/>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L26" sqref="L25:L26"/>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90"/>
      <c r="C3" s="91"/>
      <c r="D3" s="91"/>
      <c r="E3" s="91"/>
      <c r="F3" s="91"/>
      <c r="G3" s="92"/>
    </row>
    <row r="4" spans="2:7" ht="14.25">
      <c r="B4" s="93" t="s">
        <v>0</v>
      </c>
      <c r="C4" s="94" t="s">
        <v>3</v>
      </c>
      <c r="D4" s="94"/>
      <c r="E4" s="94"/>
      <c r="F4" s="94"/>
      <c r="G4" s="95"/>
    </row>
    <row r="5" spans="2:7" ht="15" customHeight="1">
      <c r="B5" s="93"/>
      <c r="C5" s="94"/>
      <c r="D5" s="94"/>
      <c r="E5" s="94"/>
      <c r="F5" s="94"/>
      <c r="G5" s="95"/>
    </row>
    <row r="6" spans="2:7" ht="14.25">
      <c r="B6" s="93" t="s">
        <v>1</v>
      </c>
      <c r="C6" s="94" t="s">
        <v>4</v>
      </c>
      <c r="D6" s="94"/>
      <c r="E6" s="94"/>
      <c r="F6" s="94"/>
      <c r="G6" s="95"/>
    </row>
    <row r="7" spans="2:7" ht="14.25">
      <c r="B7" s="93"/>
      <c r="C7" s="94"/>
      <c r="D7" s="94"/>
      <c r="E7" s="94"/>
      <c r="F7" s="94"/>
      <c r="G7" s="95"/>
    </row>
    <row r="8" spans="2:7" ht="14.25">
      <c r="B8" s="143" t="s">
        <v>2</v>
      </c>
      <c r="C8" s="94"/>
      <c r="D8" s="94"/>
      <c r="E8" s="94"/>
      <c r="F8" s="94"/>
      <c r="G8" s="95"/>
    </row>
    <row r="9" spans="2:7" ht="14.25">
      <c r="B9" s="143"/>
      <c r="C9" s="94"/>
      <c r="D9" s="94"/>
      <c r="E9" s="94"/>
      <c r="F9" s="94"/>
      <c r="G9" s="95"/>
    </row>
    <row r="10" spans="2:7" ht="14.25">
      <c r="B10" s="93"/>
      <c r="C10" s="94"/>
      <c r="D10" s="94"/>
      <c r="E10" s="94"/>
      <c r="F10" s="94"/>
      <c r="G10" s="95"/>
    </row>
    <row r="11" spans="2:7">
      <c r="B11" s="96"/>
      <c r="C11" s="97"/>
      <c r="D11" s="97"/>
      <c r="E11" s="97"/>
      <c r="F11" s="97"/>
      <c r="G11" s="98"/>
    </row>
    <row r="12" spans="2:7">
      <c r="B12" s="96"/>
      <c r="C12" s="97"/>
      <c r="D12" s="97"/>
      <c r="E12" s="97"/>
      <c r="F12" s="97"/>
      <c r="G12" s="98"/>
    </row>
    <row r="13" spans="2:7">
      <c r="B13" s="96" t="s">
        <v>186</v>
      </c>
      <c r="C13" s="97"/>
      <c r="D13" s="97"/>
      <c r="E13" s="97"/>
      <c r="F13" s="97"/>
      <c r="G13" s="98"/>
    </row>
    <row r="14" spans="2:7" ht="13.5" thickBot="1">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44"/>
  <sheetViews>
    <sheetView tabSelected="1" zoomScale="90" zoomScaleNormal="90" workbookViewId="0">
      <selection activeCell="J6" sqref="J6"/>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6"/>
      <c r="B2" s="139" t="s">
        <v>139</v>
      </c>
      <c r="C2" s="134"/>
      <c r="D2" s="134"/>
      <c r="E2" s="134"/>
      <c r="F2" s="134"/>
      <c r="G2" s="134"/>
      <c r="H2" s="134"/>
      <c r="I2" s="134"/>
      <c r="J2" s="140" t="s">
        <v>145</v>
      </c>
      <c r="K2" s="127"/>
    </row>
    <row r="3" spans="1:11">
      <c r="A3" s="126"/>
      <c r="B3" s="136" t="s">
        <v>140</v>
      </c>
      <c r="C3" s="134"/>
      <c r="D3" s="134"/>
      <c r="E3" s="134"/>
      <c r="F3" s="134"/>
      <c r="G3" s="134"/>
      <c r="H3" s="134"/>
      <c r="I3" s="134"/>
      <c r="J3" s="134"/>
      <c r="K3" s="127"/>
    </row>
    <row r="4" spans="1:11">
      <c r="A4" s="126"/>
      <c r="B4" s="136" t="s">
        <v>141</v>
      </c>
      <c r="C4" s="134"/>
      <c r="D4" s="134"/>
      <c r="E4" s="134"/>
      <c r="F4" s="134"/>
      <c r="G4" s="134"/>
      <c r="H4" s="134"/>
      <c r="I4" s="134"/>
      <c r="J4" s="134"/>
      <c r="K4" s="127"/>
    </row>
    <row r="5" spans="1:11">
      <c r="A5" s="126"/>
      <c r="B5" s="136" t="s">
        <v>142</v>
      </c>
      <c r="C5" s="134"/>
      <c r="D5" s="134"/>
      <c r="E5" s="134"/>
      <c r="F5" s="134"/>
      <c r="G5" s="134"/>
      <c r="H5" s="134"/>
      <c r="I5" s="134"/>
      <c r="J5" s="134"/>
      <c r="K5" s="127"/>
    </row>
    <row r="6" spans="1:11">
      <c r="A6" s="126"/>
      <c r="B6" s="136" t="s">
        <v>143</v>
      </c>
      <c r="C6" s="134"/>
      <c r="D6" s="134"/>
      <c r="E6" s="134"/>
      <c r="F6" s="134"/>
      <c r="G6" s="134"/>
      <c r="H6" s="134"/>
      <c r="I6" s="134"/>
      <c r="J6" s="134"/>
      <c r="K6" s="127"/>
    </row>
    <row r="7" spans="1:11">
      <c r="A7" s="126"/>
      <c r="B7" s="136" t="s">
        <v>144</v>
      </c>
      <c r="C7" s="134"/>
      <c r="D7" s="134"/>
      <c r="E7" s="134"/>
      <c r="F7" s="134"/>
      <c r="G7" s="134"/>
      <c r="H7" s="134"/>
      <c r="I7" s="134"/>
      <c r="J7" s="134"/>
      <c r="K7" s="127"/>
    </row>
    <row r="8" spans="1:11">
      <c r="A8" s="126"/>
      <c r="B8" s="134"/>
      <c r="C8" s="134"/>
      <c r="D8" s="134"/>
      <c r="E8" s="134"/>
      <c r="F8" s="134"/>
      <c r="G8" s="134"/>
      <c r="H8" s="134"/>
      <c r="I8" s="134"/>
      <c r="J8" s="134"/>
      <c r="K8" s="127"/>
    </row>
    <row r="9" spans="1:11">
      <c r="A9" s="126"/>
      <c r="B9" s="113" t="s">
        <v>5</v>
      </c>
      <c r="C9" s="114"/>
      <c r="D9" s="114"/>
      <c r="E9" s="114"/>
      <c r="F9" s="115"/>
      <c r="G9" s="110"/>
      <c r="H9" s="111" t="s">
        <v>12</v>
      </c>
      <c r="I9" s="134"/>
      <c r="J9" s="111" t="s">
        <v>201</v>
      </c>
      <c r="K9" s="127"/>
    </row>
    <row r="10" spans="1:11" ht="15" customHeight="1">
      <c r="A10" s="126"/>
      <c r="B10" s="126" t="s">
        <v>719</v>
      </c>
      <c r="C10" s="134"/>
      <c r="D10" s="134"/>
      <c r="E10" s="134"/>
      <c r="F10" s="127"/>
      <c r="G10" s="128"/>
      <c r="H10" s="128" t="s">
        <v>719</v>
      </c>
      <c r="I10" s="134"/>
      <c r="J10" s="149">
        <v>51458</v>
      </c>
      <c r="K10" s="127"/>
    </row>
    <row r="11" spans="1:11">
      <c r="A11" s="126"/>
      <c r="B11" s="126" t="s">
        <v>720</v>
      </c>
      <c r="C11" s="134"/>
      <c r="D11" s="134"/>
      <c r="E11" s="134"/>
      <c r="F11" s="127"/>
      <c r="G11" s="128"/>
      <c r="H11" s="128" t="s">
        <v>720</v>
      </c>
      <c r="I11" s="134"/>
      <c r="J11" s="150"/>
      <c r="K11" s="127"/>
    </row>
    <row r="12" spans="1:11">
      <c r="A12" s="126"/>
      <c r="B12" s="126" t="s">
        <v>721</v>
      </c>
      <c r="C12" s="134"/>
      <c r="D12" s="134"/>
      <c r="E12" s="134"/>
      <c r="F12" s="127"/>
      <c r="G12" s="128"/>
      <c r="H12" s="128" t="s">
        <v>721</v>
      </c>
      <c r="I12" s="134"/>
      <c r="J12" s="134"/>
      <c r="K12" s="127"/>
    </row>
    <row r="13" spans="1:11">
      <c r="A13" s="126"/>
      <c r="B13" s="126" t="s">
        <v>722</v>
      </c>
      <c r="C13" s="134"/>
      <c r="D13" s="134"/>
      <c r="E13" s="134"/>
      <c r="F13" s="127"/>
      <c r="G13" s="128"/>
      <c r="H13" s="128" t="s">
        <v>722</v>
      </c>
      <c r="I13" s="134"/>
      <c r="J13" s="111" t="s">
        <v>16</v>
      </c>
      <c r="K13" s="127"/>
    </row>
    <row r="14" spans="1:11" ht="15" customHeight="1">
      <c r="A14" s="126"/>
      <c r="B14" s="126" t="s">
        <v>157</v>
      </c>
      <c r="C14" s="134"/>
      <c r="D14" s="134"/>
      <c r="E14" s="134"/>
      <c r="F14" s="127"/>
      <c r="G14" s="128"/>
      <c r="H14" s="128" t="s">
        <v>157</v>
      </c>
      <c r="I14" s="134"/>
      <c r="J14" s="151">
        <v>45188</v>
      </c>
      <c r="K14" s="127"/>
    </row>
    <row r="15" spans="1:11" ht="15" customHeight="1">
      <c r="A15" s="126"/>
      <c r="B15" s="6" t="s">
        <v>11</v>
      </c>
      <c r="C15" s="7"/>
      <c r="D15" s="7"/>
      <c r="E15" s="7"/>
      <c r="F15" s="8"/>
      <c r="G15" s="128"/>
      <c r="H15" s="9" t="s">
        <v>11</v>
      </c>
      <c r="I15" s="134"/>
      <c r="J15" s="152"/>
      <c r="K15" s="127"/>
    </row>
    <row r="16" spans="1:11" ht="15" customHeight="1">
      <c r="A16" s="126"/>
      <c r="B16" s="134"/>
      <c r="C16" s="134"/>
      <c r="D16" s="134"/>
      <c r="E16" s="134"/>
      <c r="F16" s="134"/>
      <c r="G16" s="134"/>
      <c r="H16" s="134"/>
      <c r="I16" s="138" t="s">
        <v>147</v>
      </c>
      <c r="J16" s="142">
        <v>40034</v>
      </c>
      <c r="K16" s="127"/>
    </row>
    <row r="17" spans="1:11">
      <c r="A17" s="126"/>
      <c r="B17" s="134" t="s">
        <v>723</v>
      </c>
      <c r="C17" s="134"/>
      <c r="D17" s="134"/>
      <c r="E17" s="134"/>
      <c r="F17" s="134"/>
      <c r="G17" s="134"/>
      <c r="H17" s="134"/>
      <c r="I17" s="138" t="s">
        <v>148</v>
      </c>
      <c r="J17" s="142" t="s">
        <v>714</v>
      </c>
      <c r="K17" s="127"/>
    </row>
    <row r="18" spans="1:11" ht="18">
      <c r="A18" s="126"/>
      <c r="B18" s="134" t="s">
        <v>724</v>
      </c>
      <c r="C18" s="134"/>
      <c r="D18" s="134"/>
      <c r="E18" s="134"/>
      <c r="F18" s="134"/>
      <c r="G18" s="134"/>
      <c r="H18" s="134"/>
      <c r="I18" s="137" t="s">
        <v>264</v>
      </c>
      <c r="J18" s="116" t="s">
        <v>282</v>
      </c>
      <c r="K18" s="127"/>
    </row>
    <row r="19" spans="1:11">
      <c r="A19" s="126"/>
      <c r="B19" s="134"/>
      <c r="C19" s="134"/>
      <c r="D19" s="134"/>
      <c r="E19" s="134"/>
      <c r="F19" s="134"/>
      <c r="G19" s="134"/>
      <c r="H19" s="134"/>
      <c r="I19" s="134"/>
      <c r="J19" s="134"/>
      <c r="K19" s="127"/>
    </row>
    <row r="20" spans="1:11">
      <c r="A20" s="126"/>
      <c r="B20" s="112" t="s">
        <v>204</v>
      </c>
      <c r="C20" s="112" t="s">
        <v>205</v>
      </c>
      <c r="D20" s="129" t="s">
        <v>290</v>
      </c>
      <c r="E20" s="129" t="s">
        <v>206</v>
      </c>
      <c r="F20" s="153" t="s">
        <v>207</v>
      </c>
      <c r="G20" s="154"/>
      <c r="H20" s="112" t="s">
        <v>174</v>
      </c>
      <c r="I20" s="112" t="s">
        <v>208</v>
      </c>
      <c r="J20" s="112" t="s">
        <v>26</v>
      </c>
      <c r="K20" s="127"/>
    </row>
    <row r="21" spans="1:11">
      <c r="A21" s="126"/>
      <c r="B21" s="117"/>
      <c r="C21" s="117"/>
      <c r="D21" s="118"/>
      <c r="E21" s="118"/>
      <c r="F21" s="155"/>
      <c r="G21" s="156"/>
      <c r="H21" s="117" t="s">
        <v>146</v>
      </c>
      <c r="I21" s="117"/>
      <c r="J21" s="117"/>
      <c r="K21" s="127"/>
    </row>
    <row r="22" spans="1:11" ht="24">
      <c r="A22" s="126"/>
      <c r="B22" s="119">
        <v>8</v>
      </c>
      <c r="C22" s="10" t="s">
        <v>725</v>
      </c>
      <c r="D22" s="130" t="s">
        <v>725</v>
      </c>
      <c r="E22" s="130" t="s">
        <v>30</v>
      </c>
      <c r="F22" s="144" t="s">
        <v>279</v>
      </c>
      <c r="G22" s="145"/>
      <c r="H22" s="11" t="s">
        <v>726</v>
      </c>
      <c r="I22" s="14">
        <v>7.5</v>
      </c>
      <c r="J22" s="121">
        <f t="shared" ref="J22:J53" si="0">I22*B22</f>
        <v>60</v>
      </c>
      <c r="K22" s="127"/>
    </row>
    <row r="23" spans="1:11" ht="24">
      <c r="A23" s="126"/>
      <c r="B23" s="119">
        <v>48</v>
      </c>
      <c r="C23" s="10" t="s">
        <v>586</v>
      </c>
      <c r="D23" s="130" t="s">
        <v>586</v>
      </c>
      <c r="E23" s="130"/>
      <c r="F23" s="144"/>
      <c r="G23" s="145"/>
      <c r="H23" s="11" t="s">
        <v>281</v>
      </c>
      <c r="I23" s="14">
        <v>12.15</v>
      </c>
      <c r="J23" s="121">
        <f t="shared" si="0"/>
        <v>583.20000000000005</v>
      </c>
      <c r="K23" s="127"/>
    </row>
    <row r="24" spans="1:11">
      <c r="A24" s="126"/>
      <c r="B24" s="119">
        <v>24</v>
      </c>
      <c r="C24" s="10" t="s">
        <v>727</v>
      </c>
      <c r="D24" s="130" t="s">
        <v>727</v>
      </c>
      <c r="E24" s="130" t="s">
        <v>28</v>
      </c>
      <c r="F24" s="144" t="s">
        <v>279</v>
      </c>
      <c r="G24" s="145"/>
      <c r="H24" s="11" t="s">
        <v>728</v>
      </c>
      <c r="I24" s="14">
        <v>5</v>
      </c>
      <c r="J24" s="121">
        <f t="shared" si="0"/>
        <v>120</v>
      </c>
      <c r="K24" s="127"/>
    </row>
    <row r="25" spans="1:11">
      <c r="A25" s="126"/>
      <c r="B25" s="119">
        <v>24</v>
      </c>
      <c r="C25" s="10" t="s">
        <v>727</v>
      </c>
      <c r="D25" s="130" t="s">
        <v>727</v>
      </c>
      <c r="E25" s="130" t="s">
        <v>30</v>
      </c>
      <c r="F25" s="144" t="s">
        <v>279</v>
      </c>
      <c r="G25" s="145"/>
      <c r="H25" s="11" t="s">
        <v>728</v>
      </c>
      <c r="I25" s="14">
        <v>5</v>
      </c>
      <c r="J25" s="121">
        <f t="shared" si="0"/>
        <v>120</v>
      </c>
      <c r="K25" s="127"/>
    </row>
    <row r="26" spans="1:11" ht="24">
      <c r="A26" s="126"/>
      <c r="B26" s="119">
        <v>6</v>
      </c>
      <c r="C26" s="10" t="s">
        <v>729</v>
      </c>
      <c r="D26" s="130" t="s">
        <v>729</v>
      </c>
      <c r="E26" s="130" t="s">
        <v>216</v>
      </c>
      <c r="F26" s="144"/>
      <c r="G26" s="145"/>
      <c r="H26" s="11" t="s">
        <v>730</v>
      </c>
      <c r="I26" s="14">
        <v>12.15</v>
      </c>
      <c r="J26" s="121">
        <f t="shared" si="0"/>
        <v>72.900000000000006</v>
      </c>
      <c r="K26" s="127"/>
    </row>
    <row r="27" spans="1:11" ht="24">
      <c r="A27" s="126"/>
      <c r="B27" s="119">
        <v>2</v>
      </c>
      <c r="C27" s="10" t="s">
        <v>729</v>
      </c>
      <c r="D27" s="130" t="s">
        <v>729</v>
      </c>
      <c r="E27" s="130" t="s">
        <v>273</v>
      </c>
      <c r="F27" s="144"/>
      <c r="G27" s="145"/>
      <c r="H27" s="11" t="s">
        <v>730</v>
      </c>
      <c r="I27" s="14">
        <v>12.15</v>
      </c>
      <c r="J27" s="121">
        <f t="shared" si="0"/>
        <v>24.3</v>
      </c>
      <c r="K27" s="127"/>
    </row>
    <row r="28" spans="1:11" ht="24">
      <c r="A28" s="126"/>
      <c r="B28" s="119">
        <v>6</v>
      </c>
      <c r="C28" s="10" t="s">
        <v>731</v>
      </c>
      <c r="D28" s="130" t="s">
        <v>731</v>
      </c>
      <c r="E28" s="130" t="s">
        <v>112</v>
      </c>
      <c r="F28" s="144"/>
      <c r="G28" s="145"/>
      <c r="H28" s="11" t="s">
        <v>732</v>
      </c>
      <c r="I28" s="14">
        <v>12.15</v>
      </c>
      <c r="J28" s="121">
        <f t="shared" si="0"/>
        <v>72.900000000000006</v>
      </c>
      <c r="K28" s="127"/>
    </row>
    <row r="29" spans="1:11" ht="24">
      <c r="A29" s="126"/>
      <c r="B29" s="119">
        <v>2</v>
      </c>
      <c r="C29" s="10" t="s">
        <v>731</v>
      </c>
      <c r="D29" s="130" t="s">
        <v>731</v>
      </c>
      <c r="E29" s="130" t="s">
        <v>219</v>
      </c>
      <c r="F29" s="144"/>
      <c r="G29" s="145"/>
      <c r="H29" s="11" t="s">
        <v>732</v>
      </c>
      <c r="I29" s="14">
        <v>12.15</v>
      </c>
      <c r="J29" s="121">
        <f t="shared" si="0"/>
        <v>24.3</v>
      </c>
      <c r="K29" s="127"/>
    </row>
    <row r="30" spans="1:11" ht="24">
      <c r="A30" s="126"/>
      <c r="B30" s="119">
        <v>2</v>
      </c>
      <c r="C30" s="10" t="s">
        <v>731</v>
      </c>
      <c r="D30" s="130" t="s">
        <v>731</v>
      </c>
      <c r="E30" s="130" t="s">
        <v>269</v>
      </c>
      <c r="F30" s="144"/>
      <c r="G30" s="145"/>
      <c r="H30" s="11" t="s">
        <v>732</v>
      </c>
      <c r="I30" s="14">
        <v>12.15</v>
      </c>
      <c r="J30" s="121">
        <f t="shared" si="0"/>
        <v>24.3</v>
      </c>
      <c r="K30" s="127"/>
    </row>
    <row r="31" spans="1:11" ht="24">
      <c r="A31" s="126"/>
      <c r="B31" s="119">
        <v>2</v>
      </c>
      <c r="C31" s="10" t="s">
        <v>731</v>
      </c>
      <c r="D31" s="130" t="s">
        <v>731</v>
      </c>
      <c r="E31" s="130" t="s">
        <v>271</v>
      </c>
      <c r="F31" s="144"/>
      <c r="G31" s="145"/>
      <c r="H31" s="11" t="s">
        <v>732</v>
      </c>
      <c r="I31" s="14">
        <v>12.15</v>
      </c>
      <c r="J31" s="121">
        <f t="shared" si="0"/>
        <v>24.3</v>
      </c>
      <c r="K31" s="127"/>
    </row>
    <row r="32" spans="1:11" ht="24">
      <c r="A32" s="126"/>
      <c r="B32" s="119">
        <v>2</v>
      </c>
      <c r="C32" s="10" t="s">
        <v>731</v>
      </c>
      <c r="D32" s="130" t="s">
        <v>731</v>
      </c>
      <c r="E32" s="130" t="s">
        <v>276</v>
      </c>
      <c r="F32" s="144"/>
      <c r="G32" s="145"/>
      <c r="H32" s="11" t="s">
        <v>732</v>
      </c>
      <c r="I32" s="14">
        <v>12.15</v>
      </c>
      <c r="J32" s="121">
        <f t="shared" si="0"/>
        <v>24.3</v>
      </c>
      <c r="K32" s="127"/>
    </row>
    <row r="33" spans="1:11">
      <c r="A33" s="126"/>
      <c r="B33" s="119">
        <v>6</v>
      </c>
      <c r="C33" s="10" t="s">
        <v>733</v>
      </c>
      <c r="D33" s="130" t="s">
        <v>862</v>
      </c>
      <c r="E33" s="130" t="s">
        <v>734</v>
      </c>
      <c r="F33" s="144" t="s">
        <v>115</v>
      </c>
      <c r="G33" s="145"/>
      <c r="H33" s="11" t="s">
        <v>735</v>
      </c>
      <c r="I33" s="14">
        <v>15.72</v>
      </c>
      <c r="J33" s="121">
        <f t="shared" si="0"/>
        <v>94.320000000000007</v>
      </c>
      <c r="K33" s="127"/>
    </row>
    <row r="34" spans="1:11">
      <c r="A34" s="126"/>
      <c r="B34" s="119">
        <v>2</v>
      </c>
      <c r="C34" s="10" t="s">
        <v>733</v>
      </c>
      <c r="D34" s="130" t="s">
        <v>863</v>
      </c>
      <c r="E34" s="130" t="s">
        <v>736</v>
      </c>
      <c r="F34" s="144" t="s">
        <v>115</v>
      </c>
      <c r="G34" s="145"/>
      <c r="H34" s="11" t="s">
        <v>735</v>
      </c>
      <c r="I34" s="14">
        <v>17.149999999999999</v>
      </c>
      <c r="J34" s="121">
        <f t="shared" si="0"/>
        <v>34.299999999999997</v>
      </c>
      <c r="K34" s="127"/>
    </row>
    <row r="35" spans="1:11" ht="24">
      <c r="A35" s="126"/>
      <c r="B35" s="119">
        <v>1</v>
      </c>
      <c r="C35" s="10" t="s">
        <v>737</v>
      </c>
      <c r="D35" s="130" t="s">
        <v>737</v>
      </c>
      <c r="E35" s="130" t="s">
        <v>34</v>
      </c>
      <c r="F35" s="144" t="s">
        <v>112</v>
      </c>
      <c r="G35" s="145"/>
      <c r="H35" s="11" t="s">
        <v>738</v>
      </c>
      <c r="I35" s="14">
        <v>16.43</v>
      </c>
      <c r="J35" s="121">
        <f t="shared" si="0"/>
        <v>16.43</v>
      </c>
      <c r="K35" s="127"/>
    </row>
    <row r="36" spans="1:11" ht="24">
      <c r="A36" s="126"/>
      <c r="B36" s="119">
        <v>2</v>
      </c>
      <c r="C36" s="10" t="s">
        <v>739</v>
      </c>
      <c r="D36" s="130" t="s">
        <v>739</v>
      </c>
      <c r="E36" s="130" t="s">
        <v>31</v>
      </c>
      <c r="F36" s="144"/>
      <c r="G36" s="145"/>
      <c r="H36" s="11" t="s">
        <v>740</v>
      </c>
      <c r="I36" s="14">
        <v>28.22</v>
      </c>
      <c r="J36" s="121">
        <f t="shared" si="0"/>
        <v>56.44</v>
      </c>
      <c r="K36" s="127"/>
    </row>
    <row r="37" spans="1:11" ht="24">
      <c r="A37" s="126"/>
      <c r="B37" s="119">
        <v>2</v>
      </c>
      <c r="C37" s="10" t="s">
        <v>741</v>
      </c>
      <c r="D37" s="130" t="s">
        <v>741</v>
      </c>
      <c r="E37" s="130" t="s">
        <v>31</v>
      </c>
      <c r="F37" s="144"/>
      <c r="G37" s="145"/>
      <c r="H37" s="11" t="s">
        <v>742</v>
      </c>
      <c r="I37" s="14">
        <v>21.08</v>
      </c>
      <c r="J37" s="121">
        <f t="shared" si="0"/>
        <v>42.16</v>
      </c>
      <c r="K37" s="127"/>
    </row>
    <row r="38" spans="1:11" ht="36">
      <c r="A38" s="126"/>
      <c r="B38" s="119">
        <v>2</v>
      </c>
      <c r="C38" s="10" t="s">
        <v>743</v>
      </c>
      <c r="D38" s="130" t="s">
        <v>743</v>
      </c>
      <c r="E38" s="130" t="s">
        <v>112</v>
      </c>
      <c r="F38" s="144"/>
      <c r="G38" s="145"/>
      <c r="H38" s="11" t="s">
        <v>870</v>
      </c>
      <c r="I38" s="14">
        <v>31.79</v>
      </c>
      <c r="J38" s="121">
        <f t="shared" si="0"/>
        <v>63.58</v>
      </c>
      <c r="K38" s="127"/>
    </row>
    <row r="39" spans="1:11" ht="24">
      <c r="A39" s="126"/>
      <c r="B39" s="119">
        <v>2</v>
      </c>
      <c r="C39" s="10" t="s">
        <v>744</v>
      </c>
      <c r="D39" s="130" t="s">
        <v>744</v>
      </c>
      <c r="E39" s="130" t="s">
        <v>42</v>
      </c>
      <c r="F39" s="144" t="s">
        <v>745</v>
      </c>
      <c r="G39" s="145"/>
      <c r="H39" s="11" t="s">
        <v>746</v>
      </c>
      <c r="I39" s="14">
        <v>26.44</v>
      </c>
      <c r="J39" s="121">
        <f t="shared" si="0"/>
        <v>52.88</v>
      </c>
      <c r="K39" s="127"/>
    </row>
    <row r="40" spans="1:11" ht="24">
      <c r="A40" s="126"/>
      <c r="B40" s="119">
        <v>4</v>
      </c>
      <c r="C40" s="10" t="s">
        <v>747</v>
      </c>
      <c r="D40" s="130" t="s">
        <v>747</v>
      </c>
      <c r="E40" s="130" t="s">
        <v>39</v>
      </c>
      <c r="F40" s="144" t="s">
        <v>279</v>
      </c>
      <c r="G40" s="145"/>
      <c r="H40" s="11" t="s">
        <v>748</v>
      </c>
      <c r="I40" s="14">
        <v>26.44</v>
      </c>
      <c r="J40" s="121">
        <f t="shared" si="0"/>
        <v>105.76</v>
      </c>
      <c r="K40" s="127"/>
    </row>
    <row r="41" spans="1:11" ht="24">
      <c r="A41" s="126"/>
      <c r="B41" s="119">
        <v>2</v>
      </c>
      <c r="C41" s="10" t="s">
        <v>747</v>
      </c>
      <c r="D41" s="130" t="s">
        <v>747</v>
      </c>
      <c r="E41" s="130" t="s">
        <v>42</v>
      </c>
      <c r="F41" s="144" t="s">
        <v>279</v>
      </c>
      <c r="G41" s="145"/>
      <c r="H41" s="11" t="s">
        <v>748</v>
      </c>
      <c r="I41" s="14">
        <v>26.44</v>
      </c>
      <c r="J41" s="121">
        <f t="shared" si="0"/>
        <v>52.88</v>
      </c>
      <c r="K41" s="127"/>
    </row>
    <row r="42" spans="1:11" ht="24">
      <c r="A42" s="126"/>
      <c r="B42" s="119">
        <v>4</v>
      </c>
      <c r="C42" s="10" t="s">
        <v>749</v>
      </c>
      <c r="D42" s="130" t="s">
        <v>749</v>
      </c>
      <c r="E42" s="130" t="s">
        <v>40</v>
      </c>
      <c r="F42" s="144" t="s">
        <v>750</v>
      </c>
      <c r="G42" s="145"/>
      <c r="H42" s="11" t="s">
        <v>751</v>
      </c>
      <c r="I42" s="14">
        <v>13.22</v>
      </c>
      <c r="J42" s="121">
        <f t="shared" si="0"/>
        <v>52.88</v>
      </c>
      <c r="K42" s="127"/>
    </row>
    <row r="43" spans="1:11" ht="24">
      <c r="A43" s="126"/>
      <c r="B43" s="119">
        <v>2</v>
      </c>
      <c r="C43" s="10" t="s">
        <v>752</v>
      </c>
      <c r="D43" s="130" t="s">
        <v>752</v>
      </c>
      <c r="E43" s="130" t="s">
        <v>679</v>
      </c>
      <c r="F43" s="144"/>
      <c r="G43" s="145"/>
      <c r="H43" s="11" t="s">
        <v>871</v>
      </c>
      <c r="I43" s="14">
        <v>10.36</v>
      </c>
      <c r="J43" s="121">
        <f t="shared" si="0"/>
        <v>20.72</v>
      </c>
      <c r="K43" s="127"/>
    </row>
    <row r="44" spans="1:11" ht="24">
      <c r="A44" s="126"/>
      <c r="B44" s="119">
        <v>12</v>
      </c>
      <c r="C44" s="10" t="s">
        <v>752</v>
      </c>
      <c r="D44" s="130" t="s">
        <v>752</v>
      </c>
      <c r="E44" s="130" t="s">
        <v>753</v>
      </c>
      <c r="F44" s="144"/>
      <c r="G44" s="145"/>
      <c r="H44" s="11" t="s">
        <v>871</v>
      </c>
      <c r="I44" s="14">
        <v>10.36</v>
      </c>
      <c r="J44" s="121">
        <f t="shared" si="0"/>
        <v>124.32</v>
      </c>
      <c r="K44" s="127"/>
    </row>
    <row r="45" spans="1:11">
      <c r="A45" s="126"/>
      <c r="B45" s="119">
        <v>2</v>
      </c>
      <c r="C45" s="10" t="s">
        <v>754</v>
      </c>
      <c r="D45" s="130" t="s">
        <v>754</v>
      </c>
      <c r="E45" s="130" t="s">
        <v>31</v>
      </c>
      <c r="F45" s="144" t="s">
        <v>278</v>
      </c>
      <c r="G45" s="145"/>
      <c r="H45" s="11" t="s">
        <v>755</v>
      </c>
      <c r="I45" s="14">
        <v>22.86</v>
      </c>
      <c r="J45" s="121">
        <f t="shared" si="0"/>
        <v>45.72</v>
      </c>
      <c r="K45" s="127"/>
    </row>
    <row r="46" spans="1:11" ht="24">
      <c r="A46" s="126"/>
      <c r="B46" s="119">
        <v>4</v>
      </c>
      <c r="C46" s="10" t="s">
        <v>756</v>
      </c>
      <c r="D46" s="130" t="s">
        <v>756</v>
      </c>
      <c r="E46" s="130" t="s">
        <v>31</v>
      </c>
      <c r="F46" s="144"/>
      <c r="G46" s="145"/>
      <c r="H46" s="11" t="s">
        <v>757</v>
      </c>
      <c r="I46" s="14">
        <v>13.93</v>
      </c>
      <c r="J46" s="121">
        <f t="shared" si="0"/>
        <v>55.72</v>
      </c>
      <c r="K46" s="127"/>
    </row>
    <row r="47" spans="1:11" ht="24">
      <c r="A47" s="126"/>
      <c r="B47" s="119">
        <v>16</v>
      </c>
      <c r="C47" s="10" t="s">
        <v>758</v>
      </c>
      <c r="D47" s="130" t="s">
        <v>758</v>
      </c>
      <c r="E47" s="130" t="s">
        <v>30</v>
      </c>
      <c r="F47" s="144"/>
      <c r="G47" s="145"/>
      <c r="H47" s="11" t="s">
        <v>759</v>
      </c>
      <c r="I47" s="14">
        <v>28.22</v>
      </c>
      <c r="J47" s="121">
        <f t="shared" si="0"/>
        <v>451.52</v>
      </c>
      <c r="K47" s="127"/>
    </row>
    <row r="48" spans="1:11" ht="24">
      <c r="A48" s="126"/>
      <c r="B48" s="119">
        <v>2</v>
      </c>
      <c r="C48" s="10" t="s">
        <v>758</v>
      </c>
      <c r="D48" s="130" t="s">
        <v>758</v>
      </c>
      <c r="E48" s="130" t="s">
        <v>31</v>
      </c>
      <c r="F48" s="144"/>
      <c r="G48" s="145"/>
      <c r="H48" s="11" t="s">
        <v>759</v>
      </c>
      <c r="I48" s="14">
        <v>28.22</v>
      </c>
      <c r="J48" s="121">
        <f t="shared" si="0"/>
        <v>56.44</v>
      </c>
      <c r="K48" s="127"/>
    </row>
    <row r="49" spans="1:11" ht="24">
      <c r="A49" s="126"/>
      <c r="B49" s="119">
        <v>4</v>
      </c>
      <c r="C49" s="10" t="s">
        <v>760</v>
      </c>
      <c r="D49" s="130" t="s">
        <v>760</v>
      </c>
      <c r="E49" s="130" t="s">
        <v>30</v>
      </c>
      <c r="F49" s="144" t="s">
        <v>278</v>
      </c>
      <c r="G49" s="145"/>
      <c r="H49" s="11" t="s">
        <v>761</v>
      </c>
      <c r="I49" s="14">
        <v>21.08</v>
      </c>
      <c r="J49" s="121">
        <f t="shared" si="0"/>
        <v>84.32</v>
      </c>
      <c r="K49" s="127"/>
    </row>
    <row r="50" spans="1:11" ht="24">
      <c r="A50" s="126"/>
      <c r="B50" s="119">
        <v>4</v>
      </c>
      <c r="C50" s="10" t="s">
        <v>762</v>
      </c>
      <c r="D50" s="130" t="s">
        <v>762</v>
      </c>
      <c r="E50" s="130" t="s">
        <v>30</v>
      </c>
      <c r="F50" s="144" t="s">
        <v>279</v>
      </c>
      <c r="G50" s="145"/>
      <c r="H50" s="11" t="s">
        <v>763</v>
      </c>
      <c r="I50" s="14">
        <v>21.08</v>
      </c>
      <c r="J50" s="121">
        <f t="shared" si="0"/>
        <v>84.32</v>
      </c>
      <c r="K50" s="127"/>
    </row>
    <row r="51" spans="1:11" ht="24">
      <c r="A51" s="126"/>
      <c r="B51" s="119">
        <v>6</v>
      </c>
      <c r="C51" s="10" t="s">
        <v>717</v>
      </c>
      <c r="D51" s="130" t="s">
        <v>717</v>
      </c>
      <c r="E51" s="130" t="s">
        <v>28</v>
      </c>
      <c r="F51" s="144"/>
      <c r="G51" s="145"/>
      <c r="H51" s="11" t="s">
        <v>718</v>
      </c>
      <c r="I51" s="14">
        <v>21.08</v>
      </c>
      <c r="J51" s="121">
        <f t="shared" si="0"/>
        <v>126.47999999999999</v>
      </c>
      <c r="K51" s="127"/>
    </row>
    <row r="52" spans="1:11" ht="24">
      <c r="A52" s="126"/>
      <c r="B52" s="119">
        <v>3</v>
      </c>
      <c r="C52" s="10" t="s">
        <v>764</v>
      </c>
      <c r="D52" s="130" t="s">
        <v>764</v>
      </c>
      <c r="E52" s="130" t="s">
        <v>112</v>
      </c>
      <c r="F52" s="144" t="s">
        <v>115</v>
      </c>
      <c r="G52" s="145"/>
      <c r="H52" s="11" t="s">
        <v>872</v>
      </c>
      <c r="I52" s="14">
        <v>53.23</v>
      </c>
      <c r="J52" s="121">
        <f t="shared" si="0"/>
        <v>159.69</v>
      </c>
      <c r="K52" s="127"/>
    </row>
    <row r="53" spans="1:11" ht="24">
      <c r="A53" s="126"/>
      <c r="B53" s="119">
        <v>2</v>
      </c>
      <c r="C53" s="10" t="s">
        <v>764</v>
      </c>
      <c r="D53" s="130" t="s">
        <v>764</v>
      </c>
      <c r="E53" s="130" t="s">
        <v>216</v>
      </c>
      <c r="F53" s="144" t="s">
        <v>115</v>
      </c>
      <c r="G53" s="145"/>
      <c r="H53" s="11" t="s">
        <v>872</v>
      </c>
      <c r="I53" s="14">
        <v>53.23</v>
      </c>
      <c r="J53" s="121">
        <f t="shared" si="0"/>
        <v>106.46</v>
      </c>
      <c r="K53" s="127"/>
    </row>
    <row r="54" spans="1:11" ht="24">
      <c r="A54" s="126"/>
      <c r="B54" s="119">
        <v>2</v>
      </c>
      <c r="C54" s="10" t="s">
        <v>764</v>
      </c>
      <c r="D54" s="130" t="s">
        <v>764</v>
      </c>
      <c r="E54" s="130" t="s">
        <v>218</v>
      </c>
      <c r="F54" s="144" t="s">
        <v>279</v>
      </c>
      <c r="G54" s="145"/>
      <c r="H54" s="11" t="s">
        <v>872</v>
      </c>
      <c r="I54" s="14">
        <v>53.23</v>
      </c>
      <c r="J54" s="121">
        <f t="shared" ref="J54:J85" si="1">I54*B54</f>
        <v>106.46</v>
      </c>
      <c r="K54" s="127"/>
    </row>
    <row r="55" spans="1:11" ht="24">
      <c r="A55" s="126"/>
      <c r="B55" s="119">
        <v>1</v>
      </c>
      <c r="C55" s="10" t="s">
        <v>764</v>
      </c>
      <c r="D55" s="130" t="s">
        <v>764</v>
      </c>
      <c r="E55" s="130" t="s">
        <v>273</v>
      </c>
      <c r="F55" s="144" t="s">
        <v>279</v>
      </c>
      <c r="G55" s="145"/>
      <c r="H55" s="11" t="s">
        <v>872</v>
      </c>
      <c r="I55" s="14">
        <v>53.23</v>
      </c>
      <c r="J55" s="121">
        <f t="shared" si="1"/>
        <v>53.23</v>
      </c>
      <c r="K55" s="127"/>
    </row>
    <row r="56" spans="1:11" ht="24">
      <c r="A56" s="126"/>
      <c r="B56" s="119">
        <v>2</v>
      </c>
      <c r="C56" s="10" t="s">
        <v>764</v>
      </c>
      <c r="D56" s="130" t="s">
        <v>764</v>
      </c>
      <c r="E56" s="130" t="s">
        <v>274</v>
      </c>
      <c r="F56" s="144" t="s">
        <v>115</v>
      </c>
      <c r="G56" s="145"/>
      <c r="H56" s="11" t="s">
        <v>872</v>
      </c>
      <c r="I56" s="14">
        <v>53.23</v>
      </c>
      <c r="J56" s="121">
        <f t="shared" si="1"/>
        <v>106.46</v>
      </c>
      <c r="K56" s="127"/>
    </row>
    <row r="57" spans="1:11" ht="24">
      <c r="A57" s="126"/>
      <c r="B57" s="119">
        <v>2</v>
      </c>
      <c r="C57" s="10" t="s">
        <v>618</v>
      </c>
      <c r="D57" s="130" t="s">
        <v>618</v>
      </c>
      <c r="E57" s="130" t="s">
        <v>30</v>
      </c>
      <c r="F57" s="144" t="s">
        <v>765</v>
      </c>
      <c r="G57" s="145"/>
      <c r="H57" s="11" t="s">
        <v>621</v>
      </c>
      <c r="I57" s="14">
        <v>5</v>
      </c>
      <c r="J57" s="121">
        <f t="shared" si="1"/>
        <v>10</v>
      </c>
      <c r="K57" s="127"/>
    </row>
    <row r="58" spans="1:11" ht="24">
      <c r="A58" s="126"/>
      <c r="B58" s="119">
        <v>43</v>
      </c>
      <c r="C58" s="10" t="s">
        <v>618</v>
      </c>
      <c r="D58" s="130" t="s">
        <v>618</v>
      </c>
      <c r="E58" s="130" t="s">
        <v>31</v>
      </c>
      <c r="F58" s="144" t="s">
        <v>765</v>
      </c>
      <c r="G58" s="145"/>
      <c r="H58" s="11" t="s">
        <v>621</v>
      </c>
      <c r="I58" s="14">
        <v>5</v>
      </c>
      <c r="J58" s="121">
        <f t="shared" si="1"/>
        <v>215</v>
      </c>
      <c r="K58" s="127"/>
    </row>
    <row r="59" spans="1:11" ht="24">
      <c r="A59" s="126"/>
      <c r="B59" s="119">
        <v>9</v>
      </c>
      <c r="C59" s="10" t="s">
        <v>618</v>
      </c>
      <c r="D59" s="130" t="s">
        <v>618</v>
      </c>
      <c r="E59" s="130" t="s">
        <v>32</v>
      </c>
      <c r="F59" s="144" t="s">
        <v>765</v>
      </c>
      <c r="G59" s="145"/>
      <c r="H59" s="11" t="s">
        <v>621</v>
      </c>
      <c r="I59" s="14">
        <v>5</v>
      </c>
      <c r="J59" s="121">
        <f t="shared" si="1"/>
        <v>45</v>
      </c>
      <c r="K59" s="127"/>
    </row>
    <row r="60" spans="1:11">
      <c r="A60" s="126"/>
      <c r="B60" s="119">
        <v>24</v>
      </c>
      <c r="C60" s="10" t="s">
        <v>766</v>
      </c>
      <c r="D60" s="130" t="s">
        <v>766</v>
      </c>
      <c r="E60" s="130" t="s">
        <v>31</v>
      </c>
      <c r="F60" s="144"/>
      <c r="G60" s="145"/>
      <c r="H60" s="11" t="s">
        <v>767</v>
      </c>
      <c r="I60" s="14">
        <v>10.36</v>
      </c>
      <c r="J60" s="121">
        <f t="shared" si="1"/>
        <v>248.64</v>
      </c>
      <c r="K60" s="127"/>
    </row>
    <row r="61" spans="1:11" ht="11.25" customHeight="1">
      <c r="A61" s="126"/>
      <c r="B61" s="119">
        <v>2</v>
      </c>
      <c r="C61" s="10" t="s">
        <v>768</v>
      </c>
      <c r="D61" s="130" t="s">
        <v>768</v>
      </c>
      <c r="E61" s="130" t="s">
        <v>30</v>
      </c>
      <c r="F61" s="144"/>
      <c r="G61" s="145"/>
      <c r="H61" s="11" t="s">
        <v>769</v>
      </c>
      <c r="I61" s="14">
        <v>13.93</v>
      </c>
      <c r="J61" s="121">
        <f t="shared" si="1"/>
        <v>27.86</v>
      </c>
      <c r="K61" s="127"/>
    </row>
    <row r="62" spans="1:11" ht="11.25" customHeight="1">
      <c r="A62" s="126"/>
      <c r="B62" s="119">
        <v>4</v>
      </c>
      <c r="C62" s="10" t="s">
        <v>770</v>
      </c>
      <c r="D62" s="130" t="s">
        <v>770</v>
      </c>
      <c r="E62" s="130" t="s">
        <v>30</v>
      </c>
      <c r="F62" s="144"/>
      <c r="G62" s="145"/>
      <c r="H62" s="11" t="s">
        <v>771</v>
      </c>
      <c r="I62" s="14">
        <v>13.93</v>
      </c>
      <c r="J62" s="121">
        <f t="shared" si="1"/>
        <v>55.72</v>
      </c>
      <c r="K62" s="127"/>
    </row>
    <row r="63" spans="1:11" ht="24">
      <c r="A63" s="126"/>
      <c r="B63" s="119">
        <v>2</v>
      </c>
      <c r="C63" s="10" t="s">
        <v>772</v>
      </c>
      <c r="D63" s="130" t="s">
        <v>772</v>
      </c>
      <c r="E63" s="130" t="s">
        <v>30</v>
      </c>
      <c r="F63" s="144" t="s">
        <v>279</v>
      </c>
      <c r="G63" s="145"/>
      <c r="H63" s="11" t="s">
        <v>773</v>
      </c>
      <c r="I63" s="14">
        <v>21.08</v>
      </c>
      <c r="J63" s="121">
        <f t="shared" si="1"/>
        <v>42.16</v>
      </c>
      <c r="K63" s="127"/>
    </row>
    <row r="64" spans="1:11" ht="24">
      <c r="A64" s="126"/>
      <c r="B64" s="119">
        <v>4</v>
      </c>
      <c r="C64" s="10" t="s">
        <v>774</v>
      </c>
      <c r="D64" s="130" t="s">
        <v>774</v>
      </c>
      <c r="E64" s="130" t="s">
        <v>28</v>
      </c>
      <c r="F64" s="144"/>
      <c r="G64" s="145"/>
      <c r="H64" s="11" t="s">
        <v>775</v>
      </c>
      <c r="I64" s="14">
        <v>21.08</v>
      </c>
      <c r="J64" s="121">
        <f t="shared" si="1"/>
        <v>84.32</v>
      </c>
      <c r="K64" s="127"/>
    </row>
    <row r="65" spans="1:11" ht="24">
      <c r="A65" s="126"/>
      <c r="B65" s="119">
        <v>4</v>
      </c>
      <c r="C65" s="10" t="s">
        <v>776</v>
      </c>
      <c r="D65" s="130" t="s">
        <v>776</v>
      </c>
      <c r="E65" s="130" t="s">
        <v>30</v>
      </c>
      <c r="F65" s="144" t="s">
        <v>279</v>
      </c>
      <c r="G65" s="145"/>
      <c r="H65" s="11" t="s">
        <v>777</v>
      </c>
      <c r="I65" s="14">
        <v>23.58</v>
      </c>
      <c r="J65" s="121">
        <f t="shared" si="1"/>
        <v>94.32</v>
      </c>
      <c r="K65" s="127"/>
    </row>
    <row r="66" spans="1:11" ht="24">
      <c r="A66" s="126"/>
      <c r="B66" s="119">
        <v>4</v>
      </c>
      <c r="C66" s="10" t="s">
        <v>776</v>
      </c>
      <c r="D66" s="130" t="s">
        <v>776</v>
      </c>
      <c r="E66" s="130" t="s">
        <v>30</v>
      </c>
      <c r="F66" s="144" t="s">
        <v>277</v>
      </c>
      <c r="G66" s="145"/>
      <c r="H66" s="11" t="s">
        <v>777</v>
      </c>
      <c r="I66" s="14">
        <v>23.58</v>
      </c>
      <c r="J66" s="121">
        <f t="shared" si="1"/>
        <v>94.32</v>
      </c>
      <c r="K66" s="127"/>
    </row>
    <row r="67" spans="1:11" ht="24">
      <c r="A67" s="126"/>
      <c r="B67" s="119">
        <v>6</v>
      </c>
      <c r="C67" s="10" t="s">
        <v>778</v>
      </c>
      <c r="D67" s="130" t="s">
        <v>778</v>
      </c>
      <c r="E67" s="130" t="s">
        <v>28</v>
      </c>
      <c r="F67" s="144" t="s">
        <v>278</v>
      </c>
      <c r="G67" s="145"/>
      <c r="H67" s="11" t="s">
        <v>779</v>
      </c>
      <c r="I67" s="14">
        <v>24.65</v>
      </c>
      <c r="J67" s="121">
        <f t="shared" si="1"/>
        <v>147.89999999999998</v>
      </c>
      <c r="K67" s="127"/>
    </row>
    <row r="68" spans="1:11" ht="24">
      <c r="A68" s="126"/>
      <c r="B68" s="119">
        <v>6</v>
      </c>
      <c r="C68" s="10" t="s">
        <v>778</v>
      </c>
      <c r="D68" s="130" t="s">
        <v>778</v>
      </c>
      <c r="E68" s="130" t="s">
        <v>30</v>
      </c>
      <c r="F68" s="144" t="s">
        <v>279</v>
      </c>
      <c r="G68" s="145"/>
      <c r="H68" s="11" t="s">
        <v>779</v>
      </c>
      <c r="I68" s="14">
        <v>24.65</v>
      </c>
      <c r="J68" s="121">
        <f t="shared" si="1"/>
        <v>147.89999999999998</v>
      </c>
      <c r="K68" s="127"/>
    </row>
    <row r="69" spans="1:11" ht="24">
      <c r="A69" s="126"/>
      <c r="B69" s="119">
        <v>18</v>
      </c>
      <c r="C69" s="10" t="s">
        <v>780</v>
      </c>
      <c r="D69" s="130" t="s">
        <v>780</v>
      </c>
      <c r="E69" s="130" t="s">
        <v>30</v>
      </c>
      <c r="F69" s="144" t="s">
        <v>279</v>
      </c>
      <c r="G69" s="145"/>
      <c r="H69" s="11" t="s">
        <v>781</v>
      </c>
      <c r="I69" s="14">
        <v>22.86</v>
      </c>
      <c r="J69" s="121">
        <f t="shared" si="1"/>
        <v>411.48</v>
      </c>
      <c r="K69" s="127"/>
    </row>
    <row r="70" spans="1:11" ht="24">
      <c r="A70" s="126"/>
      <c r="B70" s="119">
        <v>14</v>
      </c>
      <c r="C70" s="10" t="s">
        <v>780</v>
      </c>
      <c r="D70" s="130" t="s">
        <v>780</v>
      </c>
      <c r="E70" s="130" t="s">
        <v>32</v>
      </c>
      <c r="F70" s="144" t="s">
        <v>279</v>
      </c>
      <c r="G70" s="145"/>
      <c r="H70" s="11" t="s">
        <v>781</v>
      </c>
      <c r="I70" s="14">
        <v>22.86</v>
      </c>
      <c r="J70" s="121">
        <f t="shared" si="1"/>
        <v>320.03999999999996</v>
      </c>
      <c r="K70" s="127"/>
    </row>
    <row r="71" spans="1:11" ht="24">
      <c r="A71" s="126"/>
      <c r="B71" s="119">
        <v>18</v>
      </c>
      <c r="C71" s="10" t="s">
        <v>782</v>
      </c>
      <c r="D71" s="130" t="s">
        <v>782</v>
      </c>
      <c r="E71" s="130" t="s">
        <v>30</v>
      </c>
      <c r="F71" s="144" t="s">
        <v>279</v>
      </c>
      <c r="G71" s="145"/>
      <c r="H71" s="11" t="s">
        <v>783</v>
      </c>
      <c r="I71" s="14">
        <v>22.86</v>
      </c>
      <c r="J71" s="121">
        <f t="shared" si="1"/>
        <v>411.48</v>
      </c>
      <c r="K71" s="127"/>
    </row>
    <row r="72" spans="1:11" ht="24">
      <c r="A72" s="126"/>
      <c r="B72" s="119">
        <v>16</v>
      </c>
      <c r="C72" s="10" t="s">
        <v>782</v>
      </c>
      <c r="D72" s="130" t="s">
        <v>782</v>
      </c>
      <c r="E72" s="130" t="s">
        <v>32</v>
      </c>
      <c r="F72" s="144" t="s">
        <v>279</v>
      </c>
      <c r="G72" s="145"/>
      <c r="H72" s="11" t="s">
        <v>783</v>
      </c>
      <c r="I72" s="14">
        <v>22.86</v>
      </c>
      <c r="J72" s="121">
        <f t="shared" si="1"/>
        <v>365.76</v>
      </c>
      <c r="K72" s="127"/>
    </row>
    <row r="73" spans="1:11" ht="24">
      <c r="A73" s="126"/>
      <c r="B73" s="119">
        <v>1</v>
      </c>
      <c r="C73" s="10" t="s">
        <v>784</v>
      </c>
      <c r="D73" s="130" t="s">
        <v>784</v>
      </c>
      <c r="E73" s="130" t="s">
        <v>28</v>
      </c>
      <c r="F73" s="144"/>
      <c r="G73" s="145"/>
      <c r="H73" s="11" t="s">
        <v>873</v>
      </c>
      <c r="I73" s="14">
        <v>5</v>
      </c>
      <c r="J73" s="121">
        <f t="shared" si="1"/>
        <v>5</v>
      </c>
      <c r="K73" s="127"/>
    </row>
    <row r="74" spans="1:11" ht="24">
      <c r="A74" s="126"/>
      <c r="B74" s="119">
        <v>66</v>
      </c>
      <c r="C74" s="10" t="s">
        <v>784</v>
      </c>
      <c r="D74" s="130" t="s">
        <v>784</v>
      </c>
      <c r="E74" s="130" t="s">
        <v>30</v>
      </c>
      <c r="F74" s="144"/>
      <c r="G74" s="145"/>
      <c r="H74" s="11" t="s">
        <v>873</v>
      </c>
      <c r="I74" s="14">
        <v>5</v>
      </c>
      <c r="J74" s="121">
        <f t="shared" si="1"/>
        <v>330</v>
      </c>
      <c r="K74" s="127"/>
    </row>
    <row r="75" spans="1:11" ht="24">
      <c r="A75" s="126"/>
      <c r="B75" s="119">
        <v>1</v>
      </c>
      <c r="C75" s="10" t="s">
        <v>784</v>
      </c>
      <c r="D75" s="130" t="s">
        <v>784</v>
      </c>
      <c r="E75" s="130" t="s">
        <v>31</v>
      </c>
      <c r="F75" s="144"/>
      <c r="G75" s="145"/>
      <c r="H75" s="11" t="s">
        <v>873</v>
      </c>
      <c r="I75" s="14">
        <v>5</v>
      </c>
      <c r="J75" s="121">
        <f t="shared" si="1"/>
        <v>5</v>
      </c>
      <c r="K75" s="127"/>
    </row>
    <row r="76" spans="1:11" ht="24">
      <c r="A76" s="126"/>
      <c r="B76" s="119">
        <v>19</v>
      </c>
      <c r="C76" s="10" t="s">
        <v>784</v>
      </c>
      <c r="D76" s="130" t="s">
        <v>784</v>
      </c>
      <c r="E76" s="130" t="s">
        <v>32</v>
      </c>
      <c r="F76" s="144"/>
      <c r="G76" s="145"/>
      <c r="H76" s="11" t="s">
        <v>873</v>
      </c>
      <c r="I76" s="14">
        <v>5</v>
      </c>
      <c r="J76" s="121">
        <f t="shared" si="1"/>
        <v>95</v>
      </c>
      <c r="K76" s="127"/>
    </row>
    <row r="77" spans="1:11">
      <c r="A77" s="126"/>
      <c r="B77" s="119">
        <v>4</v>
      </c>
      <c r="C77" s="10" t="s">
        <v>785</v>
      </c>
      <c r="D77" s="130" t="s">
        <v>785</v>
      </c>
      <c r="E77" s="130" t="s">
        <v>31</v>
      </c>
      <c r="F77" s="144" t="s">
        <v>279</v>
      </c>
      <c r="G77" s="145"/>
      <c r="H77" s="11" t="s">
        <v>786</v>
      </c>
      <c r="I77" s="14">
        <v>8.57</v>
      </c>
      <c r="J77" s="121">
        <f t="shared" si="1"/>
        <v>34.28</v>
      </c>
      <c r="K77" s="127"/>
    </row>
    <row r="78" spans="1:11">
      <c r="A78" s="126"/>
      <c r="B78" s="119">
        <v>2</v>
      </c>
      <c r="C78" s="10" t="s">
        <v>787</v>
      </c>
      <c r="D78" s="130" t="s">
        <v>864</v>
      </c>
      <c r="E78" s="130" t="s">
        <v>736</v>
      </c>
      <c r="F78" s="144" t="s">
        <v>589</v>
      </c>
      <c r="G78" s="145"/>
      <c r="H78" s="11" t="s">
        <v>788</v>
      </c>
      <c r="I78" s="14">
        <v>17.149999999999999</v>
      </c>
      <c r="J78" s="121">
        <f t="shared" si="1"/>
        <v>34.299999999999997</v>
      </c>
      <c r="K78" s="127"/>
    </row>
    <row r="79" spans="1:11">
      <c r="A79" s="126"/>
      <c r="B79" s="119">
        <v>2</v>
      </c>
      <c r="C79" s="10" t="s">
        <v>787</v>
      </c>
      <c r="D79" s="130" t="s">
        <v>864</v>
      </c>
      <c r="E79" s="130" t="s">
        <v>736</v>
      </c>
      <c r="F79" s="144" t="s">
        <v>789</v>
      </c>
      <c r="G79" s="145"/>
      <c r="H79" s="11" t="s">
        <v>788</v>
      </c>
      <c r="I79" s="14">
        <v>17.149999999999999</v>
      </c>
      <c r="J79" s="121">
        <f t="shared" si="1"/>
        <v>34.299999999999997</v>
      </c>
      <c r="K79" s="127"/>
    </row>
    <row r="80" spans="1:11">
      <c r="A80" s="126"/>
      <c r="B80" s="119">
        <v>4</v>
      </c>
      <c r="C80" s="10" t="s">
        <v>790</v>
      </c>
      <c r="D80" s="130" t="s">
        <v>865</v>
      </c>
      <c r="E80" s="130" t="s">
        <v>300</v>
      </c>
      <c r="F80" s="144" t="s">
        <v>279</v>
      </c>
      <c r="G80" s="145"/>
      <c r="H80" s="11" t="s">
        <v>791</v>
      </c>
      <c r="I80" s="14">
        <v>24.65</v>
      </c>
      <c r="J80" s="121">
        <f t="shared" si="1"/>
        <v>98.6</v>
      </c>
      <c r="K80" s="127"/>
    </row>
    <row r="81" spans="1:11">
      <c r="A81" s="126"/>
      <c r="B81" s="119">
        <v>6</v>
      </c>
      <c r="C81" s="10" t="s">
        <v>790</v>
      </c>
      <c r="D81" s="130" t="s">
        <v>866</v>
      </c>
      <c r="E81" s="130" t="s">
        <v>320</v>
      </c>
      <c r="F81" s="144" t="s">
        <v>279</v>
      </c>
      <c r="G81" s="145"/>
      <c r="H81" s="11" t="s">
        <v>791</v>
      </c>
      <c r="I81" s="14">
        <v>26.44</v>
      </c>
      <c r="J81" s="121">
        <f t="shared" si="1"/>
        <v>158.64000000000001</v>
      </c>
      <c r="K81" s="127"/>
    </row>
    <row r="82" spans="1:11">
      <c r="A82" s="126"/>
      <c r="B82" s="119">
        <v>2</v>
      </c>
      <c r="C82" s="10" t="s">
        <v>792</v>
      </c>
      <c r="D82" s="130" t="s">
        <v>792</v>
      </c>
      <c r="E82" s="130" t="s">
        <v>30</v>
      </c>
      <c r="F82" s="144"/>
      <c r="G82" s="145"/>
      <c r="H82" s="11" t="s">
        <v>793</v>
      </c>
      <c r="I82" s="14">
        <v>8.57</v>
      </c>
      <c r="J82" s="121">
        <f t="shared" si="1"/>
        <v>17.14</v>
      </c>
      <c r="K82" s="127"/>
    </row>
    <row r="83" spans="1:11">
      <c r="A83" s="126"/>
      <c r="B83" s="119">
        <v>2</v>
      </c>
      <c r="C83" s="10" t="s">
        <v>794</v>
      </c>
      <c r="D83" s="130" t="s">
        <v>794</v>
      </c>
      <c r="E83" s="130" t="s">
        <v>30</v>
      </c>
      <c r="F83" s="144"/>
      <c r="G83" s="145"/>
      <c r="H83" s="11" t="s">
        <v>795</v>
      </c>
      <c r="I83" s="14">
        <v>10.36</v>
      </c>
      <c r="J83" s="121">
        <f t="shared" si="1"/>
        <v>20.72</v>
      </c>
      <c r="K83" s="127"/>
    </row>
    <row r="84" spans="1:11" ht="24">
      <c r="A84" s="126"/>
      <c r="B84" s="119">
        <v>2</v>
      </c>
      <c r="C84" s="10" t="s">
        <v>796</v>
      </c>
      <c r="D84" s="130" t="s">
        <v>796</v>
      </c>
      <c r="E84" s="130" t="s">
        <v>30</v>
      </c>
      <c r="F84" s="144" t="s">
        <v>279</v>
      </c>
      <c r="G84" s="145"/>
      <c r="H84" s="11" t="s">
        <v>797</v>
      </c>
      <c r="I84" s="14">
        <v>10.36</v>
      </c>
      <c r="J84" s="121">
        <f t="shared" si="1"/>
        <v>20.72</v>
      </c>
      <c r="K84" s="127"/>
    </row>
    <row r="85" spans="1:11">
      <c r="A85" s="126"/>
      <c r="B85" s="119">
        <v>1</v>
      </c>
      <c r="C85" s="10" t="s">
        <v>798</v>
      </c>
      <c r="D85" s="130" t="s">
        <v>798</v>
      </c>
      <c r="E85" s="130" t="s">
        <v>28</v>
      </c>
      <c r="F85" s="144" t="s">
        <v>115</v>
      </c>
      <c r="G85" s="145"/>
      <c r="H85" s="11" t="s">
        <v>799</v>
      </c>
      <c r="I85" s="14">
        <v>5</v>
      </c>
      <c r="J85" s="121">
        <f t="shared" si="1"/>
        <v>5</v>
      </c>
      <c r="K85" s="127"/>
    </row>
    <row r="86" spans="1:11">
      <c r="A86" s="126"/>
      <c r="B86" s="119">
        <v>1</v>
      </c>
      <c r="C86" s="10" t="s">
        <v>798</v>
      </c>
      <c r="D86" s="130" t="s">
        <v>798</v>
      </c>
      <c r="E86" s="130" t="s">
        <v>30</v>
      </c>
      <c r="F86" s="144" t="s">
        <v>115</v>
      </c>
      <c r="G86" s="145"/>
      <c r="H86" s="11" t="s">
        <v>799</v>
      </c>
      <c r="I86" s="14">
        <v>5</v>
      </c>
      <c r="J86" s="121">
        <f t="shared" ref="J86:J117" si="2">I86*B86</f>
        <v>5</v>
      </c>
      <c r="K86" s="127"/>
    </row>
    <row r="87" spans="1:11">
      <c r="A87" s="126"/>
      <c r="B87" s="119">
        <v>1</v>
      </c>
      <c r="C87" s="10" t="s">
        <v>798</v>
      </c>
      <c r="D87" s="130" t="s">
        <v>798</v>
      </c>
      <c r="E87" s="130" t="s">
        <v>31</v>
      </c>
      <c r="F87" s="144" t="s">
        <v>115</v>
      </c>
      <c r="G87" s="145"/>
      <c r="H87" s="11" t="s">
        <v>799</v>
      </c>
      <c r="I87" s="14">
        <v>5</v>
      </c>
      <c r="J87" s="121">
        <f t="shared" si="2"/>
        <v>5</v>
      </c>
      <c r="K87" s="127"/>
    </row>
    <row r="88" spans="1:11" ht="24">
      <c r="A88" s="126"/>
      <c r="B88" s="119">
        <v>2</v>
      </c>
      <c r="C88" s="10" t="s">
        <v>800</v>
      </c>
      <c r="D88" s="130" t="s">
        <v>800</v>
      </c>
      <c r="E88" s="130" t="s">
        <v>32</v>
      </c>
      <c r="F88" s="144" t="s">
        <v>277</v>
      </c>
      <c r="G88" s="145"/>
      <c r="H88" s="11" t="s">
        <v>801</v>
      </c>
      <c r="I88" s="14">
        <v>21.08</v>
      </c>
      <c r="J88" s="121">
        <f t="shared" si="2"/>
        <v>42.16</v>
      </c>
      <c r="K88" s="127"/>
    </row>
    <row r="89" spans="1:11">
      <c r="A89" s="126"/>
      <c r="B89" s="119">
        <v>2</v>
      </c>
      <c r="C89" s="10" t="s">
        <v>802</v>
      </c>
      <c r="D89" s="130" t="s">
        <v>802</v>
      </c>
      <c r="E89" s="130" t="s">
        <v>28</v>
      </c>
      <c r="F89" s="144" t="s">
        <v>277</v>
      </c>
      <c r="G89" s="145"/>
      <c r="H89" s="11" t="s">
        <v>803</v>
      </c>
      <c r="I89" s="14">
        <v>21.08</v>
      </c>
      <c r="J89" s="121">
        <f t="shared" si="2"/>
        <v>42.16</v>
      </c>
      <c r="K89" s="127"/>
    </row>
    <row r="90" spans="1:11" ht="24">
      <c r="A90" s="126"/>
      <c r="B90" s="119">
        <v>2</v>
      </c>
      <c r="C90" s="10" t="s">
        <v>804</v>
      </c>
      <c r="D90" s="130" t="s">
        <v>804</v>
      </c>
      <c r="E90" s="130" t="s">
        <v>28</v>
      </c>
      <c r="F90" s="144"/>
      <c r="G90" s="145"/>
      <c r="H90" s="11" t="s">
        <v>805</v>
      </c>
      <c r="I90" s="14">
        <v>21.08</v>
      </c>
      <c r="J90" s="121">
        <f t="shared" si="2"/>
        <v>42.16</v>
      </c>
      <c r="K90" s="127"/>
    </row>
    <row r="91" spans="1:11" ht="24">
      <c r="A91" s="126"/>
      <c r="B91" s="119">
        <v>2</v>
      </c>
      <c r="C91" s="10" t="s">
        <v>804</v>
      </c>
      <c r="D91" s="130" t="s">
        <v>804</v>
      </c>
      <c r="E91" s="130" t="s">
        <v>30</v>
      </c>
      <c r="F91" s="144"/>
      <c r="G91" s="145"/>
      <c r="H91" s="11" t="s">
        <v>805</v>
      </c>
      <c r="I91" s="14">
        <v>21.08</v>
      </c>
      <c r="J91" s="121">
        <f t="shared" si="2"/>
        <v>42.16</v>
      </c>
      <c r="K91" s="127"/>
    </row>
    <row r="92" spans="1:11" ht="24">
      <c r="A92" s="126"/>
      <c r="B92" s="119">
        <v>5</v>
      </c>
      <c r="C92" s="10" t="s">
        <v>806</v>
      </c>
      <c r="D92" s="130" t="s">
        <v>806</v>
      </c>
      <c r="E92" s="130" t="s">
        <v>807</v>
      </c>
      <c r="F92" s="144"/>
      <c r="G92" s="145"/>
      <c r="H92" s="11" t="s">
        <v>808</v>
      </c>
      <c r="I92" s="14">
        <v>5</v>
      </c>
      <c r="J92" s="121">
        <f t="shared" si="2"/>
        <v>25</v>
      </c>
      <c r="K92" s="127"/>
    </row>
    <row r="93" spans="1:11" ht="24">
      <c r="A93" s="126"/>
      <c r="B93" s="119">
        <v>4</v>
      </c>
      <c r="C93" s="10" t="s">
        <v>809</v>
      </c>
      <c r="D93" s="130" t="s">
        <v>809</v>
      </c>
      <c r="E93" s="130" t="s">
        <v>273</v>
      </c>
      <c r="F93" s="144"/>
      <c r="G93" s="145"/>
      <c r="H93" s="11" t="s">
        <v>810</v>
      </c>
      <c r="I93" s="14">
        <v>17.5</v>
      </c>
      <c r="J93" s="121">
        <f t="shared" si="2"/>
        <v>70</v>
      </c>
      <c r="K93" s="127"/>
    </row>
    <row r="94" spans="1:11" ht="24">
      <c r="A94" s="126"/>
      <c r="B94" s="119">
        <v>4</v>
      </c>
      <c r="C94" s="10" t="s">
        <v>811</v>
      </c>
      <c r="D94" s="130" t="s">
        <v>811</v>
      </c>
      <c r="E94" s="130"/>
      <c r="F94" s="144"/>
      <c r="G94" s="145"/>
      <c r="H94" s="11" t="s">
        <v>812</v>
      </c>
      <c r="I94" s="14">
        <v>5</v>
      </c>
      <c r="J94" s="121">
        <f t="shared" si="2"/>
        <v>20</v>
      </c>
      <c r="K94" s="127"/>
    </row>
    <row r="95" spans="1:11" ht="24">
      <c r="A95" s="126"/>
      <c r="B95" s="119">
        <v>2</v>
      </c>
      <c r="C95" s="10" t="s">
        <v>119</v>
      </c>
      <c r="D95" s="130" t="s">
        <v>119</v>
      </c>
      <c r="E95" s="130" t="s">
        <v>112</v>
      </c>
      <c r="F95" s="144"/>
      <c r="G95" s="145"/>
      <c r="H95" s="11" t="s">
        <v>813</v>
      </c>
      <c r="I95" s="14">
        <v>17.5</v>
      </c>
      <c r="J95" s="121">
        <f t="shared" si="2"/>
        <v>35</v>
      </c>
      <c r="K95" s="127"/>
    </row>
    <row r="96" spans="1:11" ht="24">
      <c r="A96" s="126"/>
      <c r="B96" s="119">
        <v>2</v>
      </c>
      <c r="C96" s="10" t="s">
        <v>119</v>
      </c>
      <c r="D96" s="130" t="s">
        <v>119</v>
      </c>
      <c r="E96" s="130" t="s">
        <v>218</v>
      </c>
      <c r="F96" s="144"/>
      <c r="G96" s="145"/>
      <c r="H96" s="11" t="s">
        <v>813</v>
      </c>
      <c r="I96" s="14">
        <v>17.5</v>
      </c>
      <c r="J96" s="121">
        <f t="shared" si="2"/>
        <v>35</v>
      </c>
      <c r="K96" s="127"/>
    </row>
    <row r="97" spans="1:11" ht="24">
      <c r="A97" s="126"/>
      <c r="B97" s="119">
        <v>2</v>
      </c>
      <c r="C97" s="10" t="s">
        <v>119</v>
      </c>
      <c r="D97" s="130" t="s">
        <v>119</v>
      </c>
      <c r="E97" s="130" t="s">
        <v>271</v>
      </c>
      <c r="F97" s="144"/>
      <c r="G97" s="145"/>
      <c r="H97" s="11" t="s">
        <v>813</v>
      </c>
      <c r="I97" s="14">
        <v>17.5</v>
      </c>
      <c r="J97" s="121">
        <f t="shared" si="2"/>
        <v>35</v>
      </c>
      <c r="K97" s="127"/>
    </row>
    <row r="98" spans="1:11" ht="24">
      <c r="A98" s="126"/>
      <c r="B98" s="119">
        <v>346</v>
      </c>
      <c r="C98" s="10" t="s">
        <v>814</v>
      </c>
      <c r="D98" s="130" t="s">
        <v>814</v>
      </c>
      <c r="E98" s="130"/>
      <c r="F98" s="144"/>
      <c r="G98" s="145"/>
      <c r="H98" s="11" t="s">
        <v>815</v>
      </c>
      <c r="I98" s="14">
        <v>5</v>
      </c>
      <c r="J98" s="121">
        <f t="shared" si="2"/>
        <v>1730</v>
      </c>
      <c r="K98" s="135"/>
    </row>
    <row r="99" spans="1:11" ht="24">
      <c r="A99" s="126"/>
      <c r="B99" s="119">
        <v>4</v>
      </c>
      <c r="C99" s="10" t="s">
        <v>816</v>
      </c>
      <c r="D99" s="130" t="s">
        <v>816</v>
      </c>
      <c r="E99" s="130" t="s">
        <v>279</v>
      </c>
      <c r="F99" s="144" t="s">
        <v>218</v>
      </c>
      <c r="G99" s="145"/>
      <c r="H99" s="11" t="s">
        <v>817</v>
      </c>
      <c r="I99" s="14">
        <v>15.72</v>
      </c>
      <c r="J99" s="121">
        <f t="shared" si="2"/>
        <v>62.88</v>
      </c>
      <c r="K99" s="127"/>
    </row>
    <row r="100" spans="1:11" ht="24">
      <c r="A100" s="126"/>
      <c r="B100" s="119">
        <v>6</v>
      </c>
      <c r="C100" s="10" t="s">
        <v>816</v>
      </c>
      <c r="D100" s="130" t="s">
        <v>816</v>
      </c>
      <c r="E100" s="130" t="s">
        <v>279</v>
      </c>
      <c r="F100" s="144" t="s">
        <v>275</v>
      </c>
      <c r="G100" s="145"/>
      <c r="H100" s="11" t="s">
        <v>817</v>
      </c>
      <c r="I100" s="14">
        <v>15.72</v>
      </c>
      <c r="J100" s="121">
        <f t="shared" si="2"/>
        <v>94.320000000000007</v>
      </c>
      <c r="K100" s="127"/>
    </row>
    <row r="101" spans="1:11">
      <c r="A101" s="126"/>
      <c r="B101" s="119">
        <v>2</v>
      </c>
      <c r="C101" s="10" t="s">
        <v>818</v>
      </c>
      <c r="D101" s="130" t="s">
        <v>818</v>
      </c>
      <c r="E101" s="130" t="s">
        <v>31</v>
      </c>
      <c r="F101" s="144" t="s">
        <v>279</v>
      </c>
      <c r="G101" s="145"/>
      <c r="H101" s="11" t="s">
        <v>819</v>
      </c>
      <c r="I101" s="14">
        <v>71.09</v>
      </c>
      <c r="J101" s="121">
        <f t="shared" si="2"/>
        <v>142.18</v>
      </c>
      <c r="K101" s="127"/>
    </row>
    <row r="102" spans="1:11" ht="36">
      <c r="A102" s="126"/>
      <c r="B102" s="119">
        <v>4</v>
      </c>
      <c r="C102" s="10" t="s">
        <v>820</v>
      </c>
      <c r="D102" s="130" t="s">
        <v>867</v>
      </c>
      <c r="E102" s="130" t="s">
        <v>821</v>
      </c>
      <c r="F102" s="144" t="s">
        <v>279</v>
      </c>
      <c r="G102" s="145"/>
      <c r="H102" s="11" t="s">
        <v>822</v>
      </c>
      <c r="I102" s="14">
        <v>24.65</v>
      </c>
      <c r="J102" s="121">
        <f t="shared" si="2"/>
        <v>98.6</v>
      </c>
      <c r="K102" s="127"/>
    </row>
    <row r="103" spans="1:11">
      <c r="A103" s="126"/>
      <c r="B103" s="119">
        <v>2</v>
      </c>
      <c r="C103" s="10" t="s">
        <v>823</v>
      </c>
      <c r="D103" s="130" t="s">
        <v>868</v>
      </c>
      <c r="E103" s="130" t="s">
        <v>734</v>
      </c>
      <c r="F103" s="144" t="s">
        <v>643</v>
      </c>
      <c r="G103" s="145"/>
      <c r="H103" s="11" t="s">
        <v>824</v>
      </c>
      <c r="I103" s="14">
        <v>17.5</v>
      </c>
      <c r="J103" s="121">
        <f t="shared" si="2"/>
        <v>35</v>
      </c>
      <c r="K103" s="127"/>
    </row>
    <row r="104" spans="1:11">
      <c r="A104" s="126"/>
      <c r="B104" s="119">
        <v>6</v>
      </c>
      <c r="C104" s="10" t="s">
        <v>823</v>
      </c>
      <c r="D104" s="130" t="s">
        <v>868</v>
      </c>
      <c r="E104" s="130" t="s">
        <v>734</v>
      </c>
      <c r="F104" s="144" t="s">
        <v>644</v>
      </c>
      <c r="G104" s="145"/>
      <c r="H104" s="11" t="s">
        <v>824</v>
      </c>
      <c r="I104" s="14">
        <v>17.5</v>
      </c>
      <c r="J104" s="121">
        <f t="shared" si="2"/>
        <v>105</v>
      </c>
      <c r="K104" s="127"/>
    </row>
    <row r="105" spans="1:11" ht="24">
      <c r="A105" s="126"/>
      <c r="B105" s="119">
        <v>6</v>
      </c>
      <c r="C105" s="10" t="s">
        <v>825</v>
      </c>
      <c r="D105" s="130" t="s">
        <v>825</v>
      </c>
      <c r="E105" s="130" t="s">
        <v>28</v>
      </c>
      <c r="F105" s="144" t="s">
        <v>279</v>
      </c>
      <c r="G105" s="145"/>
      <c r="H105" s="11" t="s">
        <v>826</v>
      </c>
      <c r="I105" s="14">
        <v>23.94</v>
      </c>
      <c r="J105" s="121">
        <f t="shared" si="2"/>
        <v>143.64000000000001</v>
      </c>
      <c r="K105" s="127"/>
    </row>
    <row r="106" spans="1:11" ht="24">
      <c r="A106" s="126"/>
      <c r="B106" s="119">
        <v>1</v>
      </c>
      <c r="C106" s="10" t="s">
        <v>827</v>
      </c>
      <c r="D106" s="130" t="s">
        <v>827</v>
      </c>
      <c r="E106" s="130" t="s">
        <v>30</v>
      </c>
      <c r="F106" s="144" t="s">
        <v>279</v>
      </c>
      <c r="G106" s="145"/>
      <c r="H106" s="11" t="s">
        <v>828</v>
      </c>
      <c r="I106" s="14">
        <v>24.65</v>
      </c>
      <c r="J106" s="121">
        <f t="shared" si="2"/>
        <v>24.65</v>
      </c>
      <c r="K106" s="127"/>
    </row>
    <row r="107" spans="1:11" ht="24">
      <c r="A107" s="126"/>
      <c r="B107" s="119">
        <v>2</v>
      </c>
      <c r="C107" s="10" t="s">
        <v>829</v>
      </c>
      <c r="D107" s="130" t="s">
        <v>829</v>
      </c>
      <c r="E107" s="130" t="s">
        <v>28</v>
      </c>
      <c r="F107" s="144" t="s">
        <v>279</v>
      </c>
      <c r="G107" s="145"/>
      <c r="H107" s="11" t="s">
        <v>830</v>
      </c>
      <c r="I107" s="14">
        <v>21.08</v>
      </c>
      <c r="J107" s="121">
        <f t="shared" si="2"/>
        <v>42.16</v>
      </c>
      <c r="K107" s="127"/>
    </row>
    <row r="108" spans="1:11">
      <c r="A108" s="126"/>
      <c r="B108" s="119">
        <v>16</v>
      </c>
      <c r="C108" s="10" t="s">
        <v>650</v>
      </c>
      <c r="D108" s="130" t="s">
        <v>650</v>
      </c>
      <c r="E108" s="130" t="s">
        <v>641</v>
      </c>
      <c r="F108" s="144"/>
      <c r="G108" s="145"/>
      <c r="H108" s="11" t="s">
        <v>652</v>
      </c>
      <c r="I108" s="14">
        <v>5</v>
      </c>
      <c r="J108" s="121">
        <f t="shared" si="2"/>
        <v>80</v>
      </c>
      <c r="K108" s="127"/>
    </row>
    <row r="109" spans="1:11" ht="15" customHeight="1">
      <c r="A109" s="126"/>
      <c r="B109" s="119">
        <v>2</v>
      </c>
      <c r="C109" s="10" t="s">
        <v>831</v>
      </c>
      <c r="D109" s="130" t="s">
        <v>831</v>
      </c>
      <c r="E109" s="130" t="s">
        <v>32</v>
      </c>
      <c r="F109" s="144"/>
      <c r="G109" s="145"/>
      <c r="H109" s="11" t="s">
        <v>832</v>
      </c>
      <c r="I109" s="14">
        <v>41.8</v>
      </c>
      <c r="J109" s="121">
        <f t="shared" si="2"/>
        <v>83.6</v>
      </c>
      <c r="K109" s="127"/>
    </row>
    <row r="110" spans="1:11">
      <c r="A110" s="126"/>
      <c r="B110" s="119">
        <v>1</v>
      </c>
      <c r="C110" s="10" t="s">
        <v>833</v>
      </c>
      <c r="D110" s="130" t="s">
        <v>833</v>
      </c>
      <c r="E110" s="130" t="s">
        <v>31</v>
      </c>
      <c r="F110" s="144"/>
      <c r="G110" s="145"/>
      <c r="H110" s="11" t="s">
        <v>834</v>
      </c>
      <c r="I110" s="14">
        <v>35.369999999999997</v>
      </c>
      <c r="J110" s="121">
        <f t="shared" si="2"/>
        <v>35.369999999999997</v>
      </c>
      <c r="K110" s="127"/>
    </row>
    <row r="111" spans="1:11" ht="24">
      <c r="A111" s="126"/>
      <c r="B111" s="119">
        <v>8</v>
      </c>
      <c r="C111" s="10" t="s">
        <v>835</v>
      </c>
      <c r="D111" s="130" t="s">
        <v>835</v>
      </c>
      <c r="E111" s="130" t="s">
        <v>30</v>
      </c>
      <c r="F111" s="144" t="s">
        <v>745</v>
      </c>
      <c r="G111" s="145"/>
      <c r="H111" s="11" t="s">
        <v>836</v>
      </c>
      <c r="I111" s="14">
        <v>49.3</v>
      </c>
      <c r="J111" s="121">
        <f t="shared" si="2"/>
        <v>394.4</v>
      </c>
      <c r="K111" s="127"/>
    </row>
    <row r="112" spans="1:11" ht="24">
      <c r="A112" s="126"/>
      <c r="B112" s="119">
        <v>8</v>
      </c>
      <c r="C112" s="10" t="s">
        <v>835</v>
      </c>
      <c r="D112" s="130" t="s">
        <v>835</v>
      </c>
      <c r="E112" s="130" t="s">
        <v>31</v>
      </c>
      <c r="F112" s="144" t="s">
        <v>745</v>
      </c>
      <c r="G112" s="145"/>
      <c r="H112" s="11" t="s">
        <v>836</v>
      </c>
      <c r="I112" s="14">
        <v>49.3</v>
      </c>
      <c r="J112" s="121">
        <f t="shared" si="2"/>
        <v>394.4</v>
      </c>
      <c r="K112" s="127"/>
    </row>
    <row r="113" spans="1:11" ht="24">
      <c r="A113" s="126"/>
      <c r="B113" s="119">
        <v>8</v>
      </c>
      <c r="C113" s="10" t="s">
        <v>837</v>
      </c>
      <c r="D113" s="130" t="s">
        <v>837</v>
      </c>
      <c r="E113" s="130" t="s">
        <v>30</v>
      </c>
      <c r="F113" s="144" t="s">
        <v>745</v>
      </c>
      <c r="G113" s="145"/>
      <c r="H113" s="11" t="s">
        <v>838</v>
      </c>
      <c r="I113" s="14">
        <v>49.66</v>
      </c>
      <c r="J113" s="121">
        <f t="shared" si="2"/>
        <v>397.28</v>
      </c>
      <c r="K113" s="127"/>
    </row>
    <row r="114" spans="1:11" ht="24">
      <c r="A114" s="126"/>
      <c r="B114" s="119">
        <v>8</v>
      </c>
      <c r="C114" s="10" t="s">
        <v>837</v>
      </c>
      <c r="D114" s="130" t="s">
        <v>837</v>
      </c>
      <c r="E114" s="130" t="s">
        <v>31</v>
      </c>
      <c r="F114" s="144" t="s">
        <v>745</v>
      </c>
      <c r="G114" s="145"/>
      <c r="H114" s="11" t="s">
        <v>838</v>
      </c>
      <c r="I114" s="14">
        <v>49.66</v>
      </c>
      <c r="J114" s="121">
        <f t="shared" si="2"/>
        <v>397.28</v>
      </c>
      <c r="K114" s="127"/>
    </row>
    <row r="115" spans="1:11" ht="24">
      <c r="A115" s="126"/>
      <c r="B115" s="119">
        <v>1</v>
      </c>
      <c r="C115" s="10" t="s">
        <v>839</v>
      </c>
      <c r="D115" s="130" t="s">
        <v>839</v>
      </c>
      <c r="E115" s="130" t="s">
        <v>30</v>
      </c>
      <c r="F115" s="144" t="s">
        <v>745</v>
      </c>
      <c r="G115" s="145"/>
      <c r="H115" s="11" t="s">
        <v>840</v>
      </c>
      <c r="I115" s="14">
        <v>52.51</v>
      </c>
      <c r="J115" s="121">
        <f t="shared" si="2"/>
        <v>52.51</v>
      </c>
      <c r="K115" s="127"/>
    </row>
    <row r="116" spans="1:11" ht="24">
      <c r="A116" s="126"/>
      <c r="B116" s="119">
        <v>1</v>
      </c>
      <c r="C116" s="10" t="s">
        <v>839</v>
      </c>
      <c r="D116" s="130" t="s">
        <v>839</v>
      </c>
      <c r="E116" s="130" t="s">
        <v>30</v>
      </c>
      <c r="F116" s="144" t="s">
        <v>841</v>
      </c>
      <c r="G116" s="145"/>
      <c r="H116" s="11" t="s">
        <v>840</v>
      </c>
      <c r="I116" s="14">
        <v>52.51</v>
      </c>
      <c r="J116" s="121">
        <f t="shared" si="2"/>
        <v>52.51</v>
      </c>
      <c r="K116" s="127"/>
    </row>
    <row r="117" spans="1:11" ht="24">
      <c r="A117" s="126"/>
      <c r="B117" s="119">
        <v>1</v>
      </c>
      <c r="C117" s="10" t="s">
        <v>842</v>
      </c>
      <c r="D117" s="130" t="s">
        <v>842</v>
      </c>
      <c r="E117" s="130" t="s">
        <v>30</v>
      </c>
      <c r="F117" s="144" t="s">
        <v>745</v>
      </c>
      <c r="G117" s="145"/>
      <c r="H117" s="11" t="s">
        <v>843</v>
      </c>
      <c r="I117" s="14">
        <v>55.73</v>
      </c>
      <c r="J117" s="121">
        <f t="shared" si="2"/>
        <v>55.73</v>
      </c>
      <c r="K117" s="127"/>
    </row>
    <row r="118" spans="1:11" ht="24">
      <c r="A118" s="126"/>
      <c r="B118" s="119">
        <v>1</v>
      </c>
      <c r="C118" s="10" t="s">
        <v>842</v>
      </c>
      <c r="D118" s="130" t="s">
        <v>842</v>
      </c>
      <c r="E118" s="130" t="s">
        <v>30</v>
      </c>
      <c r="F118" s="144" t="s">
        <v>841</v>
      </c>
      <c r="G118" s="145"/>
      <c r="H118" s="11" t="s">
        <v>843</v>
      </c>
      <c r="I118" s="14">
        <v>55.73</v>
      </c>
      <c r="J118" s="121">
        <f t="shared" ref="J118:J132" si="3">I118*B118</f>
        <v>55.73</v>
      </c>
      <c r="K118" s="127"/>
    </row>
    <row r="119" spans="1:11" ht="24">
      <c r="A119" s="126"/>
      <c r="B119" s="119">
        <v>1</v>
      </c>
      <c r="C119" s="10" t="s">
        <v>844</v>
      </c>
      <c r="D119" s="130" t="s">
        <v>844</v>
      </c>
      <c r="E119" s="130" t="s">
        <v>279</v>
      </c>
      <c r="F119" s="144"/>
      <c r="G119" s="145"/>
      <c r="H119" s="11" t="s">
        <v>845</v>
      </c>
      <c r="I119" s="14">
        <v>62.16</v>
      </c>
      <c r="J119" s="121">
        <f t="shared" si="3"/>
        <v>62.16</v>
      </c>
      <c r="K119" s="127"/>
    </row>
    <row r="120" spans="1:11" ht="24">
      <c r="A120" s="126"/>
      <c r="B120" s="119">
        <v>1</v>
      </c>
      <c r="C120" s="10" t="s">
        <v>844</v>
      </c>
      <c r="D120" s="130" t="s">
        <v>844</v>
      </c>
      <c r="E120" s="130" t="s">
        <v>841</v>
      </c>
      <c r="F120" s="144"/>
      <c r="G120" s="145"/>
      <c r="H120" s="11" t="s">
        <v>845</v>
      </c>
      <c r="I120" s="14">
        <v>62.16</v>
      </c>
      <c r="J120" s="121">
        <f t="shared" si="3"/>
        <v>62.16</v>
      </c>
      <c r="K120" s="127"/>
    </row>
    <row r="121" spans="1:11" ht="24">
      <c r="A121" s="126"/>
      <c r="B121" s="119">
        <v>2</v>
      </c>
      <c r="C121" s="10" t="s">
        <v>846</v>
      </c>
      <c r="D121" s="130" t="s">
        <v>846</v>
      </c>
      <c r="E121" s="130" t="s">
        <v>31</v>
      </c>
      <c r="F121" s="144" t="s">
        <v>115</v>
      </c>
      <c r="G121" s="145"/>
      <c r="H121" s="11" t="s">
        <v>847</v>
      </c>
      <c r="I121" s="14">
        <v>27.86</v>
      </c>
      <c r="J121" s="121">
        <f t="shared" si="3"/>
        <v>55.72</v>
      </c>
      <c r="K121" s="127"/>
    </row>
    <row r="122" spans="1:11" ht="24">
      <c r="A122" s="126"/>
      <c r="B122" s="119">
        <v>1</v>
      </c>
      <c r="C122" s="10" t="s">
        <v>848</v>
      </c>
      <c r="D122" s="130" t="s">
        <v>848</v>
      </c>
      <c r="E122" s="130" t="s">
        <v>277</v>
      </c>
      <c r="F122" s="144"/>
      <c r="G122" s="145"/>
      <c r="H122" s="11" t="s">
        <v>849</v>
      </c>
      <c r="I122" s="14">
        <v>69.66</v>
      </c>
      <c r="J122" s="121">
        <f t="shared" si="3"/>
        <v>69.66</v>
      </c>
      <c r="K122" s="127"/>
    </row>
    <row r="123" spans="1:11" ht="24">
      <c r="A123" s="126"/>
      <c r="B123" s="119">
        <v>1</v>
      </c>
      <c r="C123" s="10" t="s">
        <v>850</v>
      </c>
      <c r="D123" s="130" t="s">
        <v>850</v>
      </c>
      <c r="E123" s="130" t="s">
        <v>279</v>
      </c>
      <c r="F123" s="144"/>
      <c r="G123" s="145"/>
      <c r="H123" s="11" t="s">
        <v>851</v>
      </c>
      <c r="I123" s="14">
        <v>70.02</v>
      </c>
      <c r="J123" s="121">
        <f t="shared" si="3"/>
        <v>70.02</v>
      </c>
      <c r="K123" s="127"/>
    </row>
    <row r="124" spans="1:11" ht="24">
      <c r="A124" s="126"/>
      <c r="B124" s="119">
        <v>2</v>
      </c>
      <c r="C124" s="10" t="s">
        <v>852</v>
      </c>
      <c r="D124" s="130" t="s">
        <v>852</v>
      </c>
      <c r="E124" s="130" t="s">
        <v>112</v>
      </c>
      <c r="F124" s="144"/>
      <c r="G124" s="145"/>
      <c r="H124" s="11" t="s">
        <v>853</v>
      </c>
      <c r="I124" s="14">
        <v>85.74</v>
      </c>
      <c r="J124" s="121">
        <f t="shared" si="3"/>
        <v>171.48</v>
      </c>
      <c r="K124" s="127"/>
    </row>
    <row r="125" spans="1:11" ht="24">
      <c r="A125" s="126"/>
      <c r="B125" s="119">
        <v>1</v>
      </c>
      <c r="C125" s="10" t="s">
        <v>852</v>
      </c>
      <c r="D125" s="130" t="s">
        <v>852</v>
      </c>
      <c r="E125" s="130" t="s">
        <v>274</v>
      </c>
      <c r="F125" s="144"/>
      <c r="G125" s="145"/>
      <c r="H125" s="11" t="s">
        <v>853</v>
      </c>
      <c r="I125" s="14">
        <v>85.74</v>
      </c>
      <c r="J125" s="121">
        <f t="shared" si="3"/>
        <v>85.74</v>
      </c>
      <c r="K125" s="127"/>
    </row>
    <row r="126" spans="1:11" ht="24">
      <c r="A126" s="126"/>
      <c r="B126" s="119">
        <v>1</v>
      </c>
      <c r="C126" s="10" t="s">
        <v>854</v>
      </c>
      <c r="D126" s="130" t="s">
        <v>854</v>
      </c>
      <c r="E126" s="130" t="s">
        <v>679</v>
      </c>
      <c r="F126" s="144"/>
      <c r="G126" s="145"/>
      <c r="H126" s="11" t="s">
        <v>855</v>
      </c>
      <c r="I126" s="14">
        <v>22.86</v>
      </c>
      <c r="J126" s="121">
        <f t="shared" si="3"/>
        <v>22.86</v>
      </c>
      <c r="K126" s="127"/>
    </row>
    <row r="127" spans="1:11" ht="24">
      <c r="A127" s="126"/>
      <c r="B127" s="119">
        <v>1</v>
      </c>
      <c r="C127" s="10" t="s">
        <v>856</v>
      </c>
      <c r="D127" s="130" t="s">
        <v>856</v>
      </c>
      <c r="E127" s="130" t="s">
        <v>279</v>
      </c>
      <c r="F127" s="144"/>
      <c r="G127" s="145"/>
      <c r="H127" s="11" t="s">
        <v>857</v>
      </c>
      <c r="I127" s="14">
        <v>26.44</v>
      </c>
      <c r="J127" s="121">
        <f t="shared" si="3"/>
        <v>26.44</v>
      </c>
      <c r="K127" s="127"/>
    </row>
    <row r="128" spans="1:11" ht="24">
      <c r="A128" s="126"/>
      <c r="B128" s="119">
        <v>1</v>
      </c>
      <c r="C128" s="10" t="s">
        <v>856</v>
      </c>
      <c r="D128" s="130" t="s">
        <v>856</v>
      </c>
      <c r="E128" s="130" t="s">
        <v>589</v>
      </c>
      <c r="F128" s="144"/>
      <c r="G128" s="145"/>
      <c r="H128" s="11" t="s">
        <v>857</v>
      </c>
      <c r="I128" s="14">
        <v>26.44</v>
      </c>
      <c r="J128" s="121">
        <f t="shared" si="3"/>
        <v>26.44</v>
      </c>
      <c r="K128" s="127"/>
    </row>
    <row r="129" spans="1:11" ht="24">
      <c r="A129" s="126"/>
      <c r="B129" s="119">
        <v>1</v>
      </c>
      <c r="C129" s="10" t="s">
        <v>856</v>
      </c>
      <c r="D129" s="130" t="s">
        <v>856</v>
      </c>
      <c r="E129" s="130" t="s">
        <v>745</v>
      </c>
      <c r="F129" s="144"/>
      <c r="G129" s="145"/>
      <c r="H129" s="11" t="s">
        <v>857</v>
      </c>
      <c r="I129" s="14">
        <v>26.44</v>
      </c>
      <c r="J129" s="121">
        <f t="shared" si="3"/>
        <v>26.44</v>
      </c>
      <c r="K129" s="127"/>
    </row>
    <row r="130" spans="1:11" ht="24">
      <c r="A130" s="126"/>
      <c r="B130" s="119">
        <v>1</v>
      </c>
      <c r="C130" s="10" t="s">
        <v>858</v>
      </c>
      <c r="D130" s="130" t="s">
        <v>858</v>
      </c>
      <c r="E130" s="130" t="s">
        <v>28</v>
      </c>
      <c r="F130" s="144" t="s">
        <v>279</v>
      </c>
      <c r="G130" s="145"/>
      <c r="H130" s="11" t="s">
        <v>859</v>
      </c>
      <c r="I130" s="14">
        <v>97.88</v>
      </c>
      <c r="J130" s="121">
        <f t="shared" si="3"/>
        <v>97.88</v>
      </c>
      <c r="K130" s="127"/>
    </row>
    <row r="131" spans="1:11" ht="24">
      <c r="A131" s="126"/>
      <c r="B131" s="119">
        <v>1</v>
      </c>
      <c r="C131" s="10" t="s">
        <v>860</v>
      </c>
      <c r="D131" s="130" t="s">
        <v>860</v>
      </c>
      <c r="E131" s="130" t="s">
        <v>279</v>
      </c>
      <c r="F131" s="144"/>
      <c r="G131" s="145"/>
      <c r="H131" s="11" t="s">
        <v>861</v>
      </c>
      <c r="I131" s="14">
        <v>26.44</v>
      </c>
      <c r="J131" s="121">
        <f t="shared" si="3"/>
        <v>26.44</v>
      </c>
      <c r="K131" s="127"/>
    </row>
    <row r="132" spans="1:11" ht="24">
      <c r="A132" s="126"/>
      <c r="B132" s="120">
        <v>1</v>
      </c>
      <c r="C132" s="12" t="s">
        <v>860</v>
      </c>
      <c r="D132" s="131" t="s">
        <v>860</v>
      </c>
      <c r="E132" s="131" t="s">
        <v>753</v>
      </c>
      <c r="F132" s="146"/>
      <c r="G132" s="147"/>
      <c r="H132" s="13" t="s">
        <v>861</v>
      </c>
      <c r="I132" s="15">
        <v>26.44</v>
      </c>
      <c r="J132" s="122">
        <f t="shared" si="3"/>
        <v>26.44</v>
      </c>
      <c r="K132" s="127"/>
    </row>
    <row r="133" spans="1:11">
      <c r="A133" s="126"/>
      <c r="B133" s="132"/>
      <c r="C133" s="132"/>
      <c r="D133" s="132"/>
      <c r="E133" s="132"/>
      <c r="F133" s="132"/>
      <c r="G133" s="132"/>
      <c r="H133" s="132"/>
      <c r="I133" s="133" t="s">
        <v>261</v>
      </c>
      <c r="J133" s="141">
        <f>SUM(J22:J132)</f>
        <v>12590.35</v>
      </c>
      <c r="K133" s="127"/>
    </row>
    <row r="134" spans="1:11">
      <c r="A134" s="126"/>
      <c r="B134" s="132"/>
      <c r="C134" s="132"/>
      <c r="D134" s="132"/>
      <c r="E134" s="132"/>
      <c r="F134" s="132"/>
      <c r="G134" s="132"/>
      <c r="H134" s="132"/>
      <c r="I134" s="133" t="s">
        <v>875</v>
      </c>
      <c r="J134" s="141">
        <f>J133*-0.4</f>
        <v>-5036.1400000000003</v>
      </c>
      <c r="K134" s="127"/>
    </row>
    <row r="135" spans="1:11" outlineLevel="1">
      <c r="A135" s="126"/>
      <c r="B135" s="132"/>
      <c r="C135" s="132"/>
      <c r="D135" s="132"/>
      <c r="E135" s="132"/>
      <c r="F135" s="132"/>
      <c r="G135" s="132"/>
      <c r="H135" s="132"/>
      <c r="I135" s="133" t="s">
        <v>876</v>
      </c>
      <c r="J135" s="141">
        <v>0</v>
      </c>
      <c r="K135" s="127"/>
    </row>
    <row r="136" spans="1:11">
      <c r="A136" s="126"/>
      <c r="B136" s="132"/>
      <c r="C136" s="132"/>
      <c r="D136" s="132"/>
      <c r="E136" s="132"/>
      <c r="F136" s="132"/>
      <c r="G136" s="132"/>
      <c r="H136" s="132"/>
      <c r="I136" s="133" t="s">
        <v>263</v>
      </c>
      <c r="J136" s="141">
        <f>SUM(J133:J135)</f>
        <v>7554.21</v>
      </c>
      <c r="K136" s="127"/>
    </row>
    <row r="137" spans="1:11" ht="15" customHeight="1">
      <c r="A137" s="6"/>
      <c r="B137" s="7"/>
      <c r="C137" s="7"/>
      <c r="D137" s="7"/>
      <c r="E137" s="148" t="s">
        <v>877</v>
      </c>
      <c r="F137" s="148"/>
      <c r="G137" s="148"/>
      <c r="H137" s="148"/>
      <c r="I137" s="148"/>
      <c r="J137" s="7"/>
      <c r="K137" s="8"/>
    </row>
    <row r="139" spans="1:11">
      <c r="H139" s="1" t="s">
        <v>874</v>
      </c>
      <c r="I139" s="103">
        <f>'Tax Invoice'!E14</f>
        <v>1</v>
      </c>
    </row>
    <row r="140" spans="1:11">
      <c r="H140" s="1" t="s">
        <v>711</v>
      </c>
      <c r="I140" s="103">
        <v>36.28</v>
      </c>
    </row>
    <row r="141" spans="1:11">
      <c r="H141" s="1" t="s">
        <v>715</v>
      </c>
      <c r="I141" s="103">
        <f>I143/I140</f>
        <v>347.03280044101433</v>
      </c>
    </row>
    <row r="142" spans="1:11">
      <c r="H142" s="1" t="s">
        <v>716</v>
      </c>
      <c r="I142" s="103">
        <f>I144/I140</f>
        <v>208.2196802646086</v>
      </c>
    </row>
    <row r="143" spans="1:11">
      <c r="H143" s="1" t="s">
        <v>712</v>
      </c>
      <c r="I143" s="103">
        <f>J133*I139</f>
        <v>12590.35</v>
      </c>
    </row>
    <row r="144" spans="1:11">
      <c r="H144" s="1" t="s">
        <v>713</v>
      </c>
      <c r="I144" s="103">
        <f>J136*I139</f>
        <v>7554.21</v>
      </c>
    </row>
  </sheetData>
  <mergeCells count="116">
    <mergeCell ref="F73:G73"/>
    <mergeCell ref="F74:G74"/>
    <mergeCell ref="F64:G64"/>
    <mergeCell ref="F65:G65"/>
    <mergeCell ref="F66:G66"/>
    <mergeCell ref="F67:G67"/>
    <mergeCell ref="F68:G68"/>
    <mergeCell ref="F69:G69"/>
    <mergeCell ref="F70:G70"/>
    <mergeCell ref="F71:G71"/>
    <mergeCell ref="F72:G72"/>
    <mergeCell ref="F55:G55"/>
    <mergeCell ref="F56:G56"/>
    <mergeCell ref="F57:G57"/>
    <mergeCell ref="F58:G58"/>
    <mergeCell ref="F59:G59"/>
    <mergeCell ref="F60:G60"/>
    <mergeCell ref="F61:G61"/>
    <mergeCell ref="F62:G62"/>
    <mergeCell ref="F63:G63"/>
    <mergeCell ref="F46:G46"/>
    <mergeCell ref="F47:G47"/>
    <mergeCell ref="F48:G48"/>
    <mergeCell ref="F49:G49"/>
    <mergeCell ref="F50:G50"/>
    <mergeCell ref="F51:G51"/>
    <mergeCell ref="F52:G52"/>
    <mergeCell ref="F53:G53"/>
    <mergeCell ref="F54:G54"/>
    <mergeCell ref="F37:G37"/>
    <mergeCell ref="F38:G38"/>
    <mergeCell ref="F39:G39"/>
    <mergeCell ref="F40:G40"/>
    <mergeCell ref="F41:G41"/>
    <mergeCell ref="F42:G42"/>
    <mergeCell ref="F43:G43"/>
    <mergeCell ref="F44:G44"/>
    <mergeCell ref="F45:G45"/>
    <mergeCell ref="J10:J11"/>
    <mergeCell ref="J14:J15"/>
    <mergeCell ref="F20:G20"/>
    <mergeCell ref="F21:G21"/>
    <mergeCell ref="F22:G22"/>
    <mergeCell ref="F33:G33"/>
    <mergeCell ref="F34:G34"/>
    <mergeCell ref="F35:G35"/>
    <mergeCell ref="F36:G36"/>
    <mergeCell ref="F28:G28"/>
    <mergeCell ref="F29:G29"/>
    <mergeCell ref="F30:G30"/>
    <mergeCell ref="F31:G31"/>
    <mergeCell ref="F32:G32"/>
    <mergeCell ref="F23:G23"/>
    <mergeCell ref="F24:G24"/>
    <mergeCell ref="F25:G25"/>
    <mergeCell ref="F26:G26"/>
    <mergeCell ref="F27:G27"/>
    <mergeCell ref="F80:G80"/>
    <mergeCell ref="F81:G81"/>
    <mergeCell ref="F82:G82"/>
    <mergeCell ref="F83:G83"/>
    <mergeCell ref="F84:G84"/>
    <mergeCell ref="F75:G75"/>
    <mergeCell ref="F76:G76"/>
    <mergeCell ref="F77:G77"/>
    <mergeCell ref="F78:G78"/>
    <mergeCell ref="F79:G79"/>
    <mergeCell ref="F90:G90"/>
    <mergeCell ref="F91:G91"/>
    <mergeCell ref="F92:G92"/>
    <mergeCell ref="F93:G93"/>
    <mergeCell ref="F94:G94"/>
    <mergeCell ref="F85:G85"/>
    <mergeCell ref="F86:G86"/>
    <mergeCell ref="F87:G87"/>
    <mergeCell ref="F88:G88"/>
    <mergeCell ref="F89:G89"/>
    <mergeCell ref="F100:G100"/>
    <mergeCell ref="F101:G101"/>
    <mergeCell ref="F102:G102"/>
    <mergeCell ref="F103:G103"/>
    <mergeCell ref="F104:G104"/>
    <mergeCell ref="F95:G95"/>
    <mergeCell ref="F96:G96"/>
    <mergeCell ref="F97:G97"/>
    <mergeCell ref="F98:G98"/>
    <mergeCell ref="F99:G99"/>
    <mergeCell ref="F110:G110"/>
    <mergeCell ref="F111:G111"/>
    <mergeCell ref="F112:G112"/>
    <mergeCell ref="F113:G113"/>
    <mergeCell ref="F114:G114"/>
    <mergeCell ref="F105:G105"/>
    <mergeCell ref="F106:G106"/>
    <mergeCell ref="F107:G107"/>
    <mergeCell ref="F108:G108"/>
    <mergeCell ref="F109:G109"/>
    <mergeCell ref="F120:G120"/>
    <mergeCell ref="F121:G121"/>
    <mergeCell ref="F122:G122"/>
    <mergeCell ref="F123:G123"/>
    <mergeCell ref="F124:G124"/>
    <mergeCell ref="F115:G115"/>
    <mergeCell ref="F116:G116"/>
    <mergeCell ref="F117:G117"/>
    <mergeCell ref="F118:G118"/>
    <mergeCell ref="F119:G119"/>
    <mergeCell ref="F130:G130"/>
    <mergeCell ref="F131:G131"/>
    <mergeCell ref="F132:G132"/>
    <mergeCell ref="E137:I137"/>
    <mergeCell ref="F125:G125"/>
    <mergeCell ref="F126:G126"/>
    <mergeCell ref="F127:G127"/>
    <mergeCell ref="F128:G128"/>
    <mergeCell ref="F129:G129"/>
  </mergeCells>
  <printOptions horizontalCentered="1"/>
  <pageMargins left="0.11" right="0.11" top="0.32" bottom="0.31" header="0.17" footer="0.12000000000000001"/>
  <pageSetup paperSize="9" scale="73"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32"/>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982</v>
      </c>
      <c r="O1" t="s">
        <v>149</v>
      </c>
      <c r="T1" t="s">
        <v>261</v>
      </c>
      <c r="U1">
        <v>12590.35</v>
      </c>
    </row>
    <row r="2" spans="1:21" ht="15.75">
      <c r="A2" s="126"/>
      <c r="B2" s="139" t="s">
        <v>139</v>
      </c>
      <c r="C2" s="134"/>
      <c r="D2" s="134"/>
      <c r="E2" s="134"/>
      <c r="F2" s="134"/>
      <c r="G2" s="134"/>
      <c r="H2" s="134"/>
      <c r="I2" s="140" t="s">
        <v>145</v>
      </c>
      <c r="J2" s="127"/>
      <c r="T2" t="s">
        <v>190</v>
      </c>
      <c r="U2">
        <v>0</v>
      </c>
    </row>
    <row r="3" spans="1:21">
      <c r="A3" s="126"/>
      <c r="B3" s="136" t="s">
        <v>140</v>
      </c>
      <c r="C3" s="134"/>
      <c r="D3" s="134"/>
      <c r="E3" s="134"/>
      <c r="F3" s="134"/>
      <c r="G3" s="134"/>
      <c r="H3" s="134"/>
      <c r="I3" s="134"/>
      <c r="J3" s="127"/>
      <c r="T3" t="s">
        <v>191</v>
      </c>
    </row>
    <row r="4" spans="1:21">
      <c r="A4" s="126"/>
      <c r="B4" s="136" t="s">
        <v>141</v>
      </c>
      <c r="C4" s="134"/>
      <c r="D4" s="134"/>
      <c r="E4" s="134"/>
      <c r="F4" s="134"/>
      <c r="G4" s="134"/>
      <c r="H4" s="134"/>
      <c r="I4" s="134"/>
      <c r="J4" s="127"/>
      <c r="T4" t="s">
        <v>263</v>
      </c>
      <c r="U4">
        <v>12590.35</v>
      </c>
    </row>
    <row r="5" spans="1:21">
      <c r="A5" s="126"/>
      <c r="B5" s="136" t="s">
        <v>142</v>
      </c>
      <c r="C5" s="134"/>
      <c r="D5" s="134"/>
      <c r="E5" s="134"/>
      <c r="F5" s="134"/>
      <c r="G5" s="134"/>
      <c r="H5" s="134"/>
      <c r="I5" s="134"/>
      <c r="J5" s="127"/>
      <c r="S5" t="s">
        <v>869</v>
      </c>
    </row>
    <row r="6" spans="1:21">
      <c r="A6" s="126"/>
      <c r="B6" s="136" t="s">
        <v>143</v>
      </c>
      <c r="C6" s="134"/>
      <c r="D6" s="134"/>
      <c r="E6" s="134"/>
      <c r="F6" s="134"/>
      <c r="G6" s="134"/>
      <c r="H6" s="134"/>
      <c r="I6" s="134"/>
      <c r="J6" s="127"/>
    </row>
    <row r="7" spans="1:21">
      <c r="A7" s="126"/>
      <c r="B7" s="136" t="s">
        <v>144</v>
      </c>
      <c r="C7" s="134"/>
      <c r="D7" s="134"/>
      <c r="E7" s="134"/>
      <c r="F7" s="134"/>
      <c r="G7" s="134"/>
      <c r="H7" s="134"/>
      <c r="I7" s="134"/>
      <c r="J7" s="127"/>
    </row>
    <row r="8" spans="1:21">
      <c r="A8" s="126"/>
      <c r="B8" s="134"/>
      <c r="C8" s="134"/>
      <c r="D8" s="134"/>
      <c r="E8" s="134"/>
      <c r="F8" s="134"/>
      <c r="G8" s="134"/>
      <c r="H8" s="134"/>
      <c r="I8" s="134"/>
      <c r="J8" s="127"/>
    </row>
    <row r="9" spans="1:21">
      <c r="A9" s="126"/>
      <c r="B9" s="113" t="s">
        <v>5</v>
      </c>
      <c r="C9" s="114"/>
      <c r="D9" s="114"/>
      <c r="E9" s="115"/>
      <c r="F9" s="110"/>
      <c r="G9" s="111" t="s">
        <v>12</v>
      </c>
      <c r="H9" s="134"/>
      <c r="I9" s="111" t="s">
        <v>201</v>
      </c>
      <c r="J9" s="127"/>
    </row>
    <row r="10" spans="1:21">
      <c r="A10" s="126"/>
      <c r="B10" s="126" t="s">
        <v>719</v>
      </c>
      <c r="C10" s="134"/>
      <c r="D10" s="134"/>
      <c r="E10" s="127"/>
      <c r="F10" s="128"/>
      <c r="G10" s="128" t="s">
        <v>719</v>
      </c>
      <c r="H10" s="134"/>
      <c r="I10" s="149"/>
      <c r="J10" s="127"/>
    </row>
    <row r="11" spans="1:21">
      <c r="A11" s="126"/>
      <c r="B11" s="126" t="s">
        <v>720</v>
      </c>
      <c r="C11" s="134"/>
      <c r="D11" s="134"/>
      <c r="E11" s="127"/>
      <c r="F11" s="128"/>
      <c r="G11" s="128" t="s">
        <v>720</v>
      </c>
      <c r="H11" s="134"/>
      <c r="I11" s="150"/>
      <c r="J11" s="127"/>
    </row>
    <row r="12" spans="1:21">
      <c r="A12" s="126"/>
      <c r="B12" s="126" t="s">
        <v>721</v>
      </c>
      <c r="C12" s="134"/>
      <c r="D12" s="134"/>
      <c r="E12" s="127"/>
      <c r="F12" s="128"/>
      <c r="G12" s="128" t="s">
        <v>721</v>
      </c>
      <c r="H12" s="134"/>
      <c r="I12" s="134"/>
      <c r="J12" s="127"/>
    </row>
    <row r="13" spans="1:21">
      <c r="A13" s="126"/>
      <c r="B13" s="126" t="s">
        <v>722</v>
      </c>
      <c r="C13" s="134"/>
      <c r="D13" s="134"/>
      <c r="E13" s="127"/>
      <c r="F13" s="128"/>
      <c r="G13" s="128" t="s">
        <v>722</v>
      </c>
      <c r="H13" s="134"/>
      <c r="I13" s="111" t="s">
        <v>16</v>
      </c>
      <c r="J13" s="127"/>
    </row>
    <row r="14" spans="1:21">
      <c r="A14" s="126"/>
      <c r="B14" s="126" t="s">
        <v>157</v>
      </c>
      <c r="C14" s="134"/>
      <c r="D14" s="134"/>
      <c r="E14" s="127"/>
      <c r="F14" s="128"/>
      <c r="G14" s="128" t="s">
        <v>157</v>
      </c>
      <c r="H14" s="134"/>
      <c r="I14" s="151">
        <v>45187</v>
      </c>
      <c r="J14" s="127"/>
    </row>
    <row r="15" spans="1:21">
      <c r="A15" s="126"/>
      <c r="B15" s="6" t="s">
        <v>11</v>
      </c>
      <c r="C15" s="7"/>
      <c r="D15" s="7"/>
      <c r="E15" s="8"/>
      <c r="F15" s="128"/>
      <c r="G15" s="9" t="s">
        <v>11</v>
      </c>
      <c r="H15" s="134"/>
      <c r="I15" s="152"/>
      <c r="J15" s="127"/>
    </row>
    <row r="16" spans="1:21">
      <c r="A16" s="126"/>
      <c r="B16" s="134"/>
      <c r="C16" s="134"/>
      <c r="D16" s="134"/>
      <c r="E16" s="134"/>
      <c r="F16" s="134"/>
      <c r="G16" s="134"/>
      <c r="H16" s="138" t="s">
        <v>147</v>
      </c>
      <c r="I16" s="142">
        <v>40034</v>
      </c>
      <c r="J16" s="127"/>
    </row>
    <row r="17" spans="1:16">
      <c r="A17" s="126"/>
      <c r="B17" s="134" t="s">
        <v>723</v>
      </c>
      <c r="C17" s="134"/>
      <c r="D17" s="134"/>
      <c r="E17" s="134"/>
      <c r="F17" s="134"/>
      <c r="G17" s="134"/>
      <c r="H17" s="138" t="s">
        <v>148</v>
      </c>
      <c r="I17" s="142"/>
      <c r="J17" s="127"/>
    </row>
    <row r="18" spans="1:16" ht="18">
      <c r="A18" s="126"/>
      <c r="B18" s="134" t="s">
        <v>724</v>
      </c>
      <c r="C18" s="134"/>
      <c r="D18" s="134"/>
      <c r="E18" s="134"/>
      <c r="F18" s="134"/>
      <c r="G18" s="134"/>
      <c r="H18" s="137" t="s">
        <v>264</v>
      </c>
      <c r="I18" s="116" t="s">
        <v>282</v>
      </c>
      <c r="J18" s="127"/>
    </row>
    <row r="19" spans="1:16">
      <c r="A19" s="126"/>
      <c r="B19" s="134"/>
      <c r="C19" s="134"/>
      <c r="D19" s="134"/>
      <c r="E19" s="134"/>
      <c r="F19" s="134"/>
      <c r="G19" s="134"/>
      <c r="H19" s="134"/>
      <c r="I19" s="134"/>
      <c r="J19" s="127"/>
      <c r="P19">
        <v>45187</v>
      </c>
    </row>
    <row r="20" spans="1:16">
      <c r="A20" s="126"/>
      <c r="B20" s="112" t="s">
        <v>204</v>
      </c>
      <c r="C20" s="112" t="s">
        <v>205</v>
      </c>
      <c r="D20" s="129" t="s">
        <v>206</v>
      </c>
      <c r="E20" s="153" t="s">
        <v>207</v>
      </c>
      <c r="F20" s="154"/>
      <c r="G20" s="112" t="s">
        <v>174</v>
      </c>
      <c r="H20" s="112" t="s">
        <v>208</v>
      </c>
      <c r="I20" s="112" t="s">
        <v>26</v>
      </c>
      <c r="J20" s="127"/>
    </row>
    <row r="21" spans="1:16">
      <c r="A21" s="126"/>
      <c r="B21" s="117"/>
      <c r="C21" s="117"/>
      <c r="D21" s="118"/>
      <c r="E21" s="155"/>
      <c r="F21" s="156"/>
      <c r="G21" s="117" t="s">
        <v>146</v>
      </c>
      <c r="H21" s="117"/>
      <c r="I21" s="117"/>
      <c r="J21" s="127"/>
    </row>
    <row r="22" spans="1:16" ht="108">
      <c r="A22" s="126"/>
      <c r="B22" s="119">
        <v>8</v>
      </c>
      <c r="C22" s="10" t="s">
        <v>725</v>
      </c>
      <c r="D22" s="130" t="s">
        <v>30</v>
      </c>
      <c r="E22" s="144" t="s">
        <v>279</v>
      </c>
      <c r="F22" s="145"/>
      <c r="G22" s="11" t="s">
        <v>726</v>
      </c>
      <c r="H22" s="14">
        <v>7.5</v>
      </c>
      <c r="I22" s="121">
        <f t="shared" ref="I22:I53" si="0">H22*B22</f>
        <v>60</v>
      </c>
      <c r="J22" s="127"/>
    </row>
    <row r="23" spans="1:16" ht="168">
      <c r="A23" s="126"/>
      <c r="B23" s="119">
        <v>48</v>
      </c>
      <c r="C23" s="10" t="s">
        <v>586</v>
      </c>
      <c r="D23" s="130"/>
      <c r="E23" s="144"/>
      <c r="F23" s="145"/>
      <c r="G23" s="11" t="s">
        <v>281</v>
      </c>
      <c r="H23" s="14">
        <v>12.15</v>
      </c>
      <c r="I23" s="121">
        <f t="shared" si="0"/>
        <v>583.20000000000005</v>
      </c>
      <c r="J23" s="127"/>
    </row>
    <row r="24" spans="1:16" ht="84">
      <c r="A24" s="126"/>
      <c r="B24" s="119">
        <v>24</v>
      </c>
      <c r="C24" s="10" t="s">
        <v>727</v>
      </c>
      <c r="D24" s="130" t="s">
        <v>28</v>
      </c>
      <c r="E24" s="144" t="s">
        <v>279</v>
      </c>
      <c r="F24" s="145"/>
      <c r="G24" s="11" t="s">
        <v>728</v>
      </c>
      <c r="H24" s="14">
        <v>5</v>
      </c>
      <c r="I24" s="121">
        <f t="shared" si="0"/>
        <v>120</v>
      </c>
      <c r="J24" s="127"/>
    </row>
    <row r="25" spans="1:16" ht="84">
      <c r="A25" s="126"/>
      <c r="B25" s="119">
        <v>24</v>
      </c>
      <c r="C25" s="10" t="s">
        <v>727</v>
      </c>
      <c r="D25" s="130" t="s">
        <v>30</v>
      </c>
      <c r="E25" s="144" t="s">
        <v>279</v>
      </c>
      <c r="F25" s="145"/>
      <c r="G25" s="11" t="s">
        <v>728</v>
      </c>
      <c r="H25" s="14">
        <v>5</v>
      </c>
      <c r="I25" s="121">
        <f t="shared" si="0"/>
        <v>120</v>
      </c>
      <c r="J25" s="127"/>
    </row>
    <row r="26" spans="1:16" ht="132">
      <c r="A26" s="126"/>
      <c r="B26" s="119">
        <v>6</v>
      </c>
      <c r="C26" s="10" t="s">
        <v>729</v>
      </c>
      <c r="D26" s="130" t="s">
        <v>216</v>
      </c>
      <c r="E26" s="144"/>
      <c r="F26" s="145"/>
      <c r="G26" s="11" t="s">
        <v>730</v>
      </c>
      <c r="H26" s="14">
        <v>12.15</v>
      </c>
      <c r="I26" s="121">
        <f t="shared" si="0"/>
        <v>72.900000000000006</v>
      </c>
      <c r="J26" s="127"/>
    </row>
    <row r="27" spans="1:16" ht="132">
      <c r="A27" s="126"/>
      <c r="B27" s="119">
        <v>2</v>
      </c>
      <c r="C27" s="10" t="s">
        <v>729</v>
      </c>
      <c r="D27" s="130" t="s">
        <v>273</v>
      </c>
      <c r="E27" s="144"/>
      <c r="F27" s="145"/>
      <c r="G27" s="11" t="s">
        <v>730</v>
      </c>
      <c r="H27" s="14">
        <v>12.15</v>
      </c>
      <c r="I27" s="121">
        <f t="shared" si="0"/>
        <v>24.3</v>
      </c>
      <c r="J27" s="127"/>
    </row>
    <row r="28" spans="1:16" ht="132">
      <c r="A28" s="126"/>
      <c r="B28" s="119">
        <v>6</v>
      </c>
      <c r="C28" s="10" t="s">
        <v>731</v>
      </c>
      <c r="D28" s="130" t="s">
        <v>112</v>
      </c>
      <c r="E28" s="144"/>
      <c r="F28" s="145"/>
      <c r="G28" s="11" t="s">
        <v>732</v>
      </c>
      <c r="H28" s="14">
        <v>12.15</v>
      </c>
      <c r="I28" s="121">
        <f t="shared" si="0"/>
        <v>72.900000000000006</v>
      </c>
      <c r="J28" s="127"/>
    </row>
    <row r="29" spans="1:16" ht="132">
      <c r="A29" s="126"/>
      <c r="B29" s="119">
        <v>2</v>
      </c>
      <c r="C29" s="10" t="s">
        <v>731</v>
      </c>
      <c r="D29" s="130" t="s">
        <v>219</v>
      </c>
      <c r="E29" s="144"/>
      <c r="F29" s="145"/>
      <c r="G29" s="11" t="s">
        <v>732</v>
      </c>
      <c r="H29" s="14">
        <v>12.15</v>
      </c>
      <c r="I29" s="121">
        <f t="shared" si="0"/>
        <v>24.3</v>
      </c>
      <c r="J29" s="127"/>
    </row>
    <row r="30" spans="1:16" ht="132">
      <c r="A30" s="126"/>
      <c r="B30" s="119">
        <v>2</v>
      </c>
      <c r="C30" s="10" t="s">
        <v>731</v>
      </c>
      <c r="D30" s="130" t="s">
        <v>269</v>
      </c>
      <c r="E30" s="144"/>
      <c r="F30" s="145"/>
      <c r="G30" s="11" t="s">
        <v>732</v>
      </c>
      <c r="H30" s="14">
        <v>12.15</v>
      </c>
      <c r="I30" s="121">
        <f t="shared" si="0"/>
        <v>24.3</v>
      </c>
      <c r="J30" s="127"/>
    </row>
    <row r="31" spans="1:16" ht="132">
      <c r="A31" s="126"/>
      <c r="B31" s="119">
        <v>2</v>
      </c>
      <c r="C31" s="10" t="s">
        <v>731</v>
      </c>
      <c r="D31" s="130" t="s">
        <v>271</v>
      </c>
      <c r="E31" s="144"/>
      <c r="F31" s="145"/>
      <c r="G31" s="11" t="s">
        <v>732</v>
      </c>
      <c r="H31" s="14">
        <v>12.15</v>
      </c>
      <c r="I31" s="121">
        <f t="shared" si="0"/>
        <v>24.3</v>
      </c>
      <c r="J31" s="127"/>
    </row>
    <row r="32" spans="1:16" ht="132">
      <c r="A32" s="126"/>
      <c r="B32" s="119">
        <v>2</v>
      </c>
      <c r="C32" s="10" t="s">
        <v>731</v>
      </c>
      <c r="D32" s="130" t="s">
        <v>276</v>
      </c>
      <c r="E32" s="144"/>
      <c r="F32" s="145"/>
      <c r="G32" s="11" t="s">
        <v>732</v>
      </c>
      <c r="H32" s="14">
        <v>12.15</v>
      </c>
      <c r="I32" s="121">
        <f t="shared" si="0"/>
        <v>24.3</v>
      </c>
      <c r="J32" s="127"/>
    </row>
    <row r="33" spans="1:10" ht="60">
      <c r="A33" s="126"/>
      <c r="B33" s="119">
        <v>6</v>
      </c>
      <c r="C33" s="10" t="s">
        <v>733</v>
      </c>
      <c r="D33" s="130" t="s">
        <v>734</v>
      </c>
      <c r="E33" s="144" t="s">
        <v>115</v>
      </c>
      <c r="F33" s="145"/>
      <c r="G33" s="11" t="s">
        <v>735</v>
      </c>
      <c r="H33" s="14">
        <v>15.72</v>
      </c>
      <c r="I33" s="121">
        <f t="shared" si="0"/>
        <v>94.320000000000007</v>
      </c>
      <c r="J33" s="127"/>
    </row>
    <row r="34" spans="1:10" ht="60">
      <c r="A34" s="126"/>
      <c r="B34" s="119">
        <v>2</v>
      </c>
      <c r="C34" s="10" t="s">
        <v>733</v>
      </c>
      <c r="D34" s="130" t="s">
        <v>736</v>
      </c>
      <c r="E34" s="144" t="s">
        <v>115</v>
      </c>
      <c r="F34" s="145"/>
      <c r="G34" s="11" t="s">
        <v>735</v>
      </c>
      <c r="H34" s="14">
        <v>17.149999999999999</v>
      </c>
      <c r="I34" s="121">
        <f t="shared" si="0"/>
        <v>34.299999999999997</v>
      </c>
      <c r="J34" s="127"/>
    </row>
    <row r="35" spans="1:10" ht="192">
      <c r="A35" s="126"/>
      <c r="B35" s="119">
        <v>1</v>
      </c>
      <c r="C35" s="10" t="s">
        <v>737</v>
      </c>
      <c r="D35" s="130" t="s">
        <v>34</v>
      </c>
      <c r="E35" s="144" t="s">
        <v>112</v>
      </c>
      <c r="F35" s="145"/>
      <c r="G35" s="11" t="s">
        <v>738</v>
      </c>
      <c r="H35" s="14">
        <v>16.43</v>
      </c>
      <c r="I35" s="121">
        <f t="shared" si="0"/>
        <v>16.43</v>
      </c>
      <c r="J35" s="127"/>
    </row>
    <row r="36" spans="1:10" ht="132">
      <c r="A36" s="126"/>
      <c r="B36" s="119">
        <v>2</v>
      </c>
      <c r="C36" s="10" t="s">
        <v>739</v>
      </c>
      <c r="D36" s="130" t="s">
        <v>31</v>
      </c>
      <c r="E36" s="144"/>
      <c r="F36" s="145"/>
      <c r="G36" s="11" t="s">
        <v>740</v>
      </c>
      <c r="H36" s="14">
        <v>28.22</v>
      </c>
      <c r="I36" s="121">
        <f t="shared" si="0"/>
        <v>56.44</v>
      </c>
      <c r="J36" s="127"/>
    </row>
    <row r="37" spans="1:10" ht="144">
      <c r="A37" s="126"/>
      <c r="B37" s="119">
        <v>2</v>
      </c>
      <c r="C37" s="10" t="s">
        <v>741</v>
      </c>
      <c r="D37" s="130" t="s">
        <v>31</v>
      </c>
      <c r="E37" s="144"/>
      <c r="F37" s="145"/>
      <c r="G37" s="11" t="s">
        <v>742</v>
      </c>
      <c r="H37" s="14">
        <v>21.08</v>
      </c>
      <c r="I37" s="121">
        <f t="shared" si="0"/>
        <v>42.16</v>
      </c>
      <c r="J37" s="127"/>
    </row>
    <row r="38" spans="1:10" ht="264">
      <c r="A38" s="126"/>
      <c r="B38" s="119">
        <v>2</v>
      </c>
      <c r="C38" s="10" t="s">
        <v>743</v>
      </c>
      <c r="D38" s="130" t="s">
        <v>112</v>
      </c>
      <c r="E38" s="144"/>
      <c r="F38" s="145"/>
      <c r="G38" s="11" t="s">
        <v>870</v>
      </c>
      <c r="H38" s="14">
        <v>31.79</v>
      </c>
      <c r="I38" s="121">
        <f t="shared" si="0"/>
        <v>63.58</v>
      </c>
      <c r="J38" s="127"/>
    </row>
    <row r="39" spans="1:10" ht="144">
      <c r="A39" s="126"/>
      <c r="B39" s="119">
        <v>2</v>
      </c>
      <c r="C39" s="10" t="s">
        <v>744</v>
      </c>
      <c r="D39" s="130" t="s">
        <v>42</v>
      </c>
      <c r="E39" s="144" t="s">
        <v>745</v>
      </c>
      <c r="F39" s="145"/>
      <c r="G39" s="11" t="s">
        <v>746</v>
      </c>
      <c r="H39" s="14">
        <v>26.44</v>
      </c>
      <c r="I39" s="121">
        <f t="shared" si="0"/>
        <v>52.88</v>
      </c>
      <c r="J39" s="127"/>
    </row>
    <row r="40" spans="1:10" ht="144">
      <c r="A40" s="126"/>
      <c r="B40" s="119">
        <v>4</v>
      </c>
      <c r="C40" s="10" t="s">
        <v>747</v>
      </c>
      <c r="D40" s="130" t="s">
        <v>39</v>
      </c>
      <c r="E40" s="144" t="s">
        <v>279</v>
      </c>
      <c r="F40" s="145"/>
      <c r="G40" s="11" t="s">
        <v>748</v>
      </c>
      <c r="H40" s="14">
        <v>26.44</v>
      </c>
      <c r="I40" s="121">
        <f t="shared" si="0"/>
        <v>105.76</v>
      </c>
      <c r="J40" s="127"/>
    </row>
    <row r="41" spans="1:10" ht="144">
      <c r="A41" s="126"/>
      <c r="B41" s="119">
        <v>2</v>
      </c>
      <c r="C41" s="10" t="s">
        <v>747</v>
      </c>
      <c r="D41" s="130" t="s">
        <v>42</v>
      </c>
      <c r="E41" s="144" t="s">
        <v>279</v>
      </c>
      <c r="F41" s="145"/>
      <c r="G41" s="11" t="s">
        <v>748</v>
      </c>
      <c r="H41" s="14">
        <v>26.44</v>
      </c>
      <c r="I41" s="121">
        <f t="shared" si="0"/>
        <v>52.88</v>
      </c>
      <c r="J41" s="127"/>
    </row>
    <row r="42" spans="1:10" ht="132">
      <c r="A42" s="126"/>
      <c r="B42" s="119">
        <v>4</v>
      </c>
      <c r="C42" s="10" t="s">
        <v>749</v>
      </c>
      <c r="D42" s="130" t="s">
        <v>40</v>
      </c>
      <c r="E42" s="144" t="s">
        <v>750</v>
      </c>
      <c r="F42" s="145"/>
      <c r="G42" s="11" t="s">
        <v>751</v>
      </c>
      <c r="H42" s="14">
        <v>13.22</v>
      </c>
      <c r="I42" s="121">
        <f t="shared" si="0"/>
        <v>52.88</v>
      </c>
      <c r="J42" s="127"/>
    </row>
    <row r="43" spans="1:10" ht="144">
      <c r="A43" s="126"/>
      <c r="B43" s="119">
        <v>2</v>
      </c>
      <c r="C43" s="10" t="s">
        <v>752</v>
      </c>
      <c r="D43" s="130" t="s">
        <v>679</v>
      </c>
      <c r="E43" s="144"/>
      <c r="F43" s="145"/>
      <c r="G43" s="11" t="s">
        <v>871</v>
      </c>
      <c r="H43" s="14">
        <v>10.36</v>
      </c>
      <c r="I43" s="121">
        <f t="shared" si="0"/>
        <v>20.72</v>
      </c>
      <c r="J43" s="127"/>
    </row>
    <row r="44" spans="1:10" ht="144">
      <c r="A44" s="126"/>
      <c r="B44" s="119">
        <v>12</v>
      </c>
      <c r="C44" s="10" t="s">
        <v>752</v>
      </c>
      <c r="D44" s="130" t="s">
        <v>753</v>
      </c>
      <c r="E44" s="144"/>
      <c r="F44" s="145"/>
      <c r="G44" s="11" t="s">
        <v>871</v>
      </c>
      <c r="H44" s="14">
        <v>10.36</v>
      </c>
      <c r="I44" s="121">
        <f t="shared" si="0"/>
        <v>124.32</v>
      </c>
      <c r="J44" s="127"/>
    </row>
    <row r="45" spans="1:10" ht="84">
      <c r="A45" s="126"/>
      <c r="B45" s="119">
        <v>2</v>
      </c>
      <c r="C45" s="10" t="s">
        <v>754</v>
      </c>
      <c r="D45" s="130" t="s">
        <v>31</v>
      </c>
      <c r="E45" s="144" t="s">
        <v>278</v>
      </c>
      <c r="F45" s="145"/>
      <c r="G45" s="11" t="s">
        <v>755</v>
      </c>
      <c r="H45" s="14">
        <v>22.86</v>
      </c>
      <c r="I45" s="121">
        <f t="shared" si="0"/>
        <v>45.72</v>
      </c>
      <c r="J45" s="127"/>
    </row>
    <row r="46" spans="1:10" ht="108">
      <c r="A46" s="126"/>
      <c r="B46" s="119">
        <v>4</v>
      </c>
      <c r="C46" s="10" t="s">
        <v>756</v>
      </c>
      <c r="D46" s="130" t="s">
        <v>31</v>
      </c>
      <c r="E46" s="144"/>
      <c r="F46" s="145"/>
      <c r="G46" s="11" t="s">
        <v>757</v>
      </c>
      <c r="H46" s="14">
        <v>13.93</v>
      </c>
      <c r="I46" s="121">
        <f t="shared" si="0"/>
        <v>55.72</v>
      </c>
      <c r="J46" s="127"/>
    </row>
    <row r="47" spans="1:10" ht="132">
      <c r="A47" s="126"/>
      <c r="B47" s="119">
        <v>16</v>
      </c>
      <c r="C47" s="10" t="s">
        <v>758</v>
      </c>
      <c r="D47" s="130" t="s">
        <v>30</v>
      </c>
      <c r="E47" s="144"/>
      <c r="F47" s="145"/>
      <c r="G47" s="11" t="s">
        <v>759</v>
      </c>
      <c r="H47" s="14">
        <v>28.22</v>
      </c>
      <c r="I47" s="121">
        <f t="shared" si="0"/>
        <v>451.52</v>
      </c>
      <c r="J47" s="127"/>
    </row>
    <row r="48" spans="1:10" ht="132">
      <c r="A48" s="126"/>
      <c r="B48" s="119">
        <v>2</v>
      </c>
      <c r="C48" s="10" t="s">
        <v>758</v>
      </c>
      <c r="D48" s="130" t="s">
        <v>31</v>
      </c>
      <c r="E48" s="144"/>
      <c r="F48" s="145"/>
      <c r="G48" s="11" t="s">
        <v>759</v>
      </c>
      <c r="H48" s="14">
        <v>28.22</v>
      </c>
      <c r="I48" s="121">
        <f t="shared" si="0"/>
        <v>56.44</v>
      </c>
      <c r="J48" s="127"/>
    </row>
    <row r="49" spans="1:10" ht="120">
      <c r="A49" s="126"/>
      <c r="B49" s="119">
        <v>4</v>
      </c>
      <c r="C49" s="10" t="s">
        <v>760</v>
      </c>
      <c r="D49" s="130" t="s">
        <v>30</v>
      </c>
      <c r="E49" s="144" t="s">
        <v>278</v>
      </c>
      <c r="F49" s="145"/>
      <c r="G49" s="11" t="s">
        <v>761</v>
      </c>
      <c r="H49" s="14">
        <v>21.08</v>
      </c>
      <c r="I49" s="121">
        <f t="shared" si="0"/>
        <v>84.32</v>
      </c>
      <c r="J49" s="127"/>
    </row>
    <row r="50" spans="1:10" ht="120">
      <c r="A50" s="126"/>
      <c r="B50" s="119">
        <v>4</v>
      </c>
      <c r="C50" s="10" t="s">
        <v>762</v>
      </c>
      <c r="D50" s="130" t="s">
        <v>30</v>
      </c>
      <c r="E50" s="144" t="s">
        <v>279</v>
      </c>
      <c r="F50" s="145"/>
      <c r="G50" s="11" t="s">
        <v>763</v>
      </c>
      <c r="H50" s="14">
        <v>21.08</v>
      </c>
      <c r="I50" s="121">
        <f t="shared" si="0"/>
        <v>84.32</v>
      </c>
      <c r="J50" s="127"/>
    </row>
    <row r="51" spans="1:10" ht="144">
      <c r="A51" s="126"/>
      <c r="B51" s="119">
        <v>6</v>
      </c>
      <c r="C51" s="10" t="s">
        <v>717</v>
      </c>
      <c r="D51" s="130" t="s">
        <v>28</v>
      </c>
      <c r="E51" s="144"/>
      <c r="F51" s="145"/>
      <c r="G51" s="11" t="s">
        <v>718</v>
      </c>
      <c r="H51" s="14">
        <v>21.08</v>
      </c>
      <c r="I51" s="121">
        <f t="shared" si="0"/>
        <v>126.47999999999999</v>
      </c>
      <c r="J51" s="127"/>
    </row>
    <row r="52" spans="1:10" ht="192">
      <c r="A52" s="126"/>
      <c r="B52" s="119">
        <v>3</v>
      </c>
      <c r="C52" s="10" t="s">
        <v>764</v>
      </c>
      <c r="D52" s="130" t="s">
        <v>112</v>
      </c>
      <c r="E52" s="144" t="s">
        <v>115</v>
      </c>
      <c r="F52" s="145"/>
      <c r="G52" s="11" t="s">
        <v>872</v>
      </c>
      <c r="H52" s="14">
        <v>53.23</v>
      </c>
      <c r="I52" s="121">
        <f t="shared" si="0"/>
        <v>159.69</v>
      </c>
      <c r="J52" s="127"/>
    </row>
    <row r="53" spans="1:10" ht="192">
      <c r="A53" s="126"/>
      <c r="B53" s="119">
        <v>2</v>
      </c>
      <c r="C53" s="10" t="s">
        <v>764</v>
      </c>
      <c r="D53" s="130" t="s">
        <v>216</v>
      </c>
      <c r="E53" s="144" t="s">
        <v>115</v>
      </c>
      <c r="F53" s="145"/>
      <c r="G53" s="11" t="s">
        <v>872</v>
      </c>
      <c r="H53" s="14">
        <v>53.23</v>
      </c>
      <c r="I53" s="121">
        <f t="shared" si="0"/>
        <v>106.46</v>
      </c>
      <c r="J53" s="127"/>
    </row>
    <row r="54" spans="1:10" ht="192">
      <c r="A54" s="126"/>
      <c r="B54" s="119">
        <v>2</v>
      </c>
      <c r="C54" s="10" t="s">
        <v>764</v>
      </c>
      <c r="D54" s="130" t="s">
        <v>218</v>
      </c>
      <c r="E54" s="144" t="s">
        <v>279</v>
      </c>
      <c r="F54" s="145"/>
      <c r="G54" s="11" t="s">
        <v>872</v>
      </c>
      <c r="H54" s="14">
        <v>53.23</v>
      </c>
      <c r="I54" s="121">
        <f t="shared" ref="I54:I85" si="1">H54*B54</f>
        <v>106.46</v>
      </c>
      <c r="J54" s="127"/>
    </row>
    <row r="55" spans="1:10" ht="192">
      <c r="A55" s="126"/>
      <c r="B55" s="119">
        <v>1</v>
      </c>
      <c r="C55" s="10" t="s">
        <v>764</v>
      </c>
      <c r="D55" s="130" t="s">
        <v>273</v>
      </c>
      <c r="E55" s="144" t="s">
        <v>279</v>
      </c>
      <c r="F55" s="145"/>
      <c r="G55" s="11" t="s">
        <v>872</v>
      </c>
      <c r="H55" s="14">
        <v>53.23</v>
      </c>
      <c r="I55" s="121">
        <f t="shared" si="1"/>
        <v>53.23</v>
      </c>
      <c r="J55" s="127"/>
    </row>
    <row r="56" spans="1:10" ht="192">
      <c r="A56" s="126"/>
      <c r="B56" s="119">
        <v>2</v>
      </c>
      <c r="C56" s="10" t="s">
        <v>764</v>
      </c>
      <c r="D56" s="130" t="s">
        <v>274</v>
      </c>
      <c r="E56" s="144" t="s">
        <v>115</v>
      </c>
      <c r="F56" s="145"/>
      <c r="G56" s="11" t="s">
        <v>872</v>
      </c>
      <c r="H56" s="14">
        <v>53.23</v>
      </c>
      <c r="I56" s="121">
        <f t="shared" si="1"/>
        <v>106.46</v>
      </c>
      <c r="J56" s="127"/>
    </row>
    <row r="57" spans="1:10" ht="132">
      <c r="A57" s="126"/>
      <c r="B57" s="119">
        <v>2</v>
      </c>
      <c r="C57" s="10" t="s">
        <v>618</v>
      </c>
      <c r="D57" s="130" t="s">
        <v>30</v>
      </c>
      <c r="E57" s="144" t="s">
        <v>765</v>
      </c>
      <c r="F57" s="145"/>
      <c r="G57" s="11" t="s">
        <v>621</v>
      </c>
      <c r="H57" s="14">
        <v>5</v>
      </c>
      <c r="I57" s="121">
        <f t="shared" si="1"/>
        <v>10</v>
      </c>
      <c r="J57" s="127"/>
    </row>
    <row r="58" spans="1:10" ht="132">
      <c r="A58" s="126"/>
      <c r="B58" s="119">
        <v>43</v>
      </c>
      <c r="C58" s="10" t="s">
        <v>618</v>
      </c>
      <c r="D58" s="130" t="s">
        <v>31</v>
      </c>
      <c r="E58" s="144" t="s">
        <v>765</v>
      </c>
      <c r="F58" s="145"/>
      <c r="G58" s="11" t="s">
        <v>621</v>
      </c>
      <c r="H58" s="14">
        <v>5</v>
      </c>
      <c r="I58" s="121">
        <f t="shared" si="1"/>
        <v>215</v>
      </c>
      <c r="J58" s="127"/>
    </row>
    <row r="59" spans="1:10" ht="132">
      <c r="A59" s="126"/>
      <c r="B59" s="119">
        <v>9</v>
      </c>
      <c r="C59" s="10" t="s">
        <v>618</v>
      </c>
      <c r="D59" s="130" t="s">
        <v>32</v>
      </c>
      <c r="E59" s="144" t="s">
        <v>765</v>
      </c>
      <c r="F59" s="145"/>
      <c r="G59" s="11" t="s">
        <v>621</v>
      </c>
      <c r="H59" s="14">
        <v>5</v>
      </c>
      <c r="I59" s="121">
        <f t="shared" si="1"/>
        <v>45</v>
      </c>
      <c r="J59" s="127"/>
    </row>
    <row r="60" spans="1:10" ht="108">
      <c r="A60" s="126"/>
      <c r="B60" s="119">
        <v>24</v>
      </c>
      <c r="C60" s="10" t="s">
        <v>766</v>
      </c>
      <c r="D60" s="130" t="s">
        <v>31</v>
      </c>
      <c r="E60" s="144"/>
      <c r="F60" s="145"/>
      <c r="G60" s="11" t="s">
        <v>767</v>
      </c>
      <c r="H60" s="14">
        <v>10.36</v>
      </c>
      <c r="I60" s="121">
        <f t="shared" si="1"/>
        <v>248.64</v>
      </c>
      <c r="J60" s="127"/>
    </row>
    <row r="61" spans="1:10" ht="108">
      <c r="A61" s="126"/>
      <c r="B61" s="119">
        <v>2</v>
      </c>
      <c r="C61" s="10" t="s">
        <v>768</v>
      </c>
      <c r="D61" s="130" t="s">
        <v>30</v>
      </c>
      <c r="E61" s="144"/>
      <c r="F61" s="145"/>
      <c r="G61" s="11" t="s">
        <v>769</v>
      </c>
      <c r="H61" s="14">
        <v>13.93</v>
      </c>
      <c r="I61" s="121">
        <f t="shared" si="1"/>
        <v>27.86</v>
      </c>
      <c r="J61" s="127"/>
    </row>
    <row r="62" spans="1:10" ht="108">
      <c r="A62" s="126"/>
      <c r="B62" s="119">
        <v>4</v>
      </c>
      <c r="C62" s="10" t="s">
        <v>770</v>
      </c>
      <c r="D62" s="130" t="s">
        <v>30</v>
      </c>
      <c r="E62" s="144"/>
      <c r="F62" s="145"/>
      <c r="G62" s="11" t="s">
        <v>771</v>
      </c>
      <c r="H62" s="14">
        <v>13.93</v>
      </c>
      <c r="I62" s="121">
        <f t="shared" si="1"/>
        <v>55.72</v>
      </c>
      <c r="J62" s="127"/>
    </row>
    <row r="63" spans="1:10" ht="144">
      <c r="A63" s="126"/>
      <c r="B63" s="119">
        <v>2</v>
      </c>
      <c r="C63" s="10" t="s">
        <v>772</v>
      </c>
      <c r="D63" s="130" t="s">
        <v>30</v>
      </c>
      <c r="E63" s="144" t="s">
        <v>279</v>
      </c>
      <c r="F63" s="145"/>
      <c r="G63" s="11" t="s">
        <v>773</v>
      </c>
      <c r="H63" s="14">
        <v>21.08</v>
      </c>
      <c r="I63" s="121">
        <f t="shared" si="1"/>
        <v>42.16</v>
      </c>
      <c r="J63" s="127"/>
    </row>
    <row r="64" spans="1:10" ht="144">
      <c r="A64" s="126"/>
      <c r="B64" s="119">
        <v>4</v>
      </c>
      <c r="C64" s="10" t="s">
        <v>774</v>
      </c>
      <c r="D64" s="130" t="s">
        <v>28</v>
      </c>
      <c r="E64" s="144"/>
      <c r="F64" s="145"/>
      <c r="G64" s="11" t="s">
        <v>775</v>
      </c>
      <c r="H64" s="14">
        <v>21.08</v>
      </c>
      <c r="I64" s="121">
        <f t="shared" si="1"/>
        <v>84.32</v>
      </c>
      <c r="J64" s="127"/>
    </row>
    <row r="65" spans="1:10" ht="132">
      <c r="A65" s="126"/>
      <c r="B65" s="119">
        <v>4</v>
      </c>
      <c r="C65" s="10" t="s">
        <v>776</v>
      </c>
      <c r="D65" s="130" t="s">
        <v>30</v>
      </c>
      <c r="E65" s="144" t="s">
        <v>279</v>
      </c>
      <c r="F65" s="145"/>
      <c r="G65" s="11" t="s">
        <v>777</v>
      </c>
      <c r="H65" s="14">
        <v>23.58</v>
      </c>
      <c r="I65" s="121">
        <f t="shared" si="1"/>
        <v>94.32</v>
      </c>
      <c r="J65" s="127"/>
    </row>
    <row r="66" spans="1:10" ht="132">
      <c r="A66" s="126"/>
      <c r="B66" s="119">
        <v>4</v>
      </c>
      <c r="C66" s="10" t="s">
        <v>776</v>
      </c>
      <c r="D66" s="130" t="s">
        <v>30</v>
      </c>
      <c r="E66" s="144" t="s">
        <v>277</v>
      </c>
      <c r="F66" s="145"/>
      <c r="G66" s="11" t="s">
        <v>777</v>
      </c>
      <c r="H66" s="14">
        <v>23.58</v>
      </c>
      <c r="I66" s="121">
        <f t="shared" si="1"/>
        <v>94.32</v>
      </c>
      <c r="J66" s="127"/>
    </row>
    <row r="67" spans="1:10" ht="132">
      <c r="A67" s="126"/>
      <c r="B67" s="119">
        <v>6</v>
      </c>
      <c r="C67" s="10" t="s">
        <v>778</v>
      </c>
      <c r="D67" s="130" t="s">
        <v>28</v>
      </c>
      <c r="E67" s="144" t="s">
        <v>278</v>
      </c>
      <c r="F67" s="145"/>
      <c r="G67" s="11" t="s">
        <v>779</v>
      </c>
      <c r="H67" s="14">
        <v>24.65</v>
      </c>
      <c r="I67" s="121">
        <f t="shared" si="1"/>
        <v>147.89999999999998</v>
      </c>
      <c r="J67" s="127"/>
    </row>
    <row r="68" spans="1:10" ht="132">
      <c r="A68" s="126"/>
      <c r="B68" s="119">
        <v>6</v>
      </c>
      <c r="C68" s="10" t="s">
        <v>778</v>
      </c>
      <c r="D68" s="130" t="s">
        <v>30</v>
      </c>
      <c r="E68" s="144" t="s">
        <v>279</v>
      </c>
      <c r="F68" s="145"/>
      <c r="G68" s="11" t="s">
        <v>779</v>
      </c>
      <c r="H68" s="14">
        <v>24.65</v>
      </c>
      <c r="I68" s="121">
        <f t="shared" si="1"/>
        <v>147.89999999999998</v>
      </c>
      <c r="J68" s="127"/>
    </row>
    <row r="69" spans="1:10" ht="120">
      <c r="A69" s="126"/>
      <c r="B69" s="119">
        <v>18</v>
      </c>
      <c r="C69" s="10" t="s">
        <v>780</v>
      </c>
      <c r="D69" s="130" t="s">
        <v>30</v>
      </c>
      <c r="E69" s="144" t="s">
        <v>279</v>
      </c>
      <c r="F69" s="145"/>
      <c r="G69" s="11" t="s">
        <v>781</v>
      </c>
      <c r="H69" s="14">
        <v>22.86</v>
      </c>
      <c r="I69" s="121">
        <f t="shared" si="1"/>
        <v>411.48</v>
      </c>
      <c r="J69" s="127"/>
    </row>
    <row r="70" spans="1:10" ht="120">
      <c r="A70" s="126"/>
      <c r="B70" s="119">
        <v>14</v>
      </c>
      <c r="C70" s="10" t="s">
        <v>780</v>
      </c>
      <c r="D70" s="130" t="s">
        <v>32</v>
      </c>
      <c r="E70" s="144" t="s">
        <v>279</v>
      </c>
      <c r="F70" s="145"/>
      <c r="G70" s="11" t="s">
        <v>781</v>
      </c>
      <c r="H70" s="14">
        <v>22.86</v>
      </c>
      <c r="I70" s="121">
        <f t="shared" si="1"/>
        <v>320.03999999999996</v>
      </c>
      <c r="J70" s="127"/>
    </row>
    <row r="71" spans="1:10" ht="120">
      <c r="A71" s="126"/>
      <c r="B71" s="119">
        <v>18</v>
      </c>
      <c r="C71" s="10" t="s">
        <v>782</v>
      </c>
      <c r="D71" s="130" t="s">
        <v>30</v>
      </c>
      <c r="E71" s="144" t="s">
        <v>279</v>
      </c>
      <c r="F71" s="145"/>
      <c r="G71" s="11" t="s">
        <v>783</v>
      </c>
      <c r="H71" s="14">
        <v>22.86</v>
      </c>
      <c r="I71" s="121">
        <f t="shared" si="1"/>
        <v>411.48</v>
      </c>
      <c r="J71" s="127"/>
    </row>
    <row r="72" spans="1:10" ht="120">
      <c r="A72" s="126"/>
      <c r="B72" s="119">
        <v>16</v>
      </c>
      <c r="C72" s="10" t="s">
        <v>782</v>
      </c>
      <c r="D72" s="130" t="s">
        <v>32</v>
      </c>
      <c r="E72" s="144" t="s">
        <v>279</v>
      </c>
      <c r="F72" s="145"/>
      <c r="G72" s="11" t="s">
        <v>783</v>
      </c>
      <c r="H72" s="14">
        <v>22.86</v>
      </c>
      <c r="I72" s="121">
        <f t="shared" si="1"/>
        <v>365.76</v>
      </c>
      <c r="J72" s="127"/>
    </row>
    <row r="73" spans="1:10" ht="120">
      <c r="A73" s="126"/>
      <c r="B73" s="119">
        <v>1</v>
      </c>
      <c r="C73" s="10" t="s">
        <v>784</v>
      </c>
      <c r="D73" s="130" t="s">
        <v>28</v>
      </c>
      <c r="E73" s="144"/>
      <c r="F73" s="145"/>
      <c r="G73" s="11" t="s">
        <v>873</v>
      </c>
      <c r="H73" s="14">
        <v>5</v>
      </c>
      <c r="I73" s="121">
        <f t="shared" si="1"/>
        <v>5</v>
      </c>
      <c r="J73" s="127"/>
    </row>
    <row r="74" spans="1:10" ht="120">
      <c r="A74" s="126"/>
      <c r="B74" s="119">
        <v>66</v>
      </c>
      <c r="C74" s="10" t="s">
        <v>784</v>
      </c>
      <c r="D74" s="130" t="s">
        <v>30</v>
      </c>
      <c r="E74" s="144"/>
      <c r="F74" s="145"/>
      <c r="G74" s="11" t="s">
        <v>873</v>
      </c>
      <c r="H74" s="14">
        <v>5</v>
      </c>
      <c r="I74" s="121">
        <f t="shared" si="1"/>
        <v>330</v>
      </c>
      <c r="J74" s="127"/>
    </row>
    <row r="75" spans="1:10" ht="120">
      <c r="A75" s="126"/>
      <c r="B75" s="119">
        <v>1</v>
      </c>
      <c r="C75" s="10" t="s">
        <v>784</v>
      </c>
      <c r="D75" s="130" t="s">
        <v>31</v>
      </c>
      <c r="E75" s="144"/>
      <c r="F75" s="145"/>
      <c r="G75" s="11" t="s">
        <v>873</v>
      </c>
      <c r="H75" s="14">
        <v>5</v>
      </c>
      <c r="I75" s="121">
        <f t="shared" si="1"/>
        <v>5</v>
      </c>
      <c r="J75" s="127"/>
    </row>
    <row r="76" spans="1:10" ht="120">
      <c r="A76" s="126"/>
      <c r="B76" s="119">
        <v>19</v>
      </c>
      <c r="C76" s="10" t="s">
        <v>784</v>
      </c>
      <c r="D76" s="130" t="s">
        <v>32</v>
      </c>
      <c r="E76" s="144"/>
      <c r="F76" s="145"/>
      <c r="G76" s="11" t="s">
        <v>873</v>
      </c>
      <c r="H76" s="14">
        <v>5</v>
      </c>
      <c r="I76" s="121">
        <f t="shared" si="1"/>
        <v>95</v>
      </c>
      <c r="J76" s="127"/>
    </row>
    <row r="77" spans="1:10" ht="96">
      <c r="A77" s="126"/>
      <c r="B77" s="119">
        <v>4</v>
      </c>
      <c r="C77" s="10" t="s">
        <v>785</v>
      </c>
      <c r="D77" s="130" t="s">
        <v>31</v>
      </c>
      <c r="E77" s="144" t="s">
        <v>279</v>
      </c>
      <c r="F77" s="145"/>
      <c r="G77" s="11" t="s">
        <v>786</v>
      </c>
      <c r="H77" s="14">
        <v>8.57</v>
      </c>
      <c r="I77" s="121">
        <f t="shared" si="1"/>
        <v>34.28</v>
      </c>
      <c r="J77" s="127"/>
    </row>
    <row r="78" spans="1:10" ht="60">
      <c r="A78" s="126"/>
      <c r="B78" s="119">
        <v>2</v>
      </c>
      <c r="C78" s="10" t="s">
        <v>787</v>
      </c>
      <c r="D78" s="130" t="s">
        <v>736</v>
      </c>
      <c r="E78" s="144" t="s">
        <v>589</v>
      </c>
      <c r="F78" s="145"/>
      <c r="G78" s="11" t="s">
        <v>788</v>
      </c>
      <c r="H78" s="14">
        <v>17.149999999999999</v>
      </c>
      <c r="I78" s="121">
        <f t="shared" si="1"/>
        <v>34.299999999999997</v>
      </c>
      <c r="J78" s="127"/>
    </row>
    <row r="79" spans="1:10" ht="60">
      <c r="A79" s="126"/>
      <c r="B79" s="119">
        <v>2</v>
      </c>
      <c r="C79" s="10" t="s">
        <v>787</v>
      </c>
      <c r="D79" s="130" t="s">
        <v>736</v>
      </c>
      <c r="E79" s="144" t="s">
        <v>789</v>
      </c>
      <c r="F79" s="145"/>
      <c r="G79" s="11" t="s">
        <v>788</v>
      </c>
      <c r="H79" s="14">
        <v>17.149999999999999</v>
      </c>
      <c r="I79" s="121">
        <f t="shared" si="1"/>
        <v>34.299999999999997</v>
      </c>
      <c r="J79" s="127"/>
    </row>
    <row r="80" spans="1:10" ht="72">
      <c r="A80" s="126"/>
      <c r="B80" s="119">
        <v>4</v>
      </c>
      <c r="C80" s="10" t="s">
        <v>790</v>
      </c>
      <c r="D80" s="130" t="s">
        <v>300</v>
      </c>
      <c r="E80" s="144" t="s">
        <v>279</v>
      </c>
      <c r="F80" s="145"/>
      <c r="G80" s="11" t="s">
        <v>791</v>
      </c>
      <c r="H80" s="14">
        <v>24.65</v>
      </c>
      <c r="I80" s="121">
        <f t="shared" si="1"/>
        <v>98.6</v>
      </c>
      <c r="J80" s="127"/>
    </row>
    <row r="81" spans="1:10" ht="72">
      <c r="A81" s="126"/>
      <c r="B81" s="119">
        <v>6</v>
      </c>
      <c r="C81" s="10" t="s">
        <v>790</v>
      </c>
      <c r="D81" s="130" t="s">
        <v>320</v>
      </c>
      <c r="E81" s="144" t="s">
        <v>279</v>
      </c>
      <c r="F81" s="145"/>
      <c r="G81" s="11" t="s">
        <v>791</v>
      </c>
      <c r="H81" s="14">
        <v>26.44</v>
      </c>
      <c r="I81" s="121">
        <f t="shared" si="1"/>
        <v>158.64000000000001</v>
      </c>
      <c r="J81" s="127"/>
    </row>
    <row r="82" spans="1:10" ht="84">
      <c r="A82" s="126"/>
      <c r="B82" s="119">
        <v>2</v>
      </c>
      <c r="C82" s="10" t="s">
        <v>792</v>
      </c>
      <c r="D82" s="130" t="s">
        <v>30</v>
      </c>
      <c r="E82" s="144"/>
      <c r="F82" s="145"/>
      <c r="G82" s="11" t="s">
        <v>793</v>
      </c>
      <c r="H82" s="14">
        <v>8.57</v>
      </c>
      <c r="I82" s="121">
        <f t="shared" si="1"/>
        <v>17.14</v>
      </c>
      <c r="J82" s="127"/>
    </row>
    <row r="83" spans="1:10" ht="108">
      <c r="A83" s="126"/>
      <c r="B83" s="119">
        <v>2</v>
      </c>
      <c r="C83" s="10" t="s">
        <v>794</v>
      </c>
      <c r="D83" s="130" t="s">
        <v>30</v>
      </c>
      <c r="E83" s="144"/>
      <c r="F83" s="145"/>
      <c r="G83" s="11" t="s">
        <v>795</v>
      </c>
      <c r="H83" s="14">
        <v>10.36</v>
      </c>
      <c r="I83" s="121">
        <f t="shared" si="1"/>
        <v>20.72</v>
      </c>
      <c r="J83" s="127"/>
    </row>
    <row r="84" spans="1:10" ht="132">
      <c r="A84" s="126"/>
      <c r="B84" s="119">
        <v>2</v>
      </c>
      <c r="C84" s="10" t="s">
        <v>796</v>
      </c>
      <c r="D84" s="130" t="s">
        <v>30</v>
      </c>
      <c r="E84" s="144" t="s">
        <v>279</v>
      </c>
      <c r="F84" s="145"/>
      <c r="G84" s="11" t="s">
        <v>797</v>
      </c>
      <c r="H84" s="14">
        <v>10.36</v>
      </c>
      <c r="I84" s="121">
        <f t="shared" si="1"/>
        <v>20.72</v>
      </c>
      <c r="J84" s="127"/>
    </row>
    <row r="85" spans="1:10" ht="84">
      <c r="A85" s="126"/>
      <c r="B85" s="119">
        <v>1</v>
      </c>
      <c r="C85" s="10" t="s">
        <v>798</v>
      </c>
      <c r="D85" s="130" t="s">
        <v>28</v>
      </c>
      <c r="E85" s="144" t="s">
        <v>115</v>
      </c>
      <c r="F85" s="145"/>
      <c r="G85" s="11" t="s">
        <v>799</v>
      </c>
      <c r="H85" s="14">
        <v>5</v>
      </c>
      <c r="I85" s="121">
        <f t="shared" si="1"/>
        <v>5</v>
      </c>
      <c r="J85" s="127"/>
    </row>
    <row r="86" spans="1:10" ht="84">
      <c r="A86" s="126"/>
      <c r="B86" s="119">
        <v>1</v>
      </c>
      <c r="C86" s="10" t="s">
        <v>798</v>
      </c>
      <c r="D86" s="130" t="s">
        <v>30</v>
      </c>
      <c r="E86" s="144" t="s">
        <v>115</v>
      </c>
      <c r="F86" s="145"/>
      <c r="G86" s="11" t="s">
        <v>799</v>
      </c>
      <c r="H86" s="14">
        <v>5</v>
      </c>
      <c r="I86" s="121">
        <f t="shared" ref="I86:I117" si="2">H86*B86</f>
        <v>5</v>
      </c>
      <c r="J86" s="127"/>
    </row>
    <row r="87" spans="1:10" ht="84">
      <c r="A87" s="126"/>
      <c r="B87" s="119">
        <v>1</v>
      </c>
      <c r="C87" s="10" t="s">
        <v>798</v>
      </c>
      <c r="D87" s="130" t="s">
        <v>31</v>
      </c>
      <c r="E87" s="144" t="s">
        <v>115</v>
      </c>
      <c r="F87" s="145"/>
      <c r="G87" s="11" t="s">
        <v>799</v>
      </c>
      <c r="H87" s="14">
        <v>5</v>
      </c>
      <c r="I87" s="121">
        <f t="shared" si="2"/>
        <v>5</v>
      </c>
      <c r="J87" s="127"/>
    </row>
    <row r="88" spans="1:10" ht="120">
      <c r="A88" s="126"/>
      <c r="B88" s="119">
        <v>2</v>
      </c>
      <c r="C88" s="10" t="s">
        <v>800</v>
      </c>
      <c r="D88" s="130" t="s">
        <v>32</v>
      </c>
      <c r="E88" s="144" t="s">
        <v>277</v>
      </c>
      <c r="F88" s="145"/>
      <c r="G88" s="11" t="s">
        <v>801</v>
      </c>
      <c r="H88" s="14">
        <v>21.08</v>
      </c>
      <c r="I88" s="121">
        <f t="shared" si="2"/>
        <v>42.16</v>
      </c>
      <c r="J88" s="127"/>
    </row>
    <row r="89" spans="1:10" ht="108">
      <c r="A89" s="126"/>
      <c r="B89" s="119">
        <v>2</v>
      </c>
      <c r="C89" s="10" t="s">
        <v>802</v>
      </c>
      <c r="D89" s="130" t="s">
        <v>28</v>
      </c>
      <c r="E89" s="144" t="s">
        <v>277</v>
      </c>
      <c r="F89" s="145"/>
      <c r="G89" s="11" t="s">
        <v>803</v>
      </c>
      <c r="H89" s="14">
        <v>21.08</v>
      </c>
      <c r="I89" s="121">
        <f t="shared" si="2"/>
        <v>42.16</v>
      </c>
      <c r="J89" s="127"/>
    </row>
    <row r="90" spans="1:10" ht="132">
      <c r="A90" s="126"/>
      <c r="B90" s="119">
        <v>2</v>
      </c>
      <c r="C90" s="10" t="s">
        <v>804</v>
      </c>
      <c r="D90" s="130" t="s">
        <v>28</v>
      </c>
      <c r="E90" s="144"/>
      <c r="F90" s="145"/>
      <c r="G90" s="11" t="s">
        <v>805</v>
      </c>
      <c r="H90" s="14">
        <v>21.08</v>
      </c>
      <c r="I90" s="121">
        <f t="shared" si="2"/>
        <v>42.16</v>
      </c>
      <c r="J90" s="127"/>
    </row>
    <row r="91" spans="1:10" ht="132">
      <c r="A91" s="126"/>
      <c r="B91" s="119">
        <v>2</v>
      </c>
      <c r="C91" s="10" t="s">
        <v>804</v>
      </c>
      <c r="D91" s="130" t="s">
        <v>30</v>
      </c>
      <c r="E91" s="144"/>
      <c r="F91" s="145"/>
      <c r="G91" s="11" t="s">
        <v>805</v>
      </c>
      <c r="H91" s="14">
        <v>21.08</v>
      </c>
      <c r="I91" s="121">
        <f t="shared" si="2"/>
        <v>42.16</v>
      </c>
      <c r="J91" s="127"/>
    </row>
    <row r="92" spans="1:10" ht="168">
      <c r="A92" s="126"/>
      <c r="B92" s="119">
        <v>5</v>
      </c>
      <c r="C92" s="10" t="s">
        <v>806</v>
      </c>
      <c r="D92" s="130" t="s">
        <v>807</v>
      </c>
      <c r="E92" s="144"/>
      <c r="F92" s="145"/>
      <c r="G92" s="11" t="s">
        <v>808</v>
      </c>
      <c r="H92" s="14">
        <v>5</v>
      </c>
      <c r="I92" s="121">
        <f t="shared" si="2"/>
        <v>25</v>
      </c>
      <c r="J92" s="127"/>
    </row>
    <row r="93" spans="1:10" ht="180">
      <c r="A93" s="126"/>
      <c r="B93" s="119">
        <v>4</v>
      </c>
      <c r="C93" s="10" t="s">
        <v>809</v>
      </c>
      <c r="D93" s="130" t="s">
        <v>273</v>
      </c>
      <c r="E93" s="144"/>
      <c r="F93" s="145"/>
      <c r="G93" s="11" t="s">
        <v>810</v>
      </c>
      <c r="H93" s="14">
        <v>17.5</v>
      </c>
      <c r="I93" s="121">
        <f t="shared" si="2"/>
        <v>70</v>
      </c>
      <c r="J93" s="127"/>
    </row>
    <row r="94" spans="1:10" ht="132">
      <c r="A94" s="126"/>
      <c r="B94" s="119">
        <v>4</v>
      </c>
      <c r="C94" s="10" t="s">
        <v>811</v>
      </c>
      <c r="D94" s="130"/>
      <c r="E94" s="144"/>
      <c r="F94" s="145"/>
      <c r="G94" s="11" t="s">
        <v>812</v>
      </c>
      <c r="H94" s="14">
        <v>5</v>
      </c>
      <c r="I94" s="121">
        <f t="shared" si="2"/>
        <v>20</v>
      </c>
      <c r="J94" s="127"/>
    </row>
    <row r="95" spans="1:10" ht="168">
      <c r="A95" s="126"/>
      <c r="B95" s="119">
        <v>2</v>
      </c>
      <c r="C95" s="10" t="s">
        <v>119</v>
      </c>
      <c r="D95" s="130" t="s">
        <v>112</v>
      </c>
      <c r="E95" s="144"/>
      <c r="F95" s="145"/>
      <c r="G95" s="11" t="s">
        <v>813</v>
      </c>
      <c r="H95" s="14">
        <v>17.5</v>
      </c>
      <c r="I95" s="121">
        <f t="shared" si="2"/>
        <v>35</v>
      </c>
      <c r="J95" s="127"/>
    </row>
    <row r="96" spans="1:10" ht="168">
      <c r="A96" s="126"/>
      <c r="B96" s="119">
        <v>2</v>
      </c>
      <c r="C96" s="10" t="s">
        <v>119</v>
      </c>
      <c r="D96" s="130" t="s">
        <v>218</v>
      </c>
      <c r="E96" s="144"/>
      <c r="F96" s="145"/>
      <c r="G96" s="11" t="s">
        <v>813</v>
      </c>
      <c r="H96" s="14">
        <v>17.5</v>
      </c>
      <c r="I96" s="121">
        <f t="shared" si="2"/>
        <v>35</v>
      </c>
      <c r="J96" s="127"/>
    </row>
    <row r="97" spans="1:10" ht="168">
      <c r="A97" s="126"/>
      <c r="B97" s="119">
        <v>2</v>
      </c>
      <c r="C97" s="10" t="s">
        <v>119</v>
      </c>
      <c r="D97" s="130" t="s">
        <v>271</v>
      </c>
      <c r="E97" s="144"/>
      <c r="F97" s="145"/>
      <c r="G97" s="11" t="s">
        <v>813</v>
      </c>
      <c r="H97" s="14">
        <v>17.5</v>
      </c>
      <c r="I97" s="121">
        <f t="shared" si="2"/>
        <v>35</v>
      </c>
      <c r="J97" s="127"/>
    </row>
    <row r="98" spans="1:10" ht="132">
      <c r="A98" s="126"/>
      <c r="B98" s="119">
        <v>346</v>
      </c>
      <c r="C98" s="10" t="s">
        <v>814</v>
      </c>
      <c r="D98" s="130"/>
      <c r="E98" s="144"/>
      <c r="F98" s="145"/>
      <c r="G98" s="11" t="s">
        <v>815</v>
      </c>
      <c r="H98" s="14">
        <v>5</v>
      </c>
      <c r="I98" s="121">
        <f t="shared" si="2"/>
        <v>1730</v>
      </c>
      <c r="J98" s="135"/>
    </row>
    <row r="99" spans="1:10" ht="132">
      <c r="A99" s="126"/>
      <c r="B99" s="119">
        <v>4</v>
      </c>
      <c r="C99" s="10" t="s">
        <v>816</v>
      </c>
      <c r="D99" s="130" t="s">
        <v>279</v>
      </c>
      <c r="E99" s="144" t="s">
        <v>218</v>
      </c>
      <c r="F99" s="145"/>
      <c r="G99" s="11" t="s">
        <v>817</v>
      </c>
      <c r="H99" s="14">
        <v>15.72</v>
      </c>
      <c r="I99" s="121">
        <f t="shared" si="2"/>
        <v>62.88</v>
      </c>
      <c r="J99" s="127"/>
    </row>
    <row r="100" spans="1:10" ht="132">
      <c r="A100" s="126"/>
      <c r="B100" s="119">
        <v>6</v>
      </c>
      <c r="C100" s="10" t="s">
        <v>816</v>
      </c>
      <c r="D100" s="130" t="s">
        <v>279</v>
      </c>
      <c r="E100" s="144" t="s">
        <v>275</v>
      </c>
      <c r="F100" s="145"/>
      <c r="G100" s="11" t="s">
        <v>817</v>
      </c>
      <c r="H100" s="14">
        <v>15.72</v>
      </c>
      <c r="I100" s="121">
        <f t="shared" si="2"/>
        <v>94.320000000000007</v>
      </c>
      <c r="J100" s="127"/>
    </row>
    <row r="101" spans="1:10" ht="96">
      <c r="A101" s="126"/>
      <c r="B101" s="119">
        <v>2</v>
      </c>
      <c r="C101" s="10" t="s">
        <v>818</v>
      </c>
      <c r="D101" s="130" t="s">
        <v>31</v>
      </c>
      <c r="E101" s="144" t="s">
        <v>279</v>
      </c>
      <c r="F101" s="145"/>
      <c r="G101" s="11" t="s">
        <v>819</v>
      </c>
      <c r="H101" s="14">
        <v>71.09</v>
      </c>
      <c r="I101" s="121">
        <f t="shared" si="2"/>
        <v>142.18</v>
      </c>
      <c r="J101" s="127"/>
    </row>
    <row r="102" spans="1:10" ht="108">
      <c r="A102" s="126"/>
      <c r="B102" s="119">
        <v>4</v>
      </c>
      <c r="C102" s="10" t="s">
        <v>820</v>
      </c>
      <c r="D102" s="130" t="s">
        <v>821</v>
      </c>
      <c r="E102" s="144" t="s">
        <v>279</v>
      </c>
      <c r="F102" s="145"/>
      <c r="G102" s="11" t="s">
        <v>822</v>
      </c>
      <c r="H102" s="14">
        <v>24.65</v>
      </c>
      <c r="I102" s="121">
        <f t="shared" si="2"/>
        <v>98.6</v>
      </c>
      <c r="J102" s="127"/>
    </row>
    <row r="103" spans="1:10" ht="60">
      <c r="A103" s="126"/>
      <c r="B103" s="119">
        <v>2</v>
      </c>
      <c r="C103" s="10" t="s">
        <v>823</v>
      </c>
      <c r="D103" s="130" t="s">
        <v>734</v>
      </c>
      <c r="E103" s="144" t="s">
        <v>643</v>
      </c>
      <c r="F103" s="145"/>
      <c r="G103" s="11" t="s">
        <v>824</v>
      </c>
      <c r="H103" s="14">
        <v>17.5</v>
      </c>
      <c r="I103" s="121">
        <f t="shared" si="2"/>
        <v>35</v>
      </c>
      <c r="J103" s="127"/>
    </row>
    <row r="104" spans="1:10" ht="60">
      <c r="A104" s="126"/>
      <c r="B104" s="119">
        <v>6</v>
      </c>
      <c r="C104" s="10" t="s">
        <v>823</v>
      </c>
      <c r="D104" s="130" t="s">
        <v>734</v>
      </c>
      <c r="E104" s="144" t="s">
        <v>644</v>
      </c>
      <c r="F104" s="145"/>
      <c r="G104" s="11" t="s">
        <v>824</v>
      </c>
      <c r="H104" s="14">
        <v>17.5</v>
      </c>
      <c r="I104" s="121">
        <f t="shared" si="2"/>
        <v>105</v>
      </c>
      <c r="J104" s="127"/>
    </row>
    <row r="105" spans="1:10" ht="120">
      <c r="A105" s="126"/>
      <c r="B105" s="119">
        <v>6</v>
      </c>
      <c r="C105" s="10" t="s">
        <v>825</v>
      </c>
      <c r="D105" s="130" t="s">
        <v>28</v>
      </c>
      <c r="E105" s="144" t="s">
        <v>279</v>
      </c>
      <c r="F105" s="145"/>
      <c r="G105" s="11" t="s">
        <v>826</v>
      </c>
      <c r="H105" s="14">
        <v>23.94</v>
      </c>
      <c r="I105" s="121">
        <f t="shared" si="2"/>
        <v>143.64000000000001</v>
      </c>
      <c r="J105" s="127"/>
    </row>
    <row r="106" spans="1:10" ht="144">
      <c r="A106" s="126"/>
      <c r="B106" s="119">
        <v>1</v>
      </c>
      <c r="C106" s="10" t="s">
        <v>827</v>
      </c>
      <c r="D106" s="130" t="s">
        <v>30</v>
      </c>
      <c r="E106" s="144" t="s">
        <v>279</v>
      </c>
      <c r="F106" s="145"/>
      <c r="G106" s="11" t="s">
        <v>828</v>
      </c>
      <c r="H106" s="14">
        <v>24.65</v>
      </c>
      <c r="I106" s="121">
        <f t="shared" si="2"/>
        <v>24.65</v>
      </c>
      <c r="J106" s="127"/>
    </row>
    <row r="107" spans="1:10" ht="120">
      <c r="A107" s="126"/>
      <c r="B107" s="119">
        <v>2</v>
      </c>
      <c r="C107" s="10" t="s">
        <v>829</v>
      </c>
      <c r="D107" s="130" t="s">
        <v>28</v>
      </c>
      <c r="E107" s="144" t="s">
        <v>279</v>
      </c>
      <c r="F107" s="145"/>
      <c r="G107" s="11" t="s">
        <v>830</v>
      </c>
      <c r="H107" s="14">
        <v>21.08</v>
      </c>
      <c r="I107" s="121">
        <f t="shared" si="2"/>
        <v>42.16</v>
      </c>
      <c r="J107" s="127"/>
    </row>
    <row r="108" spans="1:10" ht="108">
      <c r="A108" s="126"/>
      <c r="B108" s="119">
        <v>16</v>
      </c>
      <c r="C108" s="10" t="s">
        <v>650</v>
      </c>
      <c r="D108" s="130" t="s">
        <v>641</v>
      </c>
      <c r="E108" s="144"/>
      <c r="F108" s="145"/>
      <c r="G108" s="11" t="s">
        <v>652</v>
      </c>
      <c r="H108" s="14">
        <v>5</v>
      </c>
      <c r="I108" s="121">
        <f t="shared" si="2"/>
        <v>80</v>
      </c>
      <c r="J108" s="127"/>
    </row>
    <row r="109" spans="1:10" ht="108">
      <c r="A109" s="126"/>
      <c r="B109" s="119">
        <v>2</v>
      </c>
      <c r="C109" s="10" t="s">
        <v>831</v>
      </c>
      <c r="D109" s="130" t="s">
        <v>32</v>
      </c>
      <c r="E109" s="144"/>
      <c r="F109" s="145"/>
      <c r="G109" s="11" t="s">
        <v>832</v>
      </c>
      <c r="H109" s="14">
        <v>41.8</v>
      </c>
      <c r="I109" s="121">
        <f t="shared" si="2"/>
        <v>83.6</v>
      </c>
      <c r="J109" s="127"/>
    </row>
    <row r="110" spans="1:10" ht="96">
      <c r="A110" s="126"/>
      <c r="B110" s="119">
        <v>1</v>
      </c>
      <c r="C110" s="10" t="s">
        <v>833</v>
      </c>
      <c r="D110" s="130" t="s">
        <v>31</v>
      </c>
      <c r="E110" s="144"/>
      <c r="F110" s="145"/>
      <c r="G110" s="11" t="s">
        <v>834</v>
      </c>
      <c r="H110" s="14">
        <v>35.369999999999997</v>
      </c>
      <c r="I110" s="121">
        <f t="shared" si="2"/>
        <v>35.369999999999997</v>
      </c>
      <c r="J110" s="127"/>
    </row>
    <row r="111" spans="1:10" ht="120">
      <c r="A111" s="126"/>
      <c r="B111" s="119">
        <v>8</v>
      </c>
      <c r="C111" s="10" t="s">
        <v>835</v>
      </c>
      <c r="D111" s="130" t="s">
        <v>30</v>
      </c>
      <c r="E111" s="144" t="s">
        <v>745</v>
      </c>
      <c r="F111" s="145"/>
      <c r="G111" s="11" t="s">
        <v>836</v>
      </c>
      <c r="H111" s="14">
        <v>49.3</v>
      </c>
      <c r="I111" s="121">
        <f t="shared" si="2"/>
        <v>394.4</v>
      </c>
      <c r="J111" s="127"/>
    </row>
    <row r="112" spans="1:10" ht="120">
      <c r="A112" s="126"/>
      <c r="B112" s="119">
        <v>8</v>
      </c>
      <c r="C112" s="10" t="s">
        <v>835</v>
      </c>
      <c r="D112" s="130" t="s">
        <v>31</v>
      </c>
      <c r="E112" s="144" t="s">
        <v>745</v>
      </c>
      <c r="F112" s="145"/>
      <c r="G112" s="11" t="s">
        <v>836</v>
      </c>
      <c r="H112" s="14">
        <v>49.3</v>
      </c>
      <c r="I112" s="121">
        <f t="shared" si="2"/>
        <v>394.4</v>
      </c>
      <c r="J112" s="127"/>
    </row>
    <row r="113" spans="1:10" ht="120">
      <c r="A113" s="126"/>
      <c r="B113" s="119">
        <v>8</v>
      </c>
      <c r="C113" s="10" t="s">
        <v>837</v>
      </c>
      <c r="D113" s="130" t="s">
        <v>30</v>
      </c>
      <c r="E113" s="144" t="s">
        <v>745</v>
      </c>
      <c r="F113" s="145"/>
      <c r="G113" s="11" t="s">
        <v>838</v>
      </c>
      <c r="H113" s="14">
        <v>49.66</v>
      </c>
      <c r="I113" s="121">
        <f t="shared" si="2"/>
        <v>397.28</v>
      </c>
      <c r="J113" s="127"/>
    </row>
    <row r="114" spans="1:10" ht="120">
      <c r="A114" s="126"/>
      <c r="B114" s="119">
        <v>8</v>
      </c>
      <c r="C114" s="10" t="s">
        <v>837</v>
      </c>
      <c r="D114" s="130" t="s">
        <v>31</v>
      </c>
      <c r="E114" s="144" t="s">
        <v>745</v>
      </c>
      <c r="F114" s="145"/>
      <c r="G114" s="11" t="s">
        <v>838</v>
      </c>
      <c r="H114" s="14">
        <v>49.66</v>
      </c>
      <c r="I114" s="121">
        <f t="shared" si="2"/>
        <v>397.28</v>
      </c>
      <c r="J114" s="127"/>
    </row>
    <row r="115" spans="1:10" ht="120">
      <c r="A115" s="126"/>
      <c r="B115" s="119">
        <v>1</v>
      </c>
      <c r="C115" s="10" t="s">
        <v>839</v>
      </c>
      <c r="D115" s="130" t="s">
        <v>30</v>
      </c>
      <c r="E115" s="144" t="s">
        <v>745</v>
      </c>
      <c r="F115" s="145"/>
      <c r="G115" s="11" t="s">
        <v>840</v>
      </c>
      <c r="H115" s="14">
        <v>52.51</v>
      </c>
      <c r="I115" s="121">
        <f t="shared" si="2"/>
        <v>52.51</v>
      </c>
      <c r="J115" s="127"/>
    </row>
    <row r="116" spans="1:10" ht="120">
      <c r="A116" s="126"/>
      <c r="B116" s="119">
        <v>1</v>
      </c>
      <c r="C116" s="10" t="s">
        <v>839</v>
      </c>
      <c r="D116" s="130" t="s">
        <v>30</v>
      </c>
      <c r="E116" s="144" t="s">
        <v>841</v>
      </c>
      <c r="F116" s="145"/>
      <c r="G116" s="11" t="s">
        <v>840</v>
      </c>
      <c r="H116" s="14">
        <v>52.51</v>
      </c>
      <c r="I116" s="121">
        <f t="shared" si="2"/>
        <v>52.51</v>
      </c>
      <c r="J116" s="127"/>
    </row>
    <row r="117" spans="1:10" ht="120">
      <c r="A117" s="126"/>
      <c r="B117" s="119">
        <v>1</v>
      </c>
      <c r="C117" s="10" t="s">
        <v>842</v>
      </c>
      <c r="D117" s="130" t="s">
        <v>30</v>
      </c>
      <c r="E117" s="144" t="s">
        <v>745</v>
      </c>
      <c r="F117" s="145"/>
      <c r="G117" s="11" t="s">
        <v>843</v>
      </c>
      <c r="H117" s="14">
        <v>55.73</v>
      </c>
      <c r="I117" s="121">
        <f t="shared" si="2"/>
        <v>55.73</v>
      </c>
      <c r="J117" s="127"/>
    </row>
    <row r="118" spans="1:10" ht="120">
      <c r="A118" s="126"/>
      <c r="B118" s="119">
        <v>1</v>
      </c>
      <c r="C118" s="10" t="s">
        <v>842</v>
      </c>
      <c r="D118" s="130" t="s">
        <v>30</v>
      </c>
      <c r="E118" s="144" t="s">
        <v>841</v>
      </c>
      <c r="F118" s="145"/>
      <c r="G118" s="11" t="s">
        <v>843</v>
      </c>
      <c r="H118" s="14">
        <v>55.73</v>
      </c>
      <c r="I118" s="121">
        <f t="shared" ref="I118:I132" si="3">H118*B118</f>
        <v>55.73</v>
      </c>
      <c r="J118" s="127"/>
    </row>
    <row r="119" spans="1:10" ht="108">
      <c r="A119" s="126"/>
      <c r="B119" s="119">
        <v>1</v>
      </c>
      <c r="C119" s="10" t="s">
        <v>844</v>
      </c>
      <c r="D119" s="130" t="s">
        <v>279</v>
      </c>
      <c r="E119" s="144"/>
      <c r="F119" s="145"/>
      <c r="G119" s="11" t="s">
        <v>845</v>
      </c>
      <c r="H119" s="14">
        <v>62.16</v>
      </c>
      <c r="I119" s="121">
        <f t="shared" si="3"/>
        <v>62.16</v>
      </c>
      <c r="J119" s="127"/>
    </row>
    <row r="120" spans="1:10" ht="108">
      <c r="A120" s="126"/>
      <c r="B120" s="119">
        <v>1</v>
      </c>
      <c r="C120" s="10" t="s">
        <v>844</v>
      </c>
      <c r="D120" s="130" t="s">
        <v>841</v>
      </c>
      <c r="E120" s="144"/>
      <c r="F120" s="145"/>
      <c r="G120" s="11" t="s">
        <v>845</v>
      </c>
      <c r="H120" s="14">
        <v>62.16</v>
      </c>
      <c r="I120" s="121">
        <f t="shared" si="3"/>
        <v>62.16</v>
      </c>
      <c r="J120" s="127"/>
    </row>
    <row r="121" spans="1:10" ht="108">
      <c r="A121" s="126"/>
      <c r="B121" s="119">
        <v>2</v>
      </c>
      <c r="C121" s="10" t="s">
        <v>846</v>
      </c>
      <c r="D121" s="130" t="s">
        <v>31</v>
      </c>
      <c r="E121" s="144" t="s">
        <v>115</v>
      </c>
      <c r="F121" s="145"/>
      <c r="G121" s="11" t="s">
        <v>847</v>
      </c>
      <c r="H121" s="14">
        <v>27.86</v>
      </c>
      <c r="I121" s="121">
        <f t="shared" si="3"/>
        <v>55.72</v>
      </c>
      <c r="J121" s="127"/>
    </row>
    <row r="122" spans="1:10" ht="120">
      <c r="A122" s="126"/>
      <c r="B122" s="119">
        <v>1</v>
      </c>
      <c r="C122" s="10" t="s">
        <v>848</v>
      </c>
      <c r="D122" s="130" t="s">
        <v>277</v>
      </c>
      <c r="E122" s="144"/>
      <c r="F122" s="145"/>
      <c r="G122" s="11" t="s">
        <v>849</v>
      </c>
      <c r="H122" s="14">
        <v>69.66</v>
      </c>
      <c r="I122" s="121">
        <f t="shared" si="3"/>
        <v>69.66</v>
      </c>
      <c r="J122" s="127"/>
    </row>
    <row r="123" spans="1:10" ht="132">
      <c r="A123" s="126"/>
      <c r="B123" s="119">
        <v>1</v>
      </c>
      <c r="C123" s="10" t="s">
        <v>850</v>
      </c>
      <c r="D123" s="130" t="s">
        <v>279</v>
      </c>
      <c r="E123" s="144"/>
      <c r="F123" s="145"/>
      <c r="G123" s="11" t="s">
        <v>851</v>
      </c>
      <c r="H123" s="14">
        <v>70.02</v>
      </c>
      <c r="I123" s="121">
        <f t="shared" si="3"/>
        <v>70.02</v>
      </c>
      <c r="J123" s="127"/>
    </row>
    <row r="124" spans="1:10" ht="144">
      <c r="A124" s="126"/>
      <c r="B124" s="119">
        <v>2</v>
      </c>
      <c r="C124" s="10" t="s">
        <v>852</v>
      </c>
      <c r="D124" s="130" t="s">
        <v>112</v>
      </c>
      <c r="E124" s="144"/>
      <c r="F124" s="145"/>
      <c r="G124" s="11" t="s">
        <v>853</v>
      </c>
      <c r="H124" s="14">
        <v>85.74</v>
      </c>
      <c r="I124" s="121">
        <f t="shared" si="3"/>
        <v>171.48</v>
      </c>
      <c r="J124" s="127"/>
    </row>
    <row r="125" spans="1:10" ht="144">
      <c r="A125" s="126"/>
      <c r="B125" s="119">
        <v>1</v>
      </c>
      <c r="C125" s="10" t="s">
        <v>852</v>
      </c>
      <c r="D125" s="130" t="s">
        <v>274</v>
      </c>
      <c r="E125" s="144"/>
      <c r="F125" s="145"/>
      <c r="G125" s="11" t="s">
        <v>853</v>
      </c>
      <c r="H125" s="14">
        <v>85.74</v>
      </c>
      <c r="I125" s="121">
        <f t="shared" si="3"/>
        <v>85.74</v>
      </c>
      <c r="J125" s="127"/>
    </row>
    <row r="126" spans="1:10" ht="108">
      <c r="A126" s="126"/>
      <c r="B126" s="119">
        <v>1</v>
      </c>
      <c r="C126" s="10" t="s">
        <v>854</v>
      </c>
      <c r="D126" s="130" t="s">
        <v>679</v>
      </c>
      <c r="E126" s="144"/>
      <c r="F126" s="145"/>
      <c r="G126" s="11" t="s">
        <v>855</v>
      </c>
      <c r="H126" s="14">
        <v>22.86</v>
      </c>
      <c r="I126" s="121">
        <f t="shared" si="3"/>
        <v>22.86</v>
      </c>
      <c r="J126" s="127"/>
    </row>
    <row r="127" spans="1:10" ht="108">
      <c r="A127" s="126"/>
      <c r="B127" s="119">
        <v>1</v>
      </c>
      <c r="C127" s="10" t="s">
        <v>856</v>
      </c>
      <c r="D127" s="130" t="s">
        <v>279</v>
      </c>
      <c r="E127" s="144"/>
      <c r="F127" s="145"/>
      <c r="G127" s="11" t="s">
        <v>857</v>
      </c>
      <c r="H127" s="14">
        <v>26.44</v>
      </c>
      <c r="I127" s="121">
        <f t="shared" si="3"/>
        <v>26.44</v>
      </c>
      <c r="J127" s="127"/>
    </row>
    <row r="128" spans="1:10" ht="108">
      <c r="A128" s="126"/>
      <c r="B128" s="119">
        <v>1</v>
      </c>
      <c r="C128" s="10" t="s">
        <v>856</v>
      </c>
      <c r="D128" s="130" t="s">
        <v>589</v>
      </c>
      <c r="E128" s="144"/>
      <c r="F128" s="145"/>
      <c r="G128" s="11" t="s">
        <v>857</v>
      </c>
      <c r="H128" s="14">
        <v>26.44</v>
      </c>
      <c r="I128" s="121">
        <f t="shared" si="3"/>
        <v>26.44</v>
      </c>
      <c r="J128" s="127"/>
    </row>
    <row r="129" spans="1:10" ht="108">
      <c r="A129" s="126"/>
      <c r="B129" s="119">
        <v>1</v>
      </c>
      <c r="C129" s="10" t="s">
        <v>856</v>
      </c>
      <c r="D129" s="130" t="s">
        <v>745</v>
      </c>
      <c r="E129" s="144"/>
      <c r="F129" s="145"/>
      <c r="G129" s="11" t="s">
        <v>857</v>
      </c>
      <c r="H129" s="14">
        <v>26.44</v>
      </c>
      <c r="I129" s="121">
        <f t="shared" si="3"/>
        <v>26.44</v>
      </c>
      <c r="J129" s="127"/>
    </row>
    <row r="130" spans="1:10" ht="168">
      <c r="A130" s="126"/>
      <c r="B130" s="119">
        <v>1</v>
      </c>
      <c r="C130" s="10" t="s">
        <v>858</v>
      </c>
      <c r="D130" s="130" t="s">
        <v>28</v>
      </c>
      <c r="E130" s="144" t="s">
        <v>279</v>
      </c>
      <c r="F130" s="145"/>
      <c r="G130" s="11" t="s">
        <v>859</v>
      </c>
      <c r="H130" s="14">
        <v>97.88</v>
      </c>
      <c r="I130" s="121">
        <f t="shared" si="3"/>
        <v>97.88</v>
      </c>
      <c r="J130" s="127"/>
    </row>
    <row r="131" spans="1:10" ht="96">
      <c r="A131" s="126"/>
      <c r="B131" s="119">
        <v>1</v>
      </c>
      <c r="C131" s="10" t="s">
        <v>860</v>
      </c>
      <c r="D131" s="130" t="s">
        <v>279</v>
      </c>
      <c r="E131" s="144"/>
      <c r="F131" s="145"/>
      <c r="G131" s="11" t="s">
        <v>861</v>
      </c>
      <c r="H131" s="14">
        <v>26.44</v>
      </c>
      <c r="I131" s="121">
        <f t="shared" si="3"/>
        <v>26.44</v>
      </c>
      <c r="J131" s="127"/>
    </row>
    <row r="132" spans="1:10" ht="96">
      <c r="A132" s="126"/>
      <c r="B132" s="120">
        <v>1</v>
      </c>
      <c r="C132" s="12" t="s">
        <v>860</v>
      </c>
      <c r="D132" s="131" t="s">
        <v>753</v>
      </c>
      <c r="E132" s="146"/>
      <c r="F132" s="147"/>
      <c r="G132" s="13" t="s">
        <v>861</v>
      </c>
      <c r="H132" s="15">
        <v>26.44</v>
      </c>
      <c r="I132" s="122">
        <f t="shared" si="3"/>
        <v>26.44</v>
      </c>
      <c r="J132" s="127"/>
    </row>
  </sheetData>
  <mergeCells count="115">
    <mergeCell ref="E72:F72"/>
    <mergeCell ref="E73:F73"/>
    <mergeCell ref="E74:F74"/>
    <mergeCell ref="E63:F63"/>
    <mergeCell ref="E64:F64"/>
    <mergeCell ref="E65:F65"/>
    <mergeCell ref="E66:F66"/>
    <mergeCell ref="E67:F67"/>
    <mergeCell ref="E68:F68"/>
    <mergeCell ref="E69:F69"/>
    <mergeCell ref="E70:F70"/>
    <mergeCell ref="E71:F71"/>
    <mergeCell ref="E54:F54"/>
    <mergeCell ref="E55:F55"/>
    <mergeCell ref="E56:F56"/>
    <mergeCell ref="E57:F57"/>
    <mergeCell ref="E58:F58"/>
    <mergeCell ref="E59:F59"/>
    <mergeCell ref="E60:F60"/>
    <mergeCell ref="E61:F61"/>
    <mergeCell ref="E62:F62"/>
    <mergeCell ref="E45:F45"/>
    <mergeCell ref="E46:F46"/>
    <mergeCell ref="E47:F47"/>
    <mergeCell ref="E48:F48"/>
    <mergeCell ref="E49:F49"/>
    <mergeCell ref="E50:F50"/>
    <mergeCell ref="E51:F51"/>
    <mergeCell ref="E52:F52"/>
    <mergeCell ref="E53:F53"/>
    <mergeCell ref="E36:F36"/>
    <mergeCell ref="E37:F37"/>
    <mergeCell ref="E38:F38"/>
    <mergeCell ref="E39:F39"/>
    <mergeCell ref="E40:F40"/>
    <mergeCell ref="E41:F41"/>
    <mergeCell ref="E42:F42"/>
    <mergeCell ref="E43:F43"/>
    <mergeCell ref="E44:F44"/>
    <mergeCell ref="E32:F32"/>
    <mergeCell ref="E33:F33"/>
    <mergeCell ref="E34:F34"/>
    <mergeCell ref="I10:I11"/>
    <mergeCell ref="I14:I15"/>
    <mergeCell ref="E20:F20"/>
    <mergeCell ref="E21:F21"/>
    <mergeCell ref="E22:F22"/>
    <mergeCell ref="E35:F35"/>
    <mergeCell ref="E23:F23"/>
    <mergeCell ref="E24:F24"/>
    <mergeCell ref="E25:F25"/>
    <mergeCell ref="E26:F26"/>
    <mergeCell ref="E27:F27"/>
    <mergeCell ref="E28:F28"/>
    <mergeCell ref="E29:F29"/>
    <mergeCell ref="E30:F30"/>
    <mergeCell ref="E31:F31"/>
    <mergeCell ref="E79:F79"/>
    <mergeCell ref="E80:F80"/>
    <mergeCell ref="E81:F81"/>
    <mergeCell ref="E82:F82"/>
    <mergeCell ref="E83:F83"/>
    <mergeCell ref="E75:F75"/>
    <mergeCell ref="E76:F76"/>
    <mergeCell ref="E77:F77"/>
    <mergeCell ref="E78:F78"/>
    <mergeCell ref="E89:F89"/>
    <mergeCell ref="E90:F90"/>
    <mergeCell ref="E91:F91"/>
    <mergeCell ref="E92:F92"/>
    <mergeCell ref="E93:F93"/>
    <mergeCell ref="E84:F84"/>
    <mergeCell ref="E85:F85"/>
    <mergeCell ref="E86:F86"/>
    <mergeCell ref="E87:F87"/>
    <mergeCell ref="E88:F88"/>
    <mergeCell ref="E99:F99"/>
    <mergeCell ref="E100:F100"/>
    <mergeCell ref="E101:F101"/>
    <mergeCell ref="E102:F102"/>
    <mergeCell ref="E103:F103"/>
    <mergeCell ref="E94:F94"/>
    <mergeCell ref="E95:F95"/>
    <mergeCell ref="E96:F96"/>
    <mergeCell ref="E97:F97"/>
    <mergeCell ref="E98:F98"/>
    <mergeCell ref="E109:F109"/>
    <mergeCell ref="E110:F110"/>
    <mergeCell ref="E111:F111"/>
    <mergeCell ref="E112:F112"/>
    <mergeCell ref="E113:F113"/>
    <mergeCell ref="E104:F104"/>
    <mergeCell ref="E105:F105"/>
    <mergeCell ref="E106:F106"/>
    <mergeCell ref="E107:F107"/>
    <mergeCell ref="E108:F108"/>
    <mergeCell ref="E119:F119"/>
    <mergeCell ref="E120:F120"/>
    <mergeCell ref="E121:F121"/>
    <mergeCell ref="E122:F122"/>
    <mergeCell ref="E123:F123"/>
    <mergeCell ref="E114:F114"/>
    <mergeCell ref="E115:F115"/>
    <mergeCell ref="E116:F116"/>
    <mergeCell ref="E117:F117"/>
    <mergeCell ref="E118:F118"/>
    <mergeCell ref="E129:F129"/>
    <mergeCell ref="E130:F130"/>
    <mergeCell ref="E131:F131"/>
    <mergeCell ref="E132:F132"/>
    <mergeCell ref="E124:F124"/>
    <mergeCell ref="E125:F125"/>
    <mergeCell ref="E126:F126"/>
    <mergeCell ref="E127:F127"/>
    <mergeCell ref="E128:F12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44"/>
  <sheetViews>
    <sheetView topLeftCell="A118" zoomScale="90" zoomScaleNormal="90" workbookViewId="0">
      <selection activeCell="D22" sqref="D22:D132"/>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2">
        <f>N2/N3</f>
        <v>1</v>
      </c>
      <c r="O1" t="s">
        <v>187</v>
      </c>
    </row>
    <row r="2" spans="1:15" ht="15.75" customHeight="1">
      <c r="A2" s="126"/>
      <c r="B2" s="139" t="s">
        <v>139</v>
      </c>
      <c r="C2" s="134"/>
      <c r="D2" s="134"/>
      <c r="E2" s="134"/>
      <c r="F2" s="134"/>
      <c r="G2" s="134"/>
      <c r="H2" s="134"/>
      <c r="I2" s="134"/>
      <c r="J2" s="134"/>
      <c r="K2" s="140" t="s">
        <v>145</v>
      </c>
      <c r="L2" s="127"/>
      <c r="N2">
        <v>12590.35</v>
      </c>
      <c r="O2" t="s">
        <v>188</v>
      </c>
    </row>
    <row r="3" spans="1:15" ht="12.75" customHeight="1">
      <c r="A3" s="126"/>
      <c r="B3" s="136" t="s">
        <v>140</v>
      </c>
      <c r="C3" s="134"/>
      <c r="D3" s="134"/>
      <c r="E3" s="134"/>
      <c r="F3" s="134"/>
      <c r="G3" s="134"/>
      <c r="H3" s="134"/>
      <c r="I3" s="134"/>
      <c r="J3" s="134"/>
      <c r="K3" s="134"/>
      <c r="L3" s="127"/>
      <c r="N3">
        <v>12590.35</v>
      </c>
      <c r="O3" t="s">
        <v>189</v>
      </c>
    </row>
    <row r="4" spans="1:15" ht="12.75" customHeight="1">
      <c r="A4" s="126"/>
      <c r="B4" s="136" t="s">
        <v>141</v>
      </c>
      <c r="C4" s="134"/>
      <c r="D4" s="134"/>
      <c r="E4" s="134"/>
      <c r="F4" s="134"/>
      <c r="G4" s="134"/>
      <c r="H4" s="134"/>
      <c r="I4" s="134"/>
      <c r="J4" s="134"/>
      <c r="K4" s="134"/>
      <c r="L4" s="127"/>
    </row>
    <row r="5" spans="1:15" ht="12.75" customHeight="1">
      <c r="A5" s="126"/>
      <c r="B5" s="136" t="s">
        <v>142</v>
      </c>
      <c r="C5" s="134"/>
      <c r="D5" s="134"/>
      <c r="E5" s="134"/>
      <c r="F5" s="134"/>
      <c r="G5" s="134"/>
      <c r="H5" s="134"/>
      <c r="I5" s="134"/>
      <c r="J5" s="134"/>
      <c r="K5" s="134"/>
      <c r="L5" s="127"/>
    </row>
    <row r="6" spans="1:15" ht="12.75" customHeight="1">
      <c r="A6" s="126"/>
      <c r="B6" s="136" t="s">
        <v>143</v>
      </c>
      <c r="C6" s="134"/>
      <c r="D6" s="134"/>
      <c r="E6" s="134"/>
      <c r="F6" s="134"/>
      <c r="G6" s="134"/>
      <c r="H6" s="134"/>
      <c r="I6" s="134"/>
      <c r="J6" s="134"/>
      <c r="K6" s="134"/>
      <c r="L6" s="127"/>
    </row>
    <row r="7" spans="1:15" ht="12.75" customHeight="1">
      <c r="A7" s="126"/>
      <c r="B7" s="136" t="s">
        <v>144</v>
      </c>
      <c r="C7" s="134"/>
      <c r="D7" s="134"/>
      <c r="E7" s="134"/>
      <c r="F7" s="134"/>
      <c r="G7" s="134"/>
      <c r="H7" s="134"/>
      <c r="I7" s="134"/>
      <c r="J7" s="134"/>
      <c r="K7" s="134"/>
      <c r="L7" s="127"/>
    </row>
    <row r="8" spans="1:15" ht="12.75" customHeight="1">
      <c r="A8" s="126"/>
      <c r="B8" s="134"/>
      <c r="C8" s="134"/>
      <c r="D8" s="134"/>
      <c r="E8" s="134"/>
      <c r="F8" s="134"/>
      <c r="G8" s="134"/>
      <c r="H8" s="134"/>
      <c r="I8" s="134"/>
      <c r="J8" s="134"/>
      <c r="K8" s="134"/>
      <c r="L8" s="127"/>
    </row>
    <row r="9" spans="1:15" ht="12.75" customHeight="1">
      <c r="A9" s="126"/>
      <c r="B9" s="113" t="s">
        <v>5</v>
      </c>
      <c r="C9" s="114"/>
      <c r="D9" s="114"/>
      <c r="E9" s="114"/>
      <c r="F9" s="115"/>
      <c r="G9" s="110"/>
      <c r="H9" s="111" t="s">
        <v>12</v>
      </c>
      <c r="I9" s="134"/>
      <c r="J9" s="134"/>
      <c r="K9" s="111" t="s">
        <v>201</v>
      </c>
      <c r="L9" s="127"/>
    </row>
    <row r="10" spans="1:15" ht="15" customHeight="1">
      <c r="A10" s="126"/>
      <c r="B10" s="126" t="s">
        <v>719</v>
      </c>
      <c r="C10" s="134"/>
      <c r="D10" s="134"/>
      <c r="E10" s="134"/>
      <c r="F10" s="127"/>
      <c r="G10" s="128"/>
      <c r="H10" s="128" t="s">
        <v>719</v>
      </c>
      <c r="I10" s="134"/>
      <c r="J10" s="134"/>
      <c r="K10" s="149">
        <f>IF(Invoice!J10&lt;&gt;"",Invoice!J10,"")</f>
        <v>51458</v>
      </c>
      <c r="L10" s="127"/>
    </row>
    <row r="11" spans="1:15" ht="12.75" customHeight="1">
      <c r="A11" s="126"/>
      <c r="B11" s="126" t="s">
        <v>720</v>
      </c>
      <c r="C11" s="134"/>
      <c r="D11" s="134"/>
      <c r="E11" s="134"/>
      <c r="F11" s="127"/>
      <c r="G11" s="128"/>
      <c r="H11" s="128" t="s">
        <v>720</v>
      </c>
      <c r="I11" s="134"/>
      <c r="J11" s="134"/>
      <c r="K11" s="150"/>
      <c r="L11" s="127"/>
    </row>
    <row r="12" spans="1:15" ht="12.75" customHeight="1">
      <c r="A12" s="126"/>
      <c r="B12" s="126" t="s">
        <v>721</v>
      </c>
      <c r="C12" s="134"/>
      <c r="D12" s="134"/>
      <c r="E12" s="134"/>
      <c r="F12" s="127"/>
      <c r="G12" s="128"/>
      <c r="H12" s="128" t="s">
        <v>721</v>
      </c>
      <c r="I12" s="134"/>
      <c r="J12" s="134"/>
      <c r="K12" s="134"/>
      <c r="L12" s="127"/>
    </row>
    <row r="13" spans="1:15" ht="12.75" customHeight="1">
      <c r="A13" s="126"/>
      <c r="B13" s="126" t="s">
        <v>722</v>
      </c>
      <c r="C13" s="134"/>
      <c r="D13" s="134"/>
      <c r="E13" s="134"/>
      <c r="F13" s="127"/>
      <c r="G13" s="128"/>
      <c r="H13" s="128" t="s">
        <v>722</v>
      </c>
      <c r="I13" s="134"/>
      <c r="J13" s="134"/>
      <c r="K13" s="111" t="s">
        <v>16</v>
      </c>
      <c r="L13" s="127"/>
    </row>
    <row r="14" spans="1:15" ht="15" customHeight="1">
      <c r="A14" s="126"/>
      <c r="B14" s="126" t="s">
        <v>157</v>
      </c>
      <c r="C14" s="134"/>
      <c r="D14" s="134"/>
      <c r="E14" s="134"/>
      <c r="F14" s="127"/>
      <c r="G14" s="128"/>
      <c r="H14" s="128" t="s">
        <v>157</v>
      </c>
      <c r="I14" s="134"/>
      <c r="J14" s="134"/>
      <c r="K14" s="151">
        <f>Invoice!J14</f>
        <v>45188</v>
      </c>
      <c r="L14" s="127"/>
    </row>
    <row r="15" spans="1:15" ht="15" customHeight="1">
      <c r="A15" s="126"/>
      <c r="B15" s="6" t="s">
        <v>11</v>
      </c>
      <c r="C15" s="7"/>
      <c r="D15" s="7"/>
      <c r="E15" s="7"/>
      <c r="F15" s="8"/>
      <c r="G15" s="128"/>
      <c r="H15" s="9" t="s">
        <v>11</v>
      </c>
      <c r="I15" s="134"/>
      <c r="J15" s="134"/>
      <c r="K15" s="152"/>
      <c r="L15" s="127"/>
    </row>
    <row r="16" spans="1:15" ht="15" customHeight="1">
      <c r="A16" s="126"/>
      <c r="B16" s="134"/>
      <c r="C16" s="134"/>
      <c r="D16" s="134"/>
      <c r="E16" s="134"/>
      <c r="F16" s="134"/>
      <c r="G16" s="134"/>
      <c r="H16" s="134"/>
      <c r="I16" s="138" t="s">
        <v>147</v>
      </c>
      <c r="J16" s="138" t="s">
        <v>147</v>
      </c>
      <c r="K16" s="142">
        <v>40034</v>
      </c>
      <c r="L16" s="127"/>
    </row>
    <row r="17" spans="1:12" ht="12.75" customHeight="1">
      <c r="A17" s="126"/>
      <c r="B17" s="134" t="s">
        <v>723</v>
      </c>
      <c r="C17" s="134"/>
      <c r="D17" s="134"/>
      <c r="E17" s="134"/>
      <c r="F17" s="134"/>
      <c r="G17" s="134"/>
      <c r="H17" s="134"/>
      <c r="I17" s="138" t="s">
        <v>148</v>
      </c>
      <c r="J17" s="138" t="s">
        <v>148</v>
      </c>
      <c r="K17" s="142" t="str">
        <f>IF(Invoice!J17&lt;&gt;"",Invoice!J17,"")</f>
        <v>Sunny</v>
      </c>
      <c r="L17" s="127"/>
    </row>
    <row r="18" spans="1:12" ht="18" customHeight="1">
      <c r="A18" s="126"/>
      <c r="B18" s="134" t="s">
        <v>724</v>
      </c>
      <c r="C18" s="134"/>
      <c r="D18" s="134"/>
      <c r="E18" s="134"/>
      <c r="F18" s="134"/>
      <c r="G18" s="134"/>
      <c r="H18" s="134"/>
      <c r="I18" s="137" t="s">
        <v>264</v>
      </c>
      <c r="J18" s="137" t="s">
        <v>264</v>
      </c>
      <c r="K18" s="116" t="s">
        <v>282</v>
      </c>
      <c r="L18" s="127"/>
    </row>
    <row r="19" spans="1:12" ht="12.75" customHeight="1">
      <c r="A19" s="126"/>
      <c r="B19" s="134"/>
      <c r="C19" s="134"/>
      <c r="D19" s="134"/>
      <c r="E19" s="134"/>
      <c r="F19" s="134"/>
      <c r="G19" s="134"/>
      <c r="H19" s="134"/>
      <c r="I19" s="134"/>
      <c r="J19" s="134"/>
      <c r="K19" s="134"/>
      <c r="L19" s="127"/>
    </row>
    <row r="20" spans="1:12" ht="12.75" customHeight="1">
      <c r="A20" s="126"/>
      <c r="B20" s="112" t="s">
        <v>204</v>
      </c>
      <c r="C20" s="112" t="s">
        <v>205</v>
      </c>
      <c r="D20" s="112" t="s">
        <v>290</v>
      </c>
      <c r="E20" s="129" t="s">
        <v>206</v>
      </c>
      <c r="F20" s="153" t="s">
        <v>207</v>
      </c>
      <c r="G20" s="154"/>
      <c r="H20" s="112" t="s">
        <v>174</v>
      </c>
      <c r="I20" s="112" t="s">
        <v>208</v>
      </c>
      <c r="J20" s="112" t="s">
        <v>208</v>
      </c>
      <c r="K20" s="112" t="s">
        <v>26</v>
      </c>
      <c r="L20" s="127"/>
    </row>
    <row r="21" spans="1:12" ht="12.75" customHeight="1">
      <c r="A21" s="126"/>
      <c r="B21" s="117"/>
      <c r="C21" s="117"/>
      <c r="D21" s="117"/>
      <c r="E21" s="118"/>
      <c r="F21" s="155"/>
      <c r="G21" s="156"/>
      <c r="H21" s="117" t="s">
        <v>146</v>
      </c>
      <c r="I21" s="117"/>
      <c r="J21" s="117"/>
      <c r="K21" s="117"/>
      <c r="L21" s="127"/>
    </row>
    <row r="22" spans="1:12" ht="24" customHeight="1">
      <c r="A22" s="126"/>
      <c r="B22" s="119">
        <f>'Tax Invoice'!D18</f>
        <v>8</v>
      </c>
      <c r="C22" s="10" t="s">
        <v>725</v>
      </c>
      <c r="D22" s="10" t="s">
        <v>725</v>
      </c>
      <c r="E22" s="130" t="s">
        <v>30</v>
      </c>
      <c r="F22" s="144" t="s">
        <v>279</v>
      </c>
      <c r="G22" s="145"/>
      <c r="H22" s="11" t="s">
        <v>726</v>
      </c>
      <c r="I22" s="14">
        <f t="shared" ref="I22:I53" si="0">ROUNDUP(J22*$N$1,2)</f>
        <v>7.5</v>
      </c>
      <c r="J22" s="14">
        <v>7.5</v>
      </c>
      <c r="K22" s="121">
        <f t="shared" ref="K22:K53" si="1">I22*B22</f>
        <v>60</v>
      </c>
      <c r="L22" s="127"/>
    </row>
    <row r="23" spans="1:12" ht="24" customHeight="1">
      <c r="A23" s="126"/>
      <c r="B23" s="119">
        <f>'Tax Invoice'!D19</f>
        <v>48</v>
      </c>
      <c r="C23" s="10" t="s">
        <v>586</v>
      </c>
      <c r="D23" s="10" t="s">
        <v>586</v>
      </c>
      <c r="E23" s="130"/>
      <c r="F23" s="144"/>
      <c r="G23" s="145"/>
      <c r="H23" s="11" t="s">
        <v>281</v>
      </c>
      <c r="I23" s="14">
        <f t="shared" si="0"/>
        <v>12.15</v>
      </c>
      <c r="J23" s="14">
        <v>12.15</v>
      </c>
      <c r="K23" s="121">
        <f t="shared" si="1"/>
        <v>583.20000000000005</v>
      </c>
      <c r="L23" s="127"/>
    </row>
    <row r="24" spans="1:12" ht="12.75" customHeight="1">
      <c r="A24" s="126"/>
      <c r="B24" s="119">
        <f>'Tax Invoice'!D20</f>
        <v>24</v>
      </c>
      <c r="C24" s="10" t="s">
        <v>727</v>
      </c>
      <c r="D24" s="10" t="s">
        <v>727</v>
      </c>
      <c r="E24" s="130" t="s">
        <v>28</v>
      </c>
      <c r="F24" s="144" t="s">
        <v>279</v>
      </c>
      <c r="G24" s="145"/>
      <c r="H24" s="11" t="s">
        <v>728</v>
      </c>
      <c r="I24" s="14">
        <f t="shared" si="0"/>
        <v>5</v>
      </c>
      <c r="J24" s="14">
        <v>5</v>
      </c>
      <c r="K24" s="121">
        <f t="shared" si="1"/>
        <v>120</v>
      </c>
      <c r="L24" s="127"/>
    </row>
    <row r="25" spans="1:12" ht="12.75" customHeight="1">
      <c r="A25" s="126"/>
      <c r="B25" s="119">
        <f>'Tax Invoice'!D21</f>
        <v>24</v>
      </c>
      <c r="C25" s="10" t="s">
        <v>727</v>
      </c>
      <c r="D25" s="10" t="s">
        <v>727</v>
      </c>
      <c r="E25" s="130" t="s">
        <v>30</v>
      </c>
      <c r="F25" s="144" t="s">
        <v>279</v>
      </c>
      <c r="G25" s="145"/>
      <c r="H25" s="11" t="s">
        <v>728</v>
      </c>
      <c r="I25" s="14">
        <f t="shared" si="0"/>
        <v>5</v>
      </c>
      <c r="J25" s="14">
        <v>5</v>
      </c>
      <c r="K25" s="121">
        <f t="shared" si="1"/>
        <v>120</v>
      </c>
      <c r="L25" s="127"/>
    </row>
    <row r="26" spans="1:12" ht="24" customHeight="1">
      <c r="A26" s="126"/>
      <c r="B26" s="119">
        <f>'Tax Invoice'!D22</f>
        <v>6</v>
      </c>
      <c r="C26" s="10" t="s">
        <v>729</v>
      </c>
      <c r="D26" s="10" t="s">
        <v>729</v>
      </c>
      <c r="E26" s="130" t="s">
        <v>216</v>
      </c>
      <c r="F26" s="144"/>
      <c r="G26" s="145"/>
      <c r="H26" s="11" t="s">
        <v>730</v>
      </c>
      <c r="I26" s="14">
        <f t="shared" si="0"/>
        <v>12.15</v>
      </c>
      <c r="J26" s="14">
        <v>12.15</v>
      </c>
      <c r="K26" s="121">
        <f t="shared" si="1"/>
        <v>72.900000000000006</v>
      </c>
      <c r="L26" s="127"/>
    </row>
    <row r="27" spans="1:12" ht="24" customHeight="1">
      <c r="A27" s="126"/>
      <c r="B27" s="119">
        <f>'Tax Invoice'!D23</f>
        <v>2</v>
      </c>
      <c r="C27" s="10" t="s">
        <v>729</v>
      </c>
      <c r="D27" s="10" t="s">
        <v>729</v>
      </c>
      <c r="E27" s="130" t="s">
        <v>273</v>
      </c>
      <c r="F27" s="144"/>
      <c r="G27" s="145"/>
      <c r="H27" s="11" t="s">
        <v>730</v>
      </c>
      <c r="I27" s="14">
        <f t="shared" si="0"/>
        <v>12.15</v>
      </c>
      <c r="J27" s="14">
        <v>12.15</v>
      </c>
      <c r="K27" s="121">
        <f t="shared" si="1"/>
        <v>24.3</v>
      </c>
      <c r="L27" s="127"/>
    </row>
    <row r="28" spans="1:12" ht="24" customHeight="1">
      <c r="A28" s="126"/>
      <c r="B28" s="119">
        <f>'Tax Invoice'!D24</f>
        <v>6</v>
      </c>
      <c r="C28" s="10" t="s">
        <v>731</v>
      </c>
      <c r="D28" s="10" t="s">
        <v>731</v>
      </c>
      <c r="E28" s="130" t="s">
        <v>112</v>
      </c>
      <c r="F28" s="144"/>
      <c r="G28" s="145"/>
      <c r="H28" s="11" t="s">
        <v>732</v>
      </c>
      <c r="I28" s="14">
        <f t="shared" si="0"/>
        <v>12.15</v>
      </c>
      <c r="J28" s="14">
        <v>12.15</v>
      </c>
      <c r="K28" s="121">
        <f t="shared" si="1"/>
        <v>72.900000000000006</v>
      </c>
      <c r="L28" s="127"/>
    </row>
    <row r="29" spans="1:12" ht="24" customHeight="1">
      <c r="A29" s="126"/>
      <c r="B29" s="119">
        <f>'Tax Invoice'!D25</f>
        <v>2</v>
      </c>
      <c r="C29" s="10" t="s">
        <v>731</v>
      </c>
      <c r="D29" s="10" t="s">
        <v>731</v>
      </c>
      <c r="E29" s="130" t="s">
        <v>219</v>
      </c>
      <c r="F29" s="144"/>
      <c r="G29" s="145"/>
      <c r="H29" s="11" t="s">
        <v>732</v>
      </c>
      <c r="I29" s="14">
        <f t="shared" si="0"/>
        <v>12.15</v>
      </c>
      <c r="J29" s="14">
        <v>12.15</v>
      </c>
      <c r="K29" s="121">
        <f t="shared" si="1"/>
        <v>24.3</v>
      </c>
      <c r="L29" s="127"/>
    </row>
    <row r="30" spans="1:12" ht="24" customHeight="1">
      <c r="A30" s="126"/>
      <c r="B30" s="119">
        <f>'Tax Invoice'!D26</f>
        <v>2</v>
      </c>
      <c r="C30" s="10" t="s">
        <v>731</v>
      </c>
      <c r="D30" s="10" t="s">
        <v>731</v>
      </c>
      <c r="E30" s="130" t="s">
        <v>269</v>
      </c>
      <c r="F30" s="144"/>
      <c r="G30" s="145"/>
      <c r="H30" s="11" t="s">
        <v>732</v>
      </c>
      <c r="I30" s="14">
        <f t="shared" si="0"/>
        <v>12.15</v>
      </c>
      <c r="J30" s="14">
        <v>12.15</v>
      </c>
      <c r="K30" s="121">
        <f t="shared" si="1"/>
        <v>24.3</v>
      </c>
      <c r="L30" s="127"/>
    </row>
    <row r="31" spans="1:12" ht="24" customHeight="1">
      <c r="A31" s="126"/>
      <c r="B31" s="119">
        <f>'Tax Invoice'!D27</f>
        <v>2</v>
      </c>
      <c r="C31" s="10" t="s">
        <v>731</v>
      </c>
      <c r="D31" s="10" t="s">
        <v>731</v>
      </c>
      <c r="E31" s="130" t="s">
        <v>271</v>
      </c>
      <c r="F31" s="144"/>
      <c r="G31" s="145"/>
      <c r="H31" s="11" t="s">
        <v>732</v>
      </c>
      <c r="I31" s="14">
        <f t="shared" si="0"/>
        <v>12.15</v>
      </c>
      <c r="J31" s="14">
        <v>12.15</v>
      </c>
      <c r="K31" s="121">
        <f t="shared" si="1"/>
        <v>24.3</v>
      </c>
      <c r="L31" s="127"/>
    </row>
    <row r="32" spans="1:12" ht="24" customHeight="1">
      <c r="A32" s="126"/>
      <c r="B32" s="119">
        <f>'Tax Invoice'!D28</f>
        <v>2</v>
      </c>
      <c r="C32" s="10" t="s">
        <v>731</v>
      </c>
      <c r="D32" s="10" t="s">
        <v>731</v>
      </c>
      <c r="E32" s="130" t="s">
        <v>276</v>
      </c>
      <c r="F32" s="144"/>
      <c r="G32" s="145"/>
      <c r="H32" s="11" t="s">
        <v>732</v>
      </c>
      <c r="I32" s="14">
        <f t="shared" si="0"/>
        <v>12.15</v>
      </c>
      <c r="J32" s="14">
        <v>12.15</v>
      </c>
      <c r="K32" s="121">
        <f t="shared" si="1"/>
        <v>24.3</v>
      </c>
      <c r="L32" s="127"/>
    </row>
    <row r="33" spans="1:12" ht="12.75" customHeight="1">
      <c r="A33" s="126"/>
      <c r="B33" s="119">
        <f>'Tax Invoice'!D29</f>
        <v>6</v>
      </c>
      <c r="C33" s="10" t="s">
        <v>733</v>
      </c>
      <c r="D33" s="10" t="s">
        <v>862</v>
      </c>
      <c r="E33" s="130" t="s">
        <v>734</v>
      </c>
      <c r="F33" s="144" t="s">
        <v>115</v>
      </c>
      <c r="G33" s="145"/>
      <c r="H33" s="11" t="s">
        <v>735</v>
      </c>
      <c r="I33" s="14">
        <f t="shared" si="0"/>
        <v>15.72</v>
      </c>
      <c r="J33" s="14">
        <v>15.72</v>
      </c>
      <c r="K33" s="121">
        <f t="shared" si="1"/>
        <v>94.320000000000007</v>
      </c>
      <c r="L33" s="127"/>
    </row>
    <row r="34" spans="1:12" ht="12.75" customHeight="1">
      <c r="A34" s="126"/>
      <c r="B34" s="119">
        <f>'Tax Invoice'!D30</f>
        <v>2</v>
      </c>
      <c r="C34" s="10" t="s">
        <v>733</v>
      </c>
      <c r="D34" s="10" t="s">
        <v>863</v>
      </c>
      <c r="E34" s="130" t="s">
        <v>736</v>
      </c>
      <c r="F34" s="144" t="s">
        <v>115</v>
      </c>
      <c r="G34" s="145"/>
      <c r="H34" s="11" t="s">
        <v>735</v>
      </c>
      <c r="I34" s="14">
        <f t="shared" si="0"/>
        <v>17.149999999999999</v>
      </c>
      <c r="J34" s="14">
        <v>17.149999999999999</v>
      </c>
      <c r="K34" s="121">
        <f t="shared" si="1"/>
        <v>34.299999999999997</v>
      </c>
      <c r="L34" s="127"/>
    </row>
    <row r="35" spans="1:12" ht="24" customHeight="1">
      <c r="A35" s="126"/>
      <c r="B35" s="119">
        <f>'Tax Invoice'!D31</f>
        <v>1</v>
      </c>
      <c r="C35" s="10" t="s">
        <v>737</v>
      </c>
      <c r="D35" s="10" t="s">
        <v>737</v>
      </c>
      <c r="E35" s="130" t="s">
        <v>34</v>
      </c>
      <c r="F35" s="144" t="s">
        <v>112</v>
      </c>
      <c r="G35" s="145"/>
      <c r="H35" s="11" t="s">
        <v>738</v>
      </c>
      <c r="I35" s="14">
        <f t="shared" si="0"/>
        <v>16.43</v>
      </c>
      <c r="J35" s="14">
        <v>16.43</v>
      </c>
      <c r="K35" s="121">
        <f t="shared" si="1"/>
        <v>16.43</v>
      </c>
      <c r="L35" s="127"/>
    </row>
    <row r="36" spans="1:12" ht="24" customHeight="1">
      <c r="A36" s="126"/>
      <c r="B36" s="119">
        <f>'Tax Invoice'!D32</f>
        <v>2</v>
      </c>
      <c r="C36" s="10" t="s">
        <v>739</v>
      </c>
      <c r="D36" s="10" t="s">
        <v>739</v>
      </c>
      <c r="E36" s="130" t="s">
        <v>31</v>
      </c>
      <c r="F36" s="144"/>
      <c r="G36" s="145"/>
      <c r="H36" s="11" t="s">
        <v>740</v>
      </c>
      <c r="I36" s="14">
        <f t="shared" si="0"/>
        <v>28.22</v>
      </c>
      <c r="J36" s="14">
        <v>28.22</v>
      </c>
      <c r="K36" s="121">
        <f t="shared" si="1"/>
        <v>56.44</v>
      </c>
      <c r="L36" s="127"/>
    </row>
    <row r="37" spans="1:12" ht="24" customHeight="1">
      <c r="A37" s="126"/>
      <c r="B37" s="119">
        <f>'Tax Invoice'!D33</f>
        <v>2</v>
      </c>
      <c r="C37" s="10" t="s">
        <v>741</v>
      </c>
      <c r="D37" s="10" t="s">
        <v>741</v>
      </c>
      <c r="E37" s="130" t="s">
        <v>31</v>
      </c>
      <c r="F37" s="144"/>
      <c r="G37" s="145"/>
      <c r="H37" s="11" t="s">
        <v>742</v>
      </c>
      <c r="I37" s="14">
        <f t="shared" si="0"/>
        <v>21.08</v>
      </c>
      <c r="J37" s="14">
        <v>21.08</v>
      </c>
      <c r="K37" s="121">
        <f t="shared" si="1"/>
        <v>42.16</v>
      </c>
      <c r="L37" s="127"/>
    </row>
    <row r="38" spans="1:12" ht="36" customHeight="1">
      <c r="A38" s="126"/>
      <c r="B38" s="119">
        <f>'Tax Invoice'!D34</f>
        <v>2</v>
      </c>
      <c r="C38" s="10" t="s">
        <v>743</v>
      </c>
      <c r="D38" s="10" t="s">
        <v>743</v>
      </c>
      <c r="E38" s="130" t="s">
        <v>112</v>
      </c>
      <c r="F38" s="144"/>
      <c r="G38" s="145"/>
      <c r="H38" s="11" t="s">
        <v>870</v>
      </c>
      <c r="I38" s="14">
        <f t="shared" si="0"/>
        <v>31.79</v>
      </c>
      <c r="J38" s="14">
        <v>31.79</v>
      </c>
      <c r="K38" s="121">
        <f t="shared" si="1"/>
        <v>63.58</v>
      </c>
      <c r="L38" s="127"/>
    </row>
    <row r="39" spans="1:12" ht="24" customHeight="1">
      <c r="A39" s="126"/>
      <c r="B39" s="119">
        <f>'Tax Invoice'!D35</f>
        <v>2</v>
      </c>
      <c r="C39" s="10" t="s">
        <v>744</v>
      </c>
      <c r="D39" s="10" t="s">
        <v>744</v>
      </c>
      <c r="E39" s="130" t="s">
        <v>42</v>
      </c>
      <c r="F39" s="144" t="s">
        <v>745</v>
      </c>
      <c r="G39" s="145"/>
      <c r="H39" s="11" t="s">
        <v>746</v>
      </c>
      <c r="I39" s="14">
        <f t="shared" si="0"/>
        <v>26.44</v>
      </c>
      <c r="J39" s="14">
        <v>26.44</v>
      </c>
      <c r="K39" s="121">
        <f t="shared" si="1"/>
        <v>52.88</v>
      </c>
      <c r="L39" s="127"/>
    </row>
    <row r="40" spans="1:12" ht="24" customHeight="1">
      <c r="A40" s="126"/>
      <c r="B40" s="119">
        <f>'Tax Invoice'!D36</f>
        <v>4</v>
      </c>
      <c r="C40" s="10" t="s">
        <v>747</v>
      </c>
      <c r="D40" s="10" t="s">
        <v>747</v>
      </c>
      <c r="E40" s="130" t="s">
        <v>39</v>
      </c>
      <c r="F40" s="144" t="s">
        <v>279</v>
      </c>
      <c r="G40" s="145"/>
      <c r="H40" s="11" t="s">
        <v>748</v>
      </c>
      <c r="I40" s="14">
        <f t="shared" si="0"/>
        <v>26.44</v>
      </c>
      <c r="J40" s="14">
        <v>26.44</v>
      </c>
      <c r="K40" s="121">
        <f t="shared" si="1"/>
        <v>105.76</v>
      </c>
      <c r="L40" s="127"/>
    </row>
    <row r="41" spans="1:12" ht="24" customHeight="1">
      <c r="A41" s="126"/>
      <c r="B41" s="119">
        <f>'Tax Invoice'!D37</f>
        <v>2</v>
      </c>
      <c r="C41" s="10" t="s">
        <v>747</v>
      </c>
      <c r="D41" s="10" t="s">
        <v>747</v>
      </c>
      <c r="E41" s="130" t="s">
        <v>42</v>
      </c>
      <c r="F41" s="144" t="s">
        <v>279</v>
      </c>
      <c r="G41" s="145"/>
      <c r="H41" s="11" t="s">
        <v>748</v>
      </c>
      <c r="I41" s="14">
        <f t="shared" si="0"/>
        <v>26.44</v>
      </c>
      <c r="J41" s="14">
        <v>26.44</v>
      </c>
      <c r="K41" s="121">
        <f t="shared" si="1"/>
        <v>52.88</v>
      </c>
      <c r="L41" s="127"/>
    </row>
    <row r="42" spans="1:12" ht="24" customHeight="1">
      <c r="A42" s="126"/>
      <c r="B42" s="119">
        <f>'Tax Invoice'!D38</f>
        <v>4</v>
      </c>
      <c r="C42" s="10" t="s">
        <v>749</v>
      </c>
      <c r="D42" s="10" t="s">
        <v>749</v>
      </c>
      <c r="E42" s="130" t="s">
        <v>40</v>
      </c>
      <c r="F42" s="144" t="s">
        <v>750</v>
      </c>
      <c r="G42" s="145"/>
      <c r="H42" s="11" t="s">
        <v>751</v>
      </c>
      <c r="I42" s="14">
        <f t="shared" si="0"/>
        <v>13.22</v>
      </c>
      <c r="J42" s="14">
        <v>13.22</v>
      </c>
      <c r="K42" s="121">
        <f t="shared" si="1"/>
        <v>52.88</v>
      </c>
      <c r="L42" s="127"/>
    </row>
    <row r="43" spans="1:12" ht="24" customHeight="1">
      <c r="A43" s="126"/>
      <c r="B43" s="119">
        <f>'Tax Invoice'!D39</f>
        <v>2</v>
      </c>
      <c r="C43" s="10" t="s">
        <v>752</v>
      </c>
      <c r="D43" s="10" t="s">
        <v>752</v>
      </c>
      <c r="E43" s="130" t="s">
        <v>679</v>
      </c>
      <c r="F43" s="144"/>
      <c r="G43" s="145"/>
      <c r="H43" s="11" t="s">
        <v>871</v>
      </c>
      <c r="I43" s="14">
        <f t="shared" si="0"/>
        <v>10.36</v>
      </c>
      <c r="J43" s="14">
        <v>10.36</v>
      </c>
      <c r="K43" s="121">
        <f t="shared" si="1"/>
        <v>20.72</v>
      </c>
      <c r="L43" s="127"/>
    </row>
    <row r="44" spans="1:12" ht="24" customHeight="1">
      <c r="A44" s="126"/>
      <c r="B44" s="119">
        <f>'Tax Invoice'!D40</f>
        <v>12</v>
      </c>
      <c r="C44" s="10" t="s">
        <v>752</v>
      </c>
      <c r="D44" s="10" t="s">
        <v>752</v>
      </c>
      <c r="E44" s="130" t="s">
        <v>753</v>
      </c>
      <c r="F44" s="144"/>
      <c r="G44" s="145"/>
      <c r="H44" s="11" t="s">
        <v>871</v>
      </c>
      <c r="I44" s="14">
        <f t="shared" si="0"/>
        <v>10.36</v>
      </c>
      <c r="J44" s="14">
        <v>10.36</v>
      </c>
      <c r="K44" s="121">
        <f t="shared" si="1"/>
        <v>124.32</v>
      </c>
      <c r="L44" s="127"/>
    </row>
    <row r="45" spans="1:12" ht="12.75" customHeight="1">
      <c r="A45" s="126"/>
      <c r="B45" s="119">
        <f>'Tax Invoice'!D41</f>
        <v>2</v>
      </c>
      <c r="C45" s="10" t="s">
        <v>754</v>
      </c>
      <c r="D45" s="10" t="s">
        <v>754</v>
      </c>
      <c r="E45" s="130" t="s">
        <v>31</v>
      </c>
      <c r="F45" s="144" t="s">
        <v>278</v>
      </c>
      <c r="G45" s="145"/>
      <c r="H45" s="11" t="s">
        <v>755</v>
      </c>
      <c r="I45" s="14">
        <f t="shared" si="0"/>
        <v>22.86</v>
      </c>
      <c r="J45" s="14">
        <v>22.86</v>
      </c>
      <c r="K45" s="121">
        <f t="shared" si="1"/>
        <v>45.72</v>
      </c>
      <c r="L45" s="127"/>
    </row>
    <row r="46" spans="1:12" ht="24" customHeight="1">
      <c r="A46" s="126"/>
      <c r="B46" s="119">
        <f>'Tax Invoice'!D42</f>
        <v>4</v>
      </c>
      <c r="C46" s="10" t="s">
        <v>756</v>
      </c>
      <c r="D46" s="10" t="s">
        <v>756</v>
      </c>
      <c r="E46" s="130" t="s">
        <v>31</v>
      </c>
      <c r="F46" s="144"/>
      <c r="G46" s="145"/>
      <c r="H46" s="11" t="s">
        <v>757</v>
      </c>
      <c r="I46" s="14">
        <f t="shared" si="0"/>
        <v>13.93</v>
      </c>
      <c r="J46" s="14">
        <v>13.93</v>
      </c>
      <c r="K46" s="121">
        <f t="shared" si="1"/>
        <v>55.72</v>
      </c>
      <c r="L46" s="127"/>
    </row>
    <row r="47" spans="1:12" ht="24" customHeight="1">
      <c r="A47" s="126"/>
      <c r="B47" s="119">
        <f>'Tax Invoice'!D43</f>
        <v>16</v>
      </c>
      <c r="C47" s="10" t="s">
        <v>758</v>
      </c>
      <c r="D47" s="10" t="s">
        <v>758</v>
      </c>
      <c r="E47" s="130" t="s">
        <v>30</v>
      </c>
      <c r="F47" s="144"/>
      <c r="G47" s="145"/>
      <c r="H47" s="11" t="s">
        <v>759</v>
      </c>
      <c r="I47" s="14">
        <f t="shared" si="0"/>
        <v>28.22</v>
      </c>
      <c r="J47" s="14">
        <v>28.22</v>
      </c>
      <c r="K47" s="121">
        <f t="shared" si="1"/>
        <v>451.52</v>
      </c>
      <c r="L47" s="127"/>
    </row>
    <row r="48" spans="1:12" ht="24" customHeight="1">
      <c r="A48" s="126"/>
      <c r="B48" s="119">
        <f>'Tax Invoice'!D44</f>
        <v>2</v>
      </c>
      <c r="C48" s="10" t="s">
        <v>758</v>
      </c>
      <c r="D48" s="10" t="s">
        <v>758</v>
      </c>
      <c r="E48" s="130" t="s">
        <v>31</v>
      </c>
      <c r="F48" s="144"/>
      <c r="G48" s="145"/>
      <c r="H48" s="11" t="s">
        <v>759</v>
      </c>
      <c r="I48" s="14">
        <f t="shared" si="0"/>
        <v>28.22</v>
      </c>
      <c r="J48" s="14">
        <v>28.22</v>
      </c>
      <c r="K48" s="121">
        <f t="shared" si="1"/>
        <v>56.44</v>
      </c>
      <c r="L48" s="127"/>
    </row>
    <row r="49" spans="1:12" ht="24" customHeight="1">
      <c r="A49" s="126"/>
      <c r="B49" s="119">
        <f>'Tax Invoice'!D45</f>
        <v>4</v>
      </c>
      <c r="C49" s="10" t="s">
        <v>760</v>
      </c>
      <c r="D49" s="10" t="s">
        <v>760</v>
      </c>
      <c r="E49" s="130" t="s">
        <v>30</v>
      </c>
      <c r="F49" s="144" t="s">
        <v>278</v>
      </c>
      <c r="G49" s="145"/>
      <c r="H49" s="11" t="s">
        <v>761</v>
      </c>
      <c r="I49" s="14">
        <f t="shared" si="0"/>
        <v>21.08</v>
      </c>
      <c r="J49" s="14">
        <v>21.08</v>
      </c>
      <c r="K49" s="121">
        <f t="shared" si="1"/>
        <v>84.32</v>
      </c>
      <c r="L49" s="127"/>
    </row>
    <row r="50" spans="1:12" ht="24" customHeight="1">
      <c r="A50" s="126"/>
      <c r="B50" s="119">
        <f>'Tax Invoice'!D46</f>
        <v>4</v>
      </c>
      <c r="C50" s="10" t="s">
        <v>762</v>
      </c>
      <c r="D50" s="10" t="s">
        <v>762</v>
      </c>
      <c r="E50" s="130" t="s">
        <v>30</v>
      </c>
      <c r="F50" s="144" t="s">
        <v>279</v>
      </c>
      <c r="G50" s="145"/>
      <c r="H50" s="11" t="s">
        <v>763</v>
      </c>
      <c r="I50" s="14">
        <f t="shared" si="0"/>
        <v>21.08</v>
      </c>
      <c r="J50" s="14">
        <v>21.08</v>
      </c>
      <c r="K50" s="121">
        <f t="shared" si="1"/>
        <v>84.32</v>
      </c>
      <c r="L50" s="127"/>
    </row>
    <row r="51" spans="1:12" ht="24" customHeight="1">
      <c r="A51" s="126"/>
      <c r="B51" s="119">
        <f>'Tax Invoice'!D47</f>
        <v>6</v>
      </c>
      <c r="C51" s="10" t="s">
        <v>717</v>
      </c>
      <c r="D51" s="10" t="s">
        <v>717</v>
      </c>
      <c r="E51" s="130" t="s">
        <v>28</v>
      </c>
      <c r="F51" s="144"/>
      <c r="G51" s="145"/>
      <c r="H51" s="11" t="s">
        <v>718</v>
      </c>
      <c r="I51" s="14">
        <f t="shared" si="0"/>
        <v>21.08</v>
      </c>
      <c r="J51" s="14">
        <v>21.08</v>
      </c>
      <c r="K51" s="121">
        <f t="shared" si="1"/>
        <v>126.47999999999999</v>
      </c>
      <c r="L51" s="127"/>
    </row>
    <row r="52" spans="1:12" ht="24" customHeight="1">
      <c r="A52" s="126"/>
      <c r="B52" s="119">
        <f>'Tax Invoice'!D48</f>
        <v>3</v>
      </c>
      <c r="C52" s="10" t="s">
        <v>764</v>
      </c>
      <c r="D52" s="10" t="s">
        <v>764</v>
      </c>
      <c r="E52" s="130" t="s">
        <v>112</v>
      </c>
      <c r="F52" s="144" t="s">
        <v>115</v>
      </c>
      <c r="G52" s="145"/>
      <c r="H52" s="11" t="s">
        <v>872</v>
      </c>
      <c r="I52" s="14">
        <f t="shared" si="0"/>
        <v>53.23</v>
      </c>
      <c r="J52" s="14">
        <v>53.23</v>
      </c>
      <c r="K52" s="121">
        <f t="shared" si="1"/>
        <v>159.69</v>
      </c>
      <c r="L52" s="127"/>
    </row>
    <row r="53" spans="1:12" ht="24" customHeight="1">
      <c r="A53" s="126"/>
      <c r="B53" s="119">
        <f>'Tax Invoice'!D49</f>
        <v>2</v>
      </c>
      <c r="C53" s="10" t="s">
        <v>764</v>
      </c>
      <c r="D53" s="10" t="s">
        <v>764</v>
      </c>
      <c r="E53" s="130" t="s">
        <v>216</v>
      </c>
      <c r="F53" s="144" t="s">
        <v>115</v>
      </c>
      <c r="G53" s="145"/>
      <c r="H53" s="11" t="s">
        <v>872</v>
      </c>
      <c r="I53" s="14">
        <f t="shared" si="0"/>
        <v>53.23</v>
      </c>
      <c r="J53" s="14">
        <v>53.23</v>
      </c>
      <c r="K53" s="121">
        <f t="shared" si="1"/>
        <v>106.46</v>
      </c>
      <c r="L53" s="127"/>
    </row>
    <row r="54" spans="1:12" ht="24" customHeight="1">
      <c r="A54" s="126"/>
      <c r="B54" s="119">
        <f>'Tax Invoice'!D50</f>
        <v>2</v>
      </c>
      <c r="C54" s="10" t="s">
        <v>764</v>
      </c>
      <c r="D54" s="10" t="s">
        <v>764</v>
      </c>
      <c r="E54" s="130" t="s">
        <v>218</v>
      </c>
      <c r="F54" s="144" t="s">
        <v>279</v>
      </c>
      <c r="G54" s="145"/>
      <c r="H54" s="11" t="s">
        <v>872</v>
      </c>
      <c r="I54" s="14">
        <f t="shared" ref="I54:I85" si="2">ROUNDUP(J54*$N$1,2)</f>
        <v>53.23</v>
      </c>
      <c r="J54" s="14">
        <v>53.23</v>
      </c>
      <c r="K54" s="121">
        <f t="shared" ref="K54:K85" si="3">I54*B54</f>
        <v>106.46</v>
      </c>
      <c r="L54" s="127"/>
    </row>
    <row r="55" spans="1:12" ht="24" customHeight="1">
      <c r="A55" s="126"/>
      <c r="B55" s="119">
        <f>'Tax Invoice'!D51</f>
        <v>1</v>
      </c>
      <c r="C55" s="10" t="s">
        <v>764</v>
      </c>
      <c r="D55" s="10" t="s">
        <v>764</v>
      </c>
      <c r="E55" s="130" t="s">
        <v>273</v>
      </c>
      <c r="F55" s="144" t="s">
        <v>279</v>
      </c>
      <c r="G55" s="145"/>
      <c r="H55" s="11" t="s">
        <v>872</v>
      </c>
      <c r="I55" s="14">
        <f t="shared" si="2"/>
        <v>53.23</v>
      </c>
      <c r="J55" s="14">
        <v>53.23</v>
      </c>
      <c r="K55" s="121">
        <f t="shared" si="3"/>
        <v>53.23</v>
      </c>
      <c r="L55" s="127"/>
    </row>
    <row r="56" spans="1:12" ht="24" customHeight="1">
      <c r="A56" s="126"/>
      <c r="B56" s="119">
        <f>'Tax Invoice'!D52</f>
        <v>2</v>
      </c>
      <c r="C56" s="10" t="s">
        <v>764</v>
      </c>
      <c r="D56" s="10" t="s">
        <v>764</v>
      </c>
      <c r="E56" s="130" t="s">
        <v>274</v>
      </c>
      <c r="F56" s="144" t="s">
        <v>115</v>
      </c>
      <c r="G56" s="145"/>
      <c r="H56" s="11" t="s">
        <v>872</v>
      </c>
      <c r="I56" s="14">
        <f t="shared" si="2"/>
        <v>53.23</v>
      </c>
      <c r="J56" s="14">
        <v>53.23</v>
      </c>
      <c r="K56" s="121">
        <f t="shared" si="3"/>
        <v>106.46</v>
      </c>
      <c r="L56" s="127"/>
    </row>
    <row r="57" spans="1:12" ht="24" customHeight="1">
      <c r="A57" s="126"/>
      <c r="B57" s="119">
        <f>'Tax Invoice'!D53</f>
        <v>2</v>
      </c>
      <c r="C57" s="10" t="s">
        <v>618</v>
      </c>
      <c r="D57" s="10" t="s">
        <v>618</v>
      </c>
      <c r="E57" s="130" t="s">
        <v>30</v>
      </c>
      <c r="F57" s="144" t="s">
        <v>765</v>
      </c>
      <c r="G57" s="145"/>
      <c r="H57" s="11" t="s">
        <v>621</v>
      </c>
      <c r="I57" s="14">
        <f t="shared" si="2"/>
        <v>5</v>
      </c>
      <c r="J57" s="14">
        <v>5</v>
      </c>
      <c r="K57" s="121">
        <f t="shared" si="3"/>
        <v>10</v>
      </c>
      <c r="L57" s="127"/>
    </row>
    <row r="58" spans="1:12" ht="24" customHeight="1">
      <c r="A58" s="126"/>
      <c r="B58" s="119">
        <f>'Tax Invoice'!D54</f>
        <v>43</v>
      </c>
      <c r="C58" s="10" t="s">
        <v>618</v>
      </c>
      <c r="D58" s="10" t="s">
        <v>618</v>
      </c>
      <c r="E58" s="130" t="s">
        <v>31</v>
      </c>
      <c r="F58" s="144" t="s">
        <v>765</v>
      </c>
      <c r="G58" s="145"/>
      <c r="H58" s="11" t="s">
        <v>621</v>
      </c>
      <c r="I58" s="14">
        <f t="shared" si="2"/>
        <v>5</v>
      </c>
      <c r="J58" s="14">
        <v>5</v>
      </c>
      <c r="K58" s="121">
        <f t="shared" si="3"/>
        <v>215</v>
      </c>
      <c r="L58" s="127"/>
    </row>
    <row r="59" spans="1:12" ht="24" customHeight="1">
      <c r="A59" s="126"/>
      <c r="B59" s="119">
        <f>'Tax Invoice'!D55</f>
        <v>9</v>
      </c>
      <c r="C59" s="10" t="s">
        <v>618</v>
      </c>
      <c r="D59" s="10" t="s">
        <v>618</v>
      </c>
      <c r="E59" s="130" t="s">
        <v>32</v>
      </c>
      <c r="F59" s="144" t="s">
        <v>765</v>
      </c>
      <c r="G59" s="145"/>
      <c r="H59" s="11" t="s">
        <v>621</v>
      </c>
      <c r="I59" s="14">
        <f t="shared" si="2"/>
        <v>5</v>
      </c>
      <c r="J59" s="14">
        <v>5</v>
      </c>
      <c r="K59" s="121">
        <f t="shared" si="3"/>
        <v>45</v>
      </c>
      <c r="L59" s="127"/>
    </row>
    <row r="60" spans="1:12" ht="12.75" customHeight="1">
      <c r="A60" s="126"/>
      <c r="B60" s="119">
        <f>'Tax Invoice'!D56</f>
        <v>24</v>
      </c>
      <c r="C60" s="10" t="s">
        <v>766</v>
      </c>
      <c r="D60" s="10" t="s">
        <v>766</v>
      </c>
      <c r="E60" s="130" t="s">
        <v>31</v>
      </c>
      <c r="F60" s="144"/>
      <c r="G60" s="145"/>
      <c r="H60" s="11" t="s">
        <v>767</v>
      </c>
      <c r="I60" s="14">
        <f t="shared" si="2"/>
        <v>10.36</v>
      </c>
      <c r="J60" s="14">
        <v>10.36</v>
      </c>
      <c r="K60" s="121">
        <f t="shared" si="3"/>
        <v>248.64</v>
      </c>
      <c r="L60" s="127"/>
    </row>
    <row r="61" spans="1:12" ht="24" customHeight="1">
      <c r="A61" s="126"/>
      <c r="B61" s="119">
        <f>'Tax Invoice'!D57</f>
        <v>2</v>
      </c>
      <c r="C61" s="10" t="s">
        <v>768</v>
      </c>
      <c r="D61" s="10" t="s">
        <v>768</v>
      </c>
      <c r="E61" s="130" t="s">
        <v>30</v>
      </c>
      <c r="F61" s="144"/>
      <c r="G61" s="145"/>
      <c r="H61" s="11" t="s">
        <v>769</v>
      </c>
      <c r="I61" s="14">
        <f t="shared" si="2"/>
        <v>13.93</v>
      </c>
      <c r="J61" s="14">
        <v>13.93</v>
      </c>
      <c r="K61" s="121">
        <f t="shared" si="3"/>
        <v>27.86</v>
      </c>
      <c r="L61" s="127"/>
    </row>
    <row r="62" spans="1:12" ht="24" customHeight="1">
      <c r="A62" s="126"/>
      <c r="B62" s="119">
        <f>'Tax Invoice'!D58</f>
        <v>4</v>
      </c>
      <c r="C62" s="10" t="s">
        <v>770</v>
      </c>
      <c r="D62" s="10" t="s">
        <v>770</v>
      </c>
      <c r="E62" s="130" t="s">
        <v>30</v>
      </c>
      <c r="F62" s="144"/>
      <c r="G62" s="145"/>
      <c r="H62" s="11" t="s">
        <v>771</v>
      </c>
      <c r="I62" s="14">
        <f t="shared" si="2"/>
        <v>13.93</v>
      </c>
      <c r="J62" s="14">
        <v>13.93</v>
      </c>
      <c r="K62" s="121">
        <f t="shared" si="3"/>
        <v>55.72</v>
      </c>
      <c r="L62" s="127"/>
    </row>
    <row r="63" spans="1:12" ht="24" customHeight="1">
      <c r="A63" s="126"/>
      <c r="B63" s="119">
        <f>'Tax Invoice'!D59</f>
        <v>2</v>
      </c>
      <c r="C63" s="10" t="s">
        <v>772</v>
      </c>
      <c r="D63" s="10" t="s">
        <v>772</v>
      </c>
      <c r="E63" s="130" t="s">
        <v>30</v>
      </c>
      <c r="F63" s="144" t="s">
        <v>279</v>
      </c>
      <c r="G63" s="145"/>
      <c r="H63" s="11" t="s">
        <v>773</v>
      </c>
      <c r="I63" s="14">
        <f t="shared" si="2"/>
        <v>21.08</v>
      </c>
      <c r="J63" s="14">
        <v>21.08</v>
      </c>
      <c r="K63" s="121">
        <f t="shared" si="3"/>
        <v>42.16</v>
      </c>
      <c r="L63" s="127"/>
    </row>
    <row r="64" spans="1:12" ht="24" customHeight="1">
      <c r="A64" s="126"/>
      <c r="B64" s="119">
        <f>'Tax Invoice'!D60</f>
        <v>4</v>
      </c>
      <c r="C64" s="10" t="s">
        <v>774</v>
      </c>
      <c r="D64" s="10" t="s">
        <v>774</v>
      </c>
      <c r="E64" s="130" t="s">
        <v>28</v>
      </c>
      <c r="F64" s="144"/>
      <c r="G64" s="145"/>
      <c r="H64" s="11" t="s">
        <v>775</v>
      </c>
      <c r="I64" s="14">
        <f t="shared" si="2"/>
        <v>21.08</v>
      </c>
      <c r="J64" s="14">
        <v>21.08</v>
      </c>
      <c r="K64" s="121">
        <f t="shared" si="3"/>
        <v>84.32</v>
      </c>
      <c r="L64" s="127"/>
    </row>
    <row r="65" spans="1:12" ht="24" customHeight="1">
      <c r="A65" s="126"/>
      <c r="B65" s="119">
        <f>'Tax Invoice'!D61</f>
        <v>4</v>
      </c>
      <c r="C65" s="10" t="s">
        <v>776</v>
      </c>
      <c r="D65" s="10" t="s">
        <v>776</v>
      </c>
      <c r="E65" s="130" t="s">
        <v>30</v>
      </c>
      <c r="F65" s="144" t="s">
        <v>279</v>
      </c>
      <c r="G65" s="145"/>
      <c r="H65" s="11" t="s">
        <v>777</v>
      </c>
      <c r="I65" s="14">
        <f t="shared" si="2"/>
        <v>23.58</v>
      </c>
      <c r="J65" s="14">
        <v>23.58</v>
      </c>
      <c r="K65" s="121">
        <f t="shared" si="3"/>
        <v>94.32</v>
      </c>
      <c r="L65" s="127"/>
    </row>
    <row r="66" spans="1:12" ht="24" customHeight="1">
      <c r="A66" s="126"/>
      <c r="B66" s="119">
        <f>'Tax Invoice'!D62</f>
        <v>4</v>
      </c>
      <c r="C66" s="10" t="s">
        <v>776</v>
      </c>
      <c r="D66" s="10" t="s">
        <v>776</v>
      </c>
      <c r="E66" s="130" t="s">
        <v>30</v>
      </c>
      <c r="F66" s="144" t="s">
        <v>277</v>
      </c>
      <c r="G66" s="145"/>
      <c r="H66" s="11" t="s">
        <v>777</v>
      </c>
      <c r="I66" s="14">
        <f t="shared" si="2"/>
        <v>23.58</v>
      </c>
      <c r="J66" s="14">
        <v>23.58</v>
      </c>
      <c r="K66" s="121">
        <f t="shared" si="3"/>
        <v>94.32</v>
      </c>
      <c r="L66" s="127"/>
    </row>
    <row r="67" spans="1:12" ht="24" customHeight="1">
      <c r="A67" s="126"/>
      <c r="B67" s="119">
        <f>'Tax Invoice'!D63</f>
        <v>6</v>
      </c>
      <c r="C67" s="10" t="s">
        <v>778</v>
      </c>
      <c r="D67" s="10" t="s">
        <v>778</v>
      </c>
      <c r="E67" s="130" t="s">
        <v>28</v>
      </c>
      <c r="F67" s="144" t="s">
        <v>278</v>
      </c>
      <c r="G67" s="145"/>
      <c r="H67" s="11" t="s">
        <v>779</v>
      </c>
      <c r="I67" s="14">
        <f t="shared" si="2"/>
        <v>24.65</v>
      </c>
      <c r="J67" s="14">
        <v>24.65</v>
      </c>
      <c r="K67" s="121">
        <f t="shared" si="3"/>
        <v>147.89999999999998</v>
      </c>
      <c r="L67" s="127"/>
    </row>
    <row r="68" spans="1:12" ht="24" customHeight="1">
      <c r="A68" s="126"/>
      <c r="B68" s="119">
        <f>'Tax Invoice'!D64</f>
        <v>6</v>
      </c>
      <c r="C68" s="10" t="s">
        <v>778</v>
      </c>
      <c r="D68" s="10" t="s">
        <v>778</v>
      </c>
      <c r="E68" s="130" t="s">
        <v>30</v>
      </c>
      <c r="F68" s="144" t="s">
        <v>279</v>
      </c>
      <c r="G68" s="145"/>
      <c r="H68" s="11" t="s">
        <v>779</v>
      </c>
      <c r="I68" s="14">
        <f t="shared" si="2"/>
        <v>24.65</v>
      </c>
      <c r="J68" s="14">
        <v>24.65</v>
      </c>
      <c r="K68" s="121">
        <f t="shared" si="3"/>
        <v>147.89999999999998</v>
      </c>
      <c r="L68" s="127"/>
    </row>
    <row r="69" spans="1:12" ht="24" customHeight="1">
      <c r="A69" s="126"/>
      <c r="B69" s="119">
        <f>'Tax Invoice'!D65</f>
        <v>18</v>
      </c>
      <c r="C69" s="10" t="s">
        <v>780</v>
      </c>
      <c r="D69" s="10" t="s">
        <v>780</v>
      </c>
      <c r="E69" s="130" t="s">
        <v>30</v>
      </c>
      <c r="F69" s="144" t="s">
        <v>279</v>
      </c>
      <c r="G69" s="145"/>
      <c r="H69" s="11" t="s">
        <v>781</v>
      </c>
      <c r="I69" s="14">
        <f t="shared" si="2"/>
        <v>22.86</v>
      </c>
      <c r="J69" s="14">
        <v>22.86</v>
      </c>
      <c r="K69" s="121">
        <f t="shared" si="3"/>
        <v>411.48</v>
      </c>
      <c r="L69" s="127"/>
    </row>
    <row r="70" spans="1:12" ht="24" customHeight="1">
      <c r="A70" s="126"/>
      <c r="B70" s="119">
        <f>'Tax Invoice'!D66</f>
        <v>14</v>
      </c>
      <c r="C70" s="10" t="s">
        <v>780</v>
      </c>
      <c r="D70" s="10" t="s">
        <v>780</v>
      </c>
      <c r="E70" s="130" t="s">
        <v>32</v>
      </c>
      <c r="F70" s="144" t="s">
        <v>279</v>
      </c>
      <c r="G70" s="145"/>
      <c r="H70" s="11" t="s">
        <v>781</v>
      </c>
      <c r="I70" s="14">
        <f t="shared" si="2"/>
        <v>22.86</v>
      </c>
      <c r="J70" s="14">
        <v>22.86</v>
      </c>
      <c r="K70" s="121">
        <f t="shared" si="3"/>
        <v>320.03999999999996</v>
      </c>
      <c r="L70" s="127"/>
    </row>
    <row r="71" spans="1:12" ht="24" customHeight="1">
      <c r="A71" s="126"/>
      <c r="B71" s="119">
        <f>'Tax Invoice'!D67</f>
        <v>18</v>
      </c>
      <c r="C71" s="10" t="s">
        <v>782</v>
      </c>
      <c r="D71" s="10" t="s">
        <v>782</v>
      </c>
      <c r="E71" s="130" t="s">
        <v>30</v>
      </c>
      <c r="F71" s="144" t="s">
        <v>279</v>
      </c>
      <c r="G71" s="145"/>
      <c r="H71" s="11" t="s">
        <v>783</v>
      </c>
      <c r="I71" s="14">
        <f t="shared" si="2"/>
        <v>22.86</v>
      </c>
      <c r="J71" s="14">
        <v>22.86</v>
      </c>
      <c r="K71" s="121">
        <f t="shared" si="3"/>
        <v>411.48</v>
      </c>
      <c r="L71" s="127"/>
    </row>
    <row r="72" spans="1:12" ht="24" customHeight="1">
      <c r="A72" s="126"/>
      <c r="B72" s="119">
        <f>'Tax Invoice'!D68</f>
        <v>16</v>
      </c>
      <c r="C72" s="10" t="s">
        <v>782</v>
      </c>
      <c r="D72" s="10" t="s">
        <v>782</v>
      </c>
      <c r="E72" s="130" t="s">
        <v>32</v>
      </c>
      <c r="F72" s="144" t="s">
        <v>279</v>
      </c>
      <c r="G72" s="145"/>
      <c r="H72" s="11" t="s">
        <v>783</v>
      </c>
      <c r="I72" s="14">
        <f t="shared" si="2"/>
        <v>22.86</v>
      </c>
      <c r="J72" s="14">
        <v>22.86</v>
      </c>
      <c r="K72" s="121">
        <f t="shared" si="3"/>
        <v>365.76</v>
      </c>
      <c r="L72" s="127"/>
    </row>
    <row r="73" spans="1:12" ht="24" customHeight="1">
      <c r="A73" s="126"/>
      <c r="B73" s="119">
        <f>'Tax Invoice'!D69</f>
        <v>1</v>
      </c>
      <c r="C73" s="10" t="s">
        <v>784</v>
      </c>
      <c r="D73" s="10" t="s">
        <v>784</v>
      </c>
      <c r="E73" s="130" t="s">
        <v>28</v>
      </c>
      <c r="F73" s="144"/>
      <c r="G73" s="145"/>
      <c r="H73" s="11" t="s">
        <v>873</v>
      </c>
      <c r="I73" s="14">
        <f t="shared" si="2"/>
        <v>5</v>
      </c>
      <c r="J73" s="14">
        <v>5</v>
      </c>
      <c r="K73" s="121">
        <f t="shared" si="3"/>
        <v>5</v>
      </c>
      <c r="L73" s="127"/>
    </row>
    <row r="74" spans="1:12" ht="24" customHeight="1">
      <c r="A74" s="126"/>
      <c r="B74" s="119">
        <f>'Tax Invoice'!D70</f>
        <v>66</v>
      </c>
      <c r="C74" s="10" t="s">
        <v>784</v>
      </c>
      <c r="D74" s="10" t="s">
        <v>784</v>
      </c>
      <c r="E74" s="130" t="s">
        <v>30</v>
      </c>
      <c r="F74" s="144"/>
      <c r="G74" s="145"/>
      <c r="H74" s="11" t="s">
        <v>873</v>
      </c>
      <c r="I74" s="14">
        <f t="shared" si="2"/>
        <v>5</v>
      </c>
      <c r="J74" s="14">
        <v>5</v>
      </c>
      <c r="K74" s="121">
        <f t="shared" si="3"/>
        <v>330</v>
      </c>
      <c r="L74" s="127"/>
    </row>
    <row r="75" spans="1:12" ht="24" customHeight="1">
      <c r="A75" s="126"/>
      <c r="B75" s="119">
        <f>'Tax Invoice'!D71</f>
        <v>1</v>
      </c>
      <c r="C75" s="10" t="s">
        <v>784</v>
      </c>
      <c r="D75" s="10" t="s">
        <v>784</v>
      </c>
      <c r="E75" s="130" t="s">
        <v>31</v>
      </c>
      <c r="F75" s="144"/>
      <c r="G75" s="145"/>
      <c r="H75" s="11" t="s">
        <v>873</v>
      </c>
      <c r="I75" s="14">
        <f t="shared" si="2"/>
        <v>5</v>
      </c>
      <c r="J75" s="14">
        <v>5</v>
      </c>
      <c r="K75" s="121">
        <f t="shared" si="3"/>
        <v>5</v>
      </c>
      <c r="L75" s="127"/>
    </row>
    <row r="76" spans="1:12" ht="24" customHeight="1">
      <c r="A76" s="126"/>
      <c r="B76" s="119">
        <f>'Tax Invoice'!D72</f>
        <v>19</v>
      </c>
      <c r="C76" s="10" t="s">
        <v>784</v>
      </c>
      <c r="D76" s="10" t="s">
        <v>784</v>
      </c>
      <c r="E76" s="130" t="s">
        <v>32</v>
      </c>
      <c r="F76" s="144"/>
      <c r="G76" s="145"/>
      <c r="H76" s="11" t="s">
        <v>873</v>
      </c>
      <c r="I76" s="14">
        <f t="shared" si="2"/>
        <v>5</v>
      </c>
      <c r="J76" s="14">
        <v>5</v>
      </c>
      <c r="K76" s="121">
        <f t="shared" si="3"/>
        <v>95</v>
      </c>
      <c r="L76" s="127"/>
    </row>
    <row r="77" spans="1:12" ht="12.75" customHeight="1">
      <c r="A77" s="126"/>
      <c r="B77" s="119">
        <f>'Tax Invoice'!D73</f>
        <v>4</v>
      </c>
      <c r="C77" s="10" t="s">
        <v>785</v>
      </c>
      <c r="D77" s="10" t="s">
        <v>785</v>
      </c>
      <c r="E77" s="130" t="s">
        <v>31</v>
      </c>
      <c r="F77" s="144" t="s">
        <v>279</v>
      </c>
      <c r="G77" s="145"/>
      <c r="H77" s="11" t="s">
        <v>786</v>
      </c>
      <c r="I77" s="14">
        <f t="shared" si="2"/>
        <v>8.57</v>
      </c>
      <c r="J77" s="14">
        <v>8.57</v>
      </c>
      <c r="K77" s="121">
        <f t="shared" si="3"/>
        <v>34.28</v>
      </c>
      <c r="L77" s="127"/>
    </row>
    <row r="78" spans="1:12" ht="12.75" customHeight="1">
      <c r="A78" s="126"/>
      <c r="B78" s="119">
        <f>'Tax Invoice'!D74</f>
        <v>2</v>
      </c>
      <c r="C78" s="10" t="s">
        <v>787</v>
      </c>
      <c r="D78" s="10" t="s">
        <v>864</v>
      </c>
      <c r="E78" s="130" t="s">
        <v>736</v>
      </c>
      <c r="F78" s="144" t="s">
        <v>589</v>
      </c>
      <c r="G78" s="145"/>
      <c r="H78" s="11" t="s">
        <v>788</v>
      </c>
      <c r="I78" s="14">
        <f t="shared" si="2"/>
        <v>17.149999999999999</v>
      </c>
      <c r="J78" s="14">
        <v>17.149999999999999</v>
      </c>
      <c r="K78" s="121">
        <f t="shared" si="3"/>
        <v>34.299999999999997</v>
      </c>
      <c r="L78" s="127"/>
    </row>
    <row r="79" spans="1:12" ht="12.75" customHeight="1">
      <c r="A79" s="126"/>
      <c r="B79" s="119">
        <f>'Tax Invoice'!D75</f>
        <v>2</v>
      </c>
      <c r="C79" s="10" t="s">
        <v>787</v>
      </c>
      <c r="D79" s="10" t="s">
        <v>864</v>
      </c>
      <c r="E79" s="130" t="s">
        <v>736</v>
      </c>
      <c r="F79" s="144" t="s">
        <v>789</v>
      </c>
      <c r="G79" s="145"/>
      <c r="H79" s="11" t="s">
        <v>788</v>
      </c>
      <c r="I79" s="14">
        <f t="shared" si="2"/>
        <v>17.149999999999999</v>
      </c>
      <c r="J79" s="14">
        <v>17.149999999999999</v>
      </c>
      <c r="K79" s="121">
        <f t="shared" si="3"/>
        <v>34.299999999999997</v>
      </c>
      <c r="L79" s="127"/>
    </row>
    <row r="80" spans="1:12" ht="12.75" customHeight="1">
      <c r="A80" s="126"/>
      <c r="B80" s="119">
        <f>'Tax Invoice'!D76</f>
        <v>4</v>
      </c>
      <c r="C80" s="10" t="s">
        <v>790</v>
      </c>
      <c r="D80" s="10" t="s">
        <v>865</v>
      </c>
      <c r="E80" s="130" t="s">
        <v>300</v>
      </c>
      <c r="F80" s="144" t="s">
        <v>279</v>
      </c>
      <c r="G80" s="145"/>
      <c r="H80" s="11" t="s">
        <v>791</v>
      </c>
      <c r="I80" s="14">
        <f t="shared" si="2"/>
        <v>24.65</v>
      </c>
      <c r="J80" s="14">
        <v>24.65</v>
      </c>
      <c r="K80" s="121">
        <f t="shared" si="3"/>
        <v>98.6</v>
      </c>
      <c r="L80" s="127"/>
    </row>
    <row r="81" spans="1:12" ht="12.75" customHeight="1">
      <c r="A81" s="126"/>
      <c r="B81" s="119">
        <f>'Tax Invoice'!D77</f>
        <v>6</v>
      </c>
      <c r="C81" s="10" t="s">
        <v>790</v>
      </c>
      <c r="D81" s="10" t="s">
        <v>866</v>
      </c>
      <c r="E81" s="130" t="s">
        <v>320</v>
      </c>
      <c r="F81" s="144" t="s">
        <v>279</v>
      </c>
      <c r="G81" s="145"/>
      <c r="H81" s="11" t="s">
        <v>791</v>
      </c>
      <c r="I81" s="14">
        <f t="shared" si="2"/>
        <v>26.44</v>
      </c>
      <c r="J81" s="14">
        <v>26.44</v>
      </c>
      <c r="K81" s="121">
        <f t="shared" si="3"/>
        <v>158.64000000000001</v>
      </c>
      <c r="L81" s="127"/>
    </row>
    <row r="82" spans="1:12" ht="12.75" customHeight="1">
      <c r="A82" s="126"/>
      <c r="B82" s="119">
        <f>'Tax Invoice'!D78</f>
        <v>2</v>
      </c>
      <c r="C82" s="10" t="s">
        <v>792</v>
      </c>
      <c r="D82" s="10" t="s">
        <v>792</v>
      </c>
      <c r="E82" s="130" t="s">
        <v>30</v>
      </c>
      <c r="F82" s="144"/>
      <c r="G82" s="145"/>
      <c r="H82" s="11" t="s">
        <v>793</v>
      </c>
      <c r="I82" s="14">
        <f t="shared" si="2"/>
        <v>8.57</v>
      </c>
      <c r="J82" s="14">
        <v>8.57</v>
      </c>
      <c r="K82" s="121">
        <f t="shared" si="3"/>
        <v>17.14</v>
      </c>
      <c r="L82" s="127"/>
    </row>
    <row r="83" spans="1:12" ht="12.75" customHeight="1">
      <c r="A83" s="126"/>
      <c r="B83" s="119">
        <f>'Tax Invoice'!D79</f>
        <v>2</v>
      </c>
      <c r="C83" s="10" t="s">
        <v>794</v>
      </c>
      <c r="D83" s="10" t="s">
        <v>794</v>
      </c>
      <c r="E83" s="130" t="s">
        <v>30</v>
      </c>
      <c r="F83" s="144"/>
      <c r="G83" s="145"/>
      <c r="H83" s="11" t="s">
        <v>795</v>
      </c>
      <c r="I83" s="14">
        <f t="shared" si="2"/>
        <v>10.36</v>
      </c>
      <c r="J83" s="14">
        <v>10.36</v>
      </c>
      <c r="K83" s="121">
        <f t="shared" si="3"/>
        <v>20.72</v>
      </c>
      <c r="L83" s="127"/>
    </row>
    <row r="84" spans="1:12" ht="24" customHeight="1">
      <c r="A84" s="126"/>
      <c r="B84" s="119">
        <f>'Tax Invoice'!D80</f>
        <v>2</v>
      </c>
      <c r="C84" s="10" t="s">
        <v>796</v>
      </c>
      <c r="D84" s="10" t="s">
        <v>796</v>
      </c>
      <c r="E84" s="130" t="s">
        <v>30</v>
      </c>
      <c r="F84" s="144" t="s">
        <v>279</v>
      </c>
      <c r="G84" s="145"/>
      <c r="H84" s="11" t="s">
        <v>797</v>
      </c>
      <c r="I84" s="14">
        <f t="shared" si="2"/>
        <v>10.36</v>
      </c>
      <c r="J84" s="14">
        <v>10.36</v>
      </c>
      <c r="K84" s="121">
        <f t="shared" si="3"/>
        <v>20.72</v>
      </c>
      <c r="L84" s="127"/>
    </row>
    <row r="85" spans="1:12" ht="12.75" customHeight="1">
      <c r="A85" s="126"/>
      <c r="B85" s="119">
        <f>'Tax Invoice'!D81</f>
        <v>1</v>
      </c>
      <c r="C85" s="10" t="s">
        <v>798</v>
      </c>
      <c r="D85" s="10" t="s">
        <v>798</v>
      </c>
      <c r="E85" s="130" t="s">
        <v>28</v>
      </c>
      <c r="F85" s="144" t="s">
        <v>115</v>
      </c>
      <c r="G85" s="145"/>
      <c r="H85" s="11" t="s">
        <v>799</v>
      </c>
      <c r="I85" s="14">
        <f t="shared" si="2"/>
        <v>5</v>
      </c>
      <c r="J85" s="14">
        <v>5</v>
      </c>
      <c r="K85" s="121">
        <f t="shared" si="3"/>
        <v>5</v>
      </c>
      <c r="L85" s="127"/>
    </row>
    <row r="86" spans="1:12" ht="12.75" customHeight="1">
      <c r="A86" s="126"/>
      <c r="B86" s="119">
        <f>'Tax Invoice'!D82</f>
        <v>1</v>
      </c>
      <c r="C86" s="10" t="s">
        <v>798</v>
      </c>
      <c r="D86" s="10" t="s">
        <v>798</v>
      </c>
      <c r="E86" s="130" t="s">
        <v>30</v>
      </c>
      <c r="F86" s="144" t="s">
        <v>115</v>
      </c>
      <c r="G86" s="145"/>
      <c r="H86" s="11" t="s">
        <v>799</v>
      </c>
      <c r="I86" s="14">
        <f t="shared" ref="I86:I117" si="4">ROUNDUP(J86*$N$1,2)</f>
        <v>5</v>
      </c>
      <c r="J86" s="14">
        <v>5</v>
      </c>
      <c r="K86" s="121">
        <f t="shared" ref="K86:K117" si="5">I86*B86</f>
        <v>5</v>
      </c>
      <c r="L86" s="127"/>
    </row>
    <row r="87" spans="1:12" ht="12.75" customHeight="1">
      <c r="A87" s="126"/>
      <c r="B87" s="119">
        <f>'Tax Invoice'!D83</f>
        <v>1</v>
      </c>
      <c r="C87" s="10" t="s">
        <v>798</v>
      </c>
      <c r="D87" s="10" t="s">
        <v>798</v>
      </c>
      <c r="E87" s="130" t="s">
        <v>31</v>
      </c>
      <c r="F87" s="144" t="s">
        <v>115</v>
      </c>
      <c r="G87" s="145"/>
      <c r="H87" s="11" t="s">
        <v>799</v>
      </c>
      <c r="I87" s="14">
        <f t="shared" si="4"/>
        <v>5</v>
      </c>
      <c r="J87" s="14">
        <v>5</v>
      </c>
      <c r="K87" s="121">
        <f t="shared" si="5"/>
        <v>5</v>
      </c>
      <c r="L87" s="127"/>
    </row>
    <row r="88" spans="1:12" ht="24" customHeight="1">
      <c r="A88" s="126"/>
      <c r="B88" s="119">
        <f>'Tax Invoice'!D84</f>
        <v>2</v>
      </c>
      <c r="C88" s="10" t="s">
        <v>800</v>
      </c>
      <c r="D88" s="10" t="s">
        <v>800</v>
      </c>
      <c r="E88" s="130" t="s">
        <v>32</v>
      </c>
      <c r="F88" s="144" t="s">
        <v>277</v>
      </c>
      <c r="G88" s="145"/>
      <c r="H88" s="11" t="s">
        <v>801</v>
      </c>
      <c r="I88" s="14">
        <f t="shared" si="4"/>
        <v>21.08</v>
      </c>
      <c r="J88" s="14">
        <v>21.08</v>
      </c>
      <c r="K88" s="121">
        <f t="shared" si="5"/>
        <v>42.16</v>
      </c>
      <c r="L88" s="127"/>
    </row>
    <row r="89" spans="1:12" ht="12.75" customHeight="1">
      <c r="A89" s="126"/>
      <c r="B89" s="119">
        <f>'Tax Invoice'!D85</f>
        <v>2</v>
      </c>
      <c r="C89" s="10" t="s">
        <v>802</v>
      </c>
      <c r="D89" s="10" t="s">
        <v>802</v>
      </c>
      <c r="E89" s="130" t="s">
        <v>28</v>
      </c>
      <c r="F89" s="144" t="s">
        <v>277</v>
      </c>
      <c r="G89" s="145"/>
      <c r="H89" s="11" t="s">
        <v>803</v>
      </c>
      <c r="I89" s="14">
        <f t="shared" si="4"/>
        <v>21.08</v>
      </c>
      <c r="J89" s="14">
        <v>21.08</v>
      </c>
      <c r="K89" s="121">
        <f t="shared" si="5"/>
        <v>42.16</v>
      </c>
      <c r="L89" s="127"/>
    </row>
    <row r="90" spans="1:12" ht="24" customHeight="1">
      <c r="A90" s="126"/>
      <c r="B90" s="119">
        <f>'Tax Invoice'!D86</f>
        <v>2</v>
      </c>
      <c r="C90" s="10" t="s">
        <v>804</v>
      </c>
      <c r="D90" s="10" t="s">
        <v>804</v>
      </c>
      <c r="E90" s="130" t="s">
        <v>28</v>
      </c>
      <c r="F90" s="144"/>
      <c r="G90" s="145"/>
      <c r="H90" s="11" t="s">
        <v>805</v>
      </c>
      <c r="I90" s="14">
        <f t="shared" si="4"/>
        <v>21.08</v>
      </c>
      <c r="J90" s="14">
        <v>21.08</v>
      </c>
      <c r="K90" s="121">
        <f t="shared" si="5"/>
        <v>42.16</v>
      </c>
      <c r="L90" s="127"/>
    </row>
    <row r="91" spans="1:12" ht="24" customHeight="1">
      <c r="A91" s="126"/>
      <c r="B91" s="119">
        <f>'Tax Invoice'!D87</f>
        <v>2</v>
      </c>
      <c r="C91" s="10" t="s">
        <v>804</v>
      </c>
      <c r="D91" s="10" t="s">
        <v>804</v>
      </c>
      <c r="E91" s="130" t="s">
        <v>30</v>
      </c>
      <c r="F91" s="144"/>
      <c r="G91" s="145"/>
      <c r="H91" s="11" t="s">
        <v>805</v>
      </c>
      <c r="I91" s="14">
        <f t="shared" si="4"/>
        <v>21.08</v>
      </c>
      <c r="J91" s="14">
        <v>21.08</v>
      </c>
      <c r="K91" s="121">
        <f t="shared" si="5"/>
        <v>42.16</v>
      </c>
      <c r="L91" s="127"/>
    </row>
    <row r="92" spans="1:12" ht="24" customHeight="1">
      <c r="A92" s="126"/>
      <c r="B92" s="119">
        <f>'Tax Invoice'!D88</f>
        <v>5</v>
      </c>
      <c r="C92" s="10" t="s">
        <v>806</v>
      </c>
      <c r="D92" s="10" t="s">
        <v>806</v>
      </c>
      <c r="E92" s="130" t="s">
        <v>807</v>
      </c>
      <c r="F92" s="144"/>
      <c r="G92" s="145"/>
      <c r="H92" s="11" t="s">
        <v>808</v>
      </c>
      <c r="I92" s="14">
        <f t="shared" si="4"/>
        <v>5</v>
      </c>
      <c r="J92" s="14">
        <v>5</v>
      </c>
      <c r="K92" s="121">
        <f t="shared" si="5"/>
        <v>25</v>
      </c>
      <c r="L92" s="127"/>
    </row>
    <row r="93" spans="1:12" ht="24" customHeight="1">
      <c r="A93" s="126"/>
      <c r="B93" s="119">
        <f>'Tax Invoice'!D89</f>
        <v>4</v>
      </c>
      <c r="C93" s="10" t="s">
        <v>809</v>
      </c>
      <c r="D93" s="10" t="s">
        <v>809</v>
      </c>
      <c r="E93" s="130" t="s">
        <v>273</v>
      </c>
      <c r="F93" s="144"/>
      <c r="G93" s="145"/>
      <c r="H93" s="11" t="s">
        <v>810</v>
      </c>
      <c r="I93" s="14">
        <f t="shared" si="4"/>
        <v>17.5</v>
      </c>
      <c r="J93" s="14">
        <v>17.5</v>
      </c>
      <c r="K93" s="121">
        <f t="shared" si="5"/>
        <v>70</v>
      </c>
      <c r="L93" s="127"/>
    </row>
    <row r="94" spans="1:12" ht="24" customHeight="1">
      <c r="A94" s="126"/>
      <c r="B94" s="119">
        <f>'Tax Invoice'!D90</f>
        <v>4</v>
      </c>
      <c r="C94" s="10" t="s">
        <v>811</v>
      </c>
      <c r="D94" s="10" t="s">
        <v>811</v>
      </c>
      <c r="E94" s="130"/>
      <c r="F94" s="144"/>
      <c r="G94" s="145"/>
      <c r="H94" s="11" t="s">
        <v>812</v>
      </c>
      <c r="I94" s="14">
        <f t="shared" si="4"/>
        <v>5</v>
      </c>
      <c r="J94" s="14">
        <v>5</v>
      </c>
      <c r="K94" s="121">
        <f t="shared" si="5"/>
        <v>20</v>
      </c>
      <c r="L94" s="127"/>
    </row>
    <row r="95" spans="1:12" ht="24" customHeight="1">
      <c r="A95" s="126"/>
      <c r="B95" s="119">
        <f>'Tax Invoice'!D91</f>
        <v>2</v>
      </c>
      <c r="C95" s="10" t="s">
        <v>119</v>
      </c>
      <c r="D95" s="10" t="s">
        <v>119</v>
      </c>
      <c r="E95" s="130" t="s">
        <v>112</v>
      </c>
      <c r="F95" s="144"/>
      <c r="G95" s="145"/>
      <c r="H95" s="11" t="s">
        <v>813</v>
      </c>
      <c r="I95" s="14">
        <f t="shared" si="4"/>
        <v>17.5</v>
      </c>
      <c r="J95" s="14">
        <v>17.5</v>
      </c>
      <c r="K95" s="121">
        <f t="shared" si="5"/>
        <v>35</v>
      </c>
      <c r="L95" s="127"/>
    </row>
    <row r="96" spans="1:12" ht="24" customHeight="1">
      <c r="A96" s="126"/>
      <c r="B96" s="119">
        <f>'Tax Invoice'!D92</f>
        <v>2</v>
      </c>
      <c r="C96" s="10" t="s">
        <v>119</v>
      </c>
      <c r="D96" s="10" t="s">
        <v>119</v>
      </c>
      <c r="E96" s="130" t="s">
        <v>218</v>
      </c>
      <c r="F96" s="144"/>
      <c r="G96" s="145"/>
      <c r="H96" s="11" t="s">
        <v>813</v>
      </c>
      <c r="I96" s="14">
        <f t="shared" si="4"/>
        <v>17.5</v>
      </c>
      <c r="J96" s="14">
        <v>17.5</v>
      </c>
      <c r="K96" s="121">
        <f t="shared" si="5"/>
        <v>35</v>
      </c>
      <c r="L96" s="127"/>
    </row>
    <row r="97" spans="1:12" ht="24" customHeight="1">
      <c r="A97" s="126"/>
      <c r="B97" s="119">
        <f>'Tax Invoice'!D93</f>
        <v>2</v>
      </c>
      <c r="C97" s="10" t="s">
        <v>119</v>
      </c>
      <c r="D97" s="10" t="s">
        <v>119</v>
      </c>
      <c r="E97" s="130" t="s">
        <v>271</v>
      </c>
      <c r="F97" s="144"/>
      <c r="G97" s="145"/>
      <c r="H97" s="11" t="s">
        <v>813</v>
      </c>
      <c r="I97" s="14">
        <f t="shared" si="4"/>
        <v>17.5</v>
      </c>
      <c r="J97" s="14">
        <v>17.5</v>
      </c>
      <c r="K97" s="121">
        <f t="shared" si="5"/>
        <v>35</v>
      </c>
      <c r="L97" s="127"/>
    </row>
    <row r="98" spans="1:12" ht="24" customHeight="1">
      <c r="A98" s="126"/>
      <c r="B98" s="119">
        <f>'Tax Invoice'!D94</f>
        <v>346</v>
      </c>
      <c r="C98" s="10" t="s">
        <v>814</v>
      </c>
      <c r="D98" s="10" t="s">
        <v>814</v>
      </c>
      <c r="E98" s="130"/>
      <c r="F98" s="144"/>
      <c r="G98" s="145"/>
      <c r="H98" s="11" t="s">
        <v>815</v>
      </c>
      <c r="I98" s="14">
        <f t="shared" si="4"/>
        <v>5</v>
      </c>
      <c r="J98" s="14">
        <v>5</v>
      </c>
      <c r="K98" s="121">
        <f t="shared" si="5"/>
        <v>1730</v>
      </c>
      <c r="L98" s="135"/>
    </row>
    <row r="99" spans="1:12" ht="24" customHeight="1">
      <c r="A99" s="126"/>
      <c r="B99" s="119">
        <f>'Tax Invoice'!D95</f>
        <v>4</v>
      </c>
      <c r="C99" s="10" t="s">
        <v>816</v>
      </c>
      <c r="D99" s="10" t="s">
        <v>816</v>
      </c>
      <c r="E99" s="130" t="s">
        <v>279</v>
      </c>
      <c r="F99" s="144" t="s">
        <v>218</v>
      </c>
      <c r="G99" s="145"/>
      <c r="H99" s="11" t="s">
        <v>817</v>
      </c>
      <c r="I99" s="14">
        <f t="shared" si="4"/>
        <v>15.72</v>
      </c>
      <c r="J99" s="14">
        <v>15.72</v>
      </c>
      <c r="K99" s="121">
        <f t="shared" si="5"/>
        <v>62.88</v>
      </c>
      <c r="L99" s="127"/>
    </row>
    <row r="100" spans="1:12" ht="24" customHeight="1">
      <c r="A100" s="126"/>
      <c r="B100" s="119">
        <f>'Tax Invoice'!D96</f>
        <v>6</v>
      </c>
      <c r="C100" s="10" t="s">
        <v>816</v>
      </c>
      <c r="D100" s="10" t="s">
        <v>816</v>
      </c>
      <c r="E100" s="130" t="s">
        <v>279</v>
      </c>
      <c r="F100" s="144" t="s">
        <v>275</v>
      </c>
      <c r="G100" s="145"/>
      <c r="H100" s="11" t="s">
        <v>817</v>
      </c>
      <c r="I100" s="14">
        <f t="shared" si="4"/>
        <v>15.72</v>
      </c>
      <c r="J100" s="14">
        <v>15.72</v>
      </c>
      <c r="K100" s="121">
        <f t="shared" si="5"/>
        <v>94.320000000000007</v>
      </c>
      <c r="L100" s="127"/>
    </row>
    <row r="101" spans="1:12" ht="12.75" customHeight="1">
      <c r="A101" s="126"/>
      <c r="B101" s="119">
        <f>'Tax Invoice'!D97</f>
        <v>2</v>
      </c>
      <c r="C101" s="10" t="s">
        <v>818</v>
      </c>
      <c r="D101" s="10" t="s">
        <v>818</v>
      </c>
      <c r="E101" s="130" t="s">
        <v>31</v>
      </c>
      <c r="F101" s="144" t="s">
        <v>279</v>
      </c>
      <c r="G101" s="145"/>
      <c r="H101" s="11" t="s">
        <v>819</v>
      </c>
      <c r="I101" s="14">
        <f t="shared" si="4"/>
        <v>71.09</v>
      </c>
      <c r="J101" s="14">
        <v>71.09</v>
      </c>
      <c r="K101" s="121">
        <f t="shared" si="5"/>
        <v>142.18</v>
      </c>
      <c r="L101" s="127"/>
    </row>
    <row r="102" spans="1:12" ht="36" customHeight="1">
      <c r="A102" s="126"/>
      <c r="B102" s="119">
        <f>'Tax Invoice'!D98</f>
        <v>4</v>
      </c>
      <c r="C102" s="10" t="s">
        <v>820</v>
      </c>
      <c r="D102" s="10" t="s">
        <v>867</v>
      </c>
      <c r="E102" s="130" t="s">
        <v>821</v>
      </c>
      <c r="F102" s="144" t="s">
        <v>279</v>
      </c>
      <c r="G102" s="145"/>
      <c r="H102" s="11" t="s">
        <v>822</v>
      </c>
      <c r="I102" s="14">
        <f t="shared" si="4"/>
        <v>24.65</v>
      </c>
      <c r="J102" s="14">
        <v>24.65</v>
      </c>
      <c r="K102" s="121">
        <f t="shared" si="5"/>
        <v>98.6</v>
      </c>
      <c r="L102" s="127"/>
    </row>
    <row r="103" spans="1:12" ht="12.75" customHeight="1">
      <c r="A103" s="126"/>
      <c r="B103" s="119">
        <f>'Tax Invoice'!D99</f>
        <v>2</v>
      </c>
      <c r="C103" s="10" t="s">
        <v>823</v>
      </c>
      <c r="D103" s="10" t="s">
        <v>868</v>
      </c>
      <c r="E103" s="130" t="s">
        <v>734</v>
      </c>
      <c r="F103" s="144" t="s">
        <v>643</v>
      </c>
      <c r="G103" s="145"/>
      <c r="H103" s="11" t="s">
        <v>824</v>
      </c>
      <c r="I103" s="14">
        <f t="shared" si="4"/>
        <v>17.5</v>
      </c>
      <c r="J103" s="14">
        <v>17.5</v>
      </c>
      <c r="K103" s="121">
        <f t="shared" si="5"/>
        <v>35</v>
      </c>
      <c r="L103" s="127"/>
    </row>
    <row r="104" spans="1:12" ht="12.75" customHeight="1">
      <c r="A104" s="126"/>
      <c r="B104" s="119">
        <f>'Tax Invoice'!D100</f>
        <v>6</v>
      </c>
      <c r="C104" s="10" t="s">
        <v>823</v>
      </c>
      <c r="D104" s="10" t="s">
        <v>868</v>
      </c>
      <c r="E104" s="130" t="s">
        <v>734</v>
      </c>
      <c r="F104" s="144" t="s">
        <v>644</v>
      </c>
      <c r="G104" s="145"/>
      <c r="H104" s="11" t="s">
        <v>824</v>
      </c>
      <c r="I104" s="14">
        <f t="shared" si="4"/>
        <v>17.5</v>
      </c>
      <c r="J104" s="14">
        <v>17.5</v>
      </c>
      <c r="K104" s="121">
        <f t="shared" si="5"/>
        <v>105</v>
      </c>
      <c r="L104" s="127"/>
    </row>
    <row r="105" spans="1:12" ht="24" customHeight="1">
      <c r="A105" s="126"/>
      <c r="B105" s="119">
        <f>'Tax Invoice'!D101</f>
        <v>6</v>
      </c>
      <c r="C105" s="10" t="s">
        <v>825</v>
      </c>
      <c r="D105" s="10" t="s">
        <v>825</v>
      </c>
      <c r="E105" s="130" t="s">
        <v>28</v>
      </c>
      <c r="F105" s="144" t="s">
        <v>279</v>
      </c>
      <c r="G105" s="145"/>
      <c r="H105" s="11" t="s">
        <v>826</v>
      </c>
      <c r="I105" s="14">
        <f t="shared" si="4"/>
        <v>23.94</v>
      </c>
      <c r="J105" s="14">
        <v>23.94</v>
      </c>
      <c r="K105" s="121">
        <f t="shared" si="5"/>
        <v>143.64000000000001</v>
      </c>
      <c r="L105" s="127"/>
    </row>
    <row r="106" spans="1:12" ht="24" customHeight="1">
      <c r="A106" s="126"/>
      <c r="B106" s="119">
        <f>'Tax Invoice'!D102</f>
        <v>1</v>
      </c>
      <c r="C106" s="10" t="s">
        <v>827</v>
      </c>
      <c r="D106" s="10" t="s">
        <v>827</v>
      </c>
      <c r="E106" s="130" t="s">
        <v>30</v>
      </c>
      <c r="F106" s="144" t="s">
        <v>279</v>
      </c>
      <c r="G106" s="145"/>
      <c r="H106" s="11" t="s">
        <v>828</v>
      </c>
      <c r="I106" s="14">
        <f t="shared" si="4"/>
        <v>24.65</v>
      </c>
      <c r="J106" s="14">
        <v>24.65</v>
      </c>
      <c r="K106" s="121">
        <f t="shared" si="5"/>
        <v>24.65</v>
      </c>
      <c r="L106" s="127"/>
    </row>
    <row r="107" spans="1:12" ht="24" customHeight="1">
      <c r="A107" s="126"/>
      <c r="B107" s="119">
        <f>'Tax Invoice'!D103</f>
        <v>2</v>
      </c>
      <c r="C107" s="10" t="s">
        <v>829</v>
      </c>
      <c r="D107" s="10" t="s">
        <v>829</v>
      </c>
      <c r="E107" s="130" t="s">
        <v>28</v>
      </c>
      <c r="F107" s="144" t="s">
        <v>279</v>
      </c>
      <c r="G107" s="145"/>
      <c r="H107" s="11" t="s">
        <v>830</v>
      </c>
      <c r="I107" s="14">
        <f t="shared" si="4"/>
        <v>21.08</v>
      </c>
      <c r="J107" s="14">
        <v>21.08</v>
      </c>
      <c r="K107" s="121">
        <f t="shared" si="5"/>
        <v>42.16</v>
      </c>
      <c r="L107" s="127"/>
    </row>
    <row r="108" spans="1:12" ht="12.75" customHeight="1">
      <c r="A108" s="126"/>
      <c r="B108" s="119">
        <f>'Tax Invoice'!D104</f>
        <v>16</v>
      </c>
      <c r="C108" s="10" t="s">
        <v>650</v>
      </c>
      <c r="D108" s="10" t="s">
        <v>650</v>
      </c>
      <c r="E108" s="130" t="s">
        <v>641</v>
      </c>
      <c r="F108" s="144"/>
      <c r="G108" s="145"/>
      <c r="H108" s="11" t="s">
        <v>652</v>
      </c>
      <c r="I108" s="14">
        <f t="shared" si="4"/>
        <v>5</v>
      </c>
      <c r="J108" s="14">
        <v>5</v>
      </c>
      <c r="K108" s="121">
        <f t="shared" si="5"/>
        <v>80</v>
      </c>
      <c r="L108" s="127"/>
    </row>
    <row r="109" spans="1:12" ht="24" customHeight="1">
      <c r="A109" s="126"/>
      <c r="B109" s="119">
        <f>'Tax Invoice'!D105</f>
        <v>2</v>
      </c>
      <c r="C109" s="10" t="s">
        <v>831</v>
      </c>
      <c r="D109" s="10" t="s">
        <v>831</v>
      </c>
      <c r="E109" s="130" t="s">
        <v>32</v>
      </c>
      <c r="F109" s="144"/>
      <c r="G109" s="145"/>
      <c r="H109" s="11" t="s">
        <v>832</v>
      </c>
      <c r="I109" s="14">
        <f t="shared" si="4"/>
        <v>41.8</v>
      </c>
      <c r="J109" s="14">
        <v>41.8</v>
      </c>
      <c r="K109" s="121">
        <f t="shared" si="5"/>
        <v>83.6</v>
      </c>
      <c r="L109" s="127"/>
    </row>
    <row r="110" spans="1:12" ht="12.75" customHeight="1">
      <c r="A110" s="126"/>
      <c r="B110" s="119">
        <f>'Tax Invoice'!D106</f>
        <v>1</v>
      </c>
      <c r="C110" s="10" t="s">
        <v>833</v>
      </c>
      <c r="D110" s="10" t="s">
        <v>833</v>
      </c>
      <c r="E110" s="130" t="s">
        <v>31</v>
      </c>
      <c r="F110" s="144"/>
      <c r="G110" s="145"/>
      <c r="H110" s="11" t="s">
        <v>834</v>
      </c>
      <c r="I110" s="14">
        <f t="shared" si="4"/>
        <v>35.369999999999997</v>
      </c>
      <c r="J110" s="14">
        <v>35.369999999999997</v>
      </c>
      <c r="K110" s="121">
        <f t="shared" si="5"/>
        <v>35.369999999999997</v>
      </c>
      <c r="L110" s="127"/>
    </row>
    <row r="111" spans="1:12" ht="24" customHeight="1">
      <c r="A111" s="126"/>
      <c r="B111" s="119">
        <f>'Tax Invoice'!D107</f>
        <v>8</v>
      </c>
      <c r="C111" s="10" t="s">
        <v>835</v>
      </c>
      <c r="D111" s="10" t="s">
        <v>835</v>
      </c>
      <c r="E111" s="130" t="s">
        <v>30</v>
      </c>
      <c r="F111" s="144" t="s">
        <v>745</v>
      </c>
      <c r="G111" s="145"/>
      <c r="H111" s="11" t="s">
        <v>836</v>
      </c>
      <c r="I111" s="14">
        <f t="shared" si="4"/>
        <v>49.3</v>
      </c>
      <c r="J111" s="14">
        <v>49.3</v>
      </c>
      <c r="K111" s="121">
        <f t="shared" si="5"/>
        <v>394.4</v>
      </c>
      <c r="L111" s="127"/>
    </row>
    <row r="112" spans="1:12" ht="24" customHeight="1">
      <c r="A112" s="126"/>
      <c r="B112" s="119">
        <f>'Tax Invoice'!D108</f>
        <v>8</v>
      </c>
      <c r="C112" s="10" t="s">
        <v>835</v>
      </c>
      <c r="D112" s="10" t="s">
        <v>835</v>
      </c>
      <c r="E112" s="130" t="s">
        <v>31</v>
      </c>
      <c r="F112" s="144" t="s">
        <v>745</v>
      </c>
      <c r="G112" s="145"/>
      <c r="H112" s="11" t="s">
        <v>836</v>
      </c>
      <c r="I112" s="14">
        <f t="shared" si="4"/>
        <v>49.3</v>
      </c>
      <c r="J112" s="14">
        <v>49.3</v>
      </c>
      <c r="K112" s="121">
        <f t="shared" si="5"/>
        <v>394.4</v>
      </c>
      <c r="L112" s="127"/>
    </row>
    <row r="113" spans="1:12" ht="24" customHeight="1">
      <c r="A113" s="126"/>
      <c r="B113" s="119">
        <f>'Tax Invoice'!D109</f>
        <v>8</v>
      </c>
      <c r="C113" s="10" t="s">
        <v>837</v>
      </c>
      <c r="D113" s="10" t="s">
        <v>837</v>
      </c>
      <c r="E113" s="130" t="s">
        <v>30</v>
      </c>
      <c r="F113" s="144" t="s">
        <v>745</v>
      </c>
      <c r="G113" s="145"/>
      <c r="H113" s="11" t="s">
        <v>838</v>
      </c>
      <c r="I113" s="14">
        <f t="shared" si="4"/>
        <v>49.66</v>
      </c>
      <c r="J113" s="14">
        <v>49.66</v>
      </c>
      <c r="K113" s="121">
        <f t="shared" si="5"/>
        <v>397.28</v>
      </c>
      <c r="L113" s="127"/>
    </row>
    <row r="114" spans="1:12" ht="24" customHeight="1">
      <c r="A114" s="126"/>
      <c r="B114" s="119">
        <f>'Tax Invoice'!D110</f>
        <v>8</v>
      </c>
      <c r="C114" s="10" t="s">
        <v>837</v>
      </c>
      <c r="D114" s="10" t="s">
        <v>837</v>
      </c>
      <c r="E114" s="130" t="s">
        <v>31</v>
      </c>
      <c r="F114" s="144" t="s">
        <v>745</v>
      </c>
      <c r="G114" s="145"/>
      <c r="H114" s="11" t="s">
        <v>838</v>
      </c>
      <c r="I114" s="14">
        <f t="shared" si="4"/>
        <v>49.66</v>
      </c>
      <c r="J114" s="14">
        <v>49.66</v>
      </c>
      <c r="K114" s="121">
        <f t="shared" si="5"/>
        <v>397.28</v>
      </c>
      <c r="L114" s="127"/>
    </row>
    <row r="115" spans="1:12" ht="24" customHeight="1">
      <c r="A115" s="126"/>
      <c r="B115" s="119">
        <f>'Tax Invoice'!D111</f>
        <v>1</v>
      </c>
      <c r="C115" s="10" t="s">
        <v>839</v>
      </c>
      <c r="D115" s="10" t="s">
        <v>839</v>
      </c>
      <c r="E115" s="130" t="s">
        <v>30</v>
      </c>
      <c r="F115" s="144" t="s">
        <v>745</v>
      </c>
      <c r="G115" s="145"/>
      <c r="H115" s="11" t="s">
        <v>840</v>
      </c>
      <c r="I115" s="14">
        <f t="shared" si="4"/>
        <v>52.51</v>
      </c>
      <c r="J115" s="14">
        <v>52.51</v>
      </c>
      <c r="K115" s="121">
        <f t="shared" si="5"/>
        <v>52.51</v>
      </c>
      <c r="L115" s="127"/>
    </row>
    <row r="116" spans="1:12" ht="24" customHeight="1">
      <c r="A116" s="126"/>
      <c r="B116" s="119">
        <f>'Tax Invoice'!D112</f>
        <v>1</v>
      </c>
      <c r="C116" s="10" t="s">
        <v>839</v>
      </c>
      <c r="D116" s="10" t="s">
        <v>839</v>
      </c>
      <c r="E116" s="130" t="s">
        <v>30</v>
      </c>
      <c r="F116" s="144" t="s">
        <v>841</v>
      </c>
      <c r="G116" s="145"/>
      <c r="H116" s="11" t="s">
        <v>840</v>
      </c>
      <c r="I116" s="14">
        <f t="shared" si="4"/>
        <v>52.51</v>
      </c>
      <c r="J116" s="14">
        <v>52.51</v>
      </c>
      <c r="K116" s="121">
        <f t="shared" si="5"/>
        <v>52.51</v>
      </c>
      <c r="L116" s="127"/>
    </row>
    <row r="117" spans="1:12" ht="24" customHeight="1">
      <c r="A117" s="126"/>
      <c r="B117" s="119">
        <f>'Tax Invoice'!D113</f>
        <v>1</v>
      </c>
      <c r="C117" s="10" t="s">
        <v>842</v>
      </c>
      <c r="D117" s="10" t="s">
        <v>842</v>
      </c>
      <c r="E117" s="130" t="s">
        <v>30</v>
      </c>
      <c r="F117" s="144" t="s">
        <v>745</v>
      </c>
      <c r="G117" s="145"/>
      <c r="H117" s="11" t="s">
        <v>843</v>
      </c>
      <c r="I117" s="14">
        <f t="shared" si="4"/>
        <v>55.73</v>
      </c>
      <c r="J117" s="14">
        <v>55.73</v>
      </c>
      <c r="K117" s="121">
        <f t="shared" si="5"/>
        <v>55.73</v>
      </c>
      <c r="L117" s="127"/>
    </row>
    <row r="118" spans="1:12" ht="24" customHeight="1">
      <c r="A118" s="126"/>
      <c r="B118" s="119">
        <f>'Tax Invoice'!D114</f>
        <v>1</v>
      </c>
      <c r="C118" s="10" t="s">
        <v>842</v>
      </c>
      <c r="D118" s="10" t="s">
        <v>842</v>
      </c>
      <c r="E118" s="130" t="s">
        <v>30</v>
      </c>
      <c r="F118" s="144" t="s">
        <v>841</v>
      </c>
      <c r="G118" s="145"/>
      <c r="H118" s="11" t="s">
        <v>843</v>
      </c>
      <c r="I118" s="14">
        <f t="shared" ref="I118:I132" si="6">ROUNDUP(J118*$N$1,2)</f>
        <v>55.73</v>
      </c>
      <c r="J118" s="14">
        <v>55.73</v>
      </c>
      <c r="K118" s="121">
        <f t="shared" ref="K118:K132" si="7">I118*B118</f>
        <v>55.73</v>
      </c>
      <c r="L118" s="127"/>
    </row>
    <row r="119" spans="1:12" ht="24" customHeight="1">
      <c r="A119" s="126"/>
      <c r="B119" s="119">
        <f>'Tax Invoice'!D115</f>
        <v>1</v>
      </c>
      <c r="C119" s="10" t="s">
        <v>844</v>
      </c>
      <c r="D119" s="10" t="s">
        <v>844</v>
      </c>
      <c r="E119" s="130" t="s">
        <v>279</v>
      </c>
      <c r="F119" s="144"/>
      <c r="G119" s="145"/>
      <c r="H119" s="11" t="s">
        <v>845</v>
      </c>
      <c r="I119" s="14">
        <f t="shared" si="6"/>
        <v>62.16</v>
      </c>
      <c r="J119" s="14">
        <v>62.16</v>
      </c>
      <c r="K119" s="121">
        <f t="shared" si="7"/>
        <v>62.16</v>
      </c>
      <c r="L119" s="127"/>
    </row>
    <row r="120" spans="1:12" ht="24" customHeight="1">
      <c r="A120" s="126"/>
      <c r="B120" s="119">
        <f>'Tax Invoice'!D116</f>
        <v>1</v>
      </c>
      <c r="C120" s="10" t="s">
        <v>844</v>
      </c>
      <c r="D120" s="10" t="s">
        <v>844</v>
      </c>
      <c r="E120" s="130" t="s">
        <v>841</v>
      </c>
      <c r="F120" s="144"/>
      <c r="G120" s="145"/>
      <c r="H120" s="11" t="s">
        <v>845</v>
      </c>
      <c r="I120" s="14">
        <f t="shared" si="6"/>
        <v>62.16</v>
      </c>
      <c r="J120" s="14">
        <v>62.16</v>
      </c>
      <c r="K120" s="121">
        <f t="shared" si="7"/>
        <v>62.16</v>
      </c>
      <c r="L120" s="127"/>
    </row>
    <row r="121" spans="1:12" ht="24" customHeight="1">
      <c r="A121" s="126"/>
      <c r="B121" s="119">
        <f>'Tax Invoice'!D117</f>
        <v>2</v>
      </c>
      <c r="C121" s="10" t="s">
        <v>846</v>
      </c>
      <c r="D121" s="10" t="s">
        <v>846</v>
      </c>
      <c r="E121" s="130" t="s">
        <v>31</v>
      </c>
      <c r="F121" s="144" t="s">
        <v>115</v>
      </c>
      <c r="G121" s="145"/>
      <c r="H121" s="11" t="s">
        <v>847</v>
      </c>
      <c r="I121" s="14">
        <f t="shared" si="6"/>
        <v>27.86</v>
      </c>
      <c r="J121" s="14">
        <v>27.86</v>
      </c>
      <c r="K121" s="121">
        <f t="shared" si="7"/>
        <v>55.72</v>
      </c>
      <c r="L121" s="127"/>
    </row>
    <row r="122" spans="1:12" ht="24" customHeight="1">
      <c r="A122" s="126"/>
      <c r="B122" s="119">
        <f>'Tax Invoice'!D118</f>
        <v>1</v>
      </c>
      <c r="C122" s="10" t="s">
        <v>848</v>
      </c>
      <c r="D122" s="10" t="s">
        <v>848</v>
      </c>
      <c r="E122" s="130" t="s">
        <v>277</v>
      </c>
      <c r="F122" s="144"/>
      <c r="G122" s="145"/>
      <c r="H122" s="11" t="s">
        <v>849</v>
      </c>
      <c r="I122" s="14">
        <f t="shared" si="6"/>
        <v>69.66</v>
      </c>
      <c r="J122" s="14">
        <v>69.66</v>
      </c>
      <c r="K122" s="121">
        <f t="shared" si="7"/>
        <v>69.66</v>
      </c>
      <c r="L122" s="127"/>
    </row>
    <row r="123" spans="1:12" ht="24" customHeight="1">
      <c r="A123" s="126"/>
      <c r="B123" s="119">
        <f>'Tax Invoice'!D119</f>
        <v>1</v>
      </c>
      <c r="C123" s="10" t="s">
        <v>850</v>
      </c>
      <c r="D123" s="10" t="s">
        <v>850</v>
      </c>
      <c r="E123" s="130" t="s">
        <v>279</v>
      </c>
      <c r="F123" s="144"/>
      <c r="G123" s="145"/>
      <c r="H123" s="11" t="s">
        <v>851</v>
      </c>
      <c r="I123" s="14">
        <f t="shared" si="6"/>
        <v>70.02</v>
      </c>
      <c r="J123" s="14">
        <v>70.02</v>
      </c>
      <c r="K123" s="121">
        <f t="shared" si="7"/>
        <v>70.02</v>
      </c>
      <c r="L123" s="127"/>
    </row>
    <row r="124" spans="1:12" ht="24" customHeight="1">
      <c r="A124" s="126"/>
      <c r="B124" s="119">
        <f>'Tax Invoice'!D120</f>
        <v>2</v>
      </c>
      <c r="C124" s="10" t="s">
        <v>852</v>
      </c>
      <c r="D124" s="10" t="s">
        <v>852</v>
      </c>
      <c r="E124" s="130" t="s">
        <v>112</v>
      </c>
      <c r="F124" s="144"/>
      <c r="G124" s="145"/>
      <c r="H124" s="11" t="s">
        <v>853</v>
      </c>
      <c r="I124" s="14">
        <f t="shared" si="6"/>
        <v>85.74</v>
      </c>
      <c r="J124" s="14">
        <v>85.74</v>
      </c>
      <c r="K124" s="121">
        <f t="shared" si="7"/>
        <v>171.48</v>
      </c>
      <c r="L124" s="127"/>
    </row>
    <row r="125" spans="1:12" ht="24" customHeight="1">
      <c r="A125" s="126"/>
      <c r="B125" s="119">
        <f>'Tax Invoice'!D121</f>
        <v>1</v>
      </c>
      <c r="C125" s="10" t="s">
        <v>852</v>
      </c>
      <c r="D125" s="10" t="s">
        <v>852</v>
      </c>
      <c r="E125" s="130" t="s">
        <v>274</v>
      </c>
      <c r="F125" s="144"/>
      <c r="G125" s="145"/>
      <c r="H125" s="11" t="s">
        <v>853</v>
      </c>
      <c r="I125" s="14">
        <f t="shared" si="6"/>
        <v>85.74</v>
      </c>
      <c r="J125" s="14">
        <v>85.74</v>
      </c>
      <c r="K125" s="121">
        <f t="shared" si="7"/>
        <v>85.74</v>
      </c>
      <c r="L125" s="127"/>
    </row>
    <row r="126" spans="1:12" ht="24" customHeight="1">
      <c r="A126" s="126"/>
      <c r="B126" s="119">
        <f>'Tax Invoice'!D122</f>
        <v>1</v>
      </c>
      <c r="C126" s="10" t="s">
        <v>854</v>
      </c>
      <c r="D126" s="10" t="s">
        <v>854</v>
      </c>
      <c r="E126" s="130" t="s">
        <v>679</v>
      </c>
      <c r="F126" s="144"/>
      <c r="G126" s="145"/>
      <c r="H126" s="11" t="s">
        <v>855</v>
      </c>
      <c r="I126" s="14">
        <f t="shared" si="6"/>
        <v>22.86</v>
      </c>
      <c r="J126" s="14">
        <v>22.86</v>
      </c>
      <c r="K126" s="121">
        <f t="shared" si="7"/>
        <v>22.86</v>
      </c>
      <c r="L126" s="127"/>
    </row>
    <row r="127" spans="1:12" ht="24" customHeight="1">
      <c r="A127" s="126"/>
      <c r="B127" s="119">
        <f>'Tax Invoice'!D123</f>
        <v>1</v>
      </c>
      <c r="C127" s="10" t="s">
        <v>856</v>
      </c>
      <c r="D127" s="10" t="s">
        <v>856</v>
      </c>
      <c r="E127" s="130" t="s">
        <v>279</v>
      </c>
      <c r="F127" s="144"/>
      <c r="G127" s="145"/>
      <c r="H127" s="11" t="s">
        <v>857</v>
      </c>
      <c r="I127" s="14">
        <f t="shared" si="6"/>
        <v>26.44</v>
      </c>
      <c r="J127" s="14">
        <v>26.44</v>
      </c>
      <c r="K127" s="121">
        <f t="shared" si="7"/>
        <v>26.44</v>
      </c>
      <c r="L127" s="127"/>
    </row>
    <row r="128" spans="1:12" ht="24" customHeight="1">
      <c r="A128" s="126"/>
      <c r="B128" s="119">
        <f>'Tax Invoice'!D124</f>
        <v>1</v>
      </c>
      <c r="C128" s="10" t="s">
        <v>856</v>
      </c>
      <c r="D128" s="10" t="s">
        <v>856</v>
      </c>
      <c r="E128" s="130" t="s">
        <v>589</v>
      </c>
      <c r="F128" s="144"/>
      <c r="G128" s="145"/>
      <c r="H128" s="11" t="s">
        <v>857</v>
      </c>
      <c r="I128" s="14">
        <f t="shared" si="6"/>
        <v>26.44</v>
      </c>
      <c r="J128" s="14">
        <v>26.44</v>
      </c>
      <c r="K128" s="121">
        <f t="shared" si="7"/>
        <v>26.44</v>
      </c>
      <c r="L128" s="127"/>
    </row>
    <row r="129" spans="1:12" ht="24" customHeight="1">
      <c r="A129" s="126"/>
      <c r="B129" s="119">
        <f>'Tax Invoice'!D125</f>
        <v>1</v>
      </c>
      <c r="C129" s="10" t="s">
        <v>856</v>
      </c>
      <c r="D129" s="10" t="s">
        <v>856</v>
      </c>
      <c r="E129" s="130" t="s">
        <v>745</v>
      </c>
      <c r="F129" s="144"/>
      <c r="G129" s="145"/>
      <c r="H129" s="11" t="s">
        <v>857</v>
      </c>
      <c r="I129" s="14">
        <f t="shared" si="6"/>
        <v>26.44</v>
      </c>
      <c r="J129" s="14">
        <v>26.44</v>
      </c>
      <c r="K129" s="121">
        <f t="shared" si="7"/>
        <v>26.44</v>
      </c>
      <c r="L129" s="127"/>
    </row>
    <row r="130" spans="1:12" ht="24" customHeight="1">
      <c r="A130" s="126"/>
      <c r="B130" s="119">
        <f>'Tax Invoice'!D126</f>
        <v>1</v>
      </c>
      <c r="C130" s="10" t="s">
        <v>858</v>
      </c>
      <c r="D130" s="10" t="s">
        <v>858</v>
      </c>
      <c r="E130" s="130" t="s">
        <v>28</v>
      </c>
      <c r="F130" s="144" t="s">
        <v>279</v>
      </c>
      <c r="G130" s="145"/>
      <c r="H130" s="11" t="s">
        <v>859</v>
      </c>
      <c r="I130" s="14">
        <f t="shared" si="6"/>
        <v>97.88</v>
      </c>
      <c r="J130" s="14">
        <v>97.88</v>
      </c>
      <c r="K130" s="121">
        <f t="shared" si="7"/>
        <v>97.88</v>
      </c>
      <c r="L130" s="127"/>
    </row>
    <row r="131" spans="1:12" ht="24" customHeight="1">
      <c r="A131" s="126"/>
      <c r="B131" s="119">
        <f>'Tax Invoice'!D127</f>
        <v>1</v>
      </c>
      <c r="C131" s="10" t="s">
        <v>860</v>
      </c>
      <c r="D131" s="10" t="s">
        <v>860</v>
      </c>
      <c r="E131" s="130" t="s">
        <v>279</v>
      </c>
      <c r="F131" s="144"/>
      <c r="G131" s="145"/>
      <c r="H131" s="11" t="s">
        <v>861</v>
      </c>
      <c r="I131" s="14">
        <f t="shared" si="6"/>
        <v>26.44</v>
      </c>
      <c r="J131" s="14">
        <v>26.44</v>
      </c>
      <c r="K131" s="121">
        <f t="shared" si="7"/>
        <v>26.44</v>
      </c>
      <c r="L131" s="127"/>
    </row>
    <row r="132" spans="1:12" ht="24" customHeight="1">
      <c r="A132" s="126"/>
      <c r="B132" s="120">
        <f>'Tax Invoice'!D128</f>
        <v>1</v>
      </c>
      <c r="C132" s="12" t="s">
        <v>860</v>
      </c>
      <c r="D132" s="12" t="s">
        <v>860</v>
      </c>
      <c r="E132" s="131" t="s">
        <v>753</v>
      </c>
      <c r="F132" s="146"/>
      <c r="G132" s="147"/>
      <c r="H132" s="13" t="s">
        <v>861</v>
      </c>
      <c r="I132" s="15">
        <f t="shared" si="6"/>
        <v>26.44</v>
      </c>
      <c r="J132" s="15">
        <v>26.44</v>
      </c>
      <c r="K132" s="122">
        <f t="shared" si="7"/>
        <v>26.44</v>
      </c>
      <c r="L132" s="127"/>
    </row>
    <row r="133" spans="1:12" ht="12.75" customHeight="1">
      <c r="A133" s="126"/>
      <c r="B133" s="132">
        <f>SUM(B22:B132)</f>
        <v>982</v>
      </c>
      <c r="C133" s="132" t="s">
        <v>149</v>
      </c>
      <c r="D133" s="132"/>
      <c r="E133" s="132"/>
      <c r="F133" s="132"/>
      <c r="G133" s="132"/>
      <c r="H133" s="132"/>
      <c r="I133" s="133" t="s">
        <v>261</v>
      </c>
      <c r="J133" s="133" t="s">
        <v>261</v>
      </c>
      <c r="K133" s="141">
        <f>SUM(K22:K132)</f>
        <v>12590.35</v>
      </c>
      <c r="L133" s="127"/>
    </row>
    <row r="134" spans="1:12" ht="12.75" customHeight="1">
      <c r="A134" s="126"/>
      <c r="B134" s="132"/>
      <c r="C134" s="132"/>
      <c r="D134" s="132"/>
      <c r="E134" s="132"/>
      <c r="F134" s="132"/>
      <c r="G134" s="132"/>
      <c r="H134" s="132"/>
      <c r="I134" s="133" t="s">
        <v>190</v>
      </c>
      <c r="J134" s="133" t="s">
        <v>190</v>
      </c>
      <c r="K134" s="141">
        <f>Invoice!J134</f>
        <v>-5036.1400000000003</v>
      </c>
      <c r="L134" s="127"/>
    </row>
    <row r="135" spans="1:12" ht="12.75" customHeight="1" outlineLevel="1">
      <c r="A135" s="126"/>
      <c r="B135" s="132"/>
      <c r="C135" s="132"/>
      <c r="D135" s="132"/>
      <c r="E135" s="132"/>
      <c r="F135" s="132"/>
      <c r="G135" s="132"/>
      <c r="H135" s="132"/>
      <c r="I135" s="133" t="s">
        <v>191</v>
      </c>
      <c r="J135" s="133" t="s">
        <v>191</v>
      </c>
      <c r="K135" s="141">
        <f>Invoice!J135</f>
        <v>0</v>
      </c>
      <c r="L135" s="127"/>
    </row>
    <row r="136" spans="1:12" ht="12.75" customHeight="1">
      <c r="A136" s="126"/>
      <c r="B136" s="132"/>
      <c r="C136" s="132"/>
      <c r="D136" s="132"/>
      <c r="E136" s="132"/>
      <c r="F136" s="132"/>
      <c r="G136" s="132"/>
      <c r="H136" s="132"/>
      <c r="I136" s="133" t="s">
        <v>263</v>
      </c>
      <c r="J136" s="133" t="s">
        <v>263</v>
      </c>
      <c r="K136" s="141">
        <f>SUM(K133:K135)</f>
        <v>7554.21</v>
      </c>
      <c r="L136" s="127"/>
    </row>
    <row r="137" spans="1:12" ht="12.75" customHeight="1">
      <c r="A137" s="6"/>
      <c r="B137" s="7"/>
      <c r="C137" s="7"/>
      <c r="D137" s="7"/>
      <c r="E137" s="7"/>
      <c r="F137" s="7"/>
      <c r="G137" s="7"/>
      <c r="H137" s="7" t="s">
        <v>869</v>
      </c>
      <c r="I137" s="7"/>
      <c r="J137" s="7"/>
      <c r="K137" s="7"/>
      <c r="L137" s="8"/>
    </row>
    <row r="138" spans="1:12" ht="12.75" customHeight="1"/>
    <row r="139" spans="1:12" ht="12.75" customHeight="1"/>
    <row r="140" spans="1:12" ht="12.75" customHeight="1"/>
    <row r="141" spans="1:12" ht="12.75" customHeight="1"/>
    <row r="142" spans="1:12" ht="12.75" customHeight="1"/>
    <row r="143" spans="1:12" ht="12.75" customHeight="1"/>
    <row r="144" spans="1:12" ht="12.75" customHeight="1"/>
  </sheetData>
  <mergeCells count="115">
    <mergeCell ref="F71:G71"/>
    <mergeCell ref="F72:G72"/>
    <mergeCell ref="F73:G73"/>
    <mergeCell ref="F74:G74"/>
    <mergeCell ref="F62:G62"/>
    <mergeCell ref="F63:G63"/>
    <mergeCell ref="F64:G64"/>
    <mergeCell ref="F65:G65"/>
    <mergeCell ref="F66:G66"/>
    <mergeCell ref="F67:G67"/>
    <mergeCell ref="F68:G68"/>
    <mergeCell ref="F69:G69"/>
    <mergeCell ref="F70:G70"/>
    <mergeCell ref="F53:G53"/>
    <mergeCell ref="F54:G54"/>
    <mergeCell ref="F55:G55"/>
    <mergeCell ref="F56:G56"/>
    <mergeCell ref="F57:G57"/>
    <mergeCell ref="F58:G58"/>
    <mergeCell ref="F59:G59"/>
    <mergeCell ref="F60:G60"/>
    <mergeCell ref="F61:G61"/>
    <mergeCell ref="F44:G44"/>
    <mergeCell ref="F45:G45"/>
    <mergeCell ref="F46:G46"/>
    <mergeCell ref="F47:G47"/>
    <mergeCell ref="F48:G48"/>
    <mergeCell ref="F49:G49"/>
    <mergeCell ref="F50:G50"/>
    <mergeCell ref="F51:G51"/>
    <mergeCell ref="F52:G52"/>
    <mergeCell ref="F35:G35"/>
    <mergeCell ref="F36:G36"/>
    <mergeCell ref="F37:G37"/>
    <mergeCell ref="F38:G38"/>
    <mergeCell ref="F39:G39"/>
    <mergeCell ref="F40:G40"/>
    <mergeCell ref="F41:G41"/>
    <mergeCell ref="F42:G42"/>
    <mergeCell ref="F43:G43"/>
    <mergeCell ref="K10:K11"/>
    <mergeCell ref="K14:K15"/>
    <mergeCell ref="F79:G79"/>
    <mergeCell ref="F80:G80"/>
    <mergeCell ref="F81:G81"/>
    <mergeCell ref="F75:G75"/>
    <mergeCell ref="F76:G76"/>
    <mergeCell ref="F77:G77"/>
    <mergeCell ref="F78:G78"/>
    <mergeCell ref="F24:G24"/>
    <mergeCell ref="F23:G23"/>
    <mergeCell ref="F20:G20"/>
    <mergeCell ref="F21:G21"/>
    <mergeCell ref="F22:G22"/>
    <mergeCell ref="F25:G25"/>
    <mergeCell ref="F26:G26"/>
    <mergeCell ref="F27:G27"/>
    <mergeCell ref="F28:G28"/>
    <mergeCell ref="F29:G29"/>
    <mergeCell ref="F30:G30"/>
    <mergeCell ref="F31:G31"/>
    <mergeCell ref="F32:G32"/>
    <mergeCell ref="F33:G33"/>
    <mergeCell ref="F34:G34"/>
    <mergeCell ref="F87:G87"/>
    <mergeCell ref="F88:G88"/>
    <mergeCell ref="F89:G89"/>
    <mergeCell ref="F90:G90"/>
    <mergeCell ref="F91:G91"/>
    <mergeCell ref="F82:G82"/>
    <mergeCell ref="F83:G83"/>
    <mergeCell ref="F84:G84"/>
    <mergeCell ref="F85:G85"/>
    <mergeCell ref="F86:G86"/>
    <mergeCell ref="F97:G97"/>
    <mergeCell ref="F98:G98"/>
    <mergeCell ref="F99:G99"/>
    <mergeCell ref="F100:G100"/>
    <mergeCell ref="F101:G101"/>
    <mergeCell ref="F92:G92"/>
    <mergeCell ref="F93:G93"/>
    <mergeCell ref="F94:G94"/>
    <mergeCell ref="F95:G95"/>
    <mergeCell ref="F96:G96"/>
    <mergeCell ref="F107:G107"/>
    <mergeCell ref="F108:G108"/>
    <mergeCell ref="F109:G109"/>
    <mergeCell ref="F110:G110"/>
    <mergeCell ref="F111:G111"/>
    <mergeCell ref="F102:G102"/>
    <mergeCell ref="F103:G103"/>
    <mergeCell ref="F104:G104"/>
    <mergeCell ref="F105:G105"/>
    <mergeCell ref="F106:G106"/>
    <mergeCell ref="F117:G117"/>
    <mergeCell ref="F118:G118"/>
    <mergeCell ref="F119:G119"/>
    <mergeCell ref="F120:G120"/>
    <mergeCell ref="F121:G121"/>
    <mergeCell ref="F112:G112"/>
    <mergeCell ref="F113:G113"/>
    <mergeCell ref="F114:G114"/>
    <mergeCell ref="F115:G115"/>
    <mergeCell ref="F116:G116"/>
    <mergeCell ref="F132:G132"/>
    <mergeCell ref="F127:G127"/>
    <mergeCell ref="F128:G128"/>
    <mergeCell ref="F129:G129"/>
    <mergeCell ref="F130:G130"/>
    <mergeCell ref="F131:G131"/>
    <mergeCell ref="F122:G122"/>
    <mergeCell ref="F123:G123"/>
    <mergeCell ref="F124:G124"/>
    <mergeCell ref="F125:G125"/>
    <mergeCell ref="F126:G126"/>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21" zoomScaleNormal="100" workbookViewId="0">
      <selection activeCell="C18" sqref="C18:C128"/>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150</v>
      </c>
      <c r="B1" s="17" t="s">
        <v>151</v>
      </c>
      <c r="C1" s="17"/>
      <c r="D1" s="18"/>
      <c r="E1" s="18"/>
      <c r="F1" s="18"/>
      <c r="G1" s="18"/>
      <c r="H1" s="19"/>
      <c r="I1" s="20"/>
      <c r="N1" s="104">
        <f>N2/N3</f>
        <v>1</v>
      </c>
      <c r="O1" s="21" t="s">
        <v>187</v>
      </c>
    </row>
    <row r="2" spans="1:15" s="21" customFormat="1" ht="13.5" thickBot="1">
      <c r="A2" s="22" t="s">
        <v>152</v>
      </c>
      <c r="B2" s="23" t="s">
        <v>153</v>
      </c>
      <c r="C2" s="23"/>
      <c r="D2" s="24"/>
      <c r="E2" s="25"/>
      <c r="G2" s="26" t="s">
        <v>154</v>
      </c>
      <c r="H2" s="27" t="s">
        <v>155</v>
      </c>
      <c r="N2" s="21">
        <v>12590.35</v>
      </c>
      <c r="O2" s="21" t="s">
        <v>265</v>
      </c>
    </row>
    <row r="3" spans="1:15" s="21" customFormat="1" ht="15" customHeight="1" thickBot="1">
      <c r="A3" s="22" t="s">
        <v>156</v>
      </c>
      <c r="G3" s="28">
        <f>Invoice!J14</f>
        <v>45188</v>
      </c>
      <c r="H3" s="29"/>
      <c r="N3" s="21">
        <v>12590.35</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THB</v>
      </c>
    </row>
    <row r="10" spans="1:15" s="21" customFormat="1" ht="13.5" thickBot="1">
      <c r="A10" s="36" t="str">
        <f>'Copy paste to Here'!G10</f>
        <v>jssourcings</v>
      </c>
      <c r="B10" s="37"/>
      <c r="C10" s="37"/>
      <c r="D10" s="37"/>
      <c r="F10" s="38" t="str">
        <f>'Copy paste to Here'!B10</f>
        <v>jssourcings</v>
      </c>
      <c r="G10" s="39"/>
      <c r="H10" s="40"/>
      <c r="K10" s="107" t="s">
        <v>282</v>
      </c>
      <c r="L10" s="35" t="s">
        <v>282</v>
      </c>
      <c r="M10" s="21">
        <v>1</v>
      </c>
    </row>
    <row r="11" spans="1:15" s="21" customFormat="1" ht="15.75" thickBot="1">
      <c r="A11" s="41" t="str">
        <f>'Copy paste to Here'!G11</f>
        <v>Sam4 Kong4</v>
      </c>
      <c r="B11" s="42"/>
      <c r="C11" s="42"/>
      <c r="D11" s="42"/>
      <c r="F11" s="43" t="str">
        <f>'Copy paste to Here'!B11</f>
        <v>Sam4 Kong4</v>
      </c>
      <c r="G11" s="44"/>
      <c r="H11" s="45"/>
      <c r="K11" s="105" t="s">
        <v>163</v>
      </c>
      <c r="L11" s="46" t="s">
        <v>164</v>
      </c>
      <c r="M11" s="21">
        <f>VLOOKUP(G3,[1]Sheet1!$A$9:$I$7290,2,FALSE)</f>
        <v>35.54</v>
      </c>
    </row>
    <row r="12" spans="1:15" s="21" customFormat="1" ht="15.75" thickBot="1">
      <c r="A12" s="41" t="str">
        <f>'Copy paste to Here'!G12</f>
        <v>Bang Rak 152 Chartered Square Building</v>
      </c>
      <c r="B12" s="42"/>
      <c r="C12" s="42"/>
      <c r="D12" s="42"/>
      <c r="E12" s="89"/>
      <c r="F12" s="43" t="str">
        <f>'Copy paste to Here'!B12</f>
        <v>Bang Rak 152 Chartered Square Building</v>
      </c>
      <c r="G12" s="44"/>
      <c r="H12" s="45"/>
      <c r="K12" s="105" t="s">
        <v>165</v>
      </c>
      <c r="L12" s="46" t="s">
        <v>138</v>
      </c>
      <c r="M12" s="21">
        <f>VLOOKUP(G3,[1]Sheet1!$A$9:$I$7290,3,FALSE)</f>
        <v>37.78</v>
      </c>
    </row>
    <row r="13" spans="1:15" s="21" customFormat="1" ht="15.75" thickBot="1">
      <c r="A13" s="41" t="str">
        <f>'Copy paste to Here'!G13</f>
        <v>10500 Bangkok</v>
      </c>
      <c r="B13" s="42"/>
      <c r="C13" s="42"/>
      <c r="D13" s="42"/>
      <c r="E13" s="123" t="s">
        <v>282</v>
      </c>
      <c r="F13" s="43" t="str">
        <f>'Copy paste to Here'!B13</f>
        <v>10500 Bangkok</v>
      </c>
      <c r="G13" s="44"/>
      <c r="H13" s="45"/>
      <c r="K13" s="105" t="s">
        <v>166</v>
      </c>
      <c r="L13" s="46" t="s">
        <v>167</v>
      </c>
      <c r="M13" s="125">
        <f>VLOOKUP(G3,[1]Sheet1!$A$9:$I$7290,4,FALSE)</f>
        <v>43.77</v>
      </c>
    </row>
    <row r="14" spans="1:15" s="21" customFormat="1" ht="15.75" thickBot="1">
      <c r="A14" s="41" t="str">
        <f>'Copy paste to Here'!G14</f>
        <v>Thailand</v>
      </c>
      <c r="B14" s="42"/>
      <c r="C14" s="42"/>
      <c r="D14" s="42"/>
      <c r="E14" s="123">
        <f>VLOOKUP(J9,$L$10:$M$17,2,FALSE)</f>
        <v>1</v>
      </c>
      <c r="F14" s="43" t="str">
        <f>'Copy paste to Here'!B14</f>
        <v>Thailand</v>
      </c>
      <c r="G14" s="44"/>
      <c r="H14" s="45"/>
      <c r="K14" s="105" t="s">
        <v>168</v>
      </c>
      <c r="L14" s="46" t="s">
        <v>169</v>
      </c>
      <c r="M14" s="21">
        <f>VLOOKUP(G3,[1]Sheet1!$A$9:$I$7290,5,FALSE)</f>
        <v>22.49</v>
      </c>
    </row>
    <row r="15" spans="1:15" s="21" customFormat="1" ht="15.75" thickBot="1">
      <c r="A15" s="47" t="str">
        <f>'Copy paste to Here'!G15</f>
        <v xml:space="preserve"> </v>
      </c>
      <c r="F15" s="48" t="str">
        <f>'Copy paste to Here'!B15</f>
        <v xml:space="preserve"> </v>
      </c>
      <c r="G15" s="49"/>
      <c r="H15" s="50"/>
      <c r="K15" s="106" t="s">
        <v>170</v>
      </c>
      <c r="L15" s="51" t="s">
        <v>171</v>
      </c>
      <c r="M15" s="21">
        <f>VLOOKUP(G3,[1]Sheet1!$A$9:$I$7290,6,FALSE)</f>
        <v>26.18</v>
      </c>
    </row>
    <row r="16" spans="1:15" s="21" customFormat="1" ht="13.7" customHeight="1" thickBot="1">
      <c r="A16" s="52"/>
      <c r="K16" s="106" t="s">
        <v>172</v>
      </c>
      <c r="L16" s="51" t="s">
        <v>173</v>
      </c>
      <c r="M16" s="21">
        <f>VLOOKUP(G3,[1]Sheet1!$A$9:$I$7290,7,FALSE)</f>
        <v>20.76</v>
      </c>
    </row>
    <row r="17" spans="1:13" s="21" customFormat="1" ht="13.5" thickBot="1">
      <c r="A17" s="53" t="s">
        <v>174</v>
      </c>
      <c r="B17" s="54" t="s">
        <v>175</v>
      </c>
      <c r="C17" s="54" t="s">
        <v>290</v>
      </c>
      <c r="D17" s="55" t="s">
        <v>204</v>
      </c>
      <c r="E17" s="55" t="s">
        <v>267</v>
      </c>
      <c r="F17" s="55" t="str">
        <f>CONCATENATE("Amount ",,J9)</f>
        <v>Amount THB</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Flexible acrylic circular barbell, 16g (1.2mm) with two 3mm UV balls &amp; Length: 8mm  &amp;  Color: Black</v>
      </c>
      <c r="B18" s="57" t="str">
        <f>'Copy paste to Here'!C22</f>
        <v>ACBEVB</v>
      </c>
      <c r="C18" s="57" t="s">
        <v>725</v>
      </c>
      <c r="D18" s="58">
        <f>Invoice!B22</f>
        <v>8</v>
      </c>
      <c r="E18" s="59">
        <f>'Shipping Invoice'!J22*$N$1</f>
        <v>7.5</v>
      </c>
      <c r="F18" s="59">
        <f>D18*E18</f>
        <v>60</v>
      </c>
      <c r="G18" s="60">
        <f>E18*$E$14</f>
        <v>7.5</v>
      </c>
      <c r="H18" s="61">
        <f>D18*G18</f>
        <v>60</v>
      </c>
    </row>
    <row r="19" spans="1:13" s="62" customFormat="1" ht="24">
      <c r="A19" s="124" t="str">
        <f>IF((LEN('Copy paste to Here'!G23))&gt;5,((CONCATENATE('Copy paste to Here'!G23," &amp; ",'Copy paste to Here'!D23,"  &amp;  ",'Copy paste to Here'!E23))),"Empty Cell")</f>
        <v xml:space="preserve">Pair of flexible clear acrylic retainer ear studs, 20g (0.8mm) with flat disk top and ultra soft silicon butterflies &amp;   &amp;  </v>
      </c>
      <c r="B19" s="57" t="str">
        <f>'Copy paste to Here'!C23</f>
        <v>AERRD</v>
      </c>
      <c r="C19" s="57" t="s">
        <v>586</v>
      </c>
      <c r="D19" s="58">
        <f>Invoice!B23</f>
        <v>48</v>
      </c>
      <c r="E19" s="59">
        <f>'Shipping Invoice'!J23*$N$1</f>
        <v>12.15</v>
      </c>
      <c r="F19" s="59">
        <f t="shared" ref="F19:F82" si="0">D19*E19</f>
        <v>583.20000000000005</v>
      </c>
      <c r="G19" s="60">
        <f t="shared" ref="G19:G82" si="1">E19*$E$14</f>
        <v>12.15</v>
      </c>
      <c r="H19" s="63">
        <f t="shared" ref="H19:H82" si="2">D19*G19</f>
        <v>583.20000000000005</v>
      </c>
    </row>
    <row r="20" spans="1:13" s="62" customFormat="1" ht="24">
      <c r="A20" s="56" t="str">
        <f>IF((LEN('Copy paste to Here'!G24))&gt;5,((CONCATENATE('Copy paste to Here'!G24," &amp; ",'Copy paste to Here'!D24,"  &amp;  ",'Copy paste to Here'!E24))),"Empty Cell")</f>
        <v>Flexible acrylic labret, 16g (1.2mm) with 3mm UV ball &amp; Length: 6mm  &amp;  Color: Black</v>
      </c>
      <c r="B20" s="57" t="str">
        <f>'Copy paste to Here'!C24</f>
        <v>ALBEVB</v>
      </c>
      <c r="C20" s="57" t="s">
        <v>727</v>
      </c>
      <c r="D20" s="58">
        <f>Invoice!B24</f>
        <v>24</v>
      </c>
      <c r="E20" s="59">
        <f>'Shipping Invoice'!J24*$N$1</f>
        <v>5</v>
      </c>
      <c r="F20" s="59">
        <f t="shared" si="0"/>
        <v>120</v>
      </c>
      <c r="G20" s="60">
        <f t="shared" si="1"/>
        <v>5</v>
      </c>
      <c r="H20" s="63">
        <f t="shared" si="2"/>
        <v>120</v>
      </c>
    </row>
    <row r="21" spans="1:13" s="62" customFormat="1" ht="24">
      <c r="A21" s="56" t="str">
        <f>IF((LEN('Copy paste to Here'!G25))&gt;5,((CONCATENATE('Copy paste to Here'!G25," &amp; ",'Copy paste to Here'!D25,"  &amp;  ",'Copy paste to Here'!E25))),"Empty Cell")</f>
        <v>Flexible acrylic labret, 16g (1.2mm) with 3mm UV ball &amp; Length: 8mm  &amp;  Color: Black</v>
      </c>
      <c r="B21" s="57" t="str">
        <f>'Copy paste to Here'!C25</f>
        <v>ALBEVB</v>
      </c>
      <c r="C21" s="57" t="s">
        <v>727</v>
      </c>
      <c r="D21" s="58">
        <f>Invoice!B25</f>
        <v>24</v>
      </c>
      <c r="E21" s="59">
        <f>'Shipping Invoice'!J25*$N$1</f>
        <v>5</v>
      </c>
      <c r="F21" s="59">
        <f t="shared" si="0"/>
        <v>120</v>
      </c>
      <c r="G21" s="60">
        <f t="shared" si="1"/>
        <v>5</v>
      </c>
      <c r="H21" s="63">
        <f t="shared" si="2"/>
        <v>120</v>
      </c>
    </row>
    <row r="22" spans="1:13" s="62" customFormat="1" ht="25.5">
      <c r="A22" s="56" t="str">
        <f>IF((LEN('Copy paste to Here'!G26))&gt;5,((CONCATENATE('Copy paste to Here'!G26," &amp; ",'Copy paste to Here'!D26,"  &amp;  ",'Copy paste to Here'!E26))),"Empty Cell")</f>
        <v xml:space="preserve">Bio - Flex nose bone, 20g (0.8mm) with a 2.5mm round top with bezel set SwarovskiⓇ crystal &amp; Crystal Color: AB  &amp;  </v>
      </c>
      <c r="B22" s="57" t="str">
        <f>'Copy paste to Here'!C26</f>
        <v>ANBBC25</v>
      </c>
      <c r="C22" s="57" t="s">
        <v>729</v>
      </c>
      <c r="D22" s="58">
        <f>Invoice!B26</f>
        <v>6</v>
      </c>
      <c r="E22" s="59">
        <f>'Shipping Invoice'!J26*$N$1</f>
        <v>12.15</v>
      </c>
      <c r="F22" s="59">
        <f t="shared" si="0"/>
        <v>72.900000000000006</v>
      </c>
      <c r="G22" s="60">
        <f t="shared" si="1"/>
        <v>12.15</v>
      </c>
      <c r="H22" s="63">
        <f t="shared" si="2"/>
        <v>72.900000000000006</v>
      </c>
    </row>
    <row r="23" spans="1:13" s="62" customFormat="1" ht="25.5">
      <c r="A23" s="56" t="str">
        <f>IF((LEN('Copy paste to Here'!G27))&gt;5,((CONCATENATE('Copy paste to Here'!G27," &amp; ",'Copy paste to Here'!D27,"  &amp;  ",'Copy paste to Here'!E27))),"Empty Cell")</f>
        <v xml:space="preserve">Bio - Flex nose bone, 20g (0.8mm) with a 2.5mm round top with bezel set SwarovskiⓇ crystal &amp; Crystal Color: Amethyst  &amp;  </v>
      </c>
      <c r="B23" s="57" t="str">
        <f>'Copy paste to Here'!C27</f>
        <v>ANBBC25</v>
      </c>
      <c r="C23" s="57" t="s">
        <v>729</v>
      </c>
      <c r="D23" s="58">
        <f>Invoice!B27</f>
        <v>2</v>
      </c>
      <c r="E23" s="59">
        <f>'Shipping Invoice'!J27*$N$1</f>
        <v>12.15</v>
      </c>
      <c r="F23" s="59">
        <f t="shared" si="0"/>
        <v>24.3</v>
      </c>
      <c r="G23" s="60">
        <f t="shared" si="1"/>
        <v>12.15</v>
      </c>
      <c r="H23" s="63">
        <f t="shared" si="2"/>
        <v>24.3</v>
      </c>
    </row>
    <row r="24" spans="1:13" s="62" customFormat="1" ht="25.5">
      <c r="A24" s="56" t="str">
        <f>IF((LEN('Copy paste to Here'!G28))&gt;5,((CONCATENATE('Copy paste to Here'!G28," &amp; ",'Copy paste to Here'!D28,"  &amp;  ",'Copy paste to Here'!E28))),"Empty Cell")</f>
        <v xml:space="preserve">Bio - Flex nose stud, 20g (0.8mm) with a 2.5mm round top with bezel set SwarovskiⓇ crystal &amp; Crystal Color: Clear  &amp;  </v>
      </c>
      <c r="B24" s="57" t="str">
        <f>'Copy paste to Here'!C28</f>
        <v>ANSBC25</v>
      </c>
      <c r="C24" s="57" t="s">
        <v>731</v>
      </c>
      <c r="D24" s="58">
        <f>Invoice!B28</f>
        <v>6</v>
      </c>
      <c r="E24" s="59">
        <f>'Shipping Invoice'!J28*$N$1</f>
        <v>12.15</v>
      </c>
      <c r="F24" s="59">
        <f t="shared" si="0"/>
        <v>72.900000000000006</v>
      </c>
      <c r="G24" s="60">
        <f t="shared" si="1"/>
        <v>12.15</v>
      </c>
      <c r="H24" s="63">
        <f t="shared" si="2"/>
        <v>72.900000000000006</v>
      </c>
    </row>
    <row r="25" spans="1:13" s="62" customFormat="1" ht="25.5">
      <c r="A25" s="56" t="str">
        <f>IF((LEN('Copy paste to Here'!G29))&gt;5,((CONCATENATE('Copy paste to Here'!G29," &amp; ",'Copy paste to Here'!D29,"  &amp;  ",'Copy paste to Here'!E29))),"Empty Cell")</f>
        <v xml:space="preserve">Bio - Flex nose stud, 20g (0.8mm) with a 2.5mm round top with bezel set SwarovskiⓇ crystal &amp; Crystal Color: Light Sapphire  &amp;  </v>
      </c>
      <c r="B25" s="57" t="str">
        <f>'Copy paste to Here'!C29</f>
        <v>ANSBC25</v>
      </c>
      <c r="C25" s="57" t="s">
        <v>731</v>
      </c>
      <c r="D25" s="58">
        <f>Invoice!B29</f>
        <v>2</v>
      </c>
      <c r="E25" s="59">
        <f>'Shipping Invoice'!J29*$N$1</f>
        <v>12.15</v>
      </c>
      <c r="F25" s="59">
        <f t="shared" si="0"/>
        <v>24.3</v>
      </c>
      <c r="G25" s="60">
        <f t="shared" si="1"/>
        <v>12.15</v>
      </c>
      <c r="H25" s="63">
        <f t="shared" si="2"/>
        <v>24.3</v>
      </c>
    </row>
    <row r="26" spans="1:13" s="62" customFormat="1" ht="25.5">
      <c r="A26" s="56" t="str">
        <f>IF((LEN('Copy paste to Here'!G30))&gt;5,((CONCATENATE('Copy paste to Here'!G30," &amp; ",'Copy paste to Here'!D30,"  &amp;  ",'Copy paste to Here'!E30))),"Empty Cell")</f>
        <v xml:space="preserve">Bio - Flex nose stud, 20g (0.8mm) with a 2.5mm round top with bezel set SwarovskiⓇ crystal &amp; Crystal Color: Sapphire  &amp;  </v>
      </c>
      <c r="B26" s="57" t="str">
        <f>'Copy paste to Here'!C30</f>
        <v>ANSBC25</v>
      </c>
      <c r="C26" s="57" t="s">
        <v>731</v>
      </c>
      <c r="D26" s="58">
        <f>Invoice!B30</f>
        <v>2</v>
      </c>
      <c r="E26" s="59">
        <f>'Shipping Invoice'!J30*$N$1</f>
        <v>12.15</v>
      </c>
      <c r="F26" s="59">
        <f t="shared" si="0"/>
        <v>24.3</v>
      </c>
      <c r="G26" s="60">
        <f t="shared" si="1"/>
        <v>12.15</v>
      </c>
      <c r="H26" s="63">
        <f t="shared" si="2"/>
        <v>24.3</v>
      </c>
    </row>
    <row r="27" spans="1:13" s="62" customFormat="1" ht="25.5">
      <c r="A27" s="56" t="str">
        <f>IF((LEN('Copy paste to Here'!G31))&gt;5,((CONCATENATE('Copy paste to Here'!G31," &amp; ",'Copy paste to Here'!D31,"  &amp;  ",'Copy paste to Here'!E31))),"Empty Cell")</f>
        <v xml:space="preserve">Bio - Flex nose stud, 20g (0.8mm) with a 2.5mm round top with bezel set SwarovskiⓇ crystal &amp; Crystal Color: Blue Zircon  &amp;  </v>
      </c>
      <c r="B27" s="57" t="str">
        <f>'Copy paste to Here'!C31</f>
        <v>ANSBC25</v>
      </c>
      <c r="C27" s="57" t="s">
        <v>731</v>
      </c>
      <c r="D27" s="58">
        <f>Invoice!B31</f>
        <v>2</v>
      </c>
      <c r="E27" s="59">
        <f>'Shipping Invoice'!J31*$N$1</f>
        <v>12.15</v>
      </c>
      <c r="F27" s="59">
        <f t="shared" si="0"/>
        <v>24.3</v>
      </c>
      <c r="G27" s="60">
        <f t="shared" si="1"/>
        <v>12.15</v>
      </c>
      <c r="H27" s="63">
        <f t="shared" si="2"/>
        <v>24.3</v>
      </c>
    </row>
    <row r="28" spans="1:13" s="62" customFormat="1" ht="25.5">
      <c r="A28" s="56" t="str">
        <f>IF((LEN('Copy paste to Here'!G32))&gt;5,((CONCATENATE('Copy paste to Here'!G32," &amp; ",'Copy paste to Here'!D32,"  &amp;  ",'Copy paste to Here'!E32))),"Empty Cell")</f>
        <v xml:space="preserve">Bio - Flex nose stud, 20g (0.8mm) with a 2.5mm round top with bezel set SwarovskiⓇ crystal &amp; Crystal Color: Emerald  &amp;  </v>
      </c>
      <c r="B28" s="57" t="str">
        <f>'Copy paste to Here'!C32</f>
        <v>ANSBC25</v>
      </c>
      <c r="C28" s="57" t="s">
        <v>731</v>
      </c>
      <c r="D28" s="58">
        <f>Invoice!B32</f>
        <v>2</v>
      </c>
      <c r="E28" s="59">
        <f>'Shipping Invoice'!J32*$N$1</f>
        <v>12.15</v>
      </c>
      <c r="F28" s="59">
        <f t="shared" si="0"/>
        <v>24.3</v>
      </c>
      <c r="G28" s="60">
        <f t="shared" si="1"/>
        <v>12.15</v>
      </c>
      <c r="H28" s="63">
        <f t="shared" si="2"/>
        <v>24.3</v>
      </c>
    </row>
    <row r="29" spans="1:13" s="62" customFormat="1">
      <c r="A29" s="56" t="str">
        <f>IF((LEN('Copy paste to Here'!G33))&gt;5,((CONCATENATE('Copy paste to Here'!G33," &amp; ",'Copy paste to Here'!D33,"  &amp;  ",'Copy paste to Here'!E33))),"Empty Cell")</f>
        <v>Solid acrylic double flared plug &amp; Gauge: 6mm  &amp;  Color: Clear</v>
      </c>
      <c r="B29" s="57" t="str">
        <f>'Copy paste to Here'!C33</f>
        <v>ASPG</v>
      </c>
      <c r="C29" s="57" t="s">
        <v>862</v>
      </c>
      <c r="D29" s="58">
        <f>Invoice!B33</f>
        <v>6</v>
      </c>
      <c r="E29" s="59">
        <f>'Shipping Invoice'!J33*$N$1</f>
        <v>15.72</v>
      </c>
      <c r="F29" s="59">
        <f t="shared" si="0"/>
        <v>94.320000000000007</v>
      </c>
      <c r="G29" s="60">
        <f t="shared" si="1"/>
        <v>15.72</v>
      </c>
      <c r="H29" s="63">
        <f t="shared" si="2"/>
        <v>94.320000000000007</v>
      </c>
    </row>
    <row r="30" spans="1:13" s="62" customFormat="1">
      <c r="A30" s="56" t="str">
        <f>IF((LEN('Copy paste to Here'!G34))&gt;5,((CONCATENATE('Copy paste to Here'!G34," &amp; ",'Copy paste to Here'!D34,"  &amp;  ",'Copy paste to Here'!E34))),"Empty Cell")</f>
        <v>Solid acrylic double flared plug &amp; Gauge: 8mm  &amp;  Color: Clear</v>
      </c>
      <c r="B30" s="57" t="str">
        <f>'Copy paste to Here'!C34</f>
        <v>ASPG</v>
      </c>
      <c r="C30" s="57" t="s">
        <v>863</v>
      </c>
      <c r="D30" s="58">
        <f>Invoice!B34</f>
        <v>2</v>
      </c>
      <c r="E30" s="59">
        <f>'Shipping Invoice'!J34*$N$1</f>
        <v>17.149999999999999</v>
      </c>
      <c r="F30" s="59">
        <f t="shared" si="0"/>
        <v>34.299999999999997</v>
      </c>
      <c r="G30" s="60">
        <f t="shared" si="1"/>
        <v>17.149999999999999</v>
      </c>
      <c r="H30" s="63">
        <f t="shared" si="2"/>
        <v>34.299999999999997</v>
      </c>
    </row>
    <row r="31" spans="1:13" s="62" customFormat="1" ht="36">
      <c r="A31" s="56" t="str">
        <f>IF((LEN('Copy paste to Here'!G35))&gt;5,((CONCATENATE('Copy paste to Here'!G35," &amp; ",'Copy paste to Here'!D35,"  &amp;  ",'Copy paste to Here'!E35))),"Empty Cell")</f>
        <v>316L steel tongue barbell, 14g (1.6mm) with a 6mm bezel set jewel ball on the top and a lower 6mm plain steel ball &amp; Length: 16mm  &amp;  Crystal Color: Clear</v>
      </c>
      <c r="B31" s="57" t="str">
        <f>'Copy paste to Here'!C35</f>
        <v>BBC</v>
      </c>
      <c r="C31" s="57" t="s">
        <v>737</v>
      </c>
      <c r="D31" s="58">
        <f>Invoice!B35</f>
        <v>1</v>
      </c>
      <c r="E31" s="59">
        <f>'Shipping Invoice'!J35*$N$1</f>
        <v>16.43</v>
      </c>
      <c r="F31" s="59">
        <f t="shared" si="0"/>
        <v>16.43</v>
      </c>
      <c r="G31" s="60">
        <f t="shared" si="1"/>
        <v>16.43</v>
      </c>
      <c r="H31" s="63">
        <f t="shared" si="2"/>
        <v>16.43</v>
      </c>
    </row>
    <row r="32" spans="1:13" s="62" customFormat="1" ht="24">
      <c r="A32" s="56" t="str">
        <f>IF((LEN('Copy paste to Here'!G36))&gt;5,((CONCATENATE('Copy paste to Here'!G36," &amp; ",'Copy paste to Here'!D36,"  &amp;  ",'Copy paste to Here'!E36))),"Empty Cell")</f>
        <v xml:space="preserve">316L steel eyebrow barbell, 16g (1.2mm) with two 3mm internally threaded balls &amp; Length: 10mm  &amp;  </v>
      </c>
      <c r="B32" s="57" t="str">
        <f>'Copy paste to Here'!C36</f>
        <v>BBEBIN</v>
      </c>
      <c r="C32" s="57" t="s">
        <v>739</v>
      </c>
      <c r="D32" s="58">
        <f>Invoice!B36</f>
        <v>2</v>
      </c>
      <c r="E32" s="59">
        <f>'Shipping Invoice'!J36*$N$1</f>
        <v>28.22</v>
      </c>
      <c r="F32" s="59">
        <f t="shared" si="0"/>
        <v>56.44</v>
      </c>
      <c r="G32" s="60">
        <f t="shared" si="1"/>
        <v>28.22</v>
      </c>
      <c r="H32" s="63">
        <f t="shared" si="2"/>
        <v>56.44</v>
      </c>
    </row>
    <row r="33" spans="1:8" s="62" customFormat="1" ht="24">
      <c r="A33" s="56" t="str">
        <f>IF((LEN('Copy paste to Here'!G37))&gt;5,((CONCATENATE('Copy paste to Here'!G37," &amp; ",'Copy paste to Here'!D37,"  &amp;  ",'Copy paste to Here'!E37))),"Empty Cell")</f>
        <v xml:space="preserve">Rose gold PVD plated 316L steel eyebrow barbell, 16g (1.2mm) with two 3mm balls &amp; Length: 10mm  &amp;  </v>
      </c>
      <c r="B33" s="57" t="str">
        <f>'Copy paste to Here'!C37</f>
        <v>BBETTB</v>
      </c>
      <c r="C33" s="57" t="s">
        <v>741</v>
      </c>
      <c r="D33" s="58">
        <f>Invoice!B37</f>
        <v>2</v>
      </c>
      <c r="E33" s="59">
        <f>'Shipping Invoice'!J37*$N$1</f>
        <v>21.08</v>
      </c>
      <c r="F33" s="59">
        <f t="shared" si="0"/>
        <v>42.16</v>
      </c>
      <c r="G33" s="60">
        <f t="shared" si="1"/>
        <v>21.08</v>
      </c>
      <c r="H33" s="63">
        <f t="shared" si="2"/>
        <v>42.16</v>
      </c>
    </row>
    <row r="34" spans="1:8" s="62" customFormat="1" ht="36">
      <c r="A34" s="56" t="str">
        <f>IF((LEN('Copy paste to Here'!G38))&gt;5,((CONCATENATE('Copy paste to Here'!G38," &amp; ",'Copy paste to Here'!D38,"  &amp;  ",'Copy paste to Here'!E38))),"Empty Cell")</f>
        <v xml:space="preserve">Surgical steel tongue barbell, 14g (1.6mm) with a lower 5mm steel ball and with 6.2mm flat top with ferido glued crystal without resin cover - length 5/8'' (16mm) &amp; Crystal Color: Clear  &amp;  </v>
      </c>
      <c r="B34" s="57" t="str">
        <f>'Copy paste to Here'!C38</f>
        <v>BBFCS2</v>
      </c>
      <c r="C34" s="57" t="s">
        <v>743</v>
      </c>
      <c r="D34" s="58">
        <f>Invoice!B38</f>
        <v>2</v>
      </c>
      <c r="E34" s="59">
        <f>'Shipping Invoice'!J38*$N$1</f>
        <v>31.79</v>
      </c>
      <c r="F34" s="59">
        <f t="shared" si="0"/>
        <v>63.58</v>
      </c>
      <c r="G34" s="60">
        <f t="shared" si="1"/>
        <v>31.79</v>
      </c>
      <c r="H34" s="63">
        <f t="shared" si="2"/>
        <v>63.58</v>
      </c>
    </row>
    <row r="35" spans="1:8" s="62" customFormat="1" ht="24">
      <c r="A35" s="56" t="str">
        <f>IF((LEN('Copy paste to Here'!G39))&gt;5,((CONCATENATE('Copy paste to Here'!G39," &amp; ",'Copy paste to Here'!D39,"  &amp;  ",'Copy paste to Here'!E39))),"Empty Cell")</f>
        <v>Premium PVD plated surgical steel industrial Barbell, 14g (1.6mm) with two 5mm balls &amp; Length: 38mm  &amp;  Color: Green</v>
      </c>
      <c r="B35" s="57" t="str">
        <f>'Copy paste to Here'!C39</f>
        <v>BBITB</v>
      </c>
      <c r="C35" s="57" t="s">
        <v>744</v>
      </c>
      <c r="D35" s="58">
        <f>Invoice!B39</f>
        <v>2</v>
      </c>
      <c r="E35" s="59">
        <f>'Shipping Invoice'!J39*$N$1</f>
        <v>26.44</v>
      </c>
      <c r="F35" s="59">
        <f t="shared" si="0"/>
        <v>52.88</v>
      </c>
      <c r="G35" s="60">
        <f t="shared" si="1"/>
        <v>26.44</v>
      </c>
      <c r="H35" s="63">
        <f t="shared" si="2"/>
        <v>52.88</v>
      </c>
    </row>
    <row r="36" spans="1:8" s="62" customFormat="1" ht="24">
      <c r="A36" s="56" t="str">
        <f>IF((LEN('Copy paste to Here'!G40))&gt;5,((CONCATENATE('Copy paste to Here'!G40," &amp; ",'Copy paste to Here'!D40,"  &amp;  ",'Copy paste to Here'!E40))),"Empty Cell")</f>
        <v>Premium PVD plated surgical steel industrial Barbell, 14g (1.6mm) with two 5mm cones &amp; Length: 32mm  &amp;  Color: Black</v>
      </c>
      <c r="B36" s="57" t="str">
        <f>'Copy paste to Here'!C40</f>
        <v>BBITCN</v>
      </c>
      <c r="C36" s="57" t="s">
        <v>747</v>
      </c>
      <c r="D36" s="58">
        <f>Invoice!B40</f>
        <v>4</v>
      </c>
      <c r="E36" s="59">
        <f>'Shipping Invoice'!J40*$N$1</f>
        <v>26.44</v>
      </c>
      <c r="F36" s="59">
        <f t="shared" si="0"/>
        <v>105.76</v>
      </c>
      <c r="G36" s="60">
        <f t="shared" si="1"/>
        <v>26.44</v>
      </c>
      <c r="H36" s="63">
        <f t="shared" si="2"/>
        <v>105.76</v>
      </c>
    </row>
    <row r="37" spans="1:8" s="62" customFormat="1" ht="24">
      <c r="A37" s="56" t="str">
        <f>IF((LEN('Copy paste to Here'!G41))&gt;5,((CONCATENATE('Copy paste to Here'!G41," &amp; ",'Copy paste to Here'!D41,"  &amp;  ",'Copy paste to Here'!E41))),"Empty Cell")</f>
        <v>Premium PVD plated surgical steel industrial Barbell, 14g (1.6mm) with two 5mm cones &amp; Length: 38mm  &amp;  Color: Black</v>
      </c>
      <c r="B37" s="57" t="str">
        <f>'Copy paste to Here'!C41</f>
        <v>BBITCN</v>
      </c>
      <c r="C37" s="57" t="s">
        <v>747</v>
      </c>
      <c r="D37" s="58">
        <f>Invoice!B41</f>
        <v>2</v>
      </c>
      <c r="E37" s="59">
        <f>'Shipping Invoice'!J41*$N$1</f>
        <v>26.44</v>
      </c>
      <c r="F37" s="59">
        <f t="shared" si="0"/>
        <v>52.88</v>
      </c>
      <c r="G37" s="60">
        <f t="shared" si="1"/>
        <v>26.44</v>
      </c>
      <c r="H37" s="63">
        <f t="shared" si="2"/>
        <v>52.88</v>
      </c>
    </row>
    <row r="38" spans="1:8" s="62" customFormat="1" ht="24">
      <c r="A38" s="56" t="str">
        <f>IF((LEN('Copy paste to Here'!G42))&gt;5,((CONCATENATE('Copy paste to Here'!G42," &amp; ",'Copy paste to Here'!D42,"  &amp;  ",'Copy paste to Here'!E42))),"Empty Cell")</f>
        <v>316L surgical steel Industrial barbell, 14g (1.6mm) with two 4mm acrylic UV dice &amp; Length: 35mm  &amp;  Color: Red</v>
      </c>
      <c r="B38" s="57" t="str">
        <f>'Copy paste to Here'!C42</f>
        <v>BBIVD4</v>
      </c>
      <c r="C38" s="57" t="s">
        <v>749</v>
      </c>
      <c r="D38" s="58">
        <f>Invoice!B42</f>
        <v>4</v>
      </c>
      <c r="E38" s="59">
        <f>'Shipping Invoice'!J42*$N$1</f>
        <v>13.22</v>
      </c>
      <c r="F38" s="59">
        <f t="shared" si="0"/>
        <v>52.88</v>
      </c>
      <c r="G38" s="60">
        <f t="shared" si="1"/>
        <v>13.22</v>
      </c>
      <c r="H38" s="63">
        <f t="shared" si="2"/>
        <v>52.88</v>
      </c>
    </row>
    <row r="39" spans="1:8" s="62" customFormat="1" ht="24">
      <c r="A39" s="56" t="str">
        <f>IF((LEN('Copy paste to Here'!G43))&gt;5,((CONCATENATE('Copy paste to Here'!G43," &amp; ",'Copy paste to Here'!D43,"  &amp;  ",'Copy paste to Here'!E43))),"Empty Cell")</f>
        <v xml:space="preserve">Surgical steel tongue barbell, 14g (1.6mm) with 5mm acrylic UV dice - length 5/8'' (16mm) &amp; Color: Blue  &amp;  </v>
      </c>
      <c r="B39" s="57" t="str">
        <f>'Copy paste to Here'!C43</f>
        <v>BBUVDI</v>
      </c>
      <c r="C39" s="57" t="s">
        <v>752</v>
      </c>
      <c r="D39" s="58">
        <f>Invoice!B43</f>
        <v>2</v>
      </c>
      <c r="E39" s="59">
        <f>'Shipping Invoice'!J43*$N$1</f>
        <v>10.36</v>
      </c>
      <c r="F39" s="59">
        <f t="shared" si="0"/>
        <v>20.72</v>
      </c>
      <c r="G39" s="60">
        <f t="shared" si="1"/>
        <v>10.36</v>
      </c>
      <c r="H39" s="63">
        <f t="shared" si="2"/>
        <v>20.72</v>
      </c>
    </row>
    <row r="40" spans="1:8" s="62" customFormat="1" ht="24">
      <c r="A40" s="56" t="str">
        <f>IF((LEN('Copy paste to Here'!G44))&gt;5,((CONCATENATE('Copy paste to Here'!G44," &amp; ",'Copy paste to Here'!D44,"  &amp;  ",'Copy paste to Here'!E44))),"Empty Cell")</f>
        <v xml:space="preserve">Surgical steel tongue barbell, 14g (1.6mm) with 5mm acrylic UV dice - length 5/8'' (16mm) &amp; Color: Pink  &amp;  </v>
      </c>
      <c r="B40" s="57" t="str">
        <f>'Copy paste to Here'!C44</f>
        <v>BBUVDI</v>
      </c>
      <c r="C40" s="57" t="s">
        <v>752</v>
      </c>
      <c r="D40" s="58">
        <f>Invoice!B44</f>
        <v>12</v>
      </c>
      <c r="E40" s="59">
        <f>'Shipping Invoice'!J44*$N$1</f>
        <v>10.36</v>
      </c>
      <c r="F40" s="59">
        <f t="shared" si="0"/>
        <v>124.32</v>
      </c>
      <c r="G40" s="60">
        <f t="shared" si="1"/>
        <v>10.36</v>
      </c>
      <c r="H40" s="63">
        <f t="shared" si="2"/>
        <v>124.32</v>
      </c>
    </row>
    <row r="41" spans="1:8" s="62" customFormat="1" ht="24">
      <c r="A41" s="56" t="str">
        <f>IF((LEN('Copy paste to Here'!G45))&gt;5,((CONCATENATE('Copy paste to Here'!G45," &amp; ",'Copy paste to Here'!D45,"  &amp;  ",'Copy paste to Here'!E45))),"Empty Cell")</f>
        <v>Anodized ball closure ring, 14g (1.6mm) with a 6mm ball &amp; Length: 10mm  &amp;  Color: Gold</v>
      </c>
      <c r="B41" s="57" t="str">
        <f>'Copy paste to Here'!C45</f>
        <v>BCRTG</v>
      </c>
      <c r="C41" s="57" t="s">
        <v>754</v>
      </c>
      <c r="D41" s="58">
        <f>Invoice!B45</f>
        <v>2</v>
      </c>
      <c r="E41" s="59">
        <f>'Shipping Invoice'!J45*$N$1</f>
        <v>22.86</v>
      </c>
      <c r="F41" s="59">
        <f t="shared" si="0"/>
        <v>45.72</v>
      </c>
      <c r="G41" s="60">
        <f t="shared" si="1"/>
        <v>22.86</v>
      </c>
      <c r="H41" s="63">
        <f t="shared" si="2"/>
        <v>45.72</v>
      </c>
    </row>
    <row r="42" spans="1:8" s="62" customFormat="1" ht="25.5">
      <c r="A42" s="56" t="str">
        <f>IF((LEN('Copy paste to Here'!G46))&gt;5,((CONCATENATE('Copy paste to Here'!G46," &amp; ",'Copy paste to Here'!D46,"  &amp;  ",'Copy paste to Here'!E46))),"Empty Cell")</f>
        <v xml:space="preserve">Surgical steel eyebrow banana, 20g (0.8mm) with two 3mm cones &amp; Length: 10mm  &amp;  </v>
      </c>
      <c r="B42" s="57" t="str">
        <f>'Copy paste to Here'!C46</f>
        <v>BNE20CN</v>
      </c>
      <c r="C42" s="57" t="s">
        <v>756</v>
      </c>
      <c r="D42" s="58">
        <f>Invoice!B46</f>
        <v>4</v>
      </c>
      <c r="E42" s="59">
        <f>'Shipping Invoice'!J46*$N$1</f>
        <v>13.93</v>
      </c>
      <c r="F42" s="59">
        <f t="shared" si="0"/>
        <v>55.72</v>
      </c>
      <c r="G42" s="60">
        <f t="shared" si="1"/>
        <v>13.93</v>
      </c>
      <c r="H42" s="63">
        <f t="shared" si="2"/>
        <v>55.72</v>
      </c>
    </row>
    <row r="43" spans="1:8" s="62" customFormat="1" ht="24">
      <c r="A43" s="56" t="str">
        <f>IF((LEN('Copy paste to Here'!G47))&gt;5,((CONCATENATE('Copy paste to Here'!G47," &amp; ",'Copy paste to Here'!D47,"  &amp;  ",'Copy paste to Here'!E47))),"Empty Cell")</f>
        <v xml:space="preserve">Surgical steel eyebrow banana, 16g (1.2mm) with two internally threaded 3mm balls &amp; Length: 8mm  &amp;  </v>
      </c>
      <c r="B43" s="57" t="str">
        <f>'Copy paste to Here'!C47</f>
        <v>BNEBIN</v>
      </c>
      <c r="C43" s="57" t="s">
        <v>758</v>
      </c>
      <c r="D43" s="58">
        <f>Invoice!B47</f>
        <v>16</v>
      </c>
      <c r="E43" s="59">
        <f>'Shipping Invoice'!J47*$N$1</f>
        <v>28.22</v>
      </c>
      <c r="F43" s="59">
        <f t="shared" si="0"/>
        <v>451.52</v>
      </c>
      <c r="G43" s="60">
        <f t="shared" si="1"/>
        <v>28.22</v>
      </c>
      <c r="H43" s="63">
        <f t="shared" si="2"/>
        <v>451.52</v>
      </c>
    </row>
    <row r="44" spans="1:8" s="62" customFormat="1" ht="24">
      <c r="A44" s="56" t="str">
        <f>IF((LEN('Copy paste to Here'!G48))&gt;5,((CONCATENATE('Copy paste to Here'!G48," &amp; ",'Copy paste to Here'!D48,"  &amp;  ",'Copy paste to Here'!E48))),"Empty Cell")</f>
        <v xml:space="preserve">Surgical steel eyebrow banana, 16g (1.2mm) with two internally threaded 3mm balls &amp; Length: 10mm  &amp;  </v>
      </c>
      <c r="B44" s="57" t="str">
        <f>'Copy paste to Here'!C48</f>
        <v>BNEBIN</v>
      </c>
      <c r="C44" s="57" t="s">
        <v>758</v>
      </c>
      <c r="D44" s="58">
        <f>Invoice!B48</f>
        <v>2</v>
      </c>
      <c r="E44" s="59">
        <f>'Shipping Invoice'!J48*$N$1</f>
        <v>28.22</v>
      </c>
      <c r="F44" s="59">
        <f t="shared" si="0"/>
        <v>56.44</v>
      </c>
      <c r="G44" s="60">
        <f t="shared" si="1"/>
        <v>28.22</v>
      </c>
      <c r="H44" s="63">
        <f t="shared" si="2"/>
        <v>56.44</v>
      </c>
    </row>
    <row r="45" spans="1:8" s="62" customFormat="1" ht="24">
      <c r="A45" s="56" t="str">
        <f>IF((LEN('Copy paste to Here'!G49))&gt;5,((CONCATENATE('Copy paste to Here'!G49," &amp; ",'Copy paste to Here'!D49,"  &amp;  ",'Copy paste to Here'!E49))),"Empty Cell")</f>
        <v>Anodized surgical steel eyebrow banana, 20g (0.8mm) with two 3mm balls &amp; Length: 8mm  &amp;  Color: Gold</v>
      </c>
      <c r="B45" s="57" t="str">
        <f>'Copy paste to Here'!C49</f>
        <v>BNET20B</v>
      </c>
      <c r="C45" s="57" t="s">
        <v>760</v>
      </c>
      <c r="D45" s="58">
        <f>Invoice!B49</f>
        <v>4</v>
      </c>
      <c r="E45" s="59">
        <f>'Shipping Invoice'!J49*$N$1</f>
        <v>21.08</v>
      </c>
      <c r="F45" s="59">
        <f t="shared" si="0"/>
        <v>84.32</v>
      </c>
      <c r="G45" s="60">
        <f t="shared" si="1"/>
        <v>21.08</v>
      </c>
      <c r="H45" s="63">
        <f t="shared" si="2"/>
        <v>84.32</v>
      </c>
    </row>
    <row r="46" spans="1:8" s="62" customFormat="1" ht="25.5">
      <c r="A46" s="56" t="str">
        <f>IF((LEN('Copy paste to Here'!G50))&gt;5,((CONCATENATE('Copy paste to Here'!G50," &amp; ",'Copy paste to Here'!D50,"  &amp;  ",'Copy paste to Here'!E50))),"Empty Cell")</f>
        <v>Anodized surgical steel eyebrow banana, 20g (0.8mm) with two 3mm cones &amp; Length: 8mm  &amp;  Color: Black</v>
      </c>
      <c r="B46" s="57" t="str">
        <f>'Copy paste to Here'!C50</f>
        <v>BNET20CN</v>
      </c>
      <c r="C46" s="57" t="s">
        <v>762</v>
      </c>
      <c r="D46" s="58">
        <f>Invoice!B50</f>
        <v>4</v>
      </c>
      <c r="E46" s="59">
        <f>'Shipping Invoice'!J50*$N$1</f>
        <v>21.08</v>
      </c>
      <c r="F46" s="59">
        <f t="shared" si="0"/>
        <v>84.32</v>
      </c>
      <c r="G46" s="60">
        <f t="shared" si="1"/>
        <v>21.08</v>
      </c>
      <c r="H46" s="63">
        <f t="shared" si="2"/>
        <v>84.32</v>
      </c>
    </row>
    <row r="47" spans="1:8" s="62" customFormat="1" ht="24">
      <c r="A47" s="56" t="str">
        <f>IF((LEN('Copy paste to Here'!G51))&gt;5,((CONCATENATE('Copy paste to Here'!G51," &amp; ",'Copy paste to Here'!D51,"  &amp;  ",'Copy paste to Here'!E51))),"Empty Cell")</f>
        <v xml:space="preserve">Rose gold PVD plated surgical steel eyebrow banana, 16g (1.2mm) with two 3mm balls &amp; Length: 6mm  &amp;  </v>
      </c>
      <c r="B47" s="57" t="str">
        <f>'Copy paste to Here'!C51</f>
        <v>BNETTB</v>
      </c>
      <c r="C47" s="57" t="s">
        <v>717</v>
      </c>
      <c r="D47" s="58">
        <f>Invoice!B51</f>
        <v>6</v>
      </c>
      <c r="E47" s="59">
        <f>'Shipping Invoice'!J51*$N$1</f>
        <v>21.08</v>
      </c>
      <c r="F47" s="59">
        <f t="shared" si="0"/>
        <v>126.47999999999999</v>
      </c>
      <c r="G47" s="60">
        <f t="shared" si="1"/>
        <v>21.08</v>
      </c>
      <c r="H47" s="63">
        <f t="shared" si="2"/>
        <v>126.47999999999999</v>
      </c>
    </row>
    <row r="48" spans="1:8" s="62" customFormat="1" ht="36">
      <c r="A48" s="56" t="str">
        <f>IF((LEN('Copy paste to Here'!G52))&gt;5,((CONCATENATE('Copy paste to Here'!G52," &amp; ",'Copy paste to Here'!D52,"  &amp;  ",'Copy paste to Here'!E52))),"Empty Cell")</f>
        <v>Clear bio flexible belly banana, 14g (1.6mm) with a 5mm and a 10mm jewel ball - length 5/8'' (16mm) ''cut to fit to your size'' &amp; Crystal Color: Clear  &amp;  Color: Clear</v>
      </c>
      <c r="B48" s="57" t="str">
        <f>'Copy paste to Here'!C52</f>
        <v>BNOCC</v>
      </c>
      <c r="C48" s="57" t="s">
        <v>764</v>
      </c>
      <c r="D48" s="58">
        <f>Invoice!B52</f>
        <v>3</v>
      </c>
      <c r="E48" s="59">
        <f>'Shipping Invoice'!J52*$N$1</f>
        <v>53.23</v>
      </c>
      <c r="F48" s="59">
        <f t="shared" si="0"/>
        <v>159.69</v>
      </c>
      <c r="G48" s="60">
        <f t="shared" si="1"/>
        <v>53.23</v>
      </c>
      <c r="H48" s="63">
        <f t="shared" si="2"/>
        <v>159.69</v>
      </c>
    </row>
    <row r="49" spans="1:8" s="62" customFormat="1" ht="36">
      <c r="A49" s="56" t="str">
        <f>IF((LEN('Copy paste to Here'!G53))&gt;5,((CONCATENATE('Copy paste to Here'!G53," &amp; ",'Copy paste to Here'!D53,"  &amp;  ",'Copy paste to Here'!E53))),"Empty Cell")</f>
        <v>Clear bio flexible belly banana, 14g (1.6mm) with a 5mm and a 10mm jewel ball - length 5/8'' (16mm) ''cut to fit to your size'' &amp; Crystal Color: AB  &amp;  Color: Clear</v>
      </c>
      <c r="B49" s="57" t="str">
        <f>'Copy paste to Here'!C53</f>
        <v>BNOCC</v>
      </c>
      <c r="C49" s="57" t="s">
        <v>764</v>
      </c>
      <c r="D49" s="58">
        <f>Invoice!B53</f>
        <v>2</v>
      </c>
      <c r="E49" s="59">
        <f>'Shipping Invoice'!J53*$N$1</f>
        <v>53.23</v>
      </c>
      <c r="F49" s="59">
        <f t="shared" si="0"/>
        <v>106.46</v>
      </c>
      <c r="G49" s="60">
        <f t="shared" si="1"/>
        <v>53.23</v>
      </c>
      <c r="H49" s="63">
        <f t="shared" si="2"/>
        <v>106.46</v>
      </c>
    </row>
    <row r="50" spans="1:8" s="62" customFormat="1" ht="36">
      <c r="A50" s="56" t="str">
        <f>IF((LEN('Copy paste to Here'!G54))&gt;5,((CONCATENATE('Copy paste to Here'!G54," &amp; ",'Copy paste to Here'!D54,"  &amp;  ",'Copy paste to Here'!E54))),"Empty Cell")</f>
        <v>Clear bio flexible belly banana, 14g (1.6mm) with a 5mm and a 10mm jewel ball - length 5/8'' (16mm) ''cut to fit to your size'' &amp; Crystal Color: Rose  &amp;  Color: Black</v>
      </c>
      <c r="B50" s="57" t="str">
        <f>'Copy paste to Here'!C54</f>
        <v>BNOCC</v>
      </c>
      <c r="C50" s="57" t="s">
        <v>764</v>
      </c>
      <c r="D50" s="58">
        <f>Invoice!B54</f>
        <v>2</v>
      </c>
      <c r="E50" s="59">
        <f>'Shipping Invoice'!J54*$N$1</f>
        <v>53.23</v>
      </c>
      <c r="F50" s="59">
        <f t="shared" si="0"/>
        <v>106.46</v>
      </c>
      <c r="G50" s="60">
        <f t="shared" si="1"/>
        <v>53.23</v>
      </c>
      <c r="H50" s="63">
        <f t="shared" si="2"/>
        <v>106.46</v>
      </c>
    </row>
    <row r="51" spans="1:8" s="62" customFormat="1" ht="36">
      <c r="A51" s="56" t="str">
        <f>IF((LEN('Copy paste to Here'!G55))&gt;5,((CONCATENATE('Copy paste to Here'!G55," &amp; ",'Copy paste to Here'!D55,"  &amp;  ",'Copy paste to Here'!E55))),"Empty Cell")</f>
        <v>Clear bio flexible belly banana, 14g (1.6mm) with a 5mm and a 10mm jewel ball - length 5/8'' (16mm) ''cut to fit to your size'' &amp; Crystal Color: Amethyst  &amp;  Color: Black</v>
      </c>
      <c r="B51" s="57" t="str">
        <f>'Copy paste to Here'!C55</f>
        <v>BNOCC</v>
      </c>
      <c r="C51" s="57" t="s">
        <v>764</v>
      </c>
      <c r="D51" s="58">
        <f>Invoice!B55</f>
        <v>1</v>
      </c>
      <c r="E51" s="59">
        <f>'Shipping Invoice'!J55*$N$1</f>
        <v>53.23</v>
      </c>
      <c r="F51" s="59">
        <f t="shared" si="0"/>
        <v>53.23</v>
      </c>
      <c r="G51" s="60">
        <f t="shared" si="1"/>
        <v>53.23</v>
      </c>
      <c r="H51" s="63">
        <f t="shared" si="2"/>
        <v>53.23</v>
      </c>
    </row>
    <row r="52" spans="1:8" s="62" customFormat="1" ht="36">
      <c r="A52" s="56" t="str">
        <f>IF((LEN('Copy paste to Here'!G56))&gt;5,((CONCATENATE('Copy paste to Here'!G56," &amp; ",'Copy paste to Here'!D56,"  &amp;  ",'Copy paste to Here'!E56))),"Empty Cell")</f>
        <v>Clear bio flexible belly banana, 14g (1.6mm) with a 5mm and a 10mm jewel ball - length 5/8'' (16mm) ''cut to fit to your size'' &amp; Crystal Color: Jet  &amp;  Color: Clear</v>
      </c>
      <c r="B52" s="57" t="str">
        <f>'Copy paste to Here'!C56</f>
        <v>BNOCC</v>
      </c>
      <c r="C52" s="57" t="s">
        <v>764</v>
      </c>
      <c r="D52" s="58">
        <f>Invoice!B56</f>
        <v>2</v>
      </c>
      <c r="E52" s="59">
        <f>'Shipping Invoice'!J56*$N$1</f>
        <v>53.23</v>
      </c>
      <c r="F52" s="59">
        <f t="shared" si="0"/>
        <v>106.46</v>
      </c>
      <c r="G52" s="60">
        <f t="shared" si="1"/>
        <v>53.23</v>
      </c>
      <c r="H52" s="63">
        <f t="shared" si="2"/>
        <v>106.46</v>
      </c>
    </row>
    <row r="53" spans="1:8" s="62" customFormat="1" ht="24">
      <c r="A53" s="56" t="str">
        <f>IF((LEN('Copy paste to Here'!G57))&gt;5,((CONCATENATE('Copy paste to Here'!G57," &amp; ",'Copy paste to Here'!D57,"  &amp;  ",'Copy paste to Here'!E57))),"Empty Cell")</f>
        <v>Bioflexible belly piercing retainer, 16g to 14g (1.6mm to 1.2mm) with rubber O-ring &amp; Length: 8mm  &amp;  Gauge: 1.6mm</v>
      </c>
      <c r="B53" s="57" t="str">
        <f>'Copy paste to Here'!C57</f>
        <v>BNRT</v>
      </c>
      <c r="C53" s="57" t="s">
        <v>618</v>
      </c>
      <c r="D53" s="58">
        <f>Invoice!B57</f>
        <v>2</v>
      </c>
      <c r="E53" s="59">
        <f>'Shipping Invoice'!J57*$N$1</f>
        <v>5</v>
      </c>
      <c r="F53" s="59">
        <f t="shared" si="0"/>
        <v>10</v>
      </c>
      <c r="G53" s="60">
        <f t="shared" si="1"/>
        <v>5</v>
      </c>
      <c r="H53" s="63">
        <f t="shared" si="2"/>
        <v>10</v>
      </c>
    </row>
    <row r="54" spans="1:8" s="62" customFormat="1" ht="24">
      <c r="A54" s="56" t="str">
        <f>IF((LEN('Copy paste to Here'!G58))&gt;5,((CONCATENATE('Copy paste to Here'!G58," &amp; ",'Copy paste to Here'!D58,"  &amp;  ",'Copy paste to Here'!E58))),"Empty Cell")</f>
        <v>Bioflexible belly piercing retainer, 16g to 14g (1.6mm to 1.2mm) with rubber O-ring &amp; Length: 10mm  &amp;  Gauge: 1.6mm</v>
      </c>
      <c r="B54" s="57" t="str">
        <f>'Copy paste to Here'!C58</f>
        <v>BNRT</v>
      </c>
      <c r="C54" s="57" t="s">
        <v>618</v>
      </c>
      <c r="D54" s="58">
        <f>Invoice!B58</f>
        <v>43</v>
      </c>
      <c r="E54" s="59">
        <f>'Shipping Invoice'!J58*$N$1</f>
        <v>5</v>
      </c>
      <c r="F54" s="59">
        <f t="shared" si="0"/>
        <v>215</v>
      </c>
      <c r="G54" s="60">
        <f t="shared" si="1"/>
        <v>5</v>
      </c>
      <c r="H54" s="63">
        <f t="shared" si="2"/>
        <v>215</v>
      </c>
    </row>
    <row r="55" spans="1:8" s="62" customFormat="1" ht="24">
      <c r="A55" s="56" t="str">
        <f>IF((LEN('Copy paste to Here'!G59))&gt;5,((CONCATENATE('Copy paste to Here'!G59," &amp; ",'Copy paste to Here'!D59,"  &amp;  ",'Copy paste to Here'!E59))),"Empty Cell")</f>
        <v>Bioflexible belly piercing retainer, 16g to 14g (1.6mm to 1.2mm) with rubber O-ring &amp; Length: 12mm  &amp;  Gauge: 1.6mm</v>
      </c>
      <c r="B55" s="57" t="str">
        <f>'Copy paste to Here'!C59</f>
        <v>BNRT</v>
      </c>
      <c r="C55" s="57" t="s">
        <v>618</v>
      </c>
      <c r="D55" s="58">
        <f>Invoice!B59</f>
        <v>9</v>
      </c>
      <c r="E55" s="59">
        <f>'Shipping Invoice'!J59*$N$1</f>
        <v>5</v>
      </c>
      <c r="F55" s="59">
        <f t="shared" si="0"/>
        <v>45</v>
      </c>
      <c r="G55" s="60">
        <f t="shared" si="1"/>
        <v>5</v>
      </c>
      <c r="H55" s="63">
        <f t="shared" si="2"/>
        <v>45</v>
      </c>
    </row>
    <row r="56" spans="1:8" s="62" customFormat="1" ht="24">
      <c r="A56" s="56" t="str">
        <f>IF((LEN('Copy paste to Here'!G60))&gt;5,((CONCATENATE('Copy paste to Here'!G60," &amp; ",'Copy paste to Here'!D60,"  &amp;  ",'Copy paste to Here'!E60))),"Empty Cell")</f>
        <v xml:space="preserve">Surgical steel circular barbell, 18g (1mm) with two 3mm balls &amp; Length: 10mm  &amp;  </v>
      </c>
      <c r="B56" s="57" t="str">
        <f>'Copy paste to Here'!C60</f>
        <v>CB18B3</v>
      </c>
      <c r="C56" s="57" t="s">
        <v>766</v>
      </c>
      <c r="D56" s="58">
        <f>Invoice!B60</f>
        <v>24</v>
      </c>
      <c r="E56" s="59">
        <f>'Shipping Invoice'!J60*$N$1</f>
        <v>10.36</v>
      </c>
      <c r="F56" s="59">
        <f t="shared" si="0"/>
        <v>248.64</v>
      </c>
      <c r="G56" s="60">
        <f t="shared" si="1"/>
        <v>10.36</v>
      </c>
      <c r="H56" s="63">
        <f t="shared" si="2"/>
        <v>248.64</v>
      </c>
    </row>
    <row r="57" spans="1:8" s="62" customFormat="1" ht="24">
      <c r="A57" s="56" t="str">
        <f>IF((LEN('Copy paste to Here'!G61))&gt;5,((CONCATENATE('Copy paste to Here'!G61," &amp; ",'Copy paste to Here'!D61,"  &amp;  ",'Copy paste to Here'!E61))),"Empty Cell")</f>
        <v xml:space="preserve">Surgical steel circular barbell, 20g (0.8mm) with two 3mm balls &amp; Length: 8mm  &amp;  </v>
      </c>
      <c r="B57" s="57" t="str">
        <f>'Copy paste to Here'!C61</f>
        <v>CB20B</v>
      </c>
      <c r="C57" s="57" t="s">
        <v>768</v>
      </c>
      <c r="D57" s="58">
        <f>Invoice!B61</f>
        <v>2</v>
      </c>
      <c r="E57" s="59">
        <f>'Shipping Invoice'!J61*$N$1</f>
        <v>13.93</v>
      </c>
      <c r="F57" s="59">
        <f t="shared" si="0"/>
        <v>27.86</v>
      </c>
      <c r="G57" s="60">
        <f t="shared" si="1"/>
        <v>13.93</v>
      </c>
      <c r="H57" s="63">
        <f t="shared" si="2"/>
        <v>27.86</v>
      </c>
    </row>
    <row r="58" spans="1:8" s="62" customFormat="1" ht="24">
      <c r="A58" s="56" t="str">
        <f>IF((LEN('Copy paste to Here'!G62))&gt;5,((CONCATENATE('Copy paste to Here'!G62," &amp; ",'Copy paste to Here'!D62,"  &amp;  ",'Copy paste to Here'!E62))),"Empty Cell")</f>
        <v xml:space="preserve">Surgical steel circular barbell, 20g (0.8mm) with two 3mm cones &amp; Length: 8mm  &amp;  </v>
      </c>
      <c r="B58" s="57" t="str">
        <f>'Copy paste to Here'!C62</f>
        <v>CB20CN</v>
      </c>
      <c r="C58" s="57" t="s">
        <v>770</v>
      </c>
      <c r="D58" s="58">
        <f>Invoice!B62</f>
        <v>4</v>
      </c>
      <c r="E58" s="59">
        <f>'Shipping Invoice'!J62*$N$1</f>
        <v>13.93</v>
      </c>
      <c r="F58" s="59">
        <f t="shared" si="0"/>
        <v>55.72</v>
      </c>
      <c r="G58" s="60">
        <f t="shared" si="1"/>
        <v>13.93</v>
      </c>
      <c r="H58" s="63">
        <f t="shared" si="2"/>
        <v>55.72</v>
      </c>
    </row>
    <row r="59" spans="1:8" s="62" customFormat="1" ht="24">
      <c r="A59" s="56" t="str">
        <f>IF((LEN('Copy paste to Here'!G63))&gt;5,((CONCATENATE('Copy paste to Here'!G63," &amp; ",'Copy paste to Here'!D63,"  &amp;  ",'Copy paste to Here'!E63))),"Empty Cell")</f>
        <v>Premium PVD plated surgical steel circular barbell, 16g (1.2mm) with two 3mm balls &amp; Length: 8mm  &amp;  Color: Black</v>
      </c>
      <c r="B59" s="57" t="str">
        <f>'Copy paste to Here'!C63</f>
        <v>CBETB</v>
      </c>
      <c r="C59" s="57" t="s">
        <v>772</v>
      </c>
      <c r="D59" s="58">
        <f>Invoice!B63</f>
        <v>2</v>
      </c>
      <c r="E59" s="59">
        <f>'Shipping Invoice'!J63*$N$1</f>
        <v>21.08</v>
      </c>
      <c r="F59" s="59">
        <f t="shared" si="0"/>
        <v>42.16</v>
      </c>
      <c r="G59" s="60">
        <f t="shared" si="1"/>
        <v>21.08</v>
      </c>
      <c r="H59" s="63">
        <f t="shared" si="2"/>
        <v>42.16</v>
      </c>
    </row>
    <row r="60" spans="1:8" s="62" customFormat="1" ht="24">
      <c r="A60" s="56" t="str">
        <f>IF((LEN('Copy paste to Here'!G64))&gt;5,((CONCATENATE('Copy paste to Here'!G64," &amp; ",'Copy paste to Here'!D64,"  &amp;  ",'Copy paste to Here'!E64))),"Empty Cell")</f>
        <v xml:space="preserve">Rose gold PVD plated surgical steel circular barbell, 16g (1.2mm) with two 3mm balls &amp; Length: 6mm  &amp;  </v>
      </c>
      <c r="B60" s="57" t="str">
        <f>'Copy paste to Here'!C64</f>
        <v>CBETTB</v>
      </c>
      <c r="C60" s="57" t="s">
        <v>774</v>
      </c>
      <c r="D60" s="58">
        <f>Invoice!B64</f>
        <v>4</v>
      </c>
      <c r="E60" s="59">
        <f>'Shipping Invoice'!J64*$N$1</f>
        <v>21.08</v>
      </c>
      <c r="F60" s="59">
        <f t="shared" si="0"/>
        <v>84.32</v>
      </c>
      <c r="G60" s="60">
        <f t="shared" si="1"/>
        <v>21.08</v>
      </c>
      <c r="H60" s="63">
        <f t="shared" si="2"/>
        <v>84.32</v>
      </c>
    </row>
    <row r="61" spans="1:8" s="62" customFormat="1" ht="24">
      <c r="A61" s="56" t="str">
        <f>IF((LEN('Copy paste to Here'!G65))&gt;5,((CONCATENATE('Copy paste to Here'!G65," &amp; ",'Copy paste to Here'!D65,"  &amp;  ",'Copy paste to Here'!E65))),"Empty Cell")</f>
        <v>PVD plated surgical steel circular barbell 18g (1mm) with two 3mm balls &amp; Length: 8mm  &amp;  Color: Black</v>
      </c>
      <c r="B61" s="57" t="str">
        <f>'Copy paste to Here'!C65</f>
        <v>CBT18B3</v>
      </c>
      <c r="C61" s="57" t="s">
        <v>776</v>
      </c>
      <c r="D61" s="58">
        <f>Invoice!B65</f>
        <v>4</v>
      </c>
      <c r="E61" s="59">
        <f>'Shipping Invoice'!J65*$N$1</f>
        <v>23.58</v>
      </c>
      <c r="F61" s="59">
        <f t="shared" si="0"/>
        <v>94.32</v>
      </c>
      <c r="G61" s="60">
        <f t="shared" si="1"/>
        <v>23.58</v>
      </c>
      <c r="H61" s="63">
        <f t="shared" si="2"/>
        <v>94.32</v>
      </c>
    </row>
    <row r="62" spans="1:8" s="62" customFormat="1" ht="24">
      <c r="A62" s="56" t="str">
        <f>IF((LEN('Copy paste to Here'!G66))&gt;5,((CONCATENATE('Copy paste to Here'!G66," &amp; ",'Copy paste to Here'!D66,"  &amp;  ",'Copy paste to Here'!E66))),"Empty Cell")</f>
        <v>PVD plated surgical steel circular barbell 18g (1mm) with two 3mm balls &amp; Length: 8mm  &amp;  Color: Rainbow</v>
      </c>
      <c r="B62" s="57" t="str">
        <f>'Copy paste to Here'!C66</f>
        <v>CBT18B3</v>
      </c>
      <c r="C62" s="57" t="s">
        <v>776</v>
      </c>
      <c r="D62" s="58">
        <f>Invoice!B66</f>
        <v>4</v>
      </c>
      <c r="E62" s="59">
        <f>'Shipping Invoice'!J66*$N$1</f>
        <v>23.58</v>
      </c>
      <c r="F62" s="59">
        <f t="shared" si="0"/>
        <v>94.32</v>
      </c>
      <c r="G62" s="60">
        <f t="shared" si="1"/>
        <v>23.58</v>
      </c>
      <c r="H62" s="63">
        <f t="shared" si="2"/>
        <v>94.32</v>
      </c>
    </row>
    <row r="63" spans="1:8" s="62" customFormat="1" ht="24">
      <c r="A63" s="56" t="str">
        <f>IF((LEN('Copy paste to Here'!G67))&gt;5,((CONCATENATE('Copy paste to Here'!G67," &amp; ",'Copy paste to Here'!D67,"  &amp;  ",'Copy paste to Here'!E67))),"Empty Cell")</f>
        <v>PVD plated surgical steel circular barbell 20g (0.8mm) with two 3mm balls &amp; Length: 6mm  &amp;  Color: Gold</v>
      </c>
      <c r="B63" s="57" t="str">
        <f>'Copy paste to Here'!C67</f>
        <v>CBT20B</v>
      </c>
      <c r="C63" s="57" t="s">
        <v>778</v>
      </c>
      <c r="D63" s="58">
        <f>Invoice!B67</f>
        <v>6</v>
      </c>
      <c r="E63" s="59">
        <f>'Shipping Invoice'!J67*$N$1</f>
        <v>24.65</v>
      </c>
      <c r="F63" s="59">
        <f t="shared" si="0"/>
        <v>147.89999999999998</v>
      </c>
      <c r="G63" s="60">
        <f t="shared" si="1"/>
        <v>24.65</v>
      </c>
      <c r="H63" s="63">
        <f t="shared" si="2"/>
        <v>147.89999999999998</v>
      </c>
    </row>
    <row r="64" spans="1:8" s="62" customFormat="1" ht="24">
      <c r="A64" s="56" t="str">
        <f>IF((LEN('Copy paste to Here'!G68))&gt;5,((CONCATENATE('Copy paste to Here'!G68," &amp; ",'Copy paste to Here'!D68,"  &amp;  ",'Copy paste to Here'!E68))),"Empty Cell")</f>
        <v>PVD plated surgical steel circular barbell 20g (0.8mm) with two 3mm balls &amp; Length: 8mm  &amp;  Color: Black</v>
      </c>
      <c r="B64" s="57" t="str">
        <f>'Copy paste to Here'!C68</f>
        <v>CBT20B</v>
      </c>
      <c r="C64" s="57" t="s">
        <v>778</v>
      </c>
      <c r="D64" s="58">
        <f>Invoice!B68</f>
        <v>6</v>
      </c>
      <c r="E64" s="59">
        <f>'Shipping Invoice'!J68*$N$1</f>
        <v>24.65</v>
      </c>
      <c r="F64" s="59">
        <f t="shared" si="0"/>
        <v>147.89999999999998</v>
      </c>
      <c r="G64" s="60">
        <f t="shared" si="1"/>
        <v>24.65</v>
      </c>
      <c r="H64" s="63">
        <f t="shared" si="2"/>
        <v>147.89999999999998</v>
      </c>
    </row>
    <row r="65" spans="1:8" s="62" customFormat="1" ht="24">
      <c r="A65" s="56" t="str">
        <f>IF((LEN('Copy paste to Here'!G69))&gt;5,((CONCATENATE('Copy paste to Here'!G69," &amp; ",'Copy paste to Here'!D69,"  &amp;  ",'Copy paste to Here'!E69))),"Empty Cell")</f>
        <v>Anodized surgical steel circular barbell, 14g (1.6mm) with two 4mm balls &amp; Length: 8mm  &amp;  Color: Black</v>
      </c>
      <c r="B65" s="57" t="str">
        <f>'Copy paste to Here'!C69</f>
        <v>CBTB4</v>
      </c>
      <c r="C65" s="57" t="s">
        <v>780</v>
      </c>
      <c r="D65" s="58">
        <f>Invoice!B69</f>
        <v>18</v>
      </c>
      <c r="E65" s="59">
        <f>'Shipping Invoice'!J69*$N$1</f>
        <v>22.86</v>
      </c>
      <c r="F65" s="59">
        <f t="shared" si="0"/>
        <v>411.48</v>
      </c>
      <c r="G65" s="60">
        <f t="shared" si="1"/>
        <v>22.86</v>
      </c>
      <c r="H65" s="63">
        <f t="shared" si="2"/>
        <v>411.48</v>
      </c>
    </row>
    <row r="66" spans="1:8" s="62" customFormat="1" ht="24">
      <c r="A66" s="56" t="str">
        <f>IF((LEN('Copy paste to Here'!G70))&gt;5,((CONCATENATE('Copy paste to Here'!G70," &amp; ",'Copy paste to Here'!D70,"  &amp;  ",'Copy paste to Here'!E70))),"Empty Cell")</f>
        <v>Anodized surgical steel circular barbell, 14g (1.6mm) with two 4mm balls &amp; Length: 12mm  &amp;  Color: Black</v>
      </c>
      <c r="B66" s="57" t="str">
        <f>'Copy paste to Here'!C70</f>
        <v>CBTB4</v>
      </c>
      <c r="C66" s="57" t="s">
        <v>780</v>
      </c>
      <c r="D66" s="58">
        <f>Invoice!B70</f>
        <v>14</v>
      </c>
      <c r="E66" s="59">
        <f>'Shipping Invoice'!J70*$N$1</f>
        <v>22.86</v>
      </c>
      <c r="F66" s="59">
        <f t="shared" si="0"/>
        <v>320.03999999999996</v>
      </c>
      <c r="G66" s="60">
        <f t="shared" si="1"/>
        <v>22.86</v>
      </c>
      <c r="H66" s="63">
        <f t="shared" si="2"/>
        <v>320.03999999999996</v>
      </c>
    </row>
    <row r="67" spans="1:8" s="62" customFormat="1" ht="24">
      <c r="A67" s="56" t="str">
        <f>IF((LEN('Copy paste to Here'!G71))&gt;5,((CONCATENATE('Copy paste to Here'!G71," &amp; ",'Copy paste to Here'!D71,"  &amp;  ",'Copy paste to Here'!E71))),"Empty Cell")</f>
        <v>Anodized surgical steel circular barbell, 14g (1.6mm) with two 4mm cones &amp; Length: 8mm  &amp;  Color: Black</v>
      </c>
      <c r="B67" s="57" t="str">
        <f>'Copy paste to Here'!C71</f>
        <v>CBTCNM</v>
      </c>
      <c r="C67" s="57" t="s">
        <v>782</v>
      </c>
      <c r="D67" s="58">
        <f>Invoice!B71</f>
        <v>18</v>
      </c>
      <c r="E67" s="59">
        <f>'Shipping Invoice'!J71*$N$1</f>
        <v>22.86</v>
      </c>
      <c r="F67" s="59">
        <f t="shared" si="0"/>
        <v>411.48</v>
      </c>
      <c r="G67" s="60">
        <f t="shared" si="1"/>
        <v>22.86</v>
      </c>
      <c r="H67" s="63">
        <f t="shared" si="2"/>
        <v>411.48</v>
      </c>
    </row>
    <row r="68" spans="1:8" s="62" customFormat="1" ht="24">
      <c r="A68" s="56" t="str">
        <f>IF((LEN('Copy paste to Here'!G72))&gt;5,((CONCATENATE('Copy paste to Here'!G72," &amp; ",'Copy paste to Here'!D72,"  &amp;  ",'Copy paste to Here'!E72))),"Empty Cell")</f>
        <v>Anodized surgical steel circular barbell, 14g (1.6mm) with two 4mm cones &amp; Length: 12mm  &amp;  Color: Black</v>
      </c>
      <c r="B68" s="57" t="str">
        <f>'Copy paste to Here'!C72</f>
        <v>CBTCNM</v>
      </c>
      <c r="C68" s="57" t="s">
        <v>782</v>
      </c>
      <c r="D68" s="58">
        <f>Invoice!B72</f>
        <v>16</v>
      </c>
      <c r="E68" s="59">
        <f>'Shipping Invoice'!J72*$N$1</f>
        <v>22.86</v>
      </c>
      <c r="F68" s="59">
        <f t="shared" si="0"/>
        <v>365.76</v>
      </c>
      <c r="G68" s="60">
        <f t="shared" si="1"/>
        <v>22.86</v>
      </c>
      <c r="H68" s="63">
        <f t="shared" si="2"/>
        <v>365.76</v>
      </c>
    </row>
    <row r="69" spans="1:8" s="62" customFormat="1" ht="24">
      <c r="A69" s="56" t="str">
        <f>IF((LEN('Copy paste to Here'!G73))&gt;5,((CONCATENATE('Copy paste to Here'!G73," &amp; ",'Copy paste to Here'!D73,"  &amp;  ",'Copy paste to Here'!E73))),"Empty Cell")</f>
        <v xml:space="preserve">Bio flexible eyebrow retainer, 16g (1.2mm) - length 1/4'' to 1/2'' (6mm to 12mm) &amp; Length: 6mm  &amp;  </v>
      </c>
      <c r="B69" s="57" t="str">
        <f>'Copy paste to Here'!C73</f>
        <v>EBRT</v>
      </c>
      <c r="C69" s="57" t="s">
        <v>784</v>
      </c>
      <c r="D69" s="58">
        <f>Invoice!B73</f>
        <v>1</v>
      </c>
      <c r="E69" s="59">
        <f>'Shipping Invoice'!J73*$N$1</f>
        <v>5</v>
      </c>
      <c r="F69" s="59">
        <f t="shared" si="0"/>
        <v>5</v>
      </c>
      <c r="G69" s="60">
        <f t="shared" si="1"/>
        <v>5</v>
      </c>
      <c r="H69" s="63">
        <f t="shared" si="2"/>
        <v>5</v>
      </c>
    </row>
    <row r="70" spans="1:8" s="62" customFormat="1" ht="24">
      <c r="A70" s="56" t="str">
        <f>IF((LEN('Copy paste to Here'!G74))&gt;5,((CONCATENATE('Copy paste to Here'!G74," &amp; ",'Copy paste to Here'!D74,"  &amp;  ",'Copy paste to Here'!E74))),"Empty Cell")</f>
        <v xml:space="preserve">Bio flexible eyebrow retainer, 16g (1.2mm) - length 1/4'' to 1/2'' (6mm to 12mm) &amp; Length: 8mm  &amp;  </v>
      </c>
      <c r="B70" s="57" t="str">
        <f>'Copy paste to Here'!C74</f>
        <v>EBRT</v>
      </c>
      <c r="C70" s="57" t="s">
        <v>784</v>
      </c>
      <c r="D70" s="58">
        <f>Invoice!B74</f>
        <v>66</v>
      </c>
      <c r="E70" s="59">
        <f>'Shipping Invoice'!J74*$N$1</f>
        <v>5</v>
      </c>
      <c r="F70" s="59">
        <f t="shared" si="0"/>
        <v>330</v>
      </c>
      <c r="G70" s="60">
        <f t="shared" si="1"/>
        <v>5</v>
      </c>
      <c r="H70" s="63">
        <f t="shared" si="2"/>
        <v>330</v>
      </c>
    </row>
    <row r="71" spans="1:8" s="62" customFormat="1" ht="24">
      <c r="A71" s="56" t="str">
        <f>IF((LEN('Copy paste to Here'!G75))&gt;5,((CONCATENATE('Copy paste to Here'!G75," &amp; ",'Copy paste to Here'!D75,"  &amp;  ",'Copy paste to Here'!E75))),"Empty Cell")</f>
        <v xml:space="preserve">Bio flexible eyebrow retainer, 16g (1.2mm) - length 1/4'' to 1/2'' (6mm to 12mm) &amp; Length: 10mm  &amp;  </v>
      </c>
      <c r="B71" s="57" t="str">
        <f>'Copy paste to Here'!C75</f>
        <v>EBRT</v>
      </c>
      <c r="C71" s="57" t="s">
        <v>784</v>
      </c>
      <c r="D71" s="58">
        <f>Invoice!B75</f>
        <v>1</v>
      </c>
      <c r="E71" s="59">
        <f>'Shipping Invoice'!J75*$N$1</f>
        <v>5</v>
      </c>
      <c r="F71" s="59">
        <f t="shared" si="0"/>
        <v>5</v>
      </c>
      <c r="G71" s="60">
        <f t="shared" si="1"/>
        <v>5</v>
      </c>
      <c r="H71" s="63">
        <f t="shared" si="2"/>
        <v>5</v>
      </c>
    </row>
    <row r="72" spans="1:8" s="62" customFormat="1" ht="24">
      <c r="A72" s="56" t="str">
        <f>IF((LEN('Copy paste to Here'!G76))&gt;5,((CONCATENATE('Copy paste to Here'!G76," &amp; ",'Copy paste to Here'!D76,"  &amp;  ",'Copy paste to Here'!E76))),"Empty Cell")</f>
        <v xml:space="preserve">Bio flexible eyebrow retainer, 16g (1.2mm) - length 1/4'' to 1/2'' (6mm to 12mm) &amp; Length: 12mm  &amp;  </v>
      </c>
      <c r="B72" s="57" t="str">
        <f>'Copy paste to Here'!C76</f>
        <v>EBRT</v>
      </c>
      <c r="C72" s="57" t="s">
        <v>784</v>
      </c>
      <c r="D72" s="58">
        <f>Invoice!B76</f>
        <v>19</v>
      </c>
      <c r="E72" s="59">
        <f>'Shipping Invoice'!J76*$N$1</f>
        <v>5</v>
      </c>
      <c r="F72" s="59">
        <f t="shared" si="0"/>
        <v>95</v>
      </c>
      <c r="G72" s="60">
        <f t="shared" si="1"/>
        <v>5</v>
      </c>
      <c r="H72" s="63">
        <f t="shared" si="2"/>
        <v>95</v>
      </c>
    </row>
    <row r="73" spans="1:8" s="62" customFormat="1" ht="24">
      <c r="A73" s="56" t="str">
        <f>IF((LEN('Copy paste to Here'!G77))&gt;5,((CONCATENATE('Copy paste to Here'!G77," &amp; ",'Copy paste to Here'!D77,"  &amp;  ",'Copy paste to Here'!E77))),"Empty Cell")</f>
        <v>Bioflex circular barbell, 16g (1.2mm) with two 3mm balls &amp; Length: 10mm  &amp;  Color: Black</v>
      </c>
      <c r="B73" s="57" t="str">
        <f>'Copy paste to Here'!C77</f>
        <v>FCBEVB</v>
      </c>
      <c r="C73" s="57" t="s">
        <v>785</v>
      </c>
      <c r="D73" s="58">
        <f>Invoice!B77</f>
        <v>4</v>
      </c>
      <c r="E73" s="59">
        <f>'Shipping Invoice'!J77*$N$1</f>
        <v>8.57</v>
      </c>
      <c r="F73" s="59">
        <f t="shared" si="0"/>
        <v>34.28</v>
      </c>
      <c r="G73" s="60">
        <f t="shared" si="1"/>
        <v>8.57</v>
      </c>
      <c r="H73" s="63">
        <f t="shared" si="2"/>
        <v>34.28</v>
      </c>
    </row>
    <row r="74" spans="1:8" s="62" customFormat="1">
      <c r="A74" s="56" t="str">
        <f>IF((LEN('Copy paste to Here'!G78))&gt;5,((CONCATENATE('Copy paste to Here'!G78," &amp; ",'Copy paste to Here'!D78,"  &amp;  ",'Copy paste to Here'!E78))),"Empty Cell")</f>
        <v>Silicone double flared flesh tunnel &amp; Gauge: 8mm  &amp;  Color: White</v>
      </c>
      <c r="B74" s="57" t="str">
        <f>'Copy paste to Here'!C78</f>
        <v>FTSI</v>
      </c>
      <c r="C74" s="57" t="s">
        <v>864</v>
      </c>
      <c r="D74" s="58">
        <f>Invoice!B78</f>
        <v>2</v>
      </c>
      <c r="E74" s="59">
        <f>'Shipping Invoice'!J78*$N$1</f>
        <v>17.149999999999999</v>
      </c>
      <c r="F74" s="59">
        <f t="shared" si="0"/>
        <v>34.299999999999997</v>
      </c>
      <c r="G74" s="60">
        <f t="shared" si="1"/>
        <v>17.149999999999999</v>
      </c>
      <c r="H74" s="63">
        <f t="shared" si="2"/>
        <v>34.299999999999997</v>
      </c>
    </row>
    <row r="75" spans="1:8" s="62" customFormat="1" ht="24">
      <c r="A75" s="56" t="str">
        <f>IF((LEN('Copy paste to Here'!G79))&gt;5,((CONCATENATE('Copy paste to Here'!G79," &amp; ",'Copy paste to Here'!D79,"  &amp;  ",'Copy paste to Here'!E79))),"Empty Cell")</f>
        <v>Silicone double flared flesh tunnel &amp; Gauge: 8mm  &amp;  Color: Skin Tone</v>
      </c>
      <c r="B75" s="57" t="str">
        <f>'Copy paste to Here'!C79</f>
        <v>FTSI</v>
      </c>
      <c r="C75" s="57" t="s">
        <v>864</v>
      </c>
      <c r="D75" s="58">
        <f>Invoice!B79</f>
        <v>2</v>
      </c>
      <c r="E75" s="59">
        <f>'Shipping Invoice'!J79*$N$1</f>
        <v>17.149999999999999</v>
      </c>
      <c r="F75" s="59">
        <f t="shared" si="0"/>
        <v>34.299999999999997</v>
      </c>
      <c r="G75" s="60">
        <f t="shared" si="1"/>
        <v>17.149999999999999</v>
      </c>
      <c r="H75" s="63">
        <f t="shared" si="2"/>
        <v>34.299999999999997</v>
      </c>
    </row>
    <row r="76" spans="1:8" s="62" customFormat="1" ht="24">
      <c r="A76" s="56" t="str">
        <f>IF((LEN('Copy paste to Here'!G80))&gt;5,((CONCATENATE('Copy paste to Here'!G80," &amp; ",'Copy paste to Here'!D80,"  &amp;  ",'Copy paste to Here'!E80))),"Empty Cell")</f>
        <v>Anodized surgical steel fake plug with rubber O-Rings &amp; Size: 8mm  &amp;  Color: Black</v>
      </c>
      <c r="B76" s="57" t="str">
        <f>'Copy paste to Here'!C80</f>
        <v>IPTR</v>
      </c>
      <c r="C76" s="57" t="s">
        <v>865</v>
      </c>
      <c r="D76" s="58">
        <f>Invoice!B80</f>
        <v>4</v>
      </c>
      <c r="E76" s="59">
        <f>'Shipping Invoice'!J80*$N$1</f>
        <v>24.65</v>
      </c>
      <c r="F76" s="59">
        <f t="shared" si="0"/>
        <v>98.6</v>
      </c>
      <c r="G76" s="60">
        <f t="shared" si="1"/>
        <v>24.65</v>
      </c>
      <c r="H76" s="63">
        <f t="shared" si="2"/>
        <v>98.6</v>
      </c>
    </row>
    <row r="77" spans="1:8" s="62" customFormat="1" ht="24">
      <c r="A77" s="56" t="str">
        <f>IF((LEN('Copy paste to Here'!G81))&gt;5,((CONCATENATE('Copy paste to Here'!G81," &amp; ",'Copy paste to Here'!D81,"  &amp;  ",'Copy paste to Here'!E81))),"Empty Cell")</f>
        <v>Anodized surgical steel fake plug with rubber O-Rings &amp; Size: 10mm  &amp;  Color: Black</v>
      </c>
      <c r="B77" s="57" t="str">
        <f>'Copy paste to Here'!C81</f>
        <v>IPTR</v>
      </c>
      <c r="C77" s="57" t="s">
        <v>866</v>
      </c>
      <c r="D77" s="58">
        <f>Invoice!B81</f>
        <v>6</v>
      </c>
      <c r="E77" s="59">
        <f>'Shipping Invoice'!J81*$N$1</f>
        <v>26.44</v>
      </c>
      <c r="F77" s="59">
        <f t="shared" si="0"/>
        <v>158.64000000000001</v>
      </c>
      <c r="G77" s="60">
        <f t="shared" si="1"/>
        <v>26.44</v>
      </c>
      <c r="H77" s="63">
        <f t="shared" si="2"/>
        <v>158.64000000000001</v>
      </c>
    </row>
    <row r="78" spans="1:8" s="62" customFormat="1" ht="24">
      <c r="A78" s="56" t="str">
        <f>IF((LEN('Copy paste to Here'!G82))&gt;5,((CONCATENATE('Copy paste to Here'!G82," &amp; ",'Copy paste to Here'!D82,"  &amp;  ",'Copy paste to Here'!E82))),"Empty Cell")</f>
        <v xml:space="preserve">Surgical steel labret, 18g (1mm) with 3mm cone &amp; Length: 8mm  &amp;  </v>
      </c>
      <c r="B78" s="57" t="str">
        <f>'Copy paste to Here'!C82</f>
        <v>LB18CN3</v>
      </c>
      <c r="C78" s="57" t="s">
        <v>792</v>
      </c>
      <c r="D78" s="58">
        <f>Invoice!B82</f>
        <v>2</v>
      </c>
      <c r="E78" s="59">
        <f>'Shipping Invoice'!J82*$N$1</f>
        <v>8.57</v>
      </c>
      <c r="F78" s="59">
        <f t="shared" si="0"/>
        <v>17.14</v>
      </c>
      <c r="G78" s="60">
        <f t="shared" si="1"/>
        <v>8.57</v>
      </c>
      <c r="H78" s="63">
        <f t="shared" si="2"/>
        <v>17.14</v>
      </c>
    </row>
    <row r="79" spans="1:8" s="62" customFormat="1" ht="24">
      <c r="A79" s="56" t="str">
        <f>IF((LEN('Copy paste to Here'!G83))&gt;5,((CONCATENATE('Copy paste to Here'!G83," &amp; ",'Copy paste to Here'!D83,"  &amp;  ",'Copy paste to Here'!E83))),"Empty Cell")</f>
        <v xml:space="preserve">Bio flexible labret, 16g (1.2mm) with a 3mm push in steel cone &amp; Length: 8mm  &amp;  </v>
      </c>
      <c r="B79" s="57" t="str">
        <f>'Copy paste to Here'!C83</f>
        <v>LBICN</v>
      </c>
      <c r="C79" s="57" t="s">
        <v>794</v>
      </c>
      <c r="D79" s="58">
        <f>Invoice!B83</f>
        <v>2</v>
      </c>
      <c r="E79" s="59">
        <f>'Shipping Invoice'!J83*$N$1</f>
        <v>10.36</v>
      </c>
      <c r="F79" s="59">
        <f t="shared" si="0"/>
        <v>20.72</v>
      </c>
      <c r="G79" s="60">
        <f t="shared" si="1"/>
        <v>10.36</v>
      </c>
      <c r="H79" s="63">
        <f t="shared" si="2"/>
        <v>20.72</v>
      </c>
    </row>
    <row r="80" spans="1:8" s="62" customFormat="1" ht="25.5">
      <c r="A80" s="56" t="str">
        <f>IF((LEN('Copy paste to Here'!G84))&gt;5,((CONCATENATE('Copy paste to Here'!G84," &amp; ",'Copy paste to Here'!D84,"  &amp;  ",'Copy paste to Here'!E84))),"Empty Cell")</f>
        <v>Clear bio flexible labret, 16g (1.2mm) with a push in 3mm solid color acrylic cone &amp; Length: 8mm  &amp;  Color: Black</v>
      </c>
      <c r="B80" s="57" t="str">
        <f>'Copy paste to Here'!C84</f>
        <v>LBISACN3</v>
      </c>
      <c r="C80" s="57" t="s">
        <v>796</v>
      </c>
      <c r="D80" s="58">
        <f>Invoice!B84</f>
        <v>2</v>
      </c>
      <c r="E80" s="59">
        <f>'Shipping Invoice'!J84*$N$1</f>
        <v>10.36</v>
      </c>
      <c r="F80" s="59">
        <f t="shared" si="0"/>
        <v>20.72</v>
      </c>
      <c r="G80" s="60">
        <f t="shared" si="1"/>
        <v>10.36</v>
      </c>
      <c r="H80" s="63">
        <f t="shared" si="2"/>
        <v>20.72</v>
      </c>
    </row>
    <row r="81" spans="1:8" s="62" customFormat="1" ht="24">
      <c r="A81" s="56" t="str">
        <f>IF((LEN('Copy paste to Here'!G85))&gt;5,((CONCATENATE('Copy paste to Here'!G85," &amp; ",'Copy paste to Here'!D85,"  &amp;  ",'Copy paste to Here'!E85))),"Empty Cell")</f>
        <v>16g Flexible acrylic labret retainer with push in disc &amp; Length: 6mm  &amp;  Color: Clear</v>
      </c>
      <c r="B81" s="57" t="str">
        <f>'Copy paste to Here'!C85</f>
        <v>LBRT16</v>
      </c>
      <c r="C81" s="57" t="s">
        <v>798</v>
      </c>
      <c r="D81" s="58">
        <f>Invoice!B85</f>
        <v>1</v>
      </c>
      <c r="E81" s="59">
        <f>'Shipping Invoice'!J85*$N$1</f>
        <v>5</v>
      </c>
      <c r="F81" s="59">
        <f t="shared" si="0"/>
        <v>5</v>
      </c>
      <c r="G81" s="60">
        <f t="shared" si="1"/>
        <v>5</v>
      </c>
      <c r="H81" s="63">
        <f t="shared" si="2"/>
        <v>5</v>
      </c>
    </row>
    <row r="82" spans="1:8" s="62" customFormat="1" ht="24">
      <c r="A82" s="56" t="str">
        <f>IF((LEN('Copy paste to Here'!G86))&gt;5,((CONCATENATE('Copy paste to Here'!G86," &amp; ",'Copy paste to Here'!D86,"  &amp;  ",'Copy paste to Here'!E86))),"Empty Cell")</f>
        <v>16g Flexible acrylic labret retainer with push in disc &amp; Length: 8mm  &amp;  Color: Clear</v>
      </c>
      <c r="B82" s="57" t="str">
        <f>'Copy paste to Here'!C86</f>
        <v>LBRT16</v>
      </c>
      <c r="C82" s="57" t="s">
        <v>798</v>
      </c>
      <c r="D82" s="58">
        <f>Invoice!B86</f>
        <v>1</v>
      </c>
      <c r="E82" s="59">
        <f>'Shipping Invoice'!J86*$N$1</f>
        <v>5</v>
      </c>
      <c r="F82" s="59">
        <f t="shared" si="0"/>
        <v>5</v>
      </c>
      <c r="G82" s="60">
        <f t="shared" si="1"/>
        <v>5</v>
      </c>
      <c r="H82" s="63">
        <f t="shared" si="2"/>
        <v>5</v>
      </c>
    </row>
    <row r="83" spans="1:8" s="62" customFormat="1" ht="24">
      <c r="A83" s="56" t="str">
        <f>IF((LEN('Copy paste to Here'!G87))&gt;5,((CONCATENATE('Copy paste to Here'!G87," &amp; ",'Copy paste to Here'!D87,"  &amp;  ",'Copy paste to Here'!E87))),"Empty Cell")</f>
        <v>16g Flexible acrylic labret retainer with push in disc &amp; Length: 10mm  &amp;  Color: Clear</v>
      </c>
      <c r="B83" s="57" t="str">
        <f>'Copy paste to Here'!C87</f>
        <v>LBRT16</v>
      </c>
      <c r="C83" s="57" t="s">
        <v>798</v>
      </c>
      <c r="D83" s="58">
        <f>Invoice!B87</f>
        <v>1</v>
      </c>
      <c r="E83" s="59">
        <f>'Shipping Invoice'!J87*$N$1</f>
        <v>5</v>
      </c>
      <c r="F83" s="59">
        <f t="shared" ref="F83:F146" si="3">D83*E83</f>
        <v>5</v>
      </c>
      <c r="G83" s="60">
        <f t="shared" ref="G83:G146" si="4">E83*$E$14</f>
        <v>5</v>
      </c>
      <c r="H83" s="63">
        <f t="shared" ref="H83:H146" si="5">D83*G83</f>
        <v>5</v>
      </c>
    </row>
    <row r="84" spans="1:8" s="62" customFormat="1" ht="24">
      <c r="A84" s="56" t="str">
        <f>IF((LEN('Copy paste to Here'!G88))&gt;5,((CONCATENATE('Copy paste to Here'!G88," &amp; ",'Copy paste to Here'!D88,"  &amp;  ",'Copy paste to Here'!E88))),"Empty Cell")</f>
        <v>Premium PVD plated surgical steel labret, 16g (1.2mm) with a 3mm ball &amp; Length: 12mm  &amp;  Color: Rainbow</v>
      </c>
      <c r="B84" s="57" t="str">
        <f>'Copy paste to Here'!C88</f>
        <v>LBTB3</v>
      </c>
      <c r="C84" s="57" t="s">
        <v>800</v>
      </c>
      <c r="D84" s="58">
        <f>Invoice!B88</f>
        <v>2</v>
      </c>
      <c r="E84" s="59">
        <f>'Shipping Invoice'!J88*$N$1</f>
        <v>21.08</v>
      </c>
      <c r="F84" s="59">
        <f t="shared" si="3"/>
        <v>42.16</v>
      </c>
      <c r="G84" s="60">
        <f t="shared" si="4"/>
        <v>21.08</v>
      </c>
      <c r="H84" s="63">
        <f t="shared" si="5"/>
        <v>42.16</v>
      </c>
    </row>
    <row r="85" spans="1:8" s="62" customFormat="1" ht="24">
      <c r="A85" s="56" t="str">
        <f>IF((LEN('Copy paste to Here'!G89))&gt;5,((CONCATENATE('Copy paste to Here'!G89," &amp; ",'Copy paste to Here'!D89,"  &amp;  ",'Copy paste to Here'!E89))),"Empty Cell")</f>
        <v>Anodized surgical steel labret, 14g (1.6mm) with a 4mm cone &amp; Length: 6mm  &amp;  Color: Rainbow</v>
      </c>
      <c r="B85" s="57" t="str">
        <f>'Copy paste to Here'!C89</f>
        <v>LBTCN4</v>
      </c>
      <c r="C85" s="57" t="s">
        <v>802</v>
      </c>
      <c r="D85" s="58">
        <f>Invoice!B89</f>
        <v>2</v>
      </c>
      <c r="E85" s="59">
        <f>'Shipping Invoice'!J89*$N$1</f>
        <v>21.08</v>
      </c>
      <c r="F85" s="59">
        <f t="shared" si="3"/>
        <v>42.16</v>
      </c>
      <c r="G85" s="60">
        <f t="shared" si="4"/>
        <v>21.08</v>
      </c>
      <c r="H85" s="63">
        <f t="shared" si="5"/>
        <v>42.16</v>
      </c>
    </row>
    <row r="86" spans="1:8" s="62" customFormat="1" ht="24">
      <c r="A86" s="56" t="str">
        <f>IF((LEN('Copy paste to Here'!G90))&gt;5,((CONCATENATE('Copy paste to Here'!G90," &amp; ",'Copy paste to Here'!D90,"  &amp;  ",'Copy paste to Here'!E90))),"Empty Cell")</f>
        <v xml:space="preserve">Rose gold PVD plated surgical steel labret, 16g (1.2mm) with a 3mm cone &amp; Length: 6mm  &amp;  </v>
      </c>
      <c r="B86" s="57" t="str">
        <f>'Copy paste to Here'!C90</f>
        <v>LBTTCN3</v>
      </c>
      <c r="C86" s="57" t="s">
        <v>804</v>
      </c>
      <c r="D86" s="58">
        <f>Invoice!B90</f>
        <v>2</v>
      </c>
      <c r="E86" s="59">
        <f>'Shipping Invoice'!J90*$N$1</f>
        <v>21.08</v>
      </c>
      <c r="F86" s="59">
        <f t="shared" si="3"/>
        <v>42.16</v>
      </c>
      <c r="G86" s="60">
        <f t="shared" si="4"/>
        <v>21.08</v>
      </c>
      <c r="H86" s="63">
        <f t="shared" si="5"/>
        <v>42.16</v>
      </c>
    </row>
    <row r="87" spans="1:8" s="62" customFormat="1" ht="24">
      <c r="A87" s="56" t="str">
        <f>IF((LEN('Copy paste to Here'!G91))&gt;5,((CONCATENATE('Copy paste to Here'!G91," &amp; ",'Copy paste to Here'!D91,"  &amp;  ",'Copy paste to Here'!E91))),"Empty Cell")</f>
        <v xml:space="preserve">Rose gold PVD plated surgical steel labret, 16g (1.2mm) with a 3mm cone &amp; Length: 8mm  &amp;  </v>
      </c>
      <c r="B87" s="57" t="str">
        <f>'Copy paste to Here'!C91</f>
        <v>LBTTCN3</v>
      </c>
      <c r="C87" s="57" t="s">
        <v>804</v>
      </c>
      <c r="D87" s="58">
        <f>Invoice!B91</f>
        <v>2</v>
      </c>
      <c r="E87" s="59">
        <f>'Shipping Invoice'!J91*$N$1</f>
        <v>21.08</v>
      </c>
      <c r="F87" s="59">
        <f t="shared" si="3"/>
        <v>42.16</v>
      </c>
      <c r="G87" s="60">
        <f t="shared" si="4"/>
        <v>21.08</v>
      </c>
      <c r="H87" s="63">
        <f t="shared" si="5"/>
        <v>42.16</v>
      </c>
    </row>
    <row r="88" spans="1:8" s="62" customFormat="1" ht="24">
      <c r="A88" s="56" t="str">
        <f>IF((LEN('Copy paste to Here'!G92))&gt;5,((CONCATENATE('Copy paste to Here'!G92," &amp; ",'Copy paste to Here'!D92,"  &amp;  ",'Copy paste to Here'!E92))),"Empty Cell")</f>
        <v xml:space="preserve">Clear acrylic flexible nose bone retainer, 22g (0.6mm) and 20g (0.8mm) with 2mm flat disk shaped top &amp; Gauge: 0.8mm  &amp;  </v>
      </c>
      <c r="B88" s="57" t="str">
        <f>'Copy paste to Here'!C92</f>
        <v>NBRTD</v>
      </c>
      <c r="C88" s="57" t="s">
        <v>806</v>
      </c>
      <c r="D88" s="58">
        <f>Invoice!B92</f>
        <v>5</v>
      </c>
      <c r="E88" s="59">
        <f>'Shipping Invoice'!J92*$N$1</f>
        <v>5</v>
      </c>
      <c r="F88" s="59">
        <f t="shared" si="3"/>
        <v>25</v>
      </c>
      <c r="G88" s="60">
        <f t="shared" si="4"/>
        <v>5</v>
      </c>
      <c r="H88" s="63">
        <f t="shared" si="5"/>
        <v>25</v>
      </c>
    </row>
    <row r="89" spans="1:8" s="62" customFormat="1" ht="24">
      <c r="A89" s="56" t="str">
        <f>IF((LEN('Copy paste to Here'!G93))&gt;5,((CONCATENATE('Copy paste to Here'!G93," &amp; ",'Copy paste to Here'!D93,"  &amp;  ",'Copy paste to Here'!E93))),"Empty Cell")</f>
        <v xml:space="preserve">High polished surgical steel nose screw, 20g (0.8mm) with flower shaped top and small center crystal &amp; Crystal Color: Amethyst  &amp;  </v>
      </c>
      <c r="B89" s="57" t="str">
        <f>'Copy paste to Here'!C93</f>
        <v>NSCFLC</v>
      </c>
      <c r="C89" s="57" t="s">
        <v>809</v>
      </c>
      <c r="D89" s="58">
        <f>Invoice!B93</f>
        <v>4</v>
      </c>
      <c r="E89" s="59">
        <f>'Shipping Invoice'!J93*$N$1</f>
        <v>17.5</v>
      </c>
      <c r="F89" s="59">
        <f t="shared" si="3"/>
        <v>70</v>
      </c>
      <c r="G89" s="60">
        <f t="shared" si="4"/>
        <v>17.5</v>
      </c>
      <c r="H89" s="63">
        <f t="shared" si="5"/>
        <v>70</v>
      </c>
    </row>
    <row r="90" spans="1:8" s="62" customFormat="1" ht="24">
      <c r="A90" s="56" t="str">
        <f>IF((LEN('Copy paste to Here'!G94))&gt;5,((CONCATENATE('Copy paste to Here'!G94," &amp; ",'Copy paste to Here'!D94,"  &amp;  ",'Copy paste to Here'!E94))),"Empty Cell")</f>
        <v xml:space="preserve">Clear Bio-flexible nose screw retainer, 20g (0.8mm) with 2mm ball shaped top &amp;   &amp;  </v>
      </c>
      <c r="B90" s="57" t="str">
        <f>'Copy paste to Here'!C94</f>
        <v>NSCRT20</v>
      </c>
      <c r="C90" s="57" t="s">
        <v>811</v>
      </c>
      <c r="D90" s="58">
        <f>Invoice!B94</f>
        <v>4</v>
      </c>
      <c r="E90" s="59">
        <f>'Shipping Invoice'!J94*$N$1</f>
        <v>5</v>
      </c>
      <c r="F90" s="59">
        <f t="shared" si="3"/>
        <v>20</v>
      </c>
      <c r="G90" s="60">
        <f t="shared" si="4"/>
        <v>5</v>
      </c>
      <c r="H90" s="63">
        <f t="shared" si="5"/>
        <v>20</v>
      </c>
    </row>
    <row r="91" spans="1:8" s="62" customFormat="1" ht="24">
      <c r="A91" s="56" t="str">
        <f>IF((LEN('Copy paste to Here'!G95))&gt;5,((CONCATENATE('Copy paste to Here'!G95," &amp; ",'Copy paste to Here'!D95,"  &amp;  ",'Copy paste to Here'!E95))),"Empty Cell")</f>
        <v xml:space="preserve">High polished surgical steel nose screw, 20g (0.8mm) with star shaped top with small center crystal &amp; Crystal Color: Clear  &amp;  </v>
      </c>
      <c r="B91" s="57" t="str">
        <f>'Copy paste to Here'!C95</f>
        <v>NSCSTC</v>
      </c>
      <c r="C91" s="57" t="s">
        <v>119</v>
      </c>
      <c r="D91" s="58">
        <f>Invoice!B95</f>
        <v>2</v>
      </c>
      <c r="E91" s="59">
        <f>'Shipping Invoice'!J95*$N$1</f>
        <v>17.5</v>
      </c>
      <c r="F91" s="59">
        <f t="shared" si="3"/>
        <v>35</v>
      </c>
      <c r="G91" s="60">
        <f t="shared" si="4"/>
        <v>17.5</v>
      </c>
      <c r="H91" s="63">
        <f t="shared" si="5"/>
        <v>35</v>
      </c>
    </row>
    <row r="92" spans="1:8" s="62" customFormat="1" ht="24">
      <c r="A92" s="56" t="str">
        <f>IF((LEN('Copy paste to Here'!G96))&gt;5,((CONCATENATE('Copy paste to Here'!G96," &amp; ",'Copy paste to Here'!D96,"  &amp;  ",'Copy paste to Here'!E96))),"Empty Cell")</f>
        <v xml:space="preserve">High polished surgical steel nose screw, 20g (0.8mm) with star shaped top with small center crystal &amp; Crystal Color: Rose  &amp;  </v>
      </c>
      <c r="B92" s="57" t="str">
        <f>'Copy paste to Here'!C96</f>
        <v>NSCSTC</v>
      </c>
      <c r="C92" s="57" t="s">
        <v>119</v>
      </c>
      <c r="D92" s="58">
        <f>Invoice!B96</f>
        <v>2</v>
      </c>
      <c r="E92" s="59">
        <f>'Shipping Invoice'!J96*$N$1</f>
        <v>17.5</v>
      </c>
      <c r="F92" s="59">
        <f t="shared" si="3"/>
        <v>35</v>
      </c>
      <c r="G92" s="60">
        <f t="shared" si="4"/>
        <v>17.5</v>
      </c>
      <c r="H92" s="63">
        <f t="shared" si="5"/>
        <v>35</v>
      </c>
    </row>
    <row r="93" spans="1:8" s="62" customFormat="1" ht="36">
      <c r="A93" s="56" t="str">
        <f>IF((LEN('Copy paste to Here'!G97))&gt;5,((CONCATENATE('Copy paste to Here'!G97," &amp; ",'Copy paste to Here'!D97,"  &amp;  ",'Copy paste to Here'!E97))),"Empty Cell")</f>
        <v xml:space="preserve">High polished surgical steel nose screw, 20g (0.8mm) with star shaped top with small center crystal &amp; Crystal Color: Blue Zircon  &amp;  </v>
      </c>
      <c r="B93" s="57" t="str">
        <f>'Copy paste to Here'!C97</f>
        <v>NSCSTC</v>
      </c>
      <c r="C93" s="57" t="s">
        <v>119</v>
      </c>
      <c r="D93" s="58">
        <f>Invoice!B97</f>
        <v>2</v>
      </c>
      <c r="E93" s="59">
        <f>'Shipping Invoice'!J97*$N$1</f>
        <v>17.5</v>
      </c>
      <c r="F93" s="59">
        <f t="shared" si="3"/>
        <v>35</v>
      </c>
      <c r="G93" s="60">
        <f t="shared" si="4"/>
        <v>17.5</v>
      </c>
      <c r="H93" s="63">
        <f t="shared" si="5"/>
        <v>35</v>
      </c>
    </row>
    <row r="94" spans="1:8" s="62" customFormat="1" ht="24">
      <c r="A94" s="56" t="str">
        <f>IF((LEN('Copy paste to Here'!G98))&gt;5,((CONCATENATE('Copy paste to Here'!G98," &amp; ",'Copy paste to Here'!D98,"  &amp;  ",'Copy paste to Here'!E98))),"Empty Cell")</f>
        <v xml:space="preserve">Clear acrylic flexible nose stud retainer, 20g (0.8mm) with 2mm flat disk shaped top &amp;   &amp;  </v>
      </c>
      <c r="B94" s="57" t="str">
        <f>'Copy paste to Here'!C98</f>
        <v>NSRTD</v>
      </c>
      <c r="C94" s="57" t="s">
        <v>814</v>
      </c>
      <c r="D94" s="58">
        <f>Invoice!B98</f>
        <v>346</v>
      </c>
      <c r="E94" s="59">
        <f>'Shipping Invoice'!J98*$N$1</f>
        <v>5</v>
      </c>
      <c r="F94" s="59">
        <f t="shared" si="3"/>
        <v>1730</v>
      </c>
      <c r="G94" s="60">
        <f t="shared" si="4"/>
        <v>5</v>
      </c>
      <c r="H94" s="63">
        <f t="shared" si="5"/>
        <v>1730</v>
      </c>
    </row>
    <row r="95" spans="1:8" s="62" customFormat="1" ht="24">
      <c r="A95" s="56" t="str">
        <f>IF((LEN('Copy paste to Here'!G99))&gt;5,((CONCATENATE('Copy paste to Here'!G99," &amp; ",'Copy paste to Here'!D99,"  &amp;  ",'Copy paste to Here'!E99))),"Empty Cell")</f>
        <v>Anodized surgical steel nose screw, 20g (0.8mm) with 2mm round crystal tops &amp; Color: Black  &amp;  Crystal Color: Rose</v>
      </c>
      <c r="B95" s="57" t="str">
        <f>'Copy paste to Here'!C99</f>
        <v>NSTC</v>
      </c>
      <c r="C95" s="57" t="s">
        <v>816</v>
      </c>
      <c r="D95" s="58">
        <f>Invoice!B99</f>
        <v>4</v>
      </c>
      <c r="E95" s="59">
        <f>'Shipping Invoice'!J99*$N$1</f>
        <v>15.72</v>
      </c>
      <c r="F95" s="59">
        <f t="shared" si="3"/>
        <v>62.88</v>
      </c>
      <c r="G95" s="60">
        <f t="shared" si="4"/>
        <v>15.72</v>
      </c>
      <c r="H95" s="63">
        <f t="shared" si="5"/>
        <v>62.88</v>
      </c>
    </row>
    <row r="96" spans="1:8" s="62" customFormat="1" ht="24">
      <c r="A96" s="56" t="str">
        <f>IF((LEN('Copy paste to Here'!G100))&gt;5,((CONCATENATE('Copy paste to Here'!G100," &amp; ",'Copy paste to Here'!D100,"  &amp;  ",'Copy paste to Here'!E100))),"Empty Cell")</f>
        <v>Anodized surgical steel nose screw, 20g (0.8mm) with 2mm round crystal tops &amp; Color: Black  &amp;  Crystal Color: Light Siam</v>
      </c>
      <c r="B96" s="57" t="str">
        <f>'Copy paste to Here'!C100</f>
        <v>NSTC</v>
      </c>
      <c r="C96" s="57" t="s">
        <v>816</v>
      </c>
      <c r="D96" s="58">
        <f>Invoice!B100</f>
        <v>6</v>
      </c>
      <c r="E96" s="59">
        <f>'Shipping Invoice'!J100*$N$1</f>
        <v>15.72</v>
      </c>
      <c r="F96" s="59">
        <f t="shared" si="3"/>
        <v>94.320000000000007</v>
      </c>
      <c r="G96" s="60">
        <f t="shared" si="4"/>
        <v>15.72</v>
      </c>
      <c r="H96" s="63">
        <f t="shared" si="5"/>
        <v>94.320000000000007</v>
      </c>
    </row>
    <row r="97" spans="1:8" s="62" customFormat="1" ht="25.5">
      <c r="A97" s="56" t="str">
        <f>IF((LEN('Copy paste to Here'!G101))&gt;5,((CONCATENATE('Copy paste to Here'!G101," &amp; ",'Copy paste to Here'!D101,"  &amp;  ",'Copy paste to Here'!E101))),"Empty Cell")</f>
        <v>PVD plated surgical steel hinged segment ring, 14g (1.6mm) &amp; Length: 10mm  &amp;  Color: Black</v>
      </c>
      <c r="B97" s="57" t="str">
        <f>'Copy paste to Here'!C101</f>
        <v>SEGHT14</v>
      </c>
      <c r="C97" s="57" t="s">
        <v>818</v>
      </c>
      <c r="D97" s="58">
        <f>Invoice!B101</f>
        <v>2</v>
      </c>
      <c r="E97" s="59">
        <f>'Shipping Invoice'!J101*$N$1</f>
        <v>71.09</v>
      </c>
      <c r="F97" s="59">
        <f t="shared" si="3"/>
        <v>142.18</v>
      </c>
      <c r="G97" s="60">
        <f t="shared" si="4"/>
        <v>71.09</v>
      </c>
      <c r="H97" s="63">
        <f t="shared" si="5"/>
        <v>142.18</v>
      </c>
    </row>
    <row r="98" spans="1:8" s="62" customFormat="1" ht="36">
      <c r="A98" s="56" t="str">
        <f>IF((LEN('Copy paste to Here'!G102))&gt;5,((CONCATENATE('Copy paste to Here'!G102," &amp; ",'Copy paste to Here'!D102,"  &amp;  ",'Copy paste to Here'!E102))),"Empty Cell")</f>
        <v>PVD plated 316L steel septum retainer in a simple inverted U shape &amp; Pincher Size: Thickness 1.2mm &amp; width 10mm  &amp;  Color: Black</v>
      </c>
      <c r="B98" s="57" t="str">
        <f>'Copy paste to Here'!C102</f>
        <v>SEPTA</v>
      </c>
      <c r="C98" s="57" t="s">
        <v>867</v>
      </c>
      <c r="D98" s="58">
        <f>Invoice!B102</f>
        <v>4</v>
      </c>
      <c r="E98" s="59">
        <f>'Shipping Invoice'!J102*$N$1</f>
        <v>24.65</v>
      </c>
      <c r="F98" s="59">
        <f t="shared" si="3"/>
        <v>98.6</v>
      </c>
      <c r="G98" s="60">
        <f t="shared" si="4"/>
        <v>24.65</v>
      </c>
      <c r="H98" s="63">
        <f t="shared" si="5"/>
        <v>98.6</v>
      </c>
    </row>
    <row r="99" spans="1:8" s="62" customFormat="1" ht="24">
      <c r="A99" s="56" t="str">
        <f>IF((LEN('Copy paste to Here'!G103))&gt;5,((CONCATENATE('Copy paste to Here'!G103," &amp; ",'Copy paste to Here'!D103,"  &amp;  ",'Copy paste to Here'!E103))),"Empty Cell")</f>
        <v>Silicone double flared solid plug retainer &amp; Gauge: 6mm  &amp;  Color: # 3 in picture</v>
      </c>
      <c r="B99" s="57" t="str">
        <f>'Copy paste to Here'!C103</f>
        <v>SIPG</v>
      </c>
      <c r="C99" s="57" t="s">
        <v>868</v>
      </c>
      <c r="D99" s="58">
        <f>Invoice!B103</f>
        <v>2</v>
      </c>
      <c r="E99" s="59">
        <f>'Shipping Invoice'!J103*$N$1</f>
        <v>17.5</v>
      </c>
      <c r="F99" s="59">
        <f t="shared" si="3"/>
        <v>35</v>
      </c>
      <c r="G99" s="60">
        <f t="shared" si="4"/>
        <v>17.5</v>
      </c>
      <c r="H99" s="63">
        <f t="shared" si="5"/>
        <v>35</v>
      </c>
    </row>
    <row r="100" spans="1:8" s="62" customFormat="1" ht="24">
      <c r="A100" s="56" t="str">
        <f>IF((LEN('Copy paste to Here'!G104))&gt;5,((CONCATENATE('Copy paste to Here'!G104," &amp; ",'Copy paste to Here'!D104,"  &amp;  ",'Copy paste to Here'!E104))),"Empty Cell")</f>
        <v>Silicone double flared solid plug retainer &amp; Gauge: 6mm  &amp;  Color: # 4 in picture</v>
      </c>
      <c r="B100" s="57" t="str">
        <f>'Copy paste to Here'!C104</f>
        <v>SIPG</v>
      </c>
      <c r="C100" s="57" t="s">
        <v>868</v>
      </c>
      <c r="D100" s="58">
        <f>Invoice!B104</f>
        <v>6</v>
      </c>
      <c r="E100" s="59">
        <f>'Shipping Invoice'!J104*$N$1</f>
        <v>17.5</v>
      </c>
      <c r="F100" s="59">
        <f t="shared" si="3"/>
        <v>105</v>
      </c>
      <c r="G100" s="60">
        <f t="shared" si="4"/>
        <v>17.5</v>
      </c>
      <c r="H100" s="63">
        <f t="shared" si="5"/>
        <v>105</v>
      </c>
    </row>
    <row r="101" spans="1:8" s="62" customFormat="1" ht="24">
      <c r="A101" s="56" t="str">
        <f>IF((LEN('Copy paste to Here'!G105))&gt;5,((CONCATENATE('Copy paste to Here'!G105," &amp; ",'Copy paste to Here'!D105,"  &amp;  ",'Copy paste to Here'!E105))),"Empty Cell")</f>
        <v>Anodized surgical steel eyebrow spiral, 16g (1.2mm) with two 4mm balls &amp; Length: 6mm  &amp;  Color: Black</v>
      </c>
      <c r="B101" s="57" t="str">
        <f>'Copy paste to Here'!C105</f>
        <v>SPETB4</v>
      </c>
      <c r="C101" s="57" t="s">
        <v>825</v>
      </c>
      <c r="D101" s="58">
        <f>Invoice!B105</f>
        <v>6</v>
      </c>
      <c r="E101" s="59">
        <f>'Shipping Invoice'!J105*$N$1</f>
        <v>23.94</v>
      </c>
      <c r="F101" s="59">
        <f t="shared" si="3"/>
        <v>143.64000000000001</v>
      </c>
      <c r="G101" s="60">
        <f t="shared" si="4"/>
        <v>23.94</v>
      </c>
      <c r="H101" s="63">
        <f t="shared" si="5"/>
        <v>143.64000000000001</v>
      </c>
    </row>
    <row r="102" spans="1:8" s="62" customFormat="1" ht="24">
      <c r="A102" s="56" t="str">
        <f>IF((LEN('Copy paste to Here'!G106))&gt;5,((CONCATENATE('Copy paste to Here'!G106," &amp; ",'Copy paste to Here'!D106,"  &amp;  ",'Copy paste to Here'!E106))),"Empty Cell")</f>
        <v>Premium PVD plated surgical steel eyebrow spiral, 16g (1.2mm) with two 3mm cones &amp; Length: 8mm  &amp;  Color: Black</v>
      </c>
      <c r="B102" s="57" t="str">
        <f>'Copy paste to Here'!C106</f>
        <v>SPETCN</v>
      </c>
      <c r="C102" s="57" t="s">
        <v>827</v>
      </c>
      <c r="D102" s="58">
        <f>Invoice!B106</f>
        <v>1</v>
      </c>
      <c r="E102" s="59">
        <f>'Shipping Invoice'!J106*$N$1</f>
        <v>24.65</v>
      </c>
      <c r="F102" s="59">
        <f t="shared" si="3"/>
        <v>24.65</v>
      </c>
      <c r="G102" s="60">
        <f t="shared" si="4"/>
        <v>24.65</v>
      </c>
      <c r="H102" s="63">
        <f t="shared" si="5"/>
        <v>24.65</v>
      </c>
    </row>
    <row r="103" spans="1:8" s="62" customFormat="1" ht="24">
      <c r="A103" s="56" t="str">
        <f>IF((LEN('Copy paste to Here'!G107))&gt;5,((CONCATENATE('Copy paste to Here'!G107," &amp; ",'Copy paste to Here'!D107,"  &amp;  ",'Copy paste to Here'!E107))),"Empty Cell")</f>
        <v>Anodized surgical steel eyebrow spiral, 20g (0.8mm) with two 3mm cones &amp; Length: 6mm  &amp;  Color: Black</v>
      </c>
      <c r="B103" s="57" t="str">
        <f>'Copy paste to Here'!C107</f>
        <v>SPT20CN</v>
      </c>
      <c r="C103" s="57" t="s">
        <v>829</v>
      </c>
      <c r="D103" s="58">
        <f>Invoice!B107</f>
        <v>2</v>
      </c>
      <c r="E103" s="59">
        <f>'Shipping Invoice'!J107*$N$1</f>
        <v>21.08</v>
      </c>
      <c r="F103" s="59">
        <f t="shared" si="3"/>
        <v>42.16</v>
      </c>
      <c r="G103" s="60">
        <f t="shared" si="4"/>
        <v>21.08</v>
      </c>
      <c r="H103" s="63">
        <f t="shared" si="5"/>
        <v>42.16</v>
      </c>
    </row>
    <row r="104" spans="1:8" s="62" customFormat="1" ht="24">
      <c r="A104" s="56" t="str">
        <f>IF((LEN('Copy paste to Here'!G108))&gt;5,((CONCATENATE('Copy paste to Here'!G108," &amp; ",'Copy paste to Here'!D108,"  &amp;  ",'Copy paste to Here'!E108))),"Empty Cell")</f>
        <v xml:space="preserve">Bio flexible tongue retainer, 14g (1.6mm) with silicon O-ring &amp; Color: # 1 in picture  &amp;  </v>
      </c>
      <c r="B104" s="57" t="str">
        <f>'Copy paste to Here'!C108</f>
        <v>TR14</v>
      </c>
      <c r="C104" s="57" t="s">
        <v>650</v>
      </c>
      <c r="D104" s="58">
        <f>Invoice!B108</f>
        <v>16</v>
      </c>
      <c r="E104" s="59">
        <f>'Shipping Invoice'!J108*$N$1</f>
        <v>5</v>
      </c>
      <c r="F104" s="59">
        <f t="shared" si="3"/>
        <v>80</v>
      </c>
      <c r="G104" s="60">
        <f t="shared" si="4"/>
        <v>5</v>
      </c>
      <c r="H104" s="63">
        <f t="shared" si="5"/>
        <v>80</v>
      </c>
    </row>
    <row r="105" spans="1:8" s="62" customFormat="1" ht="24">
      <c r="A105" s="56" t="str">
        <f>IF((LEN('Copy paste to Here'!G109))&gt;5,((CONCATENATE('Copy paste to Here'!G109," &amp; ",'Copy paste to Here'!D109,"  &amp;  ",'Copy paste to Here'!E109))),"Empty Cell")</f>
        <v xml:space="preserve">Titanium G23 circular barbell, 16g (1.2mm) with two 3mm balls &amp; Length: 12mm  &amp;  </v>
      </c>
      <c r="B105" s="57" t="str">
        <f>'Copy paste to Here'!C109</f>
        <v>UCBEB</v>
      </c>
      <c r="C105" s="57" t="s">
        <v>831</v>
      </c>
      <c r="D105" s="58">
        <f>Invoice!B109</f>
        <v>2</v>
      </c>
      <c r="E105" s="59">
        <f>'Shipping Invoice'!J109*$N$1</f>
        <v>41.8</v>
      </c>
      <c r="F105" s="59">
        <f t="shared" si="3"/>
        <v>83.6</v>
      </c>
      <c r="G105" s="60">
        <f t="shared" si="4"/>
        <v>41.8</v>
      </c>
      <c r="H105" s="63">
        <f t="shared" si="5"/>
        <v>83.6</v>
      </c>
    </row>
    <row r="106" spans="1:8" s="62" customFormat="1" ht="24">
      <c r="A106" s="56" t="str">
        <f>IF((LEN('Copy paste to Here'!G110))&gt;5,((CONCATENATE('Copy paste to Here'!G110," &amp; ",'Copy paste to Here'!D110,"  &amp;  ",'Copy paste to Here'!E110))),"Empty Cell")</f>
        <v xml:space="preserve">Titanium G23 labret, 16g (1.2mm) with a 4mm cone &amp; Length: 10mm  &amp;  </v>
      </c>
      <c r="B106" s="57" t="str">
        <f>'Copy paste to Here'!C110</f>
        <v>ULCN4S</v>
      </c>
      <c r="C106" s="57" t="s">
        <v>833</v>
      </c>
      <c r="D106" s="58">
        <f>Invoice!B110</f>
        <v>1</v>
      </c>
      <c r="E106" s="59">
        <f>'Shipping Invoice'!J110*$N$1</f>
        <v>35.369999999999997</v>
      </c>
      <c r="F106" s="59">
        <f t="shared" si="3"/>
        <v>35.369999999999997</v>
      </c>
      <c r="G106" s="60">
        <f t="shared" si="4"/>
        <v>35.369999999999997</v>
      </c>
      <c r="H106" s="63">
        <f t="shared" si="5"/>
        <v>35.369999999999997</v>
      </c>
    </row>
    <row r="107" spans="1:8" s="62" customFormat="1" ht="24">
      <c r="A107" s="56" t="str">
        <f>IF((LEN('Copy paste to Here'!G111))&gt;5,((CONCATENATE('Copy paste to Here'!G111," &amp; ",'Copy paste to Here'!D111,"  &amp;  ",'Copy paste to Here'!E111))),"Empty Cell")</f>
        <v>Anodized titanium G23 eyebrow banana, 16g (1.2mm) with two 3mm balls &amp; Length: 8mm  &amp;  Color: Green</v>
      </c>
      <c r="B107" s="57" t="str">
        <f>'Copy paste to Here'!C111</f>
        <v>UTBNEB</v>
      </c>
      <c r="C107" s="57" t="s">
        <v>835</v>
      </c>
      <c r="D107" s="58">
        <f>Invoice!B111</f>
        <v>8</v>
      </c>
      <c r="E107" s="59">
        <f>'Shipping Invoice'!J111*$N$1</f>
        <v>49.3</v>
      </c>
      <c r="F107" s="59">
        <f t="shared" si="3"/>
        <v>394.4</v>
      </c>
      <c r="G107" s="60">
        <f t="shared" si="4"/>
        <v>49.3</v>
      </c>
      <c r="H107" s="63">
        <f t="shared" si="5"/>
        <v>394.4</v>
      </c>
    </row>
    <row r="108" spans="1:8" s="62" customFormat="1" ht="24">
      <c r="A108" s="56" t="str">
        <f>IF((LEN('Copy paste to Here'!G112))&gt;5,((CONCATENATE('Copy paste to Here'!G112," &amp; ",'Copy paste to Here'!D112,"  &amp;  ",'Copy paste to Here'!E112))),"Empty Cell")</f>
        <v>Anodized titanium G23 eyebrow banana, 16g (1.2mm) with two 3mm balls &amp; Length: 10mm  &amp;  Color: Green</v>
      </c>
      <c r="B108" s="57" t="str">
        <f>'Copy paste to Here'!C112</f>
        <v>UTBNEB</v>
      </c>
      <c r="C108" s="57" t="s">
        <v>835</v>
      </c>
      <c r="D108" s="58">
        <f>Invoice!B112</f>
        <v>8</v>
      </c>
      <c r="E108" s="59">
        <f>'Shipping Invoice'!J112*$N$1</f>
        <v>49.3</v>
      </c>
      <c r="F108" s="59">
        <f t="shared" si="3"/>
        <v>394.4</v>
      </c>
      <c r="G108" s="60">
        <f t="shared" si="4"/>
        <v>49.3</v>
      </c>
      <c r="H108" s="63">
        <f t="shared" si="5"/>
        <v>394.4</v>
      </c>
    </row>
    <row r="109" spans="1:8" s="62" customFormat="1" ht="25.5">
      <c r="A109" s="56" t="str">
        <f>IF((LEN('Copy paste to Here'!G113))&gt;5,((CONCATENATE('Copy paste to Here'!G113," &amp; ",'Copy paste to Here'!D113,"  &amp;  ",'Copy paste to Here'!E113))),"Empty Cell")</f>
        <v>Anodized titanium G23 eyebrow banana, 16g (1.2mm) with two 3mm cones &amp; Length: 8mm  &amp;  Color: Green</v>
      </c>
      <c r="B109" s="57" t="str">
        <f>'Copy paste to Here'!C113</f>
        <v>UTBNECN</v>
      </c>
      <c r="C109" s="57" t="s">
        <v>837</v>
      </c>
      <c r="D109" s="58">
        <f>Invoice!B113</f>
        <v>8</v>
      </c>
      <c r="E109" s="59">
        <f>'Shipping Invoice'!J113*$N$1</f>
        <v>49.66</v>
      </c>
      <c r="F109" s="59">
        <f t="shared" si="3"/>
        <v>397.28</v>
      </c>
      <c r="G109" s="60">
        <f t="shared" si="4"/>
        <v>49.66</v>
      </c>
      <c r="H109" s="63">
        <f t="shared" si="5"/>
        <v>397.28</v>
      </c>
    </row>
    <row r="110" spans="1:8" s="62" customFormat="1" ht="25.5">
      <c r="A110" s="56" t="str">
        <f>IF((LEN('Copy paste to Here'!G114))&gt;5,((CONCATENATE('Copy paste to Here'!G114," &amp; ",'Copy paste to Here'!D114,"  &amp;  ",'Copy paste to Here'!E114))),"Empty Cell")</f>
        <v>Anodized titanium G23 eyebrow banana, 16g (1.2mm) with two 3mm cones &amp; Length: 10mm  &amp;  Color: Green</v>
      </c>
      <c r="B110" s="57" t="str">
        <f>'Copy paste to Here'!C114</f>
        <v>UTBNECN</v>
      </c>
      <c r="C110" s="57" t="s">
        <v>837</v>
      </c>
      <c r="D110" s="58">
        <f>Invoice!B114</f>
        <v>8</v>
      </c>
      <c r="E110" s="59">
        <f>'Shipping Invoice'!J114*$N$1</f>
        <v>49.66</v>
      </c>
      <c r="F110" s="59">
        <f t="shared" si="3"/>
        <v>397.28</v>
      </c>
      <c r="G110" s="60">
        <f t="shared" si="4"/>
        <v>49.66</v>
      </c>
      <c r="H110" s="63">
        <f t="shared" si="5"/>
        <v>397.28</v>
      </c>
    </row>
    <row r="111" spans="1:8" s="62" customFormat="1" ht="24">
      <c r="A111" s="56" t="str">
        <f>IF((LEN('Copy paste to Here'!G115))&gt;5,((CONCATENATE('Copy paste to Here'!G115," &amp; ",'Copy paste to Here'!D115,"  &amp;  ",'Copy paste to Here'!E115))),"Empty Cell")</f>
        <v>Anodized titanium G23 circular eyebrow barbell, 16g (1.2mm) with 3mm balls &amp; Length: 8mm  &amp;  Color: Green</v>
      </c>
      <c r="B111" s="57" t="str">
        <f>'Copy paste to Here'!C115</f>
        <v>UTCBEB</v>
      </c>
      <c r="C111" s="57" t="s">
        <v>839</v>
      </c>
      <c r="D111" s="58">
        <f>Invoice!B115</f>
        <v>1</v>
      </c>
      <c r="E111" s="59">
        <f>'Shipping Invoice'!J115*$N$1</f>
        <v>52.51</v>
      </c>
      <c r="F111" s="59">
        <f t="shared" si="3"/>
        <v>52.51</v>
      </c>
      <c r="G111" s="60">
        <f t="shared" si="4"/>
        <v>52.51</v>
      </c>
      <c r="H111" s="63">
        <f t="shared" si="5"/>
        <v>52.51</v>
      </c>
    </row>
    <row r="112" spans="1:8" s="62" customFormat="1" ht="24">
      <c r="A112" s="56" t="str">
        <f>IF((LEN('Copy paste to Here'!G116))&gt;5,((CONCATENATE('Copy paste to Here'!G116," &amp; ",'Copy paste to Here'!D116,"  &amp;  ",'Copy paste to Here'!E116))),"Empty Cell")</f>
        <v>Anodized titanium G23 circular eyebrow barbell, 16g (1.2mm) with 3mm balls &amp; Length: 8mm  &amp;  Color: Purple</v>
      </c>
      <c r="B112" s="57" t="str">
        <f>'Copy paste to Here'!C116</f>
        <v>UTCBEB</v>
      </c>
      <c r="C112" s="57" t="s">
        <v>839</v>
      </c>
      <c r="D112" s="58">
        <f>Invoice!B116</f>
        <v>1</v>
      </c>
      <c r="E112" s="59">
        <f>'Shipping Invoice'!J116*$N$1</f>
        <v>52.51</v>
      </c>
      <c r="F112" s="59">
        <f t="shared" si="3"/>
        <v>52.51</v>
      </c>
      <c r="G112" s="60">
        <f t="shared" si="4"/>
        <v>52.51</v>
      </c>
      <c r="H112" s="63">
        <f t="shared" si="5"/>
        <v>52.51</v>
      </c>
    </row>
    <row r="113" spans="1:8" s="62" customFormat="1" ht="25.5">
      <c r="A113" s="56" t="str">
        <f>IF((LEN('Copy paste to Here'!G117))&gt;5,((CONCATENATE('Copy paste to Here'!G117," &amp; ",'Copy paste to Here'!D117,"  &amp;  ",'Copy paste to Here'!E117))),"Empty Cell")</f>
        <v>Anodized titanium G23 circular eyebrow barbell, 16g (1.2mm) with 3mm cones &amp; Length: 8mm  &amp;  Color: Green</v>
      </c>
      <c r="B113" s="57" t="str">
        <f>'Copy paste to Here'!C117</f>
        <v>UTCBECN</v>
      </c>
      <c r="C113" s="57" t="s">
        <v>842</v>
      </c>
      <c r="D113" s="58">
        <f>Invoice!B117</f>
        <v>1</v>
      </c>
      <c r="E113" s="59">
        <f>'Shipping Invoice'!J117*$N$1</f>
        <v>55.73</v>
      </c>
      <c r="F113" s="59">
        <f t="shared" si="3"/>
        <v>55.73</v>
      </c>
      <c r="G113" s="60">
        <f t="shared" si="4"/>
        <v>55.73</v>
      </c>
      <c r="H113" s="63">
        <f t="shared" si="5"/>
        <v>55.73</v>
      </c>
    </row>
    <row r="114" spans="1:8" s="62" customFormat="1" ht="25.5">
      <c r="A114" s="56" t="str">
        <f>IF((LEN('Copy paste to Here'!G118))&gt;5,((CONCATENATE('Copy paste to Here'!G118," &amp; ",'Copy paste to Here'!D118,"  &amp;  ",'Copy paste to Here'!E118))),"Empty Cell")</f>
        <v>Anodized titanium G23 circular eyebrow barbell, 16g (1.2mm) with 3mm cones &amp; Length: 8mm  &amp;  Color: Purple</v>
      </c>
      <c r="B114" s="57" t="str">
        <f>'Copy paste to Here'!C118</f>
        <v>UTCBECN</v>
      </c>
      <c r="C114" s="57" t="s">
        <v>842</v>
      </c>
      <c r="D114" s="58">
        <f>Invoice!B118</f>
        <v>1</v>
      </c>
      <c r="E114" s="59">
        <f>'Shipping Invoice'!J118*$N$1</f>
        <v>55.73</v>
      </c>
      <c r="F114" s="59">
        <f t="shared" si="3"/>
        <v>55.73</v>
      </c>
      <c r="G114" s="60">
        <f t="shared" si="4"/>
        <v>55.73</v>
      </c>
      <c r="H114" s="63">
        <f t="shared" si="5"/>
        <v>55.73</v>
      </c>
    </row>
    <row r="115" spans="1:8" s="62" customFormat="1" ht="25.5">
      <c r="A115" s="56" t="str">
        <f>IF((LEN('Copy paste to Here'!G119))&gt;5,((CONCATENATE('Copy paste to Here'!G119," &amp; ",'Copy paste to Here'!D119,"  &amp;  ",'Copy paste to Here'!E119))),"Empty Cell")</f>
        <v xml:space="preserve">Set of 10 pcs. of 3mm AB coated acrylic balls with 16g (1.2mm) threading &amp; Color: Black  &amp;  </v>
      </c>
      <c r="B115" s="57" t="str">
        <f>'Copy paste to Here'!C119</f>
        <v>XABUVB3</v>
      </c>
      <c r="C115" s="57" t="s">
        <v>844</v>
      </c>
      <c r="D115" s="58">
        <f>Invoice!B119</f>
        <v>1</v>
      </c>
      <c r="E115" s="59">
        <f>'Shipping Invoice'!J119*$N$1</f>
        <v>62.16</v>
      </c>
      <c r="F115" s="59">
        <f t="shared" si="3"/>
        <v>62.16</v>
      </c>
      <c r="G115" s="60">
        <f t="shared" si="4"/>
        <v>62.16</v>
      </c>
      <c r="H115" s="63">
        <f t="shared" si="5"/>
        <v>62.16</v>
      </c>
    </row>
    <row r="116" spans="1:8" s="62" customFormat="1" ht="25.5">
      <c r="A116" s="56" t="str">
        <f>IF((LEN('Copy paste to Here'!G120))&gt;5,((CONCATENATE('Copy paste to Here'!G120," &amp; ",'Copy paste to Here'!D120,"  &amp;  ",'Copy paste to Here'!E120))),"Empty Cell")</f>
        <v xml:space="preserve">Set of 10 pcs. of 3mm AB coated acrylic balls with 16g (1.2mm) threading &amp; Color: Purple  &amp;  </v>
      </c>
      <c r="B116" s="57" t="str">
        <f>'Copy paste to Here'!C120</f>
        <v>XABUVB3</v>
      </c>
      <c r="C116" s="57" t="s">
        <v>844</v>
      </c>
      <c r="D116" s="58">
        <f>Invoice!B120</f>
        <v>1</v>
      </c>
      <c r="E116" s="59">
        <f>'Shipping Invoice'!J120*$N$1</f>
        <v>62.16</v>
      </c>
      <c r="F116" s="59">
        <f t="shared" si="3"/>
        <v>62.16</v>
      </c>
      <c r="G116" s="60">
        <f t="shared" si="4"/>
        <v>62.16</v>
      </c>
      <c r="H116" s="63">
        <f t="shared" si="5"/>
        <v>62.16</v>
      </c>
    </row>
    <row r="117" spans="1:8" s="62" customFormat="1" ht="24">
      <c r="A117" s="56" t="str">
        <f>IF((LEN('Copy paste to Here'!G121))&gt;5,((CONCATENATE('Copy paste to Here'!G121," &amp; ",'Copy paste to Here'!D121,"  &amp;  ",'Copy paste to Here'!E121))),"Empty Cell")</f>
        <v>Pack of 10 pcs. of Flexible acrylic labret with external threading, 16g (1.2mm) &amp; Length: 10mm  &amp;  Color: Clear</v>
      </c>
      <c r="B117" s="57" t="str">
        <f>'Copy paste to Here'!C121</f>
        <v>XALB16G</v>
      </c>
      <c r="C117" s="57" t="s">
        <v>846</v>
      </c>
      <c r="D117" s="58">
        <f>Invoice!B121</f>
        <v>2</v>
      </c>
      <c r="E117" s="59">
        <f>'Shipping Invoice'!J121*$N$1</f>
        <v>27.86</v>
      </c>
      <c r="F117" s="59">
        <f t="shared" si="3"/>
        <v>55.72</v>
      </c>
      <c r="G117" s="60">
        <f t="shared" si="4"/>
        <v>27.86</v>
      </c>
      <c r="H117" s="63">
        <f t="shared" si="5"/>
        <v>55.72</v>
      </c>
    </row>
    <row r="118" spans="1:8" s="62" customFormat="1" ht="24">
      <c r="A118" s="56" t="str">
        <f>IF((LEN('Copy paste to Here'!G122))&gt;5,((CONCATENATE('Copy paste to Here'!G122," &amp; ",'Copy paste to Here'!D122,"  &amp;  ",'Copy paste to Here'!E122))),"Empty Cell")</f>
        <v xml:space="preserve">Pack of 10 pcs. of 3mm anodized surgical steel balls with threading 1.2mm (16g) &amp; Color: Rainbow  &amp;  </v>
      </c>
      <c r="B118" s="57" t="str">
        <f>'Copy paste to Here'!C122</f>
        <v>XBT3S</v>
      </c>
      <c r="C118" s="57" t="s">
        <v>848</v>
      </c>
      <c r="D118" s="58">
        <f>Invoice!B122</f>
        <v>1</v>
      </c>
      <c r="E118" s="59">
        <f>'Shipping Invoice'!J122*$N$1</f>
        <v>69.66</v>
      </c>
      <c r="F118" s="59">
        <f t="shared" si="3"/>
        <v>69.66</v>
      </c>
      <c r="G118" s="60">
        <f t="shared" si="4"/>
        <v>69.66</v>
      </c>
      <c r="H118" s="63">
        <f t="shared" si="5"/>
        <v>69.66</v>
      </c>
    </row>
    <row r="119" spans="1:8" s="62" customFormat="1" ht="24">
      <c r="A119" s="56" t="str">
        <f>IF((LEN('Copy paste to Here'!G123))&gt;5,((CONCATENATE('Copy paste to Here'!G123," &amp; ",'Copy paste to Here'!D123,"  &amp;  ",'Copy paste to Here'!E123))),"Empty Cell")</f>
        <v xml:space="preserve">Pack of 10 pcs. of 4mm anodized surgical steel cones with threading 1.6mm (14g) &amp; Color: Black  &amp;  </v>
      </c>
      <c r="B119" s="57" t="str">
        <f>'Copy paste to Here'!C123</f>
        <v>XCNT4G</v>
      </c>
      <c r="C119" s="57" t="s">
        <v>850</v>
      </c>
      <c r="D119" s="58">
        <f>Invoice!B123</f>
        <v>1</v>
      </c>
      <c r="E119" s="59">
        <f>'Shipping Invoice'!J123*$N$1</f>
        <v>70.02</v>
      </c>
      <c r="F119" s="59">
        <f t="shared" si="3"/>
        <v>70.02</v>
      </c>
      <c r="G119" s="60">
        <f t="shared" si="4"/>
        <v>70.02</v>
      </c>
      <c r="H119" s="63">
        <f t="shared" si="5"/>
        <v>70.02</v>
      </c>
    </row>
    <row r="120" spans="1:8" s="62" customFormat="1" ht="36">
      <c r="A120" s="56" t="str">
        <f>IF((LEN('Copy paste to Here'!G124))&gt;5,((CONCATENATE('Copy paste to Here'!G124," &amp; ",'Copy paste to Here'!D124,"  &amp;  ",'Copy paste to Here'!E124))),"Empty Cell")</f>
        <v xml:space="preserve">Pack of 10 pcs. of 3mm high polished surgical steel balls with bezel set crystal and with 1.2mm (16g) threading &amp; Crystal Color: Clear  &amp;  </v>
      </c>
      <c r="B120" s="57" t="str">
        <f>'Copy paste to Here'!C124</f>
        <v>XJB3</v>
      </c>
      <c r="C120" s="57" t="s">
        <v>852</v>
      </c>
      <c r="D120" s="58">
        <f>Invoice!B124</f>
        <v>2</v>
      </c>
      <c r="E120" s="59">
        <f>'Shipping Invoice'!J124*$N$1</f>
        <v>85.74</v>
      </c>
      <c r="F120" s="59">
        <f t="shared" si="3"/>
        <v>171.48</v>
      </c>
      <c r="G120" s="60">
        <f t="shared" si="4"/>
        <v>85.74</v>
      </c>
      <c r="H120" s="63">
        <f t="shared" si="5"/>
        <v>171.48</v>
      </c>
    </row>
    <row r="121" spans="1:8" s="62" customFormat="1" ht="36">
      <c r="A121" s="56" t="str">
        <f>IF((LEN('Copy paste to Here'!G125))&gt;5,((CONCATENATE('Copy paste to Here'!G125," &amp; ",'Copy paste to Here'!D125,"  &amp;  ",'Copy paste to Here'!E125))),"Empty Cell")</f>
        <v xml:space="preserve">Pack of 10 pcs. of 3mm high polished surgical steel balls with bezel set crystal and with 1.2mm (16g) threading &amp; Crystal Color: Jet  &amp;  </v>
      </c>
      <c r="B121" s="57" t="str">
        <f>'Copy paste to Here'!C125</f>
        <v>XJB3</v>
      </c>
      <c r="C121" s="57" t="s">
        <v>852</v>
      </c>
      <c r="D121" s="58">
        <f>Invoice!B125</f>
        <v>1</v>
      </c>
      <c r="E121" s="59">
        <f>'Shipping Invoice'!J125*$N$1</f>
        <v>85.74</v>
      </c>
      <c r="F121" s="59">
        <f t="shared" si="3"/>
        <v>85.74</v>
      </c>
      <c r="G121" s="60">
        <f t="shared" si="4"/>
        <v>85.74</v>
      </c>
      <c r="H121" s="63">
        <f t="shared" si="5"/>
        <v>85.74</v>
      </c>
    </row>
    <row r="122" spans="1:8" s="62" customFormat="1" ht="24">
      <c r="A122" s="56" t="str">
        <f>IF((LEN('Copy paste to Here'!G126))&gt;5,((CONCATENATE('Copy paste to Here'!G126," &amp; ",'Copy paste to Here'!D126,"  &amp;  ",'Copy paste to Here'!E126))),"Empty Cell")</f>
        <v xml:space="preserve">Set of 10 pcs. of 4mm acrylic ball in solid colors with 14g (1.6mm) threading &amp; Color: Blue  &amp;  </v>
      </c>
      <c r="B122" s="57" t="str">
        <f>'Copy paste to Here'!C126</f>
        <v>XSAB4</v>
      </c>
      <c r="C122" s="57" t="s">
        <v>854</v>
      </c>
      <c r="D122" s="58">
        <f>Invoice!B126</f>
        <v>1</v>
      </c>
      <c r="E122" s="59">
        <f>'Shipping Invoice'!J126*$N$1</f>
        <v>22.86</v>
      </c>
      <c r="F122" s="59">
        <f t="shared" si="3"/>
        <v>22.86</v>
      </c>
      <c r="G122" s="60">
        <f t="shared" si="4"/>
        <v>22.86</v>
      </c>
      <c r="H122" s="63">
        <f t="shared" si="5"/>
        <v>22.86</v>
      </c>
    </row>
    <row r="123" spans="1:8" s="62" customFormat="1" ht="24">
      <c r="A123" s="56" t="str">
        <f>IF((LEN('Copy paste to Here'!G127))&gt;5,((CONCATENATE('Copy paste to Here'!G127," &amp; ",'Copy paste to Here'!D127,"  &amp;  ",'Copy paste to Here'!E127))),"Empty Cell")</f>
        <v xml:space="preserve">Set of 10 pcs. of 3mm solid color acrylic cones with 16g (1.2mm) threading &amp; Color: Black  &amp;  </v>
      </c>
      <c r="B123" s="57" t="str">
        <f>'Copy paste to Here'!C127</f>
        <v>XSACN3</v>
      </c>
      <c r="C123" s="57" t="s">
        <v>856</v>
      </c>
      <c r="D123" s="58">
        <f>Invoice!B127</f>
        <v>1</v>
      </c>
      <c r="E123" s="59">
        <f>'Shipping Invoice'!J127*$N$1</f>
        <v>26.44</v>
      </c>
      <c r="F123" s="59">
        <f t="shared" si="3"/>
        <v>26.44</v>
      </c>
      <c r="G123" s="60">
        <f t="shared" si="4"/>
        <v>26.44</v>
      </c>
      <c r="H123" s="63">
        <f t="shared" si="5"/>
        <v>26.44</v>
      </c>
    </row>
    <row r="124" spans="1:8" s="62" customFormat="1" ht="24">
      <c r="A124" s="56" t="str">
        <f>IF((LEN('Copy paste to Here'!G128))&gt;5,((CONCATENATE('Copy paste to Here'!G128," &amp; ",'Copy paste to Here'!D128,"  &amp;  ",'Copy paste to Here'!E128))),"Empty Cell")</f>
        <v xml:space="preserve">Set of 10 pcs. of 3mm solid color acrylic cones with 16g (1.2mm) threading &amp; Color: White  &amp;  </v>
      </c>
      <c r="B124" s="57" t="str">
        <f>'Copy paste to Here'!C128</f>
        <v>XSACN3</v>
      </c>
      <c r="C124" s="57" t="s">
        <v>856</v>
      </c>
      <c r="D124" s="58">
        <f>Invoice!B128</f>
        <v>1</v>
      </c>
      <c r="E124" s="59">
        <f>'Shipping Invoice'!J128*$N$1</f>
        <v>26.44</v>
      </c>
      <c r="F124" s="59">
        <f t="shared" si="3"/>
        <v>26.44</v>
      </c>
      <c r="G124" s="60">
        <f t="shared" si="4"/>
        <v>26.44</v>
      </c>
      <c r="H124" s="63">
        <f t="shared" si="5"/>
        <v>26.44</v>
      </c>
    </row>
    <row r="125" spans="1:8" s="62" customFormat="1" ht="24">
      <c r="A125" s="56" t="str">
        <f>IF((LEN('Copy paste to Here'!G129))&gt;5,((CONCATENATE('Copy paste to Here'!G129," &amp; ",'Copy paste to Here'!D129,"  &amp;  ",'Copy paste to Here'!E129))),"Empty Cell")</f>
        <v xml:space="preserve">Set of 10 pcs. of 3mm solid color acrylic cones with 16g (1.2mm) threading &amp; Color: Green  &amp;  </v>
      </c>
      <c r="B125" s="57" t="str">
        <f>'Copy paste to Here'!C129</f>
        <v>XSACN3</v>
      </c>
      <c r="C125" s="57" t="s">
        <v>856</v>
      </c>
      <c r="D125" s="58">
        <f>Invoice!B129</f>
        <v>1</v>
      </c>
      <c r="E125" s="59">
        <f>'Shipping Invoice'!J129*$N$1</f>
        <v>26.44</v>
      </c>
      <c r="F125" s="59">
        <f t="shared" si="3"/>
        <v>26.44</v>
      </c>
      <c r="G125" s="60">
        <f t="shared" si="4"/>
        <v>26.44</v>
      </c>
      <c r="H125" s="63">
        <f t="shared" si="5"/>
        <v>26.44</v>
      </c>
    </row>
    <row r="126" spans="1:8" s="62" customFormat="1" ht="36">
      <c r="A126" s="56" t="str">
        <f>IF((LEN('Copy paste to Here'!G130))&gt;5,((CONCATENATE('Copy paste to Here'!G130," &amp; ",'Copy paste to Here'!D130,"  &amp;  ",'Copy paste to Here'!E130))),"Empty Cell")</f>
        <v>Pack of 10 pcs. of anodized 316L steel eyebrow banana post - threading 1.2mm (16g) - length 6mm - 16mm &amp; Length: 6mm  &amp;  Color: Black</v>
      </c>
      <c r="B126" s="57" t="str">
        <f>'Copy paste to Here'!C130</f>
        <v>XTBN16G</v>
      </c>
      <c r="C126" s="57" t="s">
        <v>858</v>
      </c>
      <c r="D126" s="58">
        <f>Invoice!B130</f>
        <v>1</v>
      </c>
      <c r="E126" s="59">
        <f>'Shipping Invoice'!J130*$N$1</f>
        <v>97.88</v>
      </c>
      <c r="F126" s="59">
        <f t="shared" si="3"/>
        <v>97.88</v>
      </c>
      <c r="G126" s="60">
        <f t="shared" si="4"/>
        <v>97.88</v>
      </c>
      <c r="H126" s="63">
        <f t="shared" si="5"/>
        <v>97.88</v>
      </c>
    </row>
    <row r="127" spans="1:8" s="62" customFormat="1" ht="24">
      <c r="A127" s="56" t="str">
        <f>IF((LEN('Copy paste to Here'!G131))&gt;5,((CONCATENATE('Copy paste to Here'!G131," &amp; ",'Copy paste to Here'!D131,"  &amp;  ",'Copy paste to Here'!E131))),"Empty Cell")</f>
        <v xml:space="preserve">Set of 10 pcs. of 3mm acrylic UV cones with 16g (1.2mm) threading &amp; Color: Black  &amp;  </v>
      </c>
      <c r="B127" s="57" t="str">
        <f>'Copy paste to Here'!C131</f>
        <v>XUVCN3</v>
      </c>
      <c r="C127" s="57" t="s">
        <v>860</v>
      </c>
      <c r="D127" s="58">
        <f>Invoice!B131</f>
        <v>1</v>
      </c>
      <c r="E127" s="59">
        <f>'Shipping Invoice'!J131*$N$1</f>
        <v>26.44</v>
      </c>
      <c r="F127" s="59">
        <f t="shared" si="3"/>
        <v>26.44</v>
      </c>
      <c r="G127" s="60">
        <f t="shared" si="4"/>
        <v>26.44</v>
      </c>
      <c r="H127" s="63">
        <f t="shared" si="5"/>
        <v>26.44</v>
      </c>
    </row>
    <row r="128" spans="1:8" s="62" customFormat="1" ht="24">
      <c r="A128" s="56" t="str">
        <f>IF((LEN('Copy paste to Here'!G132))&gt;5,((CONCATENATE('Copy paste to Here'!G132," &amp; ",'Copy paste to Here'!D132,"  &amp;  ",'Copy paste to Here'!E132))),"Empty Cell")</f>
        <v xml:space="preserve">Set of 10 pcs. of 3mm acrylic UV cones with 16g (1.2mm) threading &amp; Color: Pink  &amp;  </v>
      </c>
      <c r="B128" s="57" t="str">
        <f>'Copy paste to Here'!C132</f>
        <v>XUVCN3</v>
      </c>
      <c r="C128" s="57" t="s">
        <v>860</v>
      </c>
      <c r="D128" s="58">
        <f>Invoice!B132</f>
        <v>1</v>
      </c>
      <c r="E128" s="59">
        <f>'Shipping Invoice'!J132*$N$1</f>
        <v>26.44</v>
      </c>
      <c r="F128" s="59">
        <f t="shared" si="3"/>
        <v>26.44</v>
      </c>
      <c r="G128" s="60">
        <f t="shared" si="4"/>
        <v>26.44</v>
      </c>
      <c r="H128" s="63">
        <f t="shared" si="5"/>
        <v>26.44</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12590.35</v>
      </c>
      <c r="G1000" s="60"/>
      <c r="H1000" s="61">
        <f t="shared" ref="H1000:H1007" si="49">F1000*$E$14</f>
        <v>12590.35</v>
      </c>
    </row>
    <row r="1001" spans="1:8" s="62" customFormat="1">
      <c r="A1001" s="56" t="str">
        <f>'[2]Copy paste to Here'!T2</f>
        <v>SHIPPING HANDLING</v>
      </c>
      <c r="B1001" s="75"/>
      <c r="C1001" s="75"/>
      <c r="D1001" s="76"/>
      <c r="E1001" s="67"/>
      <c r="F1001" s="59">
        <f>Invoice!J134</f>
        <v>-5036.1400000000003</v>
      </c>
      <c r="G1001" s="60"/>
      <c r="H1001" s="61">
        <f t="shared" si="49"/>
        <v>-5036.1400000000003</v>
      </c>
    </row>
    <row r="1002" spans="1:8" s="62" customFormat="1" outlineLevel="1">
      <c r="A1002" s="56" t="str">
        <f>'[2]Copy paste to Here'!T3</f>
        <v>DISCOUNT</v>
      </c>
      <c r="B1002" s="75"/>
      <c r="C1002" s="75"/>
      <c r="D1002" s="76"/>
      <c r="E1002" s="67"/>
      <c r="F1002" s="59">
        <f>Invoice!J135</f>
        <v>0</v>
      </c>
      <c r="G1002" s="60"/>
      <c r="H1002" s="61">
        <f t="shared" si="49"/>
        <v>0</v>
      </c>
    </row>
    <row r="1003" spans="1:8" s="62" customFormat="1">
      <c r="A1003" s="56" t="str">
        <f>'[2]Copy paste to Here'!T4</f>
        <v>Total:</v>
      </c>
      <c r="B1003" s="75"/>
      <c r="C1003" s="75"/>
      <c r="D1003" s="76"/>
      <c r="E1003" s="67"/>
      <c r="F1003" s="59">
        <f>SUM(F1000:F1002)</f>
        <v>7554.21</v>
      </c>
      <c r="G1003" s="60"/>
      <c r="H1003" s="61">
        <f t="shared" si="49"/>
        <v>7554.21</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12590.35</v>
      </c>
    </row>
    <row r="1010" spans="1:8" s="21" customFormat="1">
      <c r="A1010" s="22"/>
      <c r="E1010" s="21" t="s">
        <v>182</v>
      </c>
      <c r="H1010" s="84">
        <f>(SUMIF($A$1000:$A$1008,"Total:",$H$1000:$H$1008))</f>
        <v>7554.21</v>
      </c>
    </row>
    <row r="1011" spans="1:8" s="21" customFormat="1">
      <c r="E1011" s="21" t="s">
        <v>183</v>
      </c>
      <c r="H1011" s="85">
        <f>H1013-H1012</f>
        <v>7060.01</v>
      </c>
    </row>
    <row r="1012" spans="1:8" s="21" customFormat="1">
      <c r="E1012" s="21" t="s">
        <v>184</v>
      </c>
      <c r="H1012" s="85">
        <f>ROUND((H1013*7)/107,2)</f>
        <v>494.2</v>
      </c>
    </row>
    <row r="1013" spans="1:8" s="21" customFormat="1">
      <c r="E1013" s="22" t="s">
        <v>185</v>
      </c>
      <c r="H1013" s="86">
        <f>ROUND((SUMIF($A$1000:$A$1008,"Total:",$H$1000:$H$1008)),2)</f>
        <v>7554.21</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11"/>
  <sheetViews>
    <sheetView workbookViewId="0">
      <selection activeCell="A5" sqref="A5"/>
    </sheetView>
  </sheetViews>
  <sheetFormatPr defaultRowHeight="15"/>
  <sheetData>
    <row r="1" spans="1:1">
      <c r="A1" s="2" t="s">
        <v>725</v>
      </c>
    </row>
    <row r="2" spans="1:1">
      <c r="A2" s="2" t="s">
        <v>586</v>
      </c>
    </row>
    <row r="3" spans="1:1">
      <c r="A3" s="2" t="s">
        <v>727</v>
      </c>
    </row>
    <row r="4" spans="1:1">
      <c r="A4" s="2" t="s">
        <v>727</v>
      </c>
    </row>
    <row r="5" spans="1:1">
      <c r="A5" s="2" t="s">
        <v>729</v>
      </c>
    </row>
    <row r="6" spans="1:1">
      <c r="A6" s="2" t="s">
        <v>729</v>
      </c>
    </row>
    <row r="7" spans="1:1">
      <c r="A7" s="2" t="s">
        <v>731</v>
      </c>
    </row>
    <row r="8" spans="1:1">
      <c r="A8" s="2" t="s">
        <v>731</v>
      </c>
    </row>
    <row r="9" spans="1:1">
      <c r="A9" s="2" t="s">
        <v>731</v>
      </c>
    </row>
    <row r="10" spans="1:1">
      <c r="A10" s="2" t="s">
        <v>731</v>
      </c>
    </row>
    <row r="11" spans="1:1">
      <c r="A11" s="2" t="s">
        <v>731</v>
      </c>
    </row>
    <row r="12" spans="1:1">
      <c r="A12" s="2" t="s">
        <v>862</v>
      </c>
    </row>
    <row r="13" spans="1:1">
      <c r="A13" s="2" t="s">
        <v>863</v>
      </c>
    </row>
    <row r="14" spans="1:1">
      <c r="A14" s="2" t="s">
        <v>737</v>
      </c>
    </row>
    <row r="15" spans="1:1">
      <c r="A15" s="2" t="s">
        <v>739</v>
      </c>
    </row>
    <row r="16" spans="1:1">
      <c r="A16" s="2" t="s">
        <v>741</v>
      </c>
    </row>
    <row r="17" spans="1:1">
      <c r="A17" s="2" t="s">
        <v>743</v>
      </c>
    </row>
    <row r="18" spans="1:1">
      <c r="A18" s="2" t="s">
        <v>744</v>
      </c>
    </row>
    <row r="19" spans="1:1">
      <c r="A19" s="2" t="s">
        <v>747</v>
      </c>
    </row>
    <row r="20" spans="1:1">
      <c r="A20" s="2" t="s">
        <v>747</v>
      </c>
    </row>
    <row r="21" spans="1:1">
      <c r="A21" s="2" t="s">
        <v>749</v>
      </c>
    </row>
    <row r="22" spans="1:1">
      <c r="A22" s="2" t="s">
        <v>752</v>
      </c>
    </row>
    <row r="23" spans="1:1">
      <c r="A23" s="2" t="s">
        <v>752</v>
      </c>
    </row>
    <row r="24" spans="1:1">
      <c r="A24" s="2" t="s">
        <v>754</v>
      </c>
    </row>
    <row r="25" spans="1:1">
      <c r="A25" s="2" t="s">
        <v>756</v>
      </c>
    </row>
    <row r="26" spans="1:1">
      <c r="A26" s="2" t="s">
        <v>758</v>
      </c>
    </row>
    <row r="27" spans="1:1">
      <c r="A27" s="2" t="s">
        <v>758</v>
      </c>
    </row>
    <row r="28" spans="1:1">
      <c r="A28" s="2" t="s">
        <v>760</v>
      </c>
    </row>
    <row r="29" spans="1:1">
      <c r="A29" s="2" t="s">
        <v>762</v>
      </c>
    </row>
    <row r="30" spans="1:1">
      <c r="A30" s="2" t="s">
        <v>717</v>
      </c>
    </row>
    <row r="31" spans="1:1">
      <c r="A31" s="2" t="s">
        <v>764</v>
      </c>
    </row>
    <row r="32" spans="1:1">
      <c r="A32" s="2" t="s">
        <v>764</v>
      </c>
    </row>
    <row r="33" spans="1:1">
      <c r="A33" s="2" t="s">
        <v>764</v>
      </c>
    </row>
    <row r="34" spans="1:1">
      <c r="A34" s="2" t="s">
        <v>764</v>
      </c>
    </row>
    <row r="35" spans="1:1">
      <c r="A35" s="2" t="s">
        <v>764</v>
      </c>
    </row>
    <row r="36" spans="1:1">
      <c r="A36" s="2" t="s">
        <v>618</v>
      </c>
    </row>
    <row r="37" spans="1:1">
      <c r="A37" s="2" t="s">
        <v>618</v>
      </c>
    </row>
    <row r="38" spans="1:1">
      <c r="A38" s="2" t="s">
        <v>618</v>
      </c>
    </row>
    <row r="39" spans="1:1">
      <c r="A39" s="2" t="s">
        <v>766</v>
      </c>
    </row>
    <row r="40" spans="1:1">
      <c r="A40" s="2" t="s">
        <v>768</v>
      </c>
    </row>
    <row r="41" spans="1:1">
      <c r="A41" s="2" t="s">
        <v>770</v>
      </c>
    </row>
    <row r="42" spans="1:1">
      <c r="A42" s="2" t="s">
        <v>772</v>
      </c>
    </row>
    <row r="43" spans="1:1">
      <c r="A43" s="2" t="s">
        <v>774</v>
      </c>
    </row>
    <row r="44" spans="1:1">
      <c r="A44" s="2" t="s">
        <v>776</v>
      </c>
    </row>
    <row r="45" spans="1:1">
      <c r="A45" s="2" t="s">
        <v>776</v>
      </c>
    </row>
    <row r="46" spans="1:1">
      <c r="A46" s="2" t="s">
        <v>778</v>
      </c>
    </row>
    <row r="47" spans="1:1">
      <c r="A47" s="2" t="s">
        <v>778</v>
      </c>
    </row>
    <row r="48" spans="1:1">
      <c r="A48" s="2" t="s">
        <v>780</v>
      </c>
    </row>
    <row r="49" spans="1:1">
      <c r="A49" s="2" t="s">
        <v>780</v>
      </c>
    </row>
    <row r="50" spans="1:1">
      <c r="A50" s="2" t="s">
        <v>782</v>
      </c>
    </row>
    <row r="51" spans="1:1">
      <c r="A51" s="2" t="s">
        <v>782</v>
      </c>
    </row>
    <row r="52" spans="1:1">
      <c r="A52" s="2" t="s">
        <v>784</v>
      </c>
    </row>
    <row r="53" spans="1:1">
      <c r="A53" s="2" t="s">
        <v>784</v>
      </c>
    </row>
    <row r="54" spans="1:1">
      <c r="A54" s="2" t="s">
        <v>784</v>
      </c>
    </row>
    <row r="55" spans="1:1">
      <c r="A55" s="2" t="s">
        <v>784</v>
      </c>
    </row>
    <row r="56" spans="1:1">
      <c r="A56" s="2" t="s">
        <v>785</v>
      </c>
    </row>
    <row r="57" spans="1:1">
      <c r="A57" s="2" t="s">
        <v>864</v>
      </c>
    </row>
    <row r="58" spans="1:1">
      <c r="A58" s="2" t="s">
        <v>864</v>
      </c>
    </row>
    <row r="59" spans="1:1">
      <c r="A59" s="2" t="s">
        <v>865</v>
      </c>
    </row>
    <row r="60" spans="1:1">
      <c r="A60" s="2" t="s">
        <v>866</v>
      </c>
    </row>
    <row r="61" spans="1:1">
      <c r="A61" s="2" t="s">
        <v>792</v>
      </c>
    </row>
    <row r="62" spans="1:1">
      <c r="A62" s="2" t="s">
        <v>794</v>
      </c>
    </row>
    <row r="63" spans="1:1">
      <c r="A63" s="2" t="s">
        <v>796</v>
      </c>
    </row>
    <row r="64" spans="1:1">
      <c r="A64" s="2" t="s">
        <v>798</v>
      </c>
    </row>
    <row r="65" spans="1:1">
      <c r="A65" s="2" t="s">
        <v>798</v>
      </c>
    </row>
    <row r="66" spans="1:1">
      <c r="A66" s="2" t="s">
        <v>798</v>
      </c>
    </row>
    <row r="67" spans="1:1">
      <c r="A67" s="2" t="s">
        <v>800</v>
      </c>
    </row>
    <row r="68" spans="1:1">
      <c r="A68" s="2" t="s">
        <v>802</v>
      </c>
    </row>
    <row r="69" spans="1:1">
      <c r="A69" s="2" t="s">
        <v>804</v>
      </c>
    </row>
    <row r="70" spans="1:1">
      <c r="A70" s="2" t="s">
        <v>804</v>
      </c>
    </row>
    <row r="71" spans="1:1">
      <c r="A71" s="2" t="s">
        <v>806</v>
      </c>
    </row>
    <row r="72" spans="1:1">
      <c r="A72" s="2" t="s">
        <v>809</v>
      </c>
    </row>
    <row r="73" spans="1:1">
      <c r="A73" s="2" t="s">
        <v>811</v>
      </c>
    </row>
    <row r="74" spans="1:1">
      <c r="A74" s="2" t="s">
        <v>119</v>
      </c>
    </row>
    <row r="75" spans="1:1">
      <c r="A75" s="2" t="s">
        <v>119</v>
      </c>
    </row>
    <row r="76" spans="1:1">
      <c r="A76" s="2" t="s">
        <v>119</v>
      </c>
    </row>
    <row r="77" spans="1:1">
      <c r="A77" s="2" t="s">
        <v>814</v>
      </c>
    </row>
    <row r="78" spans="1:1">
      <c r="A78" s="2" t="s">
        <v>816</v>
      </c>
    </row>
    <row r="79" spans="1:1">
      <c r="A79" s="2" t="s">
        <v>816</v>
      </c>
    </row>
    <row r="80" spans="1:1">
      <c r="A80" s="2" t="s">
        <v>818</v>
      </c>
    </row>
    <row r="81" spans="1:1">
      <c r="A81" s="2" t="s">
        <v>867</v>
      </c>
    </row>
    <row r="82" spans="1:1">
      <c r="A82" s="2" t="s">
        <v>868</v>
      </c>
    </row>
    <row r="83" spans="1:1">
      <c r="A83" s="2" t="s">
        <v>868</v>
      </c>
    </row>
    <row r="84" spans="1:1">
      <c r="A84" s="2" t="s">
        <v>825</v>
      </c>
    </row>
    <row r="85" spans="1:1">
      <c r="A85" s="2" t="s">
        <v>827</v>
      </c>
    </row>
    <row r="86" spans="1:1">
      <c r="A86" s="2" t="s">
        <v>829</v>
      </c>
    </row>
    <row r="87" spans="1:1">
      <c r="A87" s="2" t="s">
        <v>650</v>
      </c>
    </row>
    <row r="88" spans="1:1">
      <c r="A88" s="2" t="s">
        <v>831</v>
      </c>
    </row>
    <row r="89" spans="1:1">
      <c r="A89" s="2" t="s">
        <v>833</v>
      </c>
    </row>
    <row r="90" spans="1:1">
      <c r="A90" s="2" t="s">
        <v>835</v>
      </c>
    </row>
    <row r="91" spans="1:1">
      <c r="A91" s="2" t="s">
        <v>835</v>
      </c>
    </row>
    <row r="92" spans="1:1">
      <c r="A92" s="2" t="s">
        <v>837</v>
      </c>
    </row>
    <row r="93" spans="1:1">
      <c r="A93" s="2" t="s">
        <v>837</v>
      </c>
    </row>
    <row r="94" spans="1:1">
      <c r="A94" s="2" t="s">
        <v>839</v>
      </c>
    </row>
    <row r="95" spans="1:1">
      <c r="A95" s="2" t="s">
        <v>839</v>
      </c>
    </row>
    <row r="96" spans="1:1">
      <c r="A96" s="2" t="s">
        <v>842</v>
      </c>
    </row>
    <row r="97" spans="1:1">
      <c r="A97" s="2" t="s">
        <v>842</v>
      </c>
    </row>
    <row r="98" spans="1:1">
      <c r="A98" s="2" t="s">
        <v>844</v>
      </c>
    </row>
    <row r="99" spans="1:1">
      <c r="A99" s="2" t="s">
        <v>844</v>
      </c>
    </row>
    <row r="100" spans="1:1">
      <c r="A100" s="2" t="s">
        <v>846</v>
      </c>
    </row>
    <row r="101" spans="1:1">
      <c r="A101" s="2" t="s">
        <v>848</v>
      </c>
    </row>
    <row r="102" spans="1:1">
      <c r="A102" s="2" t="s">
        <v>850</v>
      </c>
    </row>
    <row r="103" spans="1:1">
      <c r="A103" s="2" t="s">
        <v>852</v>
      </c>
    </row>
    <row r="104" spans="1:1">
      <c r="A104" s="2" t="s">
        <v>852</v>
      </c>
    </row>
    <row r="105" spans="1:1">
      <c r="A105" s="2" t="s">
        <v>854</v>
      </c>
    </row>
    <row r="106" spans="1:1">
      <c r="A106" s="2" t="s">
        <v>856</v>
      </c>
    </row>
    <row r="107" spans="1:1">
      <c r="A107" s="2" t="s">
        <v>856</v>
      </c>
    </row>
    <row r="108" spans="1:1">
      <c r="A108" s="2" t="s">
        <v>856</v>
      </c>
    </row>
    <row r="109" spans="1:1">
      <c r="A109" s="2" t="s">
        <v>858</v>
      </c>
    </row>
    <row r="110" spans="1:1">
      <c r="A110" s="2" t="s">
        <v>860</v>
      </c>
    </row>
    <row r="111" spans="1:1">
      <c r="A111" s="2" t="s">
        <v>860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3">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3">
        <v>4992.83</v>
      </c>
    </row>
    <row r="60" spans="2:8">
      <c r="F60" s="2" t="s">
        <v>262</v>
      </c>
      <c r="G60" s="2">
        <v>624.1</v>
      </c>
    </row>
    <row r="61" spans="2:8">
      <c r="F61" s="2" t="s">
        <v>263</v>
      </c>
      <c r="G61" s="103">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8">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3">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9">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3">
        <v>41893.03</v>
      </c>
    </row>
    <row r="262" spans="2:9">
      <c r="F262" s="2" t="s">
        <v>262</v>
      </c>
      <c r="G262" s="103">
        <v>6283.95</v>
      </c>
    </row>
    <row r="263" spans="2:9">
      <c r="F263" s="2" t="s">
        <v>263</v>
      </c>
      <c r="G263" s="103">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2023-09-29T04:49:09Z</cp:lastPrinted>
  <dcterms:created xsi:type="dcterms:W3CDTF">2009-06-02T18:56:54Z</dcterms:created>
  <dcterms:modified xsi:type="dcterms:W3CDTF">2023-09-29T04:49:12Z</dcterms:modified>
</cp:coreProperties>
</file>