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682BDABF-E772-49D3-BDC1-3AF112E6FF2C}"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state="hidden"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Invoice!$A$1:$K$133</definedName>
    <definedName name="_xlnm.Print_Area" localSheetId="3">'Shipping Invoice'!$A$1:$L$125</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22" i="2" l="1"/>
  <c r="K122" i="7" s="1"/>
  <c r="E123" i="2"/>
  <c r="K123" i="7"/>
  <c r="E116" i="6"/>
  <c r="E113" i="6"/>
  <c r="E111" i="6"/>
  <c r="E110" i="6"/>
  <c r="E107" i="6"/>
  <c r="E105" i="6"/>
  <c r="E104" i="6"/>
  <c r="E101" i="6"/>
  <c r="E99" i="6"/>
  <c r="E98" i="6"/>
  <c r="E95" i="6"/>
  <c r="E93" i="6"/>
  <c r="E92" i="6"/>
  <c r="E89" i="6"/>
  <c r="E87" i="6"/>
  <c r="E86" i="6"/>
  <c r="E83" i="6"/>
  <c r="E81" i="6"/>
  <c r="E80" i="6"/>
  <c r="E77" i="6"/>
  <c r="E75" i="6"/>
  <c r="E74" i="6"/>
  <c r="E71" i="6"/>
  <c r="E69" i="6"/>
  <c r="E68" i="6"/>
  <c r="E65" i="6"/>
  <c r="E63" i="6"/>
  <c r="E62" i="6"/>
  <c r="E59" i="6"/>
  <c r="E57" i="6"/>
  <c r="E56" i="6"/>
  <c r="E53" i="6"/>
  <c r="E51" i="6"/>
  <c r="E50" i="6"/>
  <c r="E47" i="6"/>
  <c r="E45" i="6"/>
  <c r="E44" i="6"/>
  <c r="E41" i="6"/>
  <c r="E39" i="6"/>
  <c r="E38" i="6"/>
  <c r="E35" i="6"/>
  <c r="E33" i="6"/>
  <c r="E32" i="6"/>
  <c r="E29" i="6"/>
  <c r="E27" i="6"/>
  <c r="E26" i="6"/>
  <c r="E23" i="6"/>
  <c r="E21" i="6"/>
  <c r="E20" i="6"/>
  <c r="K14" i="7"/>
  <c r="K17" i="7"/>
  <c r="K10" i="7"/>
  <c r="I117" i="7"/>
  <c r="B116" i="7"/>
  <c r="I113" i="7"/>
  <c r="B112" i="7"/>
  <c r="B110" i="7"/>
  <c r="I109" i="7"/>
  <c r="I108" i="7"/>
  <c r="B104" i="7"/>
  <c r="I104" i="7"/>
  <c r="I103" i="7"/>
  <c r="I98" i="7"/>
  <c r="I97" i="7"/>
  <c r="I92" i="7"/>
  <c r="I91" i="7"/>
  <c r="B89" i="7"/>
  <c r="I87" i="7"/>
  <c r="I86" i="7"/>
  <c r="I81" i="7"/>
  <c r="I80" i="7"/>
  <c r="I75" i="7"/>
  <c r="I74" i="7"/>
  <c r="B71" i="7"/>
  <c r="I70" i="7"/>
  <c r="I69" i="7"/>
  <c r="B65" i="7"/>
  <c r="I65" i="7"/>
  <c r="I64" i="7"/>
  <c r="B59" i="7"/>
  <c r="I59" i="7"/>
  <c r="I54" i="7"/>
  <c r="B53" i="7"/>
  <c r="I49" i="7"/>
  <c r="I48" i="7"/>
  <c r="I43" i="7"/>
  <c r="I42" i="7"/>
  <c r="I37" i="7"/>
  <c r="I36" i="7"/>
  <c r="B35" i="7"/>
  <c r="I32" i="7"/>
  <c r="I31" i="7"/>
  <c r="I26" i="7"/>
  <c r="I25" i="7"/>
  <c r="N1" i="7"/>
  <c r="I120" i="7" s="1"/>
  <c r="N1" i="6"/>
  <c r="E115" i="6" s="1"/>
  <c r="F1002" i="6"/>
  <c r="F1001" i="6"/>
  <c r="D116" i="6"/>
  <c r="B120" i="7" s="1"/>
  <c r="D115" i="6"/>
  <c r="B119" i="7" s="1"/>
  <c r="D114" i="6"/>
  <c r="B118" i="7" s="1"/>
  <c r="D113" i="6"/>
  <c r="B117" i="7" s="1"/>
  <c r="K117" i="7" s="1"/>
  <c r="D112" i="6"/>
  <c r="D111" i="6"/>
  <c r="B115" i="7" s="1"/>
  <c r="D110" i="6"/>
  <c r="B114" i="7" s="1"/>
  <c r="D109" i="6"/>
  <c r="B113" i="7" s="1"/>
  <c r="D108" i="6"/>
  <c r="D107" i="6"/>
  <c r="B111" i="7" s="1"/>
  <c r="D106" i="6"/>
  <c r="D105" i="6"/>
  <c r="B109" i="7" s="1"/>
  <c r="D104" i="6"/>
  <c r="B108" i="7" s="1"/>
  <c r="D103" i="6"/>
  <c r="B107" i="7" s="1"/>
  <c r="D102" i="6"/>
  <c r="B106" i="7" s="1"/>
  <c r="D101" i="6"/>
  <c r="B105" i="7" s="1"/>
  <c r="D100" i="6"/>
  <c r="D99" i="6"/>
  <c r="B103" i="7" s="1"/>
  <c r="D98" i="6"/>
  <c r="B102" i="7" s="1"/>
  <c r="D97" i="6"/>
  <c r="B101" i="7" s="1"/>
  <c r="D96" i="6"/>
  <c r="B100" i="7" s="1"/>
  <c r="D95" i="6"/>
  <c r="B99" i="7" s="1"/>
  <c r="D94" i="6"/>
  <c r="B98" i="7" s="1"/>
  <c r="K98" i="7" s="1"/>
  <c r="D93" i="6"/>
  <c r="B97" i="7" s="1"/>
  <c r="D92" i="6"/>
  <c r="B96" i="7" s="1"/>
  <c r="D91" i="6"/>
  <c r="B95" i="7" s="1"/>
  <c r="D90" i="6"/>
  <c r="B94" i="7" s="1"/>
  <c r="D89" i="6"/>
  <c r="B93" i="7" s="1"/>
  <c r="D88" i="6"/>
  <c r="B92" i="7" s="1"/>
  <c r="K92" i="7" s="1"/>
  <c r="D87" i="6"/>
  <c r="B91" i="7" s="1"/>
  <c r="D86" i="6"/>
  <c r="B90" i="7" s="1"/>
  <c r="D85" i="6"/>
  <c r="D84" i="6"/>
  <c r="B88" i="7" s="1"/>
  <c r="D83" i="6"/>
  <c r="B87" i="7" s="1"/>
  <c r="K87" i="7" s="1"/>
  <c r="D82" i="6"/>
  <c r="B86" i="7" s="1"/>
  <c r="K86" i="7" s="1"/>
  <c r="D81" i="6"/>
  <c r="B85" i="7" s="1"/>
  <c r="D80" i="6"/>
  <c r="B84" i="7" s="1"/>
  <c r="D79" i="6"/>
  <c r="B83" i="7" s="1"/>
  <c r="D78" i="6"/>
  <c r="B82" i="7" s="1"/>
  <c r="D77" i="6"/>
  <c r="B81" i="7" s="1"/>
  <c r="K81" i="7" s="1"/>
  <c r="D76" i="6"/>
  <c r="B80" i="7" s="1"/>
  <c r="K80" i="7" s="1"/>
  <c r="D75" i="6"/>
  <c r="B79" i="7" s="1"/>
  <c r="D74" i="6"/>
  <c r="B78" i="7" s="1"/>
  <c r="D73" i="6"/>
  <c r="B77" i="7" s="1"/>
  <c r="D72" i="6"/>
  <c r="B76" i="7" s="1"/>
  <c r="D71" i="6"/>
  <c r="B75" i="7" s="1"/>
  <c r="K75" i="7" s="1"/>
  <c r="D70" i="6"/>
  <c r="B74" i="7" s="1"/>
  <c r="K74" i="7" s="1"/>
  <c r="D69" i="6"/>
  <c r="B73" i="7" s="1"/>
  <c r="D68" i="6"/>
  <c r="B72" i="7" s="1"/>
  <c r="D67" i="6"/>
  <c r="D66" i="6"/>
  <c r="B70" i="7" s="1"/>
  <c r="D65" i="6"/>
  <c r="B69" i="7" s="1"/>
  <c r="K69" i="7" s="1"/>
  <c r="D64" i="6"/>
  <c r="B68" i="7" s="1"/>
  <c r="D63" i="6"/>
  <c r="B67" i="7" s="1"/>
  <c r="D62" i="6"/>
  <c r="B66" i="7" s="1"/>
  <c r="D61" i="6"/>
  <c r="D60" i="6"/>
  <c r="B64" i="7" s="1"/>
  <c r="D59" i="6"/>
  <c r="B63" i="7" s="1"/>
  <c r="D58" i="6"/>
  <c r="B62" i="7" s="1"/>
  <c r="D57" i="6"/>
  <c r="B61" i="7" s="1"/>
  <c r="D56" i="6"/>
  <c r="B60" i="7" s="1"/>
  <c r="D55" i="6"/>
  <c r="D54" i="6"/>
  <c r="B58" i="7" s="1"/>
  <c r="D53" i="6"/>
  <c r="B57" i="7" s="1"/>
  <c r="D52" i="6"/>
  <c r="B56" i="7" s="1"/>
  <c r="D51" i="6"/>
  <c r="B55" i="7" s="1"/>
  <c r="D50" i="6"/>
  <c r="B54" i="7" s="1"/>
  <c r="D49" i="6"/>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D30" i="6"/>
  <c r="B34" i="7" s="1"/>
  <c r="D29" i="6"/>
  <c r="B33" i="7" s="1"/>
  <c r="D28" i="6"/>
  <c r="B32" i="7" s="1"/>
  <c r="K32" i="7" s="1"/>
  <c r="D27" i="6"/>
  <c r="B31" i="7" s="1"/>
  <c r="D26" i="6"/>
  <c r="B30" i="7" s="1"/>
  <c r="D25" i="6"/>
  <c r="B29" i="7" s="1"/>
  <c r="D24" i="6"/>
  <c r="B28" i="7" s="1"/>
  <c r="D23" i="6"/>
  <c r="B27" i="7" s="1"/>
  <c r="D22" i="6"/>
  <c r="B26" i="7" s="1"/>
  <c r="K26" i="7" s="1"/>
  <c r="D21" i="6"/>
  <c r="B25" i="7" s="1"/>
  <c r="D20" i="6"/>
  <c r="B24" i="7" s="1"/>
  <c r="D19" i="6"/>
  <c r="B23" i="7" s="1"/>
  <c r="D18" i="6"/>
  <c r="B22" i="7" s="1"/>
  <c r="G3" i="6"/>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121" i="2" s="1"/>
  <c r="A1007" i="6"/>
  <c r="A1006" i="6"/>
  <c r="A1005" i="6"/>
  <c r="F1004" i="6"/>
  <c r="A1004" i="6"/>
  <c r="A1003" i="6"/>
  <c r="A1002" i="6"/>
  <c r="A1001" i="6"/>
  <c r="K111" i="7" l="1"/>
  <c r="K70" i="7"/>
  <c r="K100" i="7"/>
  <c r="I38" i="7"/>
  <c r="I110" i="7"/>
  <c r="K110" i="7" s="1"/>
  <c r="K30" i="7"/>
  <c r="K48" i="7"/>
  <c r="K66" i="7"/>
  <c r="K90" i="7"/>
  <c r="K114" i="7"/>
  <c r="I46" i="7"/>
  <c r="K46" i="7" s="1"/>
  <c r="K40" i="7"/>
  <c r="K64" i="7"/>
  <c r="K106" i="7"/>
  <c r="I33" i="7"/>
  <c r="I50" i="7"/>
  <c r="K50" i="7" s="1"/>
  <c r="I55" i="7"/>
  <c r="K55" i="7" s="1"/>
  <c r="I60" i="7"/>
  <c r="K60" i="7" s="1"/>
  <c r="I71" i="7"/>
  <c r="I82" i="7"/>
  <c r="K82" i="7" s="1"/>
  <c r="I93" i="7"/>
  <c r="I114" i="7"/>
  <c r="K24" i="7"/>
  <c r="K36" i="7"/>
  <c r="K42" i="7"/>
  <c r="K54" i="7"/>
  <c r="K72" i="7"/>
  <c r="K84" i="7"/>
  <c r="K108" i="7"/>
  <c r="K120" i="7"/>
  <c r="I23" i="7"/>
  <c r="K23" i="7" s="1"/>
  <c r="I29" i="7"/>
  <c r="K29" i="7" s="1"/>
  <c r="I35" i="7"/>
  <c r="I40" i="7"/>
  <c r="I52" i="7"/>
  <c r="I57" i="7"/>
  <c r="K57" i="7" s="1"/>
  <c r="I62" i="7"/>
  <c r="K62" i="7" s="1"/>
  <c r="I67" i="7"/>
  <c r="K67" i="7" s="1"/>
  <c r="I72" i="7"/>
  <c r="I78" i="7"/>
  <c r="K78" i="7" s="1"/>
  <c r="I84" i="7"/>
  <c r="I95" i="7"/>
  <c r="I101" i="7"/>
  <c r="K101" i="7" s="1"/>
  <c r="I106" i="7"/>
  <c r="I111" i="7"/>
  <c r="I116" i="7"/>
  <c r="K116" i="7" s="1"/>
  <c r="K25" i="7"/>
  <c r="K31" i="7"/>
  <c r="K37" i="7"/>
  <c r="K43" i="7"/>
  <c r="K49" i="7"/>
  <c r="K73" i="7"/>
  <c r="K85" i="7"/>
  <c r="K91" i="7"/>
  <c r="K97" i="7"/>
  <c r="K103" i="7"/>
  <c r="K109" i="7"/>
  <c r="I24" i="7"/>
  <c r="I30" i="7"/>
  <c r="K35" i="7"/>
  <c r="I41" i="7"/>
  <c r="K41" i="7" s="1"/>
  <c r="I47" i="7"/>
  <c r="K47" i="7" s="1"/>
  <c r="I53" i="7"/>
  <c r="I58" i="7"/>
  <c r="I63" i="7"/>
  <c r="I68" i="7"/>
  <c r="K68" i="7" s="1"/>
  <c r="I73" i="7"/>
  <c r="I79" i="7"/>
  <c r="K79" i="7" s="1"/>
  <c r="I85" i="7"/>
  <c r="I90" i="7"/>
  <c r="I96" i="7"/>
  <c r="K96" i="7" s="1"/>
  <c r="I102" i="7"/>
  <c r="K102" i="7" s="1"/>
  <c r="I107" i="7"/>
  <c r="K107" i="7" s="1"/>
  <c r="I112" i="7"/>
  <c r="K112" i="7" s="1"/>
  <c r="K53" i="7"/>
  <c r="K38" i="7"/>
  <c r="K39" i="7"/>
  <c r="K59" i="7"/>
  <c r="I118" i="7"/>
  <c r="K51" i="7"/>
  <c r="K52" i="7"/>
  <c r="K104" i="7"/>
  <c r="K33" i="7"/>
  <c r="K63" i="7"/>
  <c r="K93" i="7"/>
  <c r="K58" i="7"/>
  <c r="K118" i="7"/>
  <c r="I27" i="7"/>
  <c r="K27" i="7" s="1"/>
  <c r="I44" i="7"/>
  <c r="K44" i="7" s="1"/>
  <c r="K65" i="7"/>
  <c r="I76" i="7"/>
  <c r="K76" i="7" s="1"/>
  <c r="I88" i="7"/>
  <c r="K88" i="7" s="1"/>
  <c r="I99" i="7"/>
  <c r="K99" i="7" s="1"/>
  <c r="I119" i="7"/>
  <c r="K119" i="7" s="1"/>
  <c r="K77" i="7"/>
  <c r="K83" i="7"/>
  <c r="K95" i="7"/>
  <c r="K113" i="7"/>
  <c r="I22" i="7"/>
  <c r="K22" i="7" s="1"/>
  <c r="I28" i="7"/>
  <c r="K28" i="7" s="1"/>
  <c r="I34" i="7"/>
  <c r="K34" i="7" s="1"/>
  <c r="I39" i="7"/>
  <c r="I45" i="7"/>
  <c r="K45" i="7" s="1"/>
  <c r="I51" i="7"/>
  <c r="I56" i="7"/>
  <c r="K56" i="7" s="1"/>
  <c r="I61" i="7"/>
  <c r="K61" i="7" s="1"/>
  <c r="I66" i="7"/>
  <c r="K71" i="7"/>
  <c r="I77" i="7"/>
  <c r="I83" i="7"/>
  <c r="I89" i="7"/>
  <c r="K89" i="7" s="1"/>
  <c r="I94" i="7"/>
  <c r="K94" i="7" s="1"/>
  <c r="I100" i="7"/>
  <c r="I105" i="7"/>
  <c r="K105" i="7" s="1"/>
  <c r="I115" i="7"/>
  <c r="K115" i="7" s="1"/>
  <c r="E22" i="6"/>
  <c r="E28" i="6"/>
  <c r="E34" i="6"/>
  <c r="E40" i="6"/>
  <c r="E46" i="6"/>
  <c r="E52" i="6"/>
  <c r="E58" i="6"/>
  <c r="E64" i="6"/>
  <c r="E70" i="6"/>
  <c r="E76" i="6"/>
  <c r="E82" i="6"/>
  <c r="E88" i="6"/>
  <c r="E94" i="6"/>
  <c r="E100" i="6"/>
  <c r="E106" i="6"/>
  <c r="E112" i="6"/>
  <c r="E18" i="6"/>
  <c r="E24" i="6"/>
  <c r="E30" i="6"/>
  <c r="E36" i="6"/>
  <c r="E42" i="6"/>
  <c r="E48" i="6"/>
  <c r="E54" i="6"/>
  <c r="E60" i="6"/>
  <c r="E66" i="6"/>
  <c r="E72" i="6"/>
  <c r="E78" i="6"/>
  <c r="E84" i="6"/>
  <c r="E90" i="6"/>
  <c r="E96" i="6"/>
  <c r="E102" i="6"/>
  <c r="E108" i="6"/>
  <c r="E114" i="6"/>
  <c r="E19" i="6"/>
  <c r="E25" i="6"/>
  <c r="E31" i="6"/>
  <c r="E37" i="6"/>
  <c r="E43" i="6"/>
  <c r="E49" i="6"/>
  <c r="E55" i="6"/>
  <c r="E61" i="6"/>
  <c r="E67" i="6"/>
  <c r="E73" i="6"/>
  <c r="E79" i="6"/>
  <c r="E85" i="6"/>
  <c r="E91" i="6"/>
  <c r="E97" i="6"/>
  <c r="E103" i="6"/>
  <c r="E109" i="6"/>
  <c r="J124" i="2"/>
  <c r="B121" i="7"/>
  <c r="M11" i="6"/>
  <c r="K121" i="7" l="1"/>
  <c r="K124"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27" i="2" s="1"/>
  <c r="I131" i="2" l="1"/>
  <c r="I129" i="2" s="1"/>
  <c r="I132" i="2"/>
  <c r="I130"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<sst xmlns="http://schemas.openxmlformats.org/spreadsheetml/2006/main" count="3290" uniqueCount="901">
  <si>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</si>
  <si>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</si>
  <si>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</si>
  <si>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</si>
  <si>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</si>
  <si>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</si>
  <si>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</si>
  <si>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</si>
  <si>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</si>
  <si>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</si>
  <si>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</si>
  <si>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</si>
  <si>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</si>
  <si>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</si>
  <si>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</si>
  <si>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</si>
  <si>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</si>
  <si>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</si>
  <si>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</si>
  <si>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</si>
  <si>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</si>
  <si>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</si>
  <si>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</si>
  <si>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</si>
  <si>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</si>
  <si>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</si>
  <si>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</si>
  <si>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</si>
  <si>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</si>
  <si>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</si>
  <si>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</si>
  <si>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</si>
  <si>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</si>
  <si>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</si>
  <si>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</si>
  <si>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</si>
  <si>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</si>
  <si>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</si>
  <si>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</si>
  <si>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</si>
  <si>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</si>
  <si>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</si>
  <si>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</si>
  <si>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</si>
  <si>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</si>
  <si>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</si>
  <si>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</si>
  <si>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</si>
  <si>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</si>
  <si>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</si>
  <si>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</si>
  <si>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</si>
  <si>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</si>
  <si>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</si>
  <si>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</si>
  <si>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</si>
  <si>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</si>
  <si>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</si>
  <si>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</si>
  <si>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</si>
  <si>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</si>
  <si>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</si>
  <si>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</si>
  <si>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</si>
  <si>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</si>
  <si>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</si>
  <si>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</si>
  <si>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</si>
  <si>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</si>
  <si>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</si>
  <si>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</si>
  <si>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</si>
  <si>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</si>
  <si>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</si>
  <si>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</si>
  <si>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</si>
  <si>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</si>
  <si>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</si>
  <si>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</si>
  <si>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</si>
  <si>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</si>
  <si>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</si>
  <si>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</si>
  <si>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</si>
  <si>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</si>
  <si>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</si>
  <si>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</si>
  <si>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</si>
  <si>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</si>
  <si>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</si>
  <si>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</si>
  <si>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</si>
  <si>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</si>
  <si>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</si>
  <si>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</si>
  <si>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</si>
  <si>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</si>
  <si>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</si>
  <si>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</si>
  <si>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</si>
  <si>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</si>
  <si>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</si>
  <si>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</si>
  <si>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</si>
  <si>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</si>
  <si>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</si>
  <si>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</si>
  <si>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</si>
  <si>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</si>
  <si>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</si>
  <si>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</si>
  <si>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</si>
  <si>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</si>
  <si>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</si>
  <si>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</si>
  <si>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</si>
  <si>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</si>
  <si>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</si>
  <si>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</si>
  <si>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</si>
  <si>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</si>
  <si>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</si>
  <si>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</si>
  <si>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</si>
  <si>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</si>
  <si>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</si>
  <si>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</si>
  <si>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</si>
  <si>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</si>
  <si>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</si>
  <si>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</si>
  <si>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</si>
  <si>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</si>
  <si>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</si>
  <si>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</si>
  <si>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</si>
  <si>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</si>
  <si>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</si>
  <si>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</si>
  <si>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</si>
  <si>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</si>
  <si>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</si>
  <si>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</si>
  <si>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</si>
  <si>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</si>
  <si>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</si>
  <si>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</si>
  <si>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</si>
  <si>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</si>
  <si>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</si>
  <si>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</si>
  <si>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</si>
  <si>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</si>
  <si>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</si>
  <si>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</si>
  <si>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</si>
  <si>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</si>
  <si>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</si>
  <si>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</si>
  <si>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</si>
  <si>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</si>
  <si>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</si>
  <si>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</si>
  <si>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</si>
  <si>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</si>
  <si>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</si>
  <si>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</si>
  <si>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</si>
  <si>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</si>
  <si>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</si>
  <si>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</si>
  <si>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</si>
  <si>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</si>
  <si>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</si>
  <si>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</si>
  <si>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</si>
  <si>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</si>
  <si>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</si>
  <si>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</si>
  <si>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</si>
  <si>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</si>
  <si>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</si>
  <si>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</si>
  <si>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</si>
  <si>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</si>
  <si>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</si>
  <si>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</si>
  <si>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</si>
  <si>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</si>
  <si>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</si>
  <si>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</si>
  <si>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</si>
  <si>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</si>
  <si>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</si>
  <si>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</si>
  <si>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</si>
  <si>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</si>
  <si>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</si>
  <si>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</si>
  <si>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</si>
  <si>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</si>
  <si>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</si>
  <si>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</si>
  <si>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</si>
  <si>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</si>
  <si>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</si>
  <si>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</si>
  <si>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</si>
  <si>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</si>
  <si>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</si>
  <si>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</si>
  <si>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</si>
  <si>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</si>
  <si>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</si>
  <si>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</si>
  <si>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</si>
  <si>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</si>
  <si>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</si>
  <si>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</si>
  <si>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</si>
  <si>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</si>
  <si>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</si>
  <si>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</si>
  <si>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</si>
  <si>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</si>
  <si>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</si>
  <si>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</si>
  <si>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</si>
  <si>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</si>
  <si>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</si>
  <si>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</si>
  <si>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</si>
  <si>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</si>
  <si>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</si>
  <si>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</si>
  <si>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</si>
  <si>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</si>
  <si>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</si>
  <si>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</si>
  <si>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</si>
  <si>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</si>
  <si>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</si>
  <si>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</si>
  <si>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</si>
  <si>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</si>
  <si>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</si>
  <si>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</si>
  <si>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</si>
  <si>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</si>
  <si>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</si>
  <si>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</si>
  <si>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</si>
  <si>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</si>
  <si>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</si>
  <si>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</si>
  <si>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</si>
  <si>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</si>
  <si>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</si>
  <si>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</si>
  <si>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</si>
  <si>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</si>
  <si>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</si>
  <si>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</si>
  <si>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</si>
  <si>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</si>
  <si>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</si>
  <si>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</si>
  <si>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</si>
  <si>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</si>
  <si>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</si>
  <si>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</si>
  <si>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</si>
  <si>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</si>
  <si>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</si>
  <si>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</si>
  <si>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</si>
  <si>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</si>
  <si>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</si>
  <si>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</si>
  <si>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</si>
  <si>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</si>
  <si>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</si>
  <si>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</si>
  <si>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</si>
  <si>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</si>
  <si>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</si>
  <si>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</si>
  <si>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</si>
  <si>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</si>
  <si>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</si>
  <si>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</si>
  <si>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</si>
  <si>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</si>
  <si>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</si>
  <si>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</si>
  <si>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</si>
  <si>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</si>
  <si>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</si>
  <si>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</si>
  <si>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</si>
  <si>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</si>
  <si>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</si>
  <si>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</si>
  <si>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</si>
  <si>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</si>
  <si>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</si>
  <si>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</si>
  <si>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</si>
  <si>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</si>
  <si>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</si>
  <si>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</si>
  <si>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</si>
  <si>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</si>
  <si>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</si>
  <si>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</si>
  <si>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</si>
  <si>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</si>
  <si>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</si>
  <si>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</si>
  <si>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</si>
  <si>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</si>
  <si>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</si>
  <si>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</si>
  <si>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</si>
  <si>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</si>
  <si>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</si>
  <si>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</si>
  <si>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</si>
  <si>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</si>
  <si>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</si>
  <si>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</si>
  <si>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</si>
  <si>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</si>
  <si>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</si>
  <si>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</si>
  <si>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</si>
  <si>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</si>
  <si>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</si>
  <si>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</si>
  <si>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</si>
  <si>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</si>
  <si>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</si>
  <si>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</si>
  <si>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</si>
  <si>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</si>
  <si>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</si>
  <si>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</si>
  <si>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</si>
  <si>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</si>
  <si>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</si>
  <si>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</si>
  <si>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</si>
  <si>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</si>
  <si>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</si>
  <si>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</si>
  <si>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</si>
  <si>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</si>
  <si>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</si>
  <si>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</si>
  <si>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</si>
  <si>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</si>
  <si>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</si>
  <si>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</si>
  <si>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</si>
  <si>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</si>
  <si>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</si>
  <si>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</si>
  <si>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</si>
  <si>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</si>
  <si>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</si>
  <si>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</si>
  <si>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</si>
  <si>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</si>
  <si>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</si>
  <si>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</si>
  <si>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</si>
  <si>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</si>
  <si>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</si>
  <si>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</si>
  <si>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</si>
  <si>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</si>
  <si>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</si>
  <si>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</si>
  <si>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</si>
  <si>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</si>
  <si>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</si>
  <si>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</si>
  <si>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</si>
  <si>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</si>
  <si>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</si>
  <si>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</si>
  <si>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</si>
  <si>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</si>
  <si>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</si>
  <si>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</si>
  <si>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</si>
  <si>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</si>
  <si>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</si>
  <si>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</si>
  <si>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</si>
  <si>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</si>
  <si>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</si>
  <si>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</si>
  <si>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</si>
  <si>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</si>
  <si>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</si>
  <si>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</si>
  <si>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</si>
  <si>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</si>
  <si>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</si>
  <si>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</si>
  <si>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</si>
  <si>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</si>
  <si>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</si>
  <si>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</si>
  <si>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</si>
  <si>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</si>
  <si>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</si>
  <si>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</si>
  <si>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</si>
  <si>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</si>
  <si>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</si>
  <si>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</si>
  <si>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</si>
  <si>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</si>
  <si>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</si>
  <si>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</si>
  <si>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</si>
  <si>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</si>
  <si>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</si>
  <si>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</si>
  <si>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</si>
  <si>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</si>
  <si>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</si>
  <si>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</si>
  <si>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</si>
  <si>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</si>
  <si>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</si>
  <si>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</si>
  <si>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</si>
  <si>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</si>
  <si>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</si>
  <si>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</si>
  <si>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</si>
  <si>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</si>
  <si>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</si>
  <si>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</si>
  <si>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</si>
  <si>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</si>
  <si>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</si>
  <si>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</si>
  <si>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</si>
  <si>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</si>
  <si>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</si>
  <si>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</si>
  <si>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</si>
  <si>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</si>
  <si>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</si>
  <si>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</si>
  <si>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</si>
  <si>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</si>
  <si>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</si>
  <si>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</si>
  <si>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</si>
  <si>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</si>
  <si>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</si>
  <si>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</si>
  <si>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</si>
  <si>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</si>
  <si>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</si>
  <si>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</si>
  <si>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</si>
  <si>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</si>
  <si>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</si>
  <si>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</si>
  <si>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</si>
  <si>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</si>
  <si>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</si>
  <si>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</si>
  <si>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</si>
  <si>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</si>
  <si>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</si>
  <si>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</si>
  <si>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</si>
  <si>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</si>
  <si>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</si>
  <si>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</si>
  <si>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</si>
  <si>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</si>
  <si>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</si>
  <si>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</si>
  <si>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</si>
  <si>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</si>
  <si>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</si>
  <si>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</si>
  <si>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</si>
  <si>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</si>
  <si>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</si>
  <si>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</si>
  <si>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</si>
  <si>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</si>
  <si>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</si>
  <si>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</si>
  <si>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</si>
  <si>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</si>
  <si>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</si>
  <si>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</si>
  <si>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</si>
  <si>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</si>
  <si>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</si>
  <si>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</si>
  <si>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</si>
  <si>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</si>
  <si>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</si>
  <si>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</si>
  <si>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</si>
  <si>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</si>
  <si>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</si>
  <si>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</si>
  <si>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</si>
  <si>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</si>
  <si>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</si>
  <si>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</si>
  <si>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</si>
  <si>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</si>
  <si>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</si>
  <si>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</si>
  <si>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</si>
  <si>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</si>
  <si>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</si>
  <si>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</si>
  <si>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</si>
  <si>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</si>
  <si>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</si>
  <si>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</si>
  <si>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</si>
  <si>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</si>
  <si>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</si>
  <si>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</si>
  <si>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</si>
  <si>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</si>
  <si>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</si>
  <si>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</si>
  <si>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</si>
  <si>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</si>
  <si>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</si>
  <si>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</si>
  <si>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</si>
  <si>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</si>
  <si>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</si>
  <si>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</si>
  <si>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</si>
  <si>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</si>
  <si>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</si>
  <si>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</si>
  <si>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</si>
  <si>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</si>
  <si>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</si>
  <si>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</si>
  <si>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</si>
  <si>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</si>
  <si>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</si>
  <si>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</si>
  <si>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</si>
  <si>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</si>
  <si>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</si>
  <si>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</si>
  <si>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</si>
  <si>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</si>
  <si>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</si>
  <si>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</si>
  <si>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</si>
  <si>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</si>
  <si>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</si>
  <si>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</si>
  <si>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</si>
  <si>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</si>
  <si>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</si>
  <si>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</si>
  <si>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</si>
  <si>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</si>
  <si>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</si>
  <si>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</si>
  <si>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</si>
  <si>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</si>
  <si>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</si>
  <si>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</si>
  <si>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</si>
  <si>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</si>
  <si>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</si>
  <si>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</si>
  <si>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</si>
  <si>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</si>
  <si>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</si>
  <si>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</si>
  <si>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</si>
  <si>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</si>
  <si>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</si>
  <si>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</si>
  <si>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</si>
  <si>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</si>
  <si>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</si>
  <si>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</si>
  <si>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</si>
  <si>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</si>
  <si>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</si>
  <si>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</si>
  <si>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</si>
  <si>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</si>
  <si>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</si>
  <si>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</si>
  <si>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</si>
  <si>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</si>
  <si>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</si>
  <si>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</si>
  <si>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</si>
  <si>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</si>
  <si>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</si>
  <si>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</si>
  <si>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</si>
  <si>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</si>
  <si>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</si>
  <si>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</si>
  <si>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</si>
  <si>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</si>
  <si>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</si>
  <si>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</si>
  <si>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</si>
  <si>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</si>
  <si>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</si>
  <si>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</si>
  <si>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</si>
  <si>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</si>
  <si>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</si>
  <si>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</si>
  <si>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</si>
  <si>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</si>
  <si>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</si>
  <si>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</si>
  <si>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</si>
  <si>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</si>
  <si>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</si>
  <si>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</si>
  <si>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</si>
  <si>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</si>
  <si>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</si>
  <si>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</si>
  <si>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</si>
  <si>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</si>
  <si>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</si>
  <si>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</si>
  <si>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</si>
  <si>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</si>
  <si>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</si>
  <si>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</si>
  <si>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</si>
  <si>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</si>
  <si>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</si>
  <si>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</si>
  <si>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</si>
  <si>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</si>
  <si>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</si>
  <si>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</si>
  <si>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</si>
  <si>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</si>
  <si>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</si>
  <si>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</si>
  <si>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</si>
  <si>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</si>
  <si>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</si>
  <si>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</si>
  <si>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</si>
  <si>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</si>
  <si>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</si>
  <si>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</si>
  <si>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</si>
  <si>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</si>
  <si>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</si>
  <si>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</si>
  <si>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</si>
  <si>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</si>
  <si>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</si>
  <si>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</si>
  <si>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</si>
  <si>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</si>
  <si>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</si>
  <si>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</si>
  <si>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</si>
  <si>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</si>
  <si>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</si>
  <si>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</si>
  <si>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</si>
  <si>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</si>
  <si>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</si>
  <si>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</si>
  <si>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</si>
  <si>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</si>
  <si>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</si>
  <si>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</si>
  <si>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</si>
  <si>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</si>
  <si>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</si>
  <si>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</si>
  <si>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</si>
  <si>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</si>
  <si>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</si>
  <si>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</si>
  <si>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</si>
  <si>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</si>
  <si>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</si>
  <si>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</si>
  <si>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</si>
  <si>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</si>
  <si>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</si>
  <si>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</si>
  <si>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</si>
  <si>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JS Sourcings2</t>
  </si>
  <si>
    <t>Sam2 Kong2</t>
  </si>
  <si>
    <t>30/F Room 30-01 / S-01 152 Chartered Square Building</t>
  </si>
  <si>
    <t>10500 Bang Rak</t>
  </si>
  <si>
    <t>Tel: +66 0967325866</t>
  </si>
  <si>
    <t>Email: jssourcings@gmail.com</t>
  </si>
  <si>
    <t>ACBEVB</t>
  </si>
  <si>
    <t>Flexible acrylic circular barbell, 16g (1.2mm) with two 3mm UV balls</t>
  </si>
  <si>
    <t>ANBBC25</t>
  </si>
  <si>
    <t>Bio - Flex nose bone, 20g (0.8mm) with a 2.5mm round top with bezel set SwarovskiⓇ crystal</t>
  </si>
  <si>
    <t>ANSBC25</t>
  </si>
  <si>
    <t>Bio - Flex nose stud, 20g (0.8mm) with a 2.5mm round top with bezel set SwarovskiⓇ crystal</t>
  </si>
  <si>
    <t>ASPG</t>
  </si>
  <si>
    <t>Gauge: 10mm</t>
  </si>
  <si>
    <t>Solid acrylic double flared plug</t>
  </si>
  <si>
    <t>BB18B3</t>
  </si>
  <si>
    <t>Color: High Polish</t>
  </si>
  <si>
    <t>PVD plated 316L steel eyebrow barbell, 18g (1mm) with two 3mm balls</t>
  </si>
  <si>
    <t>BB18CN3</t>
  </si>
  <si>
    <t>316L steel eyebrow barbell, 18g (1mm) with two 3mm cones</t>
  </si>
  <si>
    <t>316L steel Industrial barbell, 14g (1.6mm) with two 5mm balls</t>
  </si>
  <si>
    <t>BBMTJ5</t>
  </si>
  <si>
    <t>BBT</t>
  </si>
  <si>
    <t>Anodized surgical steel tongue barbell, 14g (1.6mm) with 6mm balls</t>
  </si>
  <si>
    <t>BCR16</t>
  </si>
  <si>
    <t>316L Surgical steel ball closure ring, 16g (1.2mm) with a 3mm ball</t>
  </si>
  <si>
    <t>BCR18</t>
  </si>
  <si>
    <t>316L Surgical steel ball closure ring, 18g (1mm) with a 3mm ball</t>
  </si>
  <si>
    <t>BCRTG</t>
  </si>
  <si>
    <t>Anodized ball closure ring, 14g (1.6mm) with a 6mm ball</t>
  </si>
  <si>
    <t>BCRTT</t>
  </si>
  <si>
    <t>Rose gold PVD plated surgical steel ball closure ring, 14g (1.6mm) with a 4mm ball</t>
  </si>
  <si>
    <t>BN18B3</t>
  </si>
  <si>
    <t>PVD plated 316L steel eyebrow banana, 18g (1mm) with two 3mm balls</t>
  </si>
  <si>
    <t>316L steel belly banana, 14g (1.6m) with a 8mm and a 5mm bezel set jewel ball using original Czech Preciosa crystals.</t>
  </si>
  <si>
    <t>BNETB4</t>
  </si>
  <si>
    <t>Anodized surgical steel eyebrow banana, 16g (1.2mm) with two 4mm balls</t>
  </si>
  <si>
    <t>BNETTB</t>
  </si>
  <si>
    <t>Rose gold PVD plated surgical steel eyebrow banana, 16g (1.2mm) with two 3mm balls</t>
  </si>
  <si>
    <t>BNETTB5</t>
  </si>
  <si>
    <t>Rose gold PVD plated 316L steel eyebrow banana, 16g (1.2mm) with two 5mm balls</t>
  </si>
  <si>
    <t>Gauge: 1.6mm</t>
  </si>
  <si>
    <t>BNT2DI</t>
  </si>
  <si>
    <t>Anodized 316L steel eyebrow banana, 16g (1.2mm) with two 3mm dice</t>
  </si>
  <si>
    <t>BNTB5S</t>
  </si>
  <si>
    <t>Anodized surgical steel eyebrow banana, 16g (1.2mm) with two 5mm balls</t>
  </si>
  <si>
    <t>CB18B3</t>
  </si>
  <si>
    <t>Surgical steel circular barbell, 18g (1mm) with two 3mm balls</t>
  </si>
  <si>
    <t>CB18CN3</t>
  </si>
  <si>
    <t>Surgical steel circular barbell, 18g (1mm) with two 3mm cones</t>
  </si>
  <si>
    <t>CB20B</t>
  </si>
  <si>
    <t>Surgical steel circular barbell, 20g (0.8mm) with two 3mm balls</t>
  </si>
  <si>
    <t>CB20CN</t>
  </si>
  <si>
    <t>Surgical steel circular barbell, 20g (0.8mm) with two 3mm cones</t>
  </si>
  <si>
    <t>CBETCN</t>
  </si>
  <si>
    <t>Premium PVD plated surgical steel circular barbell, 16g (1.2mm) with two 3mm cones</t>
  </si>
  <si>
    <t>CBETCN18</t>
  </si>
  <si>
    <t>PVD plated surgical steel circular barbell, 18g (1mm) with two 3mm cones</t>
  </si>
  <si>
    <t>CBETCN4</t>
  </si>
  <si>
    <t>Anodized surgical steel circular barbell, 16g (1.2mm) with two 4mm cones</t>
  </si>
  <si>
    <t>CBETTB</t>
  </si>
  <si>
    <t>Rose gold PVD plated surgical steel circular barbell, 16g (1.2mm) with two 3mm balls</t>
  </si>
  <si>
    <t>CBT20CN</t>
  </si>
  <si>
    <t>PVD plated surgical steel circular barbell 20g (0.8mm) with two 3mm cones</t>
  </si>
  <si>
    <t>CLTNS20</t>
  </si>
  <si>
    <t>Anodized 316L steel fake nose clips, 20g (0.8mm)</t>
  </si>
  <si>
    <t>DPG</t>
  </si>
  <si>
    <t>Gauge: 6mm</t>
  </si>
  <si>
    <t>Gauge: 7mm</t>
  </si>
  <si>
    <t>DTTPG</t>
  </si>
  <si>
    <t>Gauge: 12mm</t>
  </si>
  <si>
    <t>Rose gold PVD plated surgical steel double flared flesh tunnel</t>
  </si>
  <si>
    <t>EBRT</t>
  </si>
  <si>
    <t>FBBUV5</t>
  </si>
  <si>
    <t>Bioflex tongue barbell, 14g (1.6mm) with two 5mm balls</t>
  </si>
  <si>
    <t>FBNEVB</t>
  </si>
  <si>
    <t>Bioflex eyebrow banana, 16g (1.2mm) with two 3mm balls</t>
  </si>
  <si>
    <t>FBNEVCN</t>
  </si>
  <si>
    <t>Bioflex eyebrow banana, 16g (1.2mm) with two 3mm cones</t>
  </si>
  <si>
    <t>FPG</t>
  </si>
  <si>
    <t>Mirror polished surgical steel screw-fit flesh tunnel</t>
  </si>
  <si>
    <t>FTPG</t>
  </si>
  <si>
    <t>PVD plated surgical steel screw-fit flesh tunnel</t>
  </si>
  <si>
    <t>FTSI</t>
  </si>
  <si>
    <t>Gauge: 18mm</t>
  </si>
  <si>
    <t>Silicone double flared flesh tunnel</t>
  </si>
  <si>
    <t>INTDCN5</t>
  </si>
  <si>
    <t>Anodized surgical steel Industrial coil barbell, 14g (1.6mm) with two 5mm cones</t>
  </si>
  <si>
    <t>INTTFO5</t>
  </si>
  <si>
    <t>Rose gold plated 316L steel Industrial barbell, 14g (1.6mm) with two 5mm frosted steel balls</t>
  </si>
  <si>
    <t>IPTR</t>
  </si>
  <si>
    <t>Anodized surgical steel fake plug with rubber O-Rings</t>
  </si>
  <si>
    <t>IPTRD</t>
  </si>
  <si>
    <t>Size: 4mm</t>
  </si>
  <si>
    <t>Anodized surgical steel fake plug in black and gold without O-Rings</t>
  </si>
  <si>
    <t>LB18CN3</t>
  </si>
  <si>
    <t>Surgical steel labret, 18g (1mm) with 3mm cone</t>
  </si>
  <si>
    <t>LBIB</t>
  </si>
  <si>
    <t>Bio flexible labret, 16g (1.2mm) with a 3mm push in steel ball</t>
  </si>
  <si>
    <t>LBIRC</t>
  </si>
  <si>
    <t>Surgical steel internally threaded labret, 16g (1.2mm) with bezel set jewel flat head sized 1.5mm to 4mm for triple tragus piercings</t>
  </si>
  <si>
    <t>LBRT16</t>
  </si>
  <si>
    <t>16g Flexible acrylic labret retainer with push in disc</t>
  </si>
  <si>
    <t>LBTB3</t>
  </si>
  <si>
    <t>Premium PVD plated surgical steel labret, 16g (1.2mm) with a 3mm ball</t>
  </si>
  <si>
    <t>NBRTD</t>
  </si>
  <si>
    <t>Gauge: 0.8mm</t>
  </si>
  <si>
    <t>Clear acrylic flexible nose bone retainer, 22g (0.6mm) and 20g (0.8mm) with 2mm flat disk shaped top</t>
  </si>
  <si>
    <t>High polished surgical steel nose screw, 20g (0.8mm) with star shaped top with small center crystal</t>
  </si>
  <si>
    <t>NSRTD</t>
  </si>
  <si>
    <t>Clear acrylic flexible nose stud retainer, 20g (0.8mm) with 2mm flat disk shaped top</t>
  </si>
  <si>
    <t>NSTC</t>
  </si>
  <si>
    <t>Anodized surgical steel nose screw, 20g (0.8mm) with 2mm round crystal tops</t>
  </si>
  <si>
    <t>SEGHT14</t>
  </si>
  <si>
    <t>PVD plated surgical steel hinged segment ring, 14g (1.6mm)</t>
  </si>
  <si>
    <t>PVD plated surgical steel hinged segment ring, 16g (1.2mm)</t>
  </si>
  <si>
    <t>SELTW16</t>
  </si>
  <si>
    <t>PVD plated annealed surgical steel seamless ring, 16g (1.2mm) with a twisted wire design</t>
  </si>
  <si>
    <t>SIPG</t>
  </si>
  <si>
    <t>Silicone double flared solid plug retainer</t>
  </si>
  <si>
    <t>Gauge: 8mm</t>
  </si>
  <si>
    <t>SPB3</t>
  </si>
  <si>
    <t>Surgical steel spiral twister - 14g (1.6mm) with two 3mm balls</t>
  </si>
  <si>
    <t>SPT20CN</t>
  </si>
  <si>
    <t>Anodized surgical steel eyebrow spiral, 20g (0.8mm) with two 3mm cones</t>
  </si>
  <si>
    <t>UBBEB</t>
  </si>
  <si>
    <t>Titanium G23 eyebrow barbell, 16g (1.2mm) with two 3mm balls</t>
  </si>
  <si>
    <t>UBNEB</t>
  </si>
  <si>
    <t>Titanium G23 eyebrow banana, 16g (1.2mm) with two 3mm balls</t>
  </si>
  <si>
    <t>UBNEBIN</t>
  </si>
  <si>
    <t>Titanium G23 internally threaded banana, 1.2mm (16g) with two 3mm balls</t>
  </si>
  <si>
    <t>UCBEB</t>
  </si>
  <si>
    <t>Titanium G23 circular barbell, 16g (1.2mm) with two 3mm balls</t>
  </si>
  <si>
    <t>ULBB3</t>
  </si>
  <si>
    <t>Titanium G23 labret, 16g (1.2mm) with a 3mm ball</t>
  </si>
  <si>
    <t>ULBB3IN</t>
  </si>
  <si>
    <t>Titanium G23 internally threaded labret, 1.2mm (16g) with a 3mm ball</t>
  </si>
  <si>
    <t>XALB16G</t>
  </si>
  <si>
    <t>Pack of 10 pcs. of Flexible acrylic labret with external threading, 16g (1.2mm)</t>
  </si>
  <si>
    <t>XHJB3</t>
  </si>
  <si>
    <t>Pack of 10 pcs. of 3mm surgical steel half jewel balls with bezel set crystal with 1.2mm threading (16g)</t>
  </si>
  <si>
    <t>XJBTT4G</t>
  </si>
  <si>
    <t>Pack of 10 pcs. of 4mm Rose gold PVD plated 316L steel balls with bezel set crystal and with 1.6mm threading (14g)</t>
  </si>
  <si>
    <t>XSAB3</t>
  </si>
  <si>
    <t>Color: Pink</t>
  </si>
  <si>
    <t>Set of 10 pcs. of 3mm acrylic ball in solid colors with 16g (1.2mm) threading</t>
  </si>
  <si>
    <t>XSAB4</t>
  </si>
  <si>
    <t>Set of 10 pcs. of 4mm acrylic ball in solid colors with 14g (1.6mm) threading</t>
  </si>
  <si>
    <t>XSDIT3</t>
  </si>
  <si>
    <t>Pack of 10 pcs. of 3mm anodized surgical steel dice - threading 1.2mm (16g)</t>
  </si>
  <si>
    <t>XTSP16G</t>
  </si>
  <si>
    <t>Pack of 10 pcs. of anodized surgical steel spiral post, threading (16g) 1.2mm</t>
  </si>
  <si>
    <t>ASPG00</t>
  </si>
  <si>
    <t>BBINDX14A</t>
  </si>
  <si>
    <t>DPG2</t>
  </si>
  <si>
    <t>DPG9/32</t>
  </si>
  <si>
    <t>DTTPG1/2</t>
  </si>
  <si>
    <t>FPG00</t>
  </si>
  <si>
    <t>FPG1/2</t>
  </si>
  <si>
    <t>FTPG00</t>
  </si>
  <si>
    <t>FTSI11/16</t>
  </si>
  <si>
    <t>IPTR8</t>
  </si>
  <si>
    <t>IPTRD4</t>
  </si>
  <si>
    <t>IPTRD10</t>
  </si>
  <si>
    <t>LBIRC3</t>
  </si>
  <si>
    <t>SIPG2</t>
  </si>
  <si>
    <t>SIPG0</t>
  </si>
  <si>
    <t>UBBEB16S3</t>
  </si>
  <si>
    <t>Nine Thousand Two Hundred Seventy Seven and 76 cents THB</t>
  </si>
  <si>
    <t>Surgical steel tongue barbell, 14g (1.6mm) with a flat heart shaped top with ferido glued crystals without resin cover and a lower 5mm steel ball - length 5/8'' (16mm)</t>
  </si>
  <si>
    <t>High polished surgical steel double flared flesh tunnel - size 12g to 2'' (2mm - 52mm)</t>
  </si>
  <si>
    <t>Bio flexible eyebrow retainer, 16g (1.2mm) - length 1/4'' to 1/2'' (6mm to 12mm)</t>
  </si>
  <si>
    <t>Exchange Rate THB-THB</t>
  </si>
  <si>
    <t>JS Sourcings</t>
  </si>
  <si>
    <t>Sam Kong</t>
  </si>
  <si>
    <t xml:space="preserve">30/F Room 30-01 / S-01 152 </t>
  </si>
  <si>
    <t>30/F Room 30-01 / S-01 152</t>
  </si>
  <si>
    <t>Chartered Square Building</t>
  </si>
  <si>
    <t>10500 Bangkok</t>
  </si>
  <si>
    <t>Sunny</t>
  </si>
  <si>
    <r>
      <t xml:space="preserve">Discount 40% as per </t>
    </r>
    <r>
      <rPr>
        <b/>
        <sz val="10"/>
        <color indexed="8"/>
        <rFont val="Arial"/>
        <family val="2"/>
      </rPr>
      <t>Platinum Membership</t>
    </r>
    <r>
      <rPr>
        <sz val="10"/>
        <color indexed="8"/>
        <rFont val="Arial"/>
        <family val="2"/>
      </rPr>
      <t xml:space="preserve">:  </t>
    </r>
  </si>
  <si>
    <t xml:space="preserve">Pick up at the shop: </t>
  </si>
  <si>
    <t xml:space="preserve">Credit 90 Days from the day order is picked up. </t>
  </si>
  <si>
    <t>Due Date</t>
  </si>
  <si>
    <t>Five Thousand One Hundred Twenty Three and 00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</si>
</sst>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dd/mmmm/yyyy"/>
    <numFmt numFmtId="165" formatCode="[$-409]d\-mmm\-yy;@"/>
    <numFmt numFmtId="166" formatCode="mm/dd/yyyy"/>
    <numFmt numFmtId="167" formatCode="_-* #,##0.00_-;\-* #,##0.00_-;_-* &quot;-&quot;??_-;_-@_-"/>
  </numFmts>
  <fonts count="4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71">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7" fontId="5" fillId="0" borderId="0" applyFont="0" applyFill="0" applyBorder="0" applyAlignment="0" applyProtection="0"/>
    <xf numFmtId="0" fontId="8" fillId="0" borderId="0"/>
    <xf numFmtId="167"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7" fontId="5" fillId="0" borderId="0" applyFont="0" applyFill="0" applyBorder="0" applyAlignment="0" applyProtection="0"/>
    <xf numFmtId="167"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xf numFmtId="0" fontId="5" fillId="0" borderId="0"/>
    <xf numFmtId="0" fontId="8" fillId="0" borderId="0"/>
    <xf numFmtId="0" fontId="8" fillId="0" borderId="0"/>
    <xf numFmtId="167" fontId="5" fillId="0" borderId="0" applyFont="0" applyFill="0" applyBorder="0" applyAlignment="0" applyProtection="0"/>
    <xf numFmtId="167" fontId="5"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cellStyleXfs>
  <cellXfs count="165">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1" fontId="4" fillId="2" borderId="8" xfId="0" applyNumberFormat="1" applyFont="1" applyFill="1" applyBorder="1" applyAlignment="1">
      <alignment vertical="center"/>
    </xf>
    <xf numFmtId="1" fontId="4" fillId="2" borderId="7" xfId="0" applyNumberFormat="1" applyFont="1" applyFill="1" applyBorder="1" applyAlignment="1">
      <alignment vertical="center"/>
    </xf>
    <xf numFmtId="165" fontId="40" fillId="2" borderId="7" xfId="78" applyNumberFormat="1" applyFont="1" applyFill="1" applyBorder="1" applyAlignment="1">
      <alignment horizontal="center" vertical="center"/>
    </xf>
    <xf numFmtId="1" fontId="21" fillId="2" borderId="6" xfId="78" applyNumberFormat="1" applyFont="1" applyFill="1" applyBorder="1" applyAlignment="1">
      <alignment horizontal="center" vertical="center"/>
    </xf>
    <xf numFmtId="1" fontId="4" fillId="2" borderId="3" xfId="0" applyNumberFormat="1" applyFont="1" applyFill="1" applyBorder="1" applyAlignment="1">
      <alignment vertical="center"/>
    </xf>
    <xf numFmtId="1" fontId="4" fillId="2" borderId="2" xfId="0" applyNumberFormat="1" applyFont="1" applyFill="1" applyBorder="1" applyAlignment="1">
      <alignment vertical="center"/>
    </xf>
    <xf numFmtId="1" fontId="21" fillId="2" borderId="2" xfId="78" applyNumberFormat="1" applyFont="1" applyFill="1" applyBorder="1" applyAlignment="1">
      <alignment vertical="center"/>
    </xf>
    <xf numFmtId="1" fontId="21" fillId="2" borderId="1" xfId="78" applyNumberFormat="1" applyFont="1" applyFill="1" applyBorder="1" applyAlignment="1">
      <alignment vertical="center"/>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5" fontId="4" fillId="2" borderId="21" xfId="0" applyNumberFormat="1" applyFont="1" applyFill="1" applyBorder="1" applyAlignment="1">
      <alignment horizontal="center" vertical="center"/>
    </xf>
    <xf numFmtId="15"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64"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cellXfs>
  <cellStyles count="5371">
    <cellStyle name="Comma 2" xfId="7" xr:uid="{09B176BF-D469-40D0-B281-FCB777296BF1}"/>
    <cellStyle name="Comma 2 2" xfId="4430" xr:uid="{FD5273B4-F0A2-4EE6-A03A-2904D19381F6}"/>
    <cellStyle name="Comma 2 2 2" xfId="4755" xr:uid="{FC48A026-F912-46AD-A36C-9C2BAC4B072F}"/>
    <cellStyle name="Comma 2 2 2 2" xfId="5326" xr:uid="{4EAA3B4A-EADB-4A7D-9C7D-B1B7B2807E22}"/>
    <cellStyle name="Comma 2 2 3" xfId="4591" xr:uid="{F3AEC147-8A6C-4EC7-8BC9-7D72945493E7}"/>
    <cellStyle name="Comma 2 2 4" xfId="5352" xr:uid="{A2B46102-FD45-468E-809C-8D043760019A}"/>
    <cellStyle name="Comma 2 2 5" xfId="5366" xr:uid="{2AE4EF27-D5CA-43F2-8B0B-D08B6CC0A6DB}"/>
    <cellStyle name="Comma 3" xfId="4318" xr:uid="{85BA9554-74D0-4CC1-9236-214A3FD6C4BF}"/>
    <cellStyle name="Comma 3 2" xfId="4432" xr:uid="{CC85870A-92A8-4F7A-9C1E-7ABD732E5323}"/>
    <cellStyle name="Comma 3 2 2" xfId="4756" xr:uid="{70647E42-A0E6-4862-96BC-C5960510D0FC}"/>
    <cellStyle name="Comma 3 2 2 2" xfId="5327" xr:uid="{760C786D-BD21-47A8-A329-58E84B7F97AA}"/>
    <cellStyle name="Comma 3 2 3" xfId="5325" xr:uid="{53914B21-2883-4465-A04A-DC26008029EE}"/>
    <cellStyle name="Comma 3 2 4" xfId="5353" xr:uid="{2A0043C0-3ED5-4640-90AC-D5D98B3FDEF2}"/>
    <cellStyle name="Comma 3 2 5" xfId="5367" xr:uid="{3E0EE54E-F52F-46CD-B916-4EC7EACEA096}"/>
    <cellStyle name="Currency 10" xfId="8" xr:uid="{D1EA6F5D-E631-442D-90AE-9043C70A1C39}"/>
    <cellStyle name="Currency 10 2" xfId="9" xr:uid="{1BF46F26-4E7F-48AB-BC74-3FFF3C884C35}"/>
    <cellStyle name="Currency 10 2 2" xfId="203" xr:uid="{837A0A20-2D3F-4B92-94CB-F879CB678867}"/>
    <cellStyle name="Currency 10 2 2 2" xfId="4616" xr:uid="{9A288726-6813-4FC9-8F9A-5CCED46FAEC8}"/>
    <cellStyle name="Currency 10 2 3" xfId="4511" xr:uid="{19957B0E-323B-4029-BBC2-6C6632182E90}"/>
    <cellStyle name="Currency 10 3" xfId="10" xr:uid="{E5000592-2C1F-405B-9F5E-C7854E7E7B54}"/>
    <cellStyle name="Currency 10 3 2" xfId="204" xr:uid="{D0AB48CE-7CF1-4D23-B28F-1BFFF420D02A}"/>
    <cellStyle name="Currency 10 3 2 2" xfId="4617" xr:uid="{6F910EC1-0886-475E-BA5E-B0692109C124}"/>
    <cellStyle name="Currency 10 3 3" xfId="4512" xr:uid="{973C57E3-D583-4268-BC6C-9E46C64E7066}"/>
    <cellStyle name="Currency 10 4" xfId="205" xr:uid="{06A0EDB3-1A5E-4C35-84DB-0FDB0E752D55}"/>
    <cellStyle name="Currency 10 4 2" xfId="4618" xr:uid="{40E7A1AD-115F-4F77-9216-EBD681B30F20}"/>
    <cellStyle name="Currency 10 5" xfId="4437" xr:uid="{3A3982E9-DD5D-4FFA-97B0-1B45DCB15384}"/>
    <cellStyle name="Currency 10 6" xfId="4510" xr:uid="{54543ACE-29CC-44BC-B478-A86A80B99408}"/>
    <cellStyle name="Currency 11" xfId="11" xr:uid="{1327015F-CEC5-46C6-9A26-8726BDA8DF2B}"/>
    <cellStyle name="Currency 11 2" xfId="12" xr:uid="{90873816-2A04-4E31-9BA8-EBC9FC02E5ED}"/>
    <cellStyle name="Currency 11 2 2" xfId="206" xr:uid="{F5302D38-0338-4735-B78D-226CB316895F}"/>
    <cellStyle name="Currency 11 2 2 2" xfId="4619" xr:uid="{E3F963A4-C120-474D-9396-09859961E611}"/>
    <cellStyle name="Currency 11 2 3" xfId="4514" xr:uid="{E504696F-3381-441E-B316-7C693BE66284}"/>
    <cellStyle name="Currency 11 3" xfId="13" xr:uid="{5A60CBCE-53C5-4246-B919-808A2E4EEAD3}"/>
    <cellStyle name="Currency 11 3 2" xfId="207" xr:uid="{10C05030-CB6F-4E05-B8A1-A419403D80A8}"/>
    <cellStyle name="Currency 11 3 2 2" xfId="4620" xr:uid="{C4F3461D-68FA-425E-965C-368A66111E33}"/>
    <cellStyle name="Currency 11 3 3" xfId="4515" xr:uid="{DA40F476-5605-425C-B350-F3BD80EFC1C8}"/>
    <cellStyle name="Currency 11 4" xfId="208" xr:uid="{11F17028-8069-4E7F-BC10-04A45EED69CD}"/>
    <cellStyle name="Currency 11 4 2" xfId="4621" xr:uid="{AEF252BB-FF9C-4BEB-95B0-B204C5731D34}"/>
    <cellStyle name="Currency 11 5" xfId="4319" xr:uid="{31D6FB5A-68B7-4776-8959-03B39A175DD8}"/>
    <cellStyle name="Currency 11 5 2" xfId="4438" xr:uid="{F6EDC675-C62F-416C-9E1B-BF4C40E9E68E}"/>
    <cellStyle name="Currency 11 5 3" xfId="4720" xr:uid="{9F060128-5371-475A-A95E-000048410469}"/>
    <cellStyle name="Currency 11 5 3 2" xfId="5315" xr:uid="{573D31F7-6D77-4FE7-932F-2DDF6A73D05B}"/>
    <cellStyle name="Currency 11 5 3 3" xfId="4757" xr:uid="{54C62D2E-4A03-49E5-9E41-437F74685D6F}"/>
    <cellStyle name="Currency 11 5 4" xfId="4697" xr:uid="{E5DEF193-0687-4510-B1FE-96634CCD36EA}"/>
    <cellStyle name="Currency 11 6" xfId="4513" xr:uid="{302FBC08-514F-48BC-8BB6-FB15542BBF4F}"/>
    <cellStyle name="Currency 12" xfId="14" xr:uid="{EA80A207-1D21-4F41-9CD2-E2E57FBEA3DB}"/>
    <cellStyle name="Currency 12 2" xfId="15" xr:uid="{DB670AAC-ACC0-4043-AC71-70805BEAD2D1}"/>
    <cellStyle name="Currency 12 2 2" xfId="209" xr:uid="{E2241968-4803-45C8-8046-5FE06B6329DE}"/>
    <cellStyle name="Currency 12 2 2 2" xfId="4622" xr:uid="{823AB9DC-9247-4D98-B347-316F4BDCC2B6}"/>
    <cellStyle name="Currency 12 2 3" xfId="4517" xr:uid="{446FB72C-4510-4D27-A3D4-2C1A51020032}"/>
    <cellStyle name="Currency 12 3" xfId="210" xr:uid="{8066BEA6-74AB-48E9-AA84-F5622E7202D3}"/>
    <cellStyle name="Currency 12 3 2" xfId="4623" xr:uid="{177E0C9E-D701-4795-B897-02847ADE2BF3}"/>
    <cellStyle name="Currency 12 4" xfId="4516" xr:uid="{34E6D52A-3706-43F1-BAEC-34D4AAFF2912}"/>
    <cellStyle name="Currency 13" xfId="16" xr:uid="{C6A8DFB7-C72B-4B8F-8982-44CAAB7D0941}"/>
    <cellStyle name="Currency 13 2" xfId="4321" xr:uid="{0BC1F8CD-27D7-485A-8CC3-B194620BA6AA}"/>
    <cellStyle name="Currency 13 3" xfId="4322" xr:uid="{9B9BE277-8B01-426E-A0E5-559309BB856D}"/>
    <cellStyle name="Currency 13 3 2" xfId="4759" xr:uid="{AF489481-1FEC-4F67-A243-C413ECE92DCF}"/>
    <cellStyle name="Currency 13 4" xfId="4320" xr:uid="{2D0F4ACC-DCB0-457E-92FF-52BFB8F9C50E}"/>
    <cellStyle name="Currency 13 5" xfId="4758" xr:uid="{240464EA-E8C3-4288-9343-B840A980EDBB}"/>
    <cellStyle name="Currency 14" xfId="17" xr:uid="{5D50FA69-EE34-4870-9036-C0BA80C0FF92}"/>
    <cellStyle name="Currency 14 2" xfId="211" xr:uid="{E4025792-D66D-46B2-93DD-BD8ED5CA2139}"/>
    <cellStyle name="Currency 14 2 2" xfId="4624" xr:uid="{D324FD06-78F1-44BC-BF52-D9DF241CFCC3}"/>
    <cellStyle name="Currency 14 3" xfId="4518" xr:uid="{EDE73BFD-05D9-4247-9409-213152DF220F}"/>
    <cellStyle name="Currency 15" xfId="4414" xr:uid="{4103A6B9-1047-41D2-982A-95B9FD4DB870}"/>
    <cellStyle name="Currency 15 2" xfId="5358" xr:uid="{48FB8FC7-3C17-4689-8AB4-AA1E937717E2}"/>
    <cellStyle name="Currency 17" xfId="4323" xr:uid="{F6F8F1B4-9759-4ED0-AB25-B93EECC6FBF9}"/>
    <cellStyle name="Currency 2" xfId="18" xr:uid="{CDD69142-7573-4C48-B99C-2BE4DA4F943E}"/>
    <cellStyle name="Currency 2 2" xfId="19" xr:uid="{D5E9B281-2605-4151-BED6-80360D0EAF13}"/>
    <cellStyle name="Currency 2 2 2" xfId="20" xr:uid="{55FD97C3-5BC9-4F52-9AA8-E5E805EC5BAC}"/>
    <cellStyle name="Currency 2 2 2 2" xfId="21" xr:uid="{F1EF49CF-08B5-4626-95A0-4F4365AEB83C}"/>
    <cellStyle name="Currency 2 2 2 2 2" xfId="4760" xr:uid="{BD75A41C-CD22-449B-92BC-8BFF6E5E3183}"/>
    <cellStyle name="Currency 2 2 2 3" xfId="22" xr:uid="{8AC84B6C-790A-413B-B6B4-026B9D18FF75}"/>
    <cellStyle name="Currency 2 2 2 3 2" xfId="212" xr:uid="{D33E78FA-10AF-4569-8CB9-2992964DFAE8}"/>
    <cellStyle name="Currency 2 2 2 3 2 2" xfId="4625" xr:uid="{549EAE1C-695B-46A7-8431-2D94F7DCCB88}"/>
    <cellStyle name="Currency 2 2 2 3 3" xfId="4521" xr:uid="{64D8B987-6932-4554-ABB4-5BE0989A8FFC}"/>
    <cellStyle name="Currency 2 2 2 4" xfId="213" xr:uid="{C8066BFA-2E88-4A70-9295-0ED154C4AEF0}"/>
    <cellStyle name="Currency 2 2 2 4 2" xfId="4626" xr:uid="{5BD36C8B-616F-4162-9F5A-815315F65567}"/>
    <cellStyle name="Currency 2 2 2 5" xfId="4520" xr:uid="{B7BE3783-E211-486E-8F47-0BB3C996E16A}"/>
    <cellStyle name="Currency 2 2 3" xfId="214" xr:uid="{AD1A0891-629B-4E06-BE55-58F8474CDD19}"/>
    <cellStyle name="Currency 2 2 3 2" xfId="4627" xr:uid="{E3D8A052-E50A-448D-B985-9F06A490B502}"/>
    <cellStyle name="Currency 2 2 4" xfId="4519" xr:uid="{E069ED59-9A20-435D-98B0-70BFF9870DE4}"/>
    <cellStyle name="Currency 2 3" xfId="23" xr:uid="{8A402F31-8E6C-4577-A74C-3DB791A118AE}"/>
    <cellStyle name="Currency 2 3 2" xfId="215" xr:uid="{0619B6C6-8B05-4BEA-8D28-F985B5BBB013}"/>
    <cellStyle name="Currency 2 3 2 2" xfId="4628" xr:uid="{EABE1309-979D-42FD-92D1-32CECCC53D1D}"/>
    <cellStyle name="Currency 2 3 3" xfId="4522" xr:uid="{7C7B99F2-DD57-43DF-B9C6-EFA51A58371F}"/>
    <cellStyle name="Currency 2 4" xfId="216" xr:uid="{61A5C567-3C91-43C8-A4C2-3B39FC034C1B}"/>
    <cellStyle name="Currency 2 4 2" xfId="217" xr:uid="{8C345811-D1B2-46A9-A6C8-F737F1715F61}"/>
    <cellStyle name="Currency 2 5" xfId="218" xr:uid="{A9274BD4-8C0C-4BEC-9BF4-FE850059BE0B}"/>
    <cellStyle name="Currency 2 5 2" xfId="219" xr:uid="{9E350128-2386-48C1-8B59-ABD8B4A4844D}"/>
    <cellStyle name="Currency 2 6" xfId="220" xr:uid="{50058D29-44B0-4E77-86E0-ABF897D47F1C}"/>
    <cellStyle name="Currency 3" xfId="24" xr:uid="{AE3473C5-EC8A-46B3-99F2-801BE05E20AC}"/>
    <cellStyle name="Currency 3 2" xfId="25" xr:uid="{F3A927C2-B41C-4A92-8E01-2A3852126AB1}"/>
    <cellStyle name="Currency 3 2 2" xfId="221" xr:uid="{4356EE61-404C-4D5A-84D4-0BD1316BB945}"/>
    <cellStyle name="Currency 3 2 2 2" xfId="4629" xr:uid="{7236D051-16E8-427D-BF80-91C33274A295}"/>
    <cellStyle name="Currency 3 2 3" xfId="4524" xr:uid="{AE4A1FE6-4B7F-45F8-AF27-3758F8E4501C}"/>
    <cellStyle name="Currency 3 3" xfId="26" xr:uid="{F879FE00-768B-41E4-8C23-2A179465B832}"/>
    <cellStyle name="Currency 3 3 2" xfId="222" xr:uid="{8608D1E1-D8A0-4C83-A3C1-584653601F6D}"/>
    <cellStyle name="Currency 3 3 2 2" xfId="4630" xr:uid="{EE7B7F6B-43E0-47C0-B37B-4F3EEA4C5A66}"/>
    <cellStyle name="Currency 3 3 3" xfId="4525" xr:uid="{EF054A0D-F45D-4FBC-88D1-CBD2DCF3635C}"/>
    <cellStyle name="Currency 3 4" xfId="27" xr:uid="{ED150391-76DF-49CD-9BE0-CD53DFCB890D}"/>
    <cellStyle name="Currency 3 4 2" xfId="223" xr:uid="{470071C1-3CBF-40B0-AD3E-4F3FA06B63CB}"/>
    <cellStyle name="Currency 3 4 2 2" xfId="4631" xr:uid="{2CE63688-7C1E-4B8E-9192-E0DAD6A40504}"/>
    <cellStyle name="Currency 3 4 3" xfId="4526" xr:uid="{F4812385-AAEF-4A33-8E99-5044AC917439}"/>
    <cellStyle name="Currency 3 5" xfId="224" xr:uid="{94C7F316-3245-4820-9CF9-FC06A23A28EB}"/>
    <cellStyle name="Currency 3 5 2" xfId="4632" xr:uid="{0D2B31F5-0384-4FE6-8FA5-4DC408E24921}"/>
    <cellStyle name="Currency 3 6" xfId="4523" xr:uid="{7B6BAC24-EFBB-4756-AF25-4F1DCF096429}"/>
    <cellStyle name="Currency 4" xfId="28" xr:uid="{5DC1BA27-F5EF-44D0-BC06-517481BCBC96}"/>
    <cellStyle name="Currency 4 2" xfId="29" xr:uid="{716E271E-6DE3-4A9D-99FA-1F24FE37FBF8}"/>
    <cellStyle name="Currency 4 2 2" xfId="225" xr:uid="{0BA5205C-81CF-481D-A016-C33E4A2A0844}"/>
    <cellStyle name="Currency 4 2 2 2" xfId="4633" xr:uid="{5ADAD560-5144-4E7A-BB4A-3B65F77A2138}"/>
    <cellStyle name="Currency 4 2 3" xfId="4528" xr:uid="{8279C1EA-4220-45C8-AA31-296980ED9D42}"/>
    <cellStyle name="Currency 4 3" xfId="30" xr:uid="{6539ECC7-5707-4B1B-ACBF-85A4350DB6BF}"/>
    <cellStyle name="Currency 4 3 2" xfId="226" xr:uid="{57F2CCC6-9442-4698-9827-29DFE5378A19}"/>
    <cellStyle name="Currency 4 3 2 2" xfId="4634" xr:uid="{577D6968-B1FD-4A30-8088-E7BD4EF4C125}"/>
    <cellStyle name="Currency 4 3 3" xfId="4529" xr:uid="{5BB6CC37-87D5-4378-838F-03B486C93126}"/>
    <cellStyle name="Currency 4 4" xfId="227" xr:uid="{5BE2882F-5927-4F92-A908-84D8B55CA0D1}"/>
    <cellStyle name="Currency 4 4 2" xfId="4635" xr:uid="{CA06A09E-45D8-404A-846A-B5B5FC12AD24}"/>
    <cellStyle name="Currency 4 5" xfId="4324" xr:uid="{132A13F9-C2CD-4D37-A73A-F8061F142922}"/>
    <cellStyle name="Currency 4 5 2" xfId="4439" xr:uid="{406F20DA-2A21-4653-A30C-51392B7280D9}"/>
    <cellStyle name="Currency 4 5 3" xfId="4721" xr:uid="{21464AA3-1987-40D8-BAF0-BE6B07E4EA4F}"/>
    <cellStyle name="Currency 4 5 3 2" xfId="5316" xr:uid="{290AE275-F3A2-45B7-8081-E6F17C2D465D}"/>
    <cellStyle name="Currency 4 5 3 3" xfId="4761" xr:uid="{AF135158-1053-4A5D-B989-1004CD87C252}"/>
    <cellStyle name="Currency 4 5 4" xfId="4698" xr:uid="{3A29F3C2-D0C5-4258-8929-83A3646F3245}"/>
    <cellStyle name="Currency 4 6" xfId="4527" xr:uid="{33DEBCAE-01A1-4ADE-9327-1901941B72A2}"/>
    <cellStyle name="Currency 5" xfId="31" xr:uid="{A04C50E1-E4EB-43A2-81FB-2417299BDBF5}"/>
    <cellStyle name="Currency 5 2" xfId="32" xr:uid="{7DEC5B01-7ABD-4BF9-978D-5649490090C5}"/>
    <cellStyle name="Currency 5 2 2" xfId="228" xr:uid="{45E4EF7E-4730-4ECF-ABFE-ABD5332AD448}"/>
    <cellStyle name="Currency 5 2 2 2" xfId="4636" xr:uid="{925AB8F4-05A4-4EAD-B5A9-54130CFE8BCB}"/>
    <cellStyle name="Currency 5 2 3" xfId="4530" xr:uid="{83CE6A14-EC53-4568-8694-832AFA8D7898}"/>
    <cellStyle name="Currency 5 3" xfId="4325" xr:uid="{D9A32A27-FC19-4FB2-97A7-0CEDD4AAD93D}"/>
    <cellStyle name="Currency 5 3 2" xfId="4440" xr:uid="{A8BD12B8-8339-419F-A933-92A734A93678}"/>
    <cellStyle name="Currency 5 3 2 2" xfId="5306" xr:uid="{BF963D08-4EB4-447D-9918-936B7B750854}"/>
    <cellStyle name="Currency 5 3 2 3" xfId="4763" xr:uid="{556FDC51-DA28-4CD6-9147-E64CAC5D64B9}"/>
    <cellStyle name="Currency 5 4" xfId="4762" xr:uid="{7F3BAC3F-64E4-4240-AC16-3F9C0E571956}"/>
    <cellStyle name="Currency 6" xfId="33" xr:uid="{75E199EF-EFAC-4E93-A7DA-DC97177D454E}"/>
    <cellStyle name="Currency 6 2" xfId="229" xr:uid="{8404453E-4D5B-44DE-805B-0C1F6A1FE568}"/>
    <cellStyle name="Currency 6 2 2" xfId="4637" xr:uid="{331ACC88-9A8E-4973-83FE-A4480F3D00BB}"/>
    <cellStyle name="Currency 6 3" xfId="4326" xr:uid="{1B4470CF-D978-4156-9457-79BBBBD485EA}"/>
    <cellStyle name="Currency 6 3 2" xfId="4441" xr:uid="{D453E1FA-3118-47F1-B127-C7D555D66CBC}"/>
    <cellStyle name="Currency 6 3 3" xfId="4722" xr:uid="{D9628FE4-F9BB-4561-B162-3BA0BC3AD511}"/>
    <cellStyle name="Currency 6 3 3 2" xfId="5317" xr:uid="{4255FE30-F5DF-4068-B2D3-DA9DE4FBD549}"/>
    <cellStyle name="Currency 6 3 3 3" xfId="4764" xr:uid="{AF70EBAD-12A0-4078-8533-7862C8D42F64}"/>
    <cellStyle name="Currency 6 3 4" xfId="4699" xr:uid="{66B29537-CA94-422F-81E3-934B83BCE3A5}"/>
    <cellStyle name="Currency 6 4" xfId="4531" xr:uid="{7802F83D-AC51-4672-B913-5ACBC2F4CB60}"/>
    <cellStyle name="Currency 7" xfId="34" xr:uid="{6B11783C-6446-49D9-80F8-33A6AFE9678A}"/>
    <cellStyle name="Currency 7 2" xfId="35" xr:uid="{466CC572-4595-42D2-B0C9-FE94463ECB0E}"/>
    <cellStyle name="Currency 7 2 2" xfId="250" xr:uid="{AE137FE3-EE4F-41B8-9C28-D1EBADB18FA9}"/>
    <cellStyle name="Currency 7 2 2 2" xfId="4638" xr:uid="{B20B704B-A3EA-41DF-805B-C169E641EF42}"/>
    <cellStyle name="Currency 7 2 3" xfId="4533" xr:uid="{FFD4E759-38E0-4D29-B3FA-8DDF3BA5DAB0}"/>
    <cellStyle name="Currency 7 3" xfId="230" xr:uid="{4A81DE79-7180-4F3A-B290-54CDA9C767CF}"/>
    <cellStyle name="Currency 7 3 2" xfId="4639" xr:uid="{F549486B-D757-479C-B92D-787013315995}"/>
    <cellStyle name="Currency 7 4" xfId="4442" xr:uid="{660C2B73-42AA-4E5B-A761-AA4FB7805C80}"/>
    <cellStyle name="Currency 7 5" xfId="4532" xr:uid="{705854C2-C5C2-4E68-B887-DFA289E6EB7E}"/>
    <cellStyle name="Currency 8" xfId="36" xr:uid="{53F38E67-EAEB-4CE4-9162-2386BD8504B9}"/>
    <cellStyle name="Currency 8 2" xfId="37" xr:uid="{0B3363D5-2EF0-45BC-BDD1-38FF78534D9C}"/>
    <cellStyle name="Currency 8 2 2" xfId="231" xr:uid="{9ABAF769-FCBB-4541-9AFB-7C63C5041002}"/>
    <cellStyle name="Currency 8 2 2 2" xfId="4640" xr:uid="{908EFBB2-18B2-4F77-9283-C611A5F6C625}"/>
    <cellStyle name="Currency 8 2 3" xfId="4535" xr:uid="{AB9E8D53-26BB-4452-A998-DA86338031CC}"/>
    <cellStyle name="Currency 8 3" xfId="38" xr:uid="{D3933E9E-A273-40A6-B230-CF3EBBAD6542}"/>
    <cellStyle name="Currency 8 3 2" xfId="232" xr:uid="{4B40CDD1-74B0-4D31-A76D-EBFBE8DD00CD}"/>
    <cellStyle name="Currency 8 3 2 2" xfId="4641" xr:uid="{055F500A-32E9-4ED6-B2E8-6650F9B2A69A}"/>
    <cellStyle name="Currency 8 3 3" xfId="4536" xr:uid="{326BFD0F-9041-4384-AEA7-E1664867DF7F}"/>
    <cellStyle name="Currency 8 4" xfId="39" xr:uid="{C6F0B7E1-EE6B-46DB-87CA-E0F1C38D0EF8}"/>
    <cellStyle name="Currency 8 4 2" xfId="233" xr:uid="{48AF8CDC-84FB-4546-890C-9832D087E938}"/>
    <cellStyle name="Currency 8 4 2 2" xfId="4642" xr:uid="{3376EDDD-0EA2-47AA-82FF-0436E55FA7C8}"/>
    <cellStyle name="Currency 8 4 3" xfId="4537" xr:uid="{D22CD1E3-6595-4BEF-9DBB-A59F5A5EBF00}"/>
    <cellStyle name="Currency 8 5" xfId="234" xr:uid="{110F6F92-9636-4955-BB57-757F84741720}"/>
    <cellStyle name="Currency 8 5 2" xfId="4643" xr:uid="{F7B3BA4E-301D-45BD-A1B1-F849E0F5C31B}"/>
    <cellStyle name="Currency 8 6" xfId="4443" xr:uid="{E60DA93E-20B9-4A29-92E6-9BA46DCC0AA4}"/>
    <cellStyle name="Currency 8 7" xfId="4534" xr:uid="{611C4EAC-CD73-4580-8418-99E39CB5A87E}"/>
    <cellStyle name="Currency 9" xfId="40" xr:uid="{30854077-CF14-41B7-8C46-5C4580D93BBC}"/>
    <cellStyle name="Currency 9 2" xfId="41" xr:uid="{189B4CC7-DEB4-401C-839E-749074CC2248}"/>
    <cellStyle name="Currency 9 2 2" xfId="235" xr:uid="{BC9C2EF0-7696-4A3E-A079-9EF65367D813}"/>
    <cellStyle name="Currency 9 2 2 2" xfId="4644" xr:uid="{82887FD2-002D-4D0C-BD94-49060BA0B841}"/>
    <cellStyle name="Currency 9 2 3" xfId="4539" xr:uid="{B5D7DFF9-8ED0-49DD-AB3F-025810E42127}"/>
    <cellStyle name="Currency 9 3" xfId="42" xr:uid="{A4915E6F-9599-47DD-B83D-617C811F7C29}"/>
    <cellStyle name="Currency 9 3 2" xfId="236" xr:uid="{6C9C2266-5E9B-45CC-A238-2D96119C435A}"/>
    <cellStyle name="Currency 9 3 2 2" xfId="4645" xr:uid="{558342DE-FC94-47E6-82E2-6A9D533094CF}"/>
    <cellStyle name="Currency 9 3 3" xfId="4540" xr:uid="{CB10BB37-A583-4E80-B506-677069C606A7}"/>
    <cellStyle name="Currency 9 4" xfId="237" xr:uid="{BD3A6A86-69E2-4D50-A2CE-CAF68E734B13}"/>
    <cellStyle name="Currency 9 4 2" xfId="4646" xr:uid="{D4811C75-999C-47C7-9BEA-9086E8A9FBF5}"/>
    <cellStyle name="Currency 9 5" xfId="4327" xr:uid="{42B62A10-13DB-4D2F-B1B7-18D33E503695}"/>
    <cellStyle name="Currency 9 5 2" xfId="4444" xr:uid="{07792FCA-2FF5-4474-B6DC-EFD6B3DBCFE6}"/>
    <cellStyle name="Currency 9 5 3" xfId="4723" xr:uid="{FDC6BE84-AE4C-4C74-B747-B8142B6B62A7}"/>
    <cellStyle name="Currency 9 5 4" xfId="4700" xr:uid="{ADDF17C3-7C6B-45A1-9DCB-9856BDB75425}"/>
    <cellStyle name="Currency 9 6" xfId="4538" xr:uid="{C5DA6CD1-0536-4C46-B902-22E59FBBE19D}"/>
    <cellStyle name="Hyperlink 2" xfId="6" xr:uid="{6CFFD761-E1C4-4FFC-9C82-FDD569F38491}"/>
    <cellStyle name="Hyperlink 2 2" xfId="5362" xr:uid="{43568CF5-5C39-43DE-A540-AE8B464ECCB6}"/>
    <cellStyle name="Hyperlink 3" xfId="202" xr:uid="{755EAE8F-0E7F-4FE0-99B6-6BCCA25D55A6}"/>
    <cellStyle name="Hyperlink 3 2" xfId="4415" xr:uid="{F8C7B7F6-55B1-4313-84EB-C6BBD94C6439}"/>
    <cellStyle name="Hyperlink 3 3" xfId="4328" xr:uid="{F8F76C6B-5835-49B7-AC2B-9A29239985D8}"/>
    <cellStyle name="Hyperlink 4" xfId="4329" xr:uid="{730A792F-7C9E-47E8-814A-536DA48A12CE}"/>
    <cellStyle name="Hyperlink 4 2" xfId="5356" xr:uid="{FDB04B53-EE8E-45AE-BA99-6566F4C7A57D}"/>
    <cellStyle name="Normal" xfId="0" builtinId="0"/>
    <cellStyle name="Normal 10" xfId="43" xr:uid="{582CDA7A-1FA3-44EC-8BDB-BCBC72F5BB13}"/>
    <cellStyle name="Normal 10 10" xfId="903" xr:uid="{D5A4BD22-2DD0-4412-A22F-9C4CDF6B2277}"/>
    <cellStyle name="Normal 10 10 2" xfId="2508" xr:uid="{0A44111C-8986-4189-8C9B-FF006E2B7F13}"/>
    <cellStyle name="Normal 10 10 2 2" xfId="4331" xr:uid="{427893CD-DCEE-4D0B-B8D3-0EACAF7B1712}"/>
    <cellStyle name="Normal 10 10 2 3" xfId="4675" xr:uid="{D25E82BE-7105-426C-B345-EDE02ABAAF84}"/>
    <cellStyle name="Normal 10 10 3" xfId="2509" xr:uid="{2F069B70-1914-4C6C-952C-5FE530B3E996}"/>
    <cellStyle name="Normal 10 10 4" xfId="2510" xr:uid="{A225D077-BA83-4F46-AB33-C43AF66F9291}"/>
    <cellStyle name="Normal 10 11" xfId="2511" xr:uid="{9D9EA43D-E7BF-4956-B910-E5F0FB2144EF}"/>
    <cellStyle name="Normal 10 11 2" xfId="2512" xr:uid="{598A9AC1-284C-4B6E-9B55-EDA033922BE0}"/>
    <cellStyle name="Normal 10 11 3" xfId="2513" xr:uid="{1B39984F-D6AC-4298-B003-6E2420581135}"/>
    <cellStyle name="Normal 10 11 4" xfId="2514" xr:uid="{11A3A037-108D-4535-9AE7-E3D559D8AB65}"/>
    <cellStyle name="Normal 10 12" xfId="2515" xr:uid="{52733ED5-AB1F-479D-8EDA-835BF647D1F6}"/>
    <cellStyle name="Normal 10 12 2" xfId="2516" xr:uid="{BCC25422-8633-4000-88D2-930D32AC3DC9}"/>
    <cellStyle name="Normal 10 13" xfId="2517" xr:uid="{FADB2C94-91E0-41F3-B8F6-0CA18BD7AFB6}"/>
    <cellStyle name="Normal 10 14" xfId="2518" xr:uid="{709D531A-857B-4B3E-9C51-AAFF7151CAB8}"/>
    <cellStyle name="Normal 10 15" xfId="2519" xr:uid="{C2200E9C-3DEF-429C-994B-6DB598943D7A}"/>
    <cellStyle name="Normal 10 2" xfId="44" xr:uid="{EF0A3DA4-0C05-4547-B11D-28C682629DBB}"/>
    <cellStyle name="Normal 10 2 10" xfId="2520" xr:uid="{C7913BEC-B549-4A9D-8D7F-404920056552}"/>
    <cellStyle name="Normal 10 2 11" xfId="2521" xr:uid="{7078746B-799A-456F-893D-03B8D7402183}"/>
    <cellStyle name="Normal 10 2 2" xfId="45" xr:uid="{FA2A0958-EA8D-4095-B5A1-0C8726E24EDD}"/>
    <cellStyle name="Normal 10 2 2 2" xfId="46" xr:uid="{5FDC154E-447C-434F-A675-0298B2010A53}"/>
    <cellStyle name="Normal 10 2 2 2 2" xfId="238" xr:uid="{4BFC1951-DEF4-4D9C-A3F4-43FFE1C31CDB}"/>
    <cellStyle name="Normal 10 2 2 2 2 2" xfId="454" xr:uid="{784800E3-3774-44E7-898B-51A38C600360}"/>
    <cellStyle name="Normal 10 2 2 2 2 2 2" xfId="455" xr:uid="{10C1A11E-26D2-46D6-993A-D32229C13DB5}"/>
    <cellStyle name="Normal 10 2 2 2 2 2 2 2" xfId="904" xr:uid="{62B79FCC-0982-40A5-808B-32EBE36059C1}"/>
    <cellStyle name="Normal 10 2 2 2 2 2 2 2 2" xfId="905" xr:uid="{5E0EABCE-C157-4120-9761-B228311D4C8B}"/>
    <cellStyle name="Normal 10 2 2 2 2 2 2 3" xfId="906" xr:uid="{A68FC2D7-9141-43C2-A433-BA1DCE0AE7F2}"/>
    <cellStyle name="Normal 10 2 2 2 2 2 3" xfId="907" xr:uid="{77764501-005D-45A2-93FF-C2DF00114A50}"/>
    <cellStyle name="Normal 10 2 2 2 2 2 3 2" xfId="908" xr:uid="{0718C069-68A4-4624-B291-6CD4472D5EA1}"/>
    <cellStyle name="Normal 10 2 2 2 2 2 4" xfId="909" xr:uid="{7282EEE4-7BC2-46AC-829B-0E27F5428E6F}"/>
    <cellStyle name="Normal 10 2 2 2 2 3" xfId="456" xr:uid="{887B554C-12CA-4C55-A912-F261EAC4A534}"/>
    <cellStyle name="Normal 10 2 2 2 2 3 2" xfId="910" xr:uid="{BB93FE3E-EAF2-40F4-9706-B7146AF2AD68}"/>
    <cellStyle name="Normal 10 2 2 2 2 3 2 2" xfId="911" xr:uid="{250F09C1-36F0-4731-830F-4CD01B19F5EC}"/>
    <cellStyle name="Normal 10 2 2 2 2 3 3" xfId="912" xr:uid="{B05C9D59-706C-415C-87A1-EC9CC5D2591C}"/>
    <cellStyle name="Normal 10 2 2 2 2 3 4" xfId="2522" xr:uid="{CD10BC5D-DA8C-4A3A-BB6F-3D6F1AADCA23}"/>
    <cellStyle name="Normal 10 2 2 2 2 4" xfId="913" xr:uid="{18030ECC-6A32-4206-9724-38A6C564036F}"/>
    <cellStyle name="Normal 10 2 2 2 2 4 2" xfId="914" xr:uid="{2A7A21A4-7137-49E7-908C-DC51C53ECE32}"/>
    <cellStyle name="Normal 10 2 2 2 2 5" xfId="915" xr:uid="{455E7BF0-762A-4030-8F13-ACAFE13CC523}"/>
    <cellStyle name="Normal 10 2 2 2 2 6" xfId="2523" xr:uid="{C67525DA-1988-4042-8FC1-F72C49B64A2F}"/>
    <cellStyle name="Normal 10 2 2 2 3" xfId="239" xr:uid="{0C4B872B-844C-45BB-B668-4F7927F65C22}"/>
    <cellStyle name="Normal 10 2 2 2 3 2" xfId="457" xr:uid="{C6D11186-DA56-469E-ADDA-D201D6B489F0}"/>
    <cellStyle name="Normal 10 2 2 2 3 2 2" xfId="458" xr:uid="{5E6E59C4-B94D-4178-A88F-C644A7F01497}"/>
    <cellStyle name="Normal 10 2 2 2 3 2 2 2" xfId="916" xr:uid="{265F54C7-1B5B-4689-A142-B995175FC2FD}"/>
    <cellStyle name="Normal 10 2 2 2 3 2 2 2 2" xfId="917" xr:uid="{9C0E4500-AFA4-4534-8738-3B3DD1CEC64A}"/>
    <cellStyle name="Normal 10 2 2 2 3 2 2 3" xfId="918" xr:uid="{E03492AF-2BB6-4DFB-8AFE-7D7E846A7E1B}"/>
    <cellStyle name="Normal 10 2 2 2 3 2 3" xfId="919" xr:uid="{9053EB3F-28A7-47E9-9EE8-8D4F663E7474}"/>
    <cellStyle name="Normal 10 2 2 2 3 2 3 2" xfId="920" xr:uid="{219A4D0F-DC91-4A8F-A977-33F73444B9FA}"/>
    <cellStyle name="Normal 10 2 2 2 3 2 4" xfId="921" xr:uid="{B165B591-761C-444A-B30A-BF3CFA0001BE}"/>
    <cellStyle name="Normal 10 2 2 2 3 3" xfId="459" xr:uid="{BE6F3640-4DCA-481D-81DA-82C06514A5C2}"/>
    <cellStyle name="Normal 10 2 2 2 3 3 2" xfId="922" xr:uid="{A8E4A5E9-8F4E-41F5-A759-759FB26D0C60}"/>
    <cellStyle name="Normal 10 2 2 2 3 3 2 2" xfId="923" xr:uid="{111365F5-10FC-48B7-90E5-B5D90250AAC9}"/>
    <cellStyle name="Normal 10 2 2 2 3 3 3" xfId="924" xr:uid="{93B7F595-D0FE-4532-9FF7-81FD01481965}"/>
    <cellStyle name="Normal 10 2 2 2 3 4" xfId="925" xr:uid="{FB9B214D-23F7-4AE6-A2D9-FCDEA4266858}"/>
    <cellStyle name="Normal 10 2 2 2 3 4 2" xfId="926" xr:uid="{83F46583-25A3-414A-9E6D-8D3294FE5CDF}"/>
    <cellStyle name="Normal 10 2 2 2 3 5" xfId="927" xr:uid="{5369EA8D-DBC2-431F-815E-7EE86D8E1755}"/>
    <cellStyle name="Normal 10 2 2 2 4" xfId="460" xr:uid="{BC4D0B4F-4CAE-46C7-96C9-2888D3ACB463}"/>
    <cellStyle name="Normal 10 2 2 2 4 2" xfId="461" xr:uid="{5C971123-CA34-4518-8F6F-80FD378082D6}"/>
    <cellStyle name="Normal 10 2 2 2 4 2 2" xfId="928" xr:uid="{6D13AA0A-08B9-4736-B076-AB1061000288}"/>
    <cellStyle name="Normal 10 2 2 2 4 2 2 2" xfId="929" xr:uid="{43BFA1BD-8660-4C65-AED1-EF3E76A9404A}"/>
    <cellStyle name="Normal 10 2 2 2 4 2 3" xfId="930" xr:uid="{E6FAA68D-6CCF-4028-B05A-44233DE1600D}"/>
    <cellStyle name="Normal 10 2 2 2 4 3" xfId="931" xr:uid="{4AD42499-681E-409C-89E0-B487C22D93DD}"/>
    <cellStyle name="Normal 10 2 2 2 4 3 2" xfId="932" xr:uid="{8F121B3A-19FF-4970-B22E-47E79BB98202}"/>
    <cellStyle name="Normal 10 2 2 2 4 4" xfId="933" xr:uid="{D7743AC0-54B1-457F-9AE2-D38DA8BBC373}"/>
    <cellStyle name="Normal 10 2 2 2 5" xfId="462" xr:uid="{1013626E-5215-42FE-BFD5-56AEFB157FB0}"/>
    <cellStyle name="Normal 10 2 2 2 5 2" xfId="934" xr:uid="{7EB47E35-FB59-438F-909C-AAAA9DED2E04}"/>
    <cellStyle name="Normal 10 2 2 2 5 2 2" xfId="935" xr:uid="{006ED53F-4D8E-453E-B367-AF5379D29268}"/>
    <cellStyle name="Normal 10 2 2 2 5 3" xfId="936" xr:uid="{8B78F9D3-8845-44DA-9C74-31E427D04F78}"/>
    <cellStyle name="Normal 10 2 2 2 5 4" xfId="2524" xr:uid="{2C9F052E-5424-4ED8-96D1-D76AF08F6B92}"/>
    <cellStyle name="Normal 10 2 2 2 6" xfId="937" xr:uid="{EE3E30FE-9721-4EE7-8DB2-D908D7E40A59}"/>
    <cellStyle name="Normal 10 2 2 2 6 2" xfId="938" xr:uid="{31AAC4FF-37AF-4141-9D8A-F273BE44FFD3}"/>
    <cellStyle name="Normal 10 2 2 2 7" xfId="939" xr:uid="{EDD53A44-C7E8-4065-A9EE-A85C389B41A4}"/>
    <cellStyle name="Normal 10 2 2 2 8" xfId="2525" xr:uid="{57698778-798F-4BE8-BD14-971DD781D0A1}"/>
    <cellStyle name="Normal 10 2 2 3" xfId="240" xr:uid="{F7012B77-BB3E-4341-BB87-3E795DBC9AF5}"/>
    <cellStyle name="Normal 10 2 2 3 2" xfId="463" xr:uid="{F3110DF3-2108-4E3C-B384-502AA8963FAE}"/>
    <cellStyle name="Normal 10 2 2 3 2 2" xfId="464" xr:uid="{117CEBC6-AA05-4D0A-B4F1-A7E43545F712}"/>
    <cellStyle name="Normal 10 2 2 3 2 2 2" xfId="940" xr:uid="{DF04821A-59D5-46AA-94D8-B0E9975A8CC1}"/>
    <cellStyle name="Normal 10 2 2 3 2 2 2 2" xfId="941" xr:uid="{1674AE69-858F-4CF9-AB70-87E870DD820F}"/>
    <cellStyle name="Normal 10 2 2 3 2 2 3" xfId="942" xr:uid="{65636BBD-EC1A-4E23-9955-B0A4E12BF4D5}"/>
    <cellStyle name="Normal 10 2 2 3 2 3" xfId="943" xr:uid="{4CBDD64D-95A7-4505-99BC-72B7D2B1798D}"/>
    <cellStyle name="Normal 10 2 2 3 2 3 2" xfId="944" xr:uid="{F6C6BA99-9CC6-43ED-9555-FB7B77793D12}"/>
    <cellStyle name="Normal 10 2 2 3 2 4" xfId="945" xr:uid="{4ADB5944-BABD-4DC0-8C8D-94552719BF01}"/>
    <cellStyle name="Normal 10 2 2 3 3" xfId="465" xr:uid="{2F57BC4F-8246-48BA-87E6-9AC9C27F25D6}"/>
    <cellStyle name="Normal 10 2 2 3 3 2" xfId="946" xr:uid="{D9E572CE-D0C2-43D6-A376-C92CA50B717A}"/>
    <cellStyle name="Normal 10 2 2 3 3 2 2" xfId="947" xr:uid="{BF989EAB-2F6E-4387-B870-BC12BB6DEFC4}"/>
    <cellStyle name="Normal 10 2 2 3 3 3" xfId="948" xr:uid="{D04388E5-D948-44D9-AA59-94B2647C9A4E}"/>
    <cellStyle name="Normal 10 2 2 3 3 4" xfId="2526" xr:uid="{2418402D-C67E-49DD-AE18-04BA4BCBCC6D}"/>
    <cellStyle name="Normal 10 2 2 3 4" xfId="949" xr:uid="{4B81D0C0-D1E9-4B46-87D8-9E17930F2DE3}"/>
    <cellStyle name="Normal 10 2 2 3 4 2" xfId="950" xr:uid="{2FE0883E-7BB5-4B7A-B7B6-2661635D12CE}"/>
    <cellStyle name="Normal 10 2 2 3 5" xfId="951" xr:uid="{6FC4F1FF-BC24-4849-8486-14B2C4278B5D}"/>
    <cellStyle name="Normal 10 2 2 3 6" xfId="2527" xr:uid="{24708EDF-9AB9-4F29-A0EB-3B9DDA352109}"/>
    <cellStyle name="Normal 10 2 2 4" xfId="241" xr:uid="{0D0E7AEA-2047-4E8A-9156-57F287474DFC}"/>
    <cellStyle name="Normal 10 2 2 4 2" xfId="466" xr:uid="{43DA941C-7D7E-4BD7-8E30-4FDB670B79F6}"/>
    <cellStyle name="Normal 10 2 2 4 2 2" xfId="467" xr:uid="{3FF26115-9E6A-4592-A5B3-3FA2B343D374}"/>
    <cellStyle name="Normal 10 2 2 4 2 2 2" xfId="952" xr:uid="{274E124F-018C-4D24-A7E8-C85AF9EC5988}"/>
    <cellStyle name="Normal 10 2 2 4 2 2 2 2" xfId="953" xr:uid="{63144D8D-56B5-45BC-8AFF-864F61496E2C}"/>
    <cellStyle name="Normal 10 2 2 4 2 2 3" xfId="954" xr:uid="{8C9EA382-BA34-419B-A43D-F64039007DA9}"/>
    <cellStyle name="Normal 10 2 2 4 2 3" xfId="955" xr:uid="{3EFBCF64-F2B1-46E1-8324-2B08CC443340}"/>
    <cellStyle name="Normal 10 2 2 4 2 3 2" xfId="956" xr:uid="{C006C6CF-3378-4718-A2BD-DB4832F9996D}"/>
    <cellStyle name="Normal 10 2 2 4 2 4" xfId="957" xr:uid="{C3D2C6AB-CEF1-46E5-9ABF-AF456A3B7E12}"/>
    <cellStyle name="Normal 10 2 2 4 3" xfId="468" xr:uid="{A2DA9448-D184-478F-AA07-2F3E8A1D3693}"/>
    <cellStyle name="Normal 10 2 2 4 3 2" xfId="958" xr:uid="{125438B3-8253-462E-A6D8-ECA24DB8AE2F}"/>
    <cellStyle name="Normal 10 2 2 4 3 2 2" xfId="959" xr:uid="{72840E79-F266-475E-B8C0-A3B372FD2242}"/>
    <cellStyle name="Normal 10 2 2 4 3 3" xfId="960" xr:uid="{F66CA920-47FA-4260-99A8-FFF94A7C8D7D}"/>
    <cellStyle name="Normal 10 2 2 4 4" xfId="961" xr:uid="{B6BBBA33-4C1C-4411-9AFE-8B9538716150}"/>
    <cellStyle name="Normal 10 2 2 4 4 2" xfId="962" xr:uid="{3FBC970C-0F23-420C-98DC-38B06D4E4995}"/>
    <cellStyle name="Normal 10 2 2 4 5" xfId="963" xr:uid="{F8A57368-9F48-4C1A-8515-CB125A2DB13C}"/>
    <cellStyle name="Normal 10 2 2 5" xfId="242" xr:uid="{D9CA3D05-D9D1-44B3-B83A-F6D164E37A72}"/>
    <cellStyle name="Normal 10 2 2 5 2" xfId="469" xr:uid="{EF75F878-B060-4697-BC82-192C215DFA42}"/>
    <cellStyle name="Normal 10 2 2 5 2 2" xfId="964" xr:uid="{074A667A-50EB-475E-AE6F-EF2F5A39B5C9}"/>
    <cellStyle name="Normal 10 2 2 5 2 2 2" xfId="965" xr:uid="{00029646-1EE5-4147-8114-A6732D346878}"/>
    <cellStyle name="Normal 10 2 2 5 2 3" xfId="966" xr:uid="{E5F4B31D-EE16-45CE-AE27-1CB152779135}"/>
    <cellStyle name="Normal 10 2 2 5 3" xfId="967" xr:uid="{24A00E00-0E95-41AE-B63D-85BC6FDBF0E4}"/>
    <cellStyle name="Normal 10 2 2 5 3 2" xfId="968" xr:uid="{2F510DE7-237C-4ECC-87B7-51BEA953C213}"/>
    <cellStyle name="Normal 10 2 2 5 4" xfId="969" xr:uid="{20F2B002-E2BB-43AB-9069-6E1D737F3660}"/>
    <cellStyle name="Normal 10 2 2 6" xfId="470" xr:uid="{DEED00EC-33E7-4ECC-9D5E-431137B43C0C}"/>
    <cellStyle name="Normal 10 2 2 6 2" xfId="970" xr:uid="{7FA88967-9A54-45A1-8C63-061DED5C8AEA}"/>
    <cellStyle name="Normal 10 2 2 6 2 2" xfId="971" xr:uid="{AE908C7F-A221-45B5-AE17-351244191508}"/>
    <cellStyle name="Normal 10 2 2 6 2 3" xfId="4333" xr:uid="{23B6FD93-CC2D-4A49-A658-7997E94C9499}"/>
    <cellStyle name="Normal 10 2 2 6 3" xfId="972" xr:uid="{BC3E2463-4F18-449F-A0E1-367A577CE518}"/>
    <cellStyle name="Normal 10 2 2 6 4" xfId="2528" xr:uid="{818F8868-55D5-4F5B-B714-A65F5AE89AD3}"/>
    <cellStyle name="Normal 10 2 2 6 4 2" xfId="4564" xr:uid="{FD4E51D7-6639-4EBB-835D-32B15D7D81C7}"/>
    <cellStyle name="Normal 10 2 2 6 4 3" xfId="4676" xr:uid="{0A793C13-9F3B-461A-B4D0-728884EA4A66}"/>
    <cellStyle name="Normal 10 2 2 6 4 4" xfId="4602" xr:uid="{7E3499A0-5121-4754-B905-9B9764B652AA}"/>
    <cellStyle name="Normal 10 2 2 7" xfId="973" xr:uid="{8917223B-6683-4FCD-B7D1-D5A95D5B8CF6}"/>
    <cellStyle name="Normal 10 2 2 7 2" xfId="974" xr:uid="{44334659-2814-416A-A593-3431EAB9540B}"/>
    <cellStyle name="Normal 10 2 2 8" xfId="975" xr:uid="{FD66480F-D5BC-436C-942E-103151911F3F}"/>
    <cellStyle name="Normal 10 2 2 9" xfId="2529" xr:uid="{7A5BD79E-7E0C-49E9-BA13-7CBF7BD9AD3E}"/>
    <cellStyle name="Normal 10 2 3" xfId="47" xr:uid="{4F22CCFA-FDB0-49EB-86B3-D7C974F7F6C5}"/>
    <cellStyle name="Normal 10 2 3 2" xfId="48" xr:uid="{A289C135-EB0B-4572-9CFD-A43081460DC5}"/>
    <cellStyle name="Normal 10 2 3 2 2" xfId="471" xr:uid="{1F8DF089-5F2B-4A8C-968B-8370A50BC5EC}"/>
    <cellStyle name="Normal 10 2 3 2 2 2" xfId="472" xr:uid="{0DAAD4B8-A0F6-4DF7-93A5-DF719AAB843E}"/>
    <cellStyle name="Normal 10 2 3 2 2 2 2" xfId="976" xr:uid="{F609B03D-CD70-465A-8D71-59A3B9B71A37}"/>
    <cellStyle name="Normal 10 2 3 2 2 2 2 2" xfId="977" xr:uid="{3B2C62DE-86CB-4F0D-98B4-3911C7799D05}"/>
    <cellStyle name="Normal 10 2 3 2 2 2 3" xfId="978" xr:uid="{2153BA96-3F25-4F0C-973A-85C7E79BADFE}"/>
    <cellStyle name="Normal 10 2 3 2 2 3" xfId="979" xr:uid="{8E960041-A6FB-4A48-9EFA-2AF03FDED0BF}"/>
    <cellStyle name="Normal 10 2 3 2 2 3 2" xfId="980" xr:uid="{0D7CE622-985E-4BE3-B608-3AD8409FECEB}"/>
    <cellStyle name="Normal 10 2 3 2 2 4" xfId="981" xr:uid="{4A49442D-4C97-4355-8950-74CDB2D4DACD}"/>
    <cellStyle name="Normal 10 2 3 2 3" xfId="473" xr:uid="{F7A263E1-D866-4F6A-BC6D-B8CFC68262A8}"/>
    <cellStyle name="Normal 10 2 3 2 3 2" xfId="982" xr:uid="{1963134D-DF28-4F65-B8B7-67FD29248860}"/>
    <cellStyle name="Normal 10 2 3 2 3 2 2" xfId="983" xr:uid="{940C90FD-C4FA-487A-A7A1-3898A137BEB7}"/>
    <cellStyle name="Normal 10 2 3 2 3 3" xfId="984" xr:uid="{9A4F452B-7D54-42B0-B0ED-741222DD3C07}"/>
    <cellStyle name="Normal 10 2 3 2 3 4" xfId="2530" xr:uid="{C6865560-BE1E-4708-AA9D-7D95FD815B63}"/>
    <cellStyle name="Normal 10 2 3 2 4" xfId="985" xr:uid="{46A11B58-F2AC-4FE5-9400-17C8E265AC45}"/>
    <cellStyle name="Normal 10 2 3 2 4 2" xfId="986" xr:uid="{4D462BC1-70F2-4DAB-B3D6-6E634856108D}"/>
    <cellStyle name="Normal 10 2 3 2 5" xfId="987" xr:uid="{352F1136-DA58-4930-A8AD-1190D13AF9BE}"/>
    <cellStyle name="Normal 10 2 3 2 6" xfId="2531" xr:uid="{FBED3D17-79AD-4975-8A5D-DAEBB7AB9BA0}"/>
    <cellStyle name="Normal 10 2 3 3" xfId="243" xr:uid="{2A5924AC-EF8E-41C4-BA38-4C48171BF4A0}"/>
    <cellStyle name="Normal 10 2 3 3 2" xfId="474" xr:uid="{5C1657FE-B927-4C15-893E-7712779E6CF3}"/>
    <cellStyle name="Normal 10 2 3 3 2 2" xfId="475" xr:uid="{CD2A5636-284A-4A54-B192-715D24BE3457}"/>
    <cellStyle name="Normal 10 2 3 3 2 2 2" xfId="988" xr:uid="{834E7A2F-0E26-411C-A60B-EE37B80EC608}"/>
    <cellStyle name="Normal 10 2 3 3 2 2 2 2" xfId="989" xr:uid="{E317DB05-4AE6-49F5-B238-84A130BD4FD1}"/>
    <cellStyle name="Normal 10 2 3 3 2 2 3" xfId="990" xr:uid="{40916DD5-C20B-40A4-B640-D272F100CEBF}"/>
    <cellStyle name="Normal 10 2 3 3 2 3" xfId="991" xr:uid="{44FBED75-6AEE-49CB-B821-62D04EBADB16}"/>
    <cellStyle name="Normal 10 2 3 3 2 3 2" xfId="992" xr:uid="{D974BA1C-555A-4411-9127-BD4C9E28C05D}"/>
    <cellStyle name="Normal 10 2 3 3 2 4" xfId="993" xr:uid="{CE115DAF-D0F2-4FAE-8B01-37C25FF70B94}"/>
    <cellStyle name="Normal 10 2 3 3 3" xfId="476" xr:uid="{23BBF623-7B4D-4DB5-9244-3751F893B8A0}"/>
    <cellStyle name="Normal 10 2 3 3 3 2" xfId="994" xr:uid="{D948FF9E-2DCC-4C5A-83E7-290C18BB325A}"/>
    <cellStyle name="Normal 10 2 3 3 3 2 2" xfId="995" xr:uid="{5B24E720-E4FC-4E4F-8F21-BFBF0D899383}"/>
    <cellStyle name="Normal 10 2 3 3 3 3" xfId="996" xr:uid="{AEEA109C-45D4-4635-9315-FBD11FFAF97F}"/>
    <cellStyle name="Normal 10 2 3 3 4" xfId="997" xr:uid="{0B96FC7D-8B70-4F6B-95B6-3CD5A5A12A6A}"/>
    <cellStyle name="Normal 10 2 3 3 4 2" xfId="998" xr:uid="{B1DF9550-2631-49D9-96B9-D12559606F62}"/>
    <cellStyle name="Normal 10 2 3 3 5" xfId="999" xr:uid="{7E0AD552-B0A5-4B9B-B26E-4E290C68C3DB}"/>
    <cellStyle name="Normal 10 2 3 4" xfId="244" xr:uid="{1B27ABF8-5528-4A77-B57E-E906ACF8A8A1}"/>
    <cellStyle name="Normal 10 2 3 4 2" xfId="477" xr:uid="{0325FEE4-F1AD-4955-82BD-64476AD05926}"/>
    <cellStyle name="Normal 10 2 3 4 2 2" xfId="1000" xr:uid="{A142DAEE-499A-42C6-9083-F4A0EB9DB105}"/>
    <cellStyle name="Normal 10 2 3 4 2 2 2" xfId="1001" xr:uid="{5D77DD4E-D465-46FD-8E7A-96806188156D}"/>
    <cellStyle name="Normal 10 2 3 4 2 3" xfId="1002" xr:uid="{1E8A3F36-0298-445D-AE3E-5D299DF58549}"/>
    <cellStyle name="Normal 10 2 3 4 3" xfId="1003" xr:uid="{48C4E704-4093-4F03-9E4A-D011FF732FE4}"/>
    <cellStyle name="Normal 10 2 3 4 3 2" xfId="1004" xr:uid="{F5C2C36F-89CA-40BA-94B7-D5690B86335C}"/>
    <cellStyle name="Normal 10 2 3 4 4" xfId="1005" xr:uid="{2E564166-1894-4F48-A550-A5290493B170}"/>
    <cellStyle name="Normal 10 2 3 5" xfId="478" xr:uid="{3E839954-6572-426B-B7AE-61374FCA92C4}"/>
    <cellStyle name="Normal 10 2 3 5 2" xfId="1006" xr:uid="{5C4BEB87-F0B2-4EA5-8476-0D0B71ABFCED}"/>
    <cellStyle name="Normal 10 2 3 5 2 2" xfId="1007" xr:uid="{6F92F28D-CCC5-441B-9FC6-A6964E58A194}"/>
    <cellStyle name="Normal 10 2 3 5 2 3" xfId="4334" xr:uid="{38174796-C234-467E-B31C-74003BE4133F}"/>
    <cellStyle name="Normal 10 2 3 5 3" xfId="1008" xr:uid="{66D9D79B-F919-4D53-A5B8-006BF1850BDA}"/>
    <cellStyle name="Normal 10 2 3 5 4" xfId="2532" xr:uid="{EA325F6B-E37A-4F21-9214-58A5E4802E90}"/>
    <cellStyle name="Normal 10 2 3 5 4 2" xfId="4565" xr:uid="{7C59AF9F-E78A-463D-96B4-235741DD31D8}"/>
    <cellStyle name="Normal 10 2 3 5 4 3" xfId="4677" xr:uid="{2BD0EE67-34B4-44E8-B7B1-33E7570E845A}"/>
    <cellStyle name="Normal 10 2 3 5 4 4" xfId="4603" xr:uid="{3A9FB0F6-65FA-41E5-8FAA-84A5ED152227}"/>
    <cellStyle name="Normal 10 2 3 6" xfId="1009" xr:uid="{DF638EFE-5C3D-49D6-8D4A-05E3D1EF0E67}"/>
    <cellStyle name="Normal 10 2 3 6 2" xfId="1010" xr:uid="{0B2C74EB-4778-48B2-A0B0-65EBA19B97B4}"/>
    <cellStyle name="Normal 10 2 3 7" xfId="1011" xr:uid="{3831CCDE-AD13-41AC-8594-913ADB5D4179}"/>
    <cellStyle name="Normal 10 2 3 8" xfId="2533" xr:uid="{7D3D6C9D-C4DF-4796-A421-5C95DC084437}"/>
    <cellStyle name="Normal 10 2 4" xfId="49" xr:uid="{24DA195F-6541-49BF-BFEA-A0952B67FB53}"/>
    <cellStyle name="Normal 10 2 4 2" xfId="429" xr:uid="{CE904C20-D1DA-4329-856A-44FD21B0C52D}"/>
    <cellStyle name="Normal 10 2 4 2 2" xfId="479" xr:uid="{71C9C792-EAE6-4AA1-B162-FBEE0CA2B7D2}"/>
    <cellStyle name="Normal 10 2 4 2 2 2" xfId="1012" xr:uid="{A1337366-5ABA-4299-8F86-C2D9FE59A420}"/>
    <cellStyle name="Normal 10 2 4 2 2 2 2" xfId="1013" xr:uid="{1A6B3604-CA9D-4EAF-A9BE-27BA9987757F}"/>
    <cellStyle name="Normal 10 2 4 2 2 3" xfId="1014" xr:uid="{D5C45269-8811-43CB-9110-442218ED9486}"/>
    <cellStyle name="Normal 10 2 4 2 2 4" xfId="2534" xr:uid="{4AF845EB-5422-4285-ACEA-E24A90D21014}"/>
    <cellStyle name="Normal 10 2 4 2 3" xfId="1015" xr:uid="{B9BF5B30-1A9A-4979-86E7-C99B00EC936D}"/>
    <cellStyle name="Normal 10 2 4 2 3 2" xfId="1016" xr:uid="{73CAAC69-2294-4827-B5FF-D417C2539CA7}"/>
    <cellStyle name="Normal 10 2 4 2 4" xfId="1017" xr:uid="{279F3383-8F9B-439E-B1FD-3937086BA664}"/>
    <cellStyle name="Normal 10 2 4 2 5" xfId="2535" xr:uid="{82268440-DF9E-4774-96E3-0428973C83EE}"/>
    <cellStyle name="Normal 10 2 4 3" xfId="480" xr:uid="{3827CF46-6F9A-4100-A952-25667A36C8ED}"/>
    <cellStyle name="Normal 10 2 4 3 2" xfId="1018" xr:uid="{6D9DC398-6A3C-4355-8068-2F90FADB4A59}"/>
    <cellStyle name="Normal 10 2 4 3 2 2" xfId="1019" xr:uid="{991C7FCB-60FE-4291-8CBE-7FD0F76F2740}"/>
    <cellStyle name="Normal 10 2 4 3 3" xfId="1020" xr:uid="{066810C0-137D-4B88-9FA2-A659BE63C9AE}"/>
    <cellStyle name="Normal 10 2 4 3 4" xfId="2536" xr:uid="{040A2402-0BB5-4F90-9EC3-70892430B5F7}"/>
    <cellStyle name="Normal 10 2 4 4" xfId="1021" xr:uid="{B8AE89DA-4EAB-40D8-9151-318B93241CA9}"/>
    <cellStyle name="Normal 10 2 4 4 2" xfId="1022" xr:uid="{C1119951-41B3-4CDC-8627-2F6F048C72AA}"/>
    <cellStyle name="Normal 10 2 4 4 3" xfId="2537" xr:uid="{22C8868F-C47B-414A-A48D-4D5AE8C677EE}"/>
    <cellStyle name="Normal 10 2 4 4 4" xfId="2538" xr:uid="{1BC9DB9E-C696-451A-9BBA-1E2D84406B6A}"/>
    <cellStyle name="Normal 10 2 4 5" xfId="1023" xr:uid="{3B77F68B-47D7-42EC-9B53-879E38B274FB}"/>
    <cellStyle name="Normal 10 2 4 6" xfId="2539" xr:uid="{5EAC95FC-5F82-4FE7-A62C-D648C25A5C8C}"/>
    <cellStyle name="Normal 10 2 4 7" xfId="2540" xr:uid="{E938D5CB-004D-41D2-A8A0-22528D8B1E57}"/>
    <cellStyle name="Normal 10 2 5" xfId="245" xr:uid="{3B84ADE5-2C82-4E4E-8595-15CAE2DE919E}"/>
    <cellStyle name="Normal 10 2 5 2" xfId="481" xr:uid="{0D8515F9-B104-4F1D-BB0D-B4E7D1519A6F}"/>
    <cellStyle name="Normal 10 2 5 2 2" xfId="482" xr:uid="{2CE5ECCA-7E8B-467E-9796-807482F907A8}"/>
    <cellStyle name="Normal 10 2 5 2 2 2" xfId="1024" xr:uid="{C5A96BBB-ABF7-4D39-A3B9-497822A1E71A}"/>
    <cellStyle name="Normal 10 2 5 2 2 2 2" xfId="1025" xr:uid="{F89EB98F-8CA1-40CB-9244-344F6ECC84FC}"/>
    <cellStyle name="Normal 10 2 5 2 2 3" xfId="1026" xr:uid="{C40AF5A1-751B-41D1-9676-F014545DD253}"/>
    <cellStyle name="Normal 10 2 5 2 3" xfId="1027" xr:uid="{6168E024-E4D4-4153-AC7E-C8EEF90F18BA}"/>
    <cellStyle name="Normal 10 2 5 2 3 2" xfId="1028" xr:uid="{9E4A3CC9-BFC0-46C7-B5E4-B9864B3355BD}"/>
    <cellStyle name="Normal 10 2 5 2 4" xfId="1029" xr:uid="{D5F41C19-A325-46FB-B588-11E1BD96F6CA}"/>
    <cellStyle name="Normal 10 2 5 3" xfId="483" xr:uid="{2DD7FFE6-28E7-4800-9006-4777BF5A6667}"/>
    <cellStyle name="Normal 10 2 5 3 2" xfId="1030" xr:uid="{BAF51199-707B-4F53-817D-15BA37516AB4}"/>
    <cellStyle name="Normal 10 2 5 3 2 2" xfId="1031" xr:uid="{60CA58B0-A7A4-4F7A-B160-E15CB16DC61F}"/>
    <cellStyle name="Normal 10 2 5 3 3" xfId="1032" xr:uid="{26418E71-5755-419D-B8D7-AD30CED16554}"/>
    <cellStyle name="Normal 10 2 5 3 4" xfId="2541" xr:uid="{E6D1FEF5-AE21-4F2A-A47D-FA45D26F62B5}"/>
    <cellStyle name="Normal 10 2 5 4" xfId="1033" xr:uid="{A7AF3F96-33CE-414E-AAAA-43A8FC9E69FF}"/>
    <cellStyle name="Normal 10 2 5 4 2" xfId="1034" xr:uid="{E2A23347-47A1-4192-975D-BF36F00CFA4C}"/>
    <cellStyle name="Normal 10 2 5 5" xfId="1035" xr:uid="{BF42F3C6-0C37-4CB8-BD80-8372678961C1}"/>
    <cellStyle name="Normal 10 2 5 6" xfId="2542" xr:uid="{59D67DC7-7A80-4048-A28C-E990DF856E4D}"/>
    <cellStyle name="Normal 10 2 6" xfId="246" xr:uid="{BF25C535-C7E1-446C-B37B-18B9EE5CE8AC}"/>
    <cellStyle name="Normal 10 2 6 2" xfId="484" xr:uid="{6286BA42-2812-4113-A88D-6633B193CDC9}"/>
    <cellStyle name="Normal 10 2 6 2 2" xfId="1036" xr:uid="{227646E7-4CEB-432E-B25E-6BCB35CDAEDE}"/>
    <cellStyle name="Normal 10 2 6 2 2 2" xfId="1037" xr:uid="{15B79682-99A5-4D7B-BF22-74F126BFBF87}"/>
    <cellStyle name="Normal 10 2 6 2 3" xfId="1038" xr:uid="{5CFFD2FE-F1BA-47E1-BE05-96BC33F24EF7}"/>
    <cellStyle name="Normal 10 2 6 2 4" xfId="2543" xr:uid="{308504AB-EF9B-4C69-ABFB-62FBE95ED2F9}"/>
    <cellStyle name="Normal 10 2 6 3" xfId="1039" xr:uid="{3BF0BDC3-8F15-4803-8AC1-E23270A4D836}"/>
    <cellStyle name="Normal 10 2 6 3 2" xfId="1040" xr:uid="{32326BB3-AEC5-4A17-AC00-1E902368D5FD}"/>
    <cellStyle name="Normal 10 2 6 4" xfId="1041" xr:uid="{839E7CC7-2886-42DA-A171-37358F5BD11D}"/>
    <cellStyle name="Normal 10 2 6 5" xfId="2544" xr:uid="{F25EFD15-974E-4091-B39E-0006D7788963}"/>
    <cellStyle name="Normal 10 2 7" xfId="485" xr:uid="{F468C05E-79E1-4D30-A18D-69FEF533DF62}"/>
    <cellStyle name="Normal 10 2 7 2" xfId="1042" xr:uid="{89DA329E-4767-46DB-A811-4B51E0F1AF1F}"/>
    <cellStyle name="Normal 10 2 7 2 2" xfId="1043" xr:uid="{25AAE4B6-FEFD-42F5-94D6-A63F33F057CF}"/>
    <cellStyle name="Normal 10 2 7 2 3" xfId="4332" xr:uid="{D4700849-C9E1-485A-AE2A-16EBB1B2763D}"/>
    <cellStyle name="Normal 10 2 7 3" xfId="1044" xr:uid="{86DACAA4-B756-46FA-B38A-B17E090D4198}"/>
    <cellStyle name="Normal 10 2 7 4" xfId="2545" xr:uid="{E105AEFC-E82F-4699-AE8E-B33130099D78}"/>
    <cellStyle name="Normal 10 2 7 4 2" xfId="4563" xr:uid="{E2CCEFB0-DE77-4DF5-BDD2-85572F8B9BC4}"/>
    <cellStyle name="Normal 10 2 7 4 3" xfId="4678" xr:uid="{7D4EBF0F-F3E0-446A-9D7A-9D0156D81ED7}"/>
    <cellStyle name="Normal 10 2 7 4 4" xfId="4601" xr:uid="{0F037A0D-263C-4C4A-ABDC-296718CFE992}"/>
    <cellStyle name="Normal 10 2 8" xfId="1045" xr:uid="{C0E10879-ACC1-4F7C-82CD-258C33B2C51C}"/>
    <cellStyle name="Normal 10 2 8 2" xfId="1046" xr:uid="{61F7F57C-6072-4116-9556-C6D72A04B12E}"/>
    <cellStyle name="Normal 10 2 8 3" xfId="2546" xr:uid="{3675905A-74B5-42C9-A6AD-D8842B584B36}"/>
    <cellStyle name="Normal 10 2 8 4" xfId="2547" xr:uid="{5CB03664-6ADE-4269-8DBC-DF7106EEE793}"/>
    <cellStyle name="Normal 10 2 9" xfId="1047" xr:uid="{310956F3-1C86-440C-94AF-FBEE614AD229}"/>
    <cellStyle name="Normal 10 3" xfId="50" xr:uid="{B0099B17-F9D0-41F9-A119-65BA718AE07A}"/>
    <cellStyle name="Normal 10 3 10" xfId="2548" xr:uid="{425867DC-D220-40F3-8876-2D9798A19CBD}"/>
    <cellStyle name="Normal 10 3 11" xfId="2549" xr:uid="{64A222E5-4DA9-4BA3-95EA-12FC33F9A66D}"/>
    <cellStyle name="Normal 10 3 2" xfId="51" xr:uid="{44090E3E-8431-4F2D-B0B2-EC46A0DB7CEB}"/>
    <cellStyle name="Normal 10 3 2 2" xfId="52" xr:uid="{D852AA9D-F03B-4CD8-9B37-824BBAE2FABE}"/>
    <cellStyle name="Normal 10 3 2 2 2" xfId="247" xr:uid="{5BEF32D0-73CE-489F-8A32-DA3CBCA94910}"/>
    <cellStyle name="Normal 10 3 2 2 2 2" xfId="486" xr:uid="{3F453740-9924-4F2A-BAE0-B9CAA685205C}"/>
    <cellStyle name="Normal 10 3 2 2 2 2 2" xfId="1048" xr:uid="{A87B7FD9-9CB0-4369-A0D7-0F2DE1A77BC1}"/>
    <cellStyle name="Normal 10 3 2 2 2 2 2 2" xfId="1049" xr:uid="{6F064DEF-3610-46D2-939C-1CB04DC3646C}"/>
    <cellStyle name="Normal 10 3 2 2 2 2 3" xfId="1050" xr:uid="{0044ABDA-B2B2-4DCB-AE24-706A9A49E80A}"/>
    <cellStyle name="Normal 10 3 2 2 2 2 4" xfId="2550" xr:uid="{392456B9-299E-4327-98D2-B299AFA62C6E}"/>
    <cellStyle name="Normal 10 3 2 2 2 3" xfId="1051" xr:uid="{2EEAE91B-80BD-48FA-BFD8-0E41EA9C1DAB}"/>
    <cellStyle name="Normal 10 3 2 2 2 3 2" xfId="1052" xr:uid="{98E4BAC6-0033-469F-ACB7-7F1CA8BB53AF}"/>
    <cellStyle name="Normal 10 3 2 2 2 3 3" xfId="2551" xr:uid="{19B65DCD-05F6-406C-A838-DF5FFC6BFAB9}"/>
    <cellStyle name="Normal 10 3 2 2 2 3 4" xfId="2552" xr:uid="{DCFC6EA9-C6AD-4DF2-9F4E-5055A467C63E}"/>
    <cellStyle name="Normal 10 3 2 2 2 4" xfId="1053" xr:uid="{50B9A8A8-81EB-464D-AE4A-3A65DE94143C}"/>
    <cellStyle name="Normal 10 3 2 2 2 5" xfId="2553" xr:uid="{ED486E04-8093-4EC5-958E-DCAFB390455A}"/>
    <cellStyle name="Normal 10 3 2 2 2 6" xfId="2554" xr:uid="{BF6A43A8-5840-4BAF-A0E2-1D4842907E7E}"/>
    <cellStyle name="Normal 10 3 2 2 3" xfId="487" xr:uid="{9967499A-01C4-4489-91E0-30EDC1758F19}"/>
    <cellStyle name="Normal 10 3 2 2 3 2" xfId="1054" xr:uid="{1B9A05EC-978B-4E70-BA36-3555163680A7}"/>
    <cellStyle name="Normal 10 3 2 2 3 2 2" xfId="1055" xr:uid="{1574ED90-6411-445A-9CC0-6679DD88753C}"/>
    <cellStyle name="Normal 10 3 2 2 3 2 3" xfId="2555" xr:uid="{3A98CD28-0B8A-4520-8816-A8D1346BEF5F}"/>
    <cellStyle name="Normal 10 3 2 2 3 2 4" xfId="2556" xr:uid="{7C14C9B7-C324-4969-ADD2-91CB954B0DFF}"/>
    <cellStyle name="Normal 10 3 2 2 3 3" xfId="1056" xr:uid="{A495CA36-86F6-43EB-989F-CB9A131C35C2}"/>
    <cellStyle name="Normal 10 3 2 2 3 4" xfId="2557" xr:uid="{EE7A4B11-5451-405C-B03E-9F666E559AEB}"/>
    <cellStyle name="Normal 10 3 2 2 3 5" xfId="2558" xr:uid="{3014AE1B-A84A-43E4-A32B-1AEA8FEDC1F6}"/>
    <cellStyle name="Normal 10 3 2 2 4" xfId="1057" xr:uid="{E98D1690-CA83-4F3C-B029-59C5E9206E9E}"/>
    <cellStyle name="Normal 10 3 2 2 4 2" xfId="1058" xr:uid="{7BE6DB0D-B1E6-425F-818E-C3DBF02BBF8B}"/>
    <cellStyle name="Normal 10 3 2 2 4 3" xfId="2559" xr:uid="{A4A733E2-3BFD-4EDB-80A4-227E89338732}"/>
    <cellStyle name="Normal 10 3 2 2 4 4" xfId="2560" xr:uid="{92046E27-18C6-4A62-A31A-C6D9C272B56B}"/>
    <cellStyle name="Normal 10 3 2 2 5" xfId="1059" xr:uid="{DB89138B-6008-43D5-B840-A846D9D8B34E}"/>
    <cellStyle name="Normal 10 3 2 2 5 2" xfId="2561" xr:uid="{0D0D6201-302D-4856-9A87-6B175906E3C0}"/>
    <cellStyle name="Normal 10 3 2 2 5 3" xfId="2562" xr:uid="{FBC34DE9-5721-45CB-A94F-9F31D53FCD3F}"/>
    <cellStyle name="Normal 10 3 2 2 5 4" xfId="2563" xr:uid="{81BC3F8B-CD24-47EB-94D5-36379092941F}"/>
    <cellStyle name="Normal 10 3 2 2 6" xfId="2564" xr:uid="{A17E94AF-B410-497D-B616-A15795CC275C}"/>
    <cellStyle name="Normal 10 3 2 2 7" xfId="2565" xr:uid="{8AA492E8-357E-4EFC-AF8F-FDFCF3157495}"/>
    <cellStyle name="Normal 10 3 2 2 8" xfId="2566" xr:uid="{0B219C46-6F56-4897-8A06-047CA3DDA52D}"/>
    <cellStyle name="Normal 10 3 2 3" xfId="248" xr:uid="{9F49CF60-3DF9-49E4-B595-B71B49160FD8}"/>
    <cellStyle name="Normal 10 3 2 3 2" xfId="488" xr:uid="{BD69A264-F50E-417E-A762-06A1F6940A2B}"/>
    <cellStyle name="Normal 10 3 2 3 2 2" xfId="489" xr:uid="{2C030E3E-5753-4593-BC33-612555BBA4D0}"/>
    <cellStyle name="Normal 10 3 2 3 2 2 2" xfId="1060" xr:uid="{23D875D5-A605-4B61-88E3-C0315C244A1F}"/>
    <cellStyle name="Normal 10 3 2 3 2 2 2 2" xfId="1061" xr:uid="{F0AE15D6-1E52-4A29-AF77-66351696DA2E}"/>
    <cellStyle name="Normal 10 3 2 3 2 2 3" xfId="1062" xr:uid="{532F0A64-C987-4BEB-877E-013951A7BA0A}"/>
    <cellStyle name="Normal 10 3 2 3 2 3" xfId="1063" xr:uid="{C4B33AE0-868E-4AD5-B5AC-B3F17B42FE58}"/>
    <cellStyle name="Normal 10 3 2 3 2 3 2" xfId="1064" xr:uid="{271883E8-E28F-4445-B8E8-803CDE14D0EB}"/>
    <cellStyle name="Normal 10 3 2 3 2 4" xfId="1065" xr:uid="{4125353F-7ECA-45B8-A533-459573FE6B61}"/>
    <cellStyle name="Normal 10 3 2 3 3" xfId="490" xr:uid="{6A5E8D4E-B5C8-4604-A56C-B870E34E31AB}"/>
    <cellStyle name="Normal 10 3 2 3 3 2" xfId="1066" xr:uid="{22297CDC-AF2B-4DCA-8C88-69E96AC73C6A}"/>
    <cellStyle name="Normal 10 3 2 3 3 2 2" xfId="1067" xr:uid="{874D7F40-5FF3-485D-B603-8413E0B10977}"/>
    <cellStyle name="Normal 10 3 2 3 3 3" xfId="1068" xr:uid="{65764B8B-989A-4F46-B8F1-55E4C35C2E9A}"/>
    <cellStyle name="Normal 10 3 2 3 3 4" xfId="2567" xr:uid="{2132B942-299A-406C-8EC7-FE107734B9B8}"/>
    <cellStyle name="Normal 10 3 2 3 4" xfId="1069" xr:uid="{474D8E91-E496-4DB4-9C9F-13944713E5D4}"/>
    <cellStyle name="Normal 10 3 2 3 4 2" xfId="1070" xr:uid="{BCA17D72-4A17-403F-91AA-9E19AEDF1013}"/>
    <cellStyle name="Normal 10 3 2 3 5" xfId="1071" xr:uid="{AE9615A3-4D19-4B3A-8E6E-5093A1A2E159}"/>
    <cellStyle name="Normal 10 3 2 3 6" xfId="2568" xr:uid="{9B898AFF-85E6-4A8A-8BF6-050CC7A64898}"/>
    <cellStyle name="Normal 10 3 2 4" xfId="249" xr:uid="{893D03B7-A158-427E-81DE-D6A95588AAC1}"/>
    <cellStyle name="Normal 10 3 2 4 2" xfId="491" xr:uid="{B37ABD8A-5BD0-4D08-985F-EEAAB6B417C0}"/>
    <cellStyle name="Normal 10 3 2 4 2 2" xfId="1072" xr:uid="{00B835DC-48B8-49BB-A7AC-160975ED68E1}"/>
    <cellStyle name="Normal 10 3 2 4 2 2 2" xfId="1073" xr:uid="{21350C2A-B7BB-406E-A7A7-96AABA12A5F0}"/>
    <cellStyle name="Normal 10 3 2 4 2 3" xfId="1074" xr:uid="{7C02663A-6C21-450F-AC8E-EDDF832D436E}"/>
    <cellStyle name="Normal 10 3 2 4 2 4" xfId="2569" xr:uid="{7A29CBD6-38FE-434B-A11F-9DC9C71F9368}"/>
    <cellStyle name="Normal 10 3 2 4 3" xfId="1075" xr:uid="{243B77B7-84EE-447C-A961-AEBE389839DA}"/>
    <cellStyle name="Normal 10 3 2 4 3 2" xfId="1076" xr:uid="{EE22FC7B-58F2-4E43-82D5-9D84D7CDA511}"/>
    <cellStyle name="Normal 10 3 2 4 4" xfId="1077" xr:uid="{EB76553A-3875-45F6-8C3E-474FAADFEF26}"/>
    <cellStyle name="Normal 10 3 2 4 5" xfId="2570" xr:uid="{E681EF92-2AD2-4E5F-A781-48AA1D07FC67}"/>
    <cellStyle name="Normal 10 3 2 5" xfId="251" xr:uid="{955F2CC2-3439-48DE-BC24-5BDD77BADA4C}"/>
    <cellStyle name="Normal 10 3 2 5 2" xfId="1078" xr:uid="{2C208762-407B-4919-BCF8-93EA9C9D98D2}"/>
    <cellStyle name="Normal 10 3 2 5 2 2" xfId="1079" xr:uid="{0307E67B-1881-4E51-BD56-2B0B0CEE9E43}"/>
    <cellStyle name="Normal 10 3 2 5 3" xfId="1080" xr:uid="{FC2E6918-9550-41CB-984B-314D903009F8}"/>
    <cellStyle name="Normal 10 3 2 5 4" xfId="2571" xr:uid="{56B25F25-E627-4168-9064-3220CC14B31D}"/>
    <cellStyle name="Normal 10 3 2 6" xfId="1081" xr:uid="{135B0EE7-DB24-49B2-9480-BE420DAC9AF7}"/>
    <cellStyle name="Normal 10 3 2 6 2" xfId="1082" xr:uid="{B3D95A1A-8E76-4212-9CFE-94DFCD7355E0}"/>
    <cellStyle name="Normal 10 3 2 6 3" xfId="2572" xr:uid="{54078330-1635-49A3-BCAD-378864DCF8C8}"/>
    <cellStyle name="Normal 10 3 2 6 4" xfId="2573" xr:uid="{7AAE9E1C-7E54-45F0-8962-D4A32327360A}"/>
    <cellStyle name="Normal 10 3 2 7" xfId="1083" xr:uid="{8F7EFC33-22C3-4987-81D3-D73185F6CD98}"/>
    <cellStyle name="Normal 10 3 2 8" xfId="2574" xr:uid="{068895C2-CD5D-4C94-80FF-F37613EBBB1D}"/>
    <cellStyle name="Normal 10 3 2 9" xfId="2575" xr:uid="{52E03ED2-EB53-4D3A-90F6-61771E32F5C8}"/>
    <cellStyle name="Normal 10 3 3" xfId="53" xr:uid="{93CBDD5F-553F-484F-A6F5-0B28622A44F6}"/>
    <cellStyle name="Normal 10 3 3 2" xfId="54" xr:uid="{9D5AE4ED-41EA-442F-A927-E16BEA64FF33}"/>
    <cellStyle name="Normal 10 3 3 2 2" xfId="492" xr:uid="{F3615878-1FB2-4893-991D-D27788109773}"/>
    <cellStyle name="Normal 10 3 3 2 2 2" xfId="1084" xr:uid="{39219E0C-B191-44DC-B321-F09E0CF7FADD}"/>
    <cellStyle name="Normal 10 3 3 2 2 2 2" xfId="1085" xr:uid="{7312E47D-DC54-416B-B01D-767948941215}"/>
    <cellStyle name="Normal 10 3 3 2 2 2 2 2" xfId="4445" xr:uid="{09BEFC31-C2B3-4091-A329-73ACA92FF284}"/>
    <cellStyle name="Normal 10 3 3 2 2 2 3" xfId="4446" xr:uid="{80C19048-354C-4F87-8C14-8DD21E74DD90}"/>
    <cellStyle name="Normal 10 3 3 2 2 3" xfId="1086" xr:uid="{FABCC0F1-2778-4A85-A13D-0F4A49F39A3D}"/>
    <cellStyle name="Normal 10 3 3 2 2 3 2" xfId="4447" xr:uid="{F318048B-336D-4DDC-91A8-8746BD9D2C1A}"/>
    <cellStyle name="Normal 10 3 3 2 2 4" xfId="2576" xr:uid="{377127E0-12B4-412F-B9A3-59EF4CBFAFBE}"/>
    <cellStyle name="Normal 10 3 3 2 3" xfId="1087" xr:uid="{A9CA2732-7F1F-438A-ABC7-6840D72A2954}"/>
    <cellStyle name="Normal 10 3 3 2 3 2" xfId="1088" xr:uid="{BB8CE6EB-E39E-4390-8CB1-7BC2D534E3AE}"/>
    <cellStyle name="Normal 10 3 3 2 3 2 2" xfId="4448" xr:uid="{C9CDA3FB-1F82-4EBB-8A06-D4B69E66265F}"/>
    <cellStyle name="Normal 10 3 3 2 3 3" xfId="2577" xr:uid="{D82C0BEA-4D7D-4217-B9B9-FF256123ADCE}"/>
    <cellStyle name="Normal 10 3 3 2 3 4" xfId="2578" xr:uid="{C4B8AC9C-014D-4409-B983-86D6A928301E}"/>
    <cellStyle name="Normal 10 3 3 2 4" xfId="1089" xr:uid="{4BEA1B4D-50AD-4EE2-8363-E87505593CFF}"/>
    <cellStyle name="Normal 10 3 3 2 4 2" xfId="4449" xr:uid="{597E0C66-0E37-4487-AAE6-12CB869EB7BB}"/>
    <cellStyle name="Normal 10 3 3 2 5" xfId="2579" xr:uid="{B5129AE9-4C1A-420C-9658-72315A0C444B}"/>
    <cellStyle name="Normal 10 3 3 2 6" xfId="2580" xr:uid="{E557283B-7235-44E2-BC9B-E34EF9653446}"/>
    <cellStyle name="Normal 10 3 3 3" xfId="252" xr:uid="{2492E760-A70E-43EF-B3B5-218C24D901CC}"/>
    <cellStyle name="Normal 10 3 3 3 2" xfId="1090" xr:uid="{8BD3C37A-8568-4F7A-A89F-B60C977766B1}"/>
    <cellStyle name="Normal 10 3 3 3 2 2" xfId="1091" xr:uid="{15D0851C-E67B-4C80-8B13-FA3F233DBF58}"/>
    <cellStyle name="Normal 10 3 3 3 2 2 2" xfId="4450" xr:uid="{C82D8EA3-5CA1-4538-9DAE-04B6FE805DCB}"/>
    <cellStyle name="Normal 10 3 3 3 2 3" xfId="2581" xr:uid="{11C35B76-E0A4-43B9-AAEF-22825135B539}"/>
    <cellStyle name="Normal 10 3 3 3 2 4" xfId="2582" xr:uid="{803A303E-69BD-43E3-BDCE-F6BD7269D9E7}"/>
    <cellStyle name="Normal 10 3 3 3 3" xfId="1092" xr:uid="{2161502D-6C7C-41F2-942B-767F57E64787}"/>
    <cellStyle name="Normal 10 3 3 3 3 2" xfId="4451" xr:uid="{2726EC8B-8603-4B0E-8655-DCBD929DCF81}"/>
    <cellStyle name="Normal 10 3 3 3 4" xfId="2583" xr:uid="{B27BA81E-E90C-4A68-8C3E-A6F6DE0550E1}"/>
    <cellStyle name="Normal 10 3 3 3 5" xfId="2584" xr:uid="{ADAB47D0-1E1D-400E-8FBD-0647F989E8FC}"/>
    <cellStyle name="Normal 10 3 3 4" xfId="1093" xr:uid="{D380281E-ADB7-4A93-A515-57763F463E88}"/>
    <cellStyle name="Normal 10 3 3 4 2" xfId="1094" xr:uid="{C4831B5F-BBDE-4F96-9560-96AEF6BB140B}"/>
    <cellStyle name="Normal 10 3 3 4 2 2" xfId="4452" xr:uid="{25F93DD8-D322-4945-9865-F12750A5DB6C}"/>
    <cellStyle name="Normal 10 3 3 4 3" xfId="2585" xr:uid="{79D3E123-C8E4-471E-9B5A-98DE20C8B8A7}"/>
    <cellStyle name="Normal 10 3 3 4 4" xfId="2586" xr:uid="{25743FC1-F25A-462F-9A1C-84AEA0EB17FF}"/>
    <cellStyle name="Normal 10 3 3 5" xfId="1095" xr:uid="{4F2E2697-7CF3-4FEC-A1CA-35D2B2AFC052}"/>
    <cellStyle name="Normal 10 3 3 5 2" xfId="2587" xr:uid="{41666BE9-CEA1-48B8-B1DE-BA0EAA5715B4}"/>
    <cellStyle name="Normal 10 3 3 5 3" xfId="2588" xr:uid="{3689372A-A863-4F85-82F0-FEAEF42DA9BB}"/>
    <cellStyle name="Normal 10 3 3 5 4" xfId="2589" xr:uid="{C41701B1-18A8-4E52-A6C8-E24B9205B5E3}"/>
    <cellStyle name="Normal 10 3 3 6" xfId="2590" xr:uid="{39E54E9F-87D7-46F8-9BA0-2A7E37B94453}"/>
    <cellStyle name="Normal 10 3 3 7" xfId="2591" xr:uid="{D97B55FA-9E9C-47FD-AEF5-0EA7A9459C0C}"/>
    <cellStyle name="Normal 10 3 3 8" xfId="2592" xr:uid="{CB1F62C7-BD4D-4A06-BD15-B3A55FA0EBA1}"/>
    <cellStyle name="Normal 10 3 4" xfId="55" xr:uid="{8562C74E-8A3D-407B-920B-A6703A4F3562}"/>
    <cellStyle name="Normal 10 3 4 2" xfId="493" xr:uid="{96AFC8D2-0CF2-4642-B42A-34166AA40E69}"/>
    <cellStyle name="Normal 10 3 4 2 2" xfId="494" xr:uid="{47E0B3FD-9C90-4CE4-AE58-7E3EB7251AA7}"/>
    <cellStyle name="Normal 10 3 4 2 2 2" xfId="1096" xr:uid="{A4D91AE9-9AC2-4BC5-B5AA-F3FF6AA5F13B}"/>
    <cellStyle name="Normal 10 3 4 2 2 2 2" xfId="1097" xr:uid="{3AC37E8C-1DE0-4F19-926B-F9132193DC1B}"/>
    <cellStyle name="Normal 10 3 4 2 2 3" xfId="1098" xr:uid="{42E98A33-A6F5-4667-88B7-0109CBFA446A}"/>
    <cellStyle name="Normal 10 3 4 2 2 4" xfId="2593" xr:uid="{99AE53BE-F518-4B24-B9AB-A08539322AF0}"/>
    <cellStyle name="Normal 10 3 4 2 3" xfId="1099" xr:uid="{A6D27D50-FAB3-43B9-A4E9-F80AABADAB2E}"/>
    <cellStyle name="Normal 10 3 4 2 3 2" xfId="1100" xr:uid="{5571841C-3A65-48F5-A47E-89AA1FC1067E}"/>
    <cellStyle name="Normal 10 3 4 2 4" xfId="1101" xr:uid="{84C575E9-9662-4B2C-938B-69B946135AE1}"/>
    <cellStyle name="Normal 10 3 4 2 5" xfId="2594" xr:uid="{7BB1A3BA-DDDB-469F-BB0E-1E46D595CC72}"/>
    <cellStyle name="Normal 10 3 4 3" xfId="495" xr:uid="{00293152-E4B0-4143-9F32-72876CE45CCB}"/>
    <cellStyle name="Normal 10 3 4 3 2" xfId="1102" xr:uid="{B1ED9203-3769-423B-A90C-20C1E55DA438}"/>
    <cellStyle name="Normal 10 3 4 3 2 2" xfId="1103" xr:uid="{616959B8-084B-4DE3-A38B-217E6BC17EE5}"/>
    <cellStyle name="Normal 10 3 4 3 3" xfId="1104" xr:uid="{C2E7B8F0-7E7D-4684-BB5A-0EDD86C6D1B3}"/>
    <cellStyle name="Normal 10 3 4 3 4" xfId="2595" xr:uid="{4792DBD0-7935-48E2-87DF-C2578EA6487B}"/>
    <cellStyle name="Normal 10 3 4 4" xfId="1105" xr:uid="{3AA1DB6C-5050-4B2B-B11B-79648C08B8FB}"/>
    <cellStyle name="Normal 10 3 4 4 2" xfId="1106" xr:uid="{6CC39FF8-3D71-4473-9B56-E9827B4CEA9A}"/>
    <cellStyle name="Normal 10 3 4 4 3" xfId="2596" xr:uid="{63039368-0863-4EDE-96B7-CD58BF25F8B2}"/>
    <cellStyle name="Normal 10 3 4 4 4" xfId="2597" xr:uid="{D2BCE05E-20F0-4746-8E41-2B4EB43A1AB3}"/>
    <cellStyle name="Normal 10 3 4 5" xfId="1107" xr:uid="{901BB959-50BC-4212-B9F3-D10CE7A27746}"/>
    <cellStyle name="Normal 10 3 4 6" xfId="2598" xr:uid="{723B076F-EB57-41D6-B6C0-C5D4B7358417}"/>
    <cellStyle name="Normal 10 3 4 7" xfId="2599" xr:uid="{E3E5E8E2-A35A-462C-A791-4A77B205EFC0}"/>
    <cellStyle name="Normal 10 3 5" xfId="253" xr:uid="{3A58FAA8-7F1B-4414-95BA-07D7ED1CB174}"/>
    <cellStyle name="Normal 10 3 5 2" xfId="496" xr:uid="{31FCA6D7-50C1-4224-BA7F-BCD541B32483}"/>
    <cellStyle name="Normal 10 3 5 2 2" xfId="1108" xr:uid="{E9502C04-C64B-4F0B-B6AB-2CBC6303B443}"/>
    <cellStyle name="Normal 10 3 5 2 2 2" xfId="1109" xr:uid="{D5C51876-5002-499A-B08D-FB4DED61A3AF}"/>
    <cellStyle name="Normal 10 3 5 2 3" xfId="1110" xr:uid="{51E29301-665B-4D70-A064-5F47CD341951}"/>
    <cellStyle name="Normal 10 3 5 2 4" xfId="2600" xr:uid="{90909372-AFED-45E4-B128-20043C1721D0}"/>
    <cellStyle name="Normal 10 3 5 3" xfId="1111" xr:uid="{1A8DDD08-BB97-456A-949F-5EEB32013130}"/>
    <cellStyle name="Normal 10 3 5 3 2" xfId="1112" xr:uid="{74E3932F-1E96-4E2C-9181-B5E3A62E0132}"/>
    <cellStyle name="Normal 10 3 5 3 3" xfId="2601" xr:uid="{AF9C1E50-FAB2-4A8A-8382-F2E48DAC7109}"/>
    <cellStyle name="Normal 10 3 5 3 4" xfId="2602" xr:uid="{479C661A-1C39-4CB8-9745-86DB70D4FCDD}"/>
    <cellStyle name="Normal 10 3 5 4" xfId="1113" xr:uid="{7BC97894-2BE5-40BC-8AE6-7A3F01B4D718}"/>
    <cellStyle name="Normal 10 3 5 5" xfId="2603" xr:uid="{2BA2DA7B-0CCA-41A2-A6A9-884E4C790CC3}"/>
    <cellStyle name="Normal 10 3 5 6" xfId="2604" xr:uid="{1D389048-3C26-4FD7-965A-F9CE86D750F0}"/>
    <cellStyle name="Normal 10 3 6" xfId="254" xr:uid="{B5AF7461-AF80-4C0E-AAE6-40B226B36B95}"/>
    <cellStyle name="Normal 10 3 6 2" xfId="1114" xr:uid="{C94A5C3A-0A21-42D1-9D12-FB637E71F77B}"/>
    <cellStyle name="Normal 10 3 6 2 2" xfId="1115" xr:uid="{277F7412-9514-4071-8B61-1E264E622EE8}"/>
    <cellStyle name="Normal 10 3 6 2 3" xfId="2605" xr:uid="{66B59AB7-9610-43D8-A10E-CCA0C8E38F30}"/>
    <cellStyle name="Normal 10 3 6 2 4" xfId="2606" xr:uid="{8EAC9DE5-BF16-4E49-8417-9F0ACFE34947}"/>
    <cellStyle name="Normal 10 3 6 3" xfId="1116" xr:uid="{D851DDAB-1124-4433-8218-818A296DEEE6}"/>
    <cellStyle name="Normal 10 3 6 4" xfId="2607" xr:uid="{324B06E4-05C4-4617-BD0B-8B52C9018D85}"/>
    <cellStyle name="Normal 10 3 6 5" xfId="2608" xr:uid="{72EDEA92-F84B-4E55-9D3C-8B55224D861F}"/>
    <cellStyle name="Normal 10 3 7" xfId="1117" xr:uid="{BBECE0C9-8184-47CC-A398-6F9EA17C7DF1}"/>
    <cellStyle name="Normal 10 3 7 2" xfId="1118" xr:uid="{E0C44668-8CA7-41A5-B4DE-B7926947B9E9}"/>
    <cellStyle name="Normal 10 3 7 3" xfId="2609" xr:uid="{3AC40AF0-E54F-4503-BAEA-7F38C35F6746}"/>
    <cellStyle name="Normal 10 3 7 4" xfId="2610" xr:uid="{532FE4B1-FE6D-4C46-A6FF-05DEAB424BB4}"/>
    <cellStyle name="Normal 10 3 8" xfId="1119" xr:uid="{70229637-656C-4D5A-874C-ECAF45D331F2}"/>
    <cellStyle name="Normal 10 3 8 2" xfId="2611" xr:uid="{B1123146-6FD3-4032-91A0-929E22CEA91B}"/>
    <cellStyle name="Normal 10 3 8 3" xfId="2612" xr:uid="{C9589647-CF95-4116-B943-48706B179918}"/>
    <cellStyle name="Normal 10 3 8 4" xfId="2613" xr:uid="{9C2FE83F-6131-42DB-A890-1DF04269473B}"/>
    <cellStyle name="Normal 10 3 9" xfId="2614" xr:uid="{FBEEBF53-6F61-436C-907A-D4784ADC4B1D}"/>
    <cellStyle name="Normal 10 4" xfId="56" xr:uid="{9E21E7EE-C4F7-44AB-8407-BF9C54B72DB8}"/>
    <cellStyle name="Normal 10 4 10" xfId="2615" xr:uid="{F3E924E9-0A3A-453E-B3BE-63BAB9260AEB}"/>
    <cellStyle name="Normal 10 4 11" xfId="2616" xr:uid="{14D136B3-E028-491C-90B4-82B507B1B956}"/>
    <cellStyle name="Normal 10 4 2" xfId="57" xr:uid="{BD585A95-F6A7-41F6-BF72-90459D01AB4F}"/>
    <cellStyle name="Normal 10 4 2 2" xfId="255" xr:uid="{F1851B82-D7B9-4570-91E0-EFB9DEB55507}"/>
    <cellStyle name="Normal 10 4 2 2 2" xfId="497" xr:uid="{0B431B41-7496-498E-ABC7-2521A053D065}"/>
    <cellStyle name="Normal 10 4 2 2 2 2" xfId="498" xr:uid="{53F8768B-AEC2-4B56-AB3F-DF9A7370DA87}"/>
    <cellStyle name="Normal 10 4 2 2 2 2 2" xfId="1120" xr:uid="{EB7901BF-84A4-4F72-8CD8-1CC56E307109}"/>
    <cellStyle name="Normal 10 4 2 2 2 2 3" xfId="2617" xr:uid="{07E11953-AAA6-4CB8-83C6-3ECA5920C139}"/>
    <cellStyle name="Normal 10 4 2 2 2 2 4" xfId="2618" xr:uid="{4A18EA77-42D8-4C2A-BFAE-409D073CAB74}"/>
    <cellStyle name="Normal 10 4 2 2 2 3" xfId="1121" xr:uid="{77331537-0EA4-4BD5-A6DA-178B4990903E}"/>
    <cellStyle name="Normal 10 4 2 2 2 3 2" xfId="2619" xr:uid="{87386DCB-819D-4916-834A-1E6B409A4ACF}"/>
    <cellStyle name="Normal 10 4 2 2 2 3 3" xfId="2620" xr:uid="{7D9C4B2E-83A3-4C24-8AA4-B985B5B5B0DC}"/>
    <cellStyle name="Normal 10 4 2 2 2 3 4" xfId="2621" xr:uid="{F0632DC2-7CF2-449E-8605-C9C77D7FD280}"/>
    <cellStyle name="Normal 10 4 2 2 2 4" xfId="2622" xr:uid="{687A9462-4CAE-4AA6-B39B-14615B10588B}"/>
    <cellStyle name="Normal 10 4 2 2 2 5" xfId="2623" xr:uid="{9EC272D4-4D85-4184-85E3-3196DF1E415F}"/>
    <cellStyle name="Normal 10 4 2 2 2 6" xfId="2624" xr:uid="{1AF8AA0C-5334-48F7-8A0B-3C628581F9C3}"/>
    <cellStyle name="Normal 10 4 2 2 3" xfId="499" xr:uid="{110E6691-1093-488C-8D33-B1872E0BB976}"/>
    <cellStyle name="Normal 10 4 2 2 3 2" xfId="1122" xr:uid="{63D36F00-5BB3-46EE-AC92-9728B85892A8}"/>
    <cellStyle name="Normal 10 4 2 2 3 2 2" xfId="2625" xr:uid="{67024752-4BB5-469A-9EE0-54D1B0CC1EAA}"/>
    <cellStyle name="Normal 10 4 2 2 3 2 3" xfId="2626" xr:uid="{568AC84B-A561-4B28-8594-9E67A2270F1C}"/>
    <cellStyle name="Normal 10 4 2 2 3 2 4" xfId="2627" xr:uid="{3BBAA27D-946A-46F6-8A46-F5DB31EA6FC4}"/>
    <cellStyle name="Normal 10 4 2 2 3 3" xfId="2628" xr:uid="{BAF1BD39-7717-47AE-9CC1-2D23C7ACF7A1}"/>
    <cellStyle name="Normal 10 4 2 2 3 4" xfId="2629" xr:uid="{D23EA61F-D5EE-46A3-A6C2-61380B26B04C}"/>
    <cellStyle name="Normal 10 4 2 2 3 5" xfId="2630" xr:uid="{C82D9326-10C4-427D-A8A5-4A176944AB56}"/>
    <cellStyle name="Normal 10 4 2 2 4" xfId="1123" xr:uid="{44E08269-19A9-43C3-883B-2BF56015133A}"/>
    <cellStyle name="Normal 10 4 2 2 4 2" xfId="2631" xr:uid="{C5CCA788-4C9B-4C97-B365-1E2EC234B2DD}"/>
    <cellStyle name="Normal 10 4 2 2 4 3" xfId="2632" xr:uid="{7F4F2E2E-AED3-4061-9FE7-C1D51292A844}"/>
    <cellStyle name="Normal 10 4 2 2 4 4" xfId="2633" xr:uid="{7ACE3EAE-FB8C-4FED-8D61-E3CE8A2C4249}"/>
    <cellStyle name="Normal 10 4 2 2 5" xfId="2634" xr:uid="{CD77A569-8CC1-4898-95E0-55D5B3823C88}"/>
    <cellStyle name="Normal 10 4 2 2 5 2" xfId="2635" xr:uid="{0FA1EF97-D215-43E7-B43A-D399DFB89980}"/>
    <cellStyle name="Normal 10 4 2 2 5 3" xfId="2636" xr:uid="{F40CF084-E461-410D-9C30-8511FEEDB245}"/>
    <cellStyle name="Normal 10 4 2 2 5 4" xfId="2637" xr:uid="{8797C45C-922B-48B5-BC04-A64A936C3C4A}"/>
    <cellStyle name="Normal 10 4 2 2 6" xfId="2638" xr:uid="{22DD145D-D869-4013-B8EF-D29DDEEC91A6}"/>
    <cellStyle name="Normal 10 4 2 2 7" xfId="2639" xr:uid="{422107E3-86B1-48AE-A20C-BAC16CBBF522}"/>
    <cellStyle name="Normal 10 4 2 2 8" xfId="2640" xr:uid="{3AE32535-8F68-4FAB-94F6-4B1F312B2432}"/>
    <cellStyle name="Normal 10 4 2 3" xfId="500" xr:uid="{BF3A1C25-985B-46CB-BF7D-58112D553D9B}"/>
    <cellStyle name="Normal 10 4 2 3 2" xfId="501" xr:uid="{7472BBCE-6BF5-496A-9D04-ADF6CE7A8420}"/>
    <cellStyle name="Normal 10 4 2 3 2 2" xfId="502" xr:uid="{5372E6F7-B4F2-40AC-B053-36300C21D3F1}"/>
    <cellStyle name="Normal 10 4 2 3 2 3" xfId="2641" xr:uid="{C6883388-0B78-400D-A723-DC59A6F4CDA7}"/>
    <cellStyle name="Normal 10 4 2 3 2 4" xfId="2642" xr:uid="{3E4534FD-3EA8-487F-9EDD-A41E2E229637}"/>
    <cellStyle name="Normal 10 4 2 3 3" xfId="503" xr:uid="{9833E5B8-04E4-491E-B3E2-8BCA1395894D}"/>
    <cellStyle name="Normal 10 4 2 3 3 2" xfId="2643" xr:uid="{01538B10-1E51-46DE-A799-4739F384F338}"/>
    <cellStyle name="Normal 10 4 2 3 3 3" xfId="2644" xr:uid="{1EABEE40-F2E0-4A9B-8C2A-37DE7BB9A22F}"/>
    <cellStyle name="Normal 10 4 2 3 3 4" xfId="2645" xr:uid="{3FDE2F3B-426B-41EF-B55B-82960DA5607B}"/>
    <cellStyle name="Normal 10 4 2 3 4" xfId="2646" xr:uid="{53792B55-2CE5-425B-9C8C-6428FE05D440}"/>
    <cellStyle name="Normal 10 4 2 3 5" xfId="2647" xr:uid="{2096396A-0130-4ADA-B188-2A8B44D01B7E}"/>
    <cellStyle name="Normal 10 4 2 3 6" xfId="2648" xr:uid="{F6E14319-7C6A-44CD-BC9C-0ECB26285205}"/>
    <cellStyle name="Normal 10 4 2 4" xfId="504" xr:uid="{2E4416B5-4252-439C-82C7-9D4F7852570F}"/>
    <cellStyle name="Normal 10 4 2 4 2" xfId="505" xr:uid="{FBE91E90-04EF-4FD3-9254-951FB4684002}"/>
    <cellStyle name="Normal 10 4 2 4 2 2" xfId="2649" xr:uid="{E8E077D4-9398-4779-91C3-5616DCF6167E}"/>
    <cellStyle name="Normal 10 4 2 4 2 3" xfId="2650" xr:uid="{F5677B38-1E3B-4E03-8C43-517D3090461A}"/>
    <cellStyle name="Normal 10 4 2 4 2 4" xfId="2651" xr:uid="{378FFE5F-F7AC-43C0-8F5F-264F41A04309}"/>
    <cellStyle name="Normal 10 4 2 4 3" xfId="2652" xr:uid="{EE8349EC-DCEC-46C0-93C6-5CF59B0286DC}"/>
    <cellStyle name="Normal 10 4 2 4 4" xfId="2653" xr:uid="{BDA7B228-C6CF-4197-98B9-BD945C140407}"/>
    <cellStyle name="Normal 10 4 2 4 5" xfId="2654" xr:uid="{51D5C0CD-01FD-4DDD-AF1F-ACBB83939334}"/>
    <cellStyle name="Normal 10 4 2 5" xfId="506" xr:uid="{7DE44173-011F-4B05-8CE6-0DD5E883B8B5}"/>
    <cellStyle name="Normal 10 4 2 5 2" xfId="2655" xr:uid="{7F0A538A-9A83-4DCF-BA1C-BEE2DCDF815D}"/>
    <cellStyle name="Normal 10 4 2 5 3" xfId="2656" xr:uid="{B4991B3E-D31F-4F6C-8C25-E74DE63B0268}"/>
    <cellStyle name="Normal 10 4 2 5 4" xfId="2657" xr:uid="{F529FB5B-DB3C-47A2-90F0-E44969E64919}"/>
    <cellStyle name="Normal 10 4 2 6" xfId="2658" xr:uid="{3F0F5608-3A3C-4F60-B77D-DB915B5279D8}"/>
    <cellStyle name="Normal 10 4 2 6 2" xfId="2659" xr:uid="{CB8CAA64-C519-4167-964E-E5BF55904CAD}"/>
    <cellStyle name="Normal 10 4 2 6 3" xfId="2660" xr:uid="{0855BA97-6801-490A-B6D2-E90C493AC3E2}"/>
    <cellStyle name="Normal 10 4 2 6 4" xfId="2661" xr:uid="{F254426E-BD66-4AB1-8A9B-40C117B1717E}"/>
    <cellStyle name="Normal 10 4 2 7" xfId="2662" xr:uid="{788D037F-C5B6-4BFF-A00E-CB7D5950F3E2}"/>
    <cellStyle name="Normal 10 4 2 8" xfId="2663" xr:uid="{6CC506B7-1576-4BDD-A6A1-5823492AE701}"/>
    <cellStyle name="Normal 10 4 2 9" xfId="2664" xr:uid="{91A029F7-03E6-4043-B5A4-229314E1AE45}"/>
    <cellStyle name="Normal 10 4 3" xfId="256" xr:uid="{1AC4A2FD-3361-4723-BB16-226403E3AE54}"/>
    <cellStyle name="Normal 10 4 3 2" xfId="507" xr:uid="{10007B0A-B86C-4FF4-8F64-EDF6694C8477}"/>
    <cellStyle name="Normal 10 4 3 2 2" xfId="508" xr:uid="{2E371618-D633-41EC-AB25-5E9979B46716}"/>
    <cellStyle name="Normal 10 4 3 2 2 2" xfId="1124" xr:uid="{7C3B4FB8-F991-4304-AC08-2F2D3AA0767C}"/>
    <cellStyle name="Normal 10 4 3 2 2 2 2" xfId="1125" xr:uid="{D0C37B08-3A49-41FA-9EAF-40BD5381EA17}"/>
    <cellStyle name="Normal 10 4 3 2 2 3" xfId="1126" xr:uid="{1B878698-E813-46C4-8A9E-3CBBD3ABCD32}"/>
    <cellStyle name="Normal 10 4 3 2 2 4" xfId="2665" xr:uid="{D141A80D-FDDC-4D05-8AA3-3BE951F0DFAE}"/>
    <cellStyle name="Normal 10 4 3 2 3" xfId="1127" xr:uid="{C6C0C6B1-937E-4FB6-8AFA-A3B3D95C1A2A}"/>
    <cellStyle name="Normal 10 4 3 2 3 2" xfId="1128" xr:uid="{CF6A14D7-4D8C-4B65-9D05-572E2F65FC85}"/>
    <cellStyle name="Normal 10 4 3 2 3 3" xfId="2666" xr:uid="{0FF6789F-6D91-45D8-B7AA-CFD703F848F7}"/>
    <cellStyle name="Normal 10 4 3 2 3 4" xfId="2667" xr:uid="{BAC2DBA6-80F0-4FA4-984B-CDAD093E5BCD}"/>
    <cellStyle name="Normal 10 4 3 2 4" xfId="1129" xr:uid="{992DB751-A3BA-4FD9-B72E-FDE6536E3012}"/>
    <cellStyle name="Normal 10 4 3 2 5" xfId="2668" xr:uid="{323B109B-00B7-4DE2-BED5-FB9123DEB808}"/>
    <cellStyle name="Normal 10 4 3 2 6" xfId="2669" xr:uid="{5B9D7310-EDA8-46B5-BB57-C06ED1692891}"/>
    <cellStyle name="Normal 10 4 3 3" xfId="509" xr:uid="{2C684DFD-63C0-4129-880A-7ED0FD8D0B55}"/>
    <cellStyle name="Normal 10 4 3 3 2" xfId="1130" xr:uid="{3C52754D-BE61-48FF-94E3-9B0C0FE8603A}"/>
    <cellStyle name="Normal 10 4 3 3 2 2" xfId="1131" xr:uid="{7E638D63-701C-4CF4-A76C-9246C41EA562}"/>
    <cellStyle name="Normal 10 4 3 3 2 3" xfId="2670" xr:uid="{A60D9044-6D0C-484D-B2BE-2EA658AEEA73}"/>
    <cellStyle name="Normal 10 4 3 3 2 4" xfId="2671" xr:uid="{75012AD6-AD6C-4B8A-BF07-24388599E8E0}"/>
    <cellStyle name="Normal 10 4 3 3 3" xfId="1132" xr:uid="{89A57636-4A65-4160-9201-8F5C6454F49F}"/>
    <cellStyle name="Normal 10 4 3 3 4" xfId="2672" xr:uid="{AD077751-E620-47F8-9E80-CBA1F631EFE1}"/>
    <cellStyle name="Normal 10 4 3 3 5" xfId="2673" xr:uid="{A25C7272-9720-4EF1-BD8F-67C810A95475}"/>
    <cellStyle name="Normal 10 4 3 4" xfId="1133" xr:uid="{CF402DBC-6068-4B05-929B-00CA0C85AAD4}"/>
    <cellStyle name="Normal 10 4 3 4 2" xfId="1134" xr:uid="{F7A3CBD2-7ADA-4FFE-9E5A-24C3212E40AB}"/>
    <cellStyle name="Normal 10 4 3 4 3" xfId="2674" xr:uid="{D1ED6314-52C5-4A97-A08E-6082A6F85301}"/>
    <cellStyle name="Normal 10 4 3 4 4" xfId="2675" xr:uid="{0DDCE451-4403-4EFC-9789-A62535A067D4}"/>
    <cellStyle name="Normal 10 4 3 5" xfId="1135" xr:uid="{3A3C6B91-4B0F-4885-82B1-C7F2D2E6F20F}"/>
    <cellStyle name="Normal 10 4 3 5 2" xfId="2676" xr:uid="{46F1FCA8-4C2E-4466-A16B-4075A3DF4F0C}"/>
    <cellStyle name="Normal 10 4 3 5 3" xfId="2677" xr:uid="{293099A6-A5CA-44E0-9675-4523C50A35C8}"/>
    <cellStyle name="Normal 10 4 3 5 4" xfId="2678" xr:uid="{36A4D4D7-2423-4E3B-AD94-2A3C3B0FDF02}"/>
    <cellStyle name="Normal 10 4 3 6" xfId="2679" xr:uid="{472428F4-D928-4F98-A403-8791304A0DCC}"/>
    <cellStyle name="Normal 10 4 3 7" xfId="2680" xr:uid="{33D7979D-43E8-4BEF-A654-61F10F9002B0}"/>
    <cellStyle name="Normal 10 4 3 8" xfId="2681" xr:uid="{DB43DFA2-62BC-4370-8A9F-7925BAF3A857}"/>
    <cellStyle name="Normal 10 4 4" xfId="257" xr:uid="{57026253-1A73-4E00-9B26-94D75B07E415}"/>
    <cellStyle name="Normal 10 4 4 2" xfId="510" xr:uid="{F48BDACA-6952-4223-9B9B-C14233539BD2}"/>
    <cellStyle name="Normal 10 4 4 2 2" xfId="511" xr:uid="{B983A5D2-D6B2-41FF-9050-35F686826BA8}"/>
    <cellStyle name="Normal 10 4 4 2 2 2" xfId="1136" xr:uid="{16D7B613-D286-4264-A553-79ED8381A557}"/>
    <cellStyle name="Normal 10 4 4 2 2 3" xfId="2682" xr:uid="{193381EE-F4EE-491F-96BC-7C80745630CC}"/>
    <cellStyle name="Normal 10 4 4 2 2 4" xfId="2683" xr:uid="{1F20058C-0463-4EA0-9F97-8D2E19D584CA}"/>
    <cellStyle name="Normal 10 4 4 2 3" xfId="1137" xr:uid="{2E6072A8-CC1C-4898-99C6-B09FC22A9FAE}"/>
    <cellStyle name="Normal 10 4 4 2 4" xfId="2684" xr:uid="{6AAE518B-6BE4-409C-9B6C-98546919E1AD}"/>
    <cellStyle name="Normal 10 4 4 2 5" xfId="2685" xr:uid="{1481CD22-54D1-40A6-A785-50A32AE65BCB}"/>
    <cellStyle name="Normal 10 4 4 3" xfId="512" xr:uid="{D51DD688-4412-49EF-84FD-0B2219719901}"/>
    <cellStyle name="Normal 10 4 4 3 2" xfId="1138" xr:uid="{DEBBA233-1478-4706-913C-7944DE1F1628}"/>
    <cellStyle name="Normal 10 4 4 3 3" xfId="2686" xr:uid="{EF213510-DB1A-4C34-91EE-E8817E13EC1C}"/>
    <cellStyle name="Normal 10 4 4 3 4" xfId="2687" xr:uid="{05CB7B1B-66C1-4C2F-882B-843CEDA2A03D}"/>
    <cellStyle name="Normal 10 4 4 4" xfId="1139" xr:uid="{77AA23A7-64B1-4830-9949-0B8656399DA0}"/>
    <cellStyle name="Normal 10 4 4 4 2" xfId="2688" xr:uid="{345455AA-05CD-4077-8AD5-C96E33C30E03}"/>
    <cellStyle name="Normal 10 4 4 4 3" xfId="2689" xr:uid="{48F6FD91-D5A6-4396-A4A2-5681A16DF886}"/>
    <cellStyle name="Normal 10 4 4 4 4" xfId="2690" xr:uid="{6FC75DE4-9A1C-4F9D-900D-AE042416D28A}"/>
    <cellStyle name="Normal 10 4 4 5" xfId="2691" xr:uid="{1BE6CFA8-52F5-4E4B-938F-B0BFB8221396}"/>
    <cellStyle name="Normal 10 4 4 6" xfId="2692" xr:uid="{D3AD1127-7B57-4517-9809-0E961C9922A6}"/>
    <cellStyle name="Normal 10 4 4 7" xfId="2693" xr:uid="{A1AAA76D-37B9-49B9-90E7-0E35A4268391}"/>
    <cellStyle name="Normal 10 4 5" xfId="258" xr:uid="{EDB71D55-D471-4FD0-B85D-7583CC95B35F}"/>
    <cellStyle name="Normal 10 4 5 2" xfId="513" xr:uid="{7C6DAE1B-3256-49E2-A4E5-B622157E154E}"/>
    <cellStyle name="Normal 10 4 5 2 2" xfId="1140" xr:uid="{51562D71-F2C5-49CA-94B0-5065F7482CB2}"/>
    <cellStyle name="Normal 10 4 5 2 3" xfId="2694" xr:uid="{E0CF8C45-B215-41B3-BDD0-995243EE1841}"/>
    <cellStyle name="Normal 10 4 5 2 4" xfId="2695" xr:uid="{840A15C8-0354-4EEC-A4DC-CF037A27BEDF}"/>
    <cellStyle name="Normal 10 4 5 3" xfId="1141" xr:uid="{8D53D99F-5B17-4553-B278-86240FA9553A}"/>
    <cellStyle name="Normal 10 4 5 3 2" xfId="2696" xr:uid="{954B6797-3B93-4944-87EB-328A814E15DF}"/>
    <cellStyle name="Normal 10 4 5 3 3" xfId="2697" xr:uid="{F76BAA9E-9598-4441-B967-941DAEF07556}"/>
    <cellStyle name="Normal 10 4 5 3 4" xfId="2698" xr:uid="{C663414F-0857-4002-809A-0C12DFCA04DA}"/>
    <cellStyle name="Normal 10 4 5 4" xfId="2699" xr:uid="{83BB92E8-47FD-4035-9EBA-C564C63C9CD3}"/>
    <cellStyle name="Normal 10 4 5 5" xfId="2700" xr:uid="{E0630A06-2B48-41BF-A180-37E10E1CF684}"/>
    <cellStyle name="Normal 10 4 5 6" xfId="2701" xr:uid="{63F4AB5B-E2B4-4E70-92CF-CDCBFE139C5A}"/>
    <cellStyle name="Normal 10 4 6" xfId="514" xr:uid="{D30BF3D4-F7E2-4CD2-BC52-58C9D180E4FD}"/>
    <cellStyle name="Normal 10 4 6 2" xfId="1142" xr:uid="{D5A705B7-CF42-47FA-AB52-66E698CABB80}"/>
    <cellStyle name="Normal 10 4 6 2 2" xfId="2702" xr:uid="{8E6E7C18-F618-4F2A-9B07-9AE7F5C2CFFF}"/>
    <cellStyle name="Normal 10 4 6 2 3" xfId="2703" xr:uid="{7C53756D-8B46-4D3A-AF4A-5CD61427A52E}"/>
    <cellStyle name="Normal 10 4 6 2 4" xfId="2704" xr:uid="{40D1B1D1-D718-4BAB-8697-7F4FE929DA5D}"/>
    <cellStyle name="Normal 10 4 6 3" xfId="2705" xr:uid="{6C7F6E03-0FDF-40F0-8197-4BB4BFA2947A}"/>
    <cellStyle name="Normal 10 4 6 4" xfId="2706" xr:uid="{1569453D-AD2D-4717-92BD-6DD686BB82E4}"/>
    <cellStyle name="Normal 10 4 6 5" xfId="2707" xr:uid="{5AE4B3B0-4EF8-403F-A261-9CC195669742}"/>
    <cellStyle name="Normal 10 4 7" xfId="1143" xr:uid="{2397285B-1ED9-4A30-9B85-CDCB01EC85F5}"/>
    <cellStyle name="Normal 10 4 7 2" xfId="2708" xr:uid="{11556EE5-3386-4944-B995-7956F9B4AE3C}"/>
    <cellStyle name="Normal 10 4 7 3" xfId="2709" xr:uid="{AE22C1A8-CF01-4BA0-ABD5-05C4944989FA}"/>
    <cellStyle name="Normal 10 4 7 4" xfId="2710" xr:uid="{EF44BB5D-FE65-4071-A914-D440848405FD}"/>
    <cellStyle name="Normal 10 4 8" xfId="2711" xr:uid="{E0D3049E-1810-49BE-A845-9CC25B53B751}"/>
    <cellStyle name="Normal 10 4 8 2" xfId="2712" xr:uid="{EDC0D4AA-85F9-4E6A-BBCF-95DE948A71C0}"/>
    <cellStyle name="Normal 10 4 8 3" xfId="2713" xr:uid="{D35E59D8-1D02-44AE-AB91-2B54CBB48D2A}"/>
    <cellStyle name="Normal 10 4 8 4" xfId="2714" xr:uid="{520258EC-AD2B-4C3D-AD2F-7DF1D6F01AAF}"/>
    <cellStyle name="Normal 10 4 9" xfId="2715" xr:uid="{30E93E7A-117C-4C7E-8292-840BACE7F36E}"/>
    <cellStyle name="Normal 10 5" xfId="58" xr:uid="{AB48618D-AE1F-4204-8B2F-93A008425E55}"/>
    <cellStyle name="Normal 10 5 2" xfId="59" xr:uid="{36620E93-967A-45D5-B541-B790545B476E}"/>
    <cellStyle name="Normal 10 5 2 2" xfId="259" xr:uid="{7DF8D72C-96AD-4F54-8A1B-8256061F0763}"/>
    <cellStyle name="Normal 10 5 2 2 2" xfId="515" xr:uid="{00337647-CDD3-4151-8C6E-A2CC25A68D2D}"/>
    <cellStyle name="Normal 10 5 2 2 2 2" xfId="1144" xr:uid="{BAD7C3A9-97A6-413B-A25C-59C7C001FF14}"/>
    <cellStyle name="Normal 10 5 2 2 2 3" xfId="2716" xr:uid="{2CE519C5-4632-4124-A363-E49857EBD38E}"/>
    <cellStyle name="Normal 10 5 2 2 2 4" xfId="2717" xr:uid="{7CF826FE-C24D-401B-8685-BAA40AAA5BC8}"/>
    <cellStyle name="Normal 10 5 2 2 3" xfId="1145" xr:uid="{0453126A-4C49-4822-A600-7A25E57FF4D3}"/>
    <cellStyle name="Normal 10 5 2 2 3 2" xfId="2718" xr:uid="{DF19EE0C-BEA0-4FA1-AB3A-BA938A246975}"/>
    <cellStyle name="Normal 10 5 2 2 3 3" xfId="2719" xr:uid="{83F8F06F-AF50-438C-938A-6052725908EE}"/>
    <cellStyle name="Normal 10 5 2 2 3 4" xfId="2720" xr:uid="{8B02AD58-57EA-4499-AC83-6EAB8B7759B6}"/>
    <cellStyle name="Normal 10 5 2 2 4" xfId="2721" xr:uid="{AA8C2A1D-11AE-4B87-9114-F47D817D453B}"/>
    <cellStyle name="Normal 10 5 2 2 5" xfId="2722" xr:uid="{6CE65B5E-57FA-41FD-893D-E7CC6E3B48B2}"/>
    <cellStyle name="Normal 10 5 2 2 6" xfId="2723" xr:uid="{6C23D490-F282-4D56-BB05-D9847D88AC5B}"/>
    <cellStyle name="Normal 10 5 2 3" xfId="516" xr:uid="{EA6223DF-985D-4EC0-80B4-E87B59263D6F}"/>
    <cellStyle name="Normal 10 5 2 3 2" xfId="1146" xr:uid="{ABEE01EA-B42C-4C0C-8FC7-91FBD4644D98}"/>
    <cellStyle name="Normal 10 5 2 3 2 2" xfId="2724" xr:uid="{81E94B4C-15E1-4280-A3A9-1DC32FBA1044}"/>
    <cellStyle name="Normal 10 5 2 3 2 3" xfId="2725" xr:uid="{C57C799C-5BDD-4BBA-835D-BD9E250967A7}"/>
    <cellStyle name="Normal 10 5 2 3 2 4" xfId="2726" xr:uid="{C1E20687-13A3-4758-8A59-F1816D41CF6F}"/>
    <cellStyle name="Normal 10 5 2 3 3" xfId="2727" xr:uid="{91158E38-5D3D-4DB2-83FD-A4E42E3F76AA}"/>
    <cellStyle name="Normal 10 5 2 3 4" xfId="2728" xr:uid="{E57AACFE-1B93-4CE2-9124-E7976C42F3C8}"/>
    <cellStyle name="Normal 10 5 2 3 5" xfId="2729" xr:uid="{0C1F88E7-FCF1-4900-BF3D-0B4F6ACE721B}"/>
    <cellStyle name="Normal 10 5 2 4" xfId="1147" xr:uid="{475E4E30-6B69-45FD-A221-DA9A2AE7B9E4}"/>
    <cellStyle name="Normal 10 5 2 4 2" xfId="2730" xr:uid="{86F79D27-601D-4253-A3EA-9FF7867FBE3F}"/>
    <cellStyle name="Normal 10 5 2 4 3" xfId="2731" xr:uid="{9558AD66-7E9E-4090-9764-326B355ED0AA}"/>
    <cellStyle name="Normal 10 5 2 4 4" xfId="2732" xr:uid="{4691CF7F-17E7-47A9-99FA-29F587E98A1E}"/>
    <cellStyle name="Normal 10 5 2 5" xfId="2733" xr:uid="{03CE8F52-4D5D-4A46-8817-63609AE541FB}"/>
    <cellStyle name="Normal 10 5 2 5 2" xfId="2734" xr:uid="{D6AF1170-4E7C-4FA5-98FE-5D3357B69B79}"/>
    <cellStyle name="Normal 10 5 2 5 3" xfId="2735" xr:uid="{F7A57C27-454A-470D-BFB8-4D568B1EC878}"/>
    <cellStyle name="Normal 10 5 2 5 4" xfId="2736" xr:uid="{D3013196-63B0-490A-BB3B-C46A0EA73553}"/>
    <cellStyle name="Normal 10 5 2 6" xfId="2737" xr:uid="{73E9E7FD-CE4F-452A-9107-F61A651A3BF4}"/>
    <cellStyle name="Normal 10 5 2 7" xfId="2738" xr:uid="{05384DEE-925E-4282-BC70-4EBCBA11581E}"/>
    <cellStyle name="Normal 10 5 2 8" xfId="2739" xr:uid="{E9BDA66D-8E8D-4D44-ADB3-CFAFEEE9AEDE}"/>
    <cellStyle name="Normal 10 5 3" xfId="260" xr:uid="{4A4DEF56-218D-4E63-8544-75397811AA0E}"/>
    <cellStyle name="Normal 10 5 3 2" xfId="517" xr:uid="{B3CE20A3-C8A3-4DC8-BEBE-52E12B7E8C40}"/>
    <cellStyle name="Normal 10 5 3 2 2" xfId="518" xr:uid="{67F19A7A-778C-463F-A536-6A4B28B36057}"/>
    <cellStyle name="Normal 10 5 3 2 3" xfId="2740" xr:uid="{8A5DA6C8-175A-4E63-9917-21FFC56E5A39}"/>
    <cellStyle name="Normal 10 5 3 2 4" xfId="2741" xr:uid="{D024482D-66C7-4439-831C-3ABBE71B0D37}"/>
    <cellStyle name="Normal 10 5 3 3" xfId="519" xr:uid="{32140AE5-8829-4A34-8974-67E86D2363D2}"/>
    <cellStyle name="Normal 10 5 3 3 2" xfId="2742" xr:uid="{40B666C1-0923-4F9F-B52E-849C8D3F7E15}"/>
    <cellStyle name="Normal 10 5 3 3 3" xfId="2743" xr:uid="{90F58910-E3AD-4078-8A31-25A93D93F96D}"/>
    <cellStyle name="Normal 10 5 3 3 4" xfId="2744" xr:uid="{54EAB4E1-3046-402F-9F04-2760C6ADED2D}"/>
    <cellStyle name="Normal 10 5 3 4" xfId="2745" xr:uid="{D61F7C9F-721D-40C2-9196-C5ABF5F65BD5}"/>
    <cellStyle name="Normal 10 5 3 5" xfId="2746" xr:uid="{16787ACB-A791-4479-9DA3-944A702D850C}"/>
    <cellStyle name="Normal 10 5 3 6" xfId="2747" xr:uid="{18F5F818-CE0F-420E-81B3-248116150670}"/>
    <cellStyle name="Normal 10 5 4" xfId="261" xr:uid="{6243FC7B-4D27-41B3-AC1D-964008A4AE26}"/>
    <cellStyle name="Normal 10 5 4 2" xfId="520" xr:uid="{8CACE408-80ED-44DF-B5AA-6F3D4957A76B}"/>
    <cellStyle name="Normal 10 5 4 2 2" xfId="2748" xr:uid="{1323FD27-ED43-476F-9333-A01A8089C4E3}"/>
    <cellStyle name="Normal 10 5 4 2 3" xfId="2749" xr:uid="{0D6F1394-3E7B-4D85-AA12-960DDBD0CAC5}"/>
    <cellStyle name="Normal 10 5 4 2 4" xfId="2750" xr:uid="{9E392BC2-710A-43CE-BE1F-BFD2EF30AF42}"/>
    <cellStyle name="Normal 10 5 4 3" xfId="2751" xr:uid="{1A2FFFF5-A61E-4B20-A3C7-22AD5CB200C8}"/>
    <cellStyle name="Normal 10 5 4 4" xfId="2752" xr:uid="{C9E90B5F-34F5-4B4D-A8A3-E7CB74864B7A}"/>
    <cellStyle name="Normal 10 5 4 5" xfId="2753" xr:uid="{FED84C01-6E1D-4EEA-94DE-A99C96BA7C8A}"/>
    <cellStyle name="Normal 10 5 5" xfId="521" xr:uid="{414E9E82-F129-4F9A-95DD-86267D98E6CF}"/>
    <cellStyle name="Normal 10 5 5 2" xfId="2754" xr:uid="{0C7E2C3D-C6AB-48BA-BA17-8A10BD341949}"/>
    <cellStyle name="Normal 10 5 5 3" xfId="2755" xr:uid="{4333FA62-7023-4B5C-8647-B330B3E04C77}"/>
    <cellStyle name="Normal 10 5 5 4" xfId="2756" xr:uid="{BE263D02-DBB3-4D7A-A82D-252678136E78}"/>
    <cellStyle name="Normal 10 5 6" xfId="2757" xr:uid="{EBBFB340-2029-4124-BDFD-C16CF2D40D67}"/>
    <cellStyle name="Normal 10 5 6 2" xfId="2758" xr:uid="{6C5B27AF-C5AB-4177-B893-FDDFDB20E3BF}"/>
    <cellStyle name="Normal 10 5 6 3" xfId="2759" xr:uid="{09E23A7D-3FC6-4EF4-854B-60E96FA8ADE5}"/>
    <cellStyle name="Normal 10 5 6 4" xfId="2760" xr:uid="{322B5B54-2FDA-4641-98A6-751E8DCEE4E9}"/>
    <cellStyle name="Normal 10 5 7" xfId="2761" xr:uid="{19C1654C-18A8-4646-AFFE-09E0D7661D8E}"/>
    <cellStyle name="Normal 10 5 8" xfId="2762" xr:uid="{2E741178-BFEE-438A-B281-6FC323E2ABB1}"/>
    <cellStyle name="Normal 10 5 9" xfId="2763" xr:uid="{49A235F4-785A-47C3-96AB-B5CD0ED79A60}"/>
    <cellStyle name="Normal 10 6" xfId="60" xr:uid="{85A13084-0628-4F29-83C9-2619A090FDB7}"/>
    <cellStyle name="Normal 10 6 2" xfId="262" xr:uid="{16B49E5D-D021-45FE-8BB7-1ED29C19A723}"/>
    <cellStyle name="Normal 10 6 2 2" xfId="522" xr:uid="{F75F51C4-483E-4360-A48A-7604C25DED2C}"/>
    <cellStyle name="Normal 10 6 2 2 2" xfId="1148" xr:uid="{5228B87D-CBFE-4FE2-B6D2-C7407CE9DD39}"/>
    <cellStyle name="Normal 10 6 2 2 2 2" xfId="1149" xr:uid="{64FEB11B-D991-47D9-AD15-BA9362C7A2CE}"/>
    <cellStyle name="Normal 10 6 2 2 3" xfId="1150" xr:uid="{702D95F4-8A55-4FD5-AEF6-3E6080049819}"/>
    <cellStyle name="Normal 10 6 2 2 4" xfId="2764" xr:uid="{03AB6201-C4D1-4E9C-8383-F9C80DF12694}"/>
    <cellStyle name="Normal 10 6 2 3" xfId="1151" xr:uid="{33409752-E5A4-45AD-879A-A0D72BF83B8D}"/>
    <cellStyle name="Normal 10 6 2 3 2" xfId="1152" xr:uid="{3465513D-1F20-40BD-9D97-45701805BB5C}"/>
    <cellStyle name="Normal 10 6 2 3 3" xfId="2765" xr:uid="{0AB50318-7ED6-496D-801A-99D6DC40CE40}"/>
    <cellStyle name="Normal 10 6 2 3 4" xfId="2766" xr:uid="{4B3E8DC3-7992-4D3A-ACEF-7290E28E9BA0}"/>
    <cellStyle name="Normal 10 6 2 4" xfId="1153" xr:uid="{3294DF67-E8F2-4EFF-AC9F-6AA26E93CF29}"/>
    <cellStyle name="Normal 10 6 2 5" xfId="2767" xr:uid="{66F5C6F3-FADA-4808-B10C-B3799788AFED}"/>
    <cellStyle name="Normal 10 6 2 6" xfId="2768" xr:uid="{5324261B-BCA1-416B-B393-F55358A2682A}"/>
    <cellStyle name="Normal 10 6 3" xfId="523" xr:uid="{0F8089B5-76D8-43ED-83E7-49AE2A09F57F}"/>
    <cellStyle name="Normal 10 6 3 2" xfId="1154" xr:uid="{9DD6C957-36AA-4535-9CC7-AE88DC03A84A}"/>
    <cellStyle name="Normal 10 6 3 2 2" xfId="1155" xr:uid="{9118D8CC-4D2A-4AB1-9E3D-6103BE9B821A}"/>
    <cellStyle name="Normal 10 6 3 2 3" xfId="2769" xr:uid="{73C4BF4A-9804-4420-8897-E1BE25D76C1F}"/>
    <cellStyle name="Normal 10 6 3 2 4" xfId="2770" xr:uid="{47CBAA89-9809-4A34-85BA-8FB6455C29E2}"/>
    <cellStyle name="Normal 10 6 3 3" xfId="1156" xr:uid="{53F3B000-1706-4142-B004-3E6831F91FE5}"/>
    <cellStyle name="Normal 10 6 3 4" xfId="2771" xr:uid="{B3E46BFD-50CD-459C-AFBF-8F32E6116FE7}"/>
    <cellStyle name="Normal 10 6 3 5" xfId="2772" xr:uid="{8A8AC5D6-5464-4E56-9EF8-279AEB90C22D}"/>
    <cellStyle name="Normal 10 6 4" xfId="1157" xr:uid="{2E9DA551-5EBA-40E3-889D-79452AC309E4}"/>
    <cellStyle name="Normal 10 6 4 2" xfId="1158" xr:uid="{7FD57B62-7D56-4C9A-9DE6-8E34ACF6CF13}"/>
    <cellStyle name="Normal 10 6 4 3" xfId="2773" xr:uid="{8E39F386-8D3B-4FA1-BC03-C3FF2D644863}"/>
    <cellStyle name="Normal 10 6 4 4" xfId="2774" xr:uid="{125B5D6B-19BB-40AA-A287-937A4EEEDDC5}"/>
    <cellStyle name="Normal 10 6 5" xfId="1159" xr:uid="{B83A74CE-FA95-4B6F-AEF7-B4461D0E52C9}"/>
    <cellStyle name="Normal 10 6 5 2" xfId="2775" xr:uid="{B33E463B-2B2A-4900-978F-6AA317736065}"/>
    <cellStyle name="Normal 10 6 5 3" xfId="2776" xr:uid="{CE211ADB-51E7-44E1-BA7A-4AC4CE042682}"/>
    <cellStyle name="Normal 10 6 5 4" xfId="2777" xr:uid="{90C7E28D-AF73-4F84-BBD8-446D226A2432}"/>
    <cellStyle name="Normal 10 6 6" xfId="2778" xr:uid="{3A9405F4-5801-43BB-BB85-DF60EEF3B688}"/>
    <cellStyle name="Normal 10 6 7" xfId="2779" xr:uid="{3F4B6C11-71FB-4E96-B3FD-09CEAA25C9A0}"/>
    <cellStyle name="Normal 10 6 8" xfId="2780" xr:uid="{75E8DAC8-A713-4008-9440-185520F9B1DF}"/>
    <cellStyle name="Normal 10 7" xfId="263" xr:uid="{7E456A19-58E7-4465-803A-4CC726FAFAE5}"/>
    <cellStyle name="Normal 10 7 2" xfId="524" xr:uid="{08A137E4-633A-4728-A2B7-53C9288B7DBB}"/>
    <cellStyle name="Normal 10 7 2 2" xfId="525" xr:uid="{A9E73613-9F28-45BF-BE64-21BB5F41B525}"/>
    <cellStyle name="Normal 10 7 2 2 2" xfId="1160" xr:uid="{A49DD16D-196F-4CE2-92AF-9D5F444E6F15}"/>
    <cellStyle name="Normal 10 7 2 2 3" xfId="2781" xr:uid="{4BACC0BA-2287-485B-98AB-E2819358EB83}"/>
    <cellStyle name="Normal 10 7 2 2 4" xfId="2782" xr:uid="{6A126BA1-4077-4EE2-8666-A34E2EAB57E9}"/>
    <cellStyle name="Normal 10 7 2 3" xfId="1161" xr:uid="{3F0A31D6-D223-477E-BDE6-D74F2712A841}"/>
    <cellStyle name="Normal 10 7 2 4" xfId="2783" xr:uid="{85CE7357-C778-48A2-8186-75F178EF5542}"/>
    <cellStyle name="Normal 10 7 2 5" xfId="2784" xr:uid="{34D903A5-2404-46DF-9F5F-E3A180AD41C2}"/>
    <cellStyle name="Normal 10 7 3" xfId="526" xr:uid="{9033032D-4B50-4182-BE7B-73826B7CB756}"/>
    <cellStyle name="Normal 10 7 3 2" xfId="1162" xr:uid="{A5D90089-069F-43F1-AC4E-E2FCE1AFBE42}"/>
    <cellStyle name="Normal 10 7 3 3" xfId="2785" xr:uid="{E893FF7D-8498-4BCF-8D44-92B69B9A3E42}"/>
    <cellStyle name="Normal 10 7 3 4" xfId="2786" xr:uid="{59459E90-1D95-4E9A-A73E-E87A50EEA687}"/>
    <cellStyle name="Normal 10 7 4" xfId="1163" xr:uid="{7B499FAB-FB26-4EEE-8D6B-532F3C3DDD4E}"/>
    <cellStyle name="Normal 10 7 4 2" xfId="2787" xr:uid="{CDF5ED54-D6FB-4848-9135-123063D0758B}"/>
    <cellStyle name="Normal 10 7 4 3" xfId="2788" xr:uid="{1D03EADB-4887-43B5-8450-40897EDEFE7E}"/>
    <cellStyle name="Normal 10 7 4 4" xfId="2789" xr:uid="{9BFF0A7C-E761-4829-A649-C1E81E47F7E5}"/>
    <cellStyle name="Normal 10 7 5" xfId="2790" xr:uid="{916F8CDB-F829-4A3F-903A-AE8B2C5EAAA7}"/>
    <cellStyle name="Normal 10 7 6" xfId="2791" xr:uid="{2BE9F9EC-C24D-4FE2-A5E3-8B5E93DA4E16}"/>
    <cellStyle name="Normal 10 7 7" xfId="2792" xr:uid="{7138BF93-079F-4485-BF8D-2EDCD21492CC}"/>
    <cellStyle name="Normal 10 8" xfId="264" xr:uid="{AF52993F-30E0-432B-8A2A-2B6BDB8014ED}"/>
    <cellStyle name="Normal 10 8 2" xfId="527" xr:uid="{85E239CD-796E-456E-9A5A-DFFAC0DBAA05}"/>
    <cellStyle name="Normal 10 8 2 2" xfId="1164" xr:uid="{2DEE4D8C-6328-43E2-BBDC-71292965E746}"/>
    <cellStyle name="Normal 10 8 2 3" xfId="2793" xr:uid="{D5FD0BB1-CA42-4884-B751-69EADC1E26A8}"/>
    <cellStyle name="Normal 10 8 2 4" xfId="2794" xr:uid="{467B8A67-D1DD-4703-97DB-0FF283F67B90}"/>
    <cellStyle name="Normal 10 8 3" xfId="1165" xr:uid="{ABE6E04D-A02A-423C-AD71-C3BA10728420}"/>
    <cellStyle name="Normal 10 8 3 2" xfId="2795" xr:uid="{DE1E079F-AC47-4D90-AE8D-0289A4A74051}"/>
    <cellStyle name="Normal 10 8 3 3" xfId="2796" xr:uid="{AA22C48A-F331-4452-9DB0-073397A91F47}"/>
    <cellStyle name="Normal 10 8 3 4" xfId="2797" xr:uid="{D1AE3093-0E74-4963-86F7-F8F791B614B1}"/>
    <cellStyle name="Normal 10 8 4" xfId="2798" xr:uid="{21C308A5-4E97-494A-A5CB-C271C0D0331F}"/>
    <cellStyle name="Normal 10 8 5" xfId="2799" xr:uid="{52683A38-0899-4187-9D68-10BE0D041554}"/>
    <cellStyle name="Normal 10 8 6" xfId="2800" xr:uid="{857EA3EE-0A3F-4E13-A3E7-E2797AA640D6}"/>
    <cellStyle name="Normal 10 9" xfId="265" xr:uid="{64C601E6-E675-4C9A-AB58-66947DD7120C}"/>
    <cellStyle name="Normal 10 9 2" xfId="1166" xr:uid="{522201E4-0C55-4218-9EBF-DBE2CDA7571A}"/>
    <cellStyle name="Normal 10 9 2 2" xfId="2801" xr:uid="{C59C942B-5AF7-4C41-AFC2-EC43782A5788}"/>
    <cellStyle name="Normal 10 9 2 2 2" xfId="4330" xr:uid="{92FA4753-C4FC-4BD9-937D-601ECC84F4EF}"/>
    <cellStyle name="Normal 10 9 2 2 3" xfId="4679" xr:uid="{78793AD7-87C6-44AD-9F90-2DE038DAB514}"/>
    <cellStyle name="Normal 10 9 2 3" xfId="2802" xr:uid="{27DA26B3-FE42-44AC-A3CC-C2F661574478}"/>
    <cellStyle name="Normal 10 9 2 4" xfId="2803" xr:uid="{50A7C65C-5559-46BC-9E89-58A4F8E492D7}"/>
    <cellStyle name="Normal 10 9 3" xfId="2804" xr:uid="{4921E337-EE4E-4241-9FC8-AD6875FCF003}"/>
    <cellStyle name="Normal 10 9 3 2" xfId="5339" xr:uid="{C7FBD7F5-A316-4E40-9420-BA7FF8EFFEE7}"/>
    <cellStyle name="Normal 10 9 4" xfId="2805" xr:uid="{1DAEE297-6187-479D-919C-5F1C06459170}"/>
    <cellStyle name="Normal 10 9 4 2" xfId="4562" xr:uid="{BF7F185A-BFF4-4C8A-AF99-9C51ACCC7788}"/>
    <cellStyle name="Normal 10 9 4 3" xfId="4680" xr:uid="{FA8FEB1F-23B4-4B25-A236-F050AE52209B}"/>
    <cellStyle name="Normal 10 9 4 4" xfId="4600" xr:uid="{168B053E-E460-45D0-AB38-38D7F5C31AA8}"/>
    <cellStyle name="Normal 10 9 5" xfId="2806" xr:uid="{A920A4A3-4CB2-4592-8FD3-F6399AA098BB}"/>
    <cellStyle name="Normal 11" xfId="61" xr:uid="{9C825A91-D5D9-4DE8-82C7-B1C0B7B8C539}"/>
    <cellStyle name="Normal 11 2" xfId="266" xr:uid="{6DB28E31-13E6-4696-B594-D3AF5B548BF6}"/>
    <cellStyle name="Normal 11 2 2" xfId="4647" xr:uid="{B84C57AC-0465-4A60-B46F-0C00D8ACA9EC}"/>
    <cellStyle name="Normal 11 3" xfId="4335" xr:uid="{7992151E-950F-44BC-839E-CA22F4F5A3D4}"/>
    <cellStyle name="Normal 11 3 2" xfId="4541" xr:uid="{02423C5B-B466-4ADD-96E7-7C9D05A391D3}"/>
    <cellStyle name="Normal 11 3 3" xfId="4724" xr:uid="{12B4F3B3-FECF-473C-93B8-BB99D46F4078}"/>
    <cellStyle name="Normal 11 3 4" xfId="4701" xr:uid="{BE33CE00-A5EB-4BB8-B70C-D361600CDD80}"/>
    <cellStyle name="Normal 12" xfId="62" xr:uid="{9608C588-7848-41D0-9FBF-213B02CF41A2}"/>
    <cellStyle name="Normal 12 2" xfId="267" xr:uid="{040F0F74-AAD7-42B3-BD61-F9274B90F170}"/>
    <cellStyle name="Normal 12 2 2" xfId="4648" xr:uid="{9C8D6E04-E112-4F0D-AE22-676E53DE6301}"/>
    <cellStyle name="Normal 12 3" xfId="4542" xr:uid="{DEE1CB2B-A788-41F7-B1CD-2EE580BFCE64}"/>
    <cellStyle name="Normal 13" xfId="63" xr:uid="{950BB674-FE77-460D-BF16-C6F1B7D9CA82}"/>
    <cellStyle name="Normal 13 2" xfId="64" xr:uid="{6F197F08-EA0B-4BCF-A6F0-3C24962A610F}"/>
    <cellStyle name="Normal 13 2 2" xfId="268" xr:uid="{35383B02-3DAD-4B5A-879F-1256A5C258E0}"/>
    <cellStyle name="Normal 13 2 2 2" xfId="4649" xr:uid="{E37DDEEF-0483-4950-9C81-20A779FCE218}"/>
    <cellStyle name="Normal 13 2 3" xfId="4337" xr:uid="{CA424B5E-98CE-4616-B64A-49BCE9923770}"/>
    <cellStyle name="Normal 13 2 3 2" xfId="4543" xr:uid="{D46811B7-F82B-4DC2-8EFE-A81F710BA541}"/>
    <cellStyle name="Normal 13 2 3 3" xfId="4725" xr:uid="{DBA0DBD3-CBD9-4311-A45E-1C074C123234}"/>
    <cellStyle name="Normal 13 2 3 4" xfId="4702" xr:uid="{E5112874-4468-44AB-BCFE-C96455FD2037}"/>
    <cellStyle name="Normal 13 3" xfId="269" xr:uid="{80582E31-888C-4B9F-86EF-8496A20DED07}"/>
    <cellStyle name="Normal 13 3 2" xfId="4421" xr:uid="{6854E431-89C3-4A75-A586-F2AAE1B79133}"/>
    <cellStyle name="Normal 13 3 3" xfId="4338" xr:uid="{9B34024E-C514-423E-A21B-BD57F231E8CD}"/>
    <cellStyle name="Normal 13 3 4" xfId="4566" xr:uid="{B8C8E55D-EB91-488E-B393-F8CAB40CDBB7}"/>
    <cellStyle name="Normal 13 3 5" xfId="4726" xr:uid="{8120703C-6FF0-4E95-B9EA-2F2C5A475087}"/>
    <cellStyle name="Normal 13 4" xfId="4339" xr:uid="{3D2E0E6F-A140-43FF-8AD5-72E5533FF174}"/>
    <cellStyle name="Normal 13 5" xfId="4336" xr:uid="{00ED7F43-0579-4E56-97B5-A0987297CA95}"/>
    <cellStyle name="Normal 14" xfId="65" xr:uid="{4764A79B-DC8A-418B-8BF4-6F2A2F902162}"/>
    <cellStyle name="Normal 14 18" xfId="4341" xr:uid="{3E323249-285D-43EF-8928-90E445C9D6B2}"/>
    <cellStyle name="Normal 14 2" xfId="270" xr:uid="{0BD608BA-AE45-437B-ACF0-C1DEE5DE468E}"/>
    <cellStyle name="Normal 14 2 2" xfId="430" xr:uid="{57D34C05-7842-4AFA-AEDD-3415ECB7968B}"/>
    <cellStyle name="Normal 14 2 2 2" xfId="431" xr:uid="{E5293B7F-CC97-417D-BE1A-D256AFEA437D}"/>
    <cellStyle name="Normal 14 2 3" xfId="432" xr:uid="{343347D2-D5A0-4AFB-8225-AD8262D9AE4E}"/>
    <cellStyle name="Normal 14 3" xfId="433" xr:uid="{EE5E2005-D5C6-43BA-BA82-2E7C02AA8921}"/>
    <cellStyle name="Normal 14 3 2" xfId="4650" xr:uid="{4349B4CD-71F3-4C06-AB46-C3140AF7DB31}"/>
    <cellStyle name="Normal 14 4" xfId="4340" xr:uid="{B7EE785C-29F5-4FD3-AD32-825537E6AF39}"/>
    <cellStyle name="Normal 14 4 2" xfId="4544" xr:uid="{EEB35FFC-A0DD-42B0-9129-A32FF326A457}"/>
    <cellStyle name="Normal 14 4 3" xfId="4727" xr:uid="{FFD14E0A-9E5E-491E-B55D-54770B2B1E8B}"/>
    <cellStyle name="Normal 14 4 4" xfId="4703" xr:uid="{CE371E9A-0F9A-4760-8D17-C1A6CC750AF3}"/>
    <cellStyle name="Normal 15" xfId="66" xr:uid="{4864322C-D803-44A3-9F60-7565E612EA8D}"/>
    <cellStyle name="Normal 15 2" xfId="67" xr:uid="{C611C61F-8557-4EC3-9D15-DA65F571CB16}"/>
    <cellStyle name="Normal 15 2 2" xfId="271" xr:uid="{65CAF99B-A1F2-46A9-8E34-6B8D2B4D9F34}"/>
    <cellStyle name="Normal 15 2 2 2" xfId="4453" xr:uid="{B8588C7E-96C5-4C22-8056-1D1B87ACF7DF}"/>
    <cellStyle name="Normal 15 2 3" xfId="4546" xr:uid="{B421ABBD-7BC9-4505-BAD5-A4DA04E15505}"/>
    <cellStyle name="Normal 15 3" xfId="272" xr:uid="{E098701B-E9D2-47DE-9AE9-3BC3EC6A818A}"/>
    <cellStyle name="Normal 15 3 2" xfId="4422" xr:uid="{E5925B82-FE1C-4E70-865A-6A138BAA4C9B}"/>
    <cellStyle name="Normal 15 3 3" xfId="4343" xr:uid="{845D57F7-63DE-4902-B124-A8BEBAF23E9A}"/>
    <cellStyle name="Normal 15 3 4" xfId="4567" xr:uid="{AAA83CC2-AE5D-4062-83F8-F9EC33C3DDA9}"/>
    <cellStyle name="Normal 15 3 5" xfId="4729" xr:uid="{F80B54C8-46B8-46E3-9F13-9842A2D086CB}"/>
    <cellStyle name="Normal 15 4" xfId="4342" xr:uid="{660F0F36-684E-4AE3-A283-0EC6B342DBCE}"/>
    <cellStyle name="Normal 15 4 2" xfId="4545" xr:uid="{67632614-D649-420A-A359-18D89C74F998}"/>
    <cellStyle name="Normal 15 4 3" xfId="4728" xr:uid="{6CECC43C-B9FE-4792-8750-82CA7AD4475C}"/>
    <cellStyle name="Normal 15 4 4" xfId="4704" xr:uid="{AC01EDFF-5117-4265-938D-CEDB434B9233}"/>
    <cellStyle name="Normal 16" xfId="68" xr:uid="{94D457CA-B7D3-48C8-AF17-14B29C492816}"/>
    <cellStyle name="Normal 16 2" xfId="273" xr:uid="{4CE681D7-88B6-42E7-80AB-3457779EF048}"/>
    <cellStyle name="Normal 16 2 2" xfId="4423" xr:uid="{5E8A5262-B74F-4178-8870-46F2871B4809}"/>
    <cellStyle name="Normal 16 2 3" xfId="4344" xr:uid="{39E6FE49-A92E-40E2-A5ED-BD1E084CA197}"/>
    <cellStyle name="Normal 16 2 4" xfId="4568" xr:uid="{57BA022F-2D70-448F-A468-30F8470B1D97}"/>
    <cellStyle name="Normal 16 2 5" xfId="4730" xr:uid="{ABF006D0-B384-41A8-8286-E81CF16EB1B7}"/>
    <cellStyle name="Normal 16 3" xfId="274" xr:uid="{B7A9FD11-7D1A-4B1E-9C17-897395B9FC55}"/>
    <cellStyle name="Normal 17" xfId="69" xr:uid="{86A2DB37-952E-48F6-A935-B7B74A37DA57}"/>
    <cellStyle name="Normal 17 2" xfId="275" xr:uid="{6081EC19-B9E9-4F5E-BE65-C61348E514BC}"/>
    <cellStyle name="Normal 17 2 2" xfId="4424" xr:uid="{B9214C30-3B9B-4BDA-8AC6-7D49D0B57A37}"/>
    <cellStyle name="Normal 17 2 3" xfId="4346" xr:uid="{C0CD19B7-AA91-4D9C-9A2C-15156D3A7134}"/>
    <cellStyle name="Normal 17 2 4" xfId="4569" xr:uid="{88C75250-31D0-4FDD-A892-D54A966E41E1}"/>
    <cellStyle name="Normal 17 2 5" xfId="4731" xr:uid="{4BD5EE62-A1BC-4AB9-9BA7-83755071CCA3}"/>
    <cellStyle name="Normal 17 3" xfId="4347" xr:uid="{C08E6A8C-FC09-410A-8D5C-9DDBD642F937}"/>
    <cellStyle name="Normal 17 4" xfId="4345" xr:uid="{5B8FA082-45B8-426E-965E-1BC81AD6FB8F}"/>
    <cellStyle name="Normal 18" xfId="70" xr:uid="{1F9F5DB5-B3DC-42F4-95EF-059D0FB5902D}"/>
    <cellStyle name="Normal 18 2" xfId="276" xr:uid="{3A7586E8-E413-4C14-820D-3869A0F19254}"/>
    <cellStyle name="Normal 18 2 2" xfId="4454" xr:uid="{791C5AE1-A6BF-4328-8763-5D1DA7B1EBC7}"/>
    <cellStyle name="Normal 18 3" xfId="4348" xr:uid="{7FA5E57B-D445-4ACE-8368-4F115B912E66}"/>
    <cellStyle name="Normal 18 3 2" xfId="4547" xr:uid="{F8528A60-4DD6-4B65-AC54-3D8D907484D1}"/>
    <cellStyle name="Normal 18 3 3" xfId="4732" xr:uid="{7FAB273F-BE06-4995-8F38-15E3C9D18421}"/>
    <cellStyle name="Normal 18 3 4" xfId="4705" xr:uid="{E18C63E8-4888-478C-A389-8899282F3BB3}"/>
    <cellStyle name="Normal 19" xfId="71" xr:uid="{6AF49EB3-0B83-4E03-81E5-149139A3D05B}"/>
    <cellStyle name="Normal 19 2" xfId="72" xr:uid="{066F0860-F859-4030-B2F2-8E2D5CCFDE0B}"/>
    <cellStyle name="Normal 19 2 2" xfId="277" xr:uid="{DFE9E806-8BD2-41F9-B236-82252D1C68B9}"/>
    <cellStyle name="Normal 19 2 2 2" xfId="4651" xr:uid="{50C6B178-E9D7-44EB-B43E-13745A0A496C}"/>
    <cellStyle name="Normal 19 2 3" xfId="4549" xr:uid="{F6BACF3F-962B-406A-BE20-F4C226BF4A5D}"/>
    <cellStyle name="Normal 19 3" xfId="278" xr:uid="{23A2DF21-45DB-49AD-8833-1F9365B572B4}"/>
    <cellStyle name="Normal 19 3 2" xfId="4652" xr:uid="{19B7DCC2-E000-473D-982A-D28A579902BB}"/>
    <cellStyle name="Normal 19 4" xfId="4548" xr:uid="{54D95693-EF03-4669-92DA-583E7840BA91}"/>
    <cellStyle name="Normal 2" xfId="3" xr:uid="{0035700C-F3A5-4A6F-B63A-5CE25669DEE2}"/>
    <cellStyle name="Normal 2 2" xfId="73" xr:uid="{ED7FF8B8-96E8-46D6-8317-CE10CEB209FE}"/>
    <cellStyle name="Normal 2 2 2" xfId="74" xr:uid="{4558D19B-7752-4308-B2E8-B9E5CE01DACB}"/>
    <cellStyle name="Normal 2 2 2 2" xfId="279" xr:uid="{E1EF3949-9DE7-4F61-95CA-5EBB799792C7}"/>
    <cellStyle name="Normal 2 2 2 2 2" xfId="4655" xr:uid="{581657B4-89A7-49C8-AA9E-8161854DC947}"/>
    <cellStyle name="Normal 2 2 2 3" xfId="4551" xr:uid="{A51242CC-8FF3-4ECB-B308-FC57AAF1DC51}"/>
    <cellStyle name="Normal 2 2 3" xfId="280" xr:uid="{CB431C43-FBBF-4263-A5DF-FEAEC040F8BE}"/>
    <cellStyle name="Normal 2 2 3 2" xfId="4455" xr:uid="{81255AF1-EAB1-4824-AC78-32C1AAA5C6CE}"/>
    <cellStyle name="Normal 2 2 3 2 2" xfId="4585" xr:uid="{D14B008B-1EAB-498B-9F74-E45BBD97E1E2}"/>
    <cellStyle name="Normal 2 2 3 2 2 2" xfId="4656" xr:uid="{8B96EBD3-203F-43D0-871F-3755F1A53DA4}"/>
    <cellStyle name="Normal 2 2 3 2 2 3" xfId="5354" xr:uid="{D96B5E5E-C89A-457F-92A9-3CB0482C8CBD}"/>
    <cellStyle name="Normal 2 2 3 2 2 4" xfId="5368" xr:uid="{6532832E-4892-4A91-8957-52A6BB4574B3}"/>
    <cellStyle name="Normal 2 2 3 2 3" xfId="4750" xr:uid="{FC75C57D-AD2B-47A7-BC5D-23A0F2CD8BB6}"/>
    <cellStyle name="Normal 2 2 3 2 4" xfId="5305" xr:uid="{3D6E2B5A-638E-405D-8A23-523C622BA2D1}"/>
    <cellStyle name="Normal 2 2 3 3" xfId="4435" xr:uid="{F946A7E7-B7AA-4E93-AACD-F2EF18D37EA9}"/>
    <cellStyle name="Normal 2 2 3 4" xfId="4706" xr:uid="{F298F627-E23A-4E81-AF35-F39AECCE14D8}"/>
    <cellStyle name="Normal 2 2 3 5" xfId="4695" xr:uid="{797426CB-7CA4-49F2-AAD3-C575EBD4FAF6}"/>
    <cellStyle name="Normal 2 2 4" xfId="4349" xr:uid="{08E246B7-30EC-436C-8DC5-970769A83F0E}"/>
    <cellStyle name="Normal 2 2 4 2" xfId="4550" xr:uid="{C29ACC7B-BEB7-4D26-990D-130058AC230A}"/>
    <cellStyle name="Normal 2 2 4 3" xfId="4733" xr:uid="{D508B876-1CB1-463B-A699-4344EF237B84}"/>
    <cellStyle name="Normal 2 2 4 4" xfId="4707" xr:uid="{9247C7CB-AF2F-489F-B1B5-D6C5CC023700}"/>
    <cellStyle name="Normal 2 2 5" xfId="4654" xr:uid="{748D3A40-72FA-4083-A264-6E6AB57F027C}"/>
    <cellStyle name="Normal 2 2 6" xfId="4753" xr:uid="{38F5B9DD-1726-4B8C-A482-E0171A424EED}"/>
    <cellStyle name="Normal 2 3" xfId="75" xr:uid="{760015F2-7FB6-4B02-B0BF-AAA604E9157D}"/>
    <cellStyle name="Normal 2 3 2" xfId="76" xr:uid="{A6FFFEE3-D382-40C5-A6BF-7CC265353859}"/>
    <cellStyle name="Normal 2 3 2 2" xfId="281" xr:uid="{E91FACC0-BF44-43C8-A3C1-26B7ABD6BCE8}"/>
    <cellStyle name="Normal 2 3 2 2 2" xfId="4657" xr:uid="{827CDECB-8429-4F4D-A7E9-9B55C9341381}"/>
    <cellStyle name="Normal 2 3 2 3" xfId="4351" xr:uid="{68E8D25E-6455-4798-8FF4-71DAA8F26B73}"/>
    <cellStyle name="Normal 2 3 2 3 2" xfId="4553" xr:uid="{B5AFAD97-D451-4A98-BACE-E8F4E14A68BC}"/>
    <cellStyle name="Normal 2 3 2 3 3" xfId="4735" xr:uid="{9F9BA830-0CD7-4733-9D2F-44EFA4B60FB2}"/>
    <cellStyle name="Normal 2 3 2 3 4" xfId="4708" xr:uid="{B7C8EA7A-D21A-4236-AF55-1C6E2AC6C187}"/>
    <cellStyle name="Normal 2 3 3" xfId="77" xr:uid="{B475AC54-6786-4EB0-A17E-0909FD6A7CEA}"/>
    <cellStyle name="Normal 2 3 4" xfId="78" xr:uid="{83DE1B19-6F5E-4172-930C-27389CC39D58}"/>
    <cellStyle name="Normal 2 3 5" xfId="185" xr:uid="{1E8CE3AC-0ACC-4DD8-80EA-EE552C8C59EA}"/>
    <cellStyle name="Normal 2 3 5 2" xfId="4658" xr:uid="{FCBF3580-24FA-47C5-AA95-994E22BE49D5}"/>
    <cellStyle name="Normal 2 3 6" xfId="4350" xr:uid="{2CDE8925-F31A-475A-BD73-B2F18256D2D8}"/>
    <cellStyle name="Normal 2 3 6 2" xfId="4552" xr:uid="{21B2B08B-D47B-4288-88DA-200A9B11A2D1}"/>
    <cellStyle name="Normal 2 3 6 3" xfId="4734" xr:uid="{68C48836-4F21-4081-9EEE-87B8677FA316}"/>
    <cellStyle name="Normal 2 3 6 4" xfId="4709" xr:uid="{52EA5965-A890-47B0-9AE7-58F8DB7B3ED3}"/>
    <cellStyle name="Normal 2 3 7" xfId="5318" xr:uid="{F3D3B22D-0692-43B4-9510-D89BCB9CD169}"/>
    <cellStyle name="Normal 2 4" xfId="79" xr:uid="{86910407-A8FC-47A5-9F74-253A15A8FB8F}"/>
    <cellStyle name="Normal 2 4 2" xfId="80" xr:uid="{5D49449A-D76F-423F-8457-E89DC3904889}"/>
    <cellStyle name="Normal 2 4 3" xfId="282" xr:uid="{E211F652-61AE-4022-BBE7-F5EB26D716EA}"/>
    <cellStyle name="Normal 2 4 3 2" xfId="4659" xr:uid="{6B456F7B-45E0-435D-AB2D-81B866CCBAA2}"/>
    <cellStyle name="Normal 2 4 3 3" xfId="4673" xr:uid="{3BBC0C56-166A-46B6-AD41-46802E2B965E}"/>
    <cellStyle name="Normal 2 4 4" xfId="4554" xr:uid="{A3A770C6-5225-4DBE-BF23-B8ADFF26BF1A}"/>
    <cellStyle name="Normal 2 4 5" xfId="4754" xr:uid="{0D9D2A54-8071-4412-9AAB-96B1A3215839}"/>
    <cellStyle name="Normal 2 4 6" xfId="4752" xr:uid="{9802CC23-DB0D-4EB8-BBC5-B9A924BE7DDE}"/>
    <cellStyle name="Normal 2 5" xfId="184" xr:uid="{C30DC4A6-7BD9-462A-92DF-DCFFA4D13EC8}"/>
    <cellStyle name="Normal 2 5 2" xfId="284" xr:uid="{9B1B117D-C0DD-44EF-A8AF-036CAB3B54AC}"/>
    <cellStyle name="Normal 2 5 2 2" xfId="2505" xr:uid="{0502C12B-C173-4779-9661-3F985CE45F90}"/>
    <cellStyle name="Normal 2 5 3" xfId="283" xr:uid="{D56FF235-2E30-41A3-9A4A-E908A664222A}"/>
    <cellStyle name="Normal 2 5 3 2" xfId="4586" xr:uid="{1C05D99A-6AAB-4709-8D95-411236751BA5}"/>
    <cellStyle name="Normal 2 5 3 3" xfId="4746" xr:uid="{20FB9C7E-51CB-4885-BBC1-8F604C153405}"/>
    <cellStyle name="Normal 2 5 3 4" xfId="5302" xr:uid="{A2C79EF9-3DAD-4333-9F81-856CE8C6D6F8}"/>
    <cellStyle name="Normal 2 5 3 4 2" xfId="5348" xr:uid="{647501BC-B23C-420E-AD8D-BEC49A9B3BED}"/>
    <cellStyle name="Normal 2 5 4" xfId="4660" xr:uid="{AFE95F0F-FAED-4C07-B268-9E0D6FA0EF26}"/>
    <cellStyle name="Normal 2 5 5" xfId="4615" xr:uid="{33F1FA5E-C312-4947-BA60-0DC111129061}"/>
    <cellStyle name="Normal 2 5 6" xfId="4614" xr:uid="{F7C1427C-63C5-44AC-9411-73ADFB93487C}"/>
    <cellStyle name="Normal 2 5 7" xfId="4749" xr:uid="{9929F55E-71D8-444D-9936-291A654DC9B9}"/>
    <cellStyle name="Normal 2 5 8" xfId="4719" xr:uid="{0176EF02-05D1-4EDF-A4F0-966AD818B9D7}"/>
    <cellStyle name="Normal 2 6" xfId="285" xr:uid="{5ACED4B5-A609-46DD-8CF5-0463B3422DBC}"/>
    <cellStyle name="Normal 2 6 2" xfId="286" xr:uid="{ED5B947B-A98C-453A-BE1D-1A8679A56713}"/>
    <cellStyle name="Normal 2 6 3" xfId="452" xr:uid="{1A0A3979-F376-46CE-9398-008C642333FB}"/>
    <cellStyle name="Normal 2 6 3 2" xfId="5335" xr:uid="{DE657B1C-9B48-4C47-9C83-67F75DC561D5}"/>
    <cellStyle name="Normal 2 6 4" xfId="4661" xr:uid="{64378F53-25E2-4866-89AE-42D95366CD0C}"/>
    <cellStyle name="Normal 2 6 5" xfId="4612" xr:uid="{A6355457-DFE8-40A1-8BAD-0B72DF591B2D}"/>
    <cellStyle name="Normal 2 6 5 2" xfId="4710" xr:uid="{45DF2EE6-6A86-4DC9-811E-C057289213C5}"/>
    <cellStyle name="Normal 2 6 6" xfId="4598" xr:uid="{8C6EADB8-ECF5-465C-8430-04205C3598CF}"/>
    <cellStyle name="Normal 2 6 7" xfId="5322" xr:uid="{948CE9C2-13E5-43D0-B3A4-799888327D26}"/>
    <cellStyle name="Normal 2 6 8" xfId="5331" xr:uid="{F10C5317-B176-42F3-B63F-1F528609C7FE}"/>
    <cellStyle name="Normal 2 7" xfId="287" xr:uid="{288506DC-2A61-445D-8BB9-EDCA946202FB}"/>
    <cellStyle name="Normal 2 7 2" xfId="4456" xr:uid="{38F9450B-80CF-4882-B14B-E0E5C1B7837D}"/>
    <cellStyle name="Normal 2 7 3" xfId="4662" xr:uid="{9E784F67-E5DB-4C4B-9DE3-35C4E8B9F3AA}"/>
    <cellStyle name="Normal 2 7 4" xfId="5303" xr:uid="{A3151881-29FF-4CDE-B05A-8477FD9C9328}"/>
    <cellStyle name="Normal 2 8" xfId="4508" xr:uid="{81F2C560-9B69-477B-8508-8D9C44CBDC69}"/>
    <cellStyle name="Normal 2 9" xfId="4653" xr:uid="{C624BCD5-0C00-4B6C-B54D-1CC204847ED5}"/>
    <cellStyle name="Normal 20" xfId="434" xr:uid="{5732BBD9-FAC4-4E37-9496-CBA86841B9DC}"/>
    <cellStyle name="Normal 20 2" xfId="435" xr:uid="{A5276E99-7907-4C16-90C5-2BDF30104879}"/>
    <cellStyle name="Normal 20 2 2" xfId="436" xr:uid="{224BF15F-27EF-4ECE-B926-7301957C273B}"/>
    <cellStyle name="Normal 20 2 2 2" xfId="4425" xr:uid="{A0F4A7D7-B87B-43B7-B065-7EE3916E9C05}"/>
    <cellStyle name="Normal 20 2 2 3" xfId="4417" xr:uid="{5CB19D11-0077-460A-B95C-2C33280EB148}"/>
    <cellStyle name="Normal 20 2 2 4" xfId="4582" xr:uid="{82D3529D-395F-40B6-A490-64580A7B63EE}"/>
    <cellStyle name="Normal 20 2 2 5" xfId="4744" xr:uid="{271B2940-DDAF-43B2-8709-F3B80A495237}"/>
    <cellStyle name="Normal 20 2 3" xfId="4420" xr:uid="{5544730E-ACF2-410E-B76A-8A5E2E92BF46}"/>
    <cellStyle name="Normal 20 2 4" xfId="4416" xr:uid="{C47C64D1-AF6E-4350-AB34-99A5A2B6CEF2}"/>
    <cellStyle name="Normal 20 2 5" xfId="4581" xr:uid="{C8493AB1-BE2D-4A41-B851-81621C664464}"/>
    <cellStyle name="Normal 20 2 6" xfId="4743" xr:uid="{73B9C03D-A88F-4869-BD39-0DB426284BAE}"/>
    <cellStyle name="Normal 20 3" xfId="1167" xr:uid="{53C14BDB-9E19-4725-B14F-9396D1F4DF49}"/>
    <cellStyle name="Normal 20 3 2" xfId="4457" xr:uid="{50DDBC39-1C0D-4374-AFB1-89DC3EF85373}"/>
    <cellStyle name="Normal 20 4" xfId="4352" xr:uid="{A6A8D8A0-13F6-4A8E-84BF-403B6014E2BE}"/>
    <cellStyle name="Normal 20 4 2" xfId="4555" xr:uid="{083E0FEE-D621-4808-8EB2-9C79D291D785}"/>
    <cellStyle name="Normal 20 4 3" xfId="4736" xr:uid="{E1529B34-CA18-4DA5-9339-09BC7BF35DB4}"/>
    <cellStyle name="Normal 20 4 4" xfId="4711" xr:uid="{553C14DB-493F-4D51-8458-1AC64B58CFBB}"/>
    <cellStyle name="Normal 20 5" xfId="4433" xr:uid="{843F553B-0657-4962-B5C5-8CF59EBE2B12}"/>
    <cellStyle name="Normal 20 5 2" xfId="5328" xr:uid="{DF80A0DB-26BD-4762-BB3B-CDCC04B21822}"/>
    <cellStyle name="Normal 20 6" xfId="4587" xr:uid="{73EC0718-091D-4A7E-8A7F-61839434A925}"/>
    <cellStyle name="Normal 20 7" xfId="4696" xr:uid="{BFD0BF5F-3B58-4864-A713-7319C08A629B}"/>
    <cellStyle name="Normal 20 8" xfId="4717" xr:uid="{40BB2F3D-D44B-4896-9310-ACE795F5F91F}"/>
    <cellStyle name="Normal 20 9" xfId="4716" xr:uid="{A3D4C8B7-C8DA-4E07-B021-A446F698639A}"/>
    <cellStyle name="Normal 21" xfId="437" xr:uid="{90751830-367D-44B9-80CB-16927E1E2B05}"/>
    <cellStyle name="Normal 21 2" xfId="438" xr:uid="{6861C3CA-8F71-4B0E-AB35-2F1AE7CF8237}"/>
    <cellStyle name="Normal 21 2 2" xfId="439" xr:uid="{10B20954-F993-4CD8-8B4A-1AF7D9F33980}"/>
    <cellStyle name="Normal 21 3" xfId="4353" xr:uid="{725B7D4A-A658-4147-BA44-4AC9DB90ECCE}"/>
    <cellStyle name="Normal 21 3 2" xfId="4459" xr:uid="{7CFAC215-A84C-46A5-B1C6-FC4D41558276}"/>
    <cellStyle name="Normal 21 3 2 2" xfId="5359" xr:uid="{8CB268A0-0804-4A8B-96D5-376E1E2CC0AC}"/>
    <cellStyle name="Normal 21 3 3" xfId="4458" xr:uid="{C5BB596C-8BEB-416F-A37F-3035FBB28F9D}"/>
    <cellStyle name="Normal 21 4" xfId="4570" xr:uid="{04C0ED5F-75E8-4F12-BA32-AC9E12CBA7FD}"/>
    <cellStyle name="Normal 21 4 2" xfId="5360" xr:uid="{D939B6D5-49F9-4BAC-8837-F002C2D7816B}"/>
    <cellStyle name="Normal 21 5" xfId="4737" xr:uid="{035D46C1-2CE6-426F-ACED-B750E031E670}"/>
    <cellStyle name="Normal 22" xfId="440" xr:uid="{E83B3499-0D2A-4361-987B-04398A939488}"/>
    <cellStyle name="Normal 22 2" xfId="441" xr:uid="{57670295-F4DF-4E4B-A92D-191CB331E6AF}"/>
    <cellStyle name="Normal 22 3" xfId="4310" xr:uid="{F73544A8-5246-4B85-AF46-BD6D80AFC90E}"/>
    <cellStyle name="Normal 22 3 2" xfId="4354" xr:uid="{7CDECF30-EEDD-4824-839C-1C5CDE6DDEF9}"/>
    <cellStyle name="Normal 22 3 2 2" xfId="4461" xr:uid="{84DB25C8-58A2-470A-A6CA-A4B51113ED52}"/>
    <cellStyle name="Normal 22 3 3" xfId="4460" xr:uid="{C08F98EF-A8ED-4928-9161-96D0F3D10370}"/>
    <cellStyle name="Normal 22 3 4" xfId="4691" xr:uid="{590D0463-C9EA-42C2-B3F3-DDF3A678CFB0}"/>
    <cellStyle name="Normal 22 4" xfId="4313" xr:uid="{90FF35C3-D209-460A-9CAA-3A5E623D62C7}"/>
    <cellStyle name="Normal 22 4 10" xfId="5357" xr:uid="{940A345C-4828-4026-B968-555929FB6B71}"/>
    <cellStyle name="Normal 22 4 2" xfId="4431" xr:uid="{BB59312B-65E1-4BA8-9BBE-A7C7FD506A9C}"/>
    <cellStyle name="Normal 22 4 3" xfId="4571" xr:uid="{B8EE0D29-7BF1-461B-8B9E-586294096341}"/>
    <cellStyle name="Normal 22 4 3 2" xfId="4590" xr:uid="{79C5ED65-81AB-4D0D-9130-84745B5A9F3D}"/>
    <cellStyle name="Normal 22 4 3 3" xfId="4748" xr:uid="{43191317-3317-43C2-BB1C-C7559A1AC877}"/>
    <cellStyle name="Normal 22 4 3 4" xfId="5338" xr:uid="{878EE50E-E6C2-4EAF-9D15-0512488D52CD}"/>
    <cellStyle name="Normal 22 4 3 5" xfId="5334" xr:uid="{56B637A9-EE59-43A5-980C-4E332062E92D}"/>
    <cellStyle name="Normal 22 4 4" xfId="4692" xr:uid="{314C6861-1FDA-40C2-8FD1-1EF0F64EAC8E}"/>
    <cellStyle name="Normal 22 4 5" xfId="4604" xr:uid="{AB76A06E-5E26-4492-B1AD-6CACB3B1F7A0}"/>
    <cellStyle name="Normal 22 4 6" xfId="4595" xr:uid="{A36C1B24-22F6-42E2-936A-C32B26E964E1}"/>
    <cellStyle name="Normal 22 4 7" xfId="4594" xr:uid="{4B185123-A2FA-47F4-B7EA-16EC67CB6A61}"/>
    <cellStyle name="Normal 22 4 8" xfId="4593" xr:uid="{DEF11EF0-2CF5-432C-9711-A9AD149260D2}"/>
    <cellStyle name="Normal 22 4 9" xfId="4592" xr:uid="{96840A25-CD9B-4071-8BA6-3BFF63C6EFBB}"/>
    <cellStyle name="Normal 22 5" xfId="4738" xr:uid="{847291EE-D6E9-435A-89F7-5C5F201C427F}"/>
    <cellStyle name="Normal 23" xfId="442" xr:uid="{C1BFCFBA-B3F4-406E-A913-00628F2C2F07}"/>
    <cellStyle name="Normal 23 2" xfId="2500" xr:uid="{1A0AD616-A871-440B-83D1-855C363E129E}"/>
    <cellStyle name="Normal 23 2 2" xfId="4356" xr:uid="{22FFF072-5429-4A55-834B-8686450FBEA4}"/>
    <cellStyle name="Normal 23 2 2 2" xfId="4751" xr:uid="{85E750FE-A6C1-4DE2-BC2D-79A25479A2F4}"/>
    <cellStyle name="Normal 23 2 2 3" xfId="4693" xr:uid="{0AF1D990-404C-4684-9CF7-F7008FD84A8C}"/>
    <cellStyle name="Normal 23 2 2 4" xfId="4663" xr:uid="{F035454C-EB05-4468-9A41-CBE2AF2348A2}"/>
    <cellStyle name="Normal 23 2 3" xfId="4605" xr:uid="{59E70AB8-88DC-4554-98EB-AED5E2382912}"/>
    <cellStyle name="Normal 23 2 4" xfId="4712" xr:uid="{D796BD12-0C4C-43F2-90DA-E0F5E3470624}"/>
    <cellStyle name="Normal 23 3" xfId="4426" xr:uid="{7F675442-7FDB-49D0-ADDF-8C3207C5F21F}"/>
    <cellStyle name="Normal 23 4" xfId="4355" xr:uid="{F46E2646-AFDF-47A1-95E2-A58CF2A62F61}"/>
    <cellStyle name="Normal 23 5" xfId="4572" xr:uid="{4B7581CA-654C-464E-9582-F0D4A59021DE}"/>
    <cellStyle name="Normal 23 6" xfId="4739" xr:uid="{D0AC7913-2608-4A4F-B0A3-88C020C0281B}"/>
    <cellStyle name="Normal 24" xfId="443" xr:uid="{29D3CAF3-A10F-450E-99DD-E5DB71BD4FE4}"/>
    <cellStyle name="Normal 24 2" xfId="444" xr:uid="{378E87A8-7CAA-48E4-840B-90B265B432C0}"/>
    <cellStyle name="Normal 24 2 2" xfId="4428" xr:uid="{77F6171A-33E7-4AF8-9CDA-5C734C3EB953}"/>
    <cellStyle name="Normal 24 2 3" xfId="4358" xr:uid="{3BDEA44E-7C0F-4070-A1B5-2605CBBB697F}"/>
    <cellStyle name="Normal 24 2 4" xfId="4574" xr:uid="{B02013F7-3FDC-4DBA-9611-FA7472E6062A}"/>
    <cellStyle name="Normal 24 2 5" xfId="4741" xr:uid="{24C69140-59B2-4C24-8383-4789BA421EBD}"/>
    <cellStyle name="Normal 24 3" xfId="4427" xr:uid="{7756A003-CEB9-4A8B-A787-6CDDAED320AF}"/>
    <cellStyle name="Normal 24 4" xfId="4357" xr:uid="{411A296D-E5DA-4CF7-A5E3-50D6BE849D9A}"/>
    <cellStyle name="Normal 24 5" xfId="4573" xr:uid="{99C26353-9BCF-419C-8CE4-40F9E1D338D7}"/>
    <cellStyle name="Normal 24 6" xfId="4740" xr:uid="{2C77CC8D-2D73-4956-9CF8-FCB13A42FAB2}"/>
    <cellStyle name="Normal 25" xfId="451" xr:uid="{AC947A17-BB18-43A8-B75C-EF5B5D858D79}"/>
    <cellStyle name="Normal 25 2" xfId="4360" xr:uid="{8A365DB8-A644-4151-8B8F-C6F8AF313491}"/>
    <cellStyle name="Normal 25 2 2" xfId="5337" xr:uid="{072FEC3B-BDB1-440E-A5A9-B99B3FF11E0C}"/>
    <cellStyle name="Normal 25 3" xfId="4429" xr:uid="{A7189DBD-A564-4E3B-B75A-A5119C7E5F73}"/>
    <cellStyle name="Normal 25 4" xfId="4359" xr:uid="{A0356904-C0BF-4EF8-AB08-BE5B9A709949}"/>
    <cellStyle name="Normal 25 5" xfId="4575" xr:uid="{6AC0E3CE-18CB-4C52-86A9-0A1975C553F7}"/>
    <cellStyle name="Normal 26" xfId="2498" xr:uid="{8A4F5B2A-77B3-489A-B551-868F28748B10}"/>
    <cellStyle name="Normal 26 2" xfId="2499" xr:uid="{14186F00-1663-4A66-AF70-6DC5A475F41E}"/>
    <cellStyle name="Normal 26 2 2" xfId="4362" xr:uid="{5E491CF3-84B0-4F4E-8C79-695C1FA2D514}"/>
    <cellStyle name="Normal 26 3" xfId="4361" xr:uid="{97924D95-51A5-46CD-975F-B5C50413AC59}"/>
    <cellStyle name="Normal 26 3 2" xfId="4436" xr:uid="{6AC7AF62-D1C1-4725-8393-81F28496ABC1}"/>
    <cellStyle name="Normal 27" xfId="2507" xr:uid="{64C02A32-E5E6-472B-8CED-D99F06C0A48E}"/>
    <cellStyle name="Normal 27 2" xfId="4364" xr:uid="{70B869F5-3CE1-4F5C-A384-66D0B282BA90}"/>
    <cellStyle name="Normal 27 3" xfId="4363" xr:uid="{3E211C92-8D1D-4A4E-AE92-2B5979ECBCA8}"/>
    <cellStyle name="Normal 27 4" xfId="4599" xr:uid="{AD319A3F-2349-4165-9AF5-618FDFAEF8A9}"/>
    <cellStyle name="Normal 27 5" xfId="5320" xr:uid="{E8CC7D48-0718-431F-BC18-F70CF94AC513}"/>
    <cellStyle name="Normal 27 6" xfId="4589" xr:uid="{52AABEA3-61C7-438F-997F-4CC2D44E33B2}"/>
    <cellStyle name="Normal 27 7" xfId="5332" xr:uid="{E96630DB-AC7F-456B-B5D5-BE0A95453C9C}"/>
    <cellStyle name="Normal 28" xfId="4365" xr:uid="{A090DF88-B1C0-4A74-AFDA-5DF7A8750E01}"/>
    <cellStyle name="Normal 28 2" xfId="4366" xr:uid="{5D006DD8-5FB8-4892-BEF5-B13553FAFCCE}"/>
    <cellStyle name="Normal 28 3" xfId="4367" xr:uid="{5495E06E-EB7F-4063-84C4-88383E8D7B60}"/>
    <cellStyle name="Normal 29" xfId="4368" xr:uid="{151753E2-E0FC-41F1-8DDB-394F951C6FF0}"/>
    <cellStyle name="Normal 29 2" xfId="4369" xr:uid="{E99174D9-9CCF-4C9A-A968-2E1871383A37}"/>
    <cellStyle name="Normal 3" xfId="2" xr:uid="{665067A7-73F8-4B7E-BFD2-7BB3B9468366}"/>
    <cellStyle name="Normal 3 2" xfId="81" xr:uid="{E9F1E8F3-C3E5-4610-ACD9-4F4A5A2CFB82}"/>
    <cellStyle name="Normal 3 2 2" xfId="82" xr:uid="{12FA695F-E89B-4B6F-992D-002C8E615657}"/>
    <cellStyle name="Normal 3 2 2 2" xfId="288" xr:uid="{A8BA8E31-75CA-4053-B448-59D9C4A65B41}"/>
    <cellStyle name="Normal 3 2 2 2 2" xfId="4665" xr:uid="{33A6BDCC-22EE-4523-A90B-B2BB6370DC44}"/>
    <cellStyle name="Normal 3 2 2 3" xfId="4556" xr:uid="{A2ADBCD9-B370-4464-8468-8AE6A0A65252}"/>
    <cellStyle name="Normal 3 2 3" xfId="83" xr:uid="{CCB46274-5EFD-4662-8CF2-023EBFC91C23}"/>
    <cellStyle name="Normal 3 2 4" xfId="289" xr:uid="{1E656A7A-FB02-4DB6-887F-626AA5081A5B}"/>
    <cellStyle name="Normal 3 2 4 2" xfId="4666" xr:uid="{4C9E9B4D-92BE-4467-A5DA-9FC0A276BB3E}"/>
    <cellStyle name="Normal 3 2 5" xfId="2506" xr:uid="{25F8C670-4572-4F80-8EA3-2D7B7D066BB1}"/>
    <cellStyle name="Normal 3 2 5 2" xfId="4509" xr:uid="{A49FF67C-675B-49C6-AB81-AD157305B2EB}"/>
    <cellStyle name="Normal 3 2 5 3" xfId="5304" xr:uid="{ED92A765-AE68-470C-A5B6-1CA17D524F3B}"/>
    <cellStyle name="Normal 3 3" xfId="84" xr:uid="{99F28349-D15A-48F7-9790-E75E05438800}"/>
    <cellStyle name="Normal 3 3 2" xfId="290" xr:uid="{1D652242-2218-4BFB-92DE-EC5C9447657B}"/>
    <cellStyle name="Normal 3 3 2 2" xfId="4667" xr:uid="{273493C2-8D2A-4872-B0D0-8AE6CF2DA347}"/>
    <cellStyle name="Normal 3 3 3" xfId="4557" xr:uid="{51B7F07D-10BB-4D84-A8E9-092182CCE062}"/>
    <cellStyle name="Normal 3 4" xfId="85" xr:uid="{A5D1946F-C46C-4170-8E4D-89A4B9581781}"/>
    <cellStyle name="Normal 3 4 2" xfId="2502" xr:uid="{A511DA71-F28E-4937-BFAD-4B76D75A0C78}"/>
    <cellStyle name="Normal 3 4 2 2" xfId="4668" xr:uid="{D22194F0-246C-4ECF-9D51-0B26EA2F2985}"/>
    <cellStyle name="Normal 3 4 3" xfId="5341" xr:uid="{C07FC554-AB78-4BE1-B14E-FD611CA00C11}"/>
    <cellStyle name="Normal 3 5" xfId="2501" xr:uid="{BF5AF92F-915E-4F84-99AB-661ED93867AA}"/>
    <cellStyle name="Normal 3 5 2" xfId="4669" xr:uid="{910FD7C9-9EA6-4DE1-9002-18EA930DE723}"/>
    <cellStyle name="Normal 3 5 3" xfId="4745" xr:uid="{2C5B7277-EB59-47AE-9B2E-D646B9D08A44}"/>
    <cellStyle name="Normal 3 5 4" xfId="4713" xr:uid="{2C3087C7-2E9A-489B-99CB-E2D0161103CB}"/>
    <cellStyle name="Normal 3 6" xfId="4664" xr:uid="{635A7C52-978E-4E00-892F-8E4AA4A9B3B8}"/>
    <cellStyle name="Normal 3 6 2" xfId="5336" xr:uid="{BE4FE1ED-C9AF-48C1-A0EE-D0B03F004C75}"/>
    <cellStyle name="Normal 3 6 2 2" xfId="5333" xr:uid="{63024269-B9C5-4C6E-8E3B-190C3C6F572D}"/>
    <cellStyle name="Normal 3 6 2 3" xfId="5369" xr:uid="{D0D35A2E-A1C7-4957-961A-905A0B3DC462}"/>
    <cellStyle name="Normal 3 6 3" xfId="5344" xr:uid="{4BCE6C97-6E16-434F-8059-5F9C3F027FEE}"/>
    <cellStyle name="Normal 3 6 3 2" xfId="5370" xr:uid="{BDCD8EFE-5BE5-4DB3-AFDC-9E9853E39BC9}"/>
    <cellStyle name="Normal 3 6 3 3" xfId="5365" xr:uid="{C604C2AA-3EC9-4F9D-A9C1-1A9C2C628A19}"/>
    <cellStyle name="Normal 30" xfId="4370" xr:uid="{8A6E251E-CC5C-4913-AABE-029191326180}"/>
    <cellStyle name="Normal 30 2" xfId="4371" xr:uid="{D18BF885-FD55-447F-9122-CE6BEF3633A5}"/>
    <cellStyle name="Normal 31" xfId="4372" xr:uid="{3446959F-88A1-437C-802D-C173BB90AE27}"/>
    <cellStyle name="Normal 31 2" xfId="4373" xr:uid="{B39025B0-AE31-4DDB-B06A-68C35F9D9DAA}"/>
    <cellStyle name="Normal 32" xfId="4374" xr:uid="{7DB5DEF4-EAC8-480A-9519-91816F11C99A}"/>
    <cellStyle name="Normal 33" xfId="4375" xr:uid="{5C9B2FF4-9842-4A26-AABA-336B6AA6FC55}"/>
    <cellStyle name="Normal 33 2" xfId="4376" xr:uid="{01E8C61A-24A0-4492-996F-098046DD389C}"/>
    <cellStyle name="Normal 34" xfId="4377" xr:uid="{39192507-AD46-4A49-928F-1E27F19E43BA}"/>
    <cellStyle name="Normal 34 2" xfId="4378" xr:uid="{61040172-86DD-42FD-86B0-052EDFCEF62C}"/>
    <cellStyle name="Normal 35" xfId="4379" xr:uid="{FC9662C9-B468-49C6-920D-4795C0BC1BCF}"/>
    <cellStyle name="Normal 35 2" xfId="4380" xr:uid="{636E34C3-3FF0-422B-AA03-C6994E751248}"/>
    <cellStyle name="Normal 36" xfId="4381" xr:uid="{5FB9FBE2-EA45-409A-B497-EE466D3C4511}"/>
    <cellStyle name="Normal 36 2" xfId="4382" xr:uid="{8A2C7905-44BE-48ED-8FBC-B6060253CF0B}"/>
    <cellStyle name="Normal 37" xfId="4383" xr:uid="{D85A01A9-50FA-46F3-A2DE-873B34C80634}"/>
    <cellStyle name="Normal 37 2" xfId="4384" xr:uid="{DD50D512-D92A-4E97-B34F-AC7F575B734D}"/>
    <cellStyle name="Normal 38" xfId="4385" xr:uid="{EB487081-F31E-434E-8E5F-7671979AD789}"/>
    <cellStyle name="Normal 38 2" xfId="4386" xr:uid="{70B7BAC5-A0B9-4FBF-BADD-478F40B1F700}"/>
    <cellStyle name="Normal 39" xfId="4387" xr:uid="{999F6D19-7B23-4F91-A56F-4141E5DB9098}"/>
    <cellStyle name="Normal 39 2" xfId="4388" xr:uid="{B8290AF9-79CE-46BC-B347-D16EEC136A58}"/>
    <cellStyle name="Normal 39 2 2" xfId="4389" xr:uid="{5EA9A721-110E-43DD-984E-577EA5542A01}"/>
    <cellStyle name="Normal 39 3" xfId="4390" xr:uid="{81738678-C747-4F3A-BE05-47A374E92F67}"/>
    <cellStyle name="Normal 4" xfId="86" xr:uid="{11822070-BDA2-4D42-8FDD-6174F46DC518}"/>
    <cellStyle name="Normal 4 2" xfId="87" xr:uid="{10996AC1-876C-4D45-B25F-F29D01000239}"/>
    <cellStyle name="Normal 4 2 2" xfId="88" xr:uid="{9E126BED-FA26-49C0-A072-9EADC7515830}"/>
    <cellStyle name="Normal 4 2 2 2" xfId="445" xr:uid="{04C7210F-3FFF-494F-A908-683181AB3197}"/>
    <cellStyle name="Normal 4 2 2 3" xfId="2807" xr:uid="{BA5B0471-8648-41A0-BE40-71D8E0B29871}"/>
    <cellStyle name="Normal 4 2 2 4" xfId="2808" xr:uid="{E15BDE63-D94B-4640-9353-24D65115012A}"/>
    <cellStyle name="Normal 4 2 2 4 2" xfId="2809" xr:uid="{4262C8E0-210C-490D-9A09-21828315880C}"/>
    <cellStyle name="Normal 4 2 2 4 3" xfId="2810" xr:uid="{AB515E5B-84C7-4C62-839D-DAB04F1F8C38}"/>
    <cellStyle name="Normal 4 2 2 4 3 2" xfId="2811" xr:uid="{2ABA1FAC-B1E3-4DB1-990C-8C3D170254A1}"/>
    <cellStyle name="Normal 4 2 2 4 3 3" xfId="4312" xr:uid="{ED2DA3A1-C66B-4442-B7E4-6086DE543105}"/>
    <cellStyle name="Normal 4 2 3" xfId="2493" xr:uid="{6BB7F89D-5294-4CA4-8291-53D98B99492A}"/>
    <cellStyle name="Normal 4 2 3 2" xfId="2504" xr:uid="{5DB65C9B-1F38-4458-BCEA-5998ED671230}"/>
    <cellStyle name="Normal 4 2 3 2 2" xfId="4462" xr:uid="{32CC8867-2D6C-4CA5-896A-0737FBEE4632}"/>
    <cellStyle name="Normal 4 2 3 2 3" xfId="5347" xr:uid="{C7477713-D88D-4D13-BAC1-93938203E368}"/>
    <cellStyle name="Normal 4 2 3 3" xfId="4463" xr:uid="{8360715F-16D1-4D88-9C27-EBE1953FAF94}"/>
    <cellStyle name="Normal 4 2 3 3 2" xfId="4464" xr:uid="{07C592AC-6941-4C36-BCCF-CFA7373996CF}"/>
    <cellStyle name="Normal 4 2 3 4" xfId="4465" xr:uid="{16EDBE08-CD9F-4501-8A5A-18A56E30A496}"/>
    <cellStyle name="Normal 4 2 3 5" xfId="4466" xr:uid="{3FA5F290-0F28-4D5F-9561-DFCCA0DF0CDA}"/>
    <cellStyle name="Normal 4 2 4" xfId="2494" xr:uid="{9E377512-CBFD-4DAB-A2C4-A3C91458C8CD}"/>
    <cellStyle name="Normal 4 2 4 2" xfId="4392" xr:uid="{B01BB7EE-2C16-48D6-888F-3661DFEE3886}"/>
    <cellStyle name="Normal 4 2 4 2 2" xfId="4467" xr:uid="{F1362428-8D1F-4498-BCF2-88385EBAE695}"/>
    <cellStyle name="Normal 4 2 4 2 3" xfId="4694" xr:uid="{324C055A-FE19-40F5-A3D4-E12EAC411E42}"/>
    <cellStyle name="Normal 4 2 4 2 4" xfId="4613" xr:uid="{7A7616B5-5E6B-43C0-BCAC-C284C51EEB8D}"/>
    <cellStyle name="Normal 4 2 4 3" xfId="4576" xr:uid="{7F683C17-22CF-4A0E-9D11-6D5ECB1DBC3A}"/>
    <cellStyle name="Normal 4 2 4 4" xfId="4714" xr:uid="{07BC2936-7A33-4400-AD7C-5FBC34AA88BB}"/>
    <cellStyle name="Normal 4 2 5" xfId="1168" xr:uid="{26EF1CD5-6ACE-4CAF-828E-2EE072DFCDC0}"/>
    <cellStyle name="Normal 4 2 6" xfId="4558" xr:uid="{FEA6C21A-F699-44CA-846C-2C76A61D6B29}"/>
    <cellStyle name="Normal 4 2 7" xfId="5351" xr:uid="{737E811D-1F40-4882-AA3B-7FF20D9C15E3}"/>
    <cellStyle name="Normal 4 3" xfId="528" xr:uid="{AF3D7845-DC81-41FA-AFC2-BD9CD39545C2}"/>
    <cellStyle name="Normal 4 3 2" xfId="1170" xr:uid="{908151AD-11D0-46F3-A86E-04162BB7BB35}"/>
    <cellStyle name="Normal 4 3 2 2" xfId="1171" xr:uid="{83C9FD38-F374-43DB-9EFB-BBB40065302C}"/>
    <cellStyle name="Normal 4 3 2 3" xfId="1172" xr:uid="{9ECCD3B8-C2CF-4458-B709-018B89CC128E}"/>
    <cellStyle name="Normal 4 3 3" xfId="1169" xr:uid="{D36A634B-EA00-483B-95CB-8AA8A3DF147A}"/>
    <cellStyle name="Normal 4 3 3 2" xfId="4434" xr:uid="{5B356F69-81CA-4040-B9A0-0CDAD3D037D1}"/>
    <cellStyle name="Normal 4 3 4" xfId="2812" xr:uid="{5A06CD92-0A31-4B4F-8975-5EF10F47ACED}"/>
    <cellStyle name="Normal 4 3 4 2" xfId="5363" xr:uid="{F269AB5E-5482-45A2-B327-FB88F9DDB990}"/>
    <cellStyle name="Normal 4 3 5" xfId="2813" xr:uid="{8A03CE75-BDAF-4AF0-9787-DCEF496F243E}"/>
    <cellStyle name="Normal 4 3 5 2" xfId="2814" xr:uid="{FC704F8B-A443-45EB-8770-F071E06E369C}"/>
    <cellStyle name="Normal 4 3 5 3" xfId="2815" xr:uid="{4D67DDDC-B77C-4BF3-B45E-B2A5C7304AFD}"/>
    <cellStyle name="Normal 4 3 5 3 2" xfId="2816" xr:uid="{829EF984-FF18-485D-B619-777A27FA95DB}"/>
    <cellStyle name="Normal 4 3 5 3 3" xfId="4311" xr:uid="{F9613FAD-CEE7-4D8B-B43E-C364C0D26345}"/>
    <cellStyle name="Normal 4 3 6" xfId="4314" xr:uid="{1C94B830-C9F9-4C22-8B4E-E6DD793A9B4B}"/>
    <cellStyle name="Normal 4 3 7" xfId="5346" xr:uid="{0204C42C-DBBD-46F4-BCF8-56AE250DB7F3}"/>
    <cellStyle name="Normal 4 4" xfId="453" xr:uid="{00503FDE-6A3A-4074-9148-9830FF96AE41}"/>
    <cellStyle name="Normal 4 4 2" xfId="2495" xr:uid="{67F25D00-3CA6-4075-B321-8AEE11506620}"/>
    <cellStyle name="Normal 4 4 2 2" xfId="5355" xr:uid="{A8478872-8096-4C13-805D-9B7815142E7D}"/>
    <cellStyle name="Normal 4 4 3" xfId="2503" xr:uid="{99515FEE-EA60-4F53-A9B4-EF5BE877077F}"/>
    <cellStyle name="Normal 4 4 3 2" xfId="4317" xr:uid="{DBA17D01-36B6-4477-9F17-D4063E1723BC}"/>
    <cellStyle name="Normal 4 4 3 3" xfId="4316" xr:uid="{9B4A58B3-C759-4C52-A2A2-1EC6EDF88CD8}"/>
    <cellStyle name="Normal 4 4 4" xfId="4747" xr:uid="{E5CE56BB-8201-431F-8571-769DA51CA000}"/>
    <cellStyle name="Normal 4 4 4 2" xfId="5364" xr:uid="{F15E2611-9C25-491D-B00F-8D2D48171A38}"/>
    <cellStyle name="Normal 4 4 5" xfId="5345" xr:uid="{C337D0C3-836D-46AA-A280-0D2F154C924E}"/>
    <cellStyle name="Normal 4 5" xfId="2496" xr:uid="{B8F85629-8E2B-41AC-8897-7223CA10DA5B}"/>
    <cellStyle name="Normal 4 5 2" xfId="4391" xr:uid="{22912748-719C-428C-8493-B89EB8F0F686}"/>
    <cellStyle name="Normal 4 6" xfId="2497" xr:uid="{BA6C6ECA-9319-4FE7-BF96-26A2491A2422}"/>
    <cellStyle name="Normal 4 7" xfId="900" xr:uid="{07B53AC6-098F-4FD1-91C5-4FE78E67CF20}"/>
    <cellStyle name="Normal 4 8" xfId="5350" xr:uid="{8F1882E0-C9AA-4C1B-A2FD-C1D0C11434FE}"/>
    <cellStyle name="Normal 40" xfId="4393" xr:uid="{55802B66-6C08-4C29-A86B-E5E43D77898A}"/>
    <cellStyle name="Normal 40 2" xfId="4394" xr:uid="{DA38AFC8-F83A-4F78-80ED-247F60CE19BB}"/>
    <cellStyle name="Normal 40 2 2" xfId="4395" xr:uid="{79B320EC-6CF3-42A1-AC94-9CEB56365A21}"/>
    <cellStyle name="Normal 40 3" xfId="4396" xr:uid="{F2C5DA72-38A9-4F4D-8C81-BF76CA0FF238}"/>
    <cellStyle name="Normal 41" xfId="4397" xr:uid="{2E2BB3C1-0829-49F0-9061-657080A52C97}"/>
    <cellStyle name="Normal 41 2" xfId="4398" xr:uid="{C4FCEF19-9E0A-4423-9F65-CDB66CCCF15B}"/>
    <cellStyle name="Normal 42" xfId="4399" xr:uid="{AAEABDA4-3610-41C9-B19D-F8C37CC98D53}"/>
    <cellStyle name="Normal 42 2" xfId="4400" xr:uid="{15D3A177-118E-42C6-8320-EE60F0CF4DD9}"/>
    <cellStyle name="Normal 43" xfId="4401" xr:uid="{589853C3-9DA2-4313-B1A0-1696A5918BC8}"/>
    <cellStyle name="Normal 43 2" xfId="4402" xr:uid="{E57DDAC4-1738-4754-A168-F820FCAA11C7}"/>
    <cellStyle name="Normal 44" xfId="4412" xr:uid="{18174FD4-6D79-4D4C-8F34-891AE7D5B321}"/>
    <cellStyle name="Normal 44 2" xfId="4413" xr:uid="{066C2251-083A-42A2-869B-61C347FD6FAD}"/>
    <cellStyle name="Normal 45" xfId="4674" xr:uid="{199904AB-8E8A-43C4-9ADB-27CF0E8D4D7D}"/>
    <cellStyle name="Normal 45 2" xfId="5324" xr:uid="{B8336F3F-19AF-4CDE-A4FB-28E1912ECEFF}"/>
    <cellStyle name="Normal 45 3" xfId="5323" xr:uid="{2B8331EC-DD88-4B36-8ED3-E0634F2E5EAA}"/>
    <cellStyle name="Normal 5" xfId="89" xr:uid="{12708FCA-F530-4504-A260-10CA5ABBCF94}"/>
    <cellStyle name="Normal 5 10" xfId="291" xr:uid="{80931005-7FDF-4136-BFC1-9F42A0D04BD2}"/>
    <cellStyle name="Normal 5 10 2" xfId="529" xr:uid="{4B9D49D9-4E29-4AFB-AF84-2CD1D78FA208}"/>
    <cellStyle name="Normal 5 10 2 2" xfId="1173" xr:uid="{DEBCEEC2-CFBE-4671-A07E-1F55D96E2465}"/>
    <cellStyle name="Normal 5 10 2 3" xfId="2817" xr:uid="{824692AA-EB03-4A89-A4A0-E6C95E5FF695}"/>
    <cellStyle name="Normal 5 10 2 4" xfId="2818" xr:uid="{265AF248-C7A0-4185-B1D0-B08644D99E5B}"/>
    <cellStyle name="Normal 5 10 3" xfId="1174" xr:uid="{2DCEE846-EBC7-4955-AEDB-6D80EB628561}"/>
    <cellStyle name="Normal 5 10 3 2" xfId="2819" xr:uid="{FF9292C9-A376-4B38-85E5-EBCC90234160}"/>
    <cellStyle name="Normal 5 10 3 3" xfId="2820" xr:uid="{3E2E93F5-D848-429C-AE5B-313EBC15C287}"/>
    <cellStyle name="Normal 5 10 3 4" xfId="2821" xr:uid="{DA14D788-A4DC-482E-B15D-21E9D5E5514A}"/>
    <cellStyle name="Normal 5 10 4" xfId="2822" xr:uid="{4D33150C-3EDB-4285-B404-2626847FF648}"/>
    <cellStyle name="Normal 5 10 5" xfId="2823" xr:uid="{9A6EC38F-AFBA-4B89-99AA-5031EB78AFB5}"/>
    <cellStyle name="Normal 5 10 6" xfId="2824" xr:uid="{4D2AE1EF-2BE0-4CA7-A65D-C9ED5EAA4FFB}"/>
    <cellStyle name="Normal 5 11" xfId="292" xr:uid="{87A1EEC9-E5DE-4CC0-8F2D-1D88F23A3FEC}"/>
    <cellStyle name="Normal 5 11 2" xfId="1175" xr:uid="{F99F6A79-E356-484E-966A-F8DE38051ED8}"/>
    <cellStyle name="Normal 5 11 2 2" xfId="2825" xr:uid="{4340A21F-AD90-4342-B4C5-88A5CDF08F44}"/>
    <cellStyle name="Normal 5 11 2 2 2" xfId="4403" xr:uid="{E5D789A3-FA2A-40BA-B20F-17DD222A1F7B}"/>
    <cellStyle name="Normal 5 11 2 2 3" xfId="4681" xr:uid="{A11BA046-47F8-4C1B-899E-91898A04BED9}"/>
    <cellStyle name="Normal 5 11 2 3" xfId="2826" xr:uid="{5674E640-13AF-4296-98EB-442FA38C6DD9}"/>
    <cellStyle name="Normal 5 11 2 4" xfId="2827" xr:uid="{92DFB5E1-A130-4FD3-93F9-9EB9AA84B203}"/>
    <cellStyle name="Normal 5 11 3" xfId="2828" xr:uid="{1EEDD1EB-D742-49C1-8FAA-97A8B72939AF}"/>
    <cellStyle name="Normal 5 11 3 2" xfId="5340" xr:uid="{DB0F8523-7399-4BFE-BC7B-D3FF7C73B5BA}"/>
    <cellStyle name="Normal 5 11 4" xfId="2829" xr:uid="{EC7DFE67-9FA4-4B68-BF66-6FC9E1FC6B5C}"/>
    <cellStyle name="Normal 5 11 4 2" xfId="4577" xr:uid="{C074C60D-ACD8-425B-89EB-4EE573BCBC04}"/>
    <cellStyle name="Normal 5 11 4 3" xfId="4682" xr:uid="{05BC5EBB-7F67-408C-AA05-781DD8F3FA95}"/>
    <cellStyle name="Normal 5 11 4 4" xfId="4606" xr:uid="{431417EF-1587-416B-8C2E-501B3CE10C0D}"/>
    <cellStyle name="Normal 5 11 5" xfId="2830" xr:uid="{F845D40B-6FCA-43A7-9C64-BA1C80A40507}"/>
    <cellStyle name="Normal 5 12" xfId="1176" xr:uid="{19F1F05D-5EF4-48E6-8610-829A169DE6F0}"/>
    <cellStyle name="Normal 5 12 2" xfId="2831" xr:uid="{75E0978D-7213-491D-B16E-AA10A1BC60A0}"/>
    <cellStyle name="Normal 5 12 3" xfId="2832" xr:uid="{F9695BDF-2FD3-4C70-A1A2-B26C84C4272F}"/>
    <cellStyle name="Normal 5 12 4" xfId="2833" xr:uid="{16192FDC-E19C-4F54-AB86-33E92F5A7C22}"/>
    <cellStyle name="Normal 5 13" xfId="901" xr:uid="{8695B9AE-1165-4C02-8E83-9B488A839CCB}"/>
    <cellStyle name="Normal 5 13 2" xfId="2834" xr:uid="{7956B78A-FCB2-466D-A5A6-E4F96B0B3BB0}"/>
    <cellStyle name="Normal 5 13 3" xfId="2835" xr:uid="{1A2D7CFC-1EB5-442F-BF7D-73BA481B389E}"/>
    <cellStyle name="Normal 5 13 4" xfId="2836" xr:uid="{D217E665-878B-441F-81D5-F552CA48A2CF}"/>
    <cellStyle name="Normal 5 14" xfId="2837" xr:uid="{032E4901-34F5-4D45-A9C3-7BE80D99BD8F}"/>
    <cellStyle name="Normal 5 14 2" xfId="2838" xr:uid="{7F45F1B4-1AA1-4554-A610-29A9084640F6}"/>
    <cellStyle name="Normal 5 15" xfId="2839" xr:uid="{53E263E4-9CC9-4A28-982D-64951052CEC5}"/>
    <cellStyle name="Normal 5 16" xfId="2840" xr:uid="{3D11314A-2AAD-4149-BF41-0F956563A8DF}"/>
    <cellStyle name="Normal 5 17" xfId="2841" xr:uid="{584CD7C6-841D-45C9-91EA-002DD18F92B0}"/>
    <cellStyle name="Normal 5 18" xfId="5361" xr:uid="{484C2FC7-BB96-47E1-B1D1-599E573B9886}"/>
    <cellStyle name="Normal 5 2" xfId="90" xr:uid="{03851B84-248A-476E-8654-DC659C0B126E}"/>
    <cellStyle name="Normal 5 2 2" xfId="187" xr:uid="{92F19D39-24BF-466B-99D7-9CA3370313AE}"/>
    <cellStyle name="Normal 5 2 2 2" xfId="188" xr:uid="{97B67A2F-BA79-442D-AD67-D87043E208A0}"/>
    <cellStyle name="Normal 5 2 2 2 2" xfId="189" xr:uid="{A0626CBD-3DEF-4446-B19C-28B0AB504B2D}"/>
    <cellStyle name="Normal 5 2 2 2 2 2" xfId="190" xr:uid="{62153321-C466-41BB-BC94-B8AD7579C7D8}"/>
    <cellStyle name="Normal 5 2 2 2 3" xfId="191" xr:uid="{0DDF9468-8531-4346-91DD-7F5B1A4B4E82}"/>
    <cellStyle name="Normal 5 2 2 2 4" xfId="4670" xr:uid="{C09C8399-91F4-4A82-BF16-D0E7DE224598}"/>
    <cellStyle name="Normal 5 2 2 2 5" xfId="5300" xr:uid="{4E5F43AC-53DD-4F68-AF6F-D14F39DC1A66}"/>
    <cellStyle name="Normal 5 2 2 3" xfId="192" xr:uid="{4EA378E3-DAA5-4CF9-8951-C1596CC00736}"/>
    <cellStyle name="Normal 5 2 2 3 2" xfId="193" xr:uid="{D25A7CA5-9176-4E7F-90A1-48D0007ABDA1}"/>
    <cellStyle name="Normal 5 2 2 4" xfId="194" xr:uid="{A6DF6403-5998-4164-A30E-71826D30A4D6}"/>
    <cellStyle name="Normal 5 2 2 5" xfId="293" xr:uid="{49554008-F988-4902-B05B-8BFA7328D979}"/>
    <cellStyle name="Normal 5 2 2 6" xfId="4596" xr:uid="{AB154FA7-E9B5-4AD4-B8BD-DE1A32AA5173}"/>
    <cellStyle name="Normal 5 2 2 7" xfId="5329" xr:uid="{4F0BBDFD-568D-4B55-ABA9-965EE35AD775}"/>
    <cellStyle name="Normal 5 2 3" xfId="195" xr:uid="{3E6D2031-AFE1-42B8-9CFA-0FEA7CFC3957}"/>
    <cellStyle name="Normal 5 2 3 2" xfId="196" xr:uid="{D0EE6E39-EE75-46BA-A69A-F8424B02D29F}"/>
    <cellStyle name="Normal 5 2 3 2 2" xfId="197" xr:uid="{3BAA45C3-CC05-416D-99DC-6BE40F833EE5}"/>
    <cellStyle name="Normal 5 2 3 2 3" xfId="4559" xr:uid="{2ECAF73B-AD25-4F77-860A-8559F4EBC0C9}"/>
    <cellStyle name="Normal 5 2 3 2 4" xfId="5301" xr:uid="{DBE2DA4D-890F-4D4F-8434-FB3DD075B794}"/>
    <cellStyle name="Normal 5 2 3 3" xfId="198" xr:uid="{80AA1ADD-E29E-4F62-BAD1-750542593354}"/>
    <cellStyle name="Normal 5 2 3 3 2" xfId="4742" xr:uid="{96410BCC-C0AF-4244-B5ED-97E7ED7D087A}"/>
    <cellStyle name="Normal 5 2 3 4" xfId="4404" xr:uid="{607CC155-A856-4C59-897D-774206863C54}"/>
    <cellStyle name="Normal 5 2 3 4 2" xfId="4715" xr:uid="{DA5D4763-D5E6-44D2-BC84-7F4AD8EABF03}"/>
    <cellStyle name="Normal 5 2 3 5" xfId="4597" xr:uid="{34D3F3C2-2990-42EA-B780-7EACBD1AD876}"/>
    <cellStyle name="Normal 5 2 3 6" xfId="5321" xr:uid="{155D9AF9-9155-4C72-9299-0550E8FD97AF}"/>
    <cellStyle name="Normal 5 2 3 7" xfId="5330" xr:uid="{A00D3F78-2B7F-4677-9D37-36C49780B397}"/>
    <cellStyle name="Normal 5 2 4" xfId="199" xr:uid="{43F46FFC-B08E-4905-BFF6-F31FEF64B0F2}"/>
    <cellStyle name="Normal 5 2 4 2" xfId="200" xr:uid="{C1B5ABFC-A944-4ADA-9DA9-B9960EC85739}"/>
    <cellStyle name="Normal 5 2 5" xfId="201" xr:uid="{7C4885FC-DECC-4EB4-A0EB-0FEBA06E9DD6}"/>
    <cellStyle name="Normal 5 2 6" xfId="186" xr:uid="{6805DE2B-70D1-446E-9E36-D3EEC287B51D}"/>
    <cellStyle name="Normal 5 3" xfId="91" xr:uid="{88A7264D-6298-4C4A-87A8-420CC9C92EE6}"/>
    <cellStyle name="Normal 5 3 2" xfId="4406" xr:uid="{393139A9-9F29-47DB-BF78-6557013542B7}"/>
    <cellStyle name="Normal 5 3 3" xfId="4405" xr:uid="{C0E76C13-FE9A-4A04-93A2-69EA7AE8A2B0}"/>
    <cellStyle name="Normal 5 4" xfId="92" xr:uid="{D2F679A2-FC63-4D13-8A4B-6B7AD91CB987}"/>
    <cellStyle name="Normal 5 4 10" xfId="2842" xr:uid="{02CD9E01-278D-4054-9E83-BC7C1641EBFA}"/>
    <cellStyle name="Normal 5 4 11" xfId="2843" xr:uid="{BEBC1803-8C38-4395-8A26-39AFA456B958}"/>
    <cellStyle name="Normal 5 4 2" xfId="93" xr:uid="{A7253C20-2940-4321-806C-438734D9D962}"/>
    <cellStyle name="Normal 5 4 2 2" xfId="94" xr:uid="{6C473247-26BC-450C-AF37-FCDEDCDE6EF7}"/>
    <cellStyle name="Normal 5 4 2 2 2" xfId="294" xr:uid="{AD4DE071-AC5D-47F9-B2D5-7D518C309D2A}"/>
    <cellStyle name="Normal 5 4 2 2 2 2" xfId="530" xr:uid="{A71050E8-5F44-4A1F-96E3-208ABAA111F1}"/>
    <cellStyle name="Normal 5 4 2 2 2 2 2" xfId="531" xr:uid="{243E188A-32A5-4499-9E42-51840B59C908}"/>
    <cellStyle name="Normal 5 4 2 2 2 2 2 2" xfId="1177" xr:uid="{C4C02FFA-5E02-412B-946C-6C3730AC85F1}"/>
    <cellStyle name="Normal 5 4 2 2 2 2 2 2 2" xfId="1178" xr:uid="{DC54CA75-40F6-4F2B-8488-FB2794BCCD3F}"/>
    <cellStyle name="Normal 5 4 2 2 2 2 2 3" xfId="1179" xr:uid="{1E7804F4-89BB-427A-A099-2CD250393988}"/>
    <cellStyle name="Normal 5 4 2 2 2 2 3" xfId="1180" xr:uid="{4E3BA9BA-80A2-45B7-9E75-4C5539E0401F}"/>
    <cellStyle name="Normal 5 4 2 2 2 2 3 2" xfId="1181" xr:uid="{F9A883E6-5393-49F8-822F-7318874A28AC}"/>
    <cellStyle name="Normal 5 4 2 2 2 2 4" xfId="1182" xr:uid="{45510274-8F64-4A2C-8CBF-9594FF427323}"/>
    <cellStyle name="Normal 5 4 2 2 2 3" xfId="532" xr:uid="{D1D22D0F-2228-449D-8779-8FC31C275FB4}"/>
    <cellStyle name="Normal 5 4 2 2 2 3 2" xfId="1183" xr:uid="{249C5C64-DA20-48C1-98DA-68491DB299FC}"/>
    <cellStyle name="Normal 5 4 2 2 2 3 2 2" xfId="1184" xr:uid="{AF31D742-7D22-4232-9516-47D0ABF6D4BF}"/>
    <cellStyle name="Normal 5 4 2 2 2 3 3" xfId="1185" xr:uid="{2CCDA6C9-CBE5-48A5-AF2E-A05A8AB0FA24}"/>
    <cellStyle name="Normal 5 4 2 2 2 3 4" xfId="2844" xr:uid="{F2EDAF10-078D-49BC-91B3-9EB013CCD709}"/>
    <cellStyle name="Normal 5 4 2 2 2 4" xfId="1186" xr:uid="{B7D6257C-3A17-4292-9B95-D157C325EDF6}"/>
    <cellStyle name="Normal 5 4 2 2 2 4 2" xfId="1187" xr:uid="{AEFBBE0F-DB38-4A50-A44C-99194C454070}"/>
    <cellStyle name="Normal 5 4 2 2 2 5" xfId="1188" xr:uid="{E89642BE-844A-4F99-B6D8-A1CE06F4E9F7}"/>
    <cellStyle name="Normal 5 4 2 2 2 6" xfId="2845" xr:uid="{42BDE1EB-9985-4C4D-9E8E-564C94129BE6}"/>
    <cellStyle name="Normal 5 4 2 2 3" xfId="295" xr:uid="{523D0188-02AF-4C96-87BD-51AF452D3D0B}"/>
    <cellStyle name="Normal 5 4 2 2 3 2" xfId="533" xr:uid="{D3A6ECE6-10D4-4C6E-9557-501B568F6009}"/>
    <cellStyle name="Normal 5 4 2 2 3 2 2" xfId="534" xr:uid="{32554698-CD19-40F8-BFF9-93ADB37E1898}"/>
    <cellStyle name="Normal 5 4 2 2 3 2 2 2" xfId="1189" xr:uid="{BE5FB802-879D-424B-B50F-943B4343331A}"/>
    <cellStyle name="Normal 5 4 2 2 3 2 2 2 2" xfId="1190" xr:uid="{684EF46C-6DE8-4C37-9961-152E9D6E933A}"/>
    <cellStyle name="Normal 5 4 2 2 3 2 2 3" xfId="1191" xr:uid="{65E9C449-B78C-46E9-A7FC-563A21AE768F}"/>
    <cellStyle name="Normal 5 4 2 2 3 2 3" xfId="1192" xr:uid="{AC5DB78C-7900-4FDE-B87E-121482D85CDA}"/>
    <cellStyle name="Normal 5 4 2 2 3 2 3 2" xfId="1193" xr:uid="{5ACF447A-FEF4-4059-84F5-7E4DD4704348}"/>
    <cellStyle name="Normal 5 4 2 2 3 2 4" xfId="1194" xr:uid="{E60ECD81-BC6F-4989-A19E-97DF90D517FC}"/>
    <cellStyle name="Normal 5 4 2 2 3 3" xfId="535" xr:uid="{F49A51C1-26BE-470D-BDFE-A48492C4044D}"/>
    <cellStyle name="Normal 5 4 2 2 3 3 2" xfId="1195" xr:uid="{282A3FFC-4743-4A50-AF73-27F116B76C1B}"/>
    <cellStyle name="Normal 5 4 2 2 3 3 2 2" xfId="1196" xr:uid="{65AEEB38-4A0B-4A0C-B535-9E1A73CE2200}"/>
    <cellStyle name="Normal 5 4 2 2 3 3 3" xfId="1197" xr:uid="{184FCBFC-9E06-40D9-A9EA-2C9592896A02}"/>
    <cellStyle name="Normal 5 4 2 2 3 4" xfId="1198" xr:uid="{07409AE0-2901-4A5D-A697-A0564C1E1B79}"/>
    <cellStyle name="Normal 5 4 2 2 3 4 2" xfId="1199" xr:uid="{1704DA3C-4E56-45C8-BE49-467710EC5D28}"/>
    <cellStyle name="Normal 5 4 2 2 3 5" xfId="1200" xr:uid="{D2FD64D3-D213-41F2-9CC3-B656A9FEC1A0}"/>
    <cellStyle name="Normal 5 4 2 2 4" xfId="536" xr:uid="{EC16436D-B0AB-46D9-8ACD-8AD38C0371A1}"/>
    <cellStyle name="Normal 5 4 2 2 4 2" xfId="537" xr:uid="{2BE83968-FC08-4340-B3A9-10724E2C15DE}"/>
    <cellStyle name="Normal 5 4 2 2 4 2 2" xfId="1201" xr:uid="{6170D16F-B667-47E9-96E8-4C1ACF14911F}"/>
    <cellStyle name="Normal 5 4 2 2 4 2 2 2" xfId="1202" xr:uid="{5260AE5E-F4AF-4670-8848-8CBA12CEC764}"/>
    <cellStyle name="Normal 5 4 2 2 4 2 3" xfId="1203" xr:uid="{DCA76962-5F23-4CB5-BF45-A3D923C20ACA}"/>
    <cellStyle name="Normal 5 4 2 2 4 3" xfId="1204" xr:uid="{D773C554-E78F-41E6-BD24-44FB2AC54831}"/>
    <cellStyle name="Normal 5 4 2 2 4 3 2" xfId="1205" xr:uid="{70174CF1-042B-4718-8DBF-96046CC56BC3}"/>
    <cellStyle name="Normal 5 4 2 2 4 4" xfId="1206" xr:uid="{4CAA514D-2D3F-4A9E-BD07-E7445B1B91F1}"/>
    <cellStyle name="Normal 5 4 2 2 5" xfId="538" xr:uid="{84A01953-54E9-4FE5-989D-932F66E4BDE0}"/>
    <cellStyle name="Normal 5 4 2 2 5 2" xfId="1207" xr:uid="{0CBF1B08-FB28-44F1-ABC6-74C4408DDC82}"/>
    <cellStyle name="Normal 5 4 2 2 5 2 2" xfId="1208" xr:uid="{8AE830B8-9DFF-4EF6-A515-9CC5D07E428D}"/>
    <cellStyle name="Normal 5 4 2 2 5 3" xfId="1209" xr:uid="{A98CFCA0-1C49-442B-8F94-0C3B257F6D61}"/>
    <cellStyle name="Normal 5 4 2 2 5 4" xfId="2846" xr:uid="{E1AB18E5-C37D-43E8-8A69-FE77ACECD7F4}"/>
    <cellStyle name="Normal 5 4 2 2 6" xfId="1210" xr:uid="{091824A0-A63C-45B0-B652-152DE7B6EF17}"/>
    <cellStyle name="Normal 5 4 2 2 6 2" xfId="1211" xr:uid="{EDF552AF-89F1-43ED-A1D9-F42DFFFA4D88}"/>
    <cellStyle name="Normal 5 4 2 2 7" xfId="1212" xr:uid="{1936DBF6-AEC4-418B-AC45-A3283C9FEE24}"/>
    <cellStyle name="Normal 5 4 2 2 8" xfId="2847" xr:uid="{5AD186AD-75A1-4A90-A617-B763BDBE3EDA}"/>
    <cellStyle name="Normal 5 4 2 3" xfId="296" xr:uid="{5ED3DBC8-A332-4658-BD09-C6F076E395C5}"/>
    <cellStyle name="Normal 5 4 2 3 2" xfId="539" xr:uid="{AC4C2455-E79C-4625-9B6F-60F640108FD9}"/>
    <cellStyle name="Normal 5 4 2 3 2 2" xfId="540" xr:uid="{5CA625A0-9A5F-41FA-8EFF-5B88053BFBCE}"/>
    <cellStyle name="Normal 5 4 2 3 2 2 2" xfId="1213" xr:uid="{01BFDAC4-BB16-4F0A-9A8C-B14F972FC588}"/>
    <cellStyle name="Normal 5 4 2 3 2 2 2 2" xfId="1214" xr:uid="{3A7A31E9-3F18-46D0-888D-FDAA18820935}"/>
    <cellStyle name="Normal 5 4 2 3 2 2 3" xfId="1215" xr:uid="{6E6ABEA7-F05F-4483-9BAC-299E768BED46}"/>
    <cellStyle name="Normal 5 4 2 3 2 3" xfId="1216" xr:uid="{FFB55972-9DA6-45D6-BFAB-A6C34FC32C87}"/>
    <cellStyle name="Normal 5 4 2 3 2 3 2" xfId="1217" xr:uid="{2D519A4D-895D-4EF1-92BB-2053C0FDE500}"/>
    <cellStyle name="Normal 5 4 2 3 2 4" xfId="1218" xr:uid="{00578685-9111-48C3-9D33-1E3CA7D65E3C}"/>
    <cellStyle name="Normal 5 4 2 3 3" xfId="541" xr:uid="{1988F6E2-39C7-47D5-B665-EDBC454A1873}"/>
    <cellStyle name="Normal 5 4 2 3 3 2" xfId="1219" xr:uid="{B6EF907E-AB22-46DF-9B9D-90BF447FB35A}"/>
    <cellStyle name="Normal 5 4 2 3 3 2 2" xfId="1220" xr:uid="{D9BD7DE5-CF8E-4907-9BEB-61B3980A8BAA}"/>
    <cellStyle name="Normal 5 4 2 3 3 3" xfId="1221" xr:uid="{04C8908A-9725-4C34-964A-28D4FD2E6C6D}"/>
    <cellStyle name="Normal 5 4 2 3 3 4" xfId="2848" xr:uid="{AC877AE0-60F6-427B-86BD-20014A05590D}"/>
    <cellStyle name="Normal 5 4 2 3 4" xfId="1222" xr:uid="{CD859D1F-160A-418D-A34F-0049CDC06942}"/>
    <cellStyle name="Normal 5 4 2 3 4 2" xfId="1223" xr:uid="{0704A414-2355-4014-A38C-C189071FB9E2}"/>
    <cellStyle name="Normal 5 4 2 3 5" xfId="1224" xr:uid="{12103130-1831-4EC6-8DB6-32216DB1AB8A}"/>
    <cellStyle name="Normal 5 4 2 3 6" xfId="2849" xr:uid="{9EB96020-75D2-48C1-B9A7-EB0703B40373}"/>
    <cellStyle name="Normal 5 4 2 4" xfId="297" xr:uid="{9DE88828-027C-4B02-9C0A-0E756AC61268}"/>
    <cellStyle name="Normal 5 4 2 4 2" xfId="542" xr:uid="{2DF08F1C-9A05-424A-A028-FD70BEAF2B79}"/>
    <cellStyle name="Normal 5 4 2 4 2 2" xfId="543" xr:uid="{FBD71EEB-9D8E-4081-8E44-7DF630A39DC4}"/>
    <cellStyle name="Normal 5 4 2 4 2 2 2" xfId="1225" xr:uid="{196B93C4-CCCD-419A-A6F7-777F0E8FC19F}"/>
    <cellStyle name="Normal 5 4 2 4 2 2 2 2" xfId="1226" xr:uid="{E4A7C86D-BB4D-473D-AC1B-E84B7ABF267D}"/>
    <cellStyle name="Normal 5 4 2 4 2 2 3" xfId="1227" xr:uid="{96D3BB50-BC35-4D3E-84D7-9D427242E65C}"/>
    <cellStyle name="Normal 5 4 2 4 2 3" xfId="1228" xr:uid="{747DA5CD-4B1C-48B7-A098-3CB5318D7023}"/>
    <cellStyle name="Normal 5 4 2 4 2 3 2" xfId="1229" xr:uid="{254FA77E-6299-4F51-A262-48E44427CF75}"/>
    <cellStyle name="Normal 5 4 2 4 2 4" xfId="1230" xr:uid="{3D763139-34F1-407E-B679-9B3A76B3A6AC}"/>
    <cellStyle name="Normal 5 4 2 4 3" xfId="544" xr:uid="{2100F930-9D51-42E2-BC89-505AB728489C}"/>
    <cellStyle name="Normal 5 4 2 4 3 2" xfId="1231" xr:uid="{E544280C-02F9-4324-B374-8B581C487963}"/>
    <cellStyle name="Normal 5 4 2 4 3 2 2" xfId="1232" xr:uid="{5D000A1D-B452-4240-96F6-B6A87ACB3437}"/>
    <cellStyle name="Normal 5 4 2 4 3 3" xfId="1233" xr:uid="{5E4C5514-56FC-48D6-AB8D-792D598F613A}"/>
    <cellStyle name="Normal 5 4 2 4 4" xfId="1234" xr:uid="{2099A9FD-2B25-4DF9-854B-B524B7A868CC}"/>
    <cellStyle name="Normal 5 4 2 4 4 2" xfId="1235" xr:uid="{E1C27D93-6A9E-4D85-AFA5-C25D680586BE}"/>
    <cellStyle name="Normal 5 4 2 4 5" xfId="1236" xr:uid="{C086AD30-BB24-4CA7-9E5A-1E42D3767879}"/>
    <cellStyle name="Normal 5 4 2 5" xfId="298" xr:uid="{9C82B6EF-F897-4909-9A14-A83F2C3A91CC}"/>
    <cellStyle name="Normal 5 4 2 5 2" xfId="545" xr:uid="{D5519639-D96D-4429-A225-5A0777BFEA20}"/>
    <cellStyle name="Normal 5 4 2 5 2 2" xfId="1237" xr:uid="{0639FD23-5E26-47C8-81D8-21E4787616B1}"/>
    <cellStyle name="Normal 5 4 2 5 2 2 2" xfId="1238" xr:uid="{97504BBC-1487-48C2-A0C2-5F22BC5077B9}"/>
    <cellStyle name="Normal 5 4 2 5 2 3" xfId="1239" xr:uid="{446FC718-8986-4036-9DF8-01FF2B8073B0}"/>
    <cellStyle name="Normal 5 4 2 5 3" xfId="1240" xr:uid="{D6A00F2A-7B62-462C-8BDF-371059A5F961}"/>
    <cellStyle name="Normal 5 4 2 5 3 2" xfId="1241" xr:uid="{6E5A2F5A-AADF-421C-87D9-71B4E40021C9}"/>
    <cellStyle name="Normal 5 4 2 5 4" xfId="1242" xr:uid="{F050D9EB-1CA9-4E61-995A-C2E1E0B446AC}"/>
    <cellStyle name="Normal 5 4 2 6" xfId="546" xr:uid="{B501BD5A-F48F-4660-A3BA-15E483A738C7}"/>
    <cellStyle name="Normal 5 4 2 6 2" xfId="1243" xr:uid="{3DC35B2A-63D6-48D4-B0CB-935916F0FB36}"/>
    <cellStyle name="Normal 5 4 2 6 2 2" xfId="1244" xr:uid="{0318E81B-B20A-4FA5-8F9B-5AB877071630}"/>
    <cellStyle name="Normal 5 4 2 6 2 3" xfId="4419" xr:uid="{43186D96-5D23-474D-92DF-72A48F960A2F}"/>
    <cellStyle name="Normal 5 4 2 6 3" xfId="1245" xr:uid="{C607FFA0-6433-4675-8FBD-5CA53FB3488C}"/>
    <cellStyle name="Normal 5 4 2 6 4" xfId="2850" xr:uid="{116D7FE5-8F9B-42FB-9926-05780B9E7138}"/>
    <cellStyle name="Normal 5 4 2 6 4 2" xfId="4584" xr:uid="{90ADBFFA-2B9F-4C8E-8861-D6450AA3B31E}"/>
    <cellStyle name="Normal 5 4 2 6 4 3" xfId="4683" xr:uid="{FD5C5617-211A-4F56-81B4-BF057C43FEF2}"/>
    <cellStyle name="Normal 5 4 2 6 4 4" xfId="4611" xr:uid="{575813BE-EE98-4EE6-9359-BCB68D298859}"/>
    <cellStyle name="Normal 5 4 2 7" xfId="1246" xr:uid="{637363D7-F869-4F5D-9D6D-53EE87C78375}"/>
    <cellStyle name="Normal 5 4 2 7 2" xfId="1247" xr:uid="{AAC98BE0-1BB1-4A84-96C9-BB6FD6CA2270}"/>
    <cellStyle name="Normal 5 4 2 8" xfId="1248" xr:uid="{1276077A-1EB7-4179-B1D9-147FD634F029}"/>
    <cellStyle name="Normal 5 4 2 9" xfId="2851" xr:uid="{EE16D560-7204-4C3C-934F-0193BB524E85}"/>
    <cellStyle name="Normal 5 4 3" xfId="95" xr:uid="{E6510DC8-0456-47EA-9C87-6A9A9F60FBA3}"/>
    <cellStyle name="Normal 5 4 3 2" xfId="96" xr:uid="{C3C30E56-9269-4332-8E39-B87938DF43E0}"/>
    <cellStyle name="Normal 5 4 3 2 2" xfId="547" xr:uid="{39A0D63C-25EF-4C7C-A4AE-5EC9459237B3}"/>
    <cellStyle name="Normal 5 4 3 2 2 2" xfId="548" xr:uid="{863D095A-3542-42F9-8204-8800FF2DFC2A}"/>
    <cellStyle name="Normal 5 4 3 2 2 2 2" xfId="1249" xr:uid="{53CADEF6-C633-487E-8BF7-187902B5D62F}"/>
    <cellStyle name="Normal 5 4 3 2 2 2 2 2" xfId="1250" xr:uid="{390235AA-A5FC-4C67-AD04-30F87E69E9F9}"/>
    <cellStyle name="Normal 5 4 3 2 2 2 3" xfId="1251" xr:uid="{4D0BE0B6-4267-4386-842C-8D2A10121ECE}"/>
    <cellStyle name="Normal 5 4 3 2 2 3" xfId="1252" xr:uid="{56322122-F4B1-4FBB-B8FC-750C953E486D}"/>
    <cellStyle name="Normal 5 4 3 2 2 3 2" xfId="1253" xr:uid="{387CAD57-B535-4896-BEC5-10D20B92CB47}"/>
    <cellStyle name="Normal 5 4 3 2 2 4" xfId="1254" xr:uid="{34BDC2D3-61E8-4A0E-8AB1-39A129D04161}"/>
    <cellStyle name="Normal 5 4 3 2 3" xfId="549" xr:uid="{AFF89ABF-7F87-4AAE-AB87-B96CBDFB86CD}"/>
    <cellStyle name="Normal 5 4 3 2 3 2" xfId="1255" xr:uid="{831184B1-DAB8-4890-B09B-EFEB966209FD}"/>
    <cellStyle name="Normal 5 4 3 2 3 2 2" xfId="1256" xr:uid="{A5862ACA-4A95-4940-A8F9-CF3AE306DCED}"/>
    <cellStyle name="Normal 5 4 3 2 3 3" xfId="1257" xr:uid="{8C6568C1-8B48-46D2-9357-478651297774}"/>
    <cellStyle name="Normal 5 4 3 2 3 4" xfId="2852" xr:uid="{C5091A76-3669-4529-8AE9-E6A1AED8FEA7}"/>
    <cellStyle name="Normal 5 4 3 2 4" xfId="1258" xr:uid="{18DBCCA9-66EE-40ED-9D6C-66541D80F482}"/>
    <cellStyle name="Normal 5 4 3 2 4 2" xfId="1259" xr:uid="{DDB8852C-8F7C-4B6F-9EF4-B14DFAB59F65}"/>
    <cellStyle name="Normal 5 4 3 2 5" xfId="1260" xr:uid="{C475132B-1F63-4627-BD9B-3225B8E9C54F}"/>
    <cellStyle name="Normal 5 4 3 2 6" xfId="2853" xr:uid="{C2D15348-5CD5-4F5B-91DF-B9137F0D540F}"/>
    <cellStyle name="Normal 5 4 3 3" xfId="299" xr:uid="{8D074DBA-F236-44DB-B116-130D243827B8}"/>
    <cellStyle name="Normal 5 4 3 3 2" xfId="550" xr:uid="{443D563D-4A0D-4EED-979B-7BE9E7FAE2EF}"/>
    <cellStyle name="Normal 5 4 3 3 2 2" xfId="551" xr:uid="{D31EF2F9-F278-4D1E-B195-52BDFF627C0F}"/>
    <cellStyle name="Normal 5 4 3 3 2 2 2" xfId="1261" xr:uid="{AB09995C-73E2-48B4-AA42-5FDF91C01E71}"/>
    <cellStyle name="Normal 5 4 3 3 2 2 2 2" xfId="1262" xr:uid="{2FD51BD1-7912-44CC-B567-A8479A0AF5EA}"/>
    <cellStyle name="Normal 5 4 3 3 2 2 3" xfId="1263" xr:uid="{DE1378ED-C1BC-4614-BB04-2981F056EC06}"/>
    <cellStyle name="Normal 5 4 3 3 2 3" xfId="1264" xr:uid="{4A961608-9B31-4FF3-9193-5D1DA1B0945A}"/>
    <cellStyle name="Normal 5 4 3 3 2 3 2" xfId="1265" xr:uid="{82AEC85F-4F05-4858-B9E6-19F6ABFCF706}"/>
    <cellStyle name="Normal 5 4 3 3 2 4" xfId="1266" xr:uid="{32D1DFAF-E962-4581-ADEC-FECB8BF95449}"/>
    <cellStyle name="Normal 5 4 3 3 3" xfId="552" xr:uid="{895CB1B0-0DE5-4F52-B632-D862AA2C59A5}"/>
    <cellStyle name="Normal 5 4 3 3 3 2" xfId="1267" xr:uid="{E47C06AB-7D85-4F18-8349-D7B1B274A9C4}"/>
    <cellStyle name="Normal 5 4 3 3 3 2 2" xfId="1268" xr:uid="{746861AC-CC16-4E15-A70F-FEF0F681C5F7}"/>
    <cellStyle name="Normal 5 4 3 3 3 3" xfId="1269" xr:uid="{C2529CA9-759C-4FAF-ADC6-9E26902966D8}"/>
    <cellStyle name="Normal 5 4 3 3 4" xfId="1270" xr:uid="{5D92482B-221E-46C6-A660-DD0355299C2B}"/>
    <cellStyle name="Normal 5 4 3 3 4 2" xfId="1271" xr:uid="{7FDAC04C-02D9-4D7C-9D12-2BD87745023C}"/>
    <cellStyle name="Normal 5 4 3 3 5" xfId="1272" xr:uid="{946C9397-D58B-45F0-9C41-FD02FFA3B845}"/>
    <cellStyle name="Normal 5 4 3 4" xfId="300" xr:uid="{0207C6FC-7A6E-4FA0-9C22-D4740E469AE1}"/>
    <cellStyle name="Normal 5 4 3 4 2" xfId="553" xr:uid="{AE8DFB8A-7914-4A0F-BDB1-1355A0F2AFC7}"/>
    <cellStyle name="Normal 5 4 3 4 2 2" xfId="1273" xr:uid="{6B6ADFEB-DCB6-4EB6-A17C-28BCCF83EF1E}"/>
    <cellStyle name="Normal 5 4 3 4 2 2 2" xfId="1274" xr:uid="{E62D1B49-37A3-4605-9041-D5EDA265085F}"/>
    <cellStyle name="Normal 5 4 3 4 2 3" xfId="1275" xr:uid="{3FE54A08-0D0B-4408-8476-80E6B108BEC9}"/>
    <cellStyle name="Normal 5 4 3 4 3" xfId="1276" xr:uid="{0D51CBBE-3244-4E89-A1D0-4948416B7C6F}"/>
    <cellStyle name="Normal 5 4 3 4 3 2" xfId="1277" xr:uid="{0E7A3E2C-203E-449A-BD89-52311E76ED39}"/>
    <cellStyle name="Normal 5 4 3 4 4" xfId="1278" xr:uid="{478CF327-7AB8-4441-9351-C9C5A0274998}"/>
    <cellStyle name="Normal 5 4 3 5" xfId="554" xr:uid="{4BFF7319-3C7D-43A4-B687-952151650E92}"/>
    <cellStyle name="Normal 5 4 3 5 2" xfId="1279" xr:uid="{B9EF8A7B-838E-4170-AAC5-776222E70C02}"/>
    <cellStyle name="Normal 5 4 3 5 2 2" xfId="1280" xr:uid="{0BDE8724-71BF-4E8C-8078-3F06F8FAD2D7}"/>
    <cellStyle name="Normal 5 4 3 5 3" xfId="1281" xr:uid="{137885A3-2606-431C-94D7-646924AFA724}"/>
    <cellStyle name="Normal 5 4 3 5 4" xfId="2854" xr:uid="{5D5B74E8-CBED-4A77-9381-7EFED08519DE}"/>
    <cellStyle name="Normal 5 4 3 6" xfId="1282" xr:uid="{5813CAA3-6155-4562-88D3-CF0D102B2D56}"/>
    <cellStyle name="Normal 5 4 3 6 2" xfId="1283" xr:uid="{42E01115-87DC-4F6E-85CC-487E0B6D2E48}"/>
    <cellStyle name="Normal 5 4 3 7" xfId="1284" xr:uid="{863858AB-7E30-428E-8CC8-6D2F1AA79E49}"/>
    <cellStyle name="Normal 5 4 3 8" xfId="2855" xr:uid="{1E8CBFC5-1301-4707-9D77-AC741FF0BAD0}"/>
    <cellStyle name="Normal 5 4 4" xfId="97" xr:uid="{66E68DF9-B714-4E98-BCF2-87C02D87CF88}"/>
    <cellStyle name="Normal 5 4 4 2" xfId="446" xr:uid="{F7881015-3785-43D0-97AD-E4C575BC1E56}"/>
    <cellStyle name="Normal 5 4 4 2 2" xfId="555" xr:uid="{C07C406D-1F34-4B4D-A99F-74E8EDE3C83E}"/>
    <cellStyle name="Normal 5 4 4 2 2 2" xfId="1285" xr:uid="{F69AB637-2DFF-4758-8BAD-37417745D277}"/>
    <cellStyle name="Normal 5 4 4 2 2 2 2" xfId="1286" xr:uid="{2D56A718-23C4-4D04-B629-403B00CDD898}"/>
    <cellStyle name="Normal 5 4 4 2 2 3" xfId="1287" xr:uid="{52B261D8-C599-465D-B80C-E98489159606}"/>
    <cellStyle name="Normal 5 4 4 2 2 4" xfId="2856" xr:uid="{457C82E6-46DE-443F-831D-45DD78007265}"/>
    <cellStyle name="Normal 5 4 4 2 3" xfId="1288" xr:uid="{48418E51-D82D-4D12-8D62-F7D4E7CA3AB1}"/>
    <cellStyle name="Normal 5 4 4 2 3 2" xfId="1289" xr:uid="{19FCC2E6-D4F7-4264-9331-3BD5C9B36F87}"/>
    <cellStyle name="Normal 5 4 4 2 4" xfId="1290" xr:uid="{17006FA0-0E51-4A77-B9A6-2D98CDB2C2EC}"/>
    <cellStyle name="Normal 5 4 4 2 5" xfId="2857" xr:uid="{AAF98C45-F00A-463B-BEAC-D3458E04A330}"/>
    <cellStyle name="Normal 5 4 4 3" xfId="556" xr:uid="{9CF6ABFA-5A1C-41F9-A448-AEC5EC7B0474}"/>
    <cellStyle name="Normal 5 4 4 3 2" xfId="1291" xr:uid="{73177C01-5E99-49EB-A01E-291FC7BDDDA1}"/>
    <cellStyle name="Normal 5 4 4 3 2 2" xfId="1292" xr:uid="{9322E6AD-6C32-425E-87A4-F81025F5E0E8}"/>
    <cellStyle name="Normal 5 4 4 3 3" xfId="1293" xr:uid="{2D6D4E56-9D09-4752-B7CB-B38EC541DDAD}"/>
    <cellStyle name="Normal 5 4 4 3 4" xfId="2858" xr:uid="{6346E1F5-CD0E-41BB-86BE-543A2528D115}"/>
    <cellStyle name="Normal 5 4 4 4" xfId="1294" xr:uid="{AF32C11D-04A1-4860-80D9-25D6D348B4A5}"/>
    <cellStyle name="Normal 5 4 4 4 2" xfId="1295" xr:uid="{101A045F-82F6-4932-BD5E-C412F224910B}"/>
    <cellStyle name="Normal 5 4 4 4 3" xfId="2859" xr:uid="{5463C6E3-3F80-452E-A8F7-2E38AEF6261B}"/>
    <cellStyle name="Normal 5 4 4 4 4" xfId="2860" xr:uid="{0C4E6146-964A-4A93-9445-7868D1508436}"/>
    <cellStyle name="Normal 5 4 4 5" xfId="1296" xr:uid="{42852826-2759-4168-8369-1764C2E39D70}"/>
    <cellStyle name="Normal 5 4 4 6" xfId="2861" xr:uid="{D247C3C1-638E-473E-A6F1-A0A2E2C72215}"/>
    <cellStyle name="Normal 5 4 4 7" xfId="2862" xr:uid="{9F9DF58B-6542-43AC-B1B5-4024FB242B60}"/>
    <cellStyle name="Normal 5 4 5" xfId="301" xr:uid="{697878FD-4FB8-4BB2-9498-BEACC37B216A}"/>
    <cellStyle name="Normal 5 4 5 2" xfId="557" xr:uid="{F7E7E8EC-625F-4B61-9514-0BBBF243FFA7}"/>
    <cellStyle name="Normal 5 4 5 2 2" xfId="558" xr:uid="{17E410E1-260C-4273-ADA2-206C37125FD8}"/>
    <cellStyle name="Normal 5 4 5 2 2 2" xfId="1297" xr:uid="{C200A291-C472-4E9D-8FCB-86D17085EF36}"/>
    <cellStyle name="Normal 5 4 5 2 2 2 2" xfId="1298" xr:uid="{5C0A6209-A2E3-4CE0-BDC9-8138385A5CC6}"/>
    <cellStyle name="Normal 5 4 5 2 2 3" xfId="1299" xr:uid="{F508D698-1791-49D7-9329-0307E2CE301C}"/>
    <cellStyle name="Normal 5 4 5 2 3" xfId="1300" xr:uid="{1A6D6764-0024-41DD-8DDD-653BFC1F97FE}"/>
    <cellStyle name="Normal 5 4 5 2 3 2" xfId="1301" xr:uid="{87916957-79C2-4E84-99C4-A54BD4BFF43B}"/>
    <cellStyle name="Normal 5 4 5 2 4" xfId="1302" xr:uid="{E7DE3520-2061-4A53-9014-4EA5B4864FA2}"/>
    <cellStyle name="Normal 5 4 5 3" xfId="559" xr:uid="{52A4CB48-F3C3-4B5F-A609-9D0055D9F1B6}"/>
    <cellStyle name="Normal 5 4 5 3 2" xfId="1303" xr:uid="{1A902C6A-BA94-46E5-B3C8-B886AB6A94AD}"/>
    <cellStyle name="Normal 5 4 5 3 2 2" xfId="1304" xr:uid="{F7156C38-B94B-432B-96D4-1FCDACB7ACC4}"/>
    <cellStyle name="Normal 5 4 5 3 3" xfId="1305" xr:uid="{1DD1F1BF-8FCC-498E-9CA3-BD42D4D418F7}"/>
    <cellStyle name="Normal 5 4 5 3 4" xfId="2863" xr:uid="{E73DA662-05F1-44FC-94BF-6051E8800447}"/>
    <cellStyle name="Normal 5 4 5 4" xfId="1306" xr:uid="{96DB41D6-B872-40E9-9E88-090E3F9391F8}"/>
    <cellStyle name="Normal 5 4 5 4 2" xfId="1307" xr:uid="{16311049-96EA-4AA4-AB30-928DC31E89B4}"/>
    <cellStyle name="Normal 5 4 5 5" xfId="1308" xr:uid="{8BBF04F3-D650-4DB6-A256-3FE454F58668}"/>
    <cellStyle name="Normal 5 4 5 6" xfId="2864" xr:uid="{3D995553-5AF0-4D79-AB6F-549A83C0BA22}"/>
    <cellStyle name="Normal 5 4 6" xfId="302" xr:uid="{ACDDEDE9-B15F-472B-AB07-C75518031A68}"/>
    <cellStyle name="Normal 5 4 6 2" xfId="560" xr:uid="{189B3A7F-5AD4-4994-A6B6-337C565DD559}"/>
    <cellStyle name="Normal 5 4 6 2 2" xfId="1309" xr:uid="{EA856B4C-2609-4154-9F7F-17CC1F15EF6D}"/>
    <cellStyle name="Normal 5 4 6 2 2 2" xfId="1310" xr:uid="{D73A4D17-E2DC-4FDF-8393-0BAFEFB20757}"/>
    <cellStyle name="Normal 5 4 6 2 3" xfId="1311" xr:uid="{006044E1-1B12-4766-A59E-D9DD8773EAAE}"/>
    <cellStyle name="Normal 5 4 6 2 4" xfId="2865" xr:uid="{1D56118D-AB66-4250-9395-275FB957F9C0}"/>
    <cellStyle name="Normal 5 4 6 3" xfId="1312" xr:uid="{E2981324-B583-4F34-9E40-44A4007FB52E}"/>
    <cellStyle name="Normal 5 4 6 3 2" xfId="1313" xr:uid="{A79F865B-1598-46F2-99F3-7D84703E986E}"/>
    <cellStyle name="Normal 5 4 6 4" xfId="1314" xr:uid="{5E496D1A-861A-45E4-8023-3986CF9AA053}"/>
    <cellStyle name="Normal 5 4 6 5" xfId="2866" xr:uid="{5F195E85-0A9D-4D63-A97D-04838D8F9819}"/>
    <cellStyle name="Normal 5 4 7" xfId="561" xr:uid="{73438699-C1F7-4A30-9C76-BAB3CFC3421C}"/>
    <cellStyle name="Normal 5 4 7 2" xfId="1315" xr:uid="{F8D65E1D-7D6B-4F4B-8974-DC8D76E6EF35}"/>
    <cellStyle name="Normal 5 4 7 2 2" xfId="1316" xr:uid="{E07920EF-8C62-4433-A216-6AD4B1ACC259}"/>
    <cellStyle name="Normal 5 4 7 2 3" xfId="4418" xr:uid="{76855456-01CC-4F00-9DF4-63A1C2470D8A}"/>
    <cellStyle name="Normal 5 4 7 3" xfId="1317" xr:uid="{A833BCF1-D6EE-460C-A794-F5E30DDED8C3}"/>
    <cellStyle name="Normal 5 4 7 4" xfId="2867" xr:uid="{63533425-B699-4066-8DC3-B5918AE32028}"/>
    <cellStyle name="Normal 5 4 7 4 2" xfId="4583" xr:uid="{CAF14594-3988-4E7A-AD1C-C926E4F55210}"/>
    <cellStyle name="Normal 5 4 7 4 3" xfId="4684" xr:uid="{C6F44935-94B0-451B-8CB3-F5D723066BCF}"/>
    <cellStyle name="Normal 5 4 7 4 4" xfId="4610" xr:uid="{F320764A-5426-46C9-8D10-F912DD760F54}"/>
    <cellStyle name="Normal 5 4 8" xfId="1318" xr:uid="{348C387B-9D75-43B1-BFE9-4B2EE62856F6}"/>
    <cellStyle name="Normal 5 4 8 2" xfId="1319" xr:uid="{CD7A0C45-C906-441F-B0C8-E75C9D904F2A}"/>
    <cellStyle name="Normal 5 4 8 3" xfId="2868" xr:uid="{9486C81D-C4ED-4AB2-8730-E1100B6384EB}"/>
    <cellStyle name="Normal 5 4 8 4" xfId="2869" xr:uid="{7C9CABC3-EA38-4FDE-838E-B6EC6554C4E1}"/>
    <cellStyle name="Normal 5 4 9" xfId="1320" xr:uid="{B8228B7E-6013-4A2E-8989-09D2784C9C69}"/>
    <cellStyle name="Normal 5 5" xfId="98" xr:uid="{71640C11-3493-411D-BF36-935A8D022EC2}"/>
    <cellStyle name="Normal 5 5 10" xfId="2870" xr:uid="{F63C2162-33A6-43DC-985B-68CB1C9748B4}"/>
    <cellStyle name="Normal 5 5 11" xfId="2871" xr:uid="{7B869237-EF67-421A-9384-F52E2CE82861}"/>
    <cellStyle name="Normal 5 5 2" xfId="99" xr:uid="{C7D70EAE-9833-4A1C-8B5D-64AE76F2A81E}"/>
    <cellStyle name="Normal 5 5 2 2" xfId="100" xr:uid="{662ABB11-B1F6-4F4C-9B8B-CFDD2414D0FD}"/>
    <cellStyle name="Normal 5 5 2 2 2" xfId="303" xr:uid="{C94868A2-226D-4AB1-8FD8-33C750933DD2}"/>
    <cellStyle name="Normal 5 5 2 2 2 2" xfId="562" xr:uid="{EBD7A821-A802-4331-AB38-6F0F94AB7BC2}"/>
    <cellStyle name="Normal 5 5 2 2 2 2 2" xfId="1321" xr:uid="{31401B6D-62D7-4F12-8A1D-D9D6DD78BA49}"/>
    <cellStyle name="Normal 5 5 2 2 2 2 2 2" xfId="1322" xr:uid="{CB36628F-67C8-4C91-BCC3-CEA96FC3C3D3}"/>
    <cellStyle name="Normal 5 5 2 2 2 2 3" xfId="1323" xr:uid="{444BB21B-4FE6-4962-B5C6-80D84BA09086}"/>
    <cellStyle name="Normal 5 5 2 2 2 2 4" xfId="2872" xr:uid="{1B332F13-FEAF-4E73-A491-49EAF619CBD6}"/>
    <cellStyle name="Normal 5 5 2 2 2 3" xfId="1324" xr:uid="{F1ED389B-5223-44FF-96D2-EAA2F3381CF5}"/>
    <cellStyle name="Normal 5 5 2 2 2 3 2" xfId="1325" xr:uid="{032D318B-DE22-4E54-8982-701D68C6C056}"/>
    <cellStyle name="Normal 5 5 2 2 2 3 3" xfId="2873" xr:uid="{E64EFB55-5F6D-4D62-9AA7-3BA46ABF30DB}"/>
    <cellStyle name="Normal 5 5 2 2 2 3 4" xfId="2874" xr:uid="{67786236-928E-4C22-A7E9-3B9312649D01}"/>
    <cellStyle name="Normal 5 5 2 2 2 4" xfId="1326" xr:uid="{17C9C85B-B71F-4037-A343-AAF2C462741E}"/>
    <cellStyle name="Normal 5 5 2 2 2 5" xfId="2875" xr:uid="{998DDC44-1A2B-410B-A6F3-6AD60337BEBD}"/>
    <cellStyle name="Normal 5 5 2 2 2 6" xfId="2876" xr:uid="{D89450A7-4EFC-4FB6-92E0-6D55A9BAEE0B}"/>
    <cellStyle name="Normal 5 5 2 2 3" xfId="563" xr:uid="{88AD6A78-CB7E-4170-9E83-AC1336BACFA0}"/>
    <cellStyle name="Normal 5 5 2 2 3 2" xfId="1327" xr:uid="{D6F42C5C-BA7B-44A2-B9C3-C01DA42BEF19}"/>
    <cellStyle name="Normal 5 5 2 2 3 2 2" xfId="1328" xr:uid="{649A2A76-A8F3-4540-9B55-946A5FF3867E}"/>
    <cellStyle name="Normal 5 5 2 2 3 2 3" xfId="2877" xr:uid="{E75F2854-1800-449C-A042-FF2BF1A7AF14}"/>
    <cellStyle name="Normal 5 5 2 2 3 2 4" xfId="2878" xr:uid="{DAAA7A20-6F97-49B7-ABDD-C39C4B7EA0CB}"/>
    <cellStyle name="Normal 5 5 2 2 3 3" xfId="1329" xr:uid="{00696901-7289-4B01-AE89-E4128EE2A0AE}"/>
    <cellStyle name="Normal 5 5 2 2 3 4" xfId="2879" xr:uid="{4D0181CE-BFC2-4800-BCC6-A93F0BFC65D8}"/>
    <cellStyle name="Normal 5 5 2 2 3 5" xfId="2880" xr:uid="{C7642829-62F4-4930-B055-1B5F1FFC3D4B}"/>
    <cellStyle name="Normal 5 5 2 2 4" xfId="1330" xr:uid="{EA766049-A6CF-4C6C-9980-2CFC5731686B}"/>
    <cellStyle name="Normal 5 5 2 2 4 2" xfId="1331" xr:uid="{4360EAC9-7CEE-4F09-962C-264FCA76B0EB}"/>
    <cellStyle name="Normal 5 5 2 2 4 3" xfId="2881" xr:uid="{0D6E5EC0-814F-4FC6-B3F3-EEDA2D6610FE}"/>
    <cellStyle name="Normal 5 5 2 2 4 4" xfId="2882" xr:uid="{EE4BE87A-D114-47FA-9E89-9E746075DEDF}"/>
    <cellStyle name="Normal 5 5 2 2 5" xfId="1332" xr:uid="{DFE9518A-A3B9-454A-B9ED-28D4DCC7D00E}"/>
    <cellStyle name="Normal 5 5 2 2 5 2" xfId="2883" xr:uid="{F4A12770-4F87-47E6-807A-BEFBFDAD4C72}"/>
    <cellStyle name="Normal 5 5 2 2 5 3" xfId="2884" xr:uid="{8039D8C3-C32B-4FE6-8A82-E393D623EE7F}"/>
    <cellStyle name="Normal 5 5 2 2 5 4" xfId="2885" xr:uid="{38E79B7E-213B-47DD-9631-7C5E9FC5A7AC}"/>
    <cellStyle name="Normal 5 5 2 2 6" xfId="2886" xr:uid="{33DFE02B-2EDE-48AE-8B9D-FDA7976EC5D5}"/>
    <cellStyle name="Normal 5 5 2 2 7" xfId="2887" xr:uid="{54D1CFFB-1623-4A14-ACAD-6F282A2C3662}"/>
    <cellStyle name="Normal 5 5 2 2 8" xfId="2888" xr:uid="{23A0156E-0795-42EB-BEC6-0F30DC9A01DB}"/>
    <cellStyle name="Normal 5 5 2 3" xfId="304" xr:uid="{836E6741-2494-459F-9CE5-559D792B70CF}"/>
    <cellStyle name="Normal 5 5 2 3 2" xfId="564" xr:uid="{71FA2A43-1485-4C7D-8826-32120AD07731}"/>
    <cellStyle name="Normal 5 5 2 3 2 2" xfId="565" xr:uid="{C8A17F5B-169A-4C98-94B8-F2A3F4BEAA3C}"/>
    <cellStyle name="Normal 5 5 2 3 2 2 2" xfId="1333" xr:uid="{ADD751BD-934B-4AC6-8CE1-C20337673A78}"/>
    <cellStyle name="Normal 5 5 2 3 2 2 2 2" xfId="1334" xr:uid="{FC956C20-B4A8-489A-90D1-A8301D54716D}"/>
    <cellStyle name="Normal 5 5 2 3 2 2 3" xfId="1335" xr:uid="{C36F944A-047A-4C1F-86CA-9A9C8A5CCCF9}"/>
    <cellStyle name="Normal 5 5 2 3 2 3" xfId="1336" xr:uid="{834B69AC-DAA2-45C5-9B6E-D42BDBAC5DE6}"/>
    <cellStyle name="Normal 5 5 2 3 2 3 2" xfId="1337" xr:uid="{984C8A17-4D8E-4202-8E21-2AF5CEBF629E}"/>
    <cellStyle name="Normal 5 5 2 3 2 4" xfId="1338" xr:uid="{CD802CCC-3AD7-4220-AFFC-E50183D487A6}"/>
    <cellStyle name="Normal 5 5 2 3 3" xfId="566" xr:uid="{DFC4A969-C4A3-4ACA-9EC0-B18FC9E4C0FC}"/>
    <cellStyle name="Normal 5 5 2 3 3 2" xfId="1339" xr:uid="{50E552A1-7972-4808-A962-78486B157B61}"/>
    <cellStyle name="Normal 5 5 2 3 3 2 2" xfId="1340" xr:uid="{55BCA447-D6E8-491F-BED6-920AB88F1AFE}"/>
    <cellStyle name="Normal 5 5 2 3 3 3" xfId="1341" xr:uid="{1539A4B3-C92F-417E-BF99-E7BD1794C8EC}"/>
    <cellStyle name="Normal 5 5 2 3 3 4" xfId="2889" xr:uid="{33D2B568-7C9F-4B9E-8671-8166EA7AC0D3}"/>
    <cellStyle name="Normal 5 5 2 3 4" xfId="1342" xr:uid="{73D0DC93-3B85-44D8-88FE-52B52802D87E}"/>
    <cellStyle name="Normal 5 5 2 3 4 2" xfId="1343" xr:uid="{3EAC668B-6703-4948-A100-50EFFB6E5C85}"/>
    <cellStyle name="Normal 5 5 2 3 5" xfId="1344" xr:uid="{171FE27D-81D3-4744-B3D6-DEC0470B2657}"/>
    <cellStyle name="Normal 5 5 2 3 6" xfId="2890" xr:uid="{6F18F3F9-6E7A-4178-9697-BFC3456D0E0C}"/>
    <cellStyle name="Normal 5 5 2 4" xfId="305" xr:uid="{B4E28647-9372-48EC-8C53-7B6C636CDEF7}"/>
    <cellStyle name="Normal 5 5 2 4 2" xfId="567" xr:uid="{BAD64980-BD6C-4BDE-8232-782A9A16FD62}"/>
    <cellStyle name="Normal 5 5 2 4 2 2" xfId="1345" xr:uid="{E0371498-C552-488F-9DAA-82B6368452C7}"/>
    <cellStyle name="Normal 5 5 2 4 2 2 2" xfId="1346" xr:uid="{731A36C2-5546-4B8A-BAEA-EE2BF5BA0D32}"/>
    <cellStyle name="Normal 5 5 2 4 2 3" xfId="1347" xr:uid="{5D0CBDD6-E142-443D-942C-878F555E27C8}"/>
    <cellStyle name="Normal 5 5 2 4 2 4" xfId="2891" xr:uid="{26F6F39F-E4DC-465F-93DC-98787256C403}"/>
    <cellStyle name="Normal 5 5 2 4 3" xfId="1348" xr:uid="{6866F818-5F64-4858-88F1-036917E21EDC}"/>
    <cellStyle name="Normal 5 5 2 4 3 2" xfId="1349" xr:uid="{5E7C5CBF-8E8A-45AC-B1E2-A6DA1C60603B}"/>
    <cellStyle name="Normal 5 5 2 4 4" xfId="1350" xr:uid="{2053C4EA-B6BE-43E6-9EE3-CF75577DF269}"/>
    <cellStyle name="Normal 5 5 2 4 5" xfId="2892" xr:uid="{7CA8875C-EFB1-4EFE-906A-F2F6225F816C}"/>
    <cellStyle name="Normal 5 5 2 5" xfId="306" xr:uid="{67A8A07C-8109-4630-80EB-0EC48BD37CE7}"/>
    <cellStyle name="Normal 5 5 2 5 2" xfId="1351" xr:uid="{7CF44F77-CA6B-4BD5-B1E9-5B0359B44348}"/>
    <cellStyle name="Normal 5 5 2 5 2 2" xfId="1352" xr:uid="{AD79FFB9-3187-4B12-AADE-C47CF475AD74}"/>
    <cellStyle name="Normal 5 5 2 5 3" xfId="1353" xr:uid="{EDF36E6F-FBAB-4E94-A146-B2273ACCC33E}"/>
    <cellStyle name="Normal 5 5 2 5 4" xfId="2893" xr:uid="{3E4CAF60-71A9-469C-AA6B-0FEF0CB3B43D}"/>
    <cellStyle name="Normal 5 5 2 6" xfId="1354" xr:uid="{759B9143-CBAE-4910-92A9-784EA89E1AAD}"/>
    <cellStyle name="Normal 5 5 2 6 2" xfId="1355" xr:uid="{0DB10D91-CB6C-481B-94A1-CB11E8744787}"/>
    <cellStyle name="Normal 5 5 2 6 3" xfId="2894" xr:uid="{16E87032-3D2B-42EC-B03E-D30DD7CAA339}"/>
    <cellStyle name="Normal 5 5 2 6 4" xfId="2895" xr:uid="{9B00EB35-5C20-4756-939E-6CBDF1172060}"/>
    <cellStyle name="Normal 5 5 2 7" xfId="1356" xr:uid="{BBBA1BC4-F1DF-4CED-B671-367C9D5F7019}"/>
    <cellStyle name="Normal 5 5 2 8" xfId="2896" xr:uid="{135C7676-78C2-4B84-BCED-3D1CD9DF1E67}"/>
    <cellStyle name="Normal 5 5 2 9" xfId="2897" xr:uid="{4FD962A9-D443-4E3E-9027-34192223E510}"/>
    <cellStyle name="Normal 5 5 3" xfId="101" xr:uid="{C96B935E-A65A-4BB4-9C94-9F52E368FC98}"/>
    <cellStyle name="Normal 5 5 3 2" xfId="102" xr:uid="{455794F4-9E65-45D2-8723-2B4E82AC131B}"/>
    <cellStyle name="Normal 5 5 3 2 2" xfId="568" xr:uid="{977592C1-8EC1-4717-91C7-C9DF5B667CD3}"/>
    <cellStyle name="Normal 5 5 3 2 2 2" xfId="1357" xr:uid="{C7AB13E0-BB59-47B9-ABD0-EAB7F35FE2C0}"/>
    <cellStyle name="Normal 5 5 3 2 2 2 2" xfId="1358" xr:uid="{AD918BCF-16AF-477D-AF24-BEC3C108C323}"/>
    <cellStyle name="Normal 5 5 3 2 2 2 2 2" xfId="4468" xr:uid="{8026A72F-5CEC-4C95-811D-D41F8F8FC471}"/>
    <cellStyle name="Normal 5 5 3 2 2 2 3" xfId="4469" xr:uid="{292D5EE2-06B4-4B07-AC11-7A1B9BD0A50E}"/>
    <cellStyle name="Normal 5 5 3 2 2 3" xfId="1359" xr:uid="{DF34630D-C60B-4C20-AD69-1A020260D121}"/>
    <cellStyle name="Normal 5 5 3 2 2 3 2" xfId="4470" xr:uid="{807A565A-9E9F-4842-8BD3-6F3B27747C65}"/>
    <cellStyle name="Normal 5 5 3 2 2 4" xfId="2898" xr:uid="{83A39926-4DAB-47C2-94EE-307AC89073E6}"/>
    <cellStyle name="Normal 5 5 3 2 3" xfId="1360" xr:uid="{964B5E39-770A-4591-97BF-DCBCE02AA292}"/>
    <cellStyle name="Normal 5 5 3 2 3 2" xfId="1361" xr:uid="{8E1C9FE4-128C-4774-B961-5F8EE53632D3}"/>
    <cellStyle name="Normal 5 5 3 2 3 2 2" xfId="4471" xr:uid="{E16E8AE4-B907-4DEE-9DA6-1D7E9AE2D98E}"/>
    <cellStyle name="Normal 5 5 3 2 3 3" xfId="2899" xr:uid="{6C3254A9-C67B-4E13-AAB4-36D6A56B3619}"/>
    <cellStyle name="Normal 5 5 3 2 3 4" xfId="2900" xr:uid="{876660F3-E207-4E3F-B23C-36882A4A0B04}"/>
    <cellStyle name="Normal 5 5 3 2 4" xfId="1362" xr:uid="{C29DF87D-28DB-4111-BB8D-5A79BC552620}"/>
    <cellStyle name="Normal 5 5 3 2 4 2" xfId="4472" xr:uid="{2D305157-C992-4556-A8C1-05BBDD89541B}"/>
    <cellStyle name="Normal 5 5 3 2 5" xfId="2901" xr:uid="{1B21BFA1-21F5-450B-BD73-F688CCAA73A1}"/>
    <cellStyle name="Normal 5 5 3 2 6" xfId="2902" xr:uid="{F6641DAE-200C-4E8F-83C0-7CC0C49E3171}"/>
    <cellStyle name="Normal 5 5 3 3" xfId="307" xr:uid="{4D37F0F4-674B-468E-94A7-B790C0C4960F}"/>
    <cellStyle name="Normal 5 5 3 3 2" xfId="1363" xr:uid="{4C6E939A-DF5D-44E1-AA65-EC8028D78B42}"/>
    <cellStyle name="Normal 5 5 3 3 2 2" xfId="1364" xr:uid="{3A43EFFC-B7C6-4804-849F-4582CFED981E}"/>
    <cellStyle name="Normal 5 5 3 3 2 2 2" xfId="4473" xr:uid="{B41BB9F9-DCAC-4B68-B745-16D04E40E8B8}"/>
    <cellStyle name="Normal 5 5 3 3 2 3" xfId="2903" xr:uid="{49A040A4-48B5-49EA-A711-6837EDB50614}"/>
    <cellStyle name="Normal 5 5 3 3 2 4" xfId="2904" xr:uid="{7A3FCDA6-C8B6-4433-8641-DADBE6107481}"/>
    <cellStyle name="Normal 5 5 3 3 3" xfId="1365" xr:uid="{D43DC90F-79C5-4540-9AC4-979E05A0998A}"/>
    <cellStyle name="Normal 5 5 3 3 3 2" xfId="4474" xr:uid="{162180AD-8311-4E5B-BD07-E57F765B5F10}"/>
    <cellStyle name="Normal 5 5 3 3 4" xfId="2905" xr:uid="{937E04CA-9FD2-42DB-8D4A-C84E64204CB3}"/>
    <cellStyle name="Normal 5 5 3 3 5" xfId="2906" xr:uid="{69F97817-0FDA-40A1-AB24-4962211821D5}"/>
    <cellStyle name="Normal 5 5 3 4" xfId="1366" xr:uid="{FDEC62B3-7EEF-455F-9086-3EEAA17DFED8}"/>
    <cellStyle name="Normal 5 5 3 4 2" xfId="1367" xr:uid="{08451F35-EA9F-402A-9C84-82447156E147}"/>
    <cellStyle name="Normal 5 5 3 4 2 2" xfId="4475" xr:uid="{48B64AC1-53E9-4DB0-B0A3-49A81FC591FC}"/>
    <cellStyle name="Normal 5 5 3 4 3" xfId="2907" xr:uid="{1D3AB078-4643-4A86-A970-2E8513008471}"/>
    <cellStyle name="Normal 5 5 3 4 4" xfId="2908" xr:uid="{164B76B2-3395-4C5F-A569-40DD0A658AF8}"/>
    <cellStyle name="Normal 5 5 3 5" xfId="1368" xr:uid="{88CBD45A-6726-4042-943E-D3003BC686C8}"/>
    <cellStyle name="Normal 5 5 3 5 2" xfId="2909" xr:uid="{2DED332F-34F0-4D81-9283-52C4DE570766}"/>
    <cellStyle name="Normal 5 5 3 5 3" xfId="2910" xr:uid="{4E68F50C-FB39-47D9-9054-097946944174}"/>
    <cellStyle name="Normal 5 5 3 5 4" xfId="2911" xr:uid="{3FBBAE37-8896-45FC-9C96-29DA0D8652E9}"/>
    <cellStyle name="Normal 5 5 3 6" xfId="2912" xr:uid="{6B238BCC-0BF9-409E-BFB3-D4A3A95B82C6}"/>
    <cellStyle name="Normal 5 5 3 7" xfId="2913" xr:uid="{FEA1B16B-D2E2-4C23-B6A0-17F0B3F10778}"/>
    <cellStyle name="Normal 5 5 3 8" xfId="2914" xr:uid="{51141E57-7151-4F8E-BEF8-578073254910}"/>
    <cellStyle name="Normal 5 5 4" xfId="103" xr:uid="{7A8DF273-2343-4D45-9950-428895EB46F7}"/>
    <cellStyle name="Normal 5 5 4 2" xfId="569" xr:uid="{E5C80E1C-94A0-462A-86CE-36C6118CCB3A}"/>
    <cellStyle name="Normal 5 5 4 2 2" xfId="570" xr:uid="{975A3B90-A6C6-47AB-AB19-D33E4DC3AADC}"/>
    <cellStyle name="Normal 5 5 4 2 2 2" xfId="1369" xr:uid="{8E32C3B4-6037-48D0-8205-147259DCE8B9}"/>
    <cellStyle name="Normal 5 5 4 2 2 2 2" xfId="1370" xr:uid="{DFE629A3-6A84-4FA8-A3C3-B39B27D4EC2C}"/>
    <cellStyle name="Normal 5 5 4 2 2 3" xfId="1371" xr:uid="{3D716C97-EDE4-4C26-B7FD-8C44A411EFE9}"/>
    <cellStyle name="Normal 5 5 4 2 2 4" xfId="2915" xr:uid="{DE3A6D58-CD46-4BA4-B765-3297E9B868AD}"/>
    <cellStyle name="Normal 5 5 4 2 3" xfId="1372" xr:uid="{4054744F-FB86-466E-973D-10524744B9D6}"/>
    <cellStyle name="Normal 5 5 4 2 3 2" xfId="1373" xr:uid="{4FF703CC-CF56-49F8-A8C6-91D2DF2DBA43}"/>
    <cellStyle name="Normal 5 5 4 2 4" xfId="1374" xr:uid="{263A0C04-542C-43FF-A5B8-03309C224EC3}"/>
    <cellStyle name="Normal 5 5 4 2 5" xfId="2916" xr:uid="{16C8599C-0569-432C-A1F9-9ADD6FEED44B}"/>
    <cellStyle name="Normal 5 5 4 3" xfId="571" xr:uid="{C1688DBB-7518-4FBA-BF5C-0603916C887D}"/>
    <cellStyle name="Normal 5 5 4 3 2" xfId="1375" xr:uid="{1ABCA0D9-A58D-4F73-A78F-EDF33DCAC696}"/>
    <cellStyle name="Normal 5 5 4 3 2 2" xfId="1376" xr:uid="{995F2BA5-2E46-4258-AFE0-40921FBD4B13}"/>
    <cellStyle name="Normal 5 5 4 3 3" xfId="1377" xr:uid="{3C064F01-0304-4D8F-B003-94BC922C07B0}"/>
    <cellStyle name="Normal 5 5 4 3 4" xfId="2917" xr:uid="{57F44817-9580-4587-8CA5-F5E947696B3E}"/>
    <cellStyle name="Normal 5 5 4 4" xfId="1378" xr:uid="{729C30FC-8C80-4DEB-BF49-2BE6BB2147FB}"/>
    <cellStyle name="Normal 5 5 4 4 2" xfId="1379" xr:uid="{8F2AEDDE-B077-425A-945E-03A1BD3B4463}"/>
    <cellStyle name="Normal 5 5 4 4 3" xfId="2918" xr:uid="{E07DEC37-D09D-412B-AF53-1D467B4B096D}"/>
    <cellStyle name="Normal 5 5 4 4 4" xfId="2919" xr:uid="{F3BFB95B-64DD-4088-8407-C55821D2AFAF}"/>
    <cellStyle name="Normal 5 5 4 5" xfId="1380" xr:uid="{396CAAB3-4ECD-49DD-BBDB-3DC35611B1BF}"/>
    <cellStyle name="Normal 5 5 4 6" xfId="2920" xr:uid="{9C7FF047-2FE5-4261-A5DE-008C9987BF38}"/>
    <cellStyle name="Normal 5 5 4 7" xfId="2921" xr:uid="{2DC78FF9-D9E9-4095-BC87-E9B36D208F52}"/>
    <cellStyle name="Normal 5 5 5" xfId="308" xr:uid="{65096082-0008-4825-9359-B4A08F0ED85D}"/>
    <cellStyle name="Normal 5 5 5 2" xfId="572" xr:uid="{F3BF235A-CD97-485C-8F35-405A341B6774}"/>
    <cellStyle name="Normal 5 5 5 2 2" xfId="1381" xr:uid="{B1E6D3DB-7D8C-45B0-9E18-541C779B0E86}"/>
    <cellStyle name="Normal 5 5 5 2 2 2" xfId="1382" xr:uid="{8D352F96-372D-4290-9A56-17B7EEFB65CF}"/>
    <cellStyle name="Normal 5 5 5 2 3" xfId="1383" xr:uid="{A0270598-9E63-4A8C-920E-D5FD4B9DE193}"/>
    <cellStyle name="Normal 5 5 5 2 4" xfId="2922" xr:uid="{11C4217A-01F5-45BB-84F0-CD89CEE71C5D}"/>
    <cellStyle name="Normal 5 5 5 3" xfId="1384" xr:uid="{A4A082F5-DF4A-484E-B804-559514D4D60E}"/>
    <cellStyle name="Normal 5 5 5 3 2" xfId="1385" xr:uid="{83247ED6-E2FA-41C0-8E9A-3CFC3CD7D78A}"/>
    <cellStyle name="Normal 5 5 5 3 3" xfId="2923" xr:uid="{5BE00601-C97B-41C4-BF3A-608FF10C8B2C}"/>
    <cellStyle name="Normal 5 5 5 3 4" xfId="2924" xr:uid="{1521AA87-873F-4B0C-8FDF-F9C9FDD6AA7E}"/>
    <cellStyle name="Normal 5 5 5 4" xfId="1386" xr:uid="{9867974A-652D-41A6-826D-7657392FD28B}"/>
    <cellStyle name="Normal 5 5 5 5" xfId="2925" xr:uid="{CC54D9B5-6F6A-417C-8E84-4ED5CA5202B4}"/>
    <cellStyle name="Normal 5 5 5 6" xfId="2926" xr:uid="{54F8512B-0E9F-4559-97FA-C7B428518164}"/>
    <cellStyle name="Normal 5 5 6" xfId="309" xr:uid="{A99BADA1-54F1-4477-8773-1CD29A17460D}"/>
    <cellStyle name="Normal 5 5 6 2" xfId="1387" xr:uid="{892E8487-AC3D-40B9-9C6A-3B4035928E96}"/>
    <cellStyle name="Normal 5 5 6 2 2" xfId="1388" xr:uid="{209BE1C9-5884-43EA-BB9A-90C6D1399841}"/>
    <cellStyle name="Normal 5 5 6 2 3" xfId="2927" xr:uid="{6702CA58-1D21-4104-BF01-0379FAD4225B}"/>
    <cellStyle name="Normal 5 5 6 2 4" xfId="2928" xr:uid="{C95E6888-BC6D-488A-9EEC-41F478FE7BA6}"/>
    <cellStyle name="Normal 5 5 6 3" xfId="1389" xr:uid="{6183F2A7-EC68-4B5D-88CA-6B0AF40D62E6}"/>
    <cellStyle name="Normal 5 5 6 4" xfId="2929" xr:uid="{2E04C7FF-3BDF-4536-8E87-A7889980C742}"/>
    <cellStyle name="Normal 5 5 6 5" xfId="2930" xr:uid="{986A7430-8369-4052-8A99-515A1AC761A2}"/>
    <cellStyle name="Normal 5 5 7" xfId="1390" xr:uid="{5745D027-46A8-46CD-BC84-E0583E3A89F1}"/>
    <cellStyle name="Normal 5 5 7 2" xfId="1391" xr:uid="{37385408-C0B2-4FDB-954A-042CE2693EDD}"/>
    <cellStyle name="Normal 5 5 7 3" xfId="2931" xr:uid="{D9AAB05E-BFAB-4620-A263-93F260B58073}"/>
    <cellStyle name="Normal 5 5 7 4" xfId="2932" xr:uid="{36FCF647-B33E-48BE-ABDC-E6B36CA946F3}"/>
    <cellStyle name="Normal 5 5 8" xfId="1392" xr:uid="{61298210-05E6-4A40-85E4-1F6BCCF8F132}"/>
    <cellStyle name="Normal 5 5 8 2" xfId="2933" xr:uid="{06AFAA42-52D2-4765-8B08-BB1EC0B39AC7}"/>
    <cellStyle name="Normal 5 5 8 3" xfId="2934" xr:uid="{7CE98E13-B6E2-4910-9747-0D4F0E189C0A}"/>
    <cellStyle name="Normal 5 5 8 4" xfId="2935" xr:uid="{19FF7202-D78D-4269-AB35-23ADB86E88AA}"/>
    <cellStyle name="Normal 5 5 9" xfId="2936" xr:uid="{3E66A63E-5189-451D-9EBB-C648E271A4F6}"/>
    <cellStyle name="Normal 5 6" xfId="104" xr:uid="{D9526ABB-5389-42B1-A99E-3B072C331B35}"/>
    <cellStyle name="Normal 5 6 10" xfId="2937" xr:uid="{5E2848F9-F115-43F8-9171-D7AA9DB2595B}"/>
    <cellStyle name="Normal 5 6 11" xfId="2938" xr:uid="{C19A06B3-CE20-4741-B1D8-90F21C522F3B}"/>
    <cellStyle name="Normal 5 6 2" xfId="105" xr:uid="{7DDD750B-D1DB-41E9-BA62-CABC6AA7635E}"/>
    <cellStyle name="Normal 5 6 2 2" xfId="310" xr:uid="{DF9324A3-94E1-4749-BA12-6C08C1452F17}"/>
    <cellStyle name="Normal 5 6 2 2 2" xfId="573" xr:uid="{B810BADE-E75B-43AC-802F-BC2C705C6D2D}"/>
    <cellStyle name="Normal 5 6 2 2 2 2" xfId="574" xr:uid="{D345383B-2AF4-406C-9779-2C715C42A200}"/>
    <cellStyle name="Normal 5 6 2 2 2 2 2" xfId="1393" xr:uid="{5A7933A5-4697-445B-951E-2487B544B8D4}"/>
    <cellStyle name="Normal 5 6 2 2 2 2 3" xfId="2939" xr:uid="{92FEBC5A-6C55-436E-9846-0293FFBF26AA}"/>
    <cellStyle name="Normal 5 6 2 2 2 2 4" xfId="2940" xr:uid="{4A87A9EF-2167-41BB-9FD9-50CAF116B75E}"/>
    <cellStyle name="Normal 5 6 2 2 2 3" xfId="1394" xr:uid="{357691D1-5E2C-456C-B472-64312DFB2421}"/>
    <cellStyle name="Normal 5 6 2 2 2 3 2" xfId="2941" xr:uid="{A2F9270E-FD11-4ED5-AA4E-F510F88E2268}"/>
    <cellStyle name="Normal 5 6 2 2 2 3 3" xfId="2942" xr:uid="{186F67C1-E25D-4A98-A8C4-F1BA7A80C008}"/>
    <cellStyle name="Normal 5 6 2 2 2 3 4" xfId="2943" xr:uid="{08694815-BD05-4B31-B95F-CE500BB14A49}"/>
    <cellStyle name="Normal 5 6 2 2 2 4" xfId="2944" xr:uid="{39D91FCC-1756-4544-9FD9-D0462C938C31}"/>
    <cellStyle name="Normal 5 6 2 2 2 5" xfId="2945" xr:uid="{C0761CF0-FFC2-4606-A3B9-C5A968AEE525}"/>
    <cellStyle name="Normal 5 6 2 2 2 6" xfId="2946" xr:uid="{865BBBF6-0E4F-4349-B867-AFE85956F566}"/>
    <cellStyle name="Normal 5 6 2 2 3" xfId="575" xr:uid="{39AD3F21-9E08-4A60-BBBC-12A736DA058D}"/>
    <cellStyle name="Normal 5 6 2 2 3 2" xfId="1395" xr:uid="{9A9812A3-706D-41E5-BC50-DF487D10A4A9}"/>
    <cellStyle name="Normal 5 6 2 2 3 2 2" xfId="2947" xr:uid="{020DB012-8D9F-40A1-A332-D8E3A2E8B908}"/>
    <cellStyle name="Normal 5 6 2 2 3 2 3" xfId="2948" xr:uid="{1F36CC97-B5D0-4D16-A1DD-5630323A75C7}"/>
    <cellStyle name="Normal 5 6 2 2 3 2 4" xfId="2949" xr:uid="{ADDD93B7-C4B2-4484-BE9F-B2FFEA689B7B}"/>
    <cellStyle name="Normal 5 6 2 2 3 3" xfId="2950" xr:uid="{367619F8-EA1F-404F-B997-BA7DBC21C679}"/>
    <cellStyle name="Normal 5 6 2 2 3 4" xfId="2951" xr:uid="{6F79FD11-A661-408F-AC8E-A67EDC10E1BB}"/>
    <cellStyle name="Normal 5 6 2 2 3 5" xfId="2952" xr:uid="{C35D1CFA-4D38-458A-9DB9-CDBF44A6EF29}"/>
    <cellStyle name="Normal 5 6 2 2 4" xfId="1396" xr:uid="{D2E52977-2543-416D-B8E4-0A66F23BE14C}"/>
    <cellStyle name="Normal 5 6 2 2 4 2" xfId="2953" xr:uid="{20F91FA2-58DC-4C05-9DDD-191D7E2C143E}"/>
    <cellStyle name="Normal 5 6 2 2 4 3" xfId="2954" xr:uid="{7604FB2E-789F-46BC-8D43-3700BA19DD86}"/>
    <cellStyle name="Normal 5 6 2 2 4 4" xfId="2955" xr:uid="{277E4314-D684-41E8-A3AF-5699E0683946}"/>
    <cellStyle name="Normal 5 6 2 2 5" xfId="2956" xr:uid="{82AEC4D2-17A9-41B0-8429-225936F43D80}"/>
    <cellStyle name="Normal 5 6 2 2 5 2" xfId="2957" xr:uid="{60CB466A-8C33-40F3-B652-D001D336C347}"/>
    <cellStyle name="Normal 5 6 2 2 5 3" xfId="2958" xr:uid="{C89CB0D5-DF5A-4574-B086-496A16014BFA}"/>
    <cellStyle name="Normal 5 6 2 2 5 4" xfId="2959" xr:uid="{CD032D0C-E598-44DF-8B50-4FC83E75F2A7}"/>
    <cellStyle name="Normal 5 6 2 2 6" xfId="2960" xr:uid="{77CDC175-6100-49DA-94F6-A681C799E592}"/>
    <cellStyle name="Normal 5 6 2 2 7" xfId="2961" xr:uid="{D6B7215A-D33B-4B56-98D8-EFFEFFAAAAFF}"/>
    <cellStyle name="Normal 5 6 2 2 8" xfId="2962" xr:uid="{93C833D0-26C4-4190-8E9A-B9C81EDFEB00}"/>
    <cellStyle name="Normal 5 6 2 3" xfId="576" xr:uid="{1AA6FAF1-2FAF-4372-89A9-376AE75DA137}"/>
    <cellStyle name="Normal 5 6 2 3 2" xfId="577" xr:uid="{C1645232-ACF3-4E88-B151-22C2889C14DD}"/>
    <cellStyle name="Normal 5 6 2 3 2 2" xfId="578" xr:uid="{C16DB31D-40E1-44C5-A4C3-2EE7FEBD97D1}"/>
    <cellStyle name="Normal 5 6 2 3 2 3" xfId="2963" xr:uid="{519B9187-ADC9-4A11-ABD4-DC653ABB40A3}"/>
    <cellStyle name="Normal 5 6 2 3 2 4" xfId="2964" xr:uid="{36A92B4C-3B2D-428B-850B-20482BBE2B75}"/>
    <cellStyle name="Normal 5 6 2 3 3" xfId="579" xr:uid="{4F5AF61F-C5E1-4AFA-BC23-9FAE33FA6932}"/>
    <cellStyle name="Normal 5 6 2 3 3 2" xfId="2965" xr:uid="{4B7DD6F8-6DC2-4B66-B51E-CA6E72A09411}"/>
    <cellStyle name="Normal 5 6 2 3 3 3" xfId="2966" xr:uid="{372FFF51-E0AD-40CF-A878-F135358628A7}"/>
    <cellStyle name="Normal 5 6 2 3 3 4" xfId="2967" xr:uid="{1C90EC2B-DC9F-46C2-9A5C-A787DC3FA679}"/>
    <cellStyle name="Normal 5 6 2 3 4" xfId="2968" xr:uid="{526418C6-9773-46C5-B537-2DC4005B7F91}"/>
    <cellStyle name="Normal 5 6 2 3 5" xfId="2969" xr:uid="{96186E53-9F60-4CF4-B445-7C721526A5A7}"/>
    <cellStyle name="Normal 5 6 2 3 6" xfId="2970" xr:uid="{AC797364-39AD-467E-A73E-F3407204860C}"/>
    <cellStyle name="Normal 5 6 2 4" xfId="580" xr:uid="{69084753-9E09-45BD-B877-5A9DC03E15DA}"/>
    <cellStyle name="Normal 5 6 2 4 2" xfId="581" xr:uid="{016F8773-944D-4D81-86CC-859297DDFD26}"/>
    <cellStyle name="Normal 5 6 2 4 2 2" xfId="2971" xr:uid="{93C3E4A6-672A-4D2F-9BBA-EB711FAF7A17}"/>
    <cellStyle name="Normal 5 6 2 4 2 3" xfId="2972" xr:uid="{9EA64300-6D4D-4CC9-AD00-9A51D031A80A}"/>
    <cellStyle name="Normal 5 6 2 4 2 4" xfId="2973" xr:uid="{08CB50B5-64D9-4C14-B35D-01D6726371DE}"/>
    <cellStyle name="Normal 5 6 2 4 3" xfId="2974" xr:uid="{9E4C7993-397F-4A4C-BBA9-0B01EBA28A7D}"/>
    <cellStyle name="Normal 5 6 2 4 4" xfId="2975" xr:uid="{3A2EE412-3022-4509-91BF-8F57EB0448D9}"/>
    <cellStyle name="Normal 5 6 2 4 5" xfId="2976" xr:uid="{FB609C54-3F28-473B-915A-D4993810A517}"/>
    <cellStyle name="Normal 5 6 2 5" xfId="582" xr:uid="{372482FE-EC22-4FA5-B1F1-78B0A81031B5}"/>
    <cellStyle name="Normal 5 6 2 5 2" xfId="2977" xr:uid="{E8598829-B362-47BF-8DCE-DCF9EC866688}"/>
    <cellStyle name="Normal 5 6 2 5 3" xfId="2978" xr:uid="{27CA5761-2D2E-4D0C-BE7F-B02D53B1BED0}"/>
    <cellStyle name="Normal 5 6 2 5 4" xfId="2979" xr:uid="{A1E92B06-C382-40C3-A0AF-8476D0E3FF10}"/>
    <cellStyle name="Normal 5 6 2 6" xfId="2980" xr:uid="{ACE3257F-42C8-48C1-8468-FFBE5A1567B8}"/>
    <cellStyle name="Normal 5 6 2 6 2" xfId="2981" xr:uid="{E9949C61-C5D8-46F0-A5D2-5AFE55188046}"/>
    <cellStyle name="Normal 5 6 2 6 3" xfId="2982" xr:uid="{992EB938-8950-46C2-88D3-D2EC5EFDBC2D}"/>
    <cellStyle name="Normal 5 6 2 6 4" xfId="2983" xr:uid="{AF182FFF-3886-4A21-9866-9E916961FCCC}"/>
    <cellStyle name="Normal 5 6 2 7" xfId="2984" xr:uid="{A3529B67-2420-476C-8541-7E49C1F6675D}"/>
    <cellStyle name="Normal 5 6 2 8" xfId="2985" xr:uid="{B14CCCE8-9611-4138-9906-17E1C754684B}"/>
    <cellStyle name="Normal 5 6 2 9" xfId="2986" xr:uid="{E6B57B82-D60A-4740-87B9-DFFAF017AEEF}"/>
    <cellStyle name="Normal 5 6 3" xfId="311" xr:uid="{917DFBAB-DF5C-4AA2-BBFD-D7D60A9D9C84}"/>
    <cellStyle name="Normal 5 6 3 2" xfId="583" xr:uid="{BF01FF66-29DD-46D2-BB95-ED0A29815022}"/>
    <cellStyle name="Normal 5 6 3 2 2" xfId="584" xr:uid="{EAA212E4-E9FB-4336-8862-29AD10C8E485}"/>
    <cellStyle name="Normal 5 6 3 2 2 2" xfId="1397" xr:uid="{84FF2443-EDF7-4598-84FD-1ACF390C0E62}"/>
    <cellStyle name="Normal 5 6 3 2 2 2 2" xfId="1398" xr:uid="{955E6076-7381-4E1B-8198-C4B282632416}"/>
    <cellStyle name="Normal 5 6 3 2 2 3" xfId="1399" xr:uid="{52BA9CDC-775F-408E-B35E-A8E3AF423236}"/>
    <cellStyle name="Normal 5 6 3 2 2 4" xfId="2987" xr:uid="{CE9122EC-3AD8-4E1B-874D-6AD0147B382A}"/>
    <cellStyle name="Normal 5 6 3 2 3" xfId="1400" xr:uid="{82B3CFD5-E9A8-4C7D-B807-7A6C2370A7D9}"/>
    <cellStyle name="Normal 5 6 3 2 3 2" xfId="1401" xr:uid="{48C921A3-097B-4E9A-A2F3-0B0BE274A8A3}"/>
    <cellStyle name="Normal 5 6 3 2 3 3" xfId="2988" xr:uid="{351C19AE-C466-4935-A048-7B8AFD0EBA29}"/>
    <cellStyle name="Normal 5 6 3 2 3 4" xfId="2989" xr:uid="{7392DEB9-6263-4839-BE4D-B2907F2662B8}"/>
    <cellStyle name="Normal 5 6 3 2 4" xfId="1402" xr:uid="{940CE6FF-3CA7-4307-A1C3-4C34946A0DEF}"/>
    <cellStyle name="Normal 5 6 3 2 5" xfId="2990" xr:uid="{29EF6651-836F-45CA-93A6-D6470D34C96B}"/>
    <cellStyle name="Normal 5 6 3 2 6" xfId="2991" xr:uid="{1AF5B5DE-8B0C-4ABF-B16D-65623C05E0F6}"/>
    <cellStyle name="Normal 5 6 3 3" xfId="585" xr:uid="{7060F822-D5CA-43B2-ABD1-2E3DD50EF831}"/>
    <cellStyle name="Normal 5 6 3 3 2" xfId="1403" xr:uid="{7BA05EC2-4A2D-4185-9A69-8920FFB98315}"/>
    <cellStyle name="Normal 5 6 3 3 2 2" xfId="1404" xr:uid="{295F7AB5-AAD8-4FF7-B192-AD5D34850555}"/>
    <cellStyle name="Normal 5 6 3 3 2 3" xfId="2992" xr:uid="{85A633DE-B9B5-4420-936F-B9FF9EEADC7F}"/>
    <cellStyle name="Normal 5 6 3 3 2 4" xfId="2993" xr:uid="{F204F4E4-1A88-4584-90D2-D4A78CB7C2E9}"/>
    <cellStyle name="Normal 5 6 3 3 3" xfId="1405" xr:uid="{38B56478-22C7-48F0-9781-6E2A94F787DD}"/>
    <cellStyle name="Normal 5 6 3 3 4" xfId="2994" xr:uid="{74B161DB-DAE2-4B34-8E27-25C75219B2A0}"/>
    <cellStyle name="Normal 5 6 3 3 5" xfId="2995" xr:uid="{C2081DBD-2810-4125-B964-98FB9DADFECA}"/>
    <cellStyle name="Normal 5 6 3 4" xfId="1406" xr:uid="{814AD6D4-6424-49FD-B13C-B92E3415F4B7}"/>
    <cellStyle name="Normal 5 6 3 4 2" xfId="1407" xr:uid="{29EBC1F5-B08B-4AB0-8E62-0639EF53ED7B}"/>
    <cellStyle name="Normal 5 6 3 4 3" xfId="2996" xr:uid="{5D9D8705-5EED-4517-BE51-B50B7805F6B6}"/>
    <cellStyle name="Normal 5 6 3 4 4" xfId="2997" xr:uid="{28152BC8-18A0-4BB7-9CC4-496C264E34B5}"/>
    <cellStyle name="Normal 5 6 3 5" xfId="1408" xr:uid="{96ECDF3B-48E9-4002-A454-65D398A606D0}"/>
    <cellStyle name="Normal 5 6 3 5 2" xfId="2998" xr:uid="{CEFCF490-2D39-4F57-97A0-5643E1EDC021}"/>
    <cellStyle name="Normal 5 6 3 5 3" xfId="2999" xr:uid="{F9852B7A-C6DD-41F4-9571-E53A53F55C75}"/>
    <cellStyle name="Normal 5 6 3 5 4" xfId="3000" xr:uid="{C3068189-F95E-4226-969F-0669526F4DA0}"/>
    <cellStyle name="Normal 5 6 3 6" xfId="3001" xr:uid="{A20587F9-BBBD-43E9-B820-8D1CA1039FE6}"/>
    <cellStyle name="Normal 5 6 3 7" xfId="3002" xr:uid="{93881F89-B05D-43B7-90E9-E26BBD773AB7}"/>
    <cellStyle name="Normal 5 6 3 8" xfId="3003" xr:uid="{AD55ABE7-2A92-4783-8EA4-9FB21DB4F651}"/>
    <cellStyle name="Normal 5 6 4" xfId="312" xr:uid="{FE2DD30A-A2B1-4765-864C-2C3A6CAC2E09}"/>
    <cellStyle name="Normal 5 6 4 2" xfId="586" xr:uid="{F642AA45-2851-4029-A9C7-04C6D3CA2B26}"/>
    <cellStyle name="Normal 5 6 4 2 2" xfId="587" xr:uid="{67E544D7-ED84-419C-B59A-9F90DA42DEC7}"/>
    <cellStyle name="Normal 5 6 4 2 2 2" xfId="1409" xr:uid="{A0B9BD17-1FCF-46A3-B18B-E40D89C7B71F}"/>
    <cellStyle name="Normal 5 6 4 2 2 3" xfId="3004" xr:uid="{4C3CFBA9-3E00-433D-8154-C3CC2954D9FF}"/>
    <cellStyle name="Normal 5 6 4 2 2 4" xfId="3005" xr:uid="{ED197C06-2C59-4B2E-B0A4-9451CD7A477A}"/>
    <cellStyle name="Normal 5 6 4 2 3" xfId="1410" xr:uid="{9BE43A7B-F098-4735-BD14-DE456FF7FE11}"/>
    <cellStyle name="Normal 5 6 4 2 4" xfId="3006" xr:uid="{259D574F-4909-406B-A780-39D2953BF538}"/>
    <cellStyle name="Normal 5 6 4 2 5" xfId="3007" xr:uid="{7659E960-CA16-4211-98A9-5F11FA685641}"/>
    <cellStyle name="Normal 5 6 4 3" xfId="588" xr:uid="{1E701D2B-C67F-4E3F-A2F1-B1F6884408FD}"/>
    <cellStyle name="Normal 5 6 4 3 2" xfId="1411" xr:uid="{3C5729F5-3427-4E4F-AFC9-78E5F6F840B5}"/>
    <cellStyle name="Normal 5 6 4 3 3" xfId="3008" xr:uid="{723E8563-579A-405B-B9F1-E0E33D218719}"/>
    <cellStyle name="Normal 5 6 4 3 4" xfId="3009" xr:uid="{347CEB0F-C04A-4C89-B41A-C5ED365D1CAB}"/>
    <cellStyle name="Normal 5 6 4 4" xfId="1412" xr:uid="{F16363C4-5900-4279-B84D-A84552A465F5}"/>
    <cellStyle name="Normal 5 6 4 4 2" xfId="3010" xr:uid="{19F277CA-2FF2-4361-87E7-E5629CF928ED}"/>
    <cellStyle name="Normal 5 6 4 4 3" xfId="3011" xr:uid="{E43D35D5-1739-4BF3-92A3-5417DBBCF3D6}"/>
    <cellStyle name="Normal 5 6 4 4 4" xfId="3012" xr:uid="{AC73F7EA-68F8-4305-815C-CC4EAA4F61CD}"/>
    <cellStyle name="Normal 5 6 4 5" xfId="3013" xr:uid="{F3745152-AFA2-482C-A41C-B4A791A24E4C}"/>
    <cellStyle name="Normal 5 6 4 6" xfId="3014" xr:uid="{EBC8DCCF-A268-4A68-B60B-579F6129B49F}"/>
    <cellStyle name="Normal 5 6 4 7" xfId="3015" xr:uid="{06BF0D26-DC8C-4B68-B961-117CACCDC19C}"/>
    <cellStyle name="Normal 5 6 5" xfId="313" xr:uid="{639778D4-F0C1-438F-B4BE-234FBA669F8C}"/>
    <cellStyle name="Normal 5 6 5 2" xfId="589" xr:uid="{4D0542A6-16AA-4622-A28A-4875E73CAE8E}"/>
    <cellStyle name="Normal 5 6 5 2 2" xfId="1413" xr:uid="{195710C7-2DDA-4D96-94A7-34948FD23C09}"/>
    <cellStyle name="Normal 5 6 5 2 3" xfId="3016" xr:uid="{D58BFA4E-183A-4B31-928E-D9CECA061DF9}"/>
    <cellStyle name="Normal 5 6 5 2 4" xfId="3017" xr:uid="{621D3DCA-511B-4239-A5E6-53FE228ED9C9}"/>
    <cellStyle name="Normal 5 6 5 3" xfId="1414" xr:uid="{1E68F528-FD5F-4724-B7A6-2423F438D16D}"/>
    <cellStyle name="Normal 5 6 5 3 2" xfId="3018" xr:uid="{311C511C-C147-48E5-B83E-4DCD7297A4E7}"/>
    <cellStyle name="Normal 5 6 5 3 3" xfId="3019" xr:uid="{B2BAB730-22DC-4EFC-BFDC-F802B71D2474}"/>
    <cellStyle name="Normal 5 6 5 3 4" xfId="3020" xr:uid="{85EC3A36-7053-43F4-B37A-3E375F6E6B04}"/>
    <cellStyle name="Normal 5 6 5 4" xfId="3021" xr:uid="{2F682460-EC94-4621-B591-C39C0B5A967A}"/>
    <cellStyle name="Normal 5 6 5 5" xfId="3022" xr:uid="{29173A98-7EF0-459F-9CF5-18D8A20A9274}"/>
    <cellStyle name="Normal 5 6 5 6" xfId="3023" xr:uid="{77C40B6E-FDE1-44A9-87F8-A1C3272C485F}"/>
    <cellStyle name="Normal 5 6 6" xfId="590" xr:uid="{2238DD9C-BDC1-4FF2-8BAD-42043B40FDC7}"/>
    <cellStyle name="Normal 5 6 6 2" xfId="1415" xr:uid="{7BCC76C1-19F0-4C90-B076-DD9777FC8AD6}"/>
    <cellStyle name="Normal 5 6 6 2 2" xfId="3024" xr:uid="{4273CCF7-6542-47CA-8A02-A281B9E6C71C}"/>
    <cellStyle name="Normal 5 6 6 2 3" xfId="3025" xr:uid="{6DAE1949-0975-4EED-999B-20A8CA5C5537}"/>
    <cellStyle name="Normal 5 6 6 2 4" xfId="3026" xr:uid="{9022E1FC-2D3D-4FB4-BC2D-05CBC09BF694}"/>
    <cellStyle name="Normal 5 6 6 3" xfId="3027" xr:uid="{7ED13E56-6E20-42CF-BC5A-F06A858C4B13}"/>
    <cellStyle name="Normal 5 6 6 4" xfId="3028" xr:uid="{A100282F-78B2-4358-9E4A-14C8310AC31B}"/>
    <cellStyle name="Normal 5 6 6 5" xfId="3029" xr:uid="{AD0768B4-F1A4-4494-8E2F-9D8E6C083DFE}"/>
    <cellStyle name="Normal 5 6 7" xfId="1416" xr:uid="{03DC2FA3-6D8E-4557-8AD7-A9BCBEAABB49}"/>
    <cellStyle name="Normal 5 6 7 2" xfId="3030" xr:uid="{ABD65F8D-6256-41A6-84D4-829716775AD7}"/>
    <cellStyle name="Normal 5 6 7 3" xfId="3031" xr:uid="{F2A00A38-F373-407F-9C1E-1DB8ECF0A825}"/>
    <cellStyle name="Normal 5 6 7 4" xfId="3032" xr:uid="{4C099E06-0FE5-4061-804C-CD579F9289BD}"/>
    <cellStyle name="Normal 5 6 8" xfId="3033" xr:uid="{5A92F777-08DF-4E61-B56E-7FC1447DE32E}"/>
    <cellStyle name="Normal 5 6 8 2" xfId="3034" xr:uid="{711580BC-6C8D-4C80-A798-E2FC675002F7}"/>
    <cellStyle name="Normal 5 6 8 3" xfId="3035" xr:uid="{D4C1011D-4D8D-4109-B274-3593943AFF42}"/>
    <cellStyle name="Normal 5 6 8 4" xfId="3036" xr:uid="{9B36C340-EF22-4F36-9507-D486533BD2EA}"/>
    <cellStyle name="Normal 5 6 9" xfId="3037" xr:uid="{C5575DAD-226C-4E66-8C68-C7E396417FC9}"/>
    <cellStyle name="Normal 5 7" xfId="106" xr:uid="{ED09B6F6-2714-4923-83A5-806BC9CF3791}"/>
    <cellStyle name="Normal 5 7 2" xfId="107" xr:uid="{F4A79146-1749-4901-9EA0-FC32B2488D8C}"/>
    <cellStyle name="Normal 5 7 2 2" xfId="314" xr:uid="{950B922F-6590-498A-AC5A-6274099E4040}"/>
    <cellStyle name="Normal 5 7 2 2 2" xfId="591" xr:uid="{AB2E31FB-0844-4D9E-BB25-884D84197F03}"/>
    <cellStyle name="Normal 5 7 2 2 2 2" xfId="1417" xr:uid="{976449B1-5FD2-49B6-9834-FC2C0643F782}"/>
    <cellStyle name="Normal 5 7 2 2 2 3" xfId="3038" xr:uid="{16637299-DBDD-4943-BEAB-7564030701BF}"/>
    <cellStyle name="Normal 5 7 2 2 2 4" xfId="3039" xr:uid="{F6C2A601-9DF5-4799-9D8B-AF5D8BFC8214}"/>
    <cellStyle name="Normal 5 7 2 2 3" xfId="1418" xr:uid="{23A3D76F-3EAA-498C-9F4F-A18AEE1F94DE}"/>
    <cellStyle name="Normal 5 7 2 2 3 2" xfId="3040" xr:uid="{BB2A1F0C-9701-4988-B74C-DF427501C1E1}"/>
    <cellStyle name="Normal 5 7 2 2 3 3" xfId="3041" xr:uid="{2E4216A6-C857-4AF5-A6AC-070E6D56C7F6}"/>
    <cellStyle name="Normal 5 7 2 2 3 4" xfId="3042" xr:uid="{B2412E63-9E03-411B-8632-F325EB745570}"/>
    <cellStyle name="Normal 5 7 2 2 4" xfId="3043" xr:uid="{C73E3A68-AA2A-4F60-B962-6123F518F901}"/>
    <cellStyle name="Normal 5 7 2 2 5" xfId="3044" xr:uid="{2E796F02-003B-4C63-88DE-5BBCC3A9E5F7}"/>
    <cellStyle name="Normal 5 7 2 2 6" xfId="3045" xr:uid="{1BAF6315-2448-4DE2-A14A-49451E036D02}"/>
    <cellStyle name="Normal 5 7 2 3" xfId="592" xr:uid="{82E0550F-B3C9-4882-A08D-A455A1BAF46C}"/>
    <cellStyle name="Normal 5 7 2 3 2" xfId="1419" xr:uid="{B99B3D8F-5855-4EFD-88DF-57CDEB06C9AC}"/>
    <cellStyle name="Normal 5 7 2 3 2 2" xfId="3046" xr:uid="{AC19A4CA-3113-460C-AA65-2AA9A7501788}"/>
    <cellStyle name="Normal 5 7 2 3 2 3" xfId="3047" xr:uid="{EF3C5A40-23CE-4E7A-9557-5813008B7A6F}"/>
    <cellStyle name="Normal 5 7 2 3 2 4" xfId="3048" xr:uid="{61A4B6A8-5CCD-48B8-B6A7-5586882FE1CD}"/>
    <cellStyle name="Normal 5 7 2 3 3" xfId="3049" xr:uid="{2D33EC90-7B1F-4F1A-84AF-D6BD7768E449}"/>
    <cellStyle name="Normal 5 7 2 3 4" xfId="3050" xr:uid="{57A68003-A224-407A-92E7-07CFCE71F2F7}"/>
    <cellStyle name="Normal 5 7 2 3 5" xfId="3051" xr:uid="{C702A4AD-075E-46D0-A15E-1CBCC3D5D8BD}"/>
    <cellStyle name="Normal 5 7 2 4" xfId="1420" xr:uid="{18603E97-87B1-4459-8EA6-E62A8744264E}"/>
    <cellStyle name="Normal 5 7 2 4 2" xfId="3052" xr:uid="{A4AE7F2F-83DE-4678-9A49-5978BE65C3EA}"/>
    <cellStyle name="Normal 5 7 2 4 3" xfId="3053" xr:uid="{89DED0AC-ED27-4843-B445-B89BDE07EEEF}"/>
    <cellStyle name="Normal 5 7 2 4 4" xfId="3054" xr:uid="{A9BCA854-72AA-4176-A89A-19A996690AB7}"/>
    <cellStyle name="Normal 5 7 2 5" xfId="3055" xr:uid="{6BD3EB42-712C-4741-950F-4C21E65E1D67}"/>
    <cellStyle name="Normal 5 7 2 5 2" xfId="3056" xr:uid="{AFA019C4-C6D1-4573-A23D-64C375FDC27E}"/>
    <cellStyle name="Normal 5 7 2 5 3" xfId="3057" xr:uid="{E94E89DF-2BD6-4778-B3B5-BFBDF29F9511}"/>
    <cellStyle name="Normal 5 7 2 5 4" xfId="3058" xr:uid="{88374CC7-4B3E-4721-BB87-B480CFB39F6C}"/>
    <cellStyle name="Normal 5 7 2 6" xfId="3059" xr:uid="{BACC6BCB-B3F5-47DB-BC00-6C0EC294334D}"/>
    <cellStyle name="Normal 5 7 2 7" xfId="3060" xr:uid="{28B30E6D-1801-4EA8-B6FB-9D83E6A41F59}"/>
    <cellStyle name="Normal 5 7 2 8" xfId="3061" xr:uid="{CE51DFC3-ABCE-4C26-947B-3DC3624E156F}"/>
    <cellStyle name="Normal 5 7 3" xfId="315" xr:uid="{B3F43576-CAB3-4FC8-9241-5AD2AEADDAA4}"/>
    <cellStyle name="Normal 5 7 3 2" xfId="593" xr:uid="{D5C728A7-AA2C-4585-AEBA-E4E710AB9234}"/>
    <cellStyle name="Normal 5 7 3 2 2" xfId="594" xr:uid="{C1E1FD96-70A9-48B2-968D-A2808E8F5546}"/>
    <cellStyle name="Normal 5 7 3 2 3" xfId="3062" xr:uid="{8F621201-DEB0-4BBC-9D87-E99FDBC04696}"/>
    <cellStyle name="Normal 5 7 3 2 4" xfId="3063" xr:uid="{C6ABF5F9-A426-447C-AC0D-DFBDD65457E3}"/>
    <cellStyle name="Normal 5 7 3 3" xfId="595" xr:uid="{B4A48281-4255-4143-AEF6-C5B07B49F31D}"/>
    <cellStyle name="Normal 5 7 3 3 2" xfId="3064" xr:uid="{94452DB6-7389-47A5-BAEF-2B96B98F56A9}"/>
    <cellStyle name="Normal 5 7 3 3 3" xfId="3065" xr:uid="{9F327300-697C-4BF5-A8B6-FF440EB0D208}"/>
    <cellStyle name="Normal 5 7 3 3 4" xfId="3066" xr:uid="{C69AE349-AF50-45E8-854C-81DC27CE934B}"/>
    <cellStyle name="Normal 5 7 3 4" xfId="3067" xr:uid="{D5473743-A950-4069-82BE-A2E2E4B477BF}"/>
    <cellStyle name="Normal 5 7 3 5" xfId="3068" xr:uid="{F03F2353-146B-4B7B-8A38-FC588983B9BA}"/>
    <cellStyle name="Normal 5 7 3 6" xfId="3069" xr:uid="{334AEBB3-D131-4F59-BF17-F02F69779D88}"/>
    <cellStyle name="Normal 5 7 4" xfId="316" xr:uid="{2630FADF-043C-426C-8D06-38C6D3363A1F}"/>
    <cellStyle name="Normal 5 7 4 2" xfId="596" xr:uid="{2428DB44-A2AF-4301-AFB4-EBA9540C7CE2}"/>
    <cellStyle name="Normal 5 7 4 2 2" xfId="3070" xr:uid="{5B0CFE31-034F-4BF6-9EC2-C8873B16C06D}"/>
    <cellStyle name="Normal 5 7 4 2 3" xfId="3071" xr:uid="{84EFFB12-CBBC-487A-8D23-4B5A308C15ED}"/>
    <cellStyle name="Normal 5 7 4 2 4" xfId="3072" xr:uid="{B1586222-9849-4EFE-AC21-9376A2BF746E}"/>
    <cellStyle name="Normal 5 7 4 3" xfId="3073" xr:uid="{49FD5394-FD4F-4963-840A-CD32C4F922C6}"/>
    <cellStyle name="Normal 5 7 4 4" xfId="3074" xr:uid="{C4A3959F-7845-4175-A9CE-158E49AE9CD1}"/>
    <cellStyle name="Normal 5 7 4 5" xfId="3075" xr:uid="{CE9ED947-9C66-4EA7-810F-EDFA5C77CADE}"/>
    <cellStyle name="Normal 5 7 5" xfId="597" xr:uid="{0D7B55D3-1A18-45FF-B8D0-E63B56399579}"/>
    <cellStyle name="Normal 5 7 5 2" xfId="3076" xr:uid="{B7A5461E-ED2C-44FE-BD55-E18E30DFC8FC}"/>
    <cellStyle name="Normal 5 7 5 3" xfId="3077" xr:uid="{8AE0966D-7251-4378-BB83-7937663A77A7}"/>
    <cellStyle name="Normal 5 7 5 4" xfId="3078" xr:uid="{4276690A-D5B0-4050-BC0E-C8AA93967B01}"/>
    <cellStyle name="Normal 5 7 6" xfId="3079" xr:uid="{DD4AEF05-A6A9-4474-BB0A-604CFC6830E2}"/>
    <cellStyle name="Normal 5 7 6 2" xfId="3080" xr:uid="{02FD9700-9928-49DE-9321-229D1007A099}"/>
    <cellStyle name="Normal 5 7 6 3" xfId="3081" xr:uid="{E635A520-BE28-4094-B2D1-40E6F59E36F7}"/>
    <cellStyle name="Normal 5 7 6 4" xfId="3082" xr:uid="{83EB1722-0E3C-4F07-812F-0A6771A651C1}"/>
    <cellStyle name="Normal 5 7 7" xfId="3083" xr:uid="{7AA16BE8-BEB7-44B8-BE46-58F50E089A4D}"/>
    <cellStyle name="Normal 5 7 8" xfId="3084" xr:uid="{38A666EE-D26A-4E3E-B83F-77A5833F978E}"/>
    <cellStyle name="Normal 5 7 9" xfId="3085" xr:uid="{D93EAF3B-C431-48AD-8024-D11D00B74F75}"/>
    <cellStyle name="Normal 5 8" xfId="108" xr:uid="{E81B416F-F5D2-4A64-8A3B-DA395B5AE07D}"/>
    <cellStyle name="Normal 5 8 2" xfId="317" xr:uid="{EAA7771D-3260-413B-8A78-8C362D848091}"/>
    <cellStyle name="Normal 5 8 2 2" xfId="598" xr:uid="{316DF1BF-22FF-4310-8E9E-782D4E7F3168}"/>
    <cellStyle name="Normal 5 8 2 2 2" xfId="1421" xr:uid="{E36C36A0-F5E3-410C-AEE5-E8908F8B4E10}"/>
    <cellStyle name="Normal 5 8 2 2 2 2" xfId="1422" xr:uid="{5FEA5E74-9388-4F2E-B0D8-63CF2B75F409}"/>
    <cellStyle name="Normal 5 8 2 2 3" xfId="1423" xr:uid="{2499B576-552E-4972-B07C-E91C7A199EA7}"/>
    <cellStyle name="Normal 5 8 2 2 4" xfId="3086" xr:uid="{C3D9844A-D584-4F73-BE20-74CBC1548B1D}"/>
    <cellStyle name="Normal 5 8 2 3" xfId="1424" xr:uid="{02D32657-7C2E-4E58-94DC-AEF139FF0FE1}"/>
    <cellStyle name="Normal 5 8 2 3 2" xfId="1425" xr:uid="{CB1DFED7-32BA-43D4-9003-E35E171D607F}"/>
    <cellStyle name="Normal 5 8 2 3 3" xfId="3087" xr:uid="{B05B9876-0FB0-4599-8FED-EEA8F5D0AF4E}"/>
    <cellStyle name="Normal 5 8 2 3 4" xfId="3088" xr:uid="{D5FA5466-3E00-4E21-A1AE-198672840D48}"/>
    <cellStyle name="Normal 5 8 2 4" xfId="1426" xr:uid="{94D49AF9-D2C0-4C7A-9ECD-FF778B203015}"/>
    <cellStyle name="Normal 5 8 2 5" xfId="3089" xr:uid="{DDE3313E-DFCB-4C9E-9139-5E4B9EA0321D}"/>
    <cellStyle name="Normal 5 8 2 6" xfId="3090" xr:uid="{C0A9E690-E745-4CB7-9CEA-DE62A93C7800}"/>
    <cellStyle name="Normal 5 8 3" xfId="599" xr:uid="{2387FA7B-9631-4A84-91BF-9758CF3AE1F0}"/>
    <cellStyle name="Normal 5 8 3 2" xfId="1427" xr:uid="{B3F5DFAC-FCBE-48D6-BBF3-39BF35889B12}"/>
    <cellStyle name="Normal 5 8 3 2 2" xfId="1428" xr:uid="{AA545F22-B86B-448B-8C5E-C1B37F722DD6}"/>
    <cellStyle name="Normal 5 8 3 2 3" xfId="3091" xr:uid="{CC711DE1-23CA-495C-A039-5D7544AA3092}"/>
    <cellStyle name="Normal 5 8 3 2 4" xfId="3092" xr:uid="{FF57C78B-DBED-4657-9FAB-AD2691C7DDA3}"/>
    <cellStyle name="Normal 5 8 3 3" xfId="1429" xr:uid="{957B7095-5568-424E-8B73-9035B57FC05F}"/>
    <cellStyle name="Normal 5 8 3 4" xfId="3093" xr:uid="{E472BE89-B6D4-457E-8881-D5C825C35C6F}"/>
    <cellStyle name="Normal 5 8 3 5" xfId="3094" xr:uid="{9E48E26E-0A28-4510-96CE-BB617C7E1271}"/>
    <cellStyle name="Normal 5 8 4" xfId="1430" xr:uid="{67DAC8BC-F39B-46BE-B98A-F5353F5018F6}"/>
    <cellStyle name="Normal 5 8 4 2" xfId="1431" xr:uid="{7DFB4ABE-EAAA-42A4-8BFE-C565C319ACD8}"/>
    <cellStyle name="Normal 5 8 4 3" xfId="3095" xr:uid="{AED234FE-917A-4942-8FC2-6D29AF1EA8E9}"/>
    <cellStyle name="Normal 5 8 4 4" xfId="3096" xr:uid="{BE9633D3-BCC9-4A68-921C-6048155FABBA}"/>
    <cellStyle name="Normal 5 8 5" xfId="1432" xr:uid="{39E1DE6D-6151-481C-9842-DA0BEA57160B}"/>
    <cellStyle name="Normal 5 8 5 2" xfId="3097" xr:uid="{C046DAFD-52CA-448B-9B5F-AA817CE6AB44}"/>
    <cellStyle name="Normal 5 8 5 3" xfId="3098" xr:uid="{92067EDB-3A78-49E8-9A36-91785C066F1A}"/>
    <cellStyle name="Normal 5 8 5 4" xfId="3099" xr:uid="{05922B35-0A00-4747-9A77-3228DE3A8526}"/>
    <cellStyle name="Normal 5 8 6" xfId="3100" xr:uid="{5D9F7F8E-DBB6-4845-9DEA-1744BFA64844}"/>
    <cellStyle name="Normal 5 8 7" xfId="3101" xr:uid="{414DFF28-BA2A-4547-93E1-B572D3A72C6E}"/>
    <cellStyle name="Normal 5 8 8" xfId="3102" xr:uid="{BE817DD9-5502-479F-8FA8-F60E42227517}"/>
    <cellStyle name="Normal 5 9" xfId="318" xr:uid="{BE2E5477-9A8C-4439-BFAF-6C0F6C35D45F}"/>
    <cellStyle name="Normal 5 9 2" xfId="600" xr:uid="{39DEC20C-D7C9-4D81-8DDD-CCDD38993248}"/>
    <cellStyle name="Normal 5 9 2 2" xfId="601" xr:uid="{285A6B2C-420F-4630-A5FD-DDE84BEA0342}"/>
    <cellStyle name="Normal 5 9 2 2 2" xfId="1433" xr:uid="{E6A40E05-293F-4587-A096-7D95E9E94857}"/>
    <cellStyle name="Normal 5 9 2 2 3" xfId="3103" xr:uid="{7360A0BA-1A25-4BE3-AD56-221775173CD6}"/>
    <cellStyle name="Normal 5 9 2 2 4" xfId="3104" xr:uid="{33865BAC-584B-4CA5-800A-793274C63389}"/>
    <cellStyle name="Normal 5 9 2 3" xfId="1434" xr:uid="{05CC42A2-60EE-43EA-BB71-A3DA907F1396}"/>
    <cellStyle name="Normal 5 9 2 4" xfId="3105" xr:uid="{4B4DE98A-5AB6-48C5-BC07-655B80F8165E}"/>
    <cellStyle name="Normal 5 9 2 5" xfId="3106" xr:uid="{C83AA784-8CBA-4D63-B7C9-C888B18BA2A1}"/>
    <cellStyle name="Normal 5 9 3" xfId="602" xr:uid="{E1EAA735-6EB6-40EC-A653-088998E419CA}"/>
    <cellStyle name="Normal 5 9 3 2" xfId="1435" xr:uid="{5E3F78B6-0DEF-4F60-8770-0E09544B0309}"/>
    <cellStyle name="Normal 5 9 3 3" xfId="3107" xr:uid="{73355B2D-DCDE-4A5C-A958-F34B5534D66F}"/>
    <cellStyle name="Normal 5 9 3 4" xfId="3108" xr:uid="{C66F951A-330A-4188-8DA7-3B22AAC56937}"/>
    <cellStyle name="Normal 5 9 4" xfId="1436" xr:uid="{38038BEF-37A8-4A1F-83BD-4E6403AAB040}"/>
    <cellStyle name="Normal 5 9 4 2" xfId="3109" xr:uid="{E0894EC8-65D8-4CAE-B240-700165207043}"/>
    <cellStyle name="Normal 5 9 4 3" xfId="3110" xr:uid="{BF8CD9E2-8498-4104-8822-39DE8A9138BA}"/>
    <cellStyle name="Normal 5 9 4 4" xfId="3111" xr:uid="{4ED9FF09-3B73-4A38-81F2-9AD91CF2B502}"/>
    <cellStyle name="Normal 5 9 5" xfId="3112" xr:uid="{729E2BCA-1942-4ECD-A6C4-81880011A1EA}"/>
    <cellStyle name="Normal 5 9 6" xfId="3113" xr:uid="{3B170BBA-7E72-4AE8-8307-FA091DF99D5C}"/>
    <cellStyle name="Normal 5 9 7" xfId="3114" xr:uid="{F57EA9E5-2CC0-4CFE-A89B-6D18F7DA27AC}"/>
    <cellStyle name="Normal 6" xfId="109" xr:uid="{0773B0C4-F730-4365-941E-A30B439C236A}"/>
    <cellStyle name="Normal 6 10" xfId="319" xr:uid="{750B74C9-8D90-4FF6-B764-750D1961C5F4}"/>
    <cellStyle name="Normal 6 10 2" xfId="1437" xr:uid="{70652155-0D66-453F-B2F6-2195B07C801F}"/>
    <cellStyle name="Normal 6 10 2 2" xfId="3115" xr:uid="{49CC02D4-DE4A-422A-BADA-8B7180C4E663}"/>
    <cellStyle name="Normal 6 10 2 2 2" xfId="4588" xr:uid="{BF87BE1E-1AFB-4CD2-9BAC-F1AE130A0E03}"/>
    <cellStyle name="Normal 6 10 2 3" xfId="3116" xr:uid="{2639D9AE-7636-496C-A03B-641E7848516F}"/>
    <cellStyle name="Normal 6 10 2 4" xfId="3117" xr:uid="{49E275BB-E8A1-40ED-A1B8-7EA0B1FE9E59}"/>
    <cellStyle name="Normal 6 10 2 5" xfId="5349" xr:uid="{EC2A62BB-063F-49C8-9338-125AE65F1E71}"/>
    <cellStyle name="Normal 6 10 3" xfId="3118" xr:uid="{61F32707-5C6C-42D5-9641-A8B92F419FFC}"/>
    <cellStyle name="Normal 6 10 4" xfId="3119" xr:uid="{101F3C22-2CED-48E8-8E68-3F568646162E}"/>
    <cellStyle name="Normal 6 10 5" xfId="3120" xr:uid="{E1A74D8C-8FB1-46DD-8CAF-6BE3E1DF465D}"/>
    <cellStyle name="Normal 6 11" xfId="1438" xr:uid="{C8C28182-C151-4400-86FE-4C04D67352A4}"/>
    <cellStyle name="Normal 6 11 2" xfId="3121" xr:uid="{989F99DA-E865-4FD4-9A16-02B6E43A600F}"/>
    <cellStyle name="Normal 6 11 3" xfId="3122" xr:uid="{5E6D6FBB-7DFA-4FAF-B682-8C5E093F4B3F}"/>
    <cellStyle name="Normal 6 11 4" xfId="3123" xr:uid="{C38197E3-4CF4-4056-8AFE-1D5759F428A4}"/>
    <cellStyle name="Normal 6 12" xfId="902" xr:uid="{FBEC0C5D-4204-4D59-9ADF-175A2DF88FDA}"/>
    <cellStyle name="Normal 6 12 2" xfId="3124" xr:uid="{EFB68FD9-4168-4D20-AC2E-9938CAB18B1D}"/>
    <cellStyle name="Normal 6 12 3" xfId="3125" xr:uid="{EDD9F4BC-E6D3-4095-AFD4-8F65AA5B0A35}"/>
    <cellStyle name="Normal 6 12 4" xfId="3126" xr:uid="{FABBA51B-8A5F-4BB3-A13A-8C3F7CF32730}"/>
    <cellStyle name="Normal 6 13" xfId="899" xr:uid="{1224B0FB-4C3F-4D2E-B8EF-5C9A67883EA5}"/>
    <cellStyle name="Normal 6 13 2" xfId="3128" xr:uid="{8A49D365-D402-47FD-A78F-9B2CF83CAD69}"/>
    <cellStyle name="Normal 6 13 3" xfId="4315" xr:uid="{8FCB1BF2-3B18-4FCA-AFF0-0B34EEA11BB3}"/>
    <cellStyle name="Normal 6 13 4" xfId="3127" xr:uid="{21A9A8B6-198F-4E97-9947-0891C583116C}"/>
    <cellStyle name="Normal 6 13 5" xfId="5319" xr:uid="{A3A77BE7-C5A3-41F5-9927-718FEC6ED5C8}"/>
    <cellStyle name="Normal 6 14" xfId="3129" xr:uid="{1DA5C8B8-E07C-49BA-AA91-FAC69CD15239}"/>
    <cellStyle name="Normal 6 15" xfId="3130" xr:uid="{B8F91B55-2BE1-429D-A199-86FA50C3AD0E}"/>
    <cellStyle name="Normal 6 16" xfId="3131" xr:uid="{4BA17B41-7CDB-499C-86C6-6BB4C97D04EC}"/>
    <cellStyle name="Normal 6 2" xfId="110" xr:uid="{57220861-B1BE-482B-9941-D61339CAD476}"/>
    <cellStyle name="Normal 6 2 2" xfId="320" xr:uid="{56673BAF-2BF8-4383-A7C6-474AE4014452}"/>
    <cellStyle name="Normal 6 2 2 2" xfId="4671" xr:uid="{93E3D7E9-B50F-4036-8AD4-D30D95A9996C}"/>
    <cellStyle name="Normal 6 2 3" xfId="4560" xr:uid="{E6449DD5-57FA-4C49-85EB-213260008B83}"/>
    <cellStyle name="Normal 6 3" xfId="111" xr:uid="{FE0BAD34-0F7D-4581-ACB8-6F9DB2F55B3F}"/>
    <cellStyle name="Normal 6 3 10" xfId="3132" xr:uid="{56DA50C8-E1A0-4BFF-B7B5-5EE4A7629006}"/>
    <cellStyle name="Normal 6 3 11" xfId="3133" xr:uid="{19E1B568-5099-4CC3-99DC-6D29B1092110}"/>
    <cellStyle name="Normal 6 3 2" xfId="112" xr:uid="{889F9C70-69CB-497C-8897-4669722AF2A8}"/>
    <cellStyle name="Normal 6 3 2 2" xfId="113" xr:uid="{4C49A80D-817B-4601-A6EC-B8229526D8CE}"/>
    <cellStyle name="Normal 6 3 2 2 2" xfId="321" xr:uid="{FA5A567C-DC49-4F95-BA2A-59499A635F7B}"/>
    <cellStyle name="Normal 6 3 2 2 2 2" xfId="603" xr:uid="{8E81FE5D-7A76-4129-9432-BE25ED45F610}"/>
    <cellStyle name="Normal 6 3 2 2 2 2 2" xfId="604" xr:uid="{2F083355-C080-4824-9FA6-2994F0759C40}"/>
    <cellStyle name="Normal 6 3 2 2 2 2 2 2" xfId="1439" xr:uid="{15357C86-BAF7-445F-AEA5-F61C42AA8DAB}"/>
    <cellStyle name="Normal 6 3 2 2 2 2 2 2 2" xfId="1440" xr:uid="{5C91FFD7-F2AB-48C6-B5AF-C99030B2D55D}"/>
    <cellStyle name="Normal 6 3 2 2 2 2 2 3" xfId="1441" xr:uid="{8C376D34-2386-4D1A-A391-7F68840BA218}"/>
    <cellStyle name="Normal 6 3 2 2 2 2 3" xfId="1442" xr:uid="{4F50D970-EA19-49B6-970C-FC25450AC3A5}"/>
    <cellStyle name="Normal 6 3 2 2 2 2 3 2" xfId="1443" xr:uid="{54BC86DC-901E-438B-92B2-BFC2E0E9BBF3}"/>
    <cellStyle name="Normal 6 3 2 2 2 2 4" xfId="1444" xr:uid="{9AD56C98-D68C-4EA9-ACD9-07A116BAF1A2}"/>
    <cellStyle name="Normal 6 3 2 2 2 3" xfId="605" xr:uid="{1E566C44-BEF7-4ACA-A7D6-093FC40EE91C}"/>
    <cellStyle name="Normal 6 3 2 2 2 3 2" xfId="1445" xr:uid="{2F8BB262-93B3-41E3-A6D8-093B43D68328}"/>
    <cellStyle name="Normal 6 3 2 2 2 3 2 2" xfId="1446" xr:uid="{7F1BC938-E368-460D-8D28-8C42149D0A65}"/>
    <cellStyle name="Normal 6 3 2 2 2 3 3" xfId="1447" xr:uid="{4E7D4B6A-3C6D-479F-A12D-BA46B1133C6C}"/>
    <cellStyle name="Normal 6 3 2 2 2 3 4" xfId="3134" xr:uid="{165A8999-74D4-44FA-BE88-B87271C5B8B2}"/>
    <cellStyle name="Normal 6 3 2 2 2 4" xfId="1448" xr:uid="{218E6EA6-19D4-44C8-9943-CD1B72EDC3EC}"/>
    <cellStyle name="Normal 6 3 2 2 2 4 2" xfId="1449" xr:uid="{FCEB1371-7035-4028-84AB-28A2CA6F0DD8}"/>
    <cellStyle name="Normal 6 3 2 2 2 5" xfId="1450" xr:uid="{ADF1487E-1AA5-4F1F-90A6-2945C4F9C454}"/>
    <cellStyle name="Normal 6 3 2 2 2 6" xfId="3135" xr:uid="{C00A2458-2B52-45CA-BF52-6EC7290984BE}"/>
    <cellStyle name="Normal 6 3 2 2 3" xfId="322" xr:uid="{E2260ACB-0F0B-41CD-9081-04DE5BFA132C}"/>
    <cellStyle name="Normal 6 3 2 2 3 2" xfId="606" xr:uid="{EB941BEA-252B-4BE0-BF56-FD1D4F3F1FD1}"/>
    <cellStyle name="Normal 6 3 2 2 3 2 2" xfId="607" xr:uid="{37FFCCC9-025E-4969-9679-C2C95D5C68FB}"/>
    <cellStyle name="Normal 6 3 2 2 3 2 2 2" xfId="1451" xr:uid="{8274E27E-C0A5-4317-9620-1DD9A8E808C5}"/>
    <cellStyle name="Normal 6 3 2 2 3 2 2 2 2" xfId="1452" xr:uid="{7CDBF836-A25E-4043-BEBC-F33A6B1B1AC0}"/>
    <cellStyle name="Normal 6 3 2 2 3 2 2 3" xfId="1453" xr:uid="{D6FA6D1E-F2D0-44D3-AE00-39E4A189EE58}"/>
    <cellStyle name="Normal 6 3 2 2 3 2 3" xfId="1454" xr:uid="{5AC0FFBB-FF83-434D-9912-C32A1FF0959B}"/>
    <cellStyle name="Normal 6 3 2 2 3 2 3 2" xfId="1455" xr:uid="{7CC24886-DBF6-49FE-8AFB-951F316E5627}"/>
    <cellStyle name="Normal 6 3 2 2 3 2 4" xfId="1456" xr:uid="{811D1E9C-4D7A-4081-BDB7-18F40F5F9B47}"/>
    <cellStyle name="Normal 6 3 2 2 3 3" xfId="608" xr:uid="{BE18F3B7-9C00-4D2B-A0C5-A40EBB741C8A}"/>
    <cellStyle name="Normal 6 3 2 2 3 3 2" xfId="1457" xr:uid="{9AC3BAC2-0563-43BE-811A-5CD40B5349FF}"/>
    <cellStyle name="Normal 6 3 2 2 3 3 2 2" xfId="1458" xr:uid="{7F0D9D8D-1FBD-4795-8043-CA490FF6D185}"/>
    <cellStyle name="Normal 6 3 2 2 3 3 3" xfId="1459" xr:uid="{3C0ADD73-DF01-405A-ADF6-B8F755253BD6}"/>
    <cellStyle name="Normal 6 3 2 2 3 4" xfId="1460" xr:uid="{C1FA47A5-FDE5-45DC-A645-69C8716034EC}"/>
    <cellStyle name="Normal 6 3 2 2 3 4 2" xfId="1461" xr:uid="{5C503187-11B2-41FA-A813-51AD258DED1A}"/>
    <cellStyle name="Normal 6 3 2 2 3 5" xfId="1462" xr:uid="{2C17B653-CC92-47DC-9328-62C553803157}"/>
    <cellStyle name="Normal 6 3 2 2 4" xfId="609" xr:uid="{F8DCC451-5F37-4A26-B338-EA7FC5AE0CBD}"/>
    <cellStyle name="Normal 6 3 2 2 4 2" xfId="610" xr:uid="{4BD64F2B-D9EA-43DC-B555-ED52064231D5}"/>
    <cellStyle name="Normal 6 3 2 2 4 2 2" xfId="1463" xr:uid="{A7F81504-213B-4C41-A1FF-34994B0FFF2B}"/>
    <cellStyle name="Normal 6 3 2 2 4 2 2 2" xfId="1464" xr:uid="{0B6954C1-9052-444A-B5FB-4B0032C8D2D0}"/>
    <cellStyle name="Normal 6 3 2 2 4 2 3" xfId="1465" xr:uid="{576B1546-D6FF-493A-8F65-4BBBE0C20A1C}"/>
    <cellStyle name="Normal 6 3 2 2 4 3" xfId="1466" xr:uid="{6D825F2A-95A5-4113-A50E-07C7C1A2E8DD}"/>
    <cellStyle name="Normal 6 3 2 2 4 3 2" xfId="1467" xr:uid="{36E46286-8F5B-4287-8394-670E584EB756}"/>
    <cellStyle name="Normal 6 3 2 2 4 4" xfId="1468" xr:uid="{21E20FA7-E05B-47C5-99E5-A2E504C49551}"/>
    <cellStyle name="Normal 6 3 2 2 5" xfId="611" xr:uid="{6C5833EA-C919-4E9C-AFCB-DCC466D8D3DD}"/>
    <cellStyle name="Normal 6 3 2 2 5 2" xfId="1469" xr:uid="{33047F2B-F766-4A7A-81D5-E6A9AA6E0C7F}"/>
    <cellStyle name="Normal 6 3 2 2 5 2 2" xfId="1470" xr:uid="{1C820DA1-14E0-44D5-A103-CB09D26067C3}"/>
    <cellStyle name="Normal 6 3 2 2 5 3" xfId="1471" xr:uid="{FBB53850-70F2-4B7A-BD98-B4F87010DA6C}"/>
    <cellStyle name="Normal 6 3 2 2 5 4" xfId="3136" xr:uid="{900C51D7-5DBA-4085-BAF7-436EE5084312}"/>
    <cellStyle name="Normal 6 3 2 2 6" xfId="1472" xr:uid="{AC067BFF-0269-4A80-8F41-8A8470AD8967}"/>
    <cellStyle name="Normal 6 3 2 2 6 2" xfId="1473" xr:uid="{67775B07-AB9C-4E5F-B8B3-3764563A9CCF}"/>
    <cellStyle name="Normal 6 3 2 2 7" xfId="1474" xr:uid="{174E7246-72BA-40BC-AB08-7E7010120C6F}"/>
    <cellStyle name="Normal 6 3 2 2 8" xfId="3137" xr:uid="{BDA88556-3AC4-4387-A362-4E5D50C7B22F}"/>
    <cellStyle name="Normal 6 3 2 3" xfId="323" xr:uid="{D9845510-F5A2-4F70-9E3D-EB545EA84106}"/>
    <cellStyle name="Normal 6 3 2 3 2" xfId="612" xr:uid="{68FFCA28-AE66-4966-95EB-20E88A2E6E9A}"/>
    <cellStyle name="Normal 6 3 2 3 2 2" xfId="613" xr:uid="{AE58F5AC-E11B-4287-801B-856453B881A9}"/>
    <cellStyle name="Normal 6 3 2 3 2 2 2" xfId="1475" xr:uid="{6DB58587-A98C-4520-B03A-104B01F9FAE4}"/>
    <cellStyle name="Normal 6 3 2 3 2 2 2 2" xfId="1476" xr:uid="{C5B8AF00-A4C5-4B3D-905E-8E5D80A2630E}"/>
    <cellStyle name="Normal 6 3 2 3 2 2 3" xfId="1477" xr:uid="{A1ADCAAE-2170-490B-8E48-21B94A41F145}"/>
    <cellStyle name="Normal 6 3 2 3 2 3" xfId="1478" xr:uid="{CBDBA43D-AAAA-4A98-93EB-329D534AC69E}"/>
    <cellStyle name="Normal 6 3 2 3 2 3 2" xfId="1479" xr:uid="{660C7FA7-1111-4C73-AB5F-330D85B78A63}"/>
    <cellStyle name="Normal 6 3 2 3 2 4" xfId="1480" xr:uid="{36F19A1B-33BA-4DDD-8CC1-1DC73A5C89C0}"/>
    <cellStyle name="Normal 6 3 2 3 3" xfId="614" xr:uid="{EA49A203-7FEB-4B2D-AE45-D413DB03BF9A}"/>
    <cellStyle name="Normal 6 3 2 3 3 2" xfId="1481" xr:uid="{F084E9F0-49D2-4F4D-A32B-0A2A7B822F78}"/>
    <cellStyle name="Normal 6 3 2 3 3 2 2" xfId="1482" xr:uid="{5D4BBDAF-1850-4F88-9448-29814926272C}"/>
    <cellStyle name="Normal 6 3 2 3 3 3" xfId="1483" xr:uid="{E8759880-0675-4C38-8E5C-81F39D7B856D}"/>
    <cellStyle name="Normal 6 3 2 3 3 4" xfId="3138" xr:uid="{78DBFD50-1C45-41E2-97E5-6D8007CC5D81}"/>
    <cellStyle name="Normal 6 3 2 3 4" xfId="1484" xr:uid="{B042A023-ED01-404B-990B-33D0F05BB083}"/>
    <cellStyle name="Normal 6 3 2 3 4 2" xfId="1485" xr:uid="{A149FC89-CD7D-4782-984E-E893E703853C}"/>
    <cellStyle name="Normal 6 3 2 3 5" xfId="1486" xr:uid="{2FAFD2A1-006E-4A91-A4F3-88E5B081D585}"/>
    <cellStyle name="Normal 6 3 2 3 6" xfId="3139" xr:uid="{97751FFA-AF15-46BE-B997-A6026DB85127}"/>
    <cellStyle name="Normal 6 3 2 4" xfId="324" xr:uid="{C0D21975-0BEE-458A-9C15-9028EAF100A7}"/>
    <cellStyle name="Normal 6 3 2 4 2" xfId="615" xr:uid="{CC877D4B-5FB6-4DEE-8C8A-90CA116D03DC}"/>
    <cellStyle name="Normal 6 3 2 4 2 2" xfId="616" xr:uid="{F0C316BD-97FD-4846-88D1-1A9CEAA78E16}"/>
    <cellStyle name="Normal 6 3 2 4 2 2 2" xfId="1487" xr:uid="{DEAA1FC7-604A-4179-8538-00C40964B18B}"/>
    <cellStyle name="Normal 6 3 2 4 2 2 2 2" xfId="1488" xr:uid="{42E0D392-9E1B-4141-8ACE-E685DDCB7B40}"/>
    <cellStyle name="Normal 6 3 2 4 2 2 3" xfId="1489" xr:uid="{8B87B8A3-5832-4946-B343-C2AAA3918AEF}"/>
    <cellStyle name="Normal 6 3 2 4 2 3" xfId="1490" xr:uid="{D2EDA969-38EA-4F33-9874-56FF2BEE1FD1}"/>
    <cellStyle name="Normal 6 3 2 4 2 3 2" xfId="1491" xr:uid="{AD5F9FC6-BEE0-4270-BEB7-1BAA3CFEE02F}"/>
    <cellStyle name="Normal 6 3 2 4 2 4" xfId="1492" xr:uid="{BF35F62B-F3C5-4126-874E-540066810662}"/>
    <cellStyle name="Normal 6 3 2 4 3" xfId="617" xr:uid="{D3144BB1-0C2C-45C2-A3CA-C9DA5EFBB648}"/>
    <cellStyle name="Normal 6 3 2 4 3 2" xfId="1493" xr:uid="{806C041C-1984-4822-9C95-EA3857A934F6}"/>
    <cellStyle name="Normal 6 3 2 4 3 2 2" xfId="1494" xr:uid="{A78C28B6-AB70-4377-B1F9-E498379B23A5}"/>
    <cellStyle name="Normal 6 3 2 4 3 3" xfId="1495" xr:uid="{8F81AFA1-6302-4A21-99B7-15B6D89236C5}"/>
    <cellStyle name="Normal 6 3 2 4 4" xfId="1496" xr:uid="{48D548E6-A61D-4E5F-B60A-537A28E12F4E}"/>
    <cellStyle name="Normal 6 3 2 4 4 2" xfId="1497" xr:uid="{813C9450-B3E1-4825-A95F-656C894A43A0}"/>
    <cellStyle name="Normal 6 3 2 4 5" xfId="1498" xr:uid="{D4AB93B9-D474-4DC5-A193-768B6F0C030D}"/>
    <cellStyle name="Normal 6 3 2 5" xfId="325" xr:uid="{2F26E0C3-4A1C-4AEC-8DAD-C406F74155B3}"/>
    <cellStyle name="Normal 6 3 2 5 2" xfId="618" xr:uid="{D66A48FF-93F1-4455-B406-E82DDA844E52}"/>
    <cellStyle name="Normal 6 3 2 5 2 2" xfId="1499" xr:uid="{85B95684-6707-4C2D-A211-D5B7AB6E4DA0}"/>
    <cellStyle name="Normal 6 3 2 5 2 2 2" xfId="1500" xr:uid="{8345EDDC-113D-4D93-9AFE-4EBC32F54B37}"/>
    <cellStyle name="Normal 6 3 2 5 2 3" xfId="1501" xr:uid="{B615A0D5-09CD-47A0-9B9D-A0165EA0E39A}"/>
    <cellStyle name="Normal 6 3 2 5 3" xfId="1502" xr:uid="{3D1E2CF2-D457-483C-BC53-E31F77AA4466}"/>
    <cellStyle name="Normal 6 3 2 5 3 2" xfId="1503" xr:uid="{C056C643-ABE2-43C2-A3D5-28C6226BE566}"/>
    <cellStyle name="Normal 6 3 2 5 4" xfId="1504" xr:uid="{2EB9153F-9367-480F-8E31-5CFC999FB207}"/>
    <cellStyle name="Normal 6 3 2 6" xfId="619" xr:uid="{70C22B09-5599-4EE5-ACBF-7B464FEC0E15}"/>
    <cellStyle name="Normal 6 3 2 6 2" xfId="1505" xr:uid="{0010484C-1896-4EFD-BEF9-F64E1BF07226}"/>
    <cellStyle name="Normal 6 3 2 6 2 2" xfId="1506" xr:uid="{BD58F751-845D-4935-888F-CB5F58C84020}"/>
    <cellStyle name="Normal 6 3 2 6 3" xfId="1507" xr:uid="{F7CD7C6E-10CC-468D-841A-B1B7FE6D2A26}"/>
    <cellStyle name="Normal 6 3 2 6 4" xfId="3140" xr:uid="{C2DEBD05-146B-4D0F-AAB2-51E2A18AF323}"/>
    <cellStyle name="Normal 6 3 2 7" xfId="1508" xr:uid="{39AA8F28-5E79-458E-BC6C-8579187399B2}"/>
    <cellStyle name="Normal 6 3 2 7 2" xfId="1509" xr:uid="{6515E26C-76BF-4827-86DC-9FA6EDD0192B}"/>
    <cellStyle name="Normal 6 3 2 8" xfId="1510" xr:uid="{E439CDB7-2A0E-4993-BAFF-43C38689ED78}"/>
    <cellStyle name="Normal 6 3 2 9" xfId="3141" xr:uid="{1CE1FCA2-BD87-4E96-AD48-6C01467E6CA6}"/>
    <cellStyle name="Normal 6 3 3" xfId="114" xr:uid="{AB94655E-8555-4478-9731-86FA01879EAD}"/>
    <cellStyle name="Normal 6 3 3 2" xfId="115" xr:uid="{5D1E752F-18A1-492C-B068-A64D1CDE9EDC}"/>
    <cellStyle name="Normal 6 3 3 2 2" xfId="620" xr:uid="{B3AB23CE-1EC7-4528-96C6-6FEEA6B49215}"/>
    <cellStyle name="Normal 6 3 3 2 2 2" xfId="621" xr:uid="{D5D03C06-750B-4BD2-8819-B5EF42C7E2DF}"/>
    <cellStyle name="Normal 6 3 3 2 2 2 2" xfId="1511" xr:uid="{BE541554-3958-486F-94BE-4A649C4912F9}"/>
    <cellStyle name="Normal 6 3 3 2 2 2 2 2" xfId="1512" xr:uid="{3E607D82-6D8F-45F2-9F10-EE397A8B300F}"/>
    <cellStyle name="Normal 6 3 3 2 2 2 3" xfId="1513" xr:uid="{0E93033E-E191-4691-9DD3-53CFCCB8DF9C}"/>
    <cellStyle name="Normal 6 3 3 2 2 3" xfId="1514" xr:uid="{92B28080-D054-4058-AE8B-F97E41B13610}"/>
    <cellStyle name="Normal 6 3 3 2 2 3 2" xfId="1515" xr:uid="{EC1CF85D-E7F4-4C0B-A21A-7889A6C70BCC}"/>
    <cellStyle name="Normal 6 3 3 2 2 4" xfId="1516" xr:uid="{E309DA0B-F169-4E1F-AB11-854745C0E609}"/>
    <cellStyle name="Normal 6 3 3 2 3" xfId="622" xr:uid="{5D5115BB-C73A-453D-8AC9-EE32358EA5B4}"/>
    <cellStyle name="Normal 6 3 3 2 3 2" xfId="1517" xr:uid="{194CCEC1-5423-4BDC-9017-FF984ABCD03B}"/>
    <cellStyle name="Normal 6 3 3 2 3 2 2" xfId="1518" xr:uid="{ED8B89BD-F84A-4EEE-9ADA-EBCF7774E716}"/>
    <cellStyle name="Normal 6 3 3 2 3 3" xfId="1519" xr:uid="{03AB5E32-5777-42C0-9CBC-277726867BF5}"/>
    <cellStyle name="Normal 6 3 3 2 3 4" xfId="3142" xr:uid="{DF80F98D-B667-4C61-9BD6-1AE0EE18C2D8}"/>
    <cellStyle name="Normal 6 3 3 2 4" xfId="1520" xr:uid="{34BDDD91-DD18-4BC5-B8E1-6A6C4CC0D7B7}"/>
    <cellStyle name="Normal 6 3 3 2 4 2" xfId="1521" xr:uid="{EAE9BA39-519D-4D3C-9CFF-C671E89FD89B}"/>
    <cellStyle name="Normal 6 3 3 2 5" xfId="1522" xr:uid="{F56D165D-C68A-45B6-9224-AB6E7EB994FE}"/>
    <cellStyle name="Normal 6 3 3 2 6" xfId="3143" xr:uid="{F65F36A3-634D-45D1-B335-0B9F3F111A42}"/>
    <cellStyle name="Normal 6 3 3 3" xfId="326" xr:uid="{3F6E5E85-C9C4-418E-9D3D-9F31107F7A45}"/>
    <cellStyle name="Normal 6 3 3 3 2" xfId="623" xr:uid="{324C5A96-8DE6-41D2-8E88-CF8E1259C07A}"/>
    <cellStyle name="Normal 6 3 3 3 2 2" xfId="624" xr:uid="{AB258EF4-1D0A-42C0-AD30-25129260C0B3}"/>
    <cellStyle name="Normal 6 3 3 3 2 2 2" xfId="1523" xr:uid="{616D891C-8AD6-49E3-880D-F19EB83C1F8F}"/>
    <cellStyle name="Normal 6 3 3 3 2 2 2 2" xfId="1524" xr:uid="{417AEECB-04CF-4B5E-89E2-3B6DD2317076}"/>
    <cellStyle name="Normal 6 3 3 3 2 2 3" xfId="1525" xr:uid="{784C7126-026A-41E9-B2E8-2FED63BAB58F}"/>
    <cellStyle name="Normal 6 3 3 3 2 3" xfId="1526" xr:uid="{EDABFF81-226D-4DF8-9B6A-B3D3E5CD65ED}"/>
    <cellStyle name="Normal 6 3 3 3 2 3 2" xfId="1527" xr:uid="{7556D3EA-FA3D-4B61-82D3-EE6CCDF9E671}"/>
    <cellStyle name="Normal 6 3 3 3 2 4" xfId="1528" xr:uid="{0FABB5DC-E7FD-436B-9FCB-4DD3861D68BE}"/>
    <cellStyle name="Normal 6 3 3 3 3" xfId="625" xr:uid="{A5EA44DE-37E4-48A1-AF04-A2940B4E5F69}"/>
    <cellStyle name="Normal 6 3 3 3 3 2" xfId="1529" xr:uid="{ECB2C220-5ADF-4E34-B071-E993B3159E2F}"/>
    <cellStyle name="Normal 6 3 3 3 3 2 2" xfId="1530" xr:uid="{0DA3A7DD-8E4C-41E4-BFBB-235E3D234024}"/>
    <cellStyle name="Normal 6 3 3 3 3 3" xfId="1531" xr:uid="{A3D488F5-A373-44F3-8381-752BE7AD3072}"/>
    <cellStyle name="Normal 6 3 3 3 4" xfId="1532" xr:uid="{D778AED9-9E11-4603-B8D5-63FE9E347627}"/>
    <cellStyle name="Normal 6 3 3 3 4 2" xfId="1533" xr:uid="{54AF9F04-0AFE-44AA-ABA3-17FDB63B6334}"/>
    <cellStyle name="Normal 6 3 3 3 5" xfId="1534" xr:uid="{6FFFF196-D384-4A82-AEFA-C89BA0D46191}"/>
    <cellStyle name="Normal 6 3 3 4" xfId="327" xr:uid="{F1C9F5CC-BFFD-4E46-8F16-D899624D5061}"/>
    <cellStyle name="Normal 6 3 3 4 2" xfId="626" xr:uid="{42148F0B-D0FB-4211-87DD-F350ED6BE070}"/>
    <cellStyle name="Normal 6 3 3 4 2 2" xfId="1535" xr:uid="{7BE7341E-BBA9-4F72-9E6A-D2DC18838A9C}"/>
    <cellStyle name="Normal 6 3 3 4 2 2 2" xfId="1536" xr:uid="{61175B46-A93C-4023-B2E9-005DEB1D7B78}"/>
    <cellStyle name="Normal 6 3 3 4 2 3" xfId="1537" xr:uid="{F222C79F-FF2A-4836-978F-CC64FB1266B2}"/>
    <cellStyle name="Normal 6 3 3 4 3" xfId="1538" xr:uid="{423B452A-4A8B-4D34-873F-4E56417C76C8}"/>
    <cellStyle name="Normal 6 3 3 4 3 2" xfId="1539" xr:uid="{0C270510-706E-49AA-9361-022CEC5F9EE4}"/>
    <cellStyle name="Normal 6 3 3 4 4" xfId="1540" xr:uid="{FE1D94A8-FE72-4305-B6C4-92DC7DED0E27}"/>
    <cellStyle name="Normal 6 3 3 5" xfId="627" xr:uid="{ECB3F3C1-F081-4013-9C7A-0025223081F4}"/>
    <cellStyle name="Normal 6 3 3 5 2" xfId="1541" xr:uid="{E5BD41AB-7275-44EC-B9E2-D2569B99DAB6}"/>
    <cellStyle name="Normal 6 3 3 5 2 2" xfId="1542" xr:uid="{16B73953-8953-416E-B7EF-9E345D311B18}"/>
    <cellStyle name="Normal 6 3 3 5 3" xfId="1543" xr:uid="{F1ECE00F-C447-46A8-B4D3-4B5CB1725BD2}"/>
    <cellStyle name="Normal 6 3 3 5 4" xfId="3144" xr:uid="{00C11F79-F3EC-4AEC-AC1A-63906331F5C7}"/>
    <cellStyle name="Normal 6 3 3 6" xfId="1544" xr:uid="{F1801F1C-96B2-4EA4-A83E-3CE7B9DE6067}"/>
    <cellStyle name="Normal 6 3 3 6 2" xfId="1545" xr:uid="{48197513-5C00-4E03-AC6E-9E3EF384029B}"/>
    <cellStyle name="Normal 6 3 3 7" xfId="1546" xr:uid="{E99C3D69-0A8D-427B-A32E-30862F0B01AA}"/>
    <cellStyle name="Normal 6 3 3 8" xfId="3145" xr:uid="{96644FD8-E614-4B71-AB4C-6147252FA54E}"/>
    <cellStyle name="Normal 6 3 4" xfId="116" xr:uid="{428CC4C7-544F-44A1-A9F0-C8D5CCFC7614}"/>
    <cellStyle name="Normal 6 3 4 2" xfId="447" xr:uid="{63BDC0CD-7455-4FB4-AE4A-AB0647BBD776}"/>
    <cellStyle name="Normal 6 3 4 2 2" xfId="628" xr:uid="{EE2CF2B3-4DAB-47B0-BF29-11C3F686E712}"/>
    <cellStyle name="Normal 6 3 4 2 2 2" xfId="1547" xr:uid="{E81ECCFB-C610-4D05-B102-9A94780C6DC0}"/>
    <cellStyle name="Normal 6 3 4 2 2 2 2" xfId="1548" xr:uid="{8C9B1D4A-023F-4BD2-BD3E-EC553A2139A5}"/>
    <cellStyle name="Normal 6 3 4 2 2 3" xfId="1549" xr:uid="{3896BE17-03AB-4F20-9D2C-CF70EC7B3ACD}"/>
    <cellStyle name="Normal 6 3 4 2 2 4" xfId="3146" xr:uid="{E0F5E63C-A08E-46DE-989B-78A0A15FB941}"/>
    <cellStyle name="Normal 6 3 4 2 3" xfId="1550" xr:uid="{B1DF2CBF-8088-4A1B-9C5B-A6A172869652}"/>
    <cellStyle name="Normal 6 3 4 2 3 2" xfId="1551" xr:uid="{ECD025E2-6784-4C61-A4AB-B6EAAE2C8B7C}"/>
    <cellStyle name="Normal 6 3 4 2 4" xfId="1552" xr:uid="{D8CADFF7-2D88-487C-B29B-AECBCAF36D89}"/>
    <cellStyle name="Normal 6 3 4 2 5" xfId="3147" xr:uid="{1B526D59-25E0-4873-9F3F-5FC54672376B}"/>
    <cellStyle name="Normal 6 3 4 3" xfId="629" xr:uid="{157452F5-1749-4612-BA9A-3A7091F26512}"/>
    <cellStyle name="Normal 6 3 4 3 2" xfId="1553" xr:uid="{9C153423-89B7-4E66-AEEE-50CD4E54E416}"/>
    <cellStyle name="Normal 6 3 4 3 2 2" xfId="1554" xr:uid="{0C94EACB-1C43-4FBC-BB24-027481DF5E9A}"/>
    <cellStyle name="Normal 6 3 4 3 3" xfId="1555" xr:uid="{E32259BE-A122-4D33-BD1E-D796D5626B6E}"/>
    <cellStyle name="Normal 6 3 4 3 4" xfId="3148" xr:uid="{018443C4-10AA-45B7-99E8-3977951E9F9D}"/>
    <cellStyle name="Normal 6 3 4 4" xfId="1556" xr:uid="{F1D341B5-C666-4EAA-BB86-63A64EDC7C18}"/>
    <cellStyle name="Normal 6 3 4 4 2" xfId="1557" xr:uid="{D0AF6ACC-AF6C-4E6E-9F7A-F0CC8D267695}"/>
    <cellStyle name="Normal 6 3 4 4 3" xfId="3149" xr:uid="{B784D427-C3FC-4A4B-A9A3-D2ED68239327}"/>
    <cellStyle name="Normal 6 3 4 4 4" xfId="3150" xr:uid="{1415FC12-0522-4C6A-BCF6-7BF6D52D21BB}"/>
    <cellStyle name="Normal 6 3 4 5" xfId="1558" xr:uid="{683A5603-87D8-4099-B571-A07BE6746267}"/>
    <cellStyle name="Normal 6 3 4 6" xfId="3151" xr:uid="{30B52BA7-62E5-498C-9657-45A59C911EDB}"/>
    <cellStyle name="Normal 6 3 4 7" xfId="3152" xr:uid="{E3565595-BFD2-48F3-A54F-F22C90C1DCB4}"/>
    <cellStyle name="Normal 6 3 5" xfId="328" xr:uid="{C8FE1EB8-1C46-4788-B75A-7ED4D6521E88}"/>
    <cellStyle name="Normal 6 3 5 2" xfId="630" xr:uid="{5263BF55-7D23-4044-9B9E-9D52C59FCDDB}"/>
    <cellStyle name="Normal 6 3 5 2 2" xfId="631" xr:uid="{3CA7BE6F-5D64-4E1A-A0FB-D6F6C76798E2}"/>
    <cellStyle name="Normal 6 3 5 2 2 2" xfId="1559" xr:uid="{153AB704-2208-40E9-B68E-24B5EB931154}"/>
    <cellStyle name="Normal 6 3 5 2 2 2 2" xfId="1560" xr:uid="{ED59FE5B-2647-4E57-A8CD-3BF20C2E4DDB}"/>
    <cellStyle name="Normal 6 3 5 2 2 3" xfId="1561" xr:uid="{5EA239DF-71BA-4592-BD72-F577C86FCD5C}"/>
    <cellStyle name="Normal 6 3 5 2 3" xfId="1562" xr:uid="{C9FA4B55-74FC-4DB1-A44F-66F0F982E40E}"/>
    <cellStyle name="Normal 6 3 5 2 3 2" xfId="1563" xr:uid="{1B33B1DA-A2E0-472E-9C32-9FAFF6E3A4EA}"/>
    <cellStyle name="Normal 6 3 5 2 4" xfId="1564" xr:uid="{B93684EE-1FA8-400A-8DEA-AB341F242E3C}"/>
    <cellStyle name="Normal 6 3 5 3" xfId="632" xr:uid="{690AD3A5-FD31-4F5A-A496-37B6760B5CC2}"/>
    <cellStyle name="Normal 6 3 5 3 2" xfId="1565" xr:uid="{580E51F3-8643-4771-A98C-605BAAB2BD82}"/>
    <cellStyle name="Normal 6 3 5 3 2 2" xfId="1566" xr:uid="{2BB0EC91-7A73-4220-B2A5-2C1BE2B35420}"/>
    <cellStyle name="Normal 6 3 5 3 3" xfId="1567" xr:uid="{AE59F1F3-314A-4A54-80E0-AF7D4E4621D3}"/>
    <cellStyle name="Normal 6 3 5 3 4" xfId="3153" xr:uid="{D4CCFC1F-AD4E-4225-9BA0-DCC83C3C384E}"/>
    <cellStyle name="Normal 6 3 5 4" xfId="1568" xr:uid="{69EEBABB-8A27-42C5-A7B5-F978AD3D66D9}"/>
    <cellStyle name="Normal 6 3 5 4 2" xfId="1569" xr:uid="{D7B91AAF-50BB-4783-8EA6-F20D9848156E}"/>
    <cellStyle name="Normal 6 3 5 5" xfId="1570" xr:uid="{709983F9-50DA-47AB-B6E5-4C143DCC6726}"/>
    <cellStyle name="Normal 6 3 5 6" xfId="3154" xr:uid="{F9BF2675-5654-4FDE-AB8C-A86FAF777688}"/>
    <cellStyle name="Normal 6 3 6" xfId="329" xr:uid="{D0A1B200-CFFD-44F0-8305-3211BE40AD6A}"/>
    <cellStyle name="Normal 6 3 6 2" xfId="633" xr:uid="{DE78F241-37B1-4156-81B7-FE4390B1B944}"/>
    <cellStyle name="Normal 6 3 6 2 2" xfId="1571" xr:uid="{13AEDB22-A7CC-4546-A186-2DDBFCDF4B6E}"/>
    <cellStyle name="Normal 6 3 6 2 2 2" xfId="1572" xr:uid="{E1C1B0E2-A799-4A9A-B3E5-8CEEBF3718A1}"/>
    <cellStyle name="Normal 6 3 6 2 3" xfId="1573" xr:uid="{8913B58A-5749-4CE3-9A4F-FA4A79063F74}"/>
    <cellStyle name="Normal 6 3 6 2 4" xfId="3155" xr:uid="{C2507EFE-5272-42FB-8FFB-906C254EE62C}"/>
    <cellStyle name="Normal 6 3 6 3" xfId="1574" xr:uid="{55B9EE2C-2F67-48D9-BEFD-3560721F0F6C}"/>
    <cellStyle name="Normal 6 3 6 3 2" xfId="1575" xr:uid="{AB90FE06-A173-4B9E-AC9F-E0CFEA7CF567}"/>
    <cellStyle name="Normal 6 3 6 4" xfId="1576" xr:uid="{635EF5E9-F634-4780-9E75-AABF902CE9BA}"/>
    <cellStyle name="Normal 6 3 6 5" xfId="3156" xr:uid="{F6B04BCB-3F37-40C4-A1DF-4852DD922D0E}"/>
    <cellStyle name="Normal 6 3 7" xfId="634" xr:uid="{420B790E-8191-4956-AA7B-4AE80F4F9377}"/>
    <cellStyle name="Normal 6 3 7 2" xfId="1577" xr:uid="{40C7C916-3299-4D24-937A-3633ACFF7F47}"/>
    <cellStyle name="Normal 6 3 7 2 2" xfId="1578" xr:uid="{F7865538-8D76-4813-9C9C-D82AD82CF3C9}"/>
    <cellStyle name="Normal 6 3 7 3" xfId="1579" xr:uid="{A779EE71-F207-460D-8D20-8BE203AC4FD3}"/>
    <cellStyle name="Normal 6 3 7 4" xfId="3157" xr:uid="{9B92B107-D418-420A-9F78-71EB33699F18}"/>
    <cellStyle name="Normal 6 3 8" xfId="1580" xr:uid="{639B8802-5D27-407C-AB4C-B85938C7D743}"/>
    <cellStyle name="Normal 6 3 8 2" xfId="1581" xr:uid="{D5EC2C6C-9DD2-48C3-8DF4-EA40254D2A60}"/>
    <cellStyle name="Normal 6 3 8 3" xfId="3158" xr:uid="{4FE1FB6A-9AA6-427C-B4C5-62C1FF4227AD}"/>
    <cellStyle name="Normal 6 3 8 4" xfId="3159" xr:uid="{9DF3FAEB-3998-4D6F-9941-2B1ED6C25E81}"/>
    <cellStyle name="Normal 6 3 9" xfId="1582" xr:uid="{7F86799B-F230-4DD1-94E8-605E5022A402}"/>
    <cellStyle name="Normal 6 3 9 2" xfId="4718" xr:uid="{FF391801-7F7B-481D-84CB-17A6353C7843}"/>
    <cellStyle name="Normal 6 4" xfId="117" xr:uid="{66BE0CD0-BA00-40FB-B686-E60488990AF5}"/>
    <cellStyle name="Normal 6 4 10" xfId="3160" xr:uid="{78D3EB55-9B7B-48C7-B930-7CE93B04574E}"/>
    <cellStyle name="Normal 6 4 11" xfId="3161" xr:uid="{D66BAFCD-2BB6-4150-84C1-F4CAA1F9C83A}"/>
    <cellStyle name="Normal 6 4 2" xfId="118" xr:uid="{31DF61C1-C43D-497A-AA6A-458803E3D44C}"/>
    <cellStyle name="Normal 6 4 2 2" xfId="119" xr:uid="{D05B1F0B-4D0B-407E-A082-3EDACB936901}"/>
    <cellStyle name="Normal 6 4 2 2 2" xfId="330" xr:uid="{5811F943-0F85-4975-B988-589D78167909}"/>
    <cellStyle name="Normal 6 4 2 2 2 2" xfId="635" xr:uid="{255E0B05-2634-4BA2-B0EE-09656A5DA641}"/>
    <cellStyle name="Normal 6 4 2 2 2 2 2" xfId="1583" xr:uid="{CDF8B5A3-1D26-48AB-8A7C-B2A869C47881}"/>
    <cellStyle name="Normal 6 4 2 2 2 2 2 2" xfId="1584" xr:uid="{2B2C3B0C-1A17-4707-A60E-0E925C8D0927}"/>
    <cellStyle name="Normal 6 4 2 2 2 2 3" xfId="1585" xr:uid="{39BD04D5-C08D-438D-AA35-09FB2EF746A5}"/>
    <cellStyle name="Normal 6 4 2 2 2 2 4" xfId="3162" xr:uid="{777733CC-220E-4A31-8207-A9333BA99247}"/>
    <cellStyle name="Normal 6 4 2 2 2 3" xfId="1586" xr:uid="{6CED562A-3E9E-4F8D-88EC-156CC635BDA7}"/>
    <cellStyle name="Normal 6 4 2 2 2 3 2" xfId="1587" xr:uid="{E006DDAE-8786-46EB-B011-B4E314AF96A9}"/>
    <cellStyle name="Normal 6 4 2 2 2 3 3" xfId="3163" xr:uid="{3C1BFB32-05AF-4D70-A766-886C18A9808A}"/>
    <cellStyle name="Normal 6 4 2 2 2 3 4" xfId="3164" xr:uid="{76CFFEB4-1869-4370-A78B-F314983080AE}"/>
    <cellStyle name="Normal 6 4 2 2 2 4" xfId="1588" xr:uid="{DFFCD11D-6857-4633-A18D-632294F959F9}"/>
    <cellStyle name="Normal 6 4 2 2 2 5" xfId="3165" xr:uid="{A2599A85-C9B9-47EB-B10C-5ABE05263348}"/>
    <cellStyle name="Normal 6 4 2 2 2 6" xfId="3166" xr:uid="{F7971339-9EF3-4D93-B44F-B05C726CE01E}"/>
    <cellStyle name="Normal 6 4 2 2 3" xfId="636" xr:uid="{F1F60CB0-7744-484B-A7A8-2D3B5632A528}"/>
    <cellStyle name="Normal 6 4 2 2 3 2" xfId="1589" xr:uid="{BB8FB56E-E9A9-4C3E-B3D4-FCF2B0506E45}"/>
    <cellStyle name="Normal 6 4 2 2 3 2 2" xfId="1590" xr:uid="{71DC3A2E-2E5A-4356-BCE2-343FFC619F79}"/>
    <cellStyle name="Normal 6 4 2 2 3 2 3" xfId="3167" xr:uid="{174C2E54-E70C-49C4-93C7-0B76EA04AB04}"/>
    <cellStyle name="Normal 6 4 2 2 3 2 4" xfId="3168" xr:uid="{F050B66B-748E-4667-B1B7-CC2E4804DCEA}"/>
    <cellStyle name="Normal 6 4 2 2 3 3" xfId="1591" xr:uid="{6F07AD91-19D2-4575-8D1D-EA6A22F5DA84}"/>
    <cellStyle name="Normal 6 4 2 2 3 4" xfId="3169" xr:uid="{9468A940-E5CC-4E61-9A4D-405F757CE67A}"/>
    <cellStyle name="Normal 6 4 2 2 3 5" xfId="3170" xr:uid="{19A8CA6F-B83E-44AB-90BD-98F1FAB28720}"/>
    <cellStyle name="Normal 6 4 2 2 4" xfId="1592" xr:uid="{38F8EFDA-5802-47A4-B4BF-5371D7A8F0FC}"/>
    <cellStyle name="Normal 6 4 2 2 4 2" xfId="1593" xr:uid="{1CC1464C-61D2-4AA9-873D-04459DFAC921}"/>
    <cellStyle name="Normal 6 4 2 2 4 3" xfId="3171" xr:uid="{7E99798F-FB92-4002-964D-822093AA3642}"/>
    <cellStyle name="Normal 6 4 2 2 4 4" xfId="3172" xr:uid="{56DB49F7-5A6C-4474-A0A1-C0630483CB73}"/>
    <cellStyle name="Normal 6 4 2 2 5" xfId="1594" xr:uid="{B60E6B01-B620-474B-83B5-F8508EB1960E}"/>
    <cellStyle name="Normal 6 4 2 2 5 2" xfId="3173" xr:uid="{8BDE74DA-D3AD-4DB0-B8ED-F4B3A2F46FCF}"/>
    <cellStyle name="Normal 6 4 2 2 5 3" xfId="3174" xr:uid="{31FEB6CF-5EEA-4AE0-9063-E89B1EF10838}"/>
    <cellStyle name="Normal 6 4 2 2 5 4" xfId="3175" xr:uid="{DEE6347A-8E29-4C8B-8056-53861BCBA518}"/>
    <cellStyle name="Normal 6 4 2 2 6" xfId="3176" xr:uid="{E03C71CF-2FDD-4288-A264-7621F3FBEF63}"/>
    <cellStyle name="Normal 6 4 2 2 7" xfId="3177" xr:uid="{7B8DDCFC-FFE6-489F-AB52-639343B8165A}"/>
    <cellStyle name="Normal 6 4 2 2 8" xfId="3178" xr:uid="{869AE9F0-A0EF-4021-BFC1-44F1892BC2CD}"/>
    <cellStyle name="Normal 6 4 2 3" xfId="331" xr:uid="{5E68215E-474B-4D85-98E1-F3F702485D80}"/>
    <cellStyle name="Normal 6 4 2 3 2" xfId="637" xr:uid="{E834B14B-AFC6-436B-A91F-AE0E22FC744E}"/>
    <cellStyle name="Normal 6 4 2 3 2 2" xfId="638" xr:uid="{3EE35F92-4238-444C-B90F-5654F2A469AB}"/>
    <cellStyle name="Normal 6 4 2 3 2 2 2" xfId="1595" xr:uid="{E4970D6E-2B36-4737-A4CD-4716168AA4C0}"/>
    <cellStyle name="Normal 6 4 2 3 2 2 2 2" xfId="1596" xr:uid="{6941F514-7E01-4D23-8012-FC904E2A2356}"/>
    <cellStyle name="Normal 6 4 2 3 2 2 3" xfId="1597" xr:uid="{2FCB0617-D02B-4FDA-9EAB-D558AA04FBD9}"/>
    <cellStyle name="Normal 6 4 2 3 2 3" xfId="1598" xr:uid="{31E27703-3573-4D53-9BB7-F8A4E732F664}"/>
    <cellStyle name="Normal 6 4 2 3 2 3 2" xfId="1599" xr:uid="{7E65963B-21D1-44C3-8BC6-FDA1EF73D271}"/>
    <cellStyle name="Normal 6 4 2 3 2 4" xfId="1600" xr:uid="{63A0C82E-9B8D-4581-A6A7-51E5EBD56F78}"/>
    <cellStyle name="Normal 6 4 2 3 3" xfId="639" xr:uid="{AF130ED1-44E6-42DF-AF2F-33F1D088DAC3}"/>
    <cellStyle name="Normal 6 4 2 3 3 2" xfId="1601" xr:uid="{EC8E2063-C93F-4B41-9D4F-FA19544C9626}"/>
    <cellStyle name="Normal 6 4 2 3 3 2 2" xfId="1602" xr:uid="{5B7A1D32-637D-4358-9AFF-578906A187CD}"/>
    <cellStyle name="Normal 6 4 2 3 3 3" xfId="1603" xr:uid="{E925F028-1FBB-4DF2-9AC0-5C9FD03EC537}"/>
    <cellStyle name="Normal 6 4 2 3 3 4" xfId="3179" xr:uid="{CC53966B-EB39-4B9E-9F33-220799DAADEA}"/>
    <cellStyle name="Normal 6 4 2 3 4" xfId="1604" xr:uid="{7BF86300-6BB8-4F80-BE87-37EFF4617ABF}"/>
    <cellStyle name="Normal 6 4 2 3 4 2" xfId="1605" xr:uid="{353D4CCD-EBAC-4105-AA70-B1120A1768BE}"/>
    <cellStyle name="Normal 6 4 2 3 5" xfId="1606" xr:uid="{F02D4E29-8659-4A4A-B830-B16EE4A20EE3}"/>
    <cellStyle name="Normal 6 4 2 3 6" xfId="3180" xr:uid="{CDC62977-F0E5-466D-8E84-03C3683C54C7}"/>
    <cellStyle name="Normal 6 4 2 4" xfId="332" xr:uid="{349F9FAF-B779-4735-8AAE-836B2166FC5C}"/>
    <cellStyle name="Normal 6 4 2 4 2" xfId="640" xr:uid="{DB8D94D5-C2E9-496A-93C4-E56B3510A3FC}"/>
    <cellStyle name="Normal 6 4 2 4 2 2" xfId="1607" xr:uid="{D7F75ED7-035F-407B-9CD7-3F223ECCA080}"/>
    <cellStyle name="Normal 6 4 2 4 2 2 2" xfId="1608" xr:uid="{B710FEFF-F03C-49F9-9A30-BF2A2E650CF1}"/>
    <cellStyle name="Normal 6 4 2 4 2 3" xfId="1609" xr:uid="{A7DE3F75-B167-4905-8B5B-0972FB2E002F}"/>
    <cellStyle name="Normal 6 4 2 4 2 4" xfId="3181" xr:uid="{7656D12C-1DFE-495F-BAC5-9520D73D6505}"/>
    <cellStyle name="Normal 6 4 2 4 3" xfId="1610" xr:uid="{4CFAF699-1132-4C1A-AFB3-68F152AB7850}"/>
    <cellStyle name="Normal 6 4 2 4 3 2" xfId="1611" xr:uid="{D5302AB4-0054-4498-B047-219DD7D9A60F}"/>
    <cellStyle name="Normal 6 4 2 4 4" xfId="1612" xr:uid="{F65CA5DC-BC92-4726-B859-952A7AD51A28}"/>
    <cellStyle name="Normal 6 4 2 4 5" xfId="3182" xr:uid="{589042E5-A63F-4D49-A779-731445365970}"/>
    <cellStyle name="Normal 6 4 2 5" xfId="333" xr:uid="{3A27CD6C-C3A4-47C9-99A5-ECC8E683C364}"/>
    <cellStyle name="Normal 6 4 2 5 2" xfId="1613" xr:uid="{6CA04D44-910D-4029-A469-FA34BF0A9B64}"/>
    <cellStyle name="Normal 6 4 2 5 2 2" xfId="1614" xr:uid="{7EC3D193-0425-4DE8-AC09-5D9611E22391}"/>
    <cellStyle name="Normal 6 4 2 5 3" xfId="1615" xr:uid="{2CD68D02-AB16-415B-8D0D-FE85F711B002}"/>
    <cellStyle name="Normal 6 4 2 5 4" xfId="3183" xr:uid="{7A24C331-53C7-49A0-A28A-050811E5EAE0}"/>
    <cellStyle name="Normal 6 4 2 6" xfId="1616" xr:uid="{CED76757-156D-42F2-8833-C77D534F9905}"/>
    <cellStyle name="Normal 6 4 2 6 2" xfId="1617" xr:uid="{2932CD82-725E-4622-BA49-E327A0F7964A}"/>
    <cellStyle name="Normal 6 4 2 6 3" xfId="3184" xr:uid="{1463BF4C-129D-4632-9CED-F217380F9E6F}"/>
    <cellStyle name="Normal 6 4 2 6 4" xfId="3185" xr:uid="{98B3A30F-E0F0-4A8F-B585-C6BCD8D2D21E}"/>
    <cellStyle name="Normal 6 4 2 7" xfId="1618" xr:uid="{491D37D2-E688-4669-BFD5-BA8C2B949F0E}"/>
    <cellStyle name="Normal 6 4 2 8" xfId="3186" xr:uid="{454E8840-C6A6-4F61-BA4D-B3C6B55682AD}"/>
    <cellStyle name="Normal 6 4 2 9" xfId="3187" xr:uid="{928AA14D-B93F-4A2F-B2D7-0FD6274C704E}"/>
    <cellStyle name="Normal 6 4 3" xfId="120" xr:uid="{EDCCD96B-070A-4279-8C89-309903C7CF87}"/>
    <cellStyle name="Normal 6 4 3 2" xfId="121" xr:uid="{E2FE62EF-445E-4D9B-8A91-1EFD741B041E}"/>
    <cellStyle name="Normal 6 4 3 2 2" xfId="641" xr:uid="{CB7A186A-4BBC-4C66-BB11-62B44216C772}"/>
    <cellStyle name="Normal 6 4 3 2 2 2" xfId="1619" xr:uid="{267F6002-B692-47EA-B29C-E35AABE81505}"/>
    <cellStyle name="Normal 6 4 3 2 2 2 2" xfId="1620" xr:uid="{B0F957C4-2EF0-4B6E-B307-B44582770247}"/>
    <cellStyle name="Normal 6 4 3 2 2 2 2 2" xfId="4476" xr:uid="{45AC88A7-8DED-4618-85C9-DBB0CCA4E5ED}"/>
    <cellStyle name="Normal 6 4 3 2 2 2 3" xfId="4477" xr:uid="{B9D9BC49-74CF-4042-B56D-C10E552A7270}"/>
    <cellStyle name="Normal 6 4 3 2 2 3" xfId="1621" xr:uid="{47167420-AFF2-44E5-B41C-32C78FC52EC5}"/>
    <cellStyle name="Normal 6 4 3 2 2 3 2" xfId="4478" xr:uid="{474972EB-1108-4EA5-950D-C669811BA3E5}"/>
    <cellStyle name="Normal 6 4 3 2 2 4" xfId="3188" xr:uid="{3CFE6AA7-6BD4-4E4D-977F-B54859BE5A1E}"/>
    <cellStyle name="Normal 6 4 3 2 3" xfId="1622" xr:uid="{73792C23-A0A8-40D4-AF2B-886E03EB7D6E}"/>
    <cellStyle name="Normal 6 4 3 2 3 2" xfId="1623" xr:uid="{B578C60C-C3A1-4F92-AA7A-5B36F98FF4FA}"/>
    <cellStyle name="Normal 6 4 3 2 3 2 2" xfId="4479" xr:uid="{1A8DF025-006B-42E2-A499-2C9D42CBF3EA}"/>
    <cellStyle name="Normal 6 4 3 2 3 3" xfId="3189" xr:uid="{699D44B9-A8F0-4720-B290-0257FB8540EE}"/>
    <cellStyle name="Normal 6 4 3 2 3 4" xfId="3190" xr:uid="{7D732F43-A2B1-4971-B141-8DD589F91402}"/>
    <cellStyle name="Normal 6 4 3 2 4" xfId="1624" xr:uid="{FAA5B3FC-413D-4437-BECB-112F4731DCED}"/>
    <cellStyle name="Normal 6 4 3 2 4 2" xfId="4480" xr:uid="{D4F968FC-0947-42AE-A314-77017A01E51B}"/>
    <cellStyle name="Normal 6 4 3 2 5" xfId="3191" xr:uid="{6323589F-9785-4D73-B341-94B383114027}"/>
    <cellStyle name="Normal 6 4 3 2 6" xfId="3192" xr:uid="{F7BA8ADC-4ADC-4E9E-8AEA-F5C887119838}"/>
    <cellStyle name="Normal 6 4 3 3" xfId="334" xr:uid="{A669903B-2975-4CFB-89BA-C04D59176DAE}"/>
    <cellStyle name="Normal 6 4 3 3 2" xfId="1625" xr:uid="{79474AB3-F079-48EA-A56B-2D2C4CE11686}"/>
    <cellStyle name="Normal 6 4 3 3 2 2" xfId="1626" xr:uid="{11718E8C-A822-4B22-B89D-ABDC50177CAE}"/>
    <cellStyle name="Normal 6 4 3 3 2 2 2" xfId="4481" xr:uid="{5C76B925-FB87-4FC7-A6CE-60574096CB84}"/>
    <cellStyle name="Normal 6 4 3 3 2 3" xfId="3193" xr:uid="{46B651F4-132F-412A-B93B-1BCAC3E0ACF4}"/>
    <cellStyle name="Normal 6 4 3 3 2 4" xfId="3194" xr:uid="{ED7BACFE-2CDA-4A81-AA45-22EB3E3775F8}"/>
    <cellStyle name="Normal 6 4 3 3 3" xfId="1627" xr:uid="{AAA4472E-2AC3-4599-B831-6CB21E3650C4}"/>
    <cellStyle name="Normal 6 4 3 3 3 2" xfId="4482" xr:uid="{46D3491E-3CC1-45D0-B8E9-185D0C586107}"/>
    <cellStyle name="Normal 6 4 3 3 4" xfId="3195" xr:uid="{5E09766D-F02D-47C5-8846-4AA0B1F37805}"/>
    <cellStyle name="Normal 6 4 3 3 5" xfId="3196" xr:uid="{14E847D6-BA64-4024-82ED-765201562947}"/>
    <cellStyle name="Normal 6 4 3 4" xfId="1628" xr:uid="{49947EE2-BED4-406A-99A1-90A0DE728F34}"/>
    <cellStyle name="Normal 6 4 3 4 2" xfId="1629" xr:uid="{5AC03A49-B65D-4ED4-A4C5-68214A110DDF}"/>
    <cellStyle name="Normal 6 4 3 4 2 2" xfId="4483" xr:uid="{BAA34A26-F1F2-4571-9242-71898B03F194}"/>
    <cellStyle name="Normal 6 4 3 4 3" xfId="3197" xr:uid="{45D2C43D-D1A8-4EC6-A3CB-011CD8245428}"/>
    <cellStyle name="Normal 6 4 3 4 4" xfId="3198" xr:uid="{B0A05DFB-A5A5-4D5B-ADEE-840611889BFA}"/>
    <cellStyle name="Normal 6 4 3 5" xfId="1630" xr:uid="{2F085AD7-A87A-4F9B-A63D-DEA5F4B653CF}"/>
    <cellStyle name="Normal 6 4 3 5 2" xfId="3199" xr:uid="{DB3D469E-6388-4856-9AFC-93B870BF0432}"/>
    <cellStyle name="Normal 6 4 3 5 3" xfId="3200" xr:uid="{5989F294-BCEB-4E33-842A-3F60FEDF1D85}"/>
    <cellStyle name="Normal 6 4 3 5 4" xfId="3201" xr:uid="{3412B9D8-C271-45B5-903E-727F2A1152E5}"/>
    <cellStyle name="Normal 6 4 3 6" xfId="3202" xr:uid="{044D0749-47E9-45FA-856A-D800348C6528}"/>
    <cellStyle name="Normal 6 4 3 7" xfId="3203" xr:uid="{31766A7B-747C-40C0-ADBD-FD16139993BB}"/>
    <cellStyle name="Normal 6 4 3 8" xfId="3204" xr:uid="{B7581A34-9DC4-4577-9607-F41A2A8587FA}"/>
    <cellStyle name="Normal 6 4 4" xfId="122" xr:uid="{FF530CAE-27AF-47DE-8333-2940FDF2D982}"/>
    <cellStyle name="Normal 6 4 4 2" xfId="642" xr:uid="{9889A03F-2429-4FD7-9BB8-611C21D09E3D}"/>
    <cellStyle name="Normal 6 4 4 2 2" xfId="643" xr:uid="{4B8A12C5-7E32-46F5-B9C4-3785C457DCE6}"/>
    <cellStyle name="Normal 6 4 4 2 2 2" xfId="1631" xr:uid="{C631B801-9DA7-43E3-8971-FFEB790C02F6}"/>
    <cellStyle name="Normal 6 4 4 2 2 2 2" xfId="1632" xr:uid="{9B6AB87C-7630-4911-9217-C5DC1C66EC81}"/>
    <cellStyle name="Normal 6 4 4 2 2 3" xfId="1633" xr:uid="{44D40570-8DA8-427E-8066-0AEA3495D89A}"/>
    <cellStyle name="Normal 6 4 4 2 2 4" xfId="3205" xr:uid="{9B17E141-5BC8-4273-BD37-8C0907975497}"/>
    <cellStyle name="Normal 6 4 4 2 3" xfId="1634" xr:uid="{A082632D-DBC3-42DC-93FF-FE7E21D54773}"/>
    <cellStyle name="Normal 6 4 4 2 3 2" xfId="1635" xr:uid="{66DDDB22-CCDE-4381-87EF-2BFFA62B2036}"/>
    <cellStyle name="Normal 6 4 4 2 4" xfId="1636" xr:uid="{8CD054B1-C9A3-4A79-92DD-3BCA36D2BAD7}"/>
    <cellStyle name="Normal 6 4 4 2 5" xfId="3206" xr:uid="{297E1151-FAD2-466E-A085-EC86E7FB330D}"/>
    <cellStyle name="Normal 6 4 4 3" xfId="644" xr:uid="{9B9CEC90-3145-49B8-BC80-54B675849538}"/>
    <cellStyle name="Normal 6 4 4 3 2" xfId="1637" xr:uid="{22C9D988-A80C-4ED2-BEB3-71D7349EF3E3}"/>
    <cellStyle name="Normal 6 4 4 3 2 2" xfId="1638" xr:uid="{4CF6D73C-1A78-43F4-B365-0F30651F3104}"/>
    <cellStyle name="Normal 6 4 4 3 3" xfId="1639" xr:uid="{F015205C-B7CA-4070-A9A7-446201B0CDD5}"/>
    <cellStyle name="Normal 6 4 4 3 4" xfId="3207" xr:uid="{45245314-9014-44A2-9007-551D2DDE95C2}"/>
    <cellStyle name="Normal 6 4 4 4" xfId="1640" xr:uid="{0C632F6B-B3B6-4FDF-87FD-B91E88A66348}"/>
    <cellStyle name="Normal 6 4 4 4 2" xfId="1641" xr:uid="{CE1B13A4-F761-4BFC-A334-B2C6487CF1FF}"/>
    <cellStyle name="Normal 6 4 4 4 3" xfId="3208" xr:uid="{C3552474-82B4-489C-98C4-AB3A91D8CBC6}"/>
    <cellStyle name="Normal 6 4 4 4 4" xfId="3209" xr:uid="{DD7D0578-3393-4D53-B72E-0A510CD1EE20}"/>
    <cellStyle name="Normal 6 4 4 5" xfId="1642" xr:uid="{7D61E89E-98EA-44ED-B49D-5FD9F639FC0C}"/>
    <cellStyle name="Normal 6 4 4 6" xfId="3210" xr:uid="{F5E65583-EDD9-46A4-9AE4-86DD4DF27859}"/>
    <cellStyle name="Normal 6 4 4 7" xfId="3211" xr:uid="{F94D4E4C-E025-4EFB-A1A2-380A076F74F4}"/>
    <cellStyle name="Normal 6 4 5" xfId="335" xr:uid="{86CFA4BF-8F5F-4DEF-AD05-F67F34F7B768}"/>
    <cellStyle name="Normal 6 4 5 2" xfId="645" xr:uid="{B5228368-69FB-4A92-97EA-82F45A9E4D31}"/>
    <cellStyle name="Normal 6 4 5 2 2" xfId="1643" xr:uid="{B9A71404-05D7-4C42-8681-BC7618CB3980}"/>
    <cellStyle name="Normal 6 4 5 2 2 2" xfId="1644" xr:uid="{E0684F04-6EC3-4A2F-BD14-F7BB20D15E68}"/>
    <cellStyle name="Normal 6 4 5 2 3" xfId="1645" xr:uid="{02C5DE62-B897-4F37-BC90-19B53AC5CA8C}"/>
    <cellStyle name="Normal 6 4 5 2 4" xfId="3212" xr:uid="{9EDE8FB8-7E16-47F7-9531-3A47ED4DDF3E}"/>
    <cellStyle name="Normal 6 4 5 3" xfId="1646" xr:uid="{1BD35B01-53F1-49F2-A808-A6767CEB6902}"/>
    <cellStyle name="Normal 6 4 5 3 2" xfId="1647" xr:uid="{A0BEBEF4-047B-442A-8AF8-2E8FB30DB055}"/>
    <cellStyle name="Normal 6 4 5 3 3" xfId="3213" xr:uid="{4CB61FBD-D238-476E-926B-CA4C1AF04D80}"/>
    <cellStyle name="Normal 6 4 5 3 4" xfId="3214" xr:uid="{87754441-D1AC-4681-8C90-38196E8DC374}"/>
    <cellStyle name="Normal 6 4 5 4" xfId="1648" xr:uid="{5C3632DF-AFCC-443A-8535-B68325068C23}"/>
    <cellStyle name="Normal 6 4 5 5" xfId="3215" xr:uid="{3C157AAC-EC4D-4ECA-B35F-D387A20E2A74}"/>
    <cellStyle name="Normal 6 4 5 6" xfId="3216" xr:uid="{3DA8482A-CAB1-45CB-9B29-24B7069BB83E}"/>
    <cellStyle name="Normal 6 4 6" xfId="336" xr:uid="{1FC44ED7-A226-4A3E-A699-CA0108C1086B}"/>
    <cellStyle name="Normal 6 4 6 2" xfId="1649" xr:uid="{0108E90F-DDC7-482F-BC95-4806E79E8262}"/>
    <cellStyle name="Normal 6 4 6 2 2" xfId="1650" xr:uid="{42A7D625-3516-4E62-843A-D5612BEC97C9}"/>
    <cellStyle name="Normal 6 4 6 2 3" xfId="3217" xr:uid="{05B5C231-096E-43AD-9C8E-F20959D61887}"/>
    <cellStyle name="Normal 6 4 6 2 4" xfId="3218" xr:uid="{042A3879-5650-417C-89D1-6174F1F14CB8}"/>
    <cellStyle name="Normal 6 4 6 3" xfId="1651" xr:uid="{C7ACB575-0022-4A0C-9EDD-1BA09839769E}"/>
    <cellStyle name="Normal 6 4 6 4" xfId="3219" xr:uid="{4E82B7A1-FCBF-434C-B934-C989EE8D2281}"/>
    <cellStyle name="Normal 6 4 6 5" xfId="3220" xr:uid="{E5203E54-09DC-4763-8091-AE9070E0A353}"/>
    <cellStyle name="Normal 6 4 7" xfId="1652" xr:uid="{D69E9561-F809-48DE-9622-54D022C0FD09}"/>
    <cellStyle name="Normal 6 4 7 2" xfId="1653" xr:uid="{63467065-AB48-4A75-ACE2-58BACE591E27}"/>
    <cellStyle name="Normal 6 4 7 3" xfId="3221" xr:uid="{D4E29892-B63C-49AA-810F-2892D6787004}"/>
    <cellStyle name="Normal 6 4 7 3 2" xfId="4407" xr:uid="{328CAECA-6179-47EE-8514-DDE5DCA76DA1}"/>
    <cellStyle name="Normal 6 4 7 3 3" xfId="4685" xr:uid="{D79EB79C-1946-45C5-A9A8-AD57D1852C6F}"/>
    <cellStyle name="Normal 6 4 7 4" xfId="3222" xr:uid="{49C44EDA-0024-40A9-BEF0-790B88A1A103}"/>
    <cellStyle name="Normal 6 4 8" xfId="1654" xr:uid="{751D20D1-6A83-40F5-BB74-B8889BD076AA}"/>
    <cellStyle name="Normal 6 4 8 2" xfId="3223" xr:uid="{79FA7D24-65EC-4404-9F3F-88FBAEE47762}"/>
    <cellStyle name="Normal 6 4 8 3" xfId="3224" xr:uid="{4BEEAF71-4280-4019-8EE7-3D9EB529E638}"/>
    <cellStyle name="Normal 6 4 8 4" xfId="3225" xr:uid="{67C3572B-E63B-4E8C-B282-CD886313FF03}"/>
    <cellStyle name="Normal 6 4 9" xfId="3226" xr:uid="{6DE6C327-D304-4C4E-AE60-409D69BD1C17}"/>
    <cellStyle name="Normal 6 5" xfId="123" xr:uid="{D914AD0C-2DA0-4BB1-8D77-98A0C1D09215}"/>
    <cellStyle name="Normal 6 5 10" xfId="3227" xr:uid="{2665EE77-72D0-4728-B546-475619857615}"/>
    <cellStyle name="Normal 6 5 11" xfId="3228" xr:uid="{A472B829-4221-44EE-9B04-5622170CBDC8}"/>
    <cellStyle name="Normal 6 5 2" xfId="124" xr:uid="{334C55AF-D5F3-43A4-BA9A-CB71B7297DFC}"/>
    <cellStyle name="Normal 6 5 2 2" xfId="337" xr:uid="{1884F7A6-278C-4D2E-B646-61B590A66FD7}"/>
    <cellStyle name="Normal 6 5 2 2 2" xfId="646" xr:uid="{97DFC2FE-F30A-4D00-8713-A75B6DE16CF3}"/>
    <cellStyle name="Normal 6 5 2 2 2 2" xfId="647" xr:uid="{1EFA0CEE-FD5F-49E6-A9BA-6519E4C01A61}"/>
    <cellStyle name="Normal 6 5 2 2 2 2 2" xfId="1655" xr:uid="{814C0133-AE73-4982-90A0-F7E781BA8E30}"/>
    <cellStyle name="Normal 6 5 2 2 2 2 3" xfId="3229" xr:uid="{F94926A7-0F32-483F-89F3-32C908B878D5}"/>
    <cellStyle name="Normal 6 5 2 2 2 2 4" xfId="3230" xr:uid="{6ED49983-7008-4EB5-AF76-F64728DA2E35}"/>
    <cellStyle name="Normal 6 5 2 2 2 3" xfId="1656" xr:uid="{944B929E-90D3-4985-ACFE-202DD662B742}"/>
    <cellStyle name="Normal 6 5 2 2 2 3 2" xfId="3231" xr:uid="{F5F268B8-A211-417A-ACAE-EEDCEB936A52}"/>
    <cellStyle name="Normal 6 5 2 2 2 3 3" xfId="3232" xr:uid="{C41515F3-8F09-4413-87E9-7AF8609EAE09}"/>
    <cellStyle name="Normal 6 5 2 2 2 3 4" xfId="3233" xr:uid="{C1AA3069-E18C-46BB-AA0E-1D5BA7B44951}"/>
    <cellStyle name="Normal 6 5 2 2 2 4" xfId="3234" xr:uid="{CFFEDEC2-F012-4929-ABA7-E1786D1FE7C5}"/>
    <cellStyle name="Normal 6 5 2 2 2 5" xfId="3235" xr:uid="{D0E7AA51-59EE-4AC3-93BE-86A602F89785}"/>
    <cellStyle name="Normal 6 5 2 2 2 6" xfId="3236" xr:uid="{3BFFD276-439E-40D8-9B1D-BD489800227A}"/>
    <cellStyle name="Normal 6 5 2 2 3" xfId="648" xr:uid="{5773ED89-1D28-4DF7-815A-CE75918E7009}"/>
    <cellStyle name="Normal 6 5 2 2 3 2" xfId="1657" xr:uid="{DDD4D03F-883D-4347-8651-0984CB8705AF}"/>
    <cellStyle name="Normal 6 5 2 2 3 2 2" xfId="3237" xr:uid="{4DDDA415-4952-4EF7-82BF-A4316F639308}"/>
    <cellStyle name="Normal 6 5 2 2 3 2 3" xfId="3238" xr:uid="{30B1DE37-6A1D-42D1-BAAD-CDA65FC24248}"/>
    <cellStyle name="Normal 6 5 2 2 3 2 4" xfId="3239" xr:uid="{91AC8A01-465C-4A2D-8DC0-4C4CD7AC41D2}"/>
    <cellStyle name="Normal 6 5 2 2 3 3" xfId="3240" xr:uid="{7C5E1FA7-40C4-44A7-A25F-60C8666949CC}"/>
    <cellStyle name="Normal 6 5 2 2 3 4" xfId="3241" xr:uid="{D4E2FEDF-A1D1-4CF1-BA5C-2D2320342215}"/>
    <cellStyle name="Normal 6 5 2 2 3 5" xfId="3242" xr:uid="{32CB06F6-5C39-4971-B2BF-C4694B2B24C2}"/>
    <cellStyle name="Normal 6 5 2 2 4" xfId="1658" xr:uid="{C242E449-37ED-48EB-A4B2-F83BFF19D785}"/>
    <cellStyle name="Normal 6 5 2 2 4 2" xfId="3243" xr:uid="{0D5AC201-7A65-49B4-9144-9798D131A803}"/>
    <cellStyle name="Normal 6 5 2 2 4 3" xfId="3244" xr:uid="{48F6CB93-C218-46EA-9C0C-8D694A36A400}"/>
    <cellStyle name="Normal 6 5 2 2 4 4" xfId="3245" xr:uid="{85392A05-EBFB-4806-BB57-D276C92262D6}"/>
    <cellStyle name="Normal 6 5 2 2 5" xfId="3246" xr:uid="{7C70D1A0-5041-4575-89AE-90914E957EB6}"/>
    <cellStyle name="Normal 6 5 2 2 5 2" xfId="3247" xr:uid="{92F35563-80D5-47BA-A828-7F6C8FE041BB}"/>
    <cellStyle name="Normal 6 5 2 2 5 3" xfId="3248" xr:uid="{5D83948E-09BD-4999-883B-0866EAF10BF7}"/>
    <cellStyle name="Normal 6 5 2 2 5 4" xfId="3249" xr:uid="{5B1FD6BF-756F-4AA3-B9B2-A98507249055}"/>
    <cellStyle name="Normal 6 5 2 2 6" xfId="3250" xr:uid="{46DD374F-E96F-45C8-924D-0E542C1077C6}"/>
    <cellStyle name="Normal 6 5 2 2 7" xfId="3251" xr:uid="{ECE7C968-0DB3-43AC-AA4D-FFF56E940AA1}"/>
    <cellStyle name="Normal 6 5 2 2 8" xfId="3252" xr:uid="{5A26F196-8E52-427B-A6D4-E38E2736784C}"/>
    <cellStyle name="Normal 6 5 2 3" xfId="649" xr:uid="{6D779195-F41F-4979-9468-DA147D73167B}"/>
    <cellStyle name="Normal 6 5 2 3 2" xfId="650" xr:uid="{74159F66-CE41-487E-B2E5-E0D6C329BDF2}"/>
    <cellStyle name="Normal 6 5 2 3 2 2" xfId="651" xr:uid="{B8B75C86-451D-4F27-A052-F2E1D81ACBB8}"/>
    <cellStyle name="Normal 6 5 2 3 2 3" xfId="3253" xr:uid="{46511B5F-BAB8-4577-A230-0E81A6EA71BA}"/>
    <cellStyle name="Normal 6 5 2 3 2 4" xfId="3254" xr:uid="{D35B969F-EA46-4308-B6F0-E4C9FFE0B05F}"/>
    <cellStyle name="Normal 6 5 2 3 3" xfId="652" xr:uid="{DFADE3F9-0EB6-4022-B062-67AC5B8A57F9}"/>
    <cellStyle name="Normal 6 5 2 3 3 2" xfId="3255" xr:uid="{BE533291-D8C4-472E-9E01-28AB50BA4092}"/>
    <cellStyle name="Normal 6 5 2 3 3 3" xfId="3256" xr:uid="{75EA9E0E-BF77-44C1-AAD0-89B2FFDDEF3A}"/>
    <cellStyle name="Normal 6 5 2 3 3 4" xfId="3257" xr:uid="{EA4014AD-C4EC-4752-A70E-FE05C26BD112}"/>
    <cellStyle name="Normal 6 5 2 3 4" xfId="3258" xr:uid="{F243FD8A-74E6-4AC2-84D8-726B5EAEF0D2}"/>
    <cellStyle name="Normal 6 5 2 3 5" xfId="3259" xr:uid="{9A0B5917-400F-4661-8CD5-30370A1C57B0}"/>
    <cellStyle name="Normal 6 5 2 3 6" xfId="3260" xr:uid="{2A86A68D-F1FD-41EC-B45E-8725C2D0F436}"/>
    <cellStyle name="Normal 6 5 2 4" xfId="653" xr:uid="{3787AF81-1F02-4AFD-A9A0-3C443D478048}"/>
    <cellStyle name="Normal 6 5 2 4 2" xfId="654" xr:uid="{97A69E4C-F3BC-4260-9A5A-2FA1CE5C83F4}"/>
    <cellStyle name="Normal 6 5 2 4 2 2" xfId="3261" xr:uid="{043245F8-F940-408F-B42C-39FF5D37BFB0}"/>
    <cellStyle name="Normal 6 5 2 4 2 3" xfId="3262" xr:uid="{F99112C1-8F6A-42EC-A88D-8AEA5F7998DD}"/>
    <cellStyle name="Normal 6 5 2 4 2 4" xfId="3263" xr:uid="{3EEEB01D-16DF-4FB7-922A-748DABE71D6D}"/>
    <cellStyle name="Normal 6 5 2 4 3" xfId="3264" xr:uid="{B154A205-0CB0-4D22-B3B2-957661164814}"/>
    <cellStyle name="Normal 6 5 2 4 4" xfId="3265" xr:uid="{810BBD2C-F6C3-4448-ACFB-5098B31E22B1}"/>
    <cellStyle name="Normal 6 5 2 4 5" xfId="3266" xr:uid="{E674B54F-5EB0-4670-8864-4E70700FA139}"/>
    <cellStyle name="Normal 6 5 2 5" xfId="655" xr:uid="{6A8C0CEE-F098-40E7-A1EE-D5489460DDB1}"/>
    <cellStyle name="Normal 6 5 2 5 2" xfId="3267" xr:uid="{369A9DBC-5FD2-4F11-88FD-0FEA61A0A128}"/>
    <cellStyle name="Normal 6 5 2 5 3" xfId="3268" xr:uid="{2A158726-96BE-4270-AE00-622A19071544}"/>
    <cellStyle name="Normal 6 5 2 5 4" xfId="3269" xr:uid="{C9C19580-51AA-4653-ADEA-0451C069B02B}"/>
    <cellStyle name="Normal 6 5 2 6" xfId="3270" xr:uid="{BCF2FF11-90B9-42F9-9936-16F7B3BF5004}"/>
    <cellStyle name="Normal 6 5 2 6 2" xfId="3271" xr:uid="{4198182A-4033-4644-8EE8-1FED4E3D98FC}"/>
    <cellStyle name="Normal 6 5 2 6 3" xfId="3272" xr:uid="{84ADF1F1-639A-43B7-97E7-8CBF30E7D3A7}"/>
    <cellStyle name="Normal 6 5 2 6 4" xfId="3273" xr:uid="{E14CD307-4DE2-42E2-BD48-C20E42A4DB23}"/>
    <cellStyle name="Normal 6 5 2 7" xfId="3274" xr:uid="{9B26F90B-B7E0-4B96-91C4-4D1378F2A5B1}"/>
    <cellStyle name="Normal 6 5 2 8" xfId="3275" xr:uid="{F03A459C-9547-4F0C-A8A0-D07B59ED0C79}"/>
    <cellStyle name="Normal 6 5 2 9" xfId="3276" xr:uid="{F250DCDC-2B35-4649-AC97-8755997C82A3}"/>
    <cellStyle name="Normal 6 5 3" xfId="338" xr:uid="{29DA4194-B6B5-49EB-B398-B85C8A3DF140}"/>
    <cellStyle name="Normal 6 5 3 2" xfId="656" xr:uid="{C75E7C8D-3F47-4980-AE82-9804DE14302A}"/>
    <cellStyle name="Normal 6 5 3 2 2" xfId="657" xr:uid="{C82E19B6-21F0-4D5E-AA89-BA3D1CF476CC}"/>
    <cellStyle name="Normal 6 5 3 2 2 2" xfId="1659" xr:uid="{FEB08EC2-FCFD-4521-BACB-08883D1D6452}"/>
    <cellStyle name="Normal 6 5 3 2 2 2 2" xfId="1660" xr:uid="{34797A7E-866D-4B67-B1CC-66B397DE9761}"/>
    <cellStyle name="Normal 6 5 3 2 2 3" xfId="1661" xr:uid="{71886023-EBD6-4895-A923-19402C8A0FF8}"/>
    <cellStyle name="Normal 6 5 3 2 2 4" xfId="3277" xr:uid="{4B3348C5-DEA5-4B62-9315-EE1BECF2A95E}"/>
    <cellStyle name="Normal 6 5 3 2 3" xfId="1662" xr:uid="{F94D0500-3F23-4C39-A9FC-B38DD4F6FC36}"/>
    <cellStyle name="Normal 6 5 3 2 3 2" xfId="1663" xr:uid="{B0993957-3735-47F3-89FD-D47AD22B0F84}"/>
    <cellStyle name="Normal 6 5 3 2 3 3" xfId="3278" xr:uid="{1E9683BC-5D58-4534-A31F-70D759F68439}"/>
    <cellStyle name="Normal 6 5 3 2 3 4" xfId="3279" xr:uid="{19F12F75-7439-42E5-AC85-D516B2AF610E}"/>
    <cellStyle name="Normal 6 5 3 2 4" xfId="1664" xr:uid="{61F42307-441E-449F-959A-C1E51060A96B}"/>
    <cellStyle name="Normal 6 5 3 2 5" xfId="3280" xr:uid="{F74E2E8A-9020-4B23-A34D-73643173191B}"/>
    <cellStyle name="Normal 6 5 3 2 6" xfId="3281" xr:uid="{AF5B6CC5-F3E4-4455-A62B-428B0E568F5E}"/>
    <cellStyle name="Normal 6 5 3 3" xfId="658" xr:uid="{B93C44D0-ABCD-4E15-8A87-7595D37EA330}"/>
    <cellStyle name="Normal 6 5 3 3 2" xfId="1665" xr:uid="{76FD166D-233B-45BD-ACE2-2A68E7B3EAEF}"/>
    <cellStyle name="Normal 6 5 3 3 2 2" xfId="1666" xr:uid="{0002F934-1754-4EA9-9A31-C6EC9D6A3D29}"/>
    <cellStyle name="Normal 6 5 3 3 2 3" xfId="3282" xr:uid="{3AF61F21-831D-490D-9EB3-D7637B7D2C5F}"/>
    <cellStyle name="Normal 6 5 3 3 2 4" xfId="3283" xr:uid="{9512CD88-77F0-4D1E-80F5-04A9D80B17BD}"/>
    <cellStyle name="Normal 6 5 3 3 3" xfId="1667" xr:uid="{2ACCCE0C-0A1C-445B-B937-76776D1DE265}"/>
    <cellStyle name="Normal 6 5 3 3 4" xfId="3284" xr:uid="{02C99656-A1BC-48BC-BFE8-86D8EDE92BA8}"/>
    <cellStyle name="Normal 6 5 3 3 5" xfId="3285" xr:uid="{8640B88A-3655-4E20-BFB4-ABCC5A40A284}"/>
    <cellStyle name="Normal 6 5 3 4" xfId="1668" xr:uid="{D1961439-5FEF-405D-ABD8-9BC289EFF807}"/>
    <cellStyle name="Normal 6 5 3 4 2" xfId="1669" xr:uid="{AE621895-A058-4467-BF71-ABC384AC7D01}"/>
    <cellStyle name="Normal 6 5 3 4 3" xfId="3286" xr:uid="{4562BFD6-6A57-49A7-AB94-C6A36BD53087}"/>
    <cellStyle name="Normal 6 5 3 4 4" xfId="3287" xr:uid="{217FBA3B-3A79-46C4-A94A-F9ACD90D8A4D}"/>
    <cellStyle name="Normal 6 5 3 5" xfId="1670" xr:uid="{F2E363D4-74F2-49D2-9333-871CABBEB4B6}"/>
    <cellStyle name="Normal 6 5 3 5 2" xfId="3288" xr:uid="{B5BC2EAF-0FF9-4C6D-A639-8159D471F6A3}"/>
    <cellStyle name="Normal 6 5 3 5 3" xfId="3289" xr:uid="{C2E772AA-7045-45DD-905A-A75A79A3E932}"/>
    <cellStyle name="Normal 6 5 3 5 4" xfId="3290" xr:uid="{501F15FA-F938-40F6-8CE1-C4275FD308A8}"/>
    <cellStyle name="Normal 6 5 3 6" xfId="3291" xr:uid="{97B70CFC-BBA2-4EA4-A5AD-A8EE1DF11433}"/>
    <cellStyle name="Normal 6 5 3 7" xfId="3292" xr:uid="{7931F727-1B6F-4098-BDFD-0A523E64BA66}"/>
    <cellStyle name="Normal 6 5 3 8" xfId="3293" xr:uid="{244C74AB-91D5-4182-98FC-C54900B652E3}"/>
    <cellStyle name="Normal 6 5 4" xfId="339" xr:uid="{A3ADAA7F-DDD1-4770-BB83-5060BB1A5470}"/>
    <cellStyle name="Normal 6 5 4 2" xfId="659" xr:uid="{8E07715F-7717-430F-A7EB-66E495A07E0C}"/>
    <cellStyle name="Normal 6 5 4 2 2" xfId="660" xr:uid="{CC80FE25-7CF6-4A19-B531-D4D49AC2CF3D}"/>
    <cellStyle name="Normal 6 5 4 2 2 2" xfId="1671" xr:uid="{110A9FE2-BAF6-4F4B-AEC4-F11EE35DBC51}"/>
    <cellStyle name="Normal 6 5 4 2 2 3" xfId="3294" xr:uid="{9DB5126B-B8C6-4FD6-8898-7CBD7ED4C1A4}"/>
    <cellStyle name="Normal 6 5 4 2 2 4" xfId="3295" xr:uid="{EC2C6051-A851-47FB-B1B6-509B911563F1}"/>
    <cellStyle name="Normal 6 5 4 2 3" xfId="1672" xr:uid="{618B227C-854B-45BA-8E03-4A4BF530EEE4}"/>
    <cellStyle name="Normal 6 5 4 2 4" xfId="3296" xr:uid="{5B687E89-0E37-464E-A26E-4ADC6392C61F}"/>
    <cellStyle name="Normal 6 5 4 2 5" xfId="3297" xr:uid="{44ADB445-034A-45EF-9FEC-0131AECC5D1B}"/>
    <cellStyle name="Normal 6 5 4 3" xfId="661" xr:uid="{080758B0-8816-405D-846D-6C307B357D49}"/>
    <cellStyle name="Normal 6 5 4 3 2" xfId="1673" xr:uid="{6E64FD9E-4EFD-4F28-84C5-7420F918EF98}"/>
    <cellStyle name="Normal 6 5 4 3 3" xfId="3298" xr:uid="{4E55641C-875D-47CF-9A52-CF2201BDD1EE}"/>
    <cellStyle name="Normal 6 5 4 3 4" xfId="3299" xr:uid="{7E533B40-E4E0-4294-AC28-6C8895970BF4}"/>
    <cellStyle name="Normal 6 5 4 4" xfId="1674" xr:uid="{748919FF-7942-440E-B73A-9B2CBCD1B761}"/>
    <cellStyle name="Normal 6 5 4 4 2" xfId="3300" xr:uid="{F7A88309-57E6-4B16-9A96-F5FFF8932465}"/>
    <cellStyle name="Normal 6 5 4 4 3" xfId="3301" xr:uid="{E7A01F29-26CF-4B7B-896F-B0D6B3576813}"/>
    <cellStyle name="Normal 6 5 4 4 4" xfId="3302" xr:uid="{E37F6326-B489-46BD-815F-F958C04E0913}"/>
    <cellStyle name="Normal 6 5 4 5" xfId="3303" xr:uid="{9A6870C5-1FFD-4EF2-8D3A-3264A51E99D4}"/>
    <cellStyle name="Normal 6 5 4 6" xfId="3304" xr:uid="{27C03951-5525-4CFD-9A14-61CC16209AB1}"/>
    <cellStyle name="Normal 6 5 4 7" xfId="3305" xr:uid="{957A6CA3-B7A1-475E-993D-5CFA9E4705EA}"/>
    <cellStyle name="Normal 6 5 5" xfId="340" xr:uid="{B32AE987-FF61-4B51-A120-35B37342B7A4}"/>
    <cellStyle name="Normal 6 5 5 2" xfId="662" xr:uid="{F2EB8A6E-18A5-4CCB-B25F-73F0BBC01300}"/>
    <cellStyle name="Normal 6 5 5 2 2" xfId="1675" xr:uid="{6B298AC3-22BC-4F43-A6AC-FE3CF7E974E8}"/>
    <cellStyle name="Normal 6 5 5 2 3" xfId="3306" xr:uid="{FB40125C-5D08-416B-BD6A-6E7051319E21}"/>
    <cellStyle name="Normal 6 5 5 2 4" xfId="3307" xr:uid="{0030AAF7-281D-44DC-B7E1-FE90779D0E28}"/>
    <cellStyle name="Normal 6 5 5 3" xfId="1676" xr:uid="{E5C54D4D-1A1C-4B29-B3E6-12F7006B912C}"/>
    <cellStyle name="Normal 6 5 5 3 2" xfId="3308" xr:uid="{7786FB45-E5C6-4E87-958B-9DEDA3C98499}"/>
    <cellStyle name="Normal 6 5 5 3 3" xfId="3309" xr:uid="{762CF1B8-77F9-4CA4-91DD-CF8E332992C0}"/>
    <cellStyle name="Normal 6 5 5 3 4" xfId="3310" xr:uid="{57DFFC2C-DC7E-438D-998D-9ADB5B6D032B}"/>
    <cellStyle name="Normal 6 5 5 4" xfId="3311" xr:uid="{C503027B-A039-4718-9766-336CD09BEE4C}"/>
    <cellStyle name="Normal 6 5 5 5" xfId="3312" xr:uid="{AB781EFD-1FBB-4F1C-B1B2-DB538473F780}"/>
    <cellStyle name="Normal 6 5 5 6" xfId="3313" xr:uid="{932BCADA-938E-4FBE-810F-EB391B387C13}"/>
    <cellStyle name="Normal 6 5 6" xfId="663" xr:uid="{37C3F951-0671-4AE9-B2B3-CCB21106C5F4}"/>
    <cellStyle name="Normal 6 5 6 2" xfId="1677" xr:uid="{A1D56DD1-B35C-49A6-9002-A86E36EF59BD}"/>
    <cellStyle name="Normal 6 5 6 2 2" xfId="3314" xr:uid="{FA699B1E-5FED-4FAF-BFAA-6C7FBE0BCE24}"/>
    <cellStyle name="Normal 6 5 6 2 3" xfId="3315" xr:uid="{6F3D0E70-101B-425A-AD05-2C1B0741C944}"/>
    <cellStyle name="Normal 6 5 6 2 4" xfId="3316" xr:uid="{06B7EAED-A734-419A-BE22-0E9824DDFA3B}"/>
    <cellStyle name="Normal 6 5 6 3" xfId="3317" xr:uid="{840ECBDA-3475-4A7D-9DF9-F85EAF7E9BED}"/>
    <cellStyle name="Normal 6 5 6 4" xfId="3318" xr:uid="{4A6C22B8-8656-4433-BD31-4B18CF9D5B6A}"/>
    <cellStyle name="Normal 6 5 6 5" xfId="3319" xr:uid="{A84E9B4F-1470-4859-AA92-004571E13A47}"/>
    <cellStyle name="Normal 6 5 7" xfId="1678" xr:uid="{B15450B2-38D2-472C-B240-9910E3C922BC}"/>
    <cellStyle name="Normal 6 5 7 2" xfId="3320" xr:uid="{B676F9E9-B289-4645-BB89-CA88D352AE26}"/>
    <cellStyle name="Normal 6 5 7 3" xfId="3321" xr:uid="{B7E0BAC9-7753-4609-A067-C30E684A693E}"/>
    <cellStyle name="Normal 6 5 7 4" xfId="3322" xr:uid="{0E4D31B3-76B3-46FA-B13E-50291C50541B}"/>
    <cellStyle name="Normal 6 5 8" xfId="3323" xr:uid="{92F5720F-BB5F-4057-A13B-A62EAC5A9B6F}"/>
    <cellStyle name="Normal 6 5 8 2" xfId="3324" xr:uid="{8B57F3CC-D207-4572-B458-4E727F860847}"/>
    <cellStyle name="Normal 6 5 8 3" xfId="3325" xr:uid="{8FD3E37B-5883-46BB-9819-76645F06404B}"/>
    <cellStyle name="Normal 6 5 8 4" xfId="3326" xr:uid="{4273C919-82AA-4AD3-A2C4-14737EB78C75}"/>
    <cellStyle name="Normal 6 5 9" xfId="3327" xr:uid="{E65B52F3-7BBD-4C38-9A24-F99C10EC77FC}"/>
    <cellStyle name="Normal 6 6" xfId="125" xr:uid="{AD1F34AE-1AB1-4E70-8623-75A684807393}"/>
    <cellStyle name="Normal 6 6 2" xfId="126" xr:uid="{81B12883-8D0F-4DA9-9028-BE079133EC65}"/>
    <cellStyle name="Normal 6 6 2 2" xfId="341" xr:uid="{6CD7FDA2-8DDF-4927-99AB-6936182B6637}"/>
    <cellStyle name="Normal 6 6 2 2 2" xfId="664" xr:uid="{A7374956-5603-4164-A2D7-BDBCA31C21A6}"/>
    <cellStyle name="Normal 6 6 2 2 2 2" xfId="1679" xr:uid="{4B083264-CD57-490B-9E25-6D9ACDBF4E44}"/>
    <cellStyle name="Normal 6 6 2 2 2 3" xfId="3328" xr:uid="{536C0774-8CC8-4AE1-A389-FAA148019427}"/>
    <cellStyle name="Normal 6 6 2 2 2 4" xfId="3329" xr:uid="{95B8F0E6-F822-47D5-9A0F-296FB8432231}"/>
    <cellStyle name="Normal 6 6 2 2 3" xfId="1680" xr:uid="{5A46E66E-F20A-4569-BBE3-C04EEF30D340}"/>
    <cellStyle name="Normal 6 6 2 2 3 2" xfId="3330" xr:uid="{F9DD851A-3438-4372-86C3-217EB8D969AC}"/>
    <cellStyle name="Normal 6 6 2 2 3 3" xfId="3331" xr:uid="{37DEFA93-E3DC-4C8C-8D87-BDD0F544CECB}"/>
    <cellStyle name="Normal 6 6 2 2 3 4" xfId="3332" xr:uid="{3100FCD8-F76E-44C9-98FA-DC5B0E1A0CD1}"/>
    <cellStyle name="Normal 6 6 2 2 4" xfId="3333" xr:uid="{8ACD850E-B7B1-4328-BBB8-628748420CAD}"/>
    <cellStyle name="Normal 6 6 2 2 5" xfId="3334" xr:uid="{45BAB058-8EBB-4A4C-B72D-FABFAEE29BC0}"/>
    <cellStyle name="Normal 6 6 2 2 6" xfId="3335" xr:uid="{0103616E-458E-4F64-B051-521CCB6D5CC0}"/>
    <cellStyle name="Normal 6 6 2 3" xfId="665" xr:uid="{DB9D66BE-86B2-49BA-92B3-F9ADF54B61BE}"/>
    <cellStyle name="Normal 6 6 2 3 2" xfId="1681" xr:uid="{7C824DDB-6117-472E-9DC1-C919A3146DD6}"/>
    <cellStyle name="Normal 6 6 2 3 2 2" xfId="3336" xr:uid="{04632D0A-C8D2-4961-AD93-C11AFC32DC1F}"/>
    <cellStyle name="Normal 6 6 2 3 2 3" xfId="3337" xr:uid="{DED9164D-FD96-4761-939A-2EB1B8A5F860}"/>
    <cellStyle name="Normal 6 6 2 3 2 4" xfId="3338" xr:uid="{AB3C3F95-DB72-425A-8F11-F5540176C68F}"/>
    <cellStyle name="Normal 6 6 2 3 3" xfId="3339" xr:uid="{56B049E4-4798-4A80-9222-502BCD7E363B}"/>
    <cellStyle name="Normal 6 6 2 3 4" xfId="3340" xr:uid="{EA77E033-F707-4B5D-BC42-73987D372085}"/>
    <cellStyle name="Normal 6 6 2 3 5" xfId="3341" xr:uid="{98D12D49-08B5-4AD7-BE4F-2A53E2762C08}"/>
    <cellStyle name="Normal 6 6 2 4" xfId="1682" xr:uid="{6D9AEC75-58E4-4367-A192-CFC1DDC25C81}"/>
    <cellStyle name="Normal 6 6 2 4 2" xfId="3342" xr:uid="{5D1C1AAC-469A-4741-92F7-DF0EE65B7FA5}"/>
    <cellStyle name="Normal 6 6 2 4 3" xfId="3343" xr:uid="{77A57666-7BB0-4BC9-B4E9-12E73D3F2A63}"/>
    <cellStyle name="Normal 6 6 2 4 4" xfId="3344" xr:uid="{2C8365B9-15D3-4F7A-ABCB-87C2CB2EEF8B}"/>
    <cellStyle name="Normal 6 6 2 5" xfId="3345" xr:uid="{CA1EED64-3C3D-4FAA-84DC-77AFA838D27B}"/>
    <cellStyle name="Normal 6 6 2 5 2" xfId="3346" xr:uid="{C55C5C88-921E-4EE4-B8EE-ECC919555F19}"/>
    <cellStyle name="Normal 6 6 2 5 3" xfId="3347" xr:uid="{4E4326BB-4223-496F-AE59-B412AE1ED236}"/>
    <cellStyle name="Normal 6 6 2 5 4" xfId="3348" xr:uid="{F11D411F-7E57-4DEB-AE67-F7D116F754D4}"/>
    <cellStyle name="Normal 6 6 2 6" xfId="3349" xr:uid="{729F492B-0F0E-4DF7-97CE-53F08AA875C4}"/>
    <cellStyle name="Normal 6 6 2 7" xfId="3350" xr:uid="{B29A6FFB-FF5B-4637-A948-CC35632B5256}"/>
    <cellStyle name="Normal 6 6 2 8" xfId="3351" xr:uid="{F2F81934-2F7D-4742-83D0-039E7357AACB}"/>
    <cellStyle name="Normal 6 6 3" xfId="342" xr:uid="{C2295349-3643-4BAE-A270-853E5BAF5E83}"/>
    <cellStyle name="Normal 6 6 3 2" xfId="666" xr:uid="{8823653F-1448-4613-BA21-C94F50AD2B49}"/>
    <cellStyle name="Normal 6 6 3 2 2" xfId="667" xr:uid="{DD666E63-1C9C-4A45-ABFA-FD69C06DFC87}"/>
    <cellStyle name="Normal 6 6 3 2 3" xfId="3352" xr:uid="{FF00CCFC-C2FE-43D6-B597-17F1C15C4F3D}"/>
    <cellStyle name="Normal 6 6 3 2 4" xfId="3353" xr:uid="{3A170A2E-2580-48E8-A2E1-33C874F5B7A2}"/>
    <cellStyle name="Normal 6 6 3 3" xfId="668" xr:uid="{7D48E064-13ED-4677-9995-C1F04EF0C034}"/>
    <cellStyle name="Normal 6 6 3 3 2" xfId="3354" xr:uid="{4A4B3EDE-676D-4404-8B23-9DAD3DC4C716}"/>
    <cellStyle name="Normal 6 6 3 3 3" xfId="3355" xr:uid="{BF20E71B-8F4B-4EFD-B43C-4E5A08D59E51}"/>
    <cellStyle name="Normal 6 6 3 3 4" xfId="3356" xr:uid="{4D39ED9F-F174-40E1-9C01-1C0B16146FB6}"/>
    <cellStyle name="Normal 6 6 3 4" xfId="3357" xr:uid="{84608C7B-3524-4DE4-9960-F2531EF780C3}"/>
    <cellStyle name="Normal 6 6 3 5" xfId="3358" xr:uid="{CDCE638A-0686-4198-B2D8-0DD74A5AE1D0}"/>
    <cellStyle name="Normal 6 6 3 6" xfId="3359" xr:uid="{36314298-25DA-4E4C-B18B-C4926FB4E823}"/>
    <cellStyle name="Normal 6 6 4" xfId="343" xr:uid="{3EFBDAFD-2203-4B2C-BCA9-1F179E6A2D7D}"/>
    <cellStyle name="Normal 6 6 4 2" xfId="669" xr:uid="{FA76C924-D2FC-4C74-A774-D5BBB0965BFF}"/>
    <cellStyle name="Normal 6 6 4 2 2" xfId="3360" xr:uid="{15410806-4EA1-4BF7-AC3E-8900369D983C}"/>
    <cellStyle name="Normal 6 6 4 2 3" xfId="3361" xr:uid="{DB30BF9F-142E-4B4A-A7F2-C9B0D95A6D07}"/>
    <cellStyle name="Normal 6 6 4 2 4" xfId="3362" xr:uid="{69AD880A-FEB4-416A-BDD8-B34890248D1C}"/>
    <cellStyle name="Normal 6 6 4 3" xfId="3363" xr:uid="{655235D4-E546-41B3-AB67-89B51F5FFA5D}"/>
    <cellStyle name="Normal 6 6 4 4" xfId="3364" xr:uid="{A07F7A9C-E218-4636-86B1-84C9DD99FD9D}"/>
    <cellStyle name="Normal 6 6 4 5" xfId="3365" xr:uid="{C145F016-CEB4-4ABD-B799-A6D8B2F176B4}"/>
    <cellStyle name="Normal 6 6 5" xfId="670" xr:uid="{72ED3176-E889-4280-8FA8-76068DB9E461}"/>
    <cellStyle name="Normal 6 6 5 2" xfId="3366" xr:uid="{05831C94-6444-41E0-9F66-2089276C60D0}"/>
    <cellStyle name="Normal 6 6 5 3" xfId="3367" xr:uid="{5C131A41-11D0-4E46-9100-F3E20E5475B1}"/>
    <cellStyle name="Normal 6 6 5 4" xfId="3368" xr:uid="{68759FB0-5C9E-47F5-928D-AEC61F0EF888}"/>
    <cellStyle name="Normal 6 6 6" xfId="3369" xr:uid="{878C5793-A4D2-473D-8743-B4C24D949318}"/>
    <cellStyle name="Normal 6 6 6 2" xfId="3370" xr:uid="{6240462F-094C-468C-8074-F57C4C4EF31F}"/>
    <cellStyle name="Normal 6 6 6 3" xfId="3371" xr:uid="{BD06098E-0150-4E66-A8D9-19A6FE340854}"/>
    <cellStyle name="Normal 6 6 6 4" xfId="3372" xr:uid="{FAF82EEA-3E57-4054-9A2B-8D7DEA996EC1}"/>
    <cellStyle name="Normal 6 6 7" xfId="3373" xr:uid="{F46283CB-A574-47EE-81D7-FF43EDFCDF45}"/>
    <cellStyle name="Normal 6 6 8" xfId="3374" xr:uid="{E9EF83E4-79F8-4020-AFB4-692C757F9BBE}"/>
    <cellStyle name="Normal 6 6 9" xfId="3375" xr:uid="{C923FAD6-91A5-478A-8156-0381E0F788A1}"/>
    <cellStyle name="Normal 6 7" xfId="127" xr:uid="{19002AB5-6785-4339-A5F5-92F2CD46E889}"/>
    <cellStyle name="Normal 6 7 2" xfId="344" xr:uid="{39B1BB0C-F57D-4F25-AB88-40AB9AAE01AB}"/>
    <cellStyle name="Normal 6 7 2 2" xfId="671" xr:uid="{2F04AE4B-7929-41C1-A0D9-0D581EE770CF}"/>
    <cellStyle name="Normal 6 7 2 2 2" xfId="1683" xr:uid="{E1620DA8-0254-4036-9E18-28C89A58BF25}"/>
    <cellStyle name="Normal 6 7 2 2 2 2" xfId="1684" xr:uid="{C4A209C5-201B-41A5-B56D-0046328A87CD}"/>
    <cellStyle name="Normal 6 7 2 2 3" xfId="1685" xr:uid="{42994E4C-A1D9-46D0-829E-CBC04346558F}"/>
    <cellStyle name="Normal 6 7 2 2 4" xfId="3376" xr:uid="{8677FEDD-EBE1-4EB6-AE7B-56C2D0EFB7B0}"/>
    <cellStyle name="Normal 6 7 2 3" xfId="1686" xr:uid="{2DE7D2E1-870F-4839-AC79-A5680A641EA9}"/>
    <cellStyle name="Normal 6 7 2 3 2" xfId="1687" xr:uid="{9C10A105-AFB6-479E-B29B-7CD692FA3DD5}"/>
    <cellStyle name="Normal 6 7 2 3 3" xfId="3377" xr:uid="{D1FF156D-3B55-41BA-926B-09A5A9565093}"/>
    <cellStyle name="Normal 6 7 2 3 4" xfId="3378" xr:uid="{AB1EC0D1-AEF5-4F43-85BD-30E45EE4E0EE}"/>
    <cellStyle name="Normal 6 7 2 4" xfId="1688" xr:uid="{2CD1632F-4254-4C07-9B65-DB1E01B7E1D0}"/>
    <cellStyle name="Normal 6 7 2 5" xfId="3379" xr:uid="{D1D01C76-C8DE-41DF-B1FB-C4C5C5A0318E}"/>
    <cellStyle name="Normal 6 7 2 6" xfId="3380" xr:uid="{D36FDC3C-6B0D-45F0-B10D-B0B7D4060C3C}"/>
    <cellStyle name="Normal 6 7 3" xfId="672" xr:uid="{39DCF936-B92A-4F06-9694-B98578A6AB62}"/>
    <cellStyle name="Normal 6 7 3 2" xfId="1689" xr:uid="{5478FADB-20AE-4009-830A-653D0961C951}"/>
    <cellStyle name="Normal 6 7 3 2 2" xfId="1690" xr:uid="{A9B38628-5E30-45D7-A48A-1EED0DDF9F05}"/>
    <cellStyle name="Normal 6 7 3 2 3" xfId="3381" xr:uid="{64B0D306-8A11-4FD9-B385-33AD539210CF}"/>
    <cellStyle name="Normal 6 7 3 2 4" xfId="3382" xr:uid="{9294E481-DAFA-4988-915F-A6718966FC26}"/>
    <cellStyle name="Normal 6 7 3 3" xfId="1691" xr:uid="{B3AA8539-60E3-495F-B823-CF5064098ECE}"/>
    <cellStyle name="Normal 6 7 3 4" xfId="3383" xr:uid="{62F7609F-99AA-4449-8712-A87D9FB1FD09}"/>
    <cellStyle name="Normal 6 7 3 5" xfId="3384" xr:uid="{19C72FBF-83F2-400E-A839-2088F53F87FA}"/>
    <cellStyle name="Normal 6 7 4" xfId="1692" xr:uid="{22F61947-CF10-4BB9-BA3B-6B32CC187BBF}"/>
    <cellStyle name="Normal 6 7 4 2" xfId="1693" xr:uid="{E021FF6D-3C38-4E22-A092-9E6B2EA0B0AE}"/>
    <cellStyle name="Normal 6 7 4 3" xfId="3385" xr:uid="{5CF2B093-274C-4B1F-BB10-A9F6422F3B78}"/>
    <cellStyle name="Normal 6 7 4 4" xfId="3386" xr:uid="{B5FBFE4E-5EA9-4ECD-B84A-AB557525841D}"/>
    <cellStyle name="Normal 6 7 5" xfId="1694" xr:uid="{C97E7F8F-5654-4EE7-84CA-FEFF5D5998F6}"/>
    <cellStyle name="Normal 6 7 5 2" xfId="3387" xr:uid="{F8F575BA-D3BD-413F-9B5E-034D65830808}"/>
    <cellStyle name="Normal 6 7 5 3" xfId="3388" xr:uid="{3704EDE3-E7DE-4604-8AE5-F0B88DCB4374}"/>
    <cellStyle name="Normal 6 7 5 4" xfId="3389" xr:uid="{F3B68DD9-D78C-434F-A136-96D3AD3D659E}"/>
    <cellStyle name="Normal 6 7 6" xfId="3390" xr:uid="{14A13579-498B-4E48-9044-C6F772EC47D7}"/>
    <cellStyle name="Normal 6 7 7" xfId="3391" xr:uid="{59E51EB2-2DA6-459E-A906-64B221A6E069}"/>
    <cellStyle name="Normal 6 7 8" xfId="3392" xr:uid="{86E9D515-3654-4BD7-B98C-B4447A0B3995}"/>
    <cellStyle name="Normal 6 8" xfId="345" xr:uid="{AA3EAB15-B6E1-4ABF-8A8A-7B88455C6179}"/>
    <cellStyle name="Normal 6 8 2" xfId="673" xr:uid="{0C032BB3-FD8A-42D0-9CE1-AD59F2B18D6B}"/>
    <cellStyle name="Normal 6 8 2 2" xfId="674" xr:uid="{EF99E6A9-8F27-46E6-A83C-6D397AB60567}"/>
    <cellStyle name="Normal 6 8 2 2 2" xfId="1695" xr:uid="{7E022A0B-53E5-4CA4-842B-268437984D98}"/>
    <cellStyle name="Normal 6 8 2 2 3" xfId="3393" xr:uid="{CA63E59F-5F12-4616-99DF-9F85306B86DE}"/>
    <cellStyle name="Normal 6 8 2 2 4" xfId="3394" xr:uid="{CADCFE02-5D25-48C2-9144-FE26F05EBA0F}"/>
    <cellStyle name="Normal 6 8 2 3" xfId="1696" xr:uid="{7767BCEB-44F7-4BF2-8D69-29C00E763B9B}"/>
    <cellStyle name="Normal 6 8 2 4" xfId="3395" xr:uid="{AA87FA31-E9E5-4B10-8D57-1D324A60106C}"/>
    <cellStyle name="Normal 6 8 2 5" xfId="3396" xr:uid="{273E0DEB-18D5-4215-B348-65D9BF97F051}"/>
    <cellStyle name="Normal 6 8 3" xfId="675" xr:uid="{DDA7BAED-BA3C-4035-9270-E07A6A176B1C}"/>
    <cellStyle name="Normal 6 8 3 2" xfId="1697" xr:uid="{7AFA625F-0000-4BE0-B70A-CE6550C22070}"/>
    <cellStyle name="Normal 6 8 3 3" xfId="3397" xr:uid="{44417D71-36FC-426F-8E96-48A5106A64A3}"/>
    <cellStyle name="Normal 6 8 3 4" xfId="3398" xr:uid="{CA3D597C-232D-470F-941F-0255082C8B38}"/>
    <cellStyle name="Normal 6 8 4" xfId="1698" xr:uid="{E0F2B6D5-C3B9-4E2C-90DF-6CECB560294B}"/>
    <cellStyle name="Normal 6 8 4 2" xfId="3399" xr:uid="{F371CABF-A5EC-4D32-B529-AB6E3B2BD1D7}"/>
    <cellStyle name="Normal 6 8 4 3" xfId="3400" xr:uid="{16AD355C-6EDE-43FB-A2E0-E9F16CD3A319}"/>
    <cellStyle name="Normal 6 8 4 4" xfId="3401" xr:uid="{592B4AA5-8C2B-4980-929A-7F245EDFF3EF}"/>
    <cellStyle name="Normal 6 8 5" xfId="3402" xr:uid="{1FEE626D-C52F-459C-BED5-A56EC4BEF0FD}"/>
    <cellStyle name="Normal 6 8 6" xfId="3403" xr:uid="{04F1D8A4-0E60-4031-86B2-3D10D5380963}"/>
    <cellStyle name="Normal 6 8 7" xfId="3404" xr:uid="{712FBFAA-1FA3-4FB2-B795-33699DCAFEC8}"/>
    <cellStyle name="Normal 6 9" xfId="346" xr:uid="{278C8C5F-5220-473D-BA16-BAC64E466D6C}"/>
    <cellStyle name="Normal 6 9 2" xfId="676" xr:uid="{2A166CF4-A4C3-4B8E-B9B2-519FC1551481}"/>
    <cellStyle name="Normal 6 9 2 2" xfId="1699" xr:uid="{AF023939-8736-4A73-AD94-B085A194D321}"/>
    <cellStyle name="Normal 6 9 2 3" xfId="3405" xr:uid="{D2F6F475-C6B3-4013-8EF3-DB1C4A530097}"/>
    <cellStyle name="Normal 6 9 2 4" xfId="3406" xr:uid="{F0215853-7576-483D-920D-B2DC73BC3CAC}"/>
    <cellStyle name="Normal 6 9 3" xfId="1700" xr:uid="{23BD9799-BAFB-402F-AD11-3DCC65F5C348}"/>
    <cellStyle name="Normal 6 9 3 2" xfId="3407" xr:uid="{F9D60220-9CFC-4F06-B85F-A0613EF5E36A}"/>
    <cellStyle name="Normal 6 9 3 3" xfId="3408" xr:uid="{E42E65C3-FE86-4921-AA1F-1960B77EC7C9}"/>
    <cellStyle name="Normal 6 9 3 4" xfId="3409" xr:uid="{D9AD5260-7E48-4035-A6A3-F4A81D8254C9}"/>
    <cellStyle name="Normal 6 9 4" xfId="3410" xr:uid="{27D568D3-D13D-46F7-921E-4845860D03F3}"/>
    <cellStyle name="Normal 6 9 5" xfId="3411" xr:uid="{8B025424-E66E-422B-B43B-4CCF2A326B22}"/>
    <cellStyle name="Normal 6 9 6" xfId="3412" xr:uid="{A4F62298-F2F8-4CA4-8E87-FB25496DFF53}"/>
    <cellStyle name="Normal 7" xfId="128" xr:uid="{0F6E4B30-1026-40B3-8C58-0F9E38801955}"/>
    <cellStyle name="Normal 7 10" xfId="1701" xr:uid="{7B896DB4-9DF6-483D-9CDE-2900326FADB7}"/>
    <cellStyle name="Normal 7 10 2" xfId="3413" xr:uid="{C0AB86CF-8E8D-4F30-8E0F-0CFF2DA3F2A1}"/>
    <cellStyle name="Normal 7 10 3" xfId="3414" xr:uid="{53A959FB-C33A-4C96-9121-29BB044BC4B5}"/>
    <cellStyle name="Normal 7 10 4" xfId="3415" xr:uid="{66872554-C138-4EEA-9607-8392B8D04E58}"/>
    <cellStyle name="Normal 7 11" xfId="3416" xr:uid="{C9C986A5-952A-4AC1-8900-9EB89FCB2278}"/>
    <cellStyle name="Normal 7 11 2" xfId="3417" xr:uid="{4A52E6EB-654E-4712-88BA-4E3D8C0775E5}"/>
    <cellStyle name="Normal 7 11 3" xfId="3418" xr:uid="{0B4C0CBF-AD08-4371-A90C-A729E154FD9D}"/>
    <cellStyle name="Normal 7 11 4" xfId="3419" xr:uid="{4BB311F3-DD58-4539-8428-0E2A814C8A34}"/>
    <cellStyle name="Normal 7 12" xfId="3420" xr:uid="{D1786CC5-8998-4AB1-98EA-F4456667612B}"/>
    <cellStyle name="Normal 7 12 2" xfId="3421" xr:uid="{2690FAC9-7422-4C45-927D-FF4661DF74B3}"/>
    <cellStyle name="Normal 7 13" xfId="3422" xr:uid="{D7D6C06D-809D-4F7A-8261-A33B1E03A955}"/>
    <cellStyle name="Normal 7 14" xfId="3423" xr:uid="{A195476A-06B6-43EF-AA07-C95C0A73CD35}"/>
    <cellStyle name="Normal 7 15" xfId="3424" xr:uid="{08325B1C-2D8A-4D11-B211-2C9FE62818AA}"/>
    <cellStyle name="Normal 7 2" xfId="129" xr:uid="{A7BD7E15-5813-4ED9-BE82-511548372286}"/>
    <cellStyle name="Normal 7 2 10" xfId="3425" xr:uid="{43C4D2ED-1023-4F06-8F79-4193BDF80C79}"/>
    <cellStyle name="Normal 7 2 11" xfId="3426" xr:uid="{FEDB8912-BBB2-40C9-8D99-299F6F892FF6}"/>
    <cellStyle name="Normal 7 2 2" xfId="130" xr:uid="{7BFA4966-1D00-468D-8944-8287FED2EE00}"/>
    <cellStyle name="Normal 7 2 2 2" xfId="131" xr:uid="{2D511DB6-1E38-4C3A-864C-73F59602700C}"/>
    <cellStyle name="Normal 7 2 2 2 2" xfId="347" xr:uid="{1D1B207C-70C3-4406-90F3-95AA3227FD13}"/>
    <cellStyle name="Normal 7 2 2 2 2 2" xfId="677" xr:uid="{039D36E1-FD71-4DCF-9F42-D564569D169D}"/>
    <cellStyle name="Normal 7 2 2 2 2 2 2" xfId="678" xr:uid="{38691EC8-3D4F-4ADE-938C-6C27A35FECFD}"/>
    <cellStyle name="Normal 7 2 2 2 2 2 2 2" xfId="1702" xr:uid="{4B9BEE59-6938-4FE8-A3B4-B9A0E04EFE24}"/>
    <cellStyle name="Normal 7 2 2 2 2 2 2 2 2" xfId="1703" xr:uid="{4315173C-A528-4AC9-8179-54B0BE9909D8}"/>
    <cellStyle name="Normal 7 2 2 2 2 2 2 3" xfId="1704" xr:uid="{EDA7AFC9-1474-43EB-B021-CC80E01ECE05}"/>
    <cellStyle name="Normal 7 2 2 2 2 2 3" xfId="1705" xr:uid="{9BC135B6-DF6B-4DBA-AB2B-BCEE37135B23}"/>
    <cellStyle name="Normal 7 2 2 2 2 2 3 2" xfId="1706" xr:uid="{A84BDDB9-C419-4C17-BD0A-5CB71C2C9B41}"/>
    <cellStyle name="Normal 7 2 2 2 2 2 4" xfId="1707" xr:uid="{C48DC8D9-36A4-4D6A-83F5-3131C6307B80}"/>
    <cellStyle name="Normal 7 2 2 2 2 3" xfId="679" xr:uid="{1B1B295A-EA8E-438F-83B4-70BBA9EBCA2B}"/>
    <cellStyle name="Normal 7 2 2 2 2 3 2" xfId="1708" xr:uid="{7517F344-4901-4355-98C6-AC40DC7017D2}"/>
    <cellStyle name="Normal 7 2 2 2 2 3 2 2" xfId="1709" xr:uid="{53DC03E0-6E4B-41E0-81B3-F27519EA78B3}"/>
    <cellStyle name="Normal 7 2 2 2 2 3 3" xfId="1710" xr:uid="{06073318-75F5-4E86-B8EF-F744D3BA899D}"/>
    <cellStyle name="Normal 7 2 2 2 2 3 4" xfId="3427" xr:uid="{E795056A-D184-4BC3-8E65-3C32505D85C4}"/>
    <cellStyle name="Normal 7 2 2 2 2 4" xfId="1711" xr:uid="{EDE4364F-AE23-4577-B851-D763437DE56A}"/>
    <cellStyle name="Normal 7 2 2 2 2 4 2" xfId="1712" xr:uid="{5ABBF775-8E93-4D92-9852-397F251A1CC2}"/>
    <cellStyle name="Normal 7 2 2 2 2 5" xfId="1713" xr:uid="{6A175BC7-4011-4DA9-AB94-59A7BE7B8A4F}"/>
    <cellStyle name="Normal 7 2 2 2 2 6" xfId="3428" xr:uid="{C0959B18-249A-466B-9520-EAB6A217B9A5}"/>
    <cellStyle name="Normal 7 2 2 2 3" xfId="348" xr:uid="{19B59A10-266F-48C4-8D3C-28531BCAFA87}"/>
    <cellStyle name="Normal 7 2 2 2 3 2" xfId="680" xr:uid="{000AFF92-1AEA-48AF-9B75-C33D0A90420C}"/>
    <cellStyle name="Normal 7 2 2 2 3 2 2" xfId="681" xr:uid="{890E6406-41B7-4606-9D93-7D4E8EF2B671}"/>
    <cellStyle name="Normal 7 2 2 2 3 2 2 2" xfId="1714" xr:uid="{5AC8DD1F-E85D-4CE9-8790-4F41C257F018}"/>
    <cellStyle name="Normal 7 2 2 2 3 2 2 2 2" xfId="1715" xr:uid="{B0893876-AEDF-4126-B3AE-F5E0D3AD0D10}"/>
    <cellStyle name="Normal 7 2 2 2 3 2 2 3" xfId="1716" xr:uid="{DFAD1796-9270-486E-969B-2D98542AE68A}"/>
    <cellStyle name="Normal 7 2 2 2 3 2 3" xfId="1717" xr:uid="{7B8ADB5F-E72F-418E-BCC2-2A1B0FBACD7F}"/>
    <cellStyle name="Normal 7 2 2 2 3 2 3 2" xfId="1718" xr:uid="{910F9F31-4657-40E9-AB7D-92F893DE1151}"/>
    <cellStyle name="Normal 7 2 2 2 3 2 4" xfId="1719" xr:uid="{A8FC733B-F542-4110-936F-A9E39A50A0B2}"/>
    <cellStyle name="Normal 7 2 2 2 3 3" xfId="682" xr:uid="{A16F8378-4F44-4447-A72A-AFB96C7ED57E}"/>
    <cellStyle name="Normal 7 2 2 2 3 3 2" xfId="1720" xr:uid="{564DED95-27D8-41CA-A262-A0B0F60B59D8}"/>
    <cellStyle name="Normal 7 2 2 2 3 3 2 2" xfId="1721" xr:uid="{1B6E6AA3-9745-4B19-88BB-25EFDD24CEBB}"/>
    <cellStyle name="Normal 7 2 2 2 3 3 3" xfId="1722" xr:uid="{ED0CE174-EF61-4E08-836C-8CD30BD7A571}"/>
    <cellStyle name="Normal 7 2 2 2 3 4" xfId="1723" xr:uid="{FE8F4BEF-5F3F-4FB9-9BB9-84A8C3C38FC9}"/>
    <cellStyle name="Normal 7 2 2 2 3 4 2" xfId="1724" xr:uid="{CCC33083-B6C2-4155-833E-2DD38EE3DD7E}"/>
    <cellStyle name="Normal 7 2 2 2 3 5" xfId="1725" xr:uid="{D72B6077-50FE-4510-A274-12F61D42F157}"/>
    <cellStyle name="Normal 7 2 2 2 4" xfId="683" xr:uid="{95A2B110-8AAC-4AA5-9D97-75B6AD6553E6}"/>
    <cellStyle name="Normal 7 2 2 2 4 2" xfId="684" xr:uid="{71F724D1-AC62-489F-87C8-E9E9ABC55974}"/>
    <cellStyle name="Normal 7 2 2 2 4 2 2" xfId="1726" xr:uid="{B0523995-D5D7-43A1-AB28-CFFF8729EA2B}"/>
    <cellStyle name="Normal 7 2 2 2 4 2 2 2" xfId="1727" xr:uid="{F587C033-4046-41CB-B2BE-AB9AA3720F3E}"/>
    <cellStyle name="Normal 7 2 2 2 4 2 3" xfId="1728" xr:uid="{DF7C1359-0364-4A79-BD49-AA6844608EEF}"/>
    <cellStyle name="Normal 7 2 2 2 4 3" xfId="1729" xr:uid="{FF7FA662-AF92-41FF-9F98-C413600F9C65}"/>
    <cellStyle name="Normal 7 2 2 2 4 3 2" xfId="1730" xr:uid="{DF2727FF-B346-4F47-8667-5853B0E31BDB}"/>
    <cellStyle name="Normal 7 2 2 2 4 4" xfId="1731" xr:uid="{D4CD64B1-FA6D-4FA0-8DFA-D5DE5E208491}"/>
    <cellStyle name="Normal 7 2 2 2 5" xfId="685" xr:uid="{C6AC8009-35FF-43FF-A4B8-3C3212FDC1A4}"/>
    <cellStyle name="Normal 7 2 2 2 5 2" xfId="1732" xr:uid="{2FCA4070-13EB-46A4-AEC2-9794090BC7F7}"/>
    <cellStyle name="Normal 7 2 2 2 5 2 2" xfId="1733" xr:uid="{D3DA05AD-27AC-4204-B7BC-38C1AB0FE6F7}"/>
    <cellStyle name="Normal 7 2 2 2 5 3" xfId="1734" xr:uid="{C672D922-7EAE-4D6A-B325-4A4BBC8D41DC}"/>
    <cellStyle name="Normal 7 2 2 2 5 4" xfId="3429" xr:uid="{91A60BA9-B2C9-4FA0-9A39-3A7BEF0A5B09}"/>
    <cellStyle name="Normal 7 2 2 2 6" xfId="1735" xr:uid="{B7E39B9F-53D6-449F-8B39-2FACCC26CA08}"/>
    <cellStyle name="Normal 7 2 2 2 6 2" xfId="1736" xr:uid="{629C1A4B-9980-4949-99B8-554DF1C6D314}"/>
    <cellStyle name="Normal 7 2 2 2 7" xfId="1737" xr:uid="{F62932C2-BB54-4EEF-98B7-EFEB4DF177DC}"/>
    <cellStyle name="Normal 7 2 2 2 8" xfId="3430" xr:uid="{F088C44D-721A-480B-B4C4-066358A94BB4}"/>
    <cellStyle name="Normal 7 2 2 3" xfId="349" xr:uid="{7C9337D5-86CF-49FC-BD55-A6A305D7FDAE}"/>
    <cellStyle name="Normal 7 2 2 3 2" xfId="686" xr:uid="{7C95958A-62F9-4C84-BB8F-597789E42A68}"/>
    <cellStyle name="Normal 7 2 2 3 2 2" xfId="687" xr:uid="{D4164BE3-9996-4466-BDD6-AD06C260A655}"/>
    <cellStyle name="Normal 7 2 2 3 2 2 2" xfId="1738" xr:uid="{7DECAC0E-A724-4CA5-9655-6D5F05C3D209}"/>
    <cellStyle name="Normal 7 2 2 3 2 2 2 2" xfId="1739" xr:uid="{97101E45-7357-43AB-9213-9A4CBA6B474A}"/>
    <cellStyle name="Normal 7 2 2 3 2 2 3" xfId="1740" xr:uid="{2A0921EA-663C-48A7-9329-DC44AA333E0C}"/>
    <cellStyle name="Normal 7 2 2 3 2 3" xfId="1741" xr:uid="{D938D7D1-F9AD-463A-8E8C-E318643BBCCD}"/>
    <cellStyle name="Normal 7 2 2 3 2 3 2" xfId="1742" xr:uid="{8E487421-ED3A-48A1-81AE-606FEE99105C}"/>
    <cellStyle name="Normal 7 2 2 3 2 4" xfId="1743" xr:uid="{9E6198C5-1FC6-4D08-9672-F683E996D624}"/>
    <cellStyle name="Normal 7 2 2 3 3" xfId="688" xr:uid="{1756893E-7DF9-4731-B1A5-C135906A73DE}"/>
    <cellStyle name="Normal 7 2 2 3 3 2" xfId="1744" xr:uid="{7E450F1B-0891-4B84-8AA0-B65578D5EC62}"/>
    <cellStyle name="Normal 7 2 2 3 3 2 2" xfId="1745" xr:uid="{2BCADF8A-07D7-4964-9017-24CD3DAFC7DD}"/>
    <cellStyle name="Normal 7 2 2 3 3 3" xfId="1746" xr:uid="{1601C014-7C62-49C8-B938-C0189378EEBB}"/>
    <cellStyle name="Normal 7 2 2 3 3 4" xfId="3431" xr:uid="{74285981-0537-4D50-A06B-B197CE36AE7D}"/>
    <cellStyle name="Normal 7 2 2 3 4" xfId="1747" xr:uid="{6E22E3DB-66C1-4560-BA4A-4B2D09EC6787}"/>
    <cellStyle name="Normal 7 2 2 3 4 2" xfId="1748" xr:uid="{BD64B403-FF1D-4758-988F-EB32B5CC8E79}"/>
    <cellStyle name="Normal 7 2 2 3 5" xfId="1749" xr:uid="{91B64C91-3A36-41DB-B34F-E675E6602589}"/>
    <cellStyle name="Normal 7 2 2 3 6" xfId="3432" xr:uid="{D3548719-C97F-415A-853F-583BF4DFC3DB}"/>
    <cellStyle name="Normal 7 2 2 4" xfId="350" xr:uid="{5C293FB2-7B12-4C34-AC56-77C3D39B149C}"/>
    <cellStyle name="Normal 7 2 2 4 2" xfId="689" xr:uid="{8590885F-DE53-420A-87DA-1C60F34126C0}"/>
    <cellStyle name="Normal 7 2 2 4 2 2" xfId="690" xr:uid="{64D78D4A-FD71-4FB1-B18E-36A9D4615A8F}"/>
    <cellStyle name="Normal 7 2 2 4 2 2 2" xfId="1750" xr:uid="{935595A6-A047-4561-8BBB-47E9C313D261}"/>
    <cellStyle name="Normal 7 2 2 4 2 2 2 2" xfId="1751" xr:uid="{3E2B1A5C-1E32-4B02-8B5E-7E3941A6DA5C}"/>
    <cellStyle name="Normal 7 2 2 4 2 2 3" xfId="1752" xr:uid="{5D8A8DC8-F57B-4C89-8CC7-658B5BA0A011}"/>
    <cellStyle name="Normal 7 2 2 4 2 3" xfId="1753" xr:uid="{778BC745-D203-4514-A34D-5D928C58D0D0}"/>
    <cellStyle name="Normal 7 2 2 4 2 3 2" xfId="1754" xr:uid="{5F13790E-76E2-49BD-9980-6D9E4DB0C757}"/>
    <cellStyle name="Normal 7 2 2 4 2 4" xfId="1755" xr:uid="{B517A450-04FF-45F3-819D-CCAD1DEF1894}"/>
    <cellStyle name="Normal 7 2 2 4 3" xfId="691" xr:uid="{F610D55F-A1F1-42E1-99ED-9F05A6D9A26E}"/>
    <cellStyle name="Normal 7 2 2 4 3 2" xfId="1756" xr:uid="{C4F7682B-A619-4CC7-80BB-503C940F600E}"/>
    <cellStyle name="Normal 7 2 2 4 3 2 2" xfId="1757" xr:uid="{E24F5C64-1C5D-4999-887B-9F4042B15C62}"/>
    <cellStyle name="Normal 7 2 2 4 3 3" xfId="1758" xr:uid="{CF237FA6-D4C5-42C3-B196-2CAF142AF529}"/>
    <cellStyle name="Normal 7 2 2 4 4" xfId="1759" xr:uid="{0ED569EA-C289-42AF-BC6F-F69904ABAAF7}"/>
    <cellStyle name="Normal 7 2 2 4 4 2" xfId="1760" xr:uid="{7FEE1740-BC45-4092-BE75-1BBF3F173DB4}"/>
    <cellStyle name="Normal 7 2 2 4 5" xfId="1761" xr:uid="{DFDC11A1-709C-453E-914B-EB3BD6D05F44}"/>
    <cellStyle name="Normal 7 2 2 5" xfId="351" xr:uid="{03F13453-3AB1-4FE5-B3C7-5FCD5AB94CFC}"/>
    <cellStyle name="Normal 7 2 2 5 2" xfId="692" xr:uid="{10E7A7C0-9361-4AEA-B092-5D66FE0407AC}"/>
    <cellStyle name="Normal 7 2 2 5 2 2" xfId="1762" xr:uid="{97DEE779-8210-4CE9-9A59-673F40307549}"/>
    <cellStyle name="Normal 7 2 2 5 2 2 2" xfId="1763" xr:uid="{E7960554-87AF-484D-8ACC-CD7E089B8C52}"/>
    <cellStyle name="Normal 7 2 2 5 2 3" xfId="1764" xr:uid="{80D6111D-F9EB-468C-AFE9-44A2B716C56F}"/>
    <cellStyle name="Normal 7 2 2 5 3" xfId="1765" xr:uid="{F4DB5ABD-BF02-4F17-BA95-C34F36A7D825}"/>
    <cellStyle name="Normal 7 2 2 5 3 2" xfId="1766" xr:uid="{73773C91-E5DF-4473-BC50-C4CACE046178}"/>
    <cellStyle name="Normal 7 2 2 5 4" xfId="1767" xr:uid="{DF792C2C-E649-45CA-8F1D-ED6FC0CF5987}"/>
    <cellStyle name="Normal 7 2 2 6" xfId="693" xr:uid="{AD80757A-D0BA-44F8-B397-0A2F1622E74D}"/>
    <cellStyle name="Normal 7 2 2 6 2" xfId="1768" xr:uid="{8697F9E5-04C1-450A-BFB8-CA9019F575E1}"/>
    <cellStyle name="Normal 7 2 2 6 2 2" xfId="1769" xr:uid="{5E6A3DA6-E127-462A-B451-0DDB798A86EA}"/>
    <cellStyle name="Normal 7 2 2 6 3" xfId="1770" xr:uid="{B9EEA396-6ED3-4C84-BC3D-7752AF7BFA02}"/>
    <cellStyle name="Normal 7 2 2 6 4" xfId="3433" xr:uid="{4B5F9871-655C-4069-BBED-E64FADC706B8}"/>
    <cellStyle name="Normal 7 2 2 7" xfId="1771" xr:uid="{07985820-BCFB-487E-B9F7-8385DC6F4A78}"/>
    <cellStyle name="Normal 7 2 2 7 2" xfId="1772" xr:uid="{8038AB90-F724-4FD2-B122-20D0D07DDDA2}"/>
    <cellStyle name="Normal 7 2 2 8" xfId="1773" xr:uid="{B43D4973-B233-4193-8E89-53D02E342C8B}"/>
    <cellStyle name="Normal 7 2 2 9" xfId="3434" xr:uid="{7BDA1AE6-F6A4-493A-921E-7015ADDCA132}"/>
    <cellStyle name="Normal 7 2 3" xfId="132" xr:uid="{E539096E-D82D-42EC-A99D-AB3916471415}"/>
    <cellStyle name="Normal 7 2 3 2" xfId="133" xr:uid="{E792BD91-90AF-437E-94E2-7C7B0E3EAA6E}"/>
    <cellStyle name="Normal 7 2 3 2 2" xfId="694" xr:uid="{C75C054D-618E-44FE-92A7-E1D11ED16CA2}"/>
    <cellStyle name="Normal 7 2 3 2 2 2" xfId="695" xr:uid="{80AB0F14-9B06-4204-ADA6-3E70E2682C74}"/>
    <cellStyle name="Normal 7 2 3 2 2 2 2" xfId="1774" xr:uid="{7CB03B96-0737-4885-9549-E5155947C0FF}"/>
    <cellStyle name="Normal 7 2 3 2 2 2 2 2" xfId="1775" xr:uid="{5A133424-DA13-4C49-A0BE-3F3A597F3399}"/>
    <cellStyle name="Normal 7 2 3 2 2 2 3" xfId="1776" xr:uid="{454B4A3A-8A96-4434-BF2F-240C81F9E607}"/>
    <cellStyle name="Normal 7 2 3 2 2 3" xfId="1777" xr:uid="{E562A8BA-6CFF-4704-9DCF-1099CB6230A9}"/>
    <cellStyle name="Normal 7 2 3 2 2 3 2" xfId="1778" xr:uid="{BCE123BF-51DB-4499-AEC8-5E7FF33A2C78}"/>
    <cellStyle name="Normal 7 2 3 2 2 4" xfId="1779" xr:uid="{C9431219-D323-4710-B90B-89F1C8287009}"/>
    <cellStyle name="Normal 7 2 3 2 3" xfId="696" xr:uid="{CD8B0A4E-543D-45EE-8243-905D90E0679B}"/>
    <cellStyle name="Normal 7 2 3 2 3 2" xfId="1780" xr:uid="{DBD30493-D852-45C9-83E1-3C6542C4BACB}"/>
    <cellStyle name="Normal 7 2 3 2 3 2 2" xfId="1781" xr:uid="{295AB098-D1BA-4D5C-9A34-D3945E53D030}"/>
    <cellStyle name="Normal 7 2 3 2 3 3" xfId="1782" xr:uid="{3F125C51-3997-4A03-8D13-D6CD47D6ED6C}"/>
    <cellStyle name="Normal 7 2 3 2 3 4" xfId="3435" xr:uid="{E33CD22E-6084-409F-B4C0-00367F64098B}"/>
    <cellStyle name="Normal 7 2 3 2 4" xfId="1783" xr:uid="{87169AA5-9155-41B5-BE6C-38C8CA5D02B1}"/>
    <cellStyle name="Normal 7 2 3 2 4 2" xfId="1784" xr:uid="{7A1C6F20-D3E4-4E98-B270-B1556A868E88}"/>
    <cellStyle name="Normal 7 2 3 2 5" xfId="1785" xr:uid="{ED965E90-2356-406E-AF3E-8E2146F8F713}"/>
    <cellStyle name="Normal 7 2 3 2 6" xfId="3436" xr:uid="{F5EF03D6-EDFB-4A00-AC55-D4B55ACBA8C2}"/>
    <cellStyle name="Normal 7 2 3 3" xfId="352" xr:uid="{CF6BE92A-0908-41B5-BC1E-AA60069D7639}"/>
    <cellStyle name="Normal 7 2 3 3 2" xfId="697" xr:uid="{815139B7-0A63-4CA5-8338-D1F1AD9DCA9A}"/>
    <cellStyle name="Normal 7 2 3 3 2 2" xfId="698" xr:uid="{C07B8436-A27D-44D7-BA2D-EADA63ADC0FF}"/>
    <cellStyle name="Normal 7 2 3 3 2 2 2" xfId="1786" xr:uid="{2FB93831-AAB4-4446-8514-5A5E615EB346}"/>
    <cellStyle name="Normal 7 2 3 3 2 2 2 2" xfId="1787" xr:uid="{E7D8D910-E8F9-4C50-99D0-BD51A7B48D25}"/>
    <cellStyle name="Normal 7 2 3 3 2 2 3" xfId="1788" xr:uid="{515E5370-FB46-4056-9C1C-C5B6FDF0F9F3}"/>
    <cellStyle name="Normal 7 2 3 3 2 3" xfId="1789" xr:uid="{9E46FF53-5481-4FCC-960B-06B4CA635854}"/>
    <cellStyle name="Normal 7 2 3 3 2 3 2" xfId="1790" xr:uid="{4136D278-9BF2-4B75-90EE-4CEB4245D39E}"/>
    <cellStyle name="Normal 7 2 3 3 2 4" xfId="1791" xr:uid="{B1C77191-AB06-47CC-BC4D-5049A901227B}"/>
    <cellStyle name="Normal 7 2 3 3 3" xfId="699" xr:uid="{194E83D8-9190-4EBD-8A42-48C2AB85EDF9}"/>
    <cellStyle name="Normal 7 2 3 3 3 2" xfId="1792" xr:uid="{41E14896-A0F0-4ACB-ACD7-1D6A40383AB6}"/>
    <cellStyle name="Normal 7 2 3 3 3 2 2" xfId="1793" xr:uid="{B33AB289-4251-4234-A780-AFC9DD2A4C4A}"/>
    <cellStyle name="Normal 7 2 3 3 3 3" xfId="1794" xr:uid="{89A1B0AB-2903-4680-9BA1-37C56AC28CCB}"/>
    <cellStyle name="Normal 7 2 3 3 4" xfId="1795" xr:uid="{1C4F4FA7-7986-4D03-827F-027021537B45}"/>
    <cellStyle name="Normal 7 2 3 3 4 2" xfId="1796" xr:uid="{879D2E77-7B24-42F7-94D1-C6DBE01D3B5E}"/>
    <cellStyle name="Normal 7 2 3 3 5" xfId="1797" xr:uid="{F97D3D36-2F56-4FC7-9A6A-67876F64B1F1}"/>
    <cellStyle name="Normal 7 2 3 4" xfId="353" xr:uid="{7B1E279E-1E40-4DA8-8DC4-4B6BAFBD36CE}"/>
    <cellStyle name="Normal 7 2 3 4 2" xfId="700" xr:uid="{83CECF62-7308-4805-8B71-65AC8C671910}"/>
    <cellStyle name="Normal 7 2 3 4 2 2" xfId="1798" xr:uid="{406FDDFD-ADF5-485A-9305-4C7EA9B97472}"/>
    <cellStyle name="Normal 7 2 3 4 2 2 2" xfId="1799" xr:uid="{C869C65F-3921-4DF6-BF5E-6BA14176BC4F}"/>
    <cellStyle name="Normal 7 2 3 4 2 3" xfId="1800" xr:uid="{8D65EA06-150C-49EF-BD23-C331FB45892A}"/>
    <cellStyle name="Normal 7 2 3 4 3" xfId="1801" xr:uid="{9E6AC8EA-8C39-4A9E-89CE-B0197A0CF144}"/>
    <cellStyle name="Normal 7 2 3 4 3 2" xfId="1802" xr:uid="{DC522626-60A7-4E79-AEF8-0D8E477D5E9A}"/>
    <cellStyle name="Normal 7 2 3 4 4" xfId="1803" xr:uid="{E16E0E0B-214D-4B11-B704-AAA3B3B693FF}"/>
    <cellStyle name="Normal 7 2 3 5" xfId="701" xr:uid="{1E21025B-0971-41E5-BAC1-CF4AC3EE1666}"/>
    <cellStyle name="Normal 7 2 3 5 2" xfId="1804" xr:uid="{66045AB0-6F8D-4435-B810-2179D9D76BD8}"/>
    <cellStyle name="Normal 7 2 3 5 2 2" xfId="1805" xr:uid="{21507195-651F-461D-AFCA-33E4834353BB}"/>
    <cellStyle name="Normal 7 2 3 5 3" xfId="1806" xr:uid="{12C5282D-3F11-4278-982C-2C9A28277DB3}"/>
    <cellStyle name="Normal 7 2 3 5 4" xfId="3437" xr:uid="{D8B66D4C-6B2A-4C96-9547-619A47F1BD12}"/>
    <cellStyle name="Normal 7 2 3 6" xfId="1807" xr:uid="{0167C246-80AD-4E42-B4D1-09C5427D8F74}"/>
    <cellStyle name="Normal 7 2 3 6 2" xfId="1808" xr:uid="{35BE365D-BE6A-4DA0-B57D-65011694D1D4}"/>
    <cellStyle name="Normal 7 2 3 7" xfId="1809" xr:uid="{5710DB03-8320-4ADC-93E7-6D0D770873CE}"/>
    <cellStyle name="Normal 7 2 3 8" xfId="3438" xr:uid="{5B5C42E8-AF75-479B-880C-42B5B060B2ED}"/>
    <cellStyle name="Normal 7 2 4" xfId="134" xr:uid="{2C619702-D4F4-405B-88A1-F1737B2ED6C3}"/>
    <cellStyle name="Normal 7 2 4 2" xfId="448" xr:uid="{B739B333-B72E-4298-B3A7-A8E939448B44}"/>
    <cellStyle name="Normal 7 2 4 2 2" xfId="702" xr:uid="{ABA68E5E-E55D-4A5F-A5C2-304566BE1822}"/>
    <cellStyle name="Normal 7 2 4 2 2 2" xfId="1810" xr:uid="{8E2BE3D3-C808-41E3-BA71-ABBD957024B5}"/>
    <cellStyle name="Normal 7 2 4 2 2 2 2" xfId="1811" xr:uid="{47D3FF98-1F18-47C8-A4CC-F7812B3C0F87}"/>
    <cellStyle name="Normal 7 2 4 2 2 3" xfId="1812" xr:uid="{B9357713-D8DE-45E1-8713-B6A3060FFFF0}"/>
    <cellStyle name="Normal 7 2 4 2 2 4" xfId="3439" xr:uid="{2A8F49C4-A190-40C4-87F9-1DCD285E421B}"/>
    <cellStyle name="Normal 7 2 4 2 3" xfId="1813" xr:uid="{5BF4694D-EBF4-4671-8654-025D1A4F3290}"/>
    <cellStyle name="Normal 7 2 4 2 3 2" xfId="1814" xr:uid="{2C692BB1-7B19-42A1-981D-606867C97E71}"/>
    <cellStyle name="Normal 7 2 4 2 4" xfId="1815" xr:uid="{E55B0FA8-8A3F-4F34-A6B8-A526602BD95B}"/>
    <cellStyle name="Normal 7 2 4 2 5" xfId="3440" xr:uid="{17B7A4EB-8C63-46F8-8F7F-84D580AC6188}"/>
    <cellStyle name="Normal 7 2 4 3" xfId="703" xr:uid="{E9A8F314-4A82-4911-BF1B-F8D3843A91FF}"/>
    <cellStyle name="Normal 7 2 4 3 2" xfId="1816" xr:uid="{19DD59F0-7143-495B-A41C-0B66FCF59C4E}"/>
    <cellStyle name="Normal 7 2 4 3 2 2" xfId="1817" xr:uid="{ADA399FC-EBD0-4711-A6BF-A98A86DACAA8}"/>
    <cellStyle name="Normal 7 2 4 3 3" xfId="1818" xr:uid="{E5A10895-B5C5-4063-B7BC-5617F1BE12CB}"/>
    <cellStyle name="Normal 7 2 4 3 4" xfId="3441" xr:uid="{BADB624A-9C4F-44BA-B967-5FF8B5A7B663}"/>
    <cellStyle name="Normal 7 2 4 4" xfId="1819" xr:uid="{0D6FF483-2F4F-4A29-AE88-ACE8FE2E5EDD}"/>
    <cellStyle name="Normal 7 2 4 4 2" xfId="1820" xr:uid="{5FC4AADD-0D7F-42BB-8D8F-C58270105299}"/>
    <cellStyle name="Normal 7 2 4 4 3" xfId="3442" xr:uid="{B0720503-FCC2-4590-9CB0-96F98AF95293}"/>
    <cellStyle name="Normal 7 2 4 4 4" xfId="3443" xr:uid="{D13FF5AB-68F1-48B1-A45D-E9ED26C8F7A8}"/>
    <cellStyle name="Normal 7 2 4 5" xfId="1821" xr:uid="{AA3C5084-34CD-4426-94F3-6DA6696E317C}"/>
    <cellStyle name="Normal 7 2 4 6" xfId="3444" xr:uid="{752B61E8-4953-4E99-8AC9-071349AA2D48}"/>
    <cellStyle name="Normal 7 2 4 7" xfId="3445" xr:uid="{E2D34C89-9E71-471F-9F2E-F6C4151182FA}"/>
    <cellStyle name="Normal 7 2 5" xfId="354" xr:uid="{A00D06D2-8409-4F31-8979-E9EBF9C5CF7A}"/>
    <cellStyle name="Normal 7 2 5 2" xfId="704" xr:uid="{660AED02-783B-41EB-BABC-4DED1CD79C1C}"/>
    <cellStyle name="Normal 7 2 5 2 2" xfId="705" xr:uid="{9382E259-A4D8-4521-8F1F-076684D978DC}"/>
    <cellStyle name="Normal 7 2 5 2 2 2" xfId="1822" xr:uid="{98FA1459-7F93-47F4-84AB-3D7E90526C09}"/>
    <cellStyle name="Normal 7 2 5 2 2 2 2" xfId="1823" xr:uid="{2A088853-52C8-4C9A-80C2-8AC58234FF6B}"/>
    <cellStyle name="Normal 7 2 5 2 2 3" xfId="1824" xr:uid="{60A641E9-6518-4E12-97F6-CC24167FFAF8}"/>
    <cellStyle name="Normal 7 2 5 2 3" xfId="1825" xr:uid="{6328306F-C8E5-47CA-A889-6C26D22D7D75}"/>
    <cellStyle name="Normal 7 2 5 2 3 2" xfId="1826" xr:uid="{38FDF27E-8AC0-407E-83B1-AA075457CF03}"/>
    <cellStyle name="Normal 7 2 5 2 4" xfId="1827" xr:uid="{41F17839-5950-4B8A-B021-879B262D8A0E}"/>
    <cellStyle name="Normal 7 2 5 3" xfId="706" xr:uid="{85096E4F-A859-46F9-9F48-EA53D3741DB6}"/>
    <cellStyle name="Normal 7 2 5 3 2" xfId="1828" xr:uid="{B039E190-BDE9-4B51-90AD-6BE537B3072E}"/>
    <cellStyle name="Normal 7 2 5 3 2 2" xfId="1829" xr:uid="{4F126440-39E4-4D1F-8064-2468BED7DE9B}"/>
    <cellStyle name="Normal 7 2 5 3 3" xfId="1830" xr:uid="{26F88E62-7F31-430C-AA50-93C9066DCBE9}"/>
    <cellStyle name="Normal 7 2 5 3 4" xfId="3446" xr:uid="{FFF9A982-D2C8-41CB-9C0D-83A5A8F8CAF2}"/>
    <cellStyle name="Normal 7 2 5 4" xfId="1831" xr:uid="{9DD7C490-41AC-4626-AB9B-F65E0BCB1BB8}"/>
    <cellStyle name="Normal 7 2 5 4 2" xfId="1832" xr:uid="{B62EB78F-E0D3-4E1F-8CD8-9A3BA8D4112B}"/>
    <cellStyle name="Normal 7 2 5 5" xfId="1833" xr:uid="{23B05ED1-B29B-4032-AA36-C889A897265E}"/>
    <cellStyle name="Normal 7 2 5 6" xfId="3447" xr:uid="{6EF862B5-48F2-4CC3-9A9F-6170F23D5A2A}"/>
    <cellStyle name="Normal 7 2 6" xfId="355" xr:uid="{64FFAF67-DC48-48B3-96E4-53B4392AC9B2}"/>
    <cellStyle name="Normal 7 2 6 2" xfId="707" xr:uid="{628259C6-5B8E-4460-B7FB-8F5E4B00ACE1}"/>
    <cellStyle name="Normal 7 2 6 2 2" xfId="1834" xr:uid="{EC9D7165-A42D-45EE-8239-C6388E02B7B5}"/>
    <cellStyle name="Normal 7 2 6 2 2 2" xfId="1835" xr:uid="{FEE5D04A-4442-44C9-8E98-3FD04CDE06A6}"/>
    <cellStyle name="Normal 7 2 6 2 3" xfId="1836" xr:uid="{767633F7-AF24-468F-9927-39F7C4D4060A}"/>
    <cellStyle name="Normal 7 2 6 2 4" xfId="3448" xr:uid="{B85AC3FD-F321-4202-AC14-BDDF5CFF11D7}"/>
    <cellStyle name="Normal 7 2 6 3" xfId="1837" xr:uid="{0BE47A88-3DCC-421C-82BB-E7A73E8A4FB0}"/>
    <cellStyle name="Normal 7 2 6 3 2" xfId="1838" xr:uid="{9085610F-544E-401C-A2E3-BAD3AF88C734}"/>
    <cellStyle name="Normal 7 2 6 4" xfId="1839" xr:uid="{2EE5B94B-F99C-43BE-B8B3-D5428B094BCE}"/>
    <cellStyle name="Normal 7 2 6 5" xfId="3449" xr:uid="{632EB097-0295-43F4-A565-FEE497618F39}"/>
    <cellStyle name="Normal 7 2 7" xfId="708" xr:uid="{35A9C91E-7B29-4316-B613-7FDFD6DFFD3B}"/>
    <cellStyle name="Normal 7 2 7 2" xfId="1840" xr:uid="{C3F6551A-4330-4720-A5C5-58F43E1CA59C}"/>
    <cellStyle name="Normal 7 2 7 2 2" xfId="1841" xr:uid="{A9AE2A27-F266-4A9B-965B-BD11BF848C14}"/>
    <cellStyle name="Normal 7 2 7 2 3" xfId="4409" xr:uid="{181F32A7-64E7-4B60-9F3D-CEB768E2546B}"/>
    <cellStyle name="Normal 7 2 7 3" xfId="1842" xr:uid="{1503D2FA-D6ED-4C9C-BE71-2340552BFBB3}"/>
    <cellStyle name="Normal 7 2 7 4" xfId="3450" xr:uid="{2653A57F-1254-4265-91C8-A401B20BD44E}"/>
    <cellStyle name="Normal 7 2 7 4 2" xfId="4579" xr:uid="{06C2408F-A53C-4423-8E96-B25C60127CCE}"/>
    <cellStyle name="Normal 7 2 7 4 3" xfId="4686" xr:uid="{CBBC1356-AEE7-4649-83A9-B2D8ECAC96EB}"/>
    <cellStyle name="Normal 7 2 7 4 4" xfId="4608" xr:uid="{533A5E9B-96EA-4FF0-8C07-C4F6932338D9}"/>
    <cellStyle name="Normal 7 2 8" xfId="1843" xr:uid="{5349C7E8-5DDF-4E11-807C-E3868D5079F6}"/>
    <cellStyle name="Normal 7 2 8 2" xfId="1844" xr:uid="{9D600826-A217-435B-9C6E-40059297EEDD}"/>
    <cellStyle name="Normal 7 2 8 3" xfId="3451" xr:uid="{7F4A5D04-11F0-438F-BE48-2F81927ABD89}"/>
    <cellStyle name="Normal 7 2 8 4" xfId="3452" xr:uid="{6623C1D9-5CEB-46EE-A7A3-7B652F0769B2}"/>
    <cellStyle name="Normal 7 2 9" xfId="1845" xr:uid="{8D56367C-86BC-42AF-9482-F6EC16C5182B}"/>
    <cellStyle name="Normal 7 3" xfId="135" xr:uid="{A7BADD2A-44EE-40CB-ABE7-4F3972C328E1}"/>
    <cellStyle name="Normal 7 3 10" xfId="3453" xr:uid="{49FE6A52-19B6-4ED9-A802-FC4921A24606}"/>
    <cellStyle name="Normal 7 3 11" xfId="3454" xr:uid="{2FB57DA2-605F-4CB7-A3F5-5CAA919B839F}"/>
    <cellStyle name="Normal 7 3 2" xfId="136" xr:uid="{FF2CCE61-34D4-4908-AD69-B3EA94B7B679}"/>
    <cellStyle name="Normal 7 3 2 2" xfId="137" xr:uid="{FBDAB573-42A2-4501-B824-580836F82082}"/>
    <cellStyle name="Normal 7 3 2 2 2" xfId="356" xr:uid="{223F29DC-3402-42F7-966C-17F1649D9C4C}"/>
    <cellStyle name="Normal 7 3 2 2 2 2" xfId="709" xr:uid="{72874B63-8DAA-4A09-A539-AC8FDF253046}"/>
    <cellStyle name="Normal 7 3 2 2 2 2 2" xfId="1846" xr:uid="{B98FD109-0A3E-4037-AF9F-9F4CB14543F1}"/>
    <cellStyle name="Normal 7 3 2 2 2 2 2 2" xfId="1847" xr:uid="{5D90FDD4-4F36-47F9-9685-844B4E635941}"/>
    <cellStyle name="Normal 7 3 2 2 2 2 3" xfId="1848" xr:uid="{A7C7F004-265A-42BF-988E-6B1DD43650D2}"/>
    <cellStyle name="Normal 7 3 2 2 2 2 4" xfId="3455" xr:uid="{1062BD69-BE2A-4A84-B3AA-9D861CAC5E47}"/>
    <cellStyle name="Normal 7 3 2 2 2 3" xfId="1849" xr:uid="{A15CD3DD-676C-4CBD-95BB-A8175695748F}"/>
    <cellStyle name="Normal 7 3 2 2 2 3 2" xfId="1850" xr:uid="{B1D68A87-5BB1-45C3-B2E3-705F6E22D527}"/>
    <cellStyle name="Normal 7 3 2 2 2 3 3" xfId="3456" xr:uid="{185A3511-0EF1-48F4-931C-132C99EF055F}"/>
    <cellStyle name="Normal 7 3 2 2 2 3 4" xfId="3457" xr:uid="{4325CF03-3252-4A86-8636-DAFAFDDABA72}"/>
    <cellStyle name="Normal 7 3 2 2 2 4" xfId="1851" xr:uid="{FECBB185-756B-4FC0-A907-74D61F523D88}"/>
    <cellStyle name="Normal 7 3 2 2 2 5" xfId="3458" xr:uid="{658E6F59-8559-4C54-8144-770CB8881B91}"/>
    <cellStyle name="Normal 7 3 2 2 2 6" xfId="3459" xr:uid="{241FEABB-571D-4DE5-B8C4-F736F0411F89}"/>
    <cellStyle name="Normal 7 3 2 2 3" xfId="710" xr:uid="{FA26B53E-942D-4685-A1EC-1CC2369B3F1E}"/>
    <cellStyle name="Normal 7 3 2 2 3 2" xfId="1852" xr:uid="{124B6584-BC27-480A-B668-AF18A5DFAA99}"/>
    <cellStyle name="Normal 7 3 2 2 3 2 2" xfId="1853" xr:uid="{CE3A2371-C772-4C39-9370-DE2E1775D894}"/>
    <cellStyle name="Normal 7 3 2 2 3 2 3" xfId="3460" xr:uid="{97CDE384-790F-4000-94DC-F694B2D8EAFF}"/>
    <cellStyle name="Normal 7 3 2 2 3 2 4" xfId="3461" xr:uid="{B5A4C2B8-CB6D-4932-B3E4-8EB66ADC40D0}"/>
    <cellStyle name="Normal 7 3 2 2 3 3" xfId="1854" xr:uid="{892E355F-1955-4402-9312-E2D83D6A659C}"/>
    <cellStyle name="Normal 7 3 2 2 3 4" xfId="3462" xr:uid="{A4C3F212-7B59-45F4-820B-068E8A92D35E}"/>
    <cellStyle name="Normal 7 3 2 2 3 5" xfId="3463" xr:uid="{BA120B20-9BDA-45BC-995C-0691741661C6}"/>
    <cellStyle name="Normal 7 3 2 2 4" xfId="1855" xr:uid="{E5E9D32C-03BA-4E31-9135-3F9AB1CE37D5}"/>
    <cellStyle name="Normal 7 3 2 2 4 2" xfId="1856" xr:uid="{2024A31C-9483-4678-9F19-6315B80864BC}"/>
    <cellStyle name="Normal 7 3 2 2 4 3" xfId="3464" xr:uid="{3087DBB0-E68E-46E3-AC98-398A6B1D168E}"/>
    <cellStyle name="Normal 7 3 2 2 4 4" xfId="3465" xr:uid="{B05C382C-8007-4505-AECF-E5FDD827889D}"/>
    <cellStyle name="Normal 7 3 2 2 5" xfId="1857" xr:uid="{86FFB071-A430-423C-BF14-078860F5565E}"/>
    <cellStyle name="Normal 7 3 2 2 5 2" xfId="3466" xr:uid="{3ABAB01D-EAAD-44BE-A160-066F022E48AB}"/>
    <cellStyle name="Normal 7 3 2 2 5 3" xfId="3467" xr:uid="{F33143A1-E0D1-434E-B6F2-3FE5290D88C5}"/>
    <cellStyle name="Normal 7 3 2 2 5 4" xfId="3468" xr:uid="{5881B794-0986-4F9B-BAF8-5FE4A4C2ED64}"/>
    <cellStyle name="Normal 7 3 2 2 6" xfId="3469" xr:uid="{C6249F70-25A6-443E-8A13-E6DDB3E23039}"/>
    <cellStyle name="Normal 7 3 2 2 7" xfId="3470" xr:uid="{6D75A4AA-F12D-4CA6-87CB-70181BFFCF46}"/>
    <cellStyle name="Normal 7 3 2 2 8" xfId="3471" xr:uid="{4D80C218-5ED0-4149-BCA3-B56BF57A83F6}"/>
    <cellStyle name="Normal 7 3 2 3" xfId="357" xr:uid="{EC901500-1AA9-4C6D-A23E-42DAE3CAC9E5}"/>
    <cellStyle name="Normal 7 3 2 3 2" xfId="711" xr:uid="{889D22FA-1688-47BB-8BA1-B7C88F7E897D}"/>
    <cellStyle name="Normal 7 3 2 3 2 2" xfId="712" xr:uid="{45A58849-1ECA-4D8E-8C0F-0B6E959337EE}"/>
    <cellStyle name="Normal 7 3 2 3 2 2 2" xfId="1858" xr:uid="{F685C0C7-D3AA-4D30-B60F-65CE530DA366}"/>
    <cellStyle name="Normal 7 3 2 3 2 2 2 2" xfId="1859" xr:uid="{C1FBB2AE-7D5B-4F58-B0C6-A9D14093B2E2}"/>
    <cellStyle name="Normal 7 3 2 3 2 2 3" xfId="1860" xr:uid="{D733D32A-2641-4B8E-A937-86F7BDE09331}"/>
    <cellStyle name="Normal 7 3 2 3 2 3" xfId="1861" xr:uid="{D452243A-1D4C-4A5F-9A4B-1643881787B6}"/>
    <cellStyle name="Normal 7 3 2 3 2 3 2" xfId="1862" xr:uid="{CE5287D7-C6C5-4135-BC25-D7C6278C6FD3}"/>
    <cellStyle name="Normal 7 3 2 3 2 4" xfId="1863" xr:uid="{D72DD8C6-2B3E-4B4E-9D83-40D1B60F49E2}"/>
    <cellStyle name="Normal 7 3 2 3 3" xfId="713" xr:uid="{C0B7D0EE-838E-4217-A829-E3CFDD272491}"/>
    <cellStyle name="Normal 7 3 2 3 3 2" xfId="1864" xr:uid="{377D0C58-5CCE-4CC5-980F-5D09B691B0DA}"/>
    <cellStyle name="Normal 7 3 2 3 3 2 2" xfId="1865" xr:uid="{2896B737-E71D-4D01-B555-87D6CF48D199}"/>
    <cellStyle name="Normal 7 3 2 3 3 3" xfId="1866" xr:uid="{B27DAA7D-F58F-43B8-A912-3830CDC78766}"/>
    <cellStyle name="Normal 7 3 2 3 3 4" xfId="3472" xr:uid="{B3628F26-119F-4B1C-85BA-F6AEBADB6778}"/>
    <cellStyle name="Normal 7 3 2 3 4" xfId="1867" xr:uid="{4B365814-D5AB-40C5-9821-0FB77D765302}"/>
    <cellStyle name="Normal 7 3 2 3 4 2" xfId="1868" xr:uid="{AD38D725-E08A-4BBC-ABF5-7833CCA26C5F}"/>
    <cellStyle name="Normal 7 3 2 3 5" xfId="1869" xr:uid="{2295560D-1B76-4EAF-A919-E924E7848362}"/>
    <cellStyle name="Normal 7 3 2 3 6" xfId="3473" xr:uid="{113DC302-623A-49C0-8B57-A4906BD0DE61}"/>
    <cellStyle name="Normal 7 3 2 4" xfId="358" xr:uid="{0C690FD8-E381-4E5F-9F6E-968FFEC4FC32}"/>
    <cellStyle name="Normal 7 3 2 4 2" xfId="714" xr:uid="{0831813C-FAED-40B0-8C1E-4B02DCCD24A4}"/>
    <cellStyle name="Normal 7 3 2 4 2 2" xfId="1870" xr:uid="{1D8BE84B-9D69-4696-AC1A-8C8A270BDAD1}"/>
    <cellStyle name="Normal 7 3 2 4 2 2 2" xfId="1871" xr:uid="{B4FEFD74-CC23-4981-9F6D-DCAD012120A3}"/>
    <cellStyle name="Normal 7 3 2 4 2 3" xfId="1872" xr:uid="{6C904112-9E77-4F60-8162-04F97F4D517E}"/>
    <cellStyle name="Normal 7 3 2 4 2 4" xfId="3474" xr:uid="{89CA2835-BD00-4301-9E06-10B1ADA40898}"/>
    <cellStyle name="Normal 7 3 2 4 3" xfId="1873" xr:uid="{77E5C924-AA4A-40BD-BECB-1CDEF0B1CBF4}"/>
    <cellStyle name="Normal 7 3 2 4 3 2" xfId="1874" xr:uid="{28A5314D-C8FA-4529-942C-1612166B1F3C}"/>
    <cellStyle name="Normal 7 3 2 4 4" xfId="1875" xr:uid="{B5F51606-DB30-4BED-846E-CE903BB8E22E}"/>
    <cellStyle name="Normal 7 3 2 4 5" xfId="3475" xr:uid="{6D642F19-D36A-4AA3-8F4B-8A329700C7B2}"/>
    <cellStyle name="Normal 7 3 2 5" xfId="359" xr:uid="{959C368B-97BF-48CF-860F-10A942A276E1}"/>
    <cellStyle name="Normal 7 3 2 5 2" xfId="1876" xr:uid="{5C3A2E61-EBD0-4866-AA7D-52C635CEC32B}"/>
    <cellStyle name="Normal 7 3 2 5 2 2" xfId="1877" xr:uid="{F7FDC70F-B790-43BF-8A58-20CDACACCCEE}"/>
    <cellStyle name="Normal 7 3 2 5 3" xfId="1878" xr:uid="{64F9CA4B-6913-4C1C-A85C-52A9C63BB7F3}"/>
    <cellStyle name="Normal 7 3 2 5 4" xfId="3476" xr:uid="{F3FB2516-0FDC-41FC-8A4F-2F517D3B9C4A}"/>
    <cellStyle name="Normal 7 3 2 6" xfId="1879" xr:uid="{4DFAAE00-7561-43D8-AB10-37B6410C3FA0}"/>
    <cellStyle name="Normal 7 3 2 6 2" xfId="1880" xr:uid="{9523BEBC-90EB-4806-B368-525CF38015B3}"/>
    <cellStyle name="Normal 7 3 2 6 3" xfId="3477" xr:uid="{C7F388AA-1EC3-49E2-A1C1-EF428E4E210D}"/>
    <cellStyle name="Normal 7 3 2 6 4" xfId="3478" xr:uid="{00D6B60B-58D4-4035-831C-21ABD5B6032A}"/>
    <cellStyle name="Normal 7 3 2 7" xfId="1881" xr:uid="{D35CBB72-10F1-4A76-99EF-BF775353A499}"/>
    <cellStyle name="Normal 7 3 2 8" xfId="3479" xr:uid="{DD6590BB-E686-4262-A6C8-B50EE5CBEB90}"/>
    <cellStyle name="Normal 7 3 2 9" xfId="3480" xr:uid="{14B259C4-B2F2-4707-ACF9-C583B0FD723A}"/>
    <cellStyle name="Normal 7 3 3" xfId="138" xr:uid="{353B98D8-6281-40A0-A7C8-3E3AC636A89F}"/>
    <cellStyle name="Normal 7 3 3 2" xfId="139" xr:uid="{44AC9E12-1AC7-4632-A198-1FF0EBEECDE8}"/>
    <cellStyle name="Normal 7 3 3 2 2" xfId="715" xr:uid="{E85ADD45-AD47-4A3D-8AC0-20F2BB5D16E3}"/>
    <cellStyle name="Normal 7 3 3 2 2 2" xfId="1882" xr:uid="{23D657F3-497D-408C-B693-27F58B5A0301}"/>
    <cellStyle name="Normal 7 3 3 2 2 2 2" xfId="1883" xr:uid="{64EB8343-36EA-4770-BD71-14BFB37B7A25}"/>
    <cellStyle name="Normal 7 3 3 2 2 2 2 2" xfId="4484" xr:uid="{6C17DD83-8F7E-4F62-A83C-F92B11EA3B57}"/>
    <cellStyle name="Normal 7 3 3 2 2 2 3" xfId="4485" xr:uid="{532B287F-B005-48B0-888C-FBB35FFDE335}"/>
    <cellStyle name="Normal 7 3 3 2 2 3" xfId="1884" xr:uid="{7B031602-068D-4C2B-B6BE-04489FBA9E90}"/>
    <cellStyle name="Normal 7 3 3 2 2 3 2" xfId="4486" xr:uid="{F41BFEC0-B7D5-461B-844F-C896D1A12E3E}"/>
    <cellStyle name="Normal 7 3 3 2 2 4" xfId="3481" xr:uid="{963E01C8-9E35-4C1A-8FAF-E19AA1FC154E}"/>
    <cellStyle name="Normal 7 3 3 2 3" xfId="1885" xr:uid="{34BD45FE-7CDC-4F4B-AE9D-CD6AA965CF27}"/>
    <cellStyle name="Normal 7 3 3 2 3 2" xfId="1886" xr:uid="{A4B1FE39-8514-4CCA-9E7C-AB723F46A252}"/>
    <cellStyle name="Normal 7 3 3 2 3 2 2" xfId="4487" xr:uid="{7719D7EB-C2FC-42C7-945C-C5C378D6D433}"/>
    <cellStyle name="Normal 7 3 3 2 3 3" xfId="3482" xr:uid="{93E6ECF9-AB45-4337-8AC4-75D4C156CB9D}"/>
    <cellStyle name="Normal 7 3 3 2 3 4" xfId="3483" xr:uid="{A405B4C2-F636-4F6C-89E4-836E2DF34961}"/>
    <cellStyle name="Normal 7 3 3 2 4" xfId="1887" xr:uid="{9ACF54AF-170E-4D6A-8D15-905D5F72A0D6}"/>
    <cellStyle name="Normal 7 3 3 2 4 2" xfId="4488" xr:uid="{33F63C25-CD5C-4AC3-AC24-A86B5083AFFE}"/>
    <cellStyle name="Normal 7 3 3 2 5" xfId="3484" xr:uid="{C0CD9A64-489D-43F8-9A2B-2C319ECD368D}"/>
    <cellStyle name="Normal 7 3 3 2 6" xfId="3485" xr:uid="{5CE24B49-31C1-47EC-B278-17D4A4FB5422}"/>
    <cellStyle name="Normal 7 3 3 3" xfId="360" xr:uid="{50A5B779-652E-4DCD-B766-31AF46B0EACF}"/>
    <cellStyle name="Normal 7 3 3 3 2" xfId="1888" xr:uid="{FA6C272D-EBFA-4AA5-B131-B8ED262E7A47}"/>
    <cellStyle name="Normal 7 3 3 3 2 2" xfId="1889" xr:uid="{DD150FAB-D044-4940-B8D7-27C7C78DD56F}"/>
    <cellStyle name="Normal 7 3 3 3 2 2 2" xfId="4489" xr:uid="{8988F565-C1CF-4CB8-9A31-0097AB92CC55}"/>
    <cellStyle name="Normal 7 3 3 3 2 3" xfId="3486" xr:uid="{FE5C3E28-968A-44EF-AFC8-CF29B15B916C}"/>
    <cellStyle name="Normal 7 3 3 3 2 4" xfId="3487" xr:uid="{9573B941-5575-47CD-9D84-B2490DE4414A}"/>
    <cellStyle name="Normal 7 3 3 3 3" xfId="1890" xr:uid="{3FA666FC-78C0-4B36-88AB-17AFA1A7F100}"/>
    <cellStyle name="Normal 7 3 3 3 3 2" xfId="4490" xr:uid="{2A7B6667-6451-458D-9A62-0D3FB9E9505D}"/>
    <cellStyle name="Normal 7 3 3 3 4" xfId="3488" xr:uid="{7325CEB2-70D4-40A7-9360-54183FFF2A47}"/>
    <cellStyle name="Normal 7 3 3 3 5" xfId="3489" xr:uid="{542FF072-3840-4344-B14B-CEC42EDF75A4}"/>
    <cellStyle name="Normal 7 3 3 4" xfId="1891" xr:uid="{C8D7FC97-1EC9-4E79-803E-404B6A52598B}"/>
    <cellStyle name="Normal 7 3 3 4 2" xfId="1892" xr:uid="{A941DA95-296E-459B-B240-0FDFB43CBD9E}"/>
    <cellStyle name="Normal 7 3 3 4 2 2" xfId="4491" xr:uid="{5CB6209C-B59D-4606-9947-1ED85CA9C249}"/>
    <cellStyle name="Normal 7 3 3 4 3" xfId="3490" xr:uid="{81EF20C4-178B-45C3-B557-77620F39E0F7}"/>
    <cellStyle name="Normal 7 3 3 4 4" xfId="3491" xr:uid="{1B79D6CB-40DA-40F1-A3F0-28BA49F0FDDB}"/>
    <cellStyle name="Normal 7 3 3 5" xfId="1893" xr:uid="{8BD9D87E-359F-46D6-803D-AF9984C4EF07}"/>
    <cellStyle name="Normal 7 3 3 5 2" xfId="3492" xr:uid="{7FF22EFC-E2C5-47C2-AC21-C17C0C654D08}"/>
    <cellStyle name="Normal 7 3 3 5 3" xfId="3493" xr:uid="{0F04AE81-22F3-47DD-AB62-B39B17EF65FF}"/>
    <cellStyle name="Normal 7 3 3 5 4" xfId="3494" xr:uid="{3DD5D09C-650F-4444-B89A-E5812F4E532E}"/>
    <cellStyle name="Normal 7 3 3 6" xfId="3495" xr:uid="{AA230471-2109-459A-B36B-CCF6653C2E55}"/>
    <cellStyle name="Normal 7 3 3 7" xfId="3496" xr:uid="{11ED73EF-DE8D-439C-B759-5086C4A66BF6}"/>
    <cellStyle name="Normal 7 3 3 8" xfId="3497" xr:uid="{509C3B9D-1BAB-41F2-AD56-69941BFE41C8}"/>
    <cellStyle name="Normal 7 3 4" xfId="140" xr:uid="{DBC7F93A-2381-442B-8C58-7861A5DEC500}"/>
    <cellStyle name="Normal 7 3 4 2" xfId="716" xr:uid="{9A1CFF19-CA78-4366-8052-E99C7B74957A}"/>
    <cellStyle name="Normal 7 3 4 2 2" xfId="717" xr:uid="{C06490F2-7BFA-4311-BCA9-43C6F09C15B1}"/>
    <cellStyle name="Normal 7 3 4 2 2 2" xfId="1894" xr:uid="{C78F8BBC-2516-45CC-8FAD-11398B08D6EC}"/>
    <cellStyle name="Normal 7 3 4 2 2 2 2" xfId="1895" xr:uid="{9192D414-F2E1-4B7E-ACE4-A0F2FA8CE757}"/>
    <cellStyle name="Normal 7 3 4 2 2 3" xfId="1896" xr:uid="{2AC4C4C9-9650-4A6B-A67C-1346BECCD1A7}"/>
    <cellStyle name="Normal 7 3 4 2 2 4" xfId="3498" xr:uid="{CFE3E625-5AF6-46A7-B5DF-0B3A7A328F36}"/>
    <cellStyle name="Normal 7 3 4 2 3" xfId="1897" xr:uid="{387D2372-8C0A-4D20-92D8-FE2199556B2E}"/>
    <cellStyle name="Normal 7 3 4 2 3 2" xfId="1898" xr:uid="{E492F1FD-720F-4D09-9AF6-25BF60BEEBF2}"/>
    <cellStyle name="Normal 7 3 4 2 4" xfId="1899" xr:uid="{4370417B-99FF-4BC0-BD9F-0B4AB720AB96}"/>
    <cellStyle name="Normal 7 3 4 2 5" xfId="3499" xr:uid="{0985D7AE-0113-4982-AB1E-977A01EBB765}"/>
    <cellStyle name="Normal 7 3 4 3" xfId="718" xr:uid="{C2C51F05-6DBE-4619-92A0-5EB7FB76FDE5}"/>
    <cellStyle name="Normal 7 3 4 3 2" xfId="1900" xr:uid="{A93E71C9-4EA3-4377-A647-50D41A5DB37B}"/>
    <cellStyle name="Normal 7 3 4 3 2 2" xfId="1901" xr:uid="{F638A1F6-F4FF-4D96-9192-1129765F0E00}"/>
    <cellStyle name="Normal 7 3 4 3 3" xfId="1902" xr:uid="{4DA7F739-B905-4A14-9D02-5460F1918973}"/>
    <cellStyle name="Normal 7 3 4 3 4" xfId="3500" xr:uid="{70170B9D-3C8F-4B0A-8A6F-C731B052E78B}"/>
    <cellStyle name="Normal 7 3 4 4" xfId="1903" xr:uid="{8D413465-2CEE-4112-BF09-6F12B4BA4804}"/>
    <cellStyle name="Normal 7 3 4 4 2" xfId="1904" xr:uid="{49A4D4C3-D558-4868-A834-71C2FF7F0AEE}"/>
    <cellStyle name="Normal 7 3 4 4 3" xfId="3501" xr:uid="{8340790E-7825-4ADE-AE87-0CA36A507B84}"/>
    <cellStyle name="Normal 7 3 4 4 4" xfId="3502" xr:uid="{320ACB6A-C016-4DCD-8BFE-E658CA38479E}"/>
    <cellStyle name="Normal 7 3 4 5" xfId="1905" xr:uid="{CE332921-4012-4E0F-85D8-B40F4C227818}"/>
    <cellStyle name="Normal 7 3 4 6" xfId="3503" xr:uid="{B68DCAE7-F61D-4223-90FB-C127A038ED76}"/>
    <cellStyle name="Normal 7 3 4 7" xfId="3504" xr:uid="{3D0D2E45-7781-40F2-962E-0CDD3A1154CD}"/>
    <cellStyle name="Normal 7 3 5" xfId="361" xr:uid="{E44ACD0B-438A-4EBA-A49C-13CE55CDEAD6}"/>
    <cellStyle name="Normal 7 3 5 2" xfId="719" xr:uid="{4EC181BA-4116-43B3-B29F-C58C26B40B0C}"/>
    <cellStyle name="Normal 7 3 5 2 2" xfId="1906" xr:uid="{A60EFFB1-D9BE-4A98-9576-163CA65F5E1C}"/>
    <cellStyle name="Normal 7 3 5 2 2 2" xfId="1907" xr:uid="{7AA745CE-450D-46F5-A345-D7304A5CFE5E}"/>
    <cellStyle name="Normal 7 3 5 2 3" xfId="1908" xr:uid="{6BDECA17-1F92-44EE-B8FA-50C75111D833}"/>
    <cellStyle name="Normal 7 3 5 2 4" xfId="3505" xr:uid="{B0A051A9-7527-4E2C-A1EA-B182445E2752}"/>
    <cellStyle name="Normal 7 3 5 3" xfId="1909" xr:uid="{CE5C18B7-0744-41CD-839F-4493AEB1D335}"/>
    <cellStyle name="Normal 7 3 5 3 2" xfId="1910" xr:uid="{6B9F2168-088F-4FA5-9499-196B3C703CEE}"/>
    <cellStyle name="Normal 7 3 5 3 3" xfId="3506" xr:uid="{1B5A4754-B00E-4916-885D-19E323C2A638}"/>
    <cellStyle name="Normal 7 3 5 3 4" xfId="3507" xr:uid="{C7151D4A-F9ED-4FEE-99AA-32ADB9E1E2EE}"/>
    <cellStyle name="Normal 7 3 5 4" xfId="1911" xr:uid="{3595F479-115A-4789-9E60-6B8BB0DE74E4}"/>
    <cellStyle name="Normal 7 3 5 5" xfId="3508" xr:uid="{CA7C4358-BA2B-4F65-A06F-34AD204D3DE2}"/>
    <cellStyle name="Normal 7 3 5 6" xfId="3509" xr:uid="{3858AC43-8B1D-43E6-A005-456CAA50DA16}"/>
    <cellStyle name="Normal 7 3 6" xfId="362" xr:uid="{178F6F73-9A13-4125-A2F9-F43663866B3D}"/>
    <cellStyle name="Normal 7 3 6 2" xfId="1912" xr:uid="{72C1EFA8-CD51-4C2A-A431-1DC7052C9605}"/>
    <cellStyle name="Normal 7 3 6 2 2" xfId="1913" xr:uid="{47E8D0F2-6BB2-4292-B18C-4FFB3A8B1091}"/>
    <cellStyle name="Normal 7 3 6 2 3" xfId="3510" xr:uid="{D2A9EA6E-C605-4D50-B53A-FEC0C8F41035}"/>
    <cellStyle name="Normal 7 3 6 2 4" xfId="3511" xr:uid="{8BD9DA03-C489-4154-8E50-0D50DF7D8F14}"/>
    <cellStyle name="Normal 7 3 6 3" xfId="1914" xr:uid="{1408F327-9C8C-401A-A271-A49C2C042C1F}"/>
    <cellStyle name="Normal 7 3 6 4" xfId="3512" xr:uid="{F4DF1E92-6657-403D-8B17-E11213740B4B}"/>
    <cellStyle name="Normal 7 3 6 5" xfId="3513" xr:uid="{4668E179-D1E9-4BF7-A980-EA2534C13630}"/>
    <cellStyle name="Normal 7 3 7" xfId="1915" xr:uid="{3136093C-CF56-477F-9530-1781C0D6E39F}"/>
    <cellStyle name="Normal 7 3 7 2" xfId="1916" xr:uid="{3DED4539-D45C-4428-B33A-2B4D1087BFCE}"/>
    <cellStyle name="Normal 7 3 7 3" xfId="3514" xr:uid="{791DF3AC-5EA4-4512-BF19-20A23DD47F56}"/>
    <cellStyle name="Normal 7 3 7 4" xfId="3515" xr:uid="{207ABA21-5265-4445-B941-2C04D91BE55A}"/>
    <cellStyle name="Normal 7 3 8" xfId="1917" xr:uid="{1AA3B51F-43CD-4666-AA80-1D0564F31737}"/>
    <cellStyle name="Normal 7 3 8 2" xfId="3516" xr:uid="{8BF7C0F9-7954-455B-9AEC-3EE33B6F49C9}"/>
    <cellStyle name="Normal 7 3 8 3" xfId="3517" xr:uid="{E8A5271E-52D2-4C12-9EC7-403B9C05EDDF}"/>
    <cellStyle name="Normal 7 3 8 4" xfId="3518" xr:uid="{D68EEA72-EBAA-403C-A6FE-42640AA92771}"/>
    <cellStyle name="Normal 7 3 9" xfId="3519" xr:uid="{70F8ECFF-14D7-406C-A148-5C552C0D3131}"/>
    <cellStyle name="Normal 7 4" xfId="141" xr:uid="{EDCE8428-BCC3-4006-B090-89E8FD131DFE}"/>
    <cellStyle name="Normal 7 4 10" xfId="3520" xr:uid="{C83B8A3D-082D-4567-861B-99CA30A05138}"/>
    <cellStyle name="Normal 7 4 11" xfId="3521" xr:uid="{D56A52B8-44F2-4FA9-948B-6BB0CF16B29F}"/>
    <cellStyle name="Normal 7 4 2" xfId="142" xr:uid="{1D68D087-B875-46EE-82AE-4C24A20576CC}"/>
    <cellStyle name="Normal 7 4 2 2" xfId="363" xr:uid="{10299A74-885F-423C-A286-7B9F8801F460}"/>
    <cellStyle name="Normal 7 4 2 2 2" xfId="720" xr:uid="{B1284E80-68A3-4582-954C-40679B1FE11A}"/>
    <cellStyle name="Normal 7 4 2 2 2 2" xfId="721" xr:uid="{F2ABFFD9-AD12-4CE1-8A5B-A94A0CEB071C}"/>
    <cellStyle name="Normal 7 4 2 2 2 2 2" xfId="1918" xr:uid="{E4CE0D1E-5036-454D-87A7-9CB3A757E331}"/>
    <cellStyle name="Normal 7 4 2 2 2 2 3" xfId="3522" xr:uid="{3FF37D87-8FC5-4C3D-AE8B-140B30733E28}"/>
    <cellStyle name="Normal 7 4 2 2 2 2 4" xfId="3523" xr:uid="{C9CD96F1-1B6D-4DCE-B50B-B3624B89ED37}"/>
    <cellStyle name="Normal 7 4 2 2 2 3" xfId="1919" xr:uid="{891E97BA-8F80-4A42-BC33-862193884256}"/>
    <cellStyle name="Normal 7 4 2 2 2 3 2" xfId="3524" xr:uid="{8C7C0DAA-4735-469B-8215-8A627D420C92}"/>
    <cellStyle name="Normal 7 4 2 2 2 3 3" xfId="3525" xr:uid="{19685863-F368-4842-A4C5-243B6C4B860B}"/>
    <cellStyle name="Normal 7 4 2 2 2 3 4" xfId="3526" xr:uid="{A690D2CC-5E6F-404D-9AFF-CA44D6208010}"/>
    <cellStyle name="Normal 7 4 2 2 2 4" xfId="3527" xr:uid="{2E7093ED-057C-4AD2-87FA-FA4B3993DB95}"/>
    <cellStyle name="Normal 7 4 2 2 2 5" xfId="3528" xr:uid="{AF635AC2-D404-408A-8D48-840B22C916E3}"/>
    <cellStyle name="Normal 7 4 2 2 2 6" xfId="3529" xr:uid="{5F9C0EEF-40D8-4EF9-9F9C-6105056A10F7}"/>
    <cellStyle name="Normal 7 4 2 2 3" xfId="722" xr:uid="{67A2AADD-F960-4E4A-8267-DFDAE4873791}"/>
    <cellStyle name="Normal 7 4 2 2 3 2" xfId="1920" xr:uid="{04A85E79-9A18-4C0D-8005-5294675F244F}"/>
    <cellStyle name="Normal 7 4 2 2 3 2 2" xfId="3530" xr:uid="{1A8B8BA5-91F1-4363-8CBC-668DFE96B0AA}"/>
    <cellStyle name="Normal 7 4 2 2 3 2 3" xfId="3531" xr:uid="{32FBD228-11C7-4B50-9779-0249FF201EC5}"/>
    <cellStyle name="Normal 7 4 2 2 3 2 4" xfId="3532" xr:uid="{59EDC6A6-ADB2-47C0-83A8-54B8DEF80194}"/>
    <cellStyle name="Normal 7 4 2 2 3 3" xfId="3533" xr:uid="{A9E75A13-D516-4601-A950-956B508FD70D}"/>
    <cellStyle name="Normal 7 4 2 2 3 4" xfId="3534" xr:uid="{FE15AD83-D5F7-429F-B033-1725E4063BCF}"/>
    <cellStyle name="Normal 7 4 2 2 3 5" xfId="3535" xr:uid="{A4E12810-9039-4AA7-AC2D-1058CF6954A7}"/>
    <cellStyle name="Normal 7 4 2 2 4" xfId="1921" xr:uid="{74340895-1059-4966-BFC3-24609DE01419}"/>
    <cellStyle name="Normal 7 4 2 2 4 2" xfId="3536" xr:uid="{331623C7-4964-42DB-ADD0-7CB53FB25AA8}"/>
    <cellStyle name="Normal 7 4 2 2 4 3" xfId="3537" xr:uid="{0A75505B-A2D0-45B7-8E4C-7D6DD4C97AD3}"/>
    <cellStyle name="Normal 7 4 2 2 4 4" xfId="3538" xr:uid="{33668259-1FA3-47B3-8184-A081BB4BA3BD}"/>
    <cellStyle name="Normal 7 4 2 2 5" xfId="3539" xr:uid="{B78FFFBC-D0F8-4A52-AD2A-CCBD21D7D698}"/>
    <cellStyle name="Normal 7 4 2 2 5 2" xfId="3540" xr:uid="{2543C961-D42C-405C-81CB-AAAE9536CD7E}"/>
    <cellStyle name="Normal 7 4 2 2 5 3" xfId="3541" xr:uid="{42BC675E-39D6-4D45-9C97-97BBA0F424FF}"/>
    <cellStyle name="Normal 7 4 2 2 5 4" xfId="3542" xr:uid="{6F4E420A-9121-45CC-BD24-AE52E01CC0AA}"/>
    <cellStyle name="Normal 7 4 2 2 6" xfId="3543" xr:uid="{5E39149C-862C-4979-BE41-193501D96BE1}"/>
    <cellStyle name="Normal 7 4 2 2 7" xfId="3544" xr:uid="{0A9E84B4-1EA2-4C23-BC99-051D5F138C71}"/>
    <cellStyle name="Normal 7 4 2 2 8" xfId="3545" xr:uid="{E0B410F1-0C07-4107-9C1F-A8A344C1E5D2}"/>
    <cellStyle name="Normal 7 4 2 3" xfId="723" xr:uid="{6B9A78E5-A578-4E0D-9FE5-199433F8BA74}"/>
    <cellStyle name="Normal 7 4 2 3 2" xfId="724" xr:uid="{40A2D251-6920-4C06-91DF-C7B4BBB5B228}"/>
    <cellStyle name="Normal 7 4 2 3 2 2" xfId="725" xr:uid="{33809DEF-732D-4B15-AC89-7B89BFF37D78}"/>
    <cellStyle name="Normal 7 4 2 3 2 3" xfId="3546" xr:uid="{D7418DC9-1E7C-4A7C-8BCE-EB161CA314E2}"/>
    <cellStyle name="Normal 7 4 2 3 2 4" xfId="3547" xr:uid="{2A636765-E14C-4F23-9DA4-B415B95C168F}"/>
    <cellStyle name="Normal 7 4 2 3 3" xfId="726" xr:uid="{A966CB8C-8092-4B89-93B9-4962E5CC0B63}"/>
    <cellStyle name="Normal 7 4 2 3 3 2" xfId="3548" xr:uid="{73A6851C-DE34-41F5-85EA-EBD975688316}"/>
    <cellStyle name="Normal 7 4 2 3 3 3" xfId="3549" xr:uid="{EDF1720F-EB3C-4D94-BD78-D3682472F57A}"/>
    <cellStyle name="Normal 7 4 2 3 3 4" xfId="3550" xr:uid="{C9974F61-00C4-46AE-976C-837689A6215E}"/>
    <cellStyle name="Normal 7 4 2 3 4" xfId="3551" xr:uid="{F9F9A56D-30DC-46D2-894B-14324EA75107}"/>
    <cellStyle name="Normal 7 4 2 3 5" xfId="3552" xr:uid="{1F10B4AE-FFA1-495E-AB35-8FEA87133751}"/>
    <cellStyle name="Normal 7 4 2 3 6" xfId="3553" xr:uid="{7F6BBBA8-35F3-4099-91B9-3ACD09B50857}"/>
    <cellStyle name="Normal 7 4 2 4" xfId="727" xr:uid="{DF5B9DD5-229B-4C43-9130-4B9B96B89A84}"/>
    <cellStyle name="Normal 7 4 2 4 2" xfId="728" xr:uid="{054B31B6-712D-4DCC-950E-885F2CABD3E8}"/>
    <cellStyle name="Normal 7 4 2 4 2 2" xfId="3554" xr:uid="{D849D619-07B5-4469-AAFD-74B13519AABE}"/>
    <cellStyle name="Normal 7 4 2 4 2 3" xfId="3555" xr:uid="{4EB65111-5A60-485C-80B9-768C413F7CD8}"/>
    <cellStyle name="Normal 7 4 2 4 2 4" xfId="3556" xr:uid="{61071EAA-1A8C-4BC2-B561-75A69CE08796}"/>
    <cellStyle name="Normal 7 4 2 4 3" xfId="3557" xr:uid="{12CC141D-3F75-41A9-8DF8-4B38B980F4B5}"/>
    <cellStyle name="Normal 7 4 2 4 4" xfId="3558" xr:uid="{0A69B5EC-E8F1-43FD-8C52-793542CAB246}"/>
    <cellStyle name="Normal 7 4 2 4 5" xfId="3559" xr:uid="{4596E5F4-8920-449D-9AE6-4CBF3D2B0D24}"/>
    <cellStyle name="Normal 7 4 2 5" xfId="729" xr:uid="{2D8BD33D-8BB4-457E-90CE-6A16BF6131C0}"/>
    <cellStyle name="Normal 7 4 2 5 2" xfId="3560" xr:uid="{245A5315-1494-4106-867C-D41A702AE914}"/>
    <cellStyle name="Normal 7 4 2 5 3" xfId="3561" xr:uid="{EEEC4B0F-312F-4886-950C-6FE3F7A54C78}"/>
    <cellStyle name="Normal 7 4 2 5 4" xfId="3562" xr:uid="{624B8E8C-811F-457C-82C3-6476BD8EE83B}"/>
    <cellStyle name="Normal 7 4 2 6" xfId="3563" xr:uid="{83E3369A-EA72-4D44-B11F-66B29CEBEF20}"/>
    <cellStyle name="Normal 7 4 2 6 2" xfId="3564" xr:uid="{A75A0571-99B8-4EAE-BFD0-735C9A777F10}"/>
    <cellStyle name="Normal 7 4 2 6 3" xfId="3565" xr:uid="{7CE5C629-6470-4043-93AF-667C71625904}"/>
    <cellStyle name="Normal 7 4 2 6 4" xfId="3566" xr:uid="{0B840BD8-4986-4E3B-A115-3280783385DE}"/>
    <cellStyle name="Normal 7 4 2 7" xfId="3567" xr:uid="{E951C29F-3606-480D-8BB1-216183F52663}"/>
    <cellStyle name="Normal 7 4 2 8" xfId="3568" xr:uid="{E513C8BE-95A9-48A4-B301-4627783C5A7B}"/>
    <cellStyle name="Normal 7 4 2 9" xfId="3569" xr:uid="{D359BB85-9221-4B8F-9955-1B47A38C1FA9}"/>
    <cellStyle name="Normal 7 4 3" xfId="364" xr:uid="{1A4EFBDA-F86C-4458-8AC9-A47C9FCA2153}"/>
    <cellStyle name="Normal 7 4 3 2" xfId="730" xr:uid="{E5239107-16E2-4F52-BB75-7EDADC56C639}"/>
    <cellStyle name="Normal 7 4 3 2 2" xfId="731" xr:uid="{BEB05194-A798-48C9-B80D-F0E34B2EA5C9}"/>
    <cellStyle name="Normal 7 4 3 2 2 2" xfId="1922" xr:uid="{39DC9A7B-BDD6-405D-BCAF-B861E6BF5F9D}"/>
    <cellStyle name="Normal 7 4 3 2 2 2 2" xfId="1923" xr:uid="{067A66CE-5F7F-46F9-995F-2EED87A5B855}"/>
    <cellStyle name="Normal 7 4 3 2 2 3" xfId="1924" xr:uid="{06DB5BFF-1A79-43AF-949B-0FB3A8481329}"/>
    <cellStyle name="Normal 7 4 3 2 2 4" xfId="3570" xr:uid="{50C68BF9-D1BD-4D94-B670-769B19A4E415}"/>
    <cellStyle name="Normal 7 4 3 2 3" xfId="1925" xr:uid="{9448C985-99A2-4F3E-9EEB-C0EBDC1F4E06}"/>
    <cellStyle name="Normal 7 4 3 2 3 2" xfId="1926" xr:uid="{7D26D057-3756-43C5-9E1F-5C8E8E801517}"/>
    <cellStyle name="Normal 7 4 3 2 3 3" xfId="3571" xr:uid="{0761C24C-392D-44BA-ABD1-A060CBF7DD6C}"/>
    <cellStyle name="Normal 7 4 3 2 3 4" xfId="3572" xr:uid="{2D546D83-5E1D-4C1D-A4D9-2D4742F4ED7F}"/>
    <cellStyle name="Normal 7 4 3 2 4" xfId="1927" xr:uid="{739F9D82-D10A-40AE-A2EB-40C3EF765A71}"/>
    <cellStyle name="Normal 7 4 3 2 5" xfId="3573" xr:uid="{5004F5F1-1373-4348-9D93-24BC903EBA0F}"/>
    <cellStyle name="Normal 7 4 3 2 6" xfId="3574" xr:uid="{18EFC928-FB2E-4782-A94E-6BF95D1C22B1}"/>
    <cellStyle name="Normal 7 4 3 3" xfId="732" xr:uid="{BE55ABEC-66C8-46A8-87F0-426BEE18A5FB}"/>
    <cellStyle name="Normal 7 4 3 3 2" xfId="1928" xr:uid="{45CD3207-A115-42D8-B8B3-2C90C7418CE7}"/>
    <cellStyle name="Normal 7 4 3 3 2 2" xfId="1929" xr:uid="{235B1D06-45C7-4EBC-B972-EF8F3AB12D37}"/>
    <cellStyle name="Normal 7 4 3 3 2 3" xfId="3575" xr:uid="{84A758F2-14CC-4B36-B431-31B7C1685316}"/>
    <cellStyle name="Normal 7 4 3 3 2 4" xfId="3576" xr:uid="{DBEC0E2E-5031-43CF-B8F8-6DDA75BC5036}"/>
    <cellStyle name="Normal 7 4 3 3 3" xfId="1930" xr:uid="{5F1EF050-4D37-48E3-9593-A824EDA0F415}"/>
    <cellStyle name="Normal 7 4 3 3 4" xfId="3577" xr:uid="{33382FF6-F498-496E-ACF8-9608EB037DBD}"/>
    <cellStyle name="Normal 7 4 3 3 5" xfId="3578" xr:uid="{D74F6A33-1D91-411E-BDA4-6D05331CA2FA}"/>
    <cellStyle name="Normal 7 4 3 4" xfId="1931" xr:uid="{6CAA1890-E484-4BA5-AA3B-515262D83E9A}"/>
    <cellStyle name="Normal 7 4 3 4 2" xfId="1932" xr:uid="{A1633E7E-B099-41DB-8400-7E5BDD7C2D11}"/>
    <cellStyle name="Normal 7 4 3 4 3" xfId="3579" xr:uid="{C657C2BC-3BD4-4D83-84C8-260C5AEA4F5C}"/>
    <cellStyle name="Normal 7 4 3 4 4" xfId="3580" xr:uid="{7C350920-19D2-49F1-A005-C6446FABF7C8}"/>
    <cellStyle name="Normal 7 4 3 5" xfId="1933" xr:uid="{19B4CE83-724F-4D77-A0FC-7EDCB897E8E6}"/>
    <cellStyle name="Normal 7 4 3 5 2" xfId="3581" xr:uid="{827C62D2-DD73-4287-8EC8-F6125287024B}"/>
    <cellStyle name="Normal 7 4 3 5 3" xfId="3582" xr:uid="{EAEFC75D-F168-4786-B5EF-28860EF10118}"/>
    <cellStyle name="Normal 7 4 3 5 4" xfId="3583" xr:uid="{035E4272-B5F0-450E-80C0-3D19EC38BB0D}"/>
    <cellStyle name="Normal 7 4 3 6" xfId="3584" xr:uid="{EE14E76E-35FC-43BF-A4BE-8C4BC3A1F105}"/>
    <cellStyle name="Normal 7 4 3 7" xfId="3585" xr:uid="{D1B40DAD-388C-42E4-ADFA-8E21A190028E}"/>
    <cellStyle name="Normal 7 4 3 8" xfId="3586" xr:uid="{2F60FFB4-CC03-40F0-886C-30D769B946A4}"/>
    <cellStyle name="Normal 7 4 4" xfId="365" xr:uid="{B5210394-3912-4880-8618-B9047FD28C16}"/>
    <cellStyle name="Normal 7 4 4 2" xfId="733" xr:uid="{BA600359-C1F3-4B23-9BBA-E817BA359311}"/>
    <cellStyle name="Normal 7 4 4 2 2" xfId="734" xr:uid="{BD244F26-0EA6-42FE-A185-97408BF33EAD}"/>
    <cellStyle name="Normal 7 4 4 2 2 2" xfId="1934" xr:uid="{4977CEA3-CE55-4F52-A001-4184CCA8D40F}"/>
    <cellStyle name="Normal 7 4 4 2 2 3" xfId="3587" xr:uid="{7F2B6CC2-9DB9-47A8-BDEA-DF33E99E43E1}"/>
    <cellStyle name="Normal 7 4 4 2 2 4" xfId="3588" xr:uid="{0651A698-F909-4428-BB0A-2EDBF59AF058}"/>
    <cellStyle name="Normal 7 4 4 2 3" xfId="1935" xr:uid="{CA04BEE8-CA4C-45D8-A4FB-30A5036D8E26}"/>
    <cellStyle name="Normal 7 4 4 2 4" xfId="3589" xr:uid="{7BEF361D-E6FE-4890-9276-493F53869A1D}"/>
    <cellStyle name="Normal 7 4 4 2 5" xfId="3590" xr:uid="{2C6B565E-8F04-40BB-9D40-BC87435ECBD7}"/>
    <cellStyle name="Normal 7 4 4 3" xfId="735" xr:uid="{9F44DD5B-63DE-4F98-A4B3-27A990F021A1}"/>
    <cellStyle name="Normal 7 4 4 3 2" xfId="1936" xr:uid="{80E675CE-EDF8-4D99-8377-F4CF670A850D}"/>
    <cellStyle name="Normal 7 4 4 3 3" xfId="3591" xr:uid="{039005AB-A58C-48A5-9403-665F445319D1}"/>
    <cellStyle name="Normal 7 4 4 3 4" xfId="3592" xr:uid="{00AD2A28-3DD9-409F-9CBD-98E1A99ACB8B}"/>
    <cellStyle name="Normal 7 4 4 4" xfId="1937" xr:uid="{0A7EF626-F724-48A0-9AA2-7C08EFF39AB2}"/>
    <cellStyle name="Normal 7 4 4 4 2" xfId="3593" xr:uid="{3AD25F27-3383-4F10-9BD5-E8A7E4B3FBBE}"/>
    <cellStyle name="Normal 7 4 4 4 3" xfId="3594" xr:uid="{23825996-9CFC-44F8-B76B-9CB9A68D9D24}"/>
    <cellStyle name="Normal 7 4 4 4 4" xfId="3595" xr:uid="{CEB0AF27-0797-4A54-81FF-506B7074DD00}"/>
    <cellStyle name="Normal 7 4 4 5" xfId="3596" xr:uid="{E119836A-1FF9-4570-B335-A5C158DCE713}"/>
    <cellStyle name="Normal 7 4 4 6" xfId="3597" xr:uid="{78A979B1-7CBB-4D67-B525-0E12874D224C}"/>
    <cellStyle name="Normal 7 4 4 7" xfId="3598" xr:uid="{936E76C8-F6B4-4C08-B1C3-ECB09C02F87C}"/>
    <cellStyle name="Normal 7 4 5" xfId="366" xr:uid="{72A3EFBD-6D65-472D-8272-F2B1B218883D}"/>
    <cellStyle name="Normal 7 4 5 2" xfId="736" xr:uid="{5F7022E2-B156-4E56-B039-E4720020213F}"/>
    <cellStyle name="Normal 7 4 5 2 2" xfId="1938" xr:uid="{A92D4BF4-A293-455A-AE85-164A52F0B777}"/>
    <cellStyle name="Normal 7 4 5 2 3" xfId="3599" xr:uid="{521E656E-C988-46BC-AA32-760EFCF392BF}"/>
    <cellStyle name="Normal 7 4 5 2 4" xfId="3600" xr:uid="{1DEF72AF-D2EA-40D7-9007-E5B18CBEE8F2}"/>
    <cellStyle name="Normal 7 4 5 3" xfId="1939" xr:uid="{9846E983-9DF2-4F9D-98A7-65525228A5C8}"/>
    <cellStyle name="Normal 7 4 5 3 2" xfId="3601" xr:uid="{DD7DB3A8-2526-4D43-8B07-D8713BCD2DA8}"/>
    <cellStyle name="Normal 7 4 5 3 3" xfId="3602" xr:uid="{3E623589-FDA9-46A6-A4EE-809A0E0018A3}"/>
    <cellStyle name="Normal 7 4 5 3 4" xfId="3603" xr:uid="{7D2D4F43-D4BB-4772-9918-1F9951421330}"/>
    <cellStyle name="Normal 7 4 5 4" xfId="3604" xr:uid="{8C6FF4CF-540A-4810-B80F-BF3E7A2F7B91}"/>
    <cellStyle name="Normal 7 4 5 5" xfId="3605" xr:uid="{EB87C4AF-8116-4F55-95F5-54950456EE6F}"/>
    <cellStyle name="Normal 7 4 5 6" xfId="3606" xr:uid="{6E256FB1-D719-4305-A003-E6885364D0C0}"/>
    <cellStyle name="Normal 7 4 6" xfId="737" xr:uid="{ADD2F82A-851E-4CAE-9177-A585045B0AEE}"/>
    <cellStyle name="Normal 7 4 6 2" xfId="1940" xr:uid="{4E5110B0-5523-4EBB-85C9-021E851A40EE}"/>
    <cellStyle name="Normal 7 4 6 2 2" xfId="3607" xr:uid="{ADF0549D-2E5B-4463-A954-8FF5C3CE1349}"/>
    <cellStyle name="Normal 7 4 6 2 3" xfId="3608" xr:uid="{B2FD9D18-70AD-4F78-A7FD-46BB42D65E6F}"/>
    <cellStyle name="Normal 7 4 6 2 4" xfId="3609" xr:uid="{40E1DECC-406C-489B-BADC-247B146226F2}"/>
    <cellStyle name="Normal 7 4 6 3" xfId="3610" xr:uid="{BC88E0CD-4E59-4E7B-9AFF-CA86C1CB1EDA}"/>
    <cellStyle name="Normal 7 4 6 4" xfId="3611" xr:uid="{7453BF25-EE01-4B26-BE2E-ECF94F97368C}"/>
    <cellStyle name="Normal 7 4 6 5" xfId="3612" xr:uid="{C0389C56-8650-4671-B55F-D012781A76FF}"/>
    <cellStyle name="Normal 7 4 7" xfId="1941" xr:uid="{F5B7D205-542B-494A-8F2F-5C48DFCDF6D4}"/>
    <cellStyle name="Normal 7 4 7 2" xfId="3613" xr:uid="{D4E6626A-63A0-4AE4-97C4-A84E0121E3D6}"/>
    <cellStyle name="Normal 7 4 7 3" xfId="3614" xr:uid="{0F63E276-803D-4FE1-A0CD-42BB53F0EA42}"/>
    <cellStyle name="Normal 7 4 7 4" xfId="3615" xr:uid="{C96D9280-3448-4E78-9095-FA9BCDC0C265}"/>
    <cellStyle name="Normal 7 4 8" xfId="3616" xr:uid="{5D861868-031C-4878-A579-1542527E6EE2}"/>
    <cellStyle name="Normal 7 4 8 2" xfId="3617" xr:uid="{D8A3A2A4-6C6B-47C2-8629-6D1F1B0543CD}"/>
    <cellStyle name="Normal 7 4 8 3" xfId="3618" xr:uid="{991ED488-78FB-4B96-ACF9-436DCDBADB6B}"/>
    <cellStyle name="Normal 7 4 8 4" xfId="3619" xr:uid="{DDE21EFB-9AF9-4A2D-A9FB-F6A68A06502F}"/>
    <cellStyle name="Normal 7 4 9" xfId="3620" xr:uid="{332BBD77-EB73-496C-B4F7-9B3DB198BAB2}"/>
    <cellStyle name="Normal 7 5" xfId="143" xr:uid="{3C379C9E-DDC5-40B8-80F4-ED22F93FACA0}"/>
    <cellStyle name="Normal 7 5 2" xfId="144" xr:uid="{1C314688-8E79-4CF7-8BC8-EABCFAB0A8B8}"/>
    <cellStyle name="Normal 7 5 2 2" xfId="367" xr:uid="{431D8826-AB23-4106-9286-358041A8652A}"/>
    <cellStyle name="Normal 7 5 2 2 2" xfId="738" xr:uid="{D0155182-90C5-40A4-AE31-EA1C3B6CD966}"/>
    <cellStyle name="Normal 7 5 2 2 2 2" xfId="1942" xr:uid="{C14F944E-7494-4FE3-A709-063ACE5AB90E}"/>
    <cellStyle name="Normal 7 5 2 2 2 3" xfId="3621" xr:uid="{91C96289-B34B-48A0-A8EB-36ABE436FBE8}"/>
    <cellStyle name="Normal 7 5 2 2 2 4" xfId="3622" xr:uid="{4305543E-8B31-4FC9-9740-BCE8412AEBD8}"/>
    <cellStyle name="Normal 7 5 2 2 3" xfId="1943" xr:uid="{3A3E8714-FA46-4B1A-8D72-B5D2D5D41557}"/>
    <cellStyle name="Normal 7 5 2 2 3 2" xfId="3623" xr:uid="{1EF7DF7C-5B0C-4D0B-B4DE-663C05A04577}"/>
    <cellStyle name="Normal 7 5 2 2 3 3" xfId="3624" xr:uid="{E1C31F0B-089F-46D3-A005-61D2ED20C77B}"/>
    <cellStyle name="Normal 7 5 2 2 3 4" xfId="3625" xr:uid="{5028DC3F-744E-4B1C-B7B9-D38F7DF8DBF7}"/>
    <cellStyle name="Normal 7 5 2 2 4" xfId="3626" xr:uid="{B0C40776-0DD2-438E-A8BB-521F41A76867}"/>
    <cellStyle name="Normal 7 5 2 2 5" xfId="3627" xr:uid="{4349CC3B-0DB2-469A-89EA-315EE4103003}"/>
    <cellStyle name="Normal 7 5 2 2 6" xfId="3628" xr:uid="{062470EB-EE12-4B37-A8BE-129B794603C6}"/>
    <cellStyle name="Normal 7 5 2 3" xfId="739" xr:uid="{6B28BB1E-7BD3-434C-8AB7-33E699516B83}"/>
    <cellStyle name="Normal 7 5 2 3 2" xfId="1944" xr:uid="{F47FAE46-43B0-482B-996E-0455CA1B4325}"/>
    <cellStyle name="Normal 7 5 2 3 2 2" xfId="3629" xr:uid="{4E35D0E4-B163-4608-AA41-121F61895B48}"/>
    <cellStyle name="Normal 7 5 2 3 2 3" xfId="3630" xr:uid="{90BC33BE-B8C9-44EA-9B5D-1F2C7438FC64}"/>
    <cellStyle name="Normal 7 5 2 3 2 4" xfId="3631" xr:uid="{8CADDAD6-2DB2-4DC0-A2BA-922B7AA3E873}"/>
    <cellStyle name="Normal 7 5 2 3 3" xfId="3632" xr:uid="{414B5F9C-3DEF-484E-8C4F-277AEB04002A}"/>
    <cellStyle name="Normal 7 5 2 3 4" xfId="3633" xr:uid="{1A09111E-2363-486A-B5DD-0454FFCBD844}"/>
    <cellStyle name="Normal 7 5 2 3 5" xfId="3634" xr:uid="{B44F8489-6F43-4F16-821A-28C2FD667980}"/>
    <cellStyle name="Normal 7 5 2 4" xfId="1945" xr:uid="{4B92C631-8542-400E-A1DC-A69A6984504F}"/>
    <cellStyle name="Normal 7 5 2 4 2" xfId="3635" xr:uid="{2007EE8F-65B0-4FCA-97D7-4A44C7DD8B7B}"/>
    <cellStyle name="Normal 7 5 2 4 3" xfId="3636" xr:uid="{FE654379-C612-4E9C-888F-9D456DD55558}"/>
    <cellStyle name="Normal 7 5 2 4 4" xfId="3637" xr:uid="{9F3EEB33-E427-4C85-B750-9386E79E65CF}"/>
    <cellStyle name="Normal 7 5 2 5" xfId="3638" xr:uid="{AB77B71F-DB8A-4992-BB14-43F5D4E9D39B}"/>
    <cellStyle name="Normal 7 5 2 5 2" xfId="3639" xr:uid="{899716D0-0201-4C01-B553-3986F5F3961A}"/>
    <cellStyle name="Normal 7 5 2 5 3" xfId="3640" xr:uid="{56567981-BCEB-4B02-8781-158F8D7634BB}"/>
    <cellStyle name="Normal 7 5 2 5 4" xfId="3641" xr:uid="{7377A895-2709-4392-9025-7950CB7C6647}"/>
    <cellStyle name="Normal 7 5 2 6" xfId="3642" xr:uid="{9BC30198-497D-43D4-BBBA-B700BC57BB94}"/>
    <cellStyle name="Normal 7 5 2 7" xfId="3643" xr:uid="{FA441075-4DBF-461D-B3AE-FAB94FC2EA3D}"/>
    <cellStyle name="Normal 7 5 2 8" xfId="3644" xr:uid="{51FB5CA7-0D79-45EB-BCF6-968C7E41CA6A}"/>
    <cellStyle name="Normal 7 5 3" xfId="368" xr:uid="{76C110E7-E016-4AD8-802F-E12597E4826B}"/>
    <cellStyle name="Normal 7 5 3 2" xfId="740" xr:uid="{964754AB-DB1D-463D-B0E6-5172E1D213FB}"/>
    <cellStyle name="Normal 7 5 3 2 2" xfId="741" xr:uid="{35329B24-07B6-41CF-8565-CA63A8197BBF}"/>
    <cellStyle name="Normal 7 5 3 2 3" xfId="3645" xr:uid="{35B117C8-D07A-48CD-B013-C4762E2F2D89}"/>
    <cellStyle name="Normal 7 5 3 2 4" xfId="3646" xr:uid="{1ABB43BF-2D50-474E-A6A9-1AD458D95125}"/>
    <cellStyle name="Normal 7 5 3 3" xfId="742" xr:uid="{33A125CD-3502-4404-9E0A-EEE9A0877CC7}"/>
    <cellStyle name="Normal 7 5 3 3 2" xfId="3647" xr:uid="{268239DA-8EC5-4EAD-80F2-2812073B321A}"/>
    <cellStyle name="Normal 7 5 3 3 3" xfId="3648" xr:uid="{BA49A764-3E18-4C1A-BE0F-7329C610AE8C}"/>
    <cellStyle name="Normal 7 5 3 3 4" xfId="3649" xr:uid="{37B627AB-E44E-4CD9-B445-CDC2D73E1A2E}"/>
    <cellStyle name="Normal 7 5 3 4" xfId="3650" xr:uid="{B8A6C1D0-011C-4463-A9E3-3BA949FC9E1E}"/>
    <cellStyle name="Normal 7 5 3 5" xfId="3651" xr:uid="{92C22DF3-6614-44D7-B34F-DC4B7ADD8B02}"/>
    <cellStyle name="Normal 7 5 3 6" xfId="3652" xr:uid="{E55144CD-5BF8-484D-AEDF-14ED2A8714AE}"/>
    <cellStyle name="Normal 7 5 4" xfId="369" xr:uid="{A4EF415A-A569-40EC-B567-979DADD82D6D}"/>
    <cellStyle name="Normal 7 5 4 2" xfId="743" xr:uid="{BA70C3D5-3310-4672-A6F9-7DA15C83F458}"/>
    <cellStyle name="Normal 7 5 4 2 2" xfId="3653" xr:uid="{4E2D666D-3F9D-4E0A-892C-CD4E40CF3A26}"/>
    <cellStyle name="Normal 7 5 4 2 3" xfId="3654" xr:uid="{35237FDF-E5EB-42F4-97E8-8B68A19A5EDB}"/>
    <cellStyle name="Normal 7 5 4 2 4" xfId="3655" xr:uid="{8AB32046-454E-4351-A3C2-2558CD0B3F3B}"/>
    <cellStyle name="Normal 7 5 4 3" xfId="3656" xr:uid="{E7273C23-4C0A-4C42-86F2-DDEBD8D70514}"/>
    <cellStyle name="Normal 7 5 4 4" xfId="3657" xr:uid="{952EE321-EF5C-462A-9C9D-892CBB6DFA81}"/>
    <cellStyle name="Normal 7 5 4 5" xfId="3658" xr:uid="{2BD8371A-B2AD-4EE3-8679-763624A951C8}"/>
    <cellStyle name="Normal 7 5 5" xfId="744" xr:uid="{07EBF00F-A83A-4473-92DB-AF66C1D7FE42}"/>
    <cellStyle name="Normal 7 5 5 2" xfId="3659" xr:uid="{570AE702-9D1A-4CBE-ACF9-236316760CBA}"/>
    <cellStyle name="Normal 7 5 5 3" xfId="3660" xr:uid="{4D1A14AB-23E3-4D3C-90D7-1AEB379FACB5}"/>
    <cellStyle name="Normal 7 5 5 4" xfId="3661" xr:uid="{73266A5D-7AD9-4FB7-AE95-BCB172BB4501}"/>
    <cellStyle name="Normal 7 5 6" xfId="3662" xr:uid="{0A192E61-6E39-4D89-8A84-70B8CF5DCF79}"/>
    <cellStyle name="Normal 7 5 6 2" xfId="3663" xr:uid="{00585668-8EB5-4ABF-B313-B3B00B22AC67}"/>
    <cellStyle name="Normal 7 5 6 3" xfId="3664" xr:uid="{334CD7CF-FA9E-4835-AA68-5C676BA5A59D}"/>
    <cellStyle name="Normal 7 5 6 4" xfId="3665" xr:uid="{4BB6567F-0FDF-421D-94C4-4EBE08FA8961}"/>
    <cellStyle name="Normal 7 5 7" xfId="3666" xr:uid="{17052A8D-877D-43A8-96C2-BDF117A281C5}"/>
    <cellStyle name="Normal 7 5 8" xfId="3667" xr:uid="{06AEBDA0-7D5B-4D76-A84E-E1C6F06762F0}"/>
    <cellStyle name="Normal 7 5 9" xfId="3668" xr:uid="{6B7E1720-3B24-4B87-9F05-7B919476CBBD}"/>
    <cellStyle name="Normal 7 6" xfId="145" xr:uid="{776680ED-2472-4B1A-B109-666489E7C13B}"/>
    <cellStyle name="Normal 7 6 2" xfId="370" xr:uid="{5CD458A9-1DEF-455B-B6FA-20A83D7753AF}"/>
    <cellStyle name="Normal 7 6 2 2" xfId="745" xr:uid="{652E0880-F86A-482F-97AB-D636F8C18741}"/>
    <cellStyle name="Normal 7 6 2 2 2" xfId="1946" xr:uid="{CB3EDA06-0A1C-4772-9895-BCA353652777}"/>
    <cellStyle name="Normal 7 6 2 2 2 2" xfId="1947" xr:uid="{7E9D9615-F346-4136-8320-3E4365A797B3}"/>
    <cellStyle name="Normal 7 6 2 2 3" xfId="1948" xr:uid="{009C2817-DA66-4559-9739-301D8E9837DC}"/>
    <cellStyle name="Normal 7 6 2 2 4" xfId="3669" xr:uid="{BB4B5743-C738-4C2D-ADCF-753FB3E84D36}"/>
    <cellStyle name="Normal 7 6 2 3" xfId="1949" xr:uid="{57D67C5D-53B3-4C67-BCDD-C98002E977E4}"/>
    <cellStyle name="Normal 7 6 2 3 2" xfId="1950" xr:uid="{76A80DF5-F83E-473B-A1DF-4FB7D227122A}"/>
    <cellStyle name="Normal 7 6 2 3 3" xfId="3670" xr:uid="{875CF9F9-A45D-41AB-BCDB-E672B2F9B9D5}"/>
    <cellStyle name="Normal 7 6 2 3 4" xfId="3671" xr:uid="{463C773D-AB70-4233-AFD6-78F034849216}"/>
    <cellStyle name="Normal 7 6 2 4" xfId="1951" xr:uid="{1CACD261-66BB-486F-8D23-0A5E2636E42D}"/>
    <cellStyle name="Normal 7 6 2 5" xfId="3672" xr:uid="{85ABE0AB-D771-4A0B-9862-F8EB77B12A46}"/>
    <cellStyle name="Normal 7 6 2 6" xfId="3673" xr:uid="{FE5FCA5D-1807-4A27-B167-4968DE4DD160}"/>
    <cellStyle name="Normal 7 6 3" xfId="746" xr:uid="{1A9D4B77-9BFE-4901-9A17-71E6D70015BE}"/>
    <cellStyle name="Normal 7 6 3 2" xfId="1952" xr:uid="{095DB927-E1BD-4C41-ACA5-D0C61E2E70BE}"/>
    <cellStyle name="Normal 7 6 3 2 2" xfId="1953" xr:uid="{BA27AB37-F66F-4E88-B656-7A3A6696A3A9}"/>
    <cellStyle name="Normal 7 6 3 2 3" xfId="3674" xr:uid="{F5B146C6-9945-4A14-A738-D55C32DA4463}"/>
    <cellStyle name="Normal 7 6 3 2 4" xfId="3675" xr:uid="{34E3F421-E468-40C0-B487-3BCA3A8B11F3}"/>
    <cellStyle name="Normal 7 6 3 3" xfId="1954" xr:uid="{D80E236A-7D3F-4AA5-93B6-DD22E1B451CD}"/>
    <cellStyle name="Normal 7 6 3 4" xfId="3676" xr:uid="{052DD465-AC6E-44F8-BE41-E9EC505378F8}"/>
    <cellStyle name="Normal 7 6 3 5" xfId="3677" xr:uid="{26584015-EF24-4D17-86E1-20513FCC48FB}"/>
    <cellStyle name="Normal 7 6 4" xfId="1955" xr:uid="{3CAD3FDF-A4D6-4D2A-99AA-55E287E49BF2}"/>
    <cellStyle name="Normal 7 6 4 2" xfId="1956" xr:uid="{DBFF67F2-4D17-41A9-9BA2-422EBCE1D6B1}"/>
    <cellStyle name="Normal 7 6 4 3" xfId="3678" xr:uid="{08D8C005-4589-4DD0-8B1F-7FEAA234BCFA}"/>
    <cellStyle name="Normal 7 6 4 4" xfId="3679" xr:uid="{67D266EC-0A11-4532-918A-11E5BF620F61}"/>
    <cellStyle name="Normal 7 6 5" xfId="1957" xr:uid="{0F426BC3-6D10-4AFE-AB96-AD51FE6DD99B}"/>
    <cellStyle name="Normal 7 6 5 2" xfId="3680" xr:uid="{04D30D73-DC76-4D7D-81DB-82010E53E7C5}"/>
    <cellStyle name="Normal 7 6 5 3" xfId="3681" xr:uid="{7E40D3E5-EB3F-4DF5-865D-1A689FC3052A}"/>
    <cellStyle name="Normal 7 6 5 4" xfId="3682" xr:uid="{48CDA785-B472-4AC2-B6C7-D2BBF0BAB4DA}"/>
    <cellStyle name="Normal 7 6 6" xfId="3683" xr:uid="{0E5C94FD-7F2E-4F55-8B73-6ECE6DD87E03}"/>
    <cellStyle name="Normal 7 6 7" xfId="3684" xr:uid="{AECF1D0F-2485-4A47-BB26-573982474562}"/>
    <cellStyle name="Normal 7 6 8" xfId="3685" xr:uid="{005E8BE1-6141-4A76-962B-7E46E5CDA417}"/>
    <cellStyle name="Normal 7 7" xfId="371" xr:uid="{626C2600-91BF-4C1B-A837-F5579C45CA8C}"/>
    <cellStyle name="Normal 7 7 2" xfId="747" xr:uid="{64ABAB7A-1A88-48FE-8D20-ED3860E061FF}"/>
    <cellStyle name="Normal 7 7 2 2" xfId="748" xr:uid="{EB85BE1E-561B-44F6-A386-DECD477B8319}"/>
    <cellStyle name="Normal 7 7 2 2 2" xfId="1958" xr:uid="{B981715E-009F-429F-83ED-6BD69699D279}"/>
    <cellStyle name="Normal 7 7 2 2 3" xfId="3686" xr:uid="{0A6B3C63-4408-4326-8E57-F2B6B46D618A}"/>
    <cellStyle name="Normal 7 7 2 2 4" xfId="3687" xr:uid="{278571EC-89FA-421D-9E6B-6B4B6102409D}"/>
    <cellStyle name="Normal 7 7 2 3" xfId="1959" xr:uid="{067ECA95-7543-48BE-A12F-EDCB08A47E20}"/>
    <cellStyle name="Normal 7 7 2 4" xfId="3688" xr:uid="{F1D98B1D-CD8E-4E5F-AE55-E2895C4D725A}"/>
    <cellStyle name="Normal 7 7 2 5" xfId="3689" xr:uid="{572C831C-2D09-45C7-923E-0609280C96FF}"/>
    <cellStyle name="Normal 7 7 3" xfId="749" xr:uid="{E2B4A90D-5C53-4075-A2B0-8BF1DE2F0D91}"/>
    <cellStyle name="Normal 7 7 3 2" xfId="1960" xr:uid="{871C822A-B5E8-46E4-AA7F-2313F2601BCD}"/>
    <cellStyle name="Normal 7 7 3 3" xfId="3690" xr:uid="{A006E297-273A-43B2-B14D-4554B33F93CE}"/>
    <cellStyle name="Normal 7 7 3 4" xfId="3691" xr:uid="{8D856BDF-6FB6-4C35-AA9D-BF7FAA4C7D64}"/>
    <cellStyle name="Normal 7 7 4" xfId="1961" xr:uid="{C9893260-B327-4649-B29A-17D572FE52F3}"/>
    <cellStyle name="Normal 7 7 4 2" xfId="3692" xr:uid="{C2B049B6-52EF-4526-92DB-7FAB453CB7FA}"/>
    <cellStyle name="Normal 7 7 4 3" xfId="3693" xr:uid="{52A16193-6ADC-4024-8EFB-BD5DF7E58F39}"/>
    <cellStyle name="Normal 7 7 4 4" xfId="3694" xr:uid="{4E549560-C246-4DDF-954E-6A62D161EEC0}"/>
    <cellStyle name="Normal 7 7 5" xfId="3695" xr:uid="{D7D4C637-566C-4E53-B9B7-F7CC92CE7AEF}"/>
    <cellStyle name="Normal 7 7 6" xfId="3696" xr:uid="{CC2168D0-D857-4C2B-984D-909AAC3A09A7}"/>
    <cellStyle name="Normal 7 7 7" xfId="3697" xr:uid="{66987CC9-BEE7-4045-A4A8-3DC07CFDD1AB}"/>
    <cellStyle name="Normal 7 8" xfId="372" xr:uid="{3B4BA79C-6C92-426E-9693-F0B0C5AD24F9}"/>
    <cellStyle name="Normal 7 8 2" xfId="750" xr:uid="{2C3FB203-8C94-4918-A2FC-81A889870EA1}"/>
    <cellStyle name="Normal 7 8 2 2" xfId="1962" xr:uid="{FCA24CE4-17E2-443F-8F90-164081EE5FF1}"/>
    <cellStyle name="Normal 7 8 2 3" xfId="3698" xr:uid="{18EABC12-D977-4DCE-910C-3AD41AA95B15}"/>
    <cellStyle name="Normal 7 8 2 4" xfId="3699" xr:uid="{408F6DD3-B028-4FC2-BE31-3476C4A0C548}"/>
    <cellStyle name="Normal 7 8 3" xfId="1963" xr:uid="{D7C90381-719C-438C-81EA-69D5E3E2361C}"/>
    <cellStyle name="Normal 7 8 3 2" xfId="3700" xr:uid="{25E441BF-5871-4054-A0DC-4537CEA98701}"/>
    <cellStyle name="Normal 7 8 3 3" xfId="3701" xr:uid="{008F6328-2F4B-432F-B4EF-6C0491F6F9F8}"/>
    <cellStyle name="Normal 7 8 3 4" xfId="3702" xr:uid="{A80383E2-DCF1-474C-8FF4-0E0DEE546E51}"/>
    <cellStyle name="Normal 7 8 4" xfId="3703" xr:uid="{42C6715B-8615-48FB-A168-709EC806C118}"/>
    <cellStyle name="Normal 7 8 5" xfId="3704" xr:uid="{77A259CD-69AF-4379-934A-6262368EE8C7}"/>
    <cellStyle name="Normal 7 8 6" xfId="3705" xr:uid="{D261D928-7634-4067-8A9C-0C8EBE38135B}"/>
    <cellStyle name="Normal 7 9" xfId="373" xr:uid="{FFEB5611-2C1B-4739-ACBF-3E4D6DAE1B50}"/>
    <cellStyle name="Normal 7 9 2" xfId="1964" xr:uid="{0CFFD03A-D681-4F3A-8C6E-29B5037167C3}"/>
    <cellStyle name="Normal 7 9 2 2" xfId="3706" xr:uid="{177F1ED0-9A5C-43BE-A6D8-18879FCF4E18}"/>
    <cellStyle name="Normal 7 9 2 2 2" xfId="4408" xr:uid="{03142A18-7249-4920-B031-2AE3EDA9B73E}"/>
    <cellStyle name="Normal 7 9 2 2 3" xfId="4687" xr:uid="{86BAC23B-387F-4A78-8E48-26B313DC54DF}"/>
    <cellStyle name="Normal 7 9 2 3" xfId="3707" xr:uid="{D621028E-0512-491E-9B3F-0F7409B66240}"/>
    <cellStyle name="Normal 7 9 2 4" xfId="3708" xr:uid="{B52C1A49-BB06-4826-81C9-ADF7B617DBF1}"/>
    <cellStyle name="Normal 7 9 3" xfId="3709" xr:uid="{943E4AC6-0EA4-49E1-8C3D-7673CD8DBD28}"/>
    <cellStyle name="Normal 7 9 3 2" xfId="5342" xr:uid="{2F35D859-FB00-4912-89AA-5DBEF6E163EE}"/>
    <cellStyle name="Normal 7 9 4" xfId="3710" xr:uid="{C2389160-2D55-46FA-B19D-C62CBFBF9E78}"/>
    <cellStyle name="Normal 7 9 4 2" xfId="4578" xr:uid="{28107EE3-BE63-4115-BB3A-38FE37321C28}"/>
    <cellStyle name="Normal 7 9 4 3" xfId="4688" xr:uid="{12EF25CA-197E-4BAC-8F74-E436010DBDF3}"/>
    <cellStyle name="Normal 7 9 4 4" xfId="4607" xr:uid="{DE0DF06A-06DC-46AE-B547-DF3E36D56753}"/>
    <cellStyle name="Normal 7 9 5" xfId="3711" xr:uid="{1F9DB2C6-538F-4A3B-A9C0-C289A1C5C033}"/>
    <cellStyle name="Normal 8" xfId="146" xr:uid="{364897AB-657B-49CF-A5B4-3E82E858ECDF}"/>
    <cellStyle name="Normal 8 10" xfId="1965" xr:uid="{A31AF4EC-6180-4C7A-BB61-7A3A8A3C0B3F}"/>
    <cellStyle name="Normal 8 10 2" xfId="3712" xr:uid="{3E5932DF-9F22-4D19-9139-372195816FCD}"/>
    <cellStyle name="Normal 8 10 3" xfId="3713" xr:uid="{09F9E193-96CA-4EB5-B4BF-0C3113FCEAD0}"/>
    <cellStyle name="Normal 8 10 4" xfId="3714" xr:uid="{FC7AF540-BF46-452E-AE10-711EF6073205}"/>
    <cellStyle name="Normal 8 11" xfId="3715" xr:uid="{13F4E6D0-1EFE-4141-BD99-D06D9F226983}"/>
    <cellStyle name="Normal 8 11 2" xfId="3716" xr:uid="{3747902E-7651-401A-BB45-B13504A2ACA3}"/>
    <cellStyle name="Normal 8 11 3" xfId="3717" xr:uid="{EBCE8AE8-54D5-4CE6-8E81-F95797562E76}"/>
    <cellStyle name="Normal 8 11 4" xfId="3718" xr:uid="{702A536B-5EB7-4225-870B-9D5E9D9E6BB1}"/>
    <cellStyle name="Normal 8 12" xfId="3719" xr:uid="{C872F574-D61C-4F8C-9A18-625475EA1183}"/>
    <cellStyle name="Normal 8 12 2" xfId="3720" xr:uid="{D2BB5505-9EDC-4417-AE25-9C9DCD529553}"/>
    <cellStyle name="Normal 8 13" xfId="3721" xr:uid="{B1F1E543-6F10-4A7E-B0A5-63A0D8852A61}"/>
    <cellStyle name="Normal 8 14" xfId="3722" xr:uid="{FB12E0F1-6849-4EB6-9B8D-AD9505709A90}"/>
    <cellStyle name="Normal 8 15" xfId="3723" xr:uid="{8476ECFA-13F9-4EBA-8D0E-1488F1F6D8D4}"/>
    <cellStyle name="Normal 8 2" xfId="147" xr:uid="{ECE267CD-4B78-42C8-B88F-5B76CE336215}"/>
    <cellStyle name="Normal 8 2 10" xfId="3724" xr:uid="{A882CC48-36F6-47B7-880C-3A26C11072EF}"/>
    <cellStyle name="Normal 8 2 11" xfId="3725" xr:uid="{F75142D0-7B06-43F0-B42F-93B32F0C29C6}"/>
    <cellStyle name="Normal 8 2 2" xfId="148" xr:uid="{E2764BCF-EDD9-48CD-B2C6-7DD4D1453F5B}"/>
    <cellStyle name="Normal 8 2 2 2" xfId="149" xr:uid="{FE0B95A3-FD84-4743-87BB-A3945DF44920}"/>
    <cellStyle name="Normal 8 2 2 2 2" xfId="374" xr:uid="{C868C0FC-4567-4AB2-AEED-DB66A5C1C7D1}"/>
    <cellStyle name="Normal 8 2 2 2 2 2" xfId="751" xr:uid="{6C22FDD0-FD91-46FA-AA66-FDE36D6956F3}"/>
    <cellStyle name="Normal 8 2 2 2 2 2 2" xfId="752" xr:uid="{FF9A1607-0304-4803-866A-ABB98F836340}"/>
    <cellStyle name="Normal 8 2 2 2 2 2 2 2" xfId="1966" xr:uid="{2FC200F2-5803-46DB-998F-4CCD958B53EC}"/>
    <cellStyle name="Normal 8 2 2 2 2 2 2 2 2" xfId="1967" xr:uid="{D5AD350A-3FD9-4068-A18D-2A17CAC77E62}"/>
    <cellStyle name="Normal 8 2 2 2 2 2 2 3" xfId="1968" xr:uid="{48AD1AF0-64EC-482A-9514-E5A4AEFD469F}"/>
    <cellStyle name="Normal 8 2 2 2 2 2 3" xfId="1969" xr:uid="{C457EB50-7505-4487-9B97-E0239BAB7B7B}"/>
    <cellStyle name="Normal 8 2 2 2 2 2 3 2" xfId="1970" xr:uid="{EB9E7F99-8532-4241-8DB5-665875F46829}"/>
    <cellStyle name="Normal 8 2 2 2 2 2 4" xfId="1971" xr:uid="{15082116-961C-40AA-9927-3983512319C0}"/>
    <cellStyle name="Normal 8 2 2 2 2 3" xfId="753" xr:uid="{A192C7D3-BA55-4FBA-8485-5F09071CE038}"/>
    <cellStyle name="Normal 8 2 2 2 2 3 2" xfId="1972" xr:uid="{168F6F0D-758B-4F71-B94C-751846E38BE8}"/>
    <cellStyle name="Normal 8 2 2 2 2 3 2 2" xfId="1973" xr:uid="{059C87BA-E651-4D76-8F83-8BAE50FB8283}"/>
    <cellStyle name="Normal 8 2 2 2 2 3 3" xfId="1974" xr:uid="{930B4AEC-217F-4E17-9C42-08B554AD7293}"/>
    <cellStyle name="Normal 8 2 2 2 2 3 4" xfId="3726" xr:uid="{B1E4E131-EB0C-42D4-B032-40ABEB2305EB}"/>
    <cellStyle name="Normal 8 2 2 2 2 4" xfId="1975" xr:uid="{27E44910-36D5-472D-BC81-CF2FE7969069}"/>
    <cellStyle name="Normal 8 2 2 2 2 4 2" xfId="1976" xr:uid="{BED2EF5E-3E93-4694-8EC9-1CDB62418A9D}"/>
    <cellStyle name="Normal 8 2 2 2 2 5" xfId="1977" xr:uid="{4A30DA14-D51E-4106-AA4F-11E1F00DDA70}"/>
    <cellStyle name="Normal 8 2 2 2 2 6" xfId="3727" xr:uid="{87CC68C9-5882-4EFC-9596-C4F98F16B035}"/>
    <cellStyle name="Normal 8 2 2 2 3" xfId="375" xr:uid="{7CFC6D28-DF3B-4269-A5C3-E2B1DAF0B3DF}"/>
    <cellStyle name="Normal 8 2 2 2 3 2" xfId="754" xr:uid="{79D2B4FE-5DA7-4C29-9B52-4EAB795B46E0}"/>
    <cellStyle name="Normal 8 2 2 2 3 2 2" xfId="755" xr:uid="{E13ED45A-A66D-43B8-A592-32F64720D09E}"/>
    <cellStyle name="Normal 8 2 2 2 3 2 2 2" xfId="1978" xr:uid="{0B74B7B4-3ABD-401E-AF42-FDF5C8AC6035}"/>
    <cellStyle name="Normal 8 2 2 2 3 2 2 2 2" xfId="1979" xr:uid="{4BAF3718-A3F9-4D84-966C-52B8FAFB8AB7}"/>
    <cellStyle name="Normal 8 2 2 2 3 2 2 3" xfId="1980" xr:uid="{EA9EE31A-5233-4B91-9A51-305E8CB4C314}"/>
    <cellStyle name="Normal 8 2 2 2 3 2 3" xfId="1981" xr:uid="{34C118CE-0C60-4ED5-9DF3-395266800B75}"/>
    <cellStyle name="Normal 8 2 2 2 3 2 3 2" xfId="1982" xr:uid="{00698379-5447-4E11-BB7C-4A51CBCE8E33}"/>
    <cellStyle name="Normal 8 2 2 2 3 2 4" xfId="1983" xr:uid="{8D3F7B7C-C41C-4A35-96CB-F0BBC21AE287}"/>
    <cellStyle name="Normal 8 2 2 2 3 3" xfId="756" xr:uid="{34E63C70-A3D9-4D3D-80D1-3390D6EB6E30}"/>
    <cellStyle name="Normal 8 2 2 2 3 3 2" xfId="1984" xr:uid="{11FF0AE4-161A-43C3-A686-FF3FE4C383F2}"/>
    <cellStyle name="Normal 8 2 2 2 3 3 2 2" xfId="1985" xr:uid="{42C76AEB-5819-44EA-935D-8CBA58D7A6DD}"/>
    <cellStyle name="Normal 8 2 2 2 3 3 3" xfId="1986" xr:uid="{4EF72333-9D13-4DEA-A7CF-7A4DED3FE173}"/>
    <cellStyle name="Normal 8 2 2 2 3 4" xfId="1987" xr:uid="{F5EA8D97-E627-42E3-86EE-4F5B697992B8}"/>
    <cellStyle name="Normal 8 2 2 2 3 4 2" xfId="1988" xr:uid="{C1E28FDD-BD23-49E7-88F5-2624DF2E07FC}"/>
    <cellStyle name="Normal 8 2 2 2 3 5" xfId="1989" xr:uid="{0931EDD0-6F13-4E36-9207-3F68B4BB2227}"/>
    <cellStyle name="Normal 8 2 2 2 4" xfId="757" xr:uid="{F77F9BD0-87D1-4398-9AD9-616B04830B23}"/>
    <cellStyle name="Normal 8 2 2 2 4 2" xfId="758" xr:uid="{CC5AB64E-1107-4FD0-853F-BA2796498445}"/>
    <cellStyle name="Normal 8 2 2 2 4 2 2" xfId="1990" xr:uid="{8BE2DD61-BCD2-4176-A6DB-B2144AB1E4AF}"/>
    <cellStyle name="Normal 8 2 2 2 4 2 2 2" xfId="1991" xr:uid="{9DC2CF99-C324-48FB-8CBC-31FF1CAC6F84}"/>
    <cellStyle name="Normal 8 2 2 2 4 2 3" xfId="1992" xr:uid="{0E910DE5-FE63-4A71-B3CE-A7DED8215800}"/>
    <cellStyle name="Normal 8 2 2 2 4 3" xfId="1993" xr:uid="{66E17E21-6581-4943-8E7F-859A9BBA94F5}"/>
    <cellStyle name="Normal 8 2 2 2 4 3 2" xfId="1994" xr:uid="{C7A76900-6E64-4DC1-8211-252D65B19D0D}"/>
    <cellStyle name="Normal 8 2 2 2 4 4" xfId="1995" xr:uid="{1FE291EE-9B0E-4FEA-A0AF-983613537815}"/>
    <cellStyle name="Normal 8 2 2 2 5" xfId="759" xr:uid="{FE4356CB-F44E-409D-915F-B318E0C02389}"/>
    <cellStyle name="Normal 8 2 2 2 5 2" xfId="1996" xr:uid="{5EE67F7E-A470-4928-ABAA-FFCB98C6FB16}"/>
    <cellStyle name="Normal 8 2 2 2 5 2 2" xfId="1997" xr:uid="{2A65F4E3-69E1-4820-BC5F-4FB58CF6AD39}"/>
    <cellStyle name="Normal 8 2 2 2 5 3" xfId="1998" xr:uid="{2754FEDB-F218-406E-A5A4-B009F4B20321}"/>
    <cellStyle name="Normal 8 2 2 2 5 4" xfId="3728" xr:uid="{E717F04D-33FA-4507-AB40-A2B64CEECCAA}"/>
    <cellStyle name="Normal 8 2 2 2 6" xfId="1999" xr:uid="{A624A5EC-6109-4146-838C-563C2CC372B6}"/>
    <cellStyle name="Normal 8 2 2 2 6 2" xfId="2000" xr:uid="{6BFD0B3F-FF69-452C-BE76-14A37C155690}"/>
    <cellStyle name="Normal 8 2 2 2 7" xfId="2001" xr:uid="{FBD09ADC-90C9-4CA5-9CF7-B43A09AD691B}"/>
    <cellStyle name="Normal 8 2 2 2 8" xfId="3729" xr:uid="{FDFAFEA4-362A-4F6D-A580-5B08883CF5FA}"/>
    <cellStyle name="Normal 8 2 2 3" xfId="376" xr:uid="{B8D0A1E2-06DE-451B-962B-052E6606C9C0}"/>
    <cellStyle name="Normal 8 2 2 3 2" xfId="760" xr:uid="{9494DF79-5D9D-4038-B293-620774549DD3}"/>
    <cellStyle name="Normal 8 2 2 3 2 2" xfId="761" xr:uid="{BFA0B07D-7D73-41D0-89C5-200F909513D7}"/>
    <cellStyle name="Normal 8 2 2 3 2 2 2" xfId="2002" xr:uid="{6F98BD53-C942-491E-ACEF-EB8265893AC5}"/>
    <cellStyle name="Normal 8 2 2 3 2 2 2 2" xfId="2003" xr:uid="{77CE043F-85A4-4C8D-ABE7-EF6E3E1B9F5E}"/>
    <cellStyle name="Normal 8 2 2 3 2 2 3" xfId="2004" xr:uid="{846BCC41-B316-42EF-8970-2A7812B2BAE2}"/>
    <cellStyle name="Normal 8 2 2 3 2 3" xfId="2005" xr:uid="{8F3582FB-63C8-4AE0-B930-B033041468A3}"/>
    <cellStyle name="Normal 8 2 2 3 2 3 2" xfId="2006" xr:uid="{40330A13-94B4-4011-997E-99C5269A86D9}"/>
    <cellStyle name="Normal 8 2 2 3 2 4" xfId="2007" xr:uid="{268BCA8A-3447-4DDB-80F1-3EECA213D5C3}"/>
    <cellStyle name="Normal 8 2 2 3 3" xfId="762" xr:uid="{B7BD582A-D58E-4579-AEE2-912526D0589C}"/>
    <cellStyle name="Normal 8 2 2 3 3 2" xfId="2008" xr:uid="{8BAC5601-C712-4689-A532-FAFB08E07329}"/>
    <cellStyle name="Normal 8 2 2 3 3 2 2" xfId="2009" xr:uid="{56311B10-35E9-4BE0-BB00-50AE55FAC007}"/>
    <cellStyle name="Normal 8 2 2 3 3 3" xfId="2010" xr:uid="{810022F6-4985-4C3C-A609-F48938F10278}"/>
    <cellStyle name="Normal 8 2 2 3 3 4" xfId="3730" xr:uid="{259727FE-5D9F-42F2-A750-56BF1AA4FB7F}"/>
    <cellStyle name="Normal 8 2 2 3 4" xfId="2011" xr:uid="{56355CCC-6795-47FE-9F8E-DA1AB0653E35}"/>
    <cellStyle name="Normal 8 2 2 3 4 2" xfId="2012" xr:uid="{26381E2C-881B-480B-B23B-577764B18CE9}"/>
    <cellStyle name="Normal 8 2 2 3 5" xfId="2013" xr:uid="{925967B7-8FBE-4822-918A-64034ED94E0B}"/>
    <cellStyle name="Normal 8 2 2 3 6" xfId="3731" xr:uid="{588C7FC9-B450-466F-95F5-0219D20374E0}"/>
    <cellStyle name="Normal 8 2 2 4" xfId="377" xr:uid="{F97143E0-CB20-4889-A26A-B7AA9035E4F0}"/>
    <cellStyle name="Normal 8 2 2 4 2" xfId="763" xr:uid="{4D140CAE-E058-4F26-9A8A-3BBCB3B85F2D}"/>
    <cellStyle name="Normal 8 2 2 4 2 2" xfId="764" xr:uid="{E809F91F-A7BC-4C42-BDA3-0CDB9291190C}"/>
    <cellStyle name="Normal 8 2 2 4 2 2 2" xfId="2014" xr:uid="{B61F5DB5-A1FD-474F-9C14-D410280CD572}"/>
    <cellStyle name="Normal 8 2 2 4 2 2 2 2" xfId="2015" xr:uid="{7455F1A0-3599-45A4-A968-E19CFFA96708}"/>
    <cellStyle name="Normal 8 2 2 4 2 2 3" xfId="2016" xr:uid="{D430A7B3-0BAA-4B5B-906C-AA869E10856F}"/>
    <cellStyle name="Normal 8 2 2 4 2 3" xfId="2017" xr:uid="{F56C9F8E-D708-43D2-92F6-D604483AD002}"/>
    <cellStyle name="Normal 8 2 2 4 2 3 2" xfId="2018" xr:uid="{42A0EAF8-A10D-49E9-A78B-F9D8D7C9DB78}"/>
    <cellStyle name="Normal 8 2 2 4 2 4" xfId="2019" xr:uid="{71FD6C36-0329-43D7-9A38-F4A4338931B8}"/>
    <cellStyle name="Normal 8 2 2 4 3" xfId="765" xr:uid="{561617B8-CA4F-4465-9C17-6D09A23DD98F}"/>
    <cellStyle name="Normal 8 2 2 4 3 2" xfId="2020" xr:uid="{6D740092-E144-4DB6-BA19-5C128A370EF8}"/>
    <cellStyle name="Normal 8 2 2 4 3 2 2" xfId="2021" xr:uid="{6FA6B11C-3881-4088-BF93-A1247BB34E1C}"/>
    <cellStyle name="Normal 8 2 2 4 3 3" xfId="2022" xr:uid="{1969B8C1-216D-42D5-97FC-04B4E08A783D}"/>
    <cellStyle name="Normal 8 2 2 4 4" xfId="2023" xr:uid="{363C4B1F-A768-4C4F-AA4D-F429AE00E115}"/>
    <cellStyle name="Normal 8 2 2 4 4 2" xfId="2024" xr:uid="{2AD42132-2077-41F7-ACA9-14D495FEC60D}"/>
    <cellStyle name="Normal 8 2 2 4 5" xfId="2025" xr:uid="{73B4F744-AF34-41B7-8038-8E0AAA5E044B}"/>
    <cellStyle name="Normal 8 2 2 5" xfId="378" xr:uid="{E77C5972-832F-4CE3-B2B5-6F27B7FFDB0F}"/>
    <cellStyle name="Normal 8 2 2 5 2" xfId="766" xr:uid="{7B3E034D-F250-4F1D-8364-31870E9CFDB6}"/>
    <cellStyle name="Normal 8 2 2 5 2 2" xfId="2026" xr:uid="{6B3EBAB3-0D0F-447A-A410-AA3BE007B3C8}"/>
    <cellStyle name="Normal 8 2 2 5 2 2 2" xfId="2027" xr:uid="{DAD9DE7B-13D3-468D-A501-C9A949320EE3}"/>
    <cellStyle name="Normal 8 2 2 5 2 3" xfId="2028" xr:uid="{DF77DFF1-B8C2-4FA1-B0C1-CCB10DEF9828}"/>
    <cellStyle name="Normal 8 2 2 5 3" xfId="2029" xr:uid="{8329D93D-6CF3-49D5-AA79-BDBA4D73951D}"/>
    <cellStyle name="Normal 8 2 2 5 3 2" xfId="2030" xr:uid="{A99AA1BA-F204-4FB9-B3C1-823F5411D64E}"/>
    <cellStyle name="Normal 8 2 2 5 4" xfId="2031" xr:uid="{DD270F2D-6F31-4688-804B-6C7F10D3A22D}"/>
    <cellStyle name="Normal 8 2 2 6" xfId="767" xr:uid="{A50950E9-C0F7-4010-A35A-C0E09F0C5C17}"/>
    <cellStyle name="Normal 8 2 2 6 2" xfId="2032" xr:uid="{62E191E0-A021-4A4D-8ACB-A963A75C12AB}"/>
    <cellStyle name="Normal 8 2 2 6 2 2" xfId="2033" xr:uid="{CFFE3DD6-BEC7-4321-B302-0B841E0957A8}"/>
    <cellStyle name="Normal 8 2 2 6 3" xfId="2034" xr:uid="{1EF057EF-4995-490D-BDBD-00840BC925D5}"/>
    <cellStyle name="Normal 8 2 2 6 4" xfId="3732" xr:uid="{7BE16596-8180-4FFE-82C6-FB2747BFF350}"/>
    <cellStyle name="Normal 8 2 2 7" xfId="2035" xr:uid="{6E3860C6-1306-4A54-A983-29FA68C1F97E}"/>
    <cellStyle name="Normal 8 2 2 7 2" xfId="2036" xr:uid="{A58F7424-6538-462B-8B93-B45F39B7A9B5}"/>
    <cellStyle name="Normal 8 2 2 8" xfId="2037" xr:uid="{5B9A7C62-4332-4002-8D0A-71104CAF314D}"/>
    <cellStyle name="Normal 8 2 2 9" xfId="3733" xr:uid="{76F07DE4-F5CC-4223-BE21-B97EB5759EE8}"/>
    <cellStyle name="Normal 8 2 3" xfId="150" xr:uid="{468530B5-3E09-4082-BC66-646A585704D4}"/>
    <cellStyle name="Normal 8 2 3 2" xfId="151" xr:uid="{1B1E9623-544A-44BD-B506-B4AD7F418589}"/>
    <cellStyle name="Normal 8 2 3 2 2" xfId="768" xr:uid="{D881AF7F-B891-4F2C-9AFE-D669D5BD666C}"/>
    <cellStyle name="Normal 8 2 3 2 2 2" xfId="769" xr:uid="{3D2DA2C0-5040-48C4-BB26-FA1DA1D5793A}"/>
    <cellStyle name="Normal 8 2 3 2 2 2 2" xfId="2038" xr:uid="{718FC75B-B459-4E35-81D9-1119D92A3FEC}"/>
    <cellStyle name="Normal 8 2 3 2 2 2 2 2" xfId="2039" xr:uid="{B1A4282D-A6B2-407D-96A5-3A718AAE4954}"/>
    <cellStyle name="Normal 8 2 3 2 2 2 3" xfId="2040" xr:uid="{C18B185A-A3B2-4348-B83F-352737690568}"/>
    <cellStyle name="Normal 8 2 3 2 2 3" xfId="2041" xr:uid="{EBC5E273-4F48-42AC-8272-9F8B61083DD9}"/>
    <cellStyle name="Normal 8 2 3 2 2 3 2" xfId="2042" xr:uid="{873290D8-AFE8-4037-9C7D-F1DBF9322DB0}"/>
    <cellStyle name="Normal 8 2 3 2 2 4" xfId="2043" xr:uid="{0280BB68-4C00-4844-914B-60954532455D}"/>
    <cellStyle name="Normal 8 2 3 2 3" xfId="770" xr:uid="{A769476C-58FE-4D59-9777-243B236CDF7D}"/>
    <cellStyle name="Normal 8 2 3 2 3 2" xfId="2044" xr:uid="{AFB6C782-0BA7-43E9-8FA5-425C1822E879}"/>
    <cellStyle name="Normal 8 2 3 2 3 2 2" xfId="2045" xr:uid="{3CC4EB05-4CED-46DC-8C17-6C20C79DC80E}"/>
    <cellStyle name="Normal 8 2 3 2 3 3" xfId="2046" xr:uid="{359C8804-872F-4EAD-8072-AB90FB0AB343}"/>
    <cellStyle name="Normal 8 2 3 2 3 4" xfId="3734" xr:uid="{6C3FD22C-9E6B-4FC0-93FF-E48172391877}"/>
    <cellStyle name="Normal 8 2 3 2 4" xfId="2047" xr:uid="{EDB0FE4A-876D-4D40-878B-46B29C26A808}"/>
    <cellStyle name="Normal 8 2 3 2 4 2" xfId="2048" xr:uid="{952F4CA3-2FFA-4B5D-8642-054BA8DA36DC}"/>
    <cellStyle name="Normal 8 2 3 2 5" xfId="2049" xr:uid="{5227A07E-AE04-4568-9666-D2A05DE2CE98}"/>
    <cellStyle name="Normal 8 2 3 2 6" xfId="3735" xr:uid="{B1D3E749-B4DF-44CD-889B-C9932ABBB59C}"/>
    <cellStyle name="Normal 8 2 3 3" xfId="379" xr:uid="{09B8A335-D1B9-47E6-8FC0-5644AB7CE834}"/>
    <cellStyle name="Normal 8 2 3 3 2" xfId="771" xr:uid="{4B81F9BA-BA59-4D4A-A14E-7ED68B9892A4}"/>
    <cellStyle name="Normal 8 2 3 3 2 2" xfId="772" xr:uid="{3A0DD6C9-12B2-4003-A25A-858CB4BE588A}"/>
    <cellStyle name="Normal 8 2 3 3 2 2 2" xfId="2050" xr:uid="{DC15DE2B-7CC2-4020-B41F-3B9A5A30D163}"/>
    <cellStyle name="Normal 8 2 3 3 2 2 2 2" xfId="2051" xr:uid="{5A9E9840-EB44-4C1B-8FD8-27E11EAF8303}"/>
    <cellStyle name="Normal 8 2 3 3 2 2 3" xfId="2052" xr:uid="{8AED75A1-BDC7-4B76-9F36-9D5A96559233}"/>
    <cellStyle name="Normal 8 2 3 3 2 3" xfId="2053" xr:uid="{9C2B8441-7D65-4252-BF60-0CA0B3B7F69A}"/>
    <cellStyle name="Normal 8 2 3 3 2 3 2" xfId="2054" xr:uid="{87BF56DC-8471-4BA0-B76C-365E244523BB}"/>
    <cellStyle name="Normal 8 2 3 3 2 4" xfId="2055" xr:uid="{D5AD3144-8470-449F-860F-6368A736601C}"/>
    <cellStyle name="Normal 8 2 3 3 3" xfId="773" xr:uid="{08222AAD-C3BB-48C7-ADA8-DDC842A4EE47}"/>
    <cellStyle name="Normal 8 2 3 3 3 2" xfId="2056" xr:uid="{1D981E77-439B-4342-8576-B4041AC212DF}"/>
    <cellStyle name="Normal 8 2 3 3 3 2 2" xfId="2057" xr:uid="{4D4973C7-6702-40E3-85F4-D2EBADE6949A}"/>
    <cellStyle name="Normal 8 2 3 3 3 3" xfId="2058" xr:uid="{F5F26430-D417-4DF5-813B-E163A07CF8ED}"/>
    <cellStyle name="Normal 8 2 3 3 4" xfId="2059" xr:uid="{689169AA-E01B-4CB5-84D0-028D1031CED4}"/>
    <cellStyle name="Normal 8 2 3 3 4 2" xfId="2060" xr:uid="{1962E9F0-97B4-4CC4-B1FA-5C3D60FB80BC}"/>
    <cellStyle name="Normal 8 2 3 3 5" xfId="2061" xr:uid="{108B4080-06F4-42A7-B625-91CC02377007}"/>
    <cellStyle name="Normal 8 2 3 4" xfId="380" xr:uid="{AB262080-8544-4238-AA38-B1A4659E6145}"/>
    <cellStyle name="Normal 8 2 3 4 2" xfId="774" xr:uid="{D05A13D6-4726-48B7-B97D-563676A0CCCD}"/>
    <cellStyle name="Normal 8 2 3 4 2 2" xfId="2062" xr:uid="{541634E5-03DC-475E-91C3-3F978995A7F4}"/>
    <cellStyle name="Normal 8 2 3 4 2 2 2" xfId="2063" xr:uid="{0879AA35-E190-4B89-A2E8-F3F968C86799}"/>
    <cellStyle name="Normal 8 2 3 4 2 3" xfId="2064" xr:uid="{BFDBA537-3191-4DE1-836A-D23BD44E16E1}"/>
    <cellStyle name="Normal 8 2 3 4 3" xfId="2065" xr:uid="{C74B7A56-D885-452D-85FE-B9D86200090B}"/>
    <cellStyle name="Normal 8 2 3 4 3 2" xfId="2066" xr:uid="{AA38598F-75BA-433A-A36A-90C125744043}"/>
    <cellStyle name="Normal 8 2 3 4 4" xfId="2067" xr:uid="{9932CF40-AFE9-4946-9EF2-06FE85F7F92F}"/>
    <cellStyle name="Normal 8 2 3 5" xfId="775" xr:uid="{D833CA62-BD89-481D-8E8B-1CF7EFFF5A9B}"/>
    <cellStyle name="Normal 8 2 3 5 2" xfId="2068" xr:uid="{4A557F07-FAE4-448F-8D39-5ECCAF62F6CB}"/>
    <cellStyle name="Normal 8 2 3 5 2 2" xfId="2069" xr:uid="{C41F77F2-D42D-4A07-BB97-55D1A22F3AF1}"/>
    <cellStyle name="Normal 8 2 3 5 3" xfId="2070" xr:uid="{933AD35D-D62D-4FA8-8B17-C77AA82702A9}"/>
    <cellStyle name="Normal 8 2 3 5 4" xfId="3736" xr:uid="{190BBFC5-B934-4716-BCE8-A8246A86D948}"/>
    <cellStyle name="Normal 8 2 3 6" xfId="2071" xr:uid="{16D56366-D7D7-4B13-BF2D-038904D40F9C}"/>
    <cellStyle name="Normal 8 2 3 6 2" xfId="2072" xr:uid="{197C8AAC-8887-4B56-8FB0-165C53592405}"/>
    <cellStyle name="Normal 8 2 3 7" xfId="2073" xr:uid="{8130033A-75AD-4FA1-8724-AA7A5CF1C6E3}"/>
    <cellStyle name="Normal 8 2 3 8" xfId="3737" xr:uid="{8C4FD0C8-45D9-4EB8-A0FD-30D76B911408}"/>
    <cellStyle name="Normal 8 2 4" xfId="152" xr:uid="{22383AD6-53F4-4F29-8CFE-3E2363705A2D}"/>
    <cellStyle name="Normal 8 2 4 2" xfId="449" xr:uid="{7216B6A2-31F8-4E7E-9EDB-3A8AAFA3904C}"/>
    <cellStyle name="Normal 8 2 4 2 2" xfId="776" xr:uid="{E74B38F4-1500-44DE-ADA0-2D561BB2E203}"/>
    <cellStyle name="Normal 8 2 4 2 2 2" xfId="2074" xr:uid="{B19EC3DA-8774-4500-A0DE-FBD166B30A0E}"/>
    <cellStyle name="Normal 8 2 4 2 2 2 2" xfId="2075" xr:uid="{9611C796-2555-4F45-9277-EEC4EC15DF3C}"/>
    <cellStyle name="Normal 8 2 4 2 2 3" xfId="2076" xr:uid="{3B9162FE-45D4-435D-8F0D-A6B7CF0DEB9A}"/>
    <cellStyle name="Normal 8 2 4 2 2 4" xfId="3738" xr:uid="{D0A73D71-D5B6-4FE0-ACD0-0ECF3DB05CBD}"/>
    <cellStyle name="Normal 8 2 4 2 3" xfId="2077" xr:uid="{77E650AB-4F72-41E5-B0D2-97B68DBDE333}"/>
    <cellStyle name="Normal 8 2 4 2 3 2" xfId="2078" xr:uid="{67AF359F-DD96-43A7-98A9-08441F0B36CC}"/>
    <cellStyle name="Normal 8 2 4 2 4" xfId="2079" xr:uid="{1E1897F8-AC87-4EE0-A31C-5EDDEC1A396B}"/>
    <cellStyle name="Normal 8 2 4 2 5" xfId="3739" xr:uid="{7DA160C6-4035-40B9-BDCC-A622C16095EE}"/>
    <cellStyle name="Normal 8 2 4 3" xfId="777" xr:uid="{555DB071-C56C-488B-9B1A-B8ED231E2D06}"/>
    <cellStyle name="Normal 8 2 4 3 2" xfId="2080" xr:uid="{5FBC4EFF-84A4-4353-807E-33EF10F1676C}"/>
    <cellStyle name="Normal 8 2 4 3 2 2" xfId="2081" xr:uid="{7A32B1B0-9900-453E-846C-C8B96649C902}"/>
    <cellStyle name="Normal 8 2 4 3 3" xfId="2082" xr:uid="{ECAE3E4A-CC94-49F5-ADC9-746C43C6C1BE}"/>
    <cellStyle name="Normal 8 2 4 3 4" xfId="3740" xr:uid="{55C8F0F1-17DA-4055-8CDD-67031ABAB4A6}"/>
    <cellStyle name="Normal 8 2 4 4" xfId="2083" xr:uid="{14B98AD2-C55C-41FF-BE28-3238242DF867}"/>
    <cellStyle name="Normal 8 2 4 4 2" xfId="2084" xr:uid="{9D17B35D-D9B5-423C-AA6A-99F5CB1EDDDB}"/>
    <cellStyle name="Normal 8 2 4 4 3" xfId="3741" xr:uid="{8ECE990B-350A-46B6-91C7-ADAA20AB6B03}"/>
    <cellStyle name="Normal 8 2 4 4 4" xfId="3742" xr:uid="{D258599B-3411-4D9A-958D-5FE1B6D12341}"/>
    <cellStyle name="Normal 8 2 4 5" xfId="2085" xr:uid="{212CCA3B-A753-48BA-BE88-C9C2864A5922}"/>
    <cellStyle name="Normal 8 2 4 6" xfId="3743" xr:uid="{3A2424A9-D81D-40B4-8FEA-42922D7D3D0F}"/>
    <cellStyle name="Normal 8 2 4 7" xfId="3744" xr:uid="{E50402A2-E201-4BDB-A281-3A6A4D000D91}"/>
    <cellStyle name="Normal 8 2 5" xfId="381" xr:uid="{A0DB78B9-AF36-40D5-8637-AFA01FE9A66B}"/>
    <cellStyle name="Normal 8 2 5 2" xfId="778" xr:uid="{DE110C3D-3E59-4393-B101-9BE04142C560}"/>
    <cellStyle name="Normal 8 2 5 2 2" xfId="779" xr:uid="{B88CD216-514B-4173-AFF7-12352EA9CE91}"/>
    <cellStyle name="Normal 8 2 5 2 2 2" xfId="2086" xr:uid="{534E812F-70F8-4CFC-A60D-1CFF869D94C5}"/>
    <cellStyle name="Normal 8 2 5 2 2 2 2" xfId="2087" xr:uid="{A0C40377-E3DB-49F0-90DA-D968158B8576}"/>
    <cellStyle name="Normal 8 2 5 2 2 3" xfId="2088" xr:uid="{82A73C8A-D636-46A1-A756-413CBF4C8F04}"/>
    <cellStyle name="Normal 8 2 5 2 3" xfId="2089" xr:uid="{2281DA30-A704-4BC2-90E9-F46B6B625A73}"/>
    <cellStyle name="Normal 8 2 5 2 3 2" xfId="2090" xr:uid="{9AC52FE3-1527-4A27-A7A4-EF10D4D66373}"/>
    <cellStyle name="Normal 8 2 5 2 4" xfId="2091" xr:uid="{8B310A51-126E-4B44-8B2E-8A87A7920D8A}"/>
    <cellStyle name="Normal 8 2 5 3" xfId="780" xr:uid="{8E2B399D-8DAD-4A1E-979C-529F81058FAB}"/>
    <cellStyle name="Normal 8 2 5 3 2" xfId="2092" xr:uid="{6BCC9C83-BBBA-4B58-B757-D6857117C8BD}"/>
    <cellStyle name="Normal 8 2 5 3 2 2" xfId="2093" xr:uid="{61D24EBD-A176-4020-A6EB-B93ABD507538}"/>
    <cellStyle name="Normal 8 2 5 3 3" xfId="2094" xr:uid="{AF16897C-6CFB-43FF-89CA-C461BD291475}"/>
    <cellStyle name="Normal 8 2 5 3 4" xfId="3745" xr:uid="{C1EA5CBC-1816-45D7-B3FC-FB792518B8B7}"/>
    <cellStyle name="Normal 8 2 5 4" xfId="2095" xr:uid="{491708C1-DF90-44B7-B356-D4497C0FE798}"/>
    <cellStyle name="Normal 8 2 5 4 2" xfId="2096" xr:uid="{3BA55536-2A8E-4D22-9CA2-26F2474C2F35}"/>
    <cellStyle name="Normal 8 2 5 5" xfId="2097" xr:uid="{AF6D853D-0818-4B83-A3E1-EB1D15F8E915}"/>
    <cellStyle name="Normal 8 2 5 6" xfId="3746" xr:uid="{6D90F0CF-6331-4DF1-9D53-E7296F5F3072}"/>
    <cellStyle name="Normal 8 2 6" xfId="382" xr:uid="{41A0EF63-0686-4BD8-A07F-9371740555A8}"/>
    <cellStyle name="Normal 8 2 6 2" xfId="781" xr:uid="{72A925B8-F085-403D-95FD-7042105C0FF6}"/>
    <cellStyle name="Normal 8 2 6 2 2" xfId="2098" xr:uid="{1F0EFABD-F6B8-48F2-B250-75D97277B293}"/>
    <cellStyle name="Normal 8 2 6 2 2 2" xfId="2099" xr:uid="{D8C79095-0E42-4E44-A544-1F8A4C8E1AD9}"/>
    <cellStyle name="Normal 8 2 6 2 3" xfId="2100" xr:uid="{89C345E7-1228-4E19-A658-375DBDDAE99B}"/>
    <cellStyle name="Normal 8 2 6 2 4" xfId="3747" xr:uid="{2F1A82FD-2D0E-4D43-AA19-7DCD0F3637BB}"/>
    <cellStyle name="Normal 8 2 6 3" xfId="2101" xr:uid="{C4E38547-7430-45BC-8183-2E153E454456}"/>
    <cellStyle name="Normal 8 2 6 3 2" xfId="2102" xr:uid="{6C15407C-06AD-48B4-829A-772542016F48}"/>
    <cellStyle name="Normal 8 2 6 4" xfId="2103" xr:uid="{787DD5B3-2B96-439F-AE60-5D4F966D8E0E}"/>
    <cellStyle name="Normal 8 2 6 5" xfId="3748" xr:uid="{977A5825-64D2-48E9-A6D9-440B435F812F}"/>
    <cellStyle name="Normal 8 2 7" xfId="782" xr:uid="{BF4A6A94-A8E1-4F49-80B7-080AEBA241DA}"/>
    <cellStyle name="Normal 8 2 7 2" xfId="2104" xr:uid="{CB959B43-835F-4756-A26A-9A5BD21199C5}"/>
    <cellStyle name="Normal 8 2 7 2 2" xfId="2105" xr:uid="{40906406-73ED-4E83-9BDE-74508204FE28}"/>
    <cellStyle name="Normal 8 2 7 3" xfId="2106" xr:uid="{24F72939-E74E-4B2D-BA19-7BB427DE1D78}"/>
    <cellStyle name="Normal 8 2 7 4" xfId="3749" xr:uid="{122C56EB-852D-4289-9535-CB4640A72653}"/>
    <cellStyle name="Normal 8 2 8" xfId="2107" xr:uid="{0D2C7E4F-E3D7-4F62-83B1-8F1CFAC07E5A}"/>
    <cellStyle name="Normal 8 2 8 2" xfId="2108" xr:uid="{D5CF57D0-72E9-4A9E-9401-6D25B9053F82}"/>
    <cellStyle name="Normal 8 2 8 3" xfId="3750" xr:uid="{7E0E73E2-68FC-40B9-8A7B-2148339F3C20}"/>
    <cellStyle name="Normal 8 2 8 4" xfId="3751" xr:uid="{DA42C47B-7E76-48DD-AC8C-6A8CC8CA4A31}"/>
    <cellStyle name="Normal 8 2 9" xfId="2109" xr:uid="{ACEBCC08-8817-4706-AC98-77C181EE7E98}"/>
    <cellStyle name="Normal 8 3" xfId="153" xr:uid="{EA29F96B-4C41-4714-984D-C7CF1236C6AE}"/>
    <cellStyle name="Normal 8 3 10" xfId="3752" xr:uid="{651F8773-9796-421B-B951-289B80F58829}"/>
    <cellStyle name="Normal 8 3 11" xfId="3753" xr:uid="{DA6B1774-F08C-4A2C-87A6-9627D490BF33}"/>
    <cellStyle name="Normal 8 3 2" xfId="154" xr:uid="{70AF3CD1-D5B7-4D05-844F-3BFD42D6CBAF}"/>
    <cellStyle name="Normal 8 3 2 2" xfId="155" xr:uid="{E5CAEFFA-6764-4185-81DF-C9F6327D4EDD}"/>
    <cellStyle name="Normal 8 3 2 2 2" xfId="383" xr:uid="{05A81B02-58CB-4446-8561-D2B28870040C}"/>
    <cellStyle name="Normal 8 3 2 2 2 2" xfId="783" xr:uid="{5BA4B3D6-25F6-47E9-9EDD-0E5F59775985}"/>
    <cellStyle name="Normal 8 3 2 2 2 2 2" xfId="2110" xr:uid="{B5BD97A2-0F10-4E06-BF06-70C93F4A21C3}"/>
    <cellStyle name="Normal 8 3 2 2 2 2 2 2" xfId="2111" xr:uid="{329DBA14-5B1E-484E-8CA9-3C6DAEAC0407}"/>
    <cellStyle name="Normal 8 3 2 2 2 2 3" xfId="2112" xr:uid="{C2E25277-9DBF-4FD2-917C-278C60C0A13C}"/>
    <cellStyle name="Normal 8 3 2 2 2 2 4" xfId="3754" xr:uid="{3D92D351-7B96-4CB5-946A-746B966207C6}"/>
    <cellStyle name="Normal 8 3 2 2 2 3" xfId="2113" xr:uid="{72F192C3-EEDE-4F74-8778-EC2FAEA1068A}"/>
    <cellStyle name="Normal 8 3 2 2 2 3 2" xfId="2114" xr:uid="{88E034AB-C9AB-4EC3-8197-F1706DEE9894}"/>
    <cellStyle name="Normal 8 3 2 2 2 3 3" xfId="3755" xr:uid="{F1001B65-0F01-43F6-934D-509A6F26DFE7}"/>
    <cellStyle name="Normal 8 3 2 2 2 3 4" xfId="3756" xr:uid="{B7F43F61-F471-4AA2-950B-879DDA5DAC4C}"/>
    <cellStyle name="Normal 8 3 2 2 2 4" xfId="2115" xr:uid="{665E72D5-8A8F-4BDA-8E65-24804E328D50}"/>
    <cellStyle name="Normal 8 3 2 2 2 5" xfId="3757" xr:uid="{BE91F20F-7464-4DBF-A2BB-48ED2DC6CA19}"/>
    <cellStyle name="Normal 8 3 2 2 2 6" xfId="3758" xr:uid="{90736A76-0149-430A-8675-E0F49635BE0B}"/>
    <cellStyle name="Normal 8 3 2 2 3" xfId="784" xr:uid="{A47A9261-9579-4E63-A709-65D9753BD5EE}"/>
    <cellStyle name="Normal 8 3 2 2 3 2" xfId="2116" xr:uid="{02A79441-8B13-4C48-8A21-790B5750DC5E}"/>
    <cellStyle name="Normal 8 3 2 2 3 2 2" xfId="2117" xr:uid="{49C33AA1-EE42-4FAC-A45D-4352FC8F9DEA}"/>
    <cellStyle name="Normal 8 3 2 2 3 2 3" xfId="3759" xr:uid="{DB12E4F5-7EAA-4D78-BD00-403A3E9B8C05}"/>
    <cellStyle name="Normal 8 3 2 2 3 2 4" xfId="3760" xr:uid="{854D5491-1110-4050-A8F0-1E7E3D01FBDA}"/>
    <cellStyle name="Normal 8 3 2 2 3 3" xfId="2118" xr:uid="{8FBEFF7B-BABA-42DE-9D90-D6313FA5B283}"/>
    <cellStyle name="Normal 8 3 2 2 3 4" xfId="3761" xr:uid="{753079C9-12EE-4DAD-847C-71EA6C7C651D}"/>
    <cellStyle name="Normal 8 3 2 2 3 5" xfId="3762" xr:uid="{79B598A0-65ED-477B-87CC-12BC95F462E9}"/>
    <cellStyle name="Normal 8 3 2 2 4" xfId="2119" xr:uid="{E3656446-0D6B-43E6-A67C-6B20D9C9CF99}"/>
    <cellStyle name="Normal 8 3 2 2 4 2" xfId="2120" xr:uid="{AA838335-D8A5-4AD4-8F86-D5DCAD0D9AA0}"/>
    <cellStyle name="Normal 8 3 2 2 4 3" xfId="3763" xr:uid="{CCEAA781-E279-41C3-AAC7-108AC698DC81}"/>
    <cellStyle name="Normal 8 3 2 2 4 4" xfId="3764" xr:uid="{1913A359-CC2B-4699-94FE-7FF0C597D0D9}"/>
    <cellStyle name="Normal 8 3 2 2 5" xfId="2121" xr:uid="{BCB54B9A-8FEC-4B20-96F8-C7ECF6CA2802}"/>
    <cellStyle name="Normal 8 3 2 2 5 2" xfId="3765" xr:uid="{F46C0272-AB4E-4217-9DBD-DD3C5A8C2E97}"/>
    <cellStyle name="Normal 8 3 2 2 5 3" xfId="3766" xr:uid="{5AF3CCBF-46BE-4AAE-91D3-C6C45C7FA920}"/>
    <cellStyle name="Normal 8 3 2 2 5 4" xfId="3767" xr:uid="{87F3EE12-FBF8-49EC-9B1A-B9C7FC27C651}"/>
    <cellStyle name="Normal 8 3 2 2 6" xfId="3768" xr:uid="{0DA6E190-05C8-4859-AF24-3A0571EE204B}"/>
    <cellStyle name="Normal 8 3 2 2 7" xfId="3769" xr:uid="{31F871A9-B751-4C04-BFD8-CDE3C15FBE8D}"/>
    <cellStyle name="Normal 8 3 2 2 8" xfId="3770" xr:uid="{96EE0DAC-653F-4824-9C69-8300B5124BD6}"/>
    <cellStyle name="Normal 8 3 2 3" xfId="384" xr:uid="{A872BCC6-C896-4339-9C61-B36AB0EB278D}"/>
    <cellStyle name="Normal 8 3 2 3 2" xfId="785" xr:uid="{155E7261-93A0-42DA-BCFE-0D90220D2215}"/>
    <cellStyle name="Normal 8 3 2 3 2 2" xfId="786" xr:uid="{A5C0A4D9-5348-43F6-B804-3CFE950147E4}"/>
    <cellStyle name="Normal 8 3 2 3 2 2 2" xfId="2122" xr:uid="{516A3E0F-ABAD-4108-9466-D5466FB29BD9}"/>
    <cellStyle name="Normal 8 3 2 3 2 2 2 2" xfId="2123" xr:uid="{9422F044-4506-4A63-966C-802B9B38B58C}"/>
    <cellStyle name="Normal 8 3 2 3 2 2 3" xfId="2124" xr:uid="{A2AFD5BD-4A3A-4150-B5F2-BFC775B81D06}"/>
    <cellStyle name="Normal 8 3 2 3 2 3" xfId="2125" xr:uid="{90B87923-442B-46A0-A435-7EBC7330E026}"/>
    <cellStyle name="Normal 8 3 2 3 2 3 2" xfId="2126" xr:uid="{B71B2B24-1644-4E3A-9632-24C94B10BA0E}"/>
    <cellStyle name="Normal 8 3 2 3 2 4" xfId="2127" xr:uid="{6CB85007-D9E4-4C5A-ADD4-E3A050E0E800}"/>
    <cellStyle name="Normal 8 3 2 3 3" xfId="787" xr:uid="{3C9D95EF-4587-43F0-ACAD-19751FD040C0}"/>
    <cellStyle name="Normal 8 3 2 3 3 2" xfId="2128" xr:uid="{658AC4B6-CD4E-40F5-860A-5268DF7DF7D8}"/>
    <cellStyle name="Normal 8 3 2 3 3 2 2" xfId="2129" xr:uid="{31E6B099-DCC0-459F-AB00-E186EC30FCBE}"/>
    <cellStyle name="Normal 8 3 2 3 3 3" xfId="2130" xr:uid="{0C478324-2FFC-4424-9AA2-D07E5D089ED2}"/>
    <cellStyle name="Normal 8 3 2 3 3 4" xfId="3771" xr:uid="{13E60796-F354-49CB-B49B-CF54FAE0C6A0}"/>
    <cellStyle name="Normal 8 3 2 3 4" xfId="2131" xr:uid="{C3A3F49C-4A31-4B2F-8C81-CD0ABF5E346B}"/>
    <cellStyle name="Normal 8 3 2 3 4 2" xfId="2132" xr:uid="{C3467FEA-F4FA-488D-90E4-5EE137D763ED}"/>
    <cellStyle name="Normal 8 3 2 3 5" xfId="2133" xr:uid="{A0A3DF42-2E87-41E5-8E0C-E1E71C60BC46}"/>
    <cellStyle name="Normal 8 3 2 3 6" xfId="3772" xr:uid="{AC7A1B69-15FE-4F1C-83DD-5B42D9E3D4FD}"/>
    <cellStyle name="Normal 8 3 2 4" xfId="385" xr:uid="{FA0404B6-7F41-4213-8706-4A9684B84D70}"/>
    <cellStyle name="Normal 8 3 2 4 2" xfId="788" xr:uid="{1FD552BF-C517-4ECA-A394-955DF36780FF}"/>
    <cellStyle name="Normal 8 3 2 4 2 2" xfId="2134" xr:uid="{973EBA3C-7707-4309-B3C3-CFD17DCB1268}"/>
    <cellStyle name="Normal 8 3 2 4 2 2 2" xfId="2135" xr:uid="{BD386B9D-82AD-4F35-A39C-61AF0DB79E1C}"/>
    <cellStyle name="Normal 8 3 2 4 2 3" xfId="2136" xr:uid="{3389C442-4577-4BE0-B6E4-046982EE43E3}"/>
    <cellStyle name="Normal 8 3 2 4 2 4" xfId="3773" xr:uid="{8C81C4D9-A3B3-4C37-AC59-8270E8BC0F8E}"/>
    <cellStyle name="Normal 8 3 2 4 3" xfId="2137" xr:uid="{92798186-9274-4726-A157-EC49570A1B69}"/>
    <cellStyle name="Normal 8 3 2 4 3 2" xfId="2138" xr:uid="{1905016E-4DAC-430F-AE0B-1670A639A6C7}"/>
    <cellStyle name="Normal 8 3 2 4 4" xfId="2139" xr:uid="{BD3239B6-F5AE-4331-86E7-12D2033C6FA2}"/>
    <cellStyle name="Normal 8 3 2 4 5" xfId="3774" xr:uid="{6D40AF36-BFBB-42D8-B50F-0A506D338103}"/>
    <cellStyle name="Normal 8 3 2 5" xfId="386" xr:uid="{1E2A2F72-DBF1-46EB-AA38-6E6842E6E238}"/>
    <cellStyle name="Normal 8 3 2 5 2" xfId="2140" xr:uid="{AF11AD71-4914-4631-A14E-8A136D0E7B0D}"/>
    <cellStyle name="Normal 8 3 2 5 2 2" xfId="2141" xr:uid="{2592D255-89CB-4F6A-934F-58F12407A2CD}"/>
    <cellStyle name="Normal 8 3 2 5 3" xfId="2142" xr:uid="{1C822A5E-0AC4-483E-8323-396D9F2036EC}"/>
    <cellStyle name="Normal 8 3 2 5 4" xfId="3775" xr:uid="{08CB0818-8D14-4BC8-9549-858E6FC764F1}"/>
    <cellStyle name="Normal 8 3 2 6" xfId="2143" xr:uid="{70C964A1-E513-4B5C-B995-4DE934A25274}"/>
    <cellStyle name="Normal 8 3 2 6 2" xfId="2144" xr:uid="{A3B55048-A6B8-4AD0-B919-09B04D005F6B}"/>
    <cellStyle name="Normal 8 3 2 6 3" xfId="3776" xr:uid="{DD2E9B7E-81B7-4AD6-8D04-3CBABFEC89B3}"/>
    <cellStyle name="Normal 8 3 2 6 4" xfId="3777" xr:uid="{01F6A507-6761-4AA1-9967-DDB049E80A77}"/>
    <cellStyle name="Normal 8 3 2 7" xfId="2145" xr:uid="{D59D423F-05FE-4783-960E-52A838314197}"/>
    <cellStyle name="Normal 8 3 2 8" xfId="3778" xr:uid="{ACA12ECC-189E-4F84-9799-72DAD40F6372}"/>
    <cellStyle name="Normal 8 3 2 9" xfId="3779" xr:uid="{0F260344-5381-45B9-B1BD-DB5398A6EDF7}"/>
    <cellStyle name="Normal 8 3 3" xfId="156" xr:uid="{24B7E1BE-6785-4559-A9AC-F3EBCD706B69}"/>
    <cellStyle name="Normal 8 3 3 2" xfId="157" xr:uid="{7A0C81EB-4AD2-488F-BDB2-759BB0AA0558}"/>
    <cellStyle name="Normal 8 3 3 2 2" xfId="789" xr:uid="{D19C5851-ACD5-469E-A892-16BC46F2765D}"/>
    <cellStyle name="Normal 8 3 3 2 2 2" xfId="2146" xr:uid="{199142D7-0A1E-454E-835C-A456504635DC}"/>
    <cellStyle name="Normal 8 3 3 2 2 2 2" xfId="2147" xr:uid="{0C59D0A9-3FD8-4094-8885-FD6B2D490D8C}"/>
    <cellStyle name="Normal 8 3 3 2 2 2 2 2" xfId="4492" xr:uid="{37BA9876-1BF5-4FBC-A142-6D08C3467688}"/>
    <cellStyle name="Normal 8 3 3 2 2 2 3" xfId="4493" xr:uid="{4264A0CB-292D-43AD-B842-2167D230F412}"/>
    <cellStyle name="Normal 8 3 3 2 2 3" xfId="2148" xr:uid="{514A7CC6-42CE-46D9-9280-06676B509979}"/>
    <cellStyle name="Normal 8 3 3 2 2 3 2" xfId="4494" xr:uid="{1BDFB679-791D-44AB-A760-BE3BAD23FE9C}"/>
    <cellStyle name="Normal 8 3 3 2 2 4" xfId="3780" xr:uid="{4284E632-E44B-4763-B096-1CA877ED771A}"/>
    <cellStyle name="Normal 8 3 3 2 3" xfId="2149" xr:uid="{80F174BA-967F-402E-AE31-776D490108C2}"/>
    <cellStyle name="Normal 8 3 3 2 3 2" xfId="2150" xr:uid="{04423717-9B70-4398-A199-3807169A04D4}"/>
    <cellStyle name="Normal 8 3 3 2 3 2 2" xfId="4495" xr:uid="{025A1C71-0A23-4427-813D-85CBE9DB7927}"/>
    <cellStyle name="Normal 8 3 3 2 3 3" xfId="3781" xr:uid="{16B674FB-7441-4607-A693-F09FA322D0CA}"/>
    <cellStyle name="Normal 8 3 3 2 3 4" xfId="3782" xr:uid="{CD0909AE-FD8E-4B51-B53B-B0E3BE3EA2E1}"/>
    <cellStyle name="Normal 8 3 3 2 4" xfId="2151" xr:uid="{B0AC9F42-7F5F-4487-9F4E-CCA77A38ADF0}"/>
    <cellStyle name="Normal 8 3 3 2 4 2" xfId="4496" xr:uid="{B8DBE7D2-A8D1-487B-953F-DCA4EEB2088A}"/>
    <cellStyle name="Normal 8 3 3 2 5" xfId="3783" xr:uid="{BE242DA2-C208-410B-BE62-4AC65F1B230D}"/>
    <cellStyle name="Normal 8 3 3 2 6" xfId="3784" xr:uid="{97C30245-2F06-4F83-8AF1-9BC17C9C6B55}"/>
    <cellStyle name="Normal 8 3 3 3" xfId="387" xr:uid="{167A2AFB-6C24-4C9D-9E4D-22E85A76B83E}"/>
    <cellStyle name="Normal 8 3 3 3 2" xfId="2152" xr:uid="{3CA4C099-CCA4-4CB0-B442-5C20B25240E7}"/>
    <cellStyle name="Normal 8 3 3 3 2 2" xfId="2153" xr:uid="{F0CDA868-81BD-4FC2-8C2F-C6A540E47781}"/>
    <cellStyle name="Normal 8 3 3 3 2 2 2" xfId="4497" xr:uid="{9FF524D1-9DF3-4ACF-9D37-B15F90039533}"/>
    <cellStyle name="Normal 8 3 3 3 2 3" xfId="3785" xr:uid="{15D91A8D-CD8D-463A-BEC1-13ADD795B75E}"/>
    <cellStyle name="Normal 8 3 3 3 2 4" xfId="3786" xr:uid="{66CBA875-C512-4666-902F-E6CA2D0ADCEE}"/>
    <cellStyle name="Normal 8 3 3 3 3" xfId="2154" xr:uid="{CE0D8E00-61C5-4989-AA5A-1F62349D8750}"/>
    <cellStyle name="Normal 8 3 3 3 3 2" xfId="4498" xr:uid="{04C37F0C-EC88-4368-A526-4516F98EDB98}"/>
    <cellStyle name="Normal 8 3 3 3 4" xfId="3787" xr:uid="{8F9D7884-5A23-4614-9BC7-4D2419F475AF}"/>
    <cellStyle name="Normal 8 3 3 3 5" xfId="3788" xr:uid="{DDE4BACB-7702-4104-9EFB-758374A85700}"/>
    <cellStyle name="Normal 8 3 3 4" xfId="2155" xr:uid="{E5F81E33-F747-438C-BFBE-F1A42C1906A9}"/>
    <cellStyle name="Normal 8 3 3 4 2" xfId="2156" xr:uid="{B63C8597-AC39-4846-9078-3E00991EEB99}"/>
    <cellStyle name="Normal 8 3 3 4 2 2" xfId="4499" xr:uid="{96248AB7-E52A-46C7-AA4C-E90C804924DC}"/>
    <cellStyle name="Normal 8 3 3 4 3" xfId="3789" xr:uid="{EC683DCE-55CB-4DDF-B894-10B870B267AE}"/>
    <cellStyle name="Normal 8 3 3 4 4" xfId="3790" xr:uid="{B8FB7C60-A931-446E-9653-4F25D024CDBC}"/>
    <cellStyle name="Normal 8 3 3 5" xfId="2157" xr:uid="{934720FF-4252-4BE7-8DF3-F4EDC78CE84C}"/>
    <cellStyle name="Normal 8 3 3 5 2" xfId="3791" xr:uid="{76D60D3D-04CC-46AC-836A-6F112CAA3A48}"/>
    <cellStyle name="Normal 8 3 3 5 3" xfId="3792" xr:uid="{327F0FEA-A8B6-4A09-A358-CCFCF530E24F}"/>
    <cellStyle name="Normal 8 3 3 5 4" xfId="3793" xr:uid="{8694821D-3177-47C7-88A2-C396BB55B9BE}"/>
    <cellStyle name="Normal 8 3 3 6" xfId="3794" xr:uid="{D8160D5E-7CAE-43A2-B1A0-B193DD8824D6}"/>
    <cellStyle name="Normal 8 3 3 7" xfId="3795" xr:uid="{3B220833-FE67-4F94-8FE3-A59615A60658}"/>
    <cellStyle name="Normal 8 3 3 8" xfId="3796" xr:uid="{82D1D759-1060-4F84-9C46-E11D58778C68}"/>
    <cellStyle name="Normal 8 3 4" xfId="158" xr:uid="{A5870185-EBDA-4C34-A7C6-499B7E57541F}"/>
    <cellStyle name="Normal 8 3 4 2" xfId="790" xr:uid="{1C65E068-1071-4E96-A59A-6539A5C33B8A}"/>
    <cellStyle name="Normal 8 3 4 2 2" xfId="791" xr:uid="{B11C9CD2-9FFD-4F90-B2F6-7D61472B5603}"/>
    <cellStyle name="Normal 8 3 4 2 2 2" xfId="2158" xr:uid="{3BC20A75-0B62-4781-BA8C-660DD5805092}"/>
    <cellStyle name="Normal 8 3 4 2 2 2 2" xfId="2159" xr:uid="{8C29E030-77D5-4E1F-99A6-678C39720548}"/>
    <cellStyle name="Normal 8 3 4 2 2 3" xfId="2160" xr:uid="{382274F5-656A-492C-8D98-E746CDA8B33E}"/>
    <cellStyle name="Normal 8 3 4 2 2 4" xfId="3797" xr:uid="{9B51D413-BF4D-406D-81FF-F983D6D72FD4}"/>
    <cellStyle name="Normal 8 3 4 2 3" xfId="2161" xr:uid="{4861B098-7A9A-4F08-A21D-16B77BE9D744}"/>
    <cellStyle name="Normal 8 3 4 2 3 2" xfId="2162" xr:uid="{23D366DC-6E7E-4A89-B79B-5C4A67388743}"/>
    <cellStyle name="Normal 8 3 4 2 4" xfId="2163" xr:uid="{4A0DE977-9438-4FE2-AB2F-2FDF30FA36CF}"/>
    <cellStyle name="Normal 8 3 4 2 5" xfId="3798" xr:uid="{C8A672C7-D962-4D1D-B876-B4EB7942D62D}"/>
    <cellStyle name="Normal 8 3 4 3" xfId="792" xr:uid="{311CAA9F-D1B3-4167-81D5-902A6609B621}"/>
    <cellStyle name="Normal 8 3 4 3 2" xfId="2164" xr:uid="{75D3B47B-B70B-4630-8A65-C7BDCF3C1A98}"/>
    <cellStyle name="Normal 8 3 4 3 2 2" xfId="2165" xr:uid="{2EB79B2C-8D63-4622-A2CB-06976533951A}"/>
    <cellStyle name="Normal 8 3 4 3 3" xfId="2166" xr:uid="{0F739DA3-8BC7-4CA3-977D-9ECF43D4AEAC}"/>
    <cellStyle name="Normal 8 3 4 3 4" xfId="3799" xr:uid="{7660376C-8AE5-4CFB-9988-791583C3ED22}"/>
    <cellStyle name="Normal 8 3 4 4" xfId="2167" xr:uid="{2C25C11B-C427-4826-B0CE-592A5AD663D0}"/>
    <cellStyle name="Normal 8 3 4 4 2" xfId="2168" xr:uid="{9E873197-3E78-42B2-9B52-8F6891634C01}"/>
    <cellStyle name="Normal 8 3 4 4 3" xfId="3800" xr:uid="{DB688C6C-A61F-48B8-8B21-5CB2F4423FE9}"/>
    <cellStyle name="Normal 8 3 4 4 4" xfId="3801" xr:uid="{3A05D7D8-889A-4E23-B3A7-3CFB61BAEE39}"/>
    <cellStyle name="Normal 8 3 4 5" xfId="2169" xr:uid="{F207FF7F-9909-4056-B159-45E7C59EC212}"/>
    <cellStyle name="Normal 8 3 4 6" xfId="3802" xr:uid="{DD748E1E-333D-411F-BE55-6AD5621738F2}"/>
    <cellStyle name="Normal 8 3 4 7" xfId="3803" xr:uid="{B08A07EC-055F-4979-9A53-D2A1DDF2A8B9}"/>
    <cellStyle name="Normal 8 3 5" xfId="388" xr:uid="{D2CE1798-2FA9-4DDB-9B9F-7681BC262D16}"/>
    <cellStyle name="Normal 8 3 5 2" xfId="793" xr:uid="{ACEA783B-68AF-4978-B1E3-BB21A1949D61}"/>
    <cellStyle name="Normal 8 3 5 2 2" xfId="2170" xr:uid="{6A5A818F-8744-4C25-A798-B0DBE29DB2B7}"/>
    <cellStyle name="Normal 8 3 5 2 2 2" xfId="2171" xr:uid="{0BB2E16A-C9A1-41FA-AC25-161A18BC9DD3}"/>
    <cellStyle name="Normal 8 3 5 2 3" xfId="2172" xr:uid="{233E5C21-677A-4172-A3B9-608E754F540A}"/>
    <cellStyle name="Normal 8 3 5 2 4" xfId="3804" xr:uid="{1D3BCC08-963A-42C5-A84F-C5C8C5BA407C}"/>
    <cellStyle name="Normal 8 3 5 3" xfId="2173" xr:uid="{B3278EBA-7A85-4466-80C2-2FD1E026ED20}"/>
    <cellStyle name="Normal 8 3 5 3 2" xfId="2174" xr:uid="{6CE36E4F-E51D-41BA-8D9A-36C389B04837}"/>
    <cellStyle name="Normal 8 3 5 3 3" xfId="3805" xr:uid="{E56C685A-155E-4512-8F3E-5EB4A7233A36}"/>
    <cellStyle name="Normal 8 3 5 3 4" xfId="3806" xr:uid="{481D927B-1084-41A7-8832-A1F1773DAA59}"/>
    <cellStyle name="Normal 8 3 5 4" xfId="2175" xr:uid="{B62517F8-6B3C-4B83-9DEF-E9EC7C1608B6}"/>
    <cellStyle name="Normal 8 3 5 5" xfId="3807" xr:uid="{F0C54603-FC6B-439D-9309-2C1C437AEEC9}"/>
    <cellStyle name="Normal 8 3 5 6" xfId="3808" xr:uid="{78E4855A-C237-4819-85EC-AB779B4AE2A3}"/>
    <cellStyle name="Normal 8 3 6" xfId="389" xr:uid="{44FCB7FA-D532-43F6-8E47-C72DA54FF664}"/>
    <cellStyle name="Normal 8 3 6 2" xfId="2176" xr:uid="{2B44BB5F-5FB8-4410-9253-3FAFBD8690DA}"/>
    <cellStyle name="Normal 8 3 6 2 2" xfId="2177" xr:uid="{401B2DBA-1859-47DD-A215-F7AA67AAC65B}"/>
    <cellStyle name="Normal 8 3 6 2 3" xfId="3809" xr:uid="{4E99F776-D0A8-443E-BFD4-D4C246763B42}"/>
    <cellStyle name="Normal 8 3 6 2 4" xfId="3810" xr:uid="{7E42778D-FC19-40CB-9A74-3E3AC39995BC}"/>
    <cellStyle name="Normal 8 3 6 3" xfId="2178" xr:uid="{7CB97161-4AAB-484E-8B31-C5F1B4B5F4E5}"/>
    <cellStyle name="Normal 8 3 6 4" xfId="3811" xr:uid="{9082436F-8394-4660-B97B-B9A963D2D47C}"/>
    <cellStyle name="Normal 8 3 6 5" xfId="3812" xr:uid="{6A9900E9-3A9E-4368-B95F-50537DA1871E}"/>
    <cellStyle name="Normal 8 3 7" xfId="2179" xr:uid="{44DD99C0-6F5A-4C42-A6BF-134200506C34}"/>
    <cellStyle name="Normal 8 3 7 2" xfId="2180" xr:uid="{931F74BB-1F83-4E51-ABB3-7DEDEBC6895B}"/>
    <cellStyle name="Normal 8 3 7 3" xfId="3813" xr:uid="{77B4865B-1DD3-4D75-A852-658DB613EB78}"/>
    <cellStyle name="Normal 8 3 7 4" xfId="3814" xr:uid="{D0C2C08A-19F3-4C0E-9837-603F7C69ED58}"/>
    <cellStyle name="Normal 8 3 8" xfId="2181" xr:uid="{D45C9847-82D9-4E26-B206-5B5522F19270}"/>
    <cellStyle name="Normal 8 3 8 2" xfId="3815" xr:uid="{1DB0E625-5DE3-40B8-ACC7-E68FA2D43F70}"/>
    <cellStyle name="Normal 8 3 8 3" xfId="3816" xr:uid="{B48F921F-25A3-4715-8E35-665F5FEC03C6}"/>
    <cellStyle name="Normal 8 3 8 4" xfId="3817" xr:uid="{C8A662AD-6D0C-48CD-8973-1B527DEABF44}"/>
    <cellStyle name="Normal 8 3 9" xfId="3818" xr:uid="{80A9F9D8-17F4-461A-9F4F-856529E611BC}"/>
    <cellStyle name="Normal 8 4" xfId="159" xr:uid="{D095DBD1-9EBF-4EE5-91D7-C4F9C3122F98}"/>
    <cellStyle name="Normal 8 4 10" xfId="3819" xr:uid="{F9257E22-90F1-4D23-BD5E-989699494E9B}"/>
    <cellStyle name="Normal 8 4 11" xfId="3820" xr:uid="{7B1513AB-C4BC-4B65-B23B-AADBC5B06E87}"/>
    <cellStyle name="Normal 8 4 2" xfId="160" xr:uid="{E318865E-4B70-4501-84C9-D819AFFA7CA9}"/>
    <cellStyle name="Normal 8 4 2 2" xfId="390" xr:uid="{0D5C6B51-0B0A-40FE-B2FB-58379561A288}"/>
    <cellStyle name="Normal 8 4 2 2 2" xfId="794" xr:uid="{F16466AD-9DDD-4B58-AA02-55709447E9A4}"/>
    <cellStyle name="Normal 8 4 2 2 2 2" xfId="795" xr:uid="{BB2838F2-0CBC-4B75-851F-C9FB161CD7D1}"/>
    <cellStyle name="Normal 8 4 2 2 2 2 2" xfId="2182" xr:uid="{C426D7E5-A99A-4C11-BAFE-A5C71AFFEEA3}"/>
    <cellStyle name="Normal 8 4 2 2 2 2 3" xfId="3821" xr:uid="{4FEDB109-905A-4B01-A73B-B9CB1BEA36D4}"/>
    <cellStyle name="Normal 8 4 2 2 2 2 4" xfId="3822" xr:uid="{B164685A-B47E-4C55-BC9A-806C141D2E2F}"/>
    <cellStyle name="Normal 8 4 2 2 2 3" xfId="2183" xr:uid="{3AAC9C11-05F3-42CB-BF4A-F291C11CB685}"/>
    <cellStyle name="Normal 8 4 2 2 2 3 2" xfId="3823" xr:uid="{2D50CE19-307B-45D2-90DD-2C6805BE5D5F}"/>
    <cellStyle name="Normal 8 4 2 2 2 3 3" xfId="3824" xr:uid="{92651FDE-DB9C-470A-BFA3-6EDC3769E12A}"/>
    <cellStyle name="Normal 8 4 2 2 2 3 4" xfId="3825" xr:uid="{6A3A90BC-884D-48F4-8E6F-4AC13C4294D5}"/>
    <cellStyle name="Normal 8 4 2 2 2 4" xfId="3826" xr:uid="{0120D768-1DDA-4FA3-B7C3-8481C7EC53DA}"/>
    <cellStyle name="Normal 8 4 2 2 2 5" xfId="3827" xr:uid="{DFBFDF8E-9C6A-4204-A04A-DD29D6965C59}"/>
    <cellStyle name="Normal 8 4 2 2 2 6" xfId="3828" xr:uid="{BF11FDDB-DABA-4D30-88C1-102D163E0FF0}"/>
    <cellStyle name="Normal 8 4 2 2 3" xfId="796" xr:uid="{7CB70440-DC2B-4DEB-87ED-07B6239AEA62}"/>
    <cellStyle name="Normal 8 4 2 2 3 2" xfId="2184" xr:uid="{462D0015-18B4-49F3-931D-3E0DF73DE4D7}"/>
    <cellStyle name="Normal 8 4 2 2 3 2 2" xfId="3829" xr:uid="{89E0268A-54A8-4734-8A54-1BD57BDFC2E3}"/>
    <cellStyle name="Normal 8 4 2 2 3 2 3" xfId="3830" xr:uid="{1F446AEE-538A-44F3-A97C-4E0B17F9B303}"/>
    <cellStyle name="Normal 8 4 2 2 3 2 4" xfId="3831" xr:uid="{43D79DD7-CD34-4BC0-9878-908261D5BF93}"/>
    <cellStyle name="Normal 8 4 2 2 3 3" xfId="3832" xr:uid="{3BA2FEAC-3DFC-448B-A450-458971D305FC}"/>
    <cellStyle name="Normal 8 4 2 2 3 4" xfId="3833" xr:uid="{304D8141-32F3-4C8B-BB30-24E03468E3E1}"/>
    <cellStyle name="Normal 8 4 2 2 3 5" xfId="3834" xr:uid="{2D73A587-0B82-4425-9841-0FFF3FB27D19}"/>
    <cellStyle name="Normal 8 4 2 2 4" xfId="2185" xr:uid="{DD89378B-6874-4161-A949-F68EAF4C38A5}"/>
    <cellStyle name="Normal 8 4 2 2 4 2" xfId="3835" xr:uid="{DF484F2A-0C66-4D29-8669-72FFC9219B5A}"/>
    <cellStyle name="Normal 8 4 2 2 4 3" xfId="3836" xr:uid="{01CD86A1-652A-4E3E-8B42-6CC54A8DE278}"/>
    <cellStyle name="Normal 8 4 2 2 4 4" xfId="3837" xr:uid="{C26F6138-A0C7-4CDF-8C25-1C7E6DE1B90F}"/>
    <cellStyle name="Normal 8 4 2 2 5" xfId="3838" xr:uid="{ACACA32B-47BA-40F6-AA37-DEB16BFA2A8E}"/>
    <cellStyle name="Normal 8 4 2 2 5 2" xfId="3839" xr:uid="{23808E8D-CF72-43B3-8C05-42878C916B16}"/>
    <cellStyle name="Normal 8 4 2 2 5 3" xfId="3840" xr:uid="{B0720CDA-3707-425F-9309-F7A446E36080}"/>
    <cellStyle name="Normal 8 4 2 2 5 4" xfId="3841" xr:uid="{6DC500A7-6F89-4C5C-A368-9E5A53B386AA}"/>
    <cellStyle name="Normal 8 4 2 2 6" xfId="3842" xr:uid="{11563C80-7247-4EE0-8693-10579F5998C1}"/>
    <cellStyle name="Normal 8 4 2 2 7" xfId="3843" xr:uid="{EE050FFF-8F5F-40CD-9190-217284ACA52F}"/>
    <cellStyle name="Normal 8 4 2 2 8" xfId="3844" xr:uid="{83E08461-7827-42CC-9A9B-BF11B63AB12E}"/>
    <cellStyle name="Normal 8 4 2 3" xfId="797" xr:uid="{A12D2A27-F2B7-4200-A374-863E6DF4A482}"/>
    <cellStyle name="Normal 8 4 2 3 2" xfId="798" xr:uid="{92A53D90-4B21-4172-B27C-6B29DFC36F49}"/>
    <cellStyle name="Normal 8 4 2 3 2 2" xfId="799" xr:uid="{E8E64572-9950-427F-B503-630DA372D131}"/>
    <cellStyle name="Normal 8 4 2 3 2 3" xfId="3845" xr:uid="{4B940B43-6572-4050-8E99-B0B51EC2E261}"/>
    <cellStyle name="Normal 8 4 2 3 2 4" xfId="3846" xr:uid="{E03B576E-60A6-4BBB-B1E3-C01441C8E15D}"/>
    <cellStyle name="Normal 8 4 2 3 3" xfId="800" xr:uid="{BC27F2C6-C60B-40B9-A5A0-87AF17D39945}"/>
    <cellStyle name="Normal 8 4 2 3 3 2" xfId="3847" xr:uid="{4016785F-DEDE-455B-9C46-344615F4420E}"/>
    <cellStyle name="Normal 8 4 2 3 3 3" xfId="3848" xr:uid="{74F808C1-0E85-4EEF-BD41-9B9673AEC7E2}"/>
    <cellStyle name="Normal 8 4 2 3 3 4" xfId="3849" xr:uid="{886E7962-D6FE-4186-A946-CFE7154CE190}"/>
    <cellStyle name="Normal 8 4 2 3 4" xfId="3850" xr:uid="{E037B194-0394-46A9-9A36-9BCFA8B76EC9}"/>
    <cellStyle name="Normal 8 4 2 3 5" xfId="3851" xr:uid="{62FFC7B7-A43E-4036-BD22-505C271F559C}"/>
    <cellStyle name="Normal 8 4 2 3 6" xfId="3852" xr:uid="{845A7A1A-B84B-44B0-8B30-AE7892DCAC86}"/>
    <cellStyle name="Normal 8 4 2 4" xfId="801" xr:uid="{B3103748-71A6-4F9E-B4A6-0C896E4164EC}"/>
    <cellStyle name="Normal 8 4 2 4 2" xfId="802" xr:uid="{6133B3EF-0D6E-4118-8CDE-8A1672199A75}"/>
    <cellStyle name="Normal 8 4 2 4 2 2" xfId="3853" xr:uid="{6B455FE9-1B19-449B-A1B9-869EC5FDA9FC}"/>
    <cellStyle name="Normal 8 4 2 4 2 3" xfId="3854" xr:uid="{ABEC285C-B899-4882-9D96-B6EA7F80B0ED}"/>
    <cellStyle name="Normal 8 4 2 4 2 4" xfId="3855" xr:uid="{A00F3B5E-32BD-470C-8688-BDC28D84BCE7}"/>
    <cellStyle name="Normal 8 4 2 4 3" xfId="3856" xr:uid="{B5233608-9DD2-4065-8D0E-EDCD3AA531A6}"/>
    <cellStyle name="Normal 8 4 2 4 4" xfId="3857" xr:uid="{CA62AC15-2393-4FCC-80CF-47E45FD2825C}"/>
    <cellStyle name="Normal 8 4 2 4 5" xfId="3858" xr:uid="{A3B1B53D-8B26-4DA9-861C-BD6EA1A340EF}"/>
    <cellStyle name="Normal 8 4 2 5" xfId="803" xr:uid="{94727BBD-44D6-4255-BD93-9384322287DC}"/>
    <cellStyle name="Normal 8 4 2 5 2" xfId="3859" xr:uid="{4CD8F8D1-C0CF-4E7D-BDD8-D8AC99B3BDE4}"/>
    <cellStyle name="Normal 8 4 2 5 3" xfId="3860" xr:uid="{63F41352-F016-4399-9431-464F85AEC516}"/>
    <cellStyle name="Normal 8 4 2 5 4" xfId="3861" xr:uid="{7623A5CA-903B-47D4-8D6A-4DB35CE3AFDA}"/>
    <cellStyle name="Normal 8 4 2 6" xfId="3862" xr:uid="{59A3A4D6-F809-44FE-BAFE-2A6B0BD9F700}"/>
    <cellStyle name="Normal 8 4 2 6 2" xfId="3863" xr:uid="{F080256D-52D4-448C-82EE-DD395448B41E}"/>
    <cellStyle name="Normal 8 4 2 6 3" xfId="3864" xr:uid="{61B83E06-A47C-46A4-8FEE-DA355054F0B1}"/>
    <cellStyle name="Normal 8 4 2 6 4" xfId="3865" xr:uid="{C7B8D128-22DA-4684-BDA0-7AC721DD69E4}"/>
    <cellStyle name="Normal 8 4 2 7" xfId="3866" xr:uid="{E49B8F47-67E0-4F8A-B22B-F8C19AB1F6AE}"/>
    <cellStyle name="Normal 8 4 2 8" xfId="3867" xr:uid="{92541497-8546-4D78-A8A9-850F582B6778}"/>
    <cellStyle name="Normal 8 4 2 9" xfId="3868" xr:uid="{1DF7797B-2F03-4FC1-BD8C-0CA97D3DC53B}"/>
    <cellStyle name="Normal 8 4 3" xfId="391" xr:uid="{C7D4A952-A6A6-4E72-BCBE-546FCF4C9389}"/>
    <cellStyle name="Normal 8 4 3 2" xfId="804" xr:uid="{06DF2FCC-4FBC-46CE-98B8-C856B58B7D72}"/>
    <cellStyle name="Normal 8 4 3 2 2" xfId="805" xr:uid="{89C2CEAC-7CA0-4064-8726-989AA5EC9870}"/>
    <cellStyle name="Normal 8 4 3 2 2 2" xfId="2186" xr:uid="{9DAC6C64-4DBD-4213-A302-C09BF1E0AB1A}"/>
    <cellStyle name="Normal 8 4 3 2 2 2 2" xfId="2187" xr:uid="{9030CF50-080E-4B83-9E75-B4E7923DA2C4}"/>
    <cellStyle name="Normal 8 4 3 2 2 3" xfId="2188" xr:uid="{7B2B97D0-4603-40B1-B174-FE92F0F7BB57}"/>
    <cellStyle name="Normal 8 4 3 2 2 4" xfId="3869" xr:uid="{CAEB555F-D437-4A42-B513-99C936388F7A}"/>
    <cellStyle name="Normal 8 4 3 2 3" xfId="2189" xr:uid="{AED164DB-F884-4669-B5D6-9995A4ADEBE6}"/>
    <cellStyle name="Normal 8 4 3 2 3 2" xfId="2190" xr:uid="{46046742-9611-4601-9586-F9F0FEF1C7F6}"/>
    <cellStyle name="Normal 8 4 3 2 3 3" xfId="3870" xr:uid="{56C8CB29-B9B2-4AF0-AAAE-7EDC938584EE}"/>
    <cellStyle name="Normal 8 4 3 2 3 4" xfId="3871" xr:uid="{93D08F9A-184D-4857-BADB-50EE785347BF}"/>
    <cellStyle name="Normal 8 4 3 2 4" xfId="2191" xr:uid="{08BFFD3D-3198-4857-AAC8-A15B7FF4E839}"/>
    <cellStyle name="Normal 8 4 3 2 5" xfId="3872" xr:uid="{3B867437-8798-467C-B1C8-575E93BEAB49}"/>
    <cellStyle name="Normal 8 4 3 2 6" xfId="3873" xr:uid="{048E8AE8-F0B8-4B49-955F-BE1BFDA066CF}"/>
    <cellStyle name="Normal 8 4 3 3" xfId="806" xr:uid="{178CCE63-42F4-4E55-B585-47B74C86397A}"/>
    <cellStyle name="Normal 8 4 3 3 2" xfId="2192" xr:uid="{C7BDC26B-A87C-4FAB-BB23-1172AC0308AB}"/>
    <cellStyle name="Normal 8 4 3 3 2 2" xfId="2193" xr:uid="{DE4DC63B-59C8-4A05-B817-F805E925264A}"/>
    <cellStyle name="Normal 8 4 3 3 2 3" xfId="3874" xr:uid="{4B3981DD-4A20-455D-A41A-1B9937279141}"/>
    <cellStyle name="Normal 8 4 3 3 2 4" xfId="3875" xr:uid="{560F6678-CB32-4E45-ADE6-7137133CD4A4}"/>
    <cellStyle name="Normal 8 4 3 3 3" xfId="2194" xr:uid="{D1408166-EDE9-4AD3-ADEE-0AE65E2C1745}"/>
    <cellStyle name="Normal 8 4 3 3 4" xfId="3876" xr:uid="{CD877CCE-25F6-4A47-8EB8-FBAE6DCA3CF4}"/>
    <cellStyle name="Normal 8 4 3 3 5" xfId="3877" xr:uid="{344DFFCD-BE44-491C-A645-10B96F58DF29}"/>
    <cellStyle name="Normal 8 4 3 4" xfId="2195" xr:uid="{3B1B40BF-E2EF-49C2-BA16-95C44D4DE5F3}"/>
    <cellStyle name="Normal 8 4 3 4 2" xfId="2196" xr:uid="{2678EF0A-8868-41CC-AF7E-4BB8576666E1}"/>
    <cellStyle name="Normal 8 4 3 4 3" xfId="3878" xr:uid="{C8623D0D-1B5D-4EBD-8CF6-B36A50BEF30B}"/>
    <cellStyle name="Normal 8 4 3 4 4" xfId="3879" xr:uid="{1F202001-2AE1-49C7-A900-62234FF6EDC6}"/>
    <cellStyle name="Normal 8 4 3 5" xfId="2197" xr:uid="{892F74C1-B777-4A0E-A924-93C70A4893BB}"/>
    <cellStyle name="Normal 8 4 3 5 2" xfId="3880" xr:uid="{97F2EB4D-9D76-4248-A044-A9B242ED2B99}"/>
    <cellStyle name="Normal 8 4 3 5 3" xfId="3881" xr:uid="{C86F9977-92A2-46CD-BF30-DC4800A2C53B}"/>
    <cellStyle name="Normal 8 4 3 5 4" xfId="3882" xr:uid="{A3D28D93-1DD9-41B1-A2EE-6C3A02CF0BFB}"/>
    <cellStyle name="Normal 8 4 3 6" xfId="3883" xr:uid="{25378DC6-32C7-4CAB-89E4-8771FC10B838}"/>
    <cellStyle name="Normal 8 4 3 7" xfId="3884" xr:uid="{3AD6DA70-57D1-47BF-82EA-ABBF7194ADF1}"/>
    <cellStyle name="Normal 8 4 3 8" xfId="3885" xr:uid="{78B6AAE4-62E4-4C2E-8946-ED32EA175472}"/>
    <cellStyle name="Normal 8 4 4" xfId="392" xr:uid="{C46BE2DC-8BFF-4920-92BB-522AAC3B98DF}"/>
    <cellStyle name="Normal 8 4 4 2" xfId="807" xr:uid="{01B978CC-266A-41B4-9551-97A3C102C94F}"/>
    <cellStyle name="Normal 8 4 4 2 2" xfId="808" xr:uid="{26C1BCFC-98B4-41D6-B1CE-BABA16AACBF8}"/>
    <cellStyle name="Normal 8 4 4 2 2 2" xfId="2198" xr:uid="{271E60D7-7744-4E85-B931-A660AF65678C}"/>
    <cellStyle name="Normal 8 4 4 2 2 3" xfId="3886" xr:uid="{A1EF8BF2-6BFC-4D0F-9C28-F6E1FAB59612}"/>
    <cellStyle name="Normal 8 4 4 2 2 4" xfId="3887" xr:uid="{51E1D806-D805-4915-8192-C1A31C7F05CC}"/>
    <cellStyle name="Normal 8 4 4 2 3" xfId="2199" xr:uid="{32D4239E-6946-4339-AB08-EE4B1799D674}"/>
    <cellStyle name="Normal 8 4 4 2 4" xfId="3888" xr:uid="{8617C13E-8CED-406C-8B9B-20947184F17E}"/>
    <cellStyle name="Normal 8 4 4 2 5" xfId="3889" xr:uid="{8F6A1258-4BCE-48ED-B243-2324E764B417}"/>
    <cellStyle name="Normal 8 4 4 3" xfId="809" xr:uid="{719F4EBE-5041-4E33-8DE2-A5E623EB9A62}"/>
    <cellStyle name="Normal 8 4 4 3 2" xfId="2200" xr:uid="{F793AED9-2B6E-480C-968B-F15569DE1956}"/>
    <cellStyle name="Normal 8 4 4 3 3" xfId="3890" xr:uid="{90960BB9-8832-479C-9BB2-130B24997019}"/>
    <cellStyle name="Normal 8 4 4 3 4" xfId="3891" xr:uid="{BE22E1B3-2EB1-409B-AAF4-C3F68671EC13}"/>
    <cellStyle name="Normal 8 4 4 4" xfId="2201" xr:uid="{EEBAF316-6DFB-4E3A-9214-0CDE8116AE93}"/>
    <cellStyle name="Normal 8 4 4 4 2" xfId="3892" xr:uid="{FCEEDB65-885E-4624-BE5E-4B9DD2EF43B5}"/>
    <cellStyle name="Normal 8 4 4 4 3" xfId="3893" xr:uid="{1BE6A622-EECF-4EAD-8799-DA29FA069C9A}"/>
    <cellStyle name="Normal 8 4 4 4 4" xfId="3894" xr:uid="{AD434067-A18B-4CEE-BC16-2D2AC000ABB9}"/>
    <cellStyle name="Normal 8 4 4 5" xfId="3895" xr:uid="{74646966-009B-46D1-8821-9F80BAB49FE4}"/>
    <cellStyle name="Normal 8 4 4 6" xfId="3896" xr:uid="{54EA6343-D9D0-4A42-9E4E-028E9DAC7030}"/>
    <cellStyle name="Normal 8 4 4 7" xfId="3897" xr:uid="{EE5F38D6-940A-47B2-B3E3-26665A5E26EF}"/>
    <cellStyle name="Normal 8 4 5" xfId="393" xr:uid="{A69848DD-6D08-446B-895D-9725B5E9F0CB}"/>
    <cellStyle name="Normal 8 4 5 2" xfId="810" xr:uid="{7C5707F5-DF66-4111-A3C1-DDA5BDCA41F8}"/>
    <cellStyle name="Normal 8 4 5 2 2" xfId="2202" xr:uid="{5B62B18C-9697-4CF4-BB29-FEDEA58AC8D6}"/>
    <cellStyle name="Normal 8 4 5 2 3" xfId="3898" xr:uid="{DD25EA8E-CD97-4783-A831-C84D0D57F54F}"/>
    <cellStyle name="Normal 8 4 5 2 4" xfId="3899" xr:uid="{3B7CEB82-1A60-4A17-B3A1-04D752F584B9}"/>
    <cellStyle name="Normal 8 4 5 3" xfId="2203" xr:uid="{D673D10F-3922-4678-A274-ECA91C625E6D}"/>
    <cellStyle name="Normal 8 4 5 3 2" xfId="3900" xr:uid="{92CEDB08-E1CC-40AA-B01B-F8CCB667D622}"/>
    <cellStyle name="Normal 8 4 5 3 3" xfId="3901" xr:uid="{FE91C6C6-5277-4E75-87CF-54992D733144}"/>
    <cellStyle name="Normal 8 4 5 3 4" xfId="3902" xr:uid="{D8D0B025-5C16-42DA-BB23-6CFE2B470B65}"/>
    <cellStyle name="Normal 8 4 5 4" xfId="3903" xr:uid="{181051C1-B117-4460-91C7-9AA87FECBCE8}"/>
    <cellStyle name="Normal 8 4 5 5" xfId="3904" xr:uid="{A4E631D8-F9AC-497E-A3F8-C5BAA9F6A5D4}"/>
    <cellStyle name="Normal 8 4 5 6" xfId="3905" xr:uid="{2518738C-D467-4AA1-A95C-BEFE30DBC2C3}"/>
    <cellStyle name="Normal 8 4 6" xfId="811" xr:uid="{365505C1-09C0-49A4-9173-2244F6F53BB2}"/>
    <cellStyle name="Normal 8 4 6 2" xfId="2204" xr:uid="{732058B6-9E88-4D2C-AAC9-1D7F113B162F}"/>
    <cellStyle name="Normal 8 4 6 2 2" xfId="3906" xr:uid="{8D7F1233-F1A9-4D01-896A-A35535DB1DC5}"/>
    <cellStyle name="Normal 8 4 6 2 3" xfId="3907" xr:uid="{1FC3D912-5814-4AE9-92D7-6005217C5BCA}"/>
    <cellStyle name="Normal 8 4 6 2 4" xfId="3908" xr:uid="{7D6997E9-731B-4653-B1BF-7BE9F7B6DED4}"/>
    <cellStyle name="Normal 8 4 6 3" xfId="3909" xr:uid="{6600C3F1-BE0B-4ED7-AA46-51C45EA54442}"/>
    <cellStyle name="Normal 8 4 6 4" xfId="3910" xr:uid="{BC39CB5B-5948-42BE-9C25-906CB3170FD7}"/>
    <cellStyle name="Normal 8 4 6 5" xfId="3911" xr:uid="{6D9476A0-EA43-423A-8D3E-AFE946CAFD8B}"/>
    <cellStyle name="Normal 8 4 7" xfId="2205" xr:uid="{4FE67098-BBAA-4145-B99C-CA71AB2481C5}"/>
    <cellStyle name="Normal 8 4 7 2" xfId="3912" xr:uid="{B2B8224F-5A4B-44FA-85E1-C79C4BD0CA5E}"/>
    <cellStyle name="Normal 8 4 7 3" xfId="3913" xr:uid="{458221D4-7C7F-4DAB-B3C9-58568281E23F}"/>
    <cellStyle name="Normal 8 4 7 4" xfId="3914" xr:uid="{0DE9F9D3-5011-4C33-91D5-19858C712B47}"/>
    <cellStyle name="Normal 8 4 8" xfId="3915" xr:uid="{EB8F648F-9E0B-40D5-8A9A-16AEBF99F2D9}"/>
    <cellStyle name="Normal 8 4 8 2" xfId="3916" xr:uid="{AF4630D2-309A-46ED-924C-1A06A99E2F3A}"/>
    <cellStyle name="Normal 8 4 8 3" xfId="3917" xr:uid="{D066A834-987B-4192-8698-1A214CABBD83}"/>
    <cellStyle name="Normal 8 4 8 4" xfId="3918" xr:uid="{68D971D8-21AE-462D-BA03-03E9A00A6BF6}"/>
    <cellStyle name="Normal 8 4 9" xfId="3919" xr:uid="{7859E3B7-A5FB-422D-82B6-F673A057B5A8}"/>
    <cellStyle name="Normal 8 5" xfId="161" xr:uid="{020D918D-0392-442E-B304-2153349CAE31}"/>
    <cellStyle name="Normal 8 5 2" xfId="162" xr:uid="{E1234A26-5D2B-4A62-A546-002CE790C6B6}"/>
    <cellStyle name="Normal 8 5 2 2" xfId="394" xr:uid="{0DDA9DEB-D141-435B-ABE8-000EBDE585ED}"/>
    <cellStyle name="Normal 8 5 2 2 2" xfId="812" xr:uid="{CC25139B-9B96-43D7-A1E2-A88A452F256A}"/>
    <cellStyle name="Normal 8 5 2 2 2 2" xfId="2206" xr:uid="{31CF1291-339D-42FA-B1CC-DB682918FC6D}"/>
    <cellStyle name="Normal 8 5 2 2 2 3" xfId="3920" xr:uid="{77193F25-97E4-4DF5-970F-7F869A2F665A}"/>
    <cellStyle name="Normal 8 5 2 2 2 4" xfId="3921" xr:uid="{5419FFA4-FB14-4902-9566-BB2384E2C8CB}"/>
    <cellStyle name="Normal 8 5 2 2 3" xfId="2207" xr:uid="{CEA73118-DD10-4CAD-B474-189D02766D74}"/>
    <cellStyle name="Normal 8 5 2 2 3 2" xfId="3922" xr:uid="{952A15B5-DD19-4D7A-90EF-CD88077870DD}"/>
    <cellStyle name="Normal 8 5 2 2 3 3" xfId="3923" xr:uid="{DA9311F7-3ADD-47A5-8325-A03BF9C35F8C}"/>
    <cellStyle name="Normal 8 5 2 2 3 4" xfId="3924" xr:uid="{F73810AA-82CC-4B75-AC3E-14C53D7A3B4C}"/>
    <cellStyle name="Normal 8 5 2 2 4" xfId="3925" xr:uid="{B17F8C3F-62C1-4F01-A0F0-336760D1AD38}"/>
    <cellStyle name="Normal 8 5 2 2 5" xfId="3926" xr:uid="{65598E15-BF66-4EC0-BC31-7DFC72582C5B}"/>
    <cellStyle name="Normal 8 5 2 2 6" xfId="3927" xr:uid="{624C319D-67F6-4E23-A534-791F6E89D672}"/>
    <cellStyle name="Normal 8 5 2 3" xfId="813" xr:uid="{B76107E4-6BA0-4027-898A-A4AE4EEF7BCE}"/>
    <cellStyle name="Normal 8 5 2 3 2" xfId="2208" xr:uid="{A709E60F-A70C-4021-B7C3-88770A789948}"/>
    <cellStyle name="Normal 8 5 2 3 2 2" xfId="3928" xr:uid="{7E907234-54D9-45B7-9858-14EEDCDEEF31}"/>
    <cellStyle name="Normal 8 5 2 3 2 3" xfId="3929" xr:uid="{224D2F35-125B-4E2A-9EC8-E185BF4254F6}"/>
    <cellStyle name="Normal 8 5 2 3 2 4" xfId="3930" xr:uid="{C51D2257-857B-4AB5-9B9A-C4457F54B592}"/>
    <cellStyle name="Normal 8 5 2 3 3" xfId="3931" xr:uid="{E054BE9D-B475-4EC4-AF1F-DEE299DD2404}"/>
    <cellStyle name="Normal 8 5 2 3 4" xfId="3932" xr:uid="{F40A3857-C3BC-452C-8A3C-F355CE80630D}"/>
    <cellStyle name="Normal 8 5 2 3 5" xfId="3933" xr:uid="{08FA0025-8EA3-418B-9BC3-F2771E491388}"/>
    <cellStyle name="Normal 8 5 2 4" xfId="2209" xr:uid="{A4E60DE2-B626-4A20-A8E2-5F77F2372A54}"/>
    <cellStyle name="Normal 8 5 2 4 2" xfId="3934" xr:uid="{B88EC6B5-01DF-41A4-A84B-DE765F480500}"/>
    <cellStyle name="Normal 8 5 2 4 3" xfId="3935" xr:uid="{1BE42451-5229-4844-A626-A2E9724A989C}"/>
    <cellStyle name="Normal 8 5 2 4 4" xfId="3936" xr:uid="{677A1730-C3D0-4AE9-84E2-FCC538BFF41E}"/>
    <cellStyle name="Normal 8 5 2 5" xfId="3937" xr:uid="{9606976F-D2DE-4925-B97C-D75C7CFA9F5F}"/>
    <cellStyle name="Normal 8 5 2 5 2" xfId="3938" xr:uid="{701CB362-DFD2-463F-9BC3-AC216E98EF44}"/>
    <cellStyle name="Normal 8 5 2 5 3" xfId="3939" xr:uid="{583A85F1-521C-4C0F-88AF-BC14DBD1ABA5}"/>
    <cellStyle name="Normal 8 5 2 5 4" xfId="3940" xr:uid="{6F95CE8F-0AAA-4365-A84A-647E7945CBE1}"/>
    <cellStyle name="Normal 8 5 2 6" xfId="3941" xr:uid="{D52E6029-19D8-4ECA-8D16-4A9665E82843}"/>
    <cellStyle name="Normal 8 5 2 7" xfId="3942" xr:uid="{C1BB19C9-138D-423E-A476-26161E15C0E6}"/>
    <cellStyle name="Normal 8 5 2 8" xfId="3943" xr:uid="{F86C52BB-A891-4829-B7F1-16FCC973A953}"/>
    <cellStyle name="Normal 8 5 3" xfId="395" xr:uid="{F8416420-C12C-42AC-A25B-F38E710B63CC}"/>
    <cellStyle name="Normal 8 5 3 2" xfId="814" xr:uid="{11ED4A80-0734-40AE-AEF0-9A2107AD5C1D}"/>
    <cellStyle name="Normal 8 5 3 2 2" xfId="815" xr:uid="{47E75AEE-04B1-4B2B-8C67-23FA26FC42B6}"/>
    <cellStyle name="Normal 8 5 3 2 3" xfId="3944" xr:uid="{F66A21EB-4D9B-4DC5-A0CB-991861E527F8}"/>
    <cellStyle name="Normal 8 5 3 2 4" xfId="3945" xr:uid="{98985427-24D7-48A9-B2BD-922FF06F6AC1}"/>
    <cellStyle name="Normal 8 5 3 3" xfId="816" xr:uid="{69889DF1-14E9-41E4-A6FB-7A801632C5D3}"/>
    <cellStyle name="Normal 8 5 3 3 2" xfId="3946" xr:uid="{1CF847C1-EC38-46E8-A12F-4E02E82FB541}"/>
    <cellStyle name="Normal 8 5 3 3 3" xfId="3947" xr:uid="{5FAD3BD2-F282-44B0-9A0E-764E2661F79E}"/>
    <cellStyle name="Normal 8 5 3 3 4" xfId="3948" xr:uid="{DB0CAC66-3211-41C4-8BE9-40551AFC06D8}"/>
    <cellStyle name="Normal 8 5 3 4" xfId="3949" xr:uid="{6423B8B7-10AF-4C59-B510-87A7B8BEEACE}"/>
    <cellStyle name="Normal 8 5 3 5" xfId="3950" xr:uid="{EFD38D97-3990-4AA8-9290-71651E6113B1}"/>
    <cellStyle name="Normal 8 5 3 6" xfId="3951" xr:uid="{D91B7B9A-3ABD-45D9-B42B-9FA2ABD88A0B}"/>
    <cellStyle name="Normal 8 5 4" xfId="396" xr:uid="{53117EFD-E09F-4FC0-97FF-59DCFCE45FCF}"/>
    <cellStyle name="Normal 8 5 4 2" xfId="817" xr:uid="{F07B6026-437E-4719-BD9C-620F8448465C}"/>
    <cellStyle name="Normal 8 5 4 2 2" xfId="3952" xr:uid="{B14273E5-C8AD-4C04-A170-3FDBED4859DB}"/>
    <cellStyle name="Normal 8 5 4 2 3" xfId="3953" xr:uid="{342113B9-2A14-4C6E-80BB-870954B11971}"/>
    <cellStyle name="Normal 8 5 4 2 4" xfId="3954" xr:uid="{A6FF55AD-574C-421B-8674-61959AB59740}"/>
    <cellStyle name="Normal 8 5 4 3" xfId="3955" xr:uid="{7462B16A-7541-4068-B7F4-BF5046B9511A}"/>
    <cellStyle name="Normal 8 5 4 4" xfId="3956" xr:uid="{B8468F1E-F4BF-42CC-A015-4882E4D087C1}"/>
    <cellStyle name="Normal 8 5 4 5" xfId="3957" xr:uid="{D7FFA026-E4B4-46F0-8D99-4E940DD7535E}"/>
    <cellStyle name="Normal 8 5 5" xfId="818" xr:uid="{82F09AED-786B-4954-B71B-039CAAABEDC1}"/>
    <cellStyle name="Normal 8 5 5 2" xfId="3958" xr:uid="{FBC3ACC0-1A6C-473F-B59E-EF54828F1CC9}"/>
    <cellStyle name="Normal 8 5 5 3" xfId="3959" xr:uid="{A28FE646-0C60-4B81-8BCC-647604226A1D}"/>
    <cellStyle name="Normal 8 5 5 4" xfId="3960" xr:uid="{A7F12361-5B3B-4D9B-8DAE-CCF8B4CEE451}"/>
    <cellStyle name="Normal 8 5 6" xfId="3961" xr:uid="{8584D2DB-050E-45FF-8C8A-E0E7F6DC34B4}"/>
    <cellStyle name="Normal 8 5 6 2" xfId="3962" xr:uid="{FA7A9EA6-34E8-48E8-96B8-2CB8F25470D0}"/>
    <cellStyle name="Normal 8 5 6 3" xfId="3963" xr:uid="{4860EC11-41D5-4EAF-82B9-0B29C733A4F6}"/>
    <cellStyle name="Normal 8 5 6 4" xfId="3964" xr:uid="{26F4958E-6509-4FFB-BDCD-A50B74F90AD1}"/>
    <cellStyle name="Normal 8 5 7" xfId="3965" xr:uid="{05A9B323-A471-4A09-A855-B097C5A3DD23}"/>
    <cellStyle name="Normal 8 5 8" xfId="3966" xr:uid="{45DE6816-D8E8-4B0B-B76B-2D470B086FD1}"/>
    <cellStyle name="Normal 8 5 9" xfId="3967" xr:uid="{E599C381-EC3B-445F-A762-A24D9CBB7BF8}"/>
    <cellStyle name="Normal 8 6" xfId="163" xr:uid="{278056E1-9C63-4A1C-800C-72F2A7DBC123}"/>
    <cellStyle name="Normal 8 6 2" xfId="397" xr:uid="{60187B94-0CC8-4D99-AA3D-E855C2C84B5C}"/>
    <cellStyle name="Normal 8 6 2 2" xfId="819" xr:uid="{EFACB07B-A3A8-46C4-A984-A0939731F45C}"/>
    <cellStyle name="Normal 8 6 2 2 2" xfId="2210" xr:uid="{B1A23ACA-7F7C-4539-95B4-5880406D0833}"/>
    <cellStyle name="Normal 8 6 2 2 2 2" xfId="2211" xr:uid="{2F95745C-F010-42A7-BC07-789909F1D550}"/>
    <cellStyle name="Normal 8 6 2 2 3" xfId="2212" xr:uid="{A2E7A248-F102-4057-A0C0-11DC743FE698}"/>
    <cellStyle name="Normal 8 6 2 2 4" xfId="3968" xr:uid="{AC3641D5-E7A8-4952-B4BF-2127C255095C}"/>
    <cellStyle name="Normal 8 6 2 3" xfId="2213" xr:uid="{1289E916-AB8F-49A9-AF43-59072F8C9BE6}"/>
    <cellStyle name="Normal 8 6 2 3 2" xfId="2214" xr:uid="{3C9871FC-A103-4918-912F-D9372720F57A}"/>
    <cellStyle name="Normal 8 6 2 3 3" xfId="3969" xr:uid="{DF23ED57-E71D-4AC8-B3C2-4E9573C27F1C}"/>
    <cellStyle name="Normal 8 6 2 3 4" xfId="3970" xr:uid="{6A5004AE-15E8-4A10-954C-C7E8FF3F4BA5}"/>
    <cellStyle name="Normal 8 6 2 4" xfId="2215" xr:uid="{16591C58-A6A8-48CA-BDB8-DF60D6433047}"/>
    <cellStyle name="Normal 8 6 2 5" xfId="3971" xr:uid="{50016E9C-41AA-4B17-8A53-143477EA9DAF}"/>
    <cellStyle name="Normal 8 6 2 6" xfId="3972" xr:uid="{9F4DAB60-9288-4E07-B728-547D05E1D08D}"/>
    <cellStyle name="Normal 8 6 3" xfId="820" xr:uid="{D9AFAF62-EC2B-4D8F-8612-A96B0BADD033}"/>
    <cellStyle name="Normal 8 6 3 2" xfId="2216" xr:uid="{67140C7A-EC53-493B-B7C7-DA096B484E9F}"/>
    <cellStyle name="Normal 8 6 3 2 2" xfId="2217" xr:uid="{BFFB7BB9-6E29-416E-9CB4-A1098F92DE75}"/>
    <cellStyle name="Normal 8 6 3 2 3" xfId="3973" xr:uid="{FD370D36-AF82-4C43-A273-58E912015FBD}"/>
    <cellStyle name="Normal 8 6 3 2 4" xfId="3974" xr:uid="{A66A6148-381E-4F87-AD68-9876B2CCFA90}"/>
    <cellStyle name="Normal 8 6 3 3" xfId="2218" xr:uid="{DBE26AA3-2A43-4323-A6F4-2E3F22410C65}"/>
    <cellStyle name="Normal 8 6 3 4" xfId="3975" xr:uid="{1E8DBF92-8D44-4F5A-81DC-9C71D7A8C93D}"/>
    <cellStyle name="Normal 8 6 3 5" xfId="3976" xr:uid="{6A473B48-CF0D-44D1-9D28-1404AAE8216A}"/>
    <cellStyle name="Normal 8 6 4" xfId="2219" xr:uid="{2B7F4DD3-1081-4309-8564-AEE06B07753B}"/>
    <cellStyle name="Normal 8 6 4 2" xfId="2220" xr:uid="{7D2525A5-CEDC-4DEC-8AF7-38F47CCC6CFF}"/>
    <cellStyle name="Normal 8 6 4 3" xfId="3977" xr:uid="{CD9B87E4-0F84-43C6-94FA-18525EB280E1}"/>
    <cellStyle name="Normal 8 6 4 4" xfId="3978" xr:uid="{323C6BCE-A1FF-4EAB-A76D-747F024104A9}"/>
    <cellStyle name="Normal 8 6 5" xfId="2221" xr:uid="{9A542E35-1FDF-48B8-96A4-A1883BA06C5E}"/>
    <cellStyle name="Normal 8 6 5 2" xfId="3979" xr:uid="{CF0F00B2-9EE2-4457-9A9C-4DC653DADCA2}"/>
    <cellStyle name="Normal 8 6 5 3" xfId="3980" xr:uid="{FE757D78-9115-48B0-8DBD-C01B97666124}"/>
    <cellStyle name="Normal 8 6 5 4" xfId="3981" xr:uid="{C200F8C5-3F0F-4143-86F5-4D08DCF3F76A}"/>
    <cellStyle name="Normal 8 6 6" xfId="3982" xr:uid="{D6904E34-2878-4F9F-B838-E618326FE196}"/>
    <cellStyle name="Normal 8 6 7" xfId="3983" xr:uid="{649EF7C6-F538-4510-BDEF-2C611F34F9BF}"/>
    <cellStyle name="Normal 8 6 8" xfId="3984" xr:uid="{6F2BDBFB-D245-4E5C-B954-725EB08826E5}"/>
    <cellStyle name="Normal 8 7" xfId="398" xr:uid="{90D809CF-C4C8-41B4-9686-F143F989D4E3}"/>
    <cellStyle name="Normal 8 7 2" xfId="821" xr:uid="{EDDDF225-E4F7-4426-8AAF-B6CC00636F24}"/>
    <cellStyle name="Normal 8 7 2 2" xfId="822" xr:uid="{0101A1C2-8B7E-40D1-8123-06451B7C65FF}"/>
    <cellStyle name="Normal 8 7 2 2 2" xfId="2222" xr:uid="{A7D0730B-2A38-401A-A5D1-E68B044D738F}"/>
    <cellStyle name="Normal 8 7 2 2 3" xfId="3985" xr:uid="{EC320148-52EA-4293-9EF5-92B7C2E71293}"/>
    <cellStyle name="Normal 8 7 2 2 4" xfId="3986" xr:uid="{E9BB8855-46A4-49B7-BBDA-40F5B0D1E2D1}"/>
    <cellStyle name="Normal 8 7 2 3" xfId="2223" xr:uid="{A7DB27D7-0F4F-4B58-87BD-CCCF9E6992AC}"/>
    <cellStyle name="Normal 8 7 2 4" xfId="3987" xr:uid="{C36B9C85-2829-4D81-B8C9-98199B07C7E4}"/>
    <cellStyle name="Normal 8 7 2 5" xfId="3988" xr:uid="{4B08D55B-6F72-4E0E-B270-301020CF9140}"/>
    <cellStyle name="Normal 8 7 3" xfId="823" xr:uid="{BEBAA3C4-925B-4F6F-AE44-A294D1A893EA}"/>
    <cellStyle name="Normal 8 7 3 2" xfId="2224" xr:uid="{313801AF-75E8-408A-A1B6-84248AD1D94A}"/>
    <cellStyle name="Normal 8 7 3 3" xfId="3989" xr:uid="{BEE1DAD3-77BF-4862-8FA7-5052B2BC828A}"/>
    <cellStyle name="Normal 8 7 3 4" xfId="3990" xr:uid="{E1271175-71EE-4DA3-9F52-E76B664E54A9}"/>
    <cellStyle name="Normal 8 7 4" xfId="2225" xr:uid="{37C88488-00C5-43E7-A8C7-1C39BB8AC7A8}"/>
    <cellStyle name="Normal 8 7 4 2" xfId="3991" xr:uid="{2B1C0DB6-B1B4-45C1-B412-D4F7225D3331}"/>
    <cellStyle name="Normal 8 7 4 3" xfId="3992" xr:uid="{8572F8A3-2A11-4CB2-9C8C-2D2BF40B3A99}"/>
    <cellStyle name="Normal 8 7 4 4" xfId="3993" xr:uid="{72611FD3-B8A6-4611-B143-6D358A0B60F6}"/>
    <cellStyle name="Normal 8 7 5" xfId="3994" xr:uid="{1339E067-56A8-4DBC-A521-0C2746E0D2DE}"/>
    <cellStyle name="Normal 8 7 6" xfId="3995" xr:uid="{58303A83-535B-4EB6-8D27-A60E9E1091A8}"/>
    <cellStyle name="Normal 8 7 7" xfId="3996" xr:uid="{6794E993-7587-4531-A797-886CAFDB6EEE}"/>
    <cellStyle name="Normal 8 8" xfId="399" xr:uid="{710EF93D-FEB1-48C9-BAF0-13466BD8FCEC}"/>
    <cellStyle name="Normal 8 8 2" xfId="824" xr:uid="{FB34ABB7-C587-4B37-8321-7F999E956CA9}"/>
    <cellStyle name="Normal 8 8 2 2" xfId="2226" xr:uid="{8CDB4E58-B404-4FF6-A620-1DFE15DC69B7}"/>
    <cellStyle name="Normal 8 8 2 3" xfId="3997" xr:uid="{BBC0583E-4A52-4538-8172-E96CA5AB2B4E}"/>
    <cellStyle name="Normal 8 8 2 4" xfId="3998" xr:uid="{3ED29BEA-096D-4160-9EF8-03AB36AD2E0F}"/>
    <cellStyle name="Normal 8 8 3" xfId="2227" xr:uid="{EC7C6191-9421-4492-9526-6BB3F1447A0F}"/>
    <cellStyle name="Normal 8 8 3 2" xfId="3999" xr:uid="{ED0596AB-7571-48C8-9F80-F7CEDDCFE1B2}"/>
    <cellStyle name="Normal 8 8 3 3" xfId="4000" xr:uid="{13C9345A-AC28-4421-AB45-E5F8D14AC899}"/>
    <cellStyle name="Normal 8 8 3 4" xfId="4001" xr:uid="{823728C5-868F-463D-B03E-99547CF6CFF0}"/>
    <cellStyle name="Normal 8 8 4" xfId="4002" xr:uid="{0979DF5F-C944-41F9-AEC0-556A8EE458A8}"/>
    <cellStyle name="Normal 8 8 5" xfId="4003" xr:uid="{C62863D3-0E13-42B4-BDDB-C33CA4D28DC3}"/>
    <cellStyle name="Normal 8 8 6" xfId="4004" xr:uid="{2F8CD011-7CED-47E5-99C4-C646C2C2B479}"/>
    <cellStyle name="Normal 8 9" xfId="400" xr:uid="{9192AE0F-6D1D-4C1A-8353-BEA60BF1F8AE}"/>
    <cellStyle name="Normal 8 9 2" xfId="2228" xr:uid="{879D2FFF-3614-4D33-B4F3-8C3C16DF3DE6}"/>
    <cellStyle name="Normal 8 9 2 2" xfId="4005" xr:uid="{01B03FA4-D550-4C6A-923C-52B71BC77273}"/>
    <cellStyle name="Normal 8 9 2 2 2" xfId="4410" xr:uid="{7CA1DB89-106F-4119-A928-E5801F075CFE}"/>
    <cellStyle name="Normal 8 9 2 2 3" xfId="4689" xr:uid="{1E26E158-0799-457B-84E5-F5CDB1C61F17}"/>
    <cellStyle name="Normal 8 9 2 3" xfId="4006" xr:uid="{00D16F51-6808-484F-B553-27AA9FE3820C}"/>
    <cellStyle name="Normal 8 9 2 4" xfId="4007" xr:uid="{16BBB76D-452B-4FD9-942C-07726A1FD1B9}"/>
    <cellStyle name="Normal 8 9 3" xfId="4008" xr:uid="{71A6BD0A-024B-42B2-AA0C-B932F5792DCE}"/>
    <cellStyle name="Normal 8 9 3 2" xfId="5343" xr:uid="{06D3C335-084E-4EEA-BD83-A40F76B41C7C}"/>
    <cellStyle name="Normal 8 9 4" xfId="4009" xr:uid="{927BB031-8E08-4C28-B130-7765412DF610}"/>
    <cellStyle name="Normal 8 9 4 2" xfId="4580" xr:uid="{574296E8-6DC8-4794-B9FF-E20E71EA83FE}"/>
    <cellStyle name="Normal 8 9 4 3" xfId="4690" xr:uid="{0364F407-5A45-418D-979A-CC28264E3AA6}"/>
    <cellStyle name="Normal 8 9 4 4" xfId="4609" xr:uid="{C5BEE299-25FD-4C2C-B3D0-20B4C8EC5D2C}"/>
    <cellStyle name="Normal 8 9 5" xfId="4010" xr:uid="{6FD03EE5-D4DA-4002-91CA-9E47D083619A}"/>
    <cellStyle name="Normal 9" xfId="164" xr:uid="{0CFE7F8B-F1D3-48BD-A33D-A07BFA55D0FD}"/>
    <cellStyle name="Normal 9 10" xfId="401" xr:uid="{CC51011C-6048-4FE7-B509-8F6106AA764E}"/>
    <cellStyle name="Normal 9 10 2" xfId="2229" xr:uid="{A0AF6A2A-3756-4323-8510-090584FACDCF}"/>
    <cellStyle name="Normal 9 10 2 2" xfId="4011" xr:uid="{711D76F1-3B1A-47AC-B65E-931BC9C615BE}"/>
    <cellStyle name="Normal 9 10 2 3" xfId="4012" xr:uid="{DD208A8D-51D2-4AD1-A850-74E5EACF51A5}"/>
    <cellStyle name="Normal 9 10 2 4" xfId="4013" xr:uid="{43C63C47-3254-4286-B45A-2581BE551551}"/>
    <cellStyle name="Normal 9 10 3" xfId="4014" xr:uid="{6B741C12-7A5F-4910-83B4-89756EB5C76B}"/>
    <cellStyle name="Normal 9 10 4" xfId="4015" xr:uid="{39F77A66-22FB-4E21-8A82-9B2EC77CFDFF}"/>
    <cellStyle name="Normal 9 10 5" xfId="4016" xr:uid="{134F351F-0BF6-406B-B2FB-1B7817647588}"/>
    <cellStyle name="Normal 9 11" xfId="2230" xr:uid="{3BFB1AA0-3012-4139-A31F-31A0A1F0BA0D}"/>
    <cellStyle name="Normal 9 11 2" xfId="4017" xr:uid="{AD1ECB0E-F1C0-4CF5-A72D-97734632DB0E}"/>
    <cellStyle name="Normal 9 11 3" xfId="4018" xr:uid="{2B75672F-DD1D-40C1-89E5-CE270968AEA8}"/>
    <cellStyle name="Normal 9 11 4" xfId="4019" xr:uid="{89648D11-F33B-47C1-9C6A-DFB6EBF00426}"/>
    <cellStyle name="Normal 9 12" xfId="4020" xr:uid="{33BB7A3D-DB89-4B3E-89B8-C7F1C121C62A}"/>
    <cellStyle name="Normal 9 12 2" xfId="4021" xr:uid="{2DC97909-3E03-4D37-8799-60EB77018D87}"/>
    <cellStyle name="Normal 9 12 3" xfId="4022" xr:uid="{381BDEA4-DFF5-4E33-91AD-82331530D61E}"/>
    <cellStyle name="Normal 9 12 4" xfId="4023" xr:uid="{8AD803D3-8678-4E97-982F-1E9FAABA6AA7}"/>
    <cellStyle name="Normal 9 13" xfId="4024" xr:uid="{015E1A7A-6A67-4003-A2CE-038227207CB1}"/>
    <cellStyle name="Normal 9 13 2" xfId="4025" xr:uid="{BCF3DECD-7862-4EF8-8F27-A2109A5121E7}"/>
    <cellStyle name="Normal 9 14" xfId="4026" xr:uid="{972DDB3E-7738-4439-A3B8-11C68DAC1AB0}"/>
    <cellStyle name="Normal 9 15" xfId="4027" xr:uid="{517510B5-3525-43EA-ABF2-336E3270E5C4}"/>
    <cellStyle name="Normal 9 16" xfId="4028" xr:uid="{13644894-A974-4D59-B2C2-115D8F47EBA2}"/>
    <cellStyle name="Normal 9 2" xfId="165" xr:uid="{911F7B96-E92D-45EC-9B60-3187BB5C17A9}"/>
    <cellStyle name="Normal 9 2 2" xfId="402" xr:uid="{BF59BBCE-6E0D-41BA-A230-0F8FA0E9F9C9}"/>
    <cellStyle name="Normal 9 2 2 2" xfId="4672" xr:uid="{14C83353-B446-4E26-92A5-2A5711A34004}"/>
    <cellStyle name="Normal 9 2 3" xfId="4561" xr:uid="{0DA2F564-6F98-4068-BFF8-03B8B58EDC9E}"/>
    <cellStyle name="Normal 9 3" xfId="166" xr:uid="{943182D2-CFD2-45E7-84CA-7DB0B108D749}"/>
    <cellStyle name="Normal 9 3 10" xfId="4029" xr:uid="{313934C3-B11B-426C-89AB-8951AF90C689}"/>
    <cellStyle name="Normal 9 3 11" xfId="4030" xr:uid="{91DAB7DD-DE82-4E5C-B98E-02179FB71314}"/>
    <cellStyle name="Normal 9 3 2" xfId="167" xr:uid="{5B0335BC-05B1-45E6-9472-30FE754644C9}"/>
    <cellStyle name="Normal 9 3 2 2" xfId="168" xr:uid="{2C63741E-4218-4123-AB35-355F50DDC667}"/>
    <cellStyle name="Normal 9 3 2 2 2" xfId="403" xr:uid="{871D6558-3B97-4B1B-AB15-46AA242C7E4A}"/>
    <cellStyle name="Normal 9 3 2 2 2 2" xfId="825" xr:uid="{046F3BF0-DE5B-436A-807F-4AF038BD9B54}"/>
    <cellStyle name="Normal 9 3 2 2 2 2 2" xfId="826" xr:uid="{8055FD2B-C0DC-4BDC-8AA8-7F7380DD76B5}"/>
    <cellStyle name="Normal 9 3 2 2 2 2 2 2" xfId="2231" xr:uid="{FFC6576C-622F-4B55-8CD4-CF12665A4A50}"/>
    <cellStyle name="Normal 9 3 2 2 2 2 2 2 2" xfId="2232" xr:uid="{C24217BB-D17C-49B6-9B81-2B1C3EE4B6B4}"/>
    <cellStyle name="Normal 9 3 2 2 2 2 2 3" xfId="2233" xr:uid="{057846EA-BBBF-485C-9F65-4B14784C86CC}"/>
    <cellStyle name="Normal 9 3 2 2 2 2 3" xfId="2234" xr:uid="{4848BB2D-3877-426E-92D1-306A2B0DED08}"/>
    <cellStyle name="Normal 9 3 2 2 2 2 3 2" xfId="2235" xr:uid="{81AC3C28-8B5F-4ACC-8E2F-F7B9AA792B5B}"/>
    <cellStyle name="Normal 9 3 2 2 2 2 4" xfId="2236" xr:uid="{2E5DB49F-48F2-4CDD-B8F4-9D0E2CF014B9}"/>
    <cellStyle name="Normal 9 3 2 2 2 3" xfId="827" xr:uid="{CADF764B-6721-4137-92D4-825F2F0263A5}"/>
    <cellStyle name="Normal 9 3 2 2 2 3 2" xfId="2237" xr:uid="{08CF6850-D184-4294-BD02-6F446EA74C1A}"/>
    <cellStyle name="Normal 9 3 2 2 2 3 2 2" xfId="2238" xr:uid="{64D93371-BD73-4D7F-B3DD-332D8662BC20}"/>
    <cellStyle name="Normal 9 3 2 2 2 3 3" xfId="2239" xr:uid="{DADBF64C-8E9F-4264-B07A-F5EA87E88F8E}"/>
    <cellStyle name="Normal 9 3 2 2 2 3 4" xfId="4031" xr:uid="{7BCFD7D8-E106-4DAE-B3D4-613838523A23}"/>
    <cellStyle name="Normal 9 3 2 2 2 4" xfId="2240" xr:uid="{2CB118C9-B3B9-4083-B3BF-322FC5E3F664}"/>
    <cellStyle name="Normal 9 3 2 2 2 4 2" xfId="2241" xr:uid="{576D38BB-4BCD-45B7-AB5E-6A70F7727DA4}"/>
    <cellStyle name="Normal 9 3 2 2 2 5" xfId="2242" xr:uid="{6BBCD6A9-A644-45C4-9460-02366B8A553B}"/>
    <cellStyle name="Normal 9 3 2 2 2 6" xfId="4032" xr:uid="{5A578F7F-6BF1-4CA1-85A3-7010A4E13421}"/>
    <cellStyle name="Normal 9 3 2 2 3" xfId="404" xr:uid="{4599872B-1855-48D2-BEE9-C6ED6BB5BF39}"/>
    <cellStyle name="Normal 9 3 2 2 3 2" xfId="828" xr:uid="{6A98B5A6-2897-4303-B99E-6A9A389E407F}"/>
    <cellStyle name="Normal 9 3 2 2 3 2 2" xfId="829" xr:uid="{57E83B9B-6646-44A8-8D7D-DF922A205BCB}"/>
    <cellStyle name="Normal 9 3 2 2 3 2 2 2" xfId="2243" xr:uid="{FADE6585-FDC9-440C-9EB4-089FEB51420E}"/>
    <cellStyle name="Normal 9 3 2 2 3 2 2 2 2" xfId="2244" xr:uid="{0C66241C-2547-484A-99BB-F27F06F2280E}"/>
    <cellStyle name="Normal 9 3 2 2 3 2 2 3" xfId="2245" xr:uid="{30755F6A-D13D-46C2-B1C9-9F0B72084B4F}"/>
    <cellStyle name="Normal 9 3 2 2 3 2 3" xfId="2246" xr:uid="{B56F3664-F3F5-4035-94BC-BFA1198DCA34}"/>
    <cellStyle name="Normal 9 3 2 2 3 2 3 2" xfId="2247" xr:uid="{080050ED-976B-413B-9CFF-FAA03A0CAE47}"/>
    <cellStyle name="Normal 9 3 2 2 3 2 4" xfId="2248" xr:uid="{25186C4B-5DDD-4AB0-B552-EA7B79831B06}"/>
    <cellStyle name="Normal 9 3 2 2 3 3" xfId="830" xr:uid="{B12E85A3-D77D-456E-8C70-931B8E160762}"/>
    <cellStyle name="Normal 9 3 2 2 3 3 2" xfId="2249" xr:uid="{77D2C6AC-F20C-4DC8-AB77-527461C4ECE7}"/>
    <cellStyle name="Normal 9 3 2 2 3 3 2 2" xfId="2250" xr:uid="{6A09FA85-69E7-4A2B-B383-46FDCE302871}"/>
    <cellStyle name="Normal 9 3 2 2 3 3 3" xfId="2251" xr:uid="{41C863F7-53BA-492D-B4E9-9B0900B3F24E}"/>
    <cellStyle name="Normal 9 3 2 2 3 4" xfId="2252" xr:uid="{76B77AE8-3F73-4D5A-B921-BFD81E597F78}"/>
    <cellStyle name="Normal 9 3 2 2 3 4 2" xfId="2253" xr:uid="{BB940936-4FB7-4ED6-B3D6-778BAC3ECAA4}"/>
    <cellStyle name="Normal 9 3 2 2 3 5" xfId="2254" xr:uid="{6B22D725-9E1C-4DB8-9063-EF02C110CC92}"/>
    <cellStyle name="Normal 9 3 2 2 4" xfId="831" xr:uid="{F4820C30-737F-435E-9886-C11F7596C8AB}"/>
    <cellStyle name="Normal 9 3 2 2 4 2" xfId="832" xr:uid="{D73531FF-7CB5-4359-A5D3-FD622DF8FD02}"/>
    <cellStyle name="Normal 9 3 2 2 4 2 2" xfId="2255" xr:uid="{DE789E58-C6A3-4DD1-AE20-F18BBEA7474D}"/>
    <cellStyle name="Normal 9 3 2 2 4 2 2 2" xfId="2256" xr:uid="{739334B1-60B8-485E-AFA9-4885A2B712EA}"/>
    <cellStyle name="Normal 9 3 2 2 4 2 3" xfId="2257" xr:uid="{8D084791-7966-4118-B77B-5F9A809B5B85}"/>
    <cellStyle name="Normal 9 3 2 2 4 3" xfId="2258" xr:uid="{C1793B5F-A564-4469-8441-389059058A2D}"/>
    <cellStyle name="Normal 9 3 2 2 4 3 2" xfId="2259" xr:uid="{4ABEE004-C83E-4938-BC36-64FA23E313B3}"/>
    <cellStyle name="Normal 9 3 2 2 4 4" xfId="2260" xr:uid="{3D74C34B-F1AD-4B21-BF04-9DF11F45163C}"/>
    <cellStyle name="Normal 9 3 2 2 5" xfId="833" xr:uid="{09FB0D7E-97AA-40E3-9A12-C0DC8D3A379E}"/>
    <cellStyle name="Normal 9 3 2 2 5 2" xfId="2261" xr:uid="{8949A53C-301E-4F46-81C7-DC4C3F492286}"/>
    <cellStyle name="Normal 9 3 2 2 5 2 2" xfId="2262" xr:uid="{D8004664-8604-4216-BEAB-373C702FFB06}"/>
    <cellStyle name="Normal 9 3 2 2 5 3" xfId="2263" xr:uid="{BBA91475-ED12-4E55-A6B3-706AB27B4B99}"/>
    <cellStyle name="Normal 9 3 2 2 5 4" xfId="4033" xr:uid="{C2FC85BD-5C0D-4968-9D15-AFF2178CC43A}"/>
    <cellStyle name="Normal 9 3 2 2 6" xfId="2264" xr:uid="{4A4F3A87-ABFC-44A1-887A-C30C7DFFDE29}"/>
    <cellStyle name="Normal 9 3 2 2 6 2" xfId="2265" xr:uid="{105C73EC-4F6A-4277-8661-5919E90044EA}"/>
    <cellStyle name="Normal 9 3 2 2 7" xfId="2266" xr:uid="{DF54D357-1017-481C-8AFF-1CAAA2AD66A2}"/>
    <cellStyle name="Normal 9 3 2 2 8" xfId="4034" xr:uid="{1751C37F-76C8-4DD6-AD1B-4083BFA0C17B}"/>
    <cellStyle name="Normal 9 3 2 3" xfId="405" xr:uid="{274A3A4F-7037-4FAD-8422-16024F1EB37A}"/>
    <cellStyle name="Normal 9 3 2 3 2" xfId="834" xr:uid="{B82A0A21-090D-456E-B26F-4DBF48D0D037}"/>
    <cellStyle name="Normal 9 3 2 3 2 2" xfId="835" xr:uid="{2EF2A9EB-A76A-4694-8332-5F22A9753828}"/>
    <cellStyle name="Normal 9 3 2 3 2 2 2" xfId="2267" xr:uid="{F7E564E0-559D-47C1-BB46-D4AC471AEB3E}"/>
    <cellStyle name="Normal 9 3 2 3 2 2 2 2" xfId="2268" xr:uid="{FDEE8AAD-1DA5-4AF0-9843-C17CF639432F}"/>
    <cellStyle name="Normal 9 3 2 3 2 2 3" xfId="2269" xr:uid="{89BB02DB-F4EB-4C38-88AB-C0F06893AF52}"/>
    <cellStyle name="Normal 9 3 2 3 2 3" xfId="2270" xr:uid="{EFEF1350-2A93-4380-9885-F5B74CE6B1F1}"/>
    <cellStyle name="Normal 9 3 2 3 2 3 2" xfId="2271" xr:uid="{C76D8F35-D826-4E5A-B2F8-AC6351FD7D52}"/>
    <cellStyle name="Normal 9 3 2 3 2 4" xfId="2272" xr:uid="{268FF894-065E-4ECE-AEDA-5CC968B79682}"/>
    <cellStyle name="Normal 9 3 2 3 3" xfId="836" xr:uid="{20C9CE8F-7510-4C7B-B48C-879567D63594}"/>
    <cellStyle name="Normal 9 3 2 3 3 2" xfId="2273" xr:uid="{B01717C5-0B16-4791-BACC-7EE1FEE61C54}"/>
    <cellStyle name="Normal 9 3 2 3 3 2 2" xfId="2274" xr:uid="{36ACBE42-2E5F-416A-99BA-C591D5180937}"/>
    <cellStyle name="Normal 9 3 2 3 3 3" xfId="2275" xr:uid="{E604BEDC-7B4F-4BCE-B65E-3F87C20F2848}"/>
    <cellStyle name="Normal 9 3 2 3 3 4" xfId="4035" xr:uid="{CACEF415-221D-4785-8555-7789893776FA}"/>
    <cellStyle name="Normal 9 3 2 3 4" xfId="2276" xr:uid="{28E6351F-1245-4F78-B843-E956ED2DED7F}"/>
    <cellStyle name="Normal 9 3 2 3 4 2" xfId="2277" xr:uid="{20916C61-F1D5-4E3A-95AF-C80E0D014C4B}"/>
    <cellStyle name="Normal 9 3 2 3 5" xfId="2278" xr:uid="{FB1CFE49-3493-43AC-94AA-D16FAAB25921}"/>
    <cellStyle name="Normal 9 3 2 3 6" xfId="4036" xr:uid="{4C73EC01-C239-40A1-88BE-B81055027BAC}"/>
    <cellStyle name="Normal 9 3 2 4" xfId="406" xr:uid="{A13D83B1-D5DF-4140-9F84-5403976175A3}"/>
    <cellStyle name="Normal 9 3 2 4 2" xfId="837" xr:uid="{4480F4EB-F980-4514-A26A-A95336D63699}"/>
    <cellStyle name="Normal 9 3 2 4 2 2" xfId="838" xr:uid="{FF6C5E01-92A6-48C1-9EBB-FF4AB30DB2E3}"/>
    <cellStyle name="Normal 9 3 2 4 2 2 2" xfId="2279" xr:uid="{2622671A-0080-4197-ABF5-C3AF7D56889E}"/>
    <cellStyle name="Normal 9 3 2 4 2 2 2 2" xfId="2280" xr:uid="{508417AA-E777-4995-811E-06958B64B912}"/>
    <cellStyle name="Normal 9 3 2 4 2 2 3" xfId="2281" xr:uid="{818AEE76-55CD-441B-AAEC-E8E670975E7C}"/>
    <cellStyle name="Normal 9 3 2 4 2 3" xfId="2282" xr:uid="{4C88B083-6659-46C5-86DC-21C263C7176C}"/>
    <cellStyle name="Normal 9 3 2 4 2 3 2" xfId="2283" xr:uid="{3677283B-496F-49B8-9DA6-68F2E152B83E}"/>
    <cellStyle name="Normal 9 3 2 4 2 4" xfId="2284" xr:uid="{41227FCE-763D-4D8C-9047-C8C2FB912BED}"/>
    <cellStyle name="Normal 9 3 2 4 3" xfId="839" xr:uid="{46C56D81-467B-47DB-9E31-F16B3C1FF304}"/>
    <cellStyle name="Normal 9 3 2 4 3 2" xfId="2285" xr:uid="{5BD42DF5-0483-403C-9AFB-615F6D744A47}"/>
    <cellStyle name="Normal 9 3 2 4 3 2 2" xfId="2286" xr:uid="{50EFDD43-5758-41CF-A4CD-34927B32C703}"/>
    <cellStyle name="Normal 9 3 2 4 3 3" xfId="2287" xr:uid="{A30C8FC2-2FE0-428D-B95B-609D0EA4FE19}"/>
    <cellStyle name="Normal 9 3 2 4 4" xfId="2288" xr:uid="{2A173EE8-C831-48BC-8AD3-3A898998ADD0}"/>
    <cellStyle name="Normal 9 3 2 4 4 2" xfId="2289" xr:uid="{5A57C8EB-6600-4B26-A28F-38433D0C9F29}"/>
    <cellStyle name="Normal 9 3 2 4 5" xfId="2290" xr:uid="{9881F326-A07D-4CFC-9320-45A372A1B095}"/>
    <cellStyle name="Normal 9 3 2 5" xfId="407" xr:uid="{DDC71CB8-28D8-47CB-ACDF-B227D6A43C32}"/>
    <cellStyle name="Normal 9 3 2 5 2" xfId="840" xr:uid="{509FAB8E-6BDA-4BCB-A5AB-CD47F0C94738}"/>
    <cellStyle name="Normal 9 3 2 5 2 2" xfId="2291" xr:uid="{0FB2B7AA-A4CF-4545-B78F-6E0C2E41F5E8}"/>
    <cellStyle name="Normal 9 3 2 5 2 2 2" xfId="2292" xr:uid="{67205592-6965-4019-A619-D93AED8BC6DC}"/>
    <cellStyle name="Normal 9 3 2 5 2 3" xfId="2293" xr:uid="{9AC123F0-82F0-4B8B-8E75-8127F9481027}"/>
    <cellStyle name="Normal 9 3 2 5 3" xfId="2294" xr:uid="{74829FBE-FA2D-4988-A9BE-1D299ACE10DC}"/>
    <cellStyle name="Normal 9 3 2 5 3 2" xfId="2295" xr:uid="{499BDC1B-323D-4780-9986-04DEB1FEB4A5}"/>
    <cellStyle name="Normal 9 3 2 5 4" xfId="2296" xr:uid="{3E78772B-E5AA-4328-9B77-F466AD0F7CFA}"/>
    <cellStyle name="Normal 9 3 2 6" xfId="841" xr:uid="{D50C318F-34F9-4EBF-93AC-316D71A15A6A}"/>
    <cellStyle name="Normal 9 3 2 6 2" xfId="2297" xr:uid="{20C4C833-D4B2-4F56-8DA0-6A7985EB4829}"/>
    <cellStyle name="Normal 9 3 2 6 2 2" xfId="2298" xr:uid="{31FFDCB2-ED8B-47CD-8C67-1D66FE95F5C0}"/>
    <cellStyle name="Normal 9 3 2 6 3" xfId="2299" xr:uid="{CD142C56-5D26-4300-9007-0DF46E00BBD7}"/>
    <cellStyle name="Normal 9 3 2 6 4" xfId="4037" xr:uid="{7F6AA637-C727-43C6-8112-E89A74500F8F}"/>
    <cellStyle name="Normal 9 3 2 7" xfId="2300" xr:uid="{538E4C41-7FD1-44E9-A538-0A3281BC304D}"/>
    <cellStyle name="Normal 9 3 2 7 2" xfId="2301" xr:uid="{1C045A89-B2A5-4892-B85E-ADBC917DEECE}"/>
    <cellStyle name="Normal 9 3 2 8" xfId="2302" xr:uid="{EBFCF74A-886F-4E22-8352-97317A1D6D9D}"/>
    <cellStyle name="Normal 9 3 2 9" xfId="4038" xr:uid="{979595DC-90A4-4EC0-AC4D-D2493460F216}"/>
    <cellStyle name="Normal 9 3 3" xfId="169" xr:uid="{FF9C2EFD-3E22-4717-8462-B64BDED1A9F9}"/>
    <cellStyle name="Normal 9 3 3 2" xfId="170" xr:uid="{F6CDA25E-56B3-45B3-BEE3-EBD68EF4B639}"/>
    <cellStyle name="Normal 9 3 3 2 2" xfId="842" xr:uid="{2AB3B199-3D7A-44C1-8179-86B666FA2162}"/>
    <cellStyle name="Normal 9 3 3 2 2 2" xfId="843" xr:uid="{19C2D657-F5D5-4A2E-AA7E-54C1110FCCAC}"/>
    <cellStyle name="Normal 9 3 3 2 2 2 2" xfId="2303" xr:uid="{DB0199BD-EB9E-4472-8CC8-98D32BEF92C0}"/>
    <cellStyle name="Normal 9 3 3 2 2 2 2 2" xfId="2304" xr:uid="{81C0254B-6103-4F09-BF34-AF045D42B229}"/>
    <cellStyle name="Normal 9 3 3 2 2 2 3" xfId="2305" xr:uid="{68F402B0-4D09-4BEA-B05E-8F87475E8592}"/>
    <cellStyle name="Normal 9 3 3 2 2 3" xfId="2306" xr:uid="{5EE630CB-7BD1-4C13-8F22-F4FF4E23E3AB}"/>
    <cellStyle name="Normal 9 3 3 2 2 3 2" xfId="2307" xr:uid="{616BA20C-A321-4E1A-B1B1-7EF303439F41}"/>
    <cellStyle name="Normal 9 3 3 2 2 4" xfId="2308" xr:uid="{318F40C4-6512-4FE9-B488-53039C17E63B}"/>
    <cellStyle name="Normal 9 3 3 2 3" xfId="844" xr:uid="{8D3CBE5C-D6F3-4854-86E0-35F47C166BA3}"/>
    <cellStyle name="Normal 9 3 3 2 3 2" xfId="2309" xr:uid="{9533C1F9-7590-4739-B588-1518F68CCE32}"/>
    <cellStyle name="Normal 9 3 3 2 3 2 2" xfId="2310" xr:uid="{07CCB455-EF17-485B-9ADF-912855F0AD7C}"/>
    <cellStyle name="Normal 9 3 3 2 3 3" xfId="2311" xr:uid="{439FF38E-D4EC-45BA-98BF-F80C6E61324A}"/>
    <cellStyle name="Normal 9 3 3 2 3 4" xfId="4039" xr:uid="{DEAA7537-6A16-4D11-B5FC-140B0EE9A71A}"/>
    <cellStyle name="Normal 9 3 3 2 4" xfId="2312" xr:uid="{031216E0-B574-46F1-B078-246BDF9B5530}"/>
    <cellStyle name="Normal 9 3 3 2 4 2" xfId="2313" xr:uid="{5508AEB5-316D-4C12-ABCD-83886F6F08C7}"/>
    <cellStyle name="Normal 9 3 3 2 5" xfId="2314" xr:uid="{A8E830BE-3AF7-44C6-8E7D-EE4D077BA84E}"/>
    <cellStyle name="Normal 9 3 3 2 6" xfId="4040" xr:uid="{2FE15C7F-4FB2-49AE-BBB5-2CF92BD7EDD6}"/>
    <cellStyle name="Normal 9 3 3 3" xfId="408" xr:uid="{4CCEF077-F1A7-424D-94E3-BA1628587063}"/>
    <cellStyle name="Normal 9 3 3 3 2" xfId="845" xr:uid="{25BB4FDE-7F88-47BF-B43E-64F5494D72FA}"/>
    <cellStyle name="Normal 9 3 3 3 2 2" xfId="846" xr:uid="{E9B55A02-891E-4E2F-A364-AE931406DEB4}"/>
    <cellStyle name="Normal 9 3 3 3 2 2 2" xfId="2315" xr:uid="{874565C3-5595-4DE5-B3D9-7A8525ABAEEC}"/>
    <cellStyle name="Normal 9 3 3 3 2 2 2 2" xfId="2316" xr:uid="{8A1D2E98-D274-4CE0-B2C6-10F163FD8970}"/>
    <cellStyle name="Normal 9 3 3 3 2 2 2 2 2" xfId="4765" xr:uid="{83497CEF-0A07-4C57-86CE-9CF05A9A9734}"/>
    <cellStyle name="Normal 9 3 3 3 2 2 3" xfId="2317" xr:uid="{942736A9-EEE7-4B2A-B5CC-B8083633B8B8}"/>
    <cellStyle name="Normal 9 3 3 3 2 2 3 2" xfId="4766" xr:uid="{6E191C90-4D6C-46E4-9770-963DDEB476CD}"/>
    <cellStyle name="Normal 9 3 3 3 2 3" xfId="2318" xr:uid="{C2B281EB-19C9-42DF-87EC-97FDF3882C16}"/>
    <cellStyle name="Normal 9 3 3 3 2 3 2" xfId="2319" xr:uid="{02B34D21-70EC-4632-A3FE-66E3F9E36B56}"/>
    <cellStyle name="Normal 9 3 3 3 2 3 2 2" xfId="4768" xr:uid="{D26EA80C-A8B4-4550-AF56-89A45A59EBF2}"/>
    <cellStyle name="Normal 9 3 3 3 2 3 3" xfId="4767" xr:uid="{C6B21AC0-F880-4AF7-B32F-DD1C09CBB57F}"/>
    <cellStyle name="Normal 9 3 3 3 2 4" xfId="2320" xr:uid="{C3078B79-A1A0-4BB8-ACF2-57F73E691FAB}"/>
    <cellStyle name="Normal 9 3 3 3 2 4 2" xfId="4769" xr:uid="{00B9DB6C-93D9-40A0-AA57-1B3FB6045494}"/>
    <cellStyle name="Normal 9 3 3 3 3" xfId="847" xr:uid="{4BB84847-4308-4A7F-A1D2-C7EB1874B24F}"/>
    <cellStyle name="Normal 9 3 3 3 3 2" xfId="2321" xr:uid="{B7DCF785-D044-4E72-97B6-A0EAE383EAB6}"/>
    <cellStyle name="Normal 9 3 3 3 3 2 2" xfId="2322" xr:uid="{85055F2B-4A82-418C-A884-C68930993794}"/>
    <cellStyle name="Normal 9 3 3 3 3 2 2 2" xfId="4772" xr:uid="{6384ACDE-46E5-4807-923C-6516FEDFE9EF}"/>
    <cellStyle name="Normal 9 3 3 3 3 2 3" xfId="4771" xr:uid="{8A4202C7-126F-4C11-95AE-BA23D76EB070}"/>
    <cellStyle name="Normal 9 3 3 3 3 3" xfId="2323" xr:uid="{3CBA7518-364E-4E0B-9E31-781F8408F3ED}"/>
    <cellStyle name="Normal 9 3 3 3 3 3 2" xfId="4773" xr:uid="{67B6E365-42BC-49CC-9E8C-2A18F8149715}"/>
    <cellStyle name="Normal 9 3 3 3 3 4" xfId="4770" xr:uid="{66B34AC7-0AA6-435D-A90C-630687C53B82}"/>
    <cellStyle name="Normal 9 3 3 3 4" xfId="2324" xr:uid="{78B02487-7407-4367-85C8-60310EFA65D7}"/>
    <cellStyle name="Normal 9 3 3 3 4 2" xfId="2325" xr:uid="{F9DA3C98-FE80-44CC-900F-558A2699F530}"/>
    <cellStyle name="Normal 9 3 3 3 4 2 2" xfId="4775" xr:uid="{60FB5A25-935E-4544-8D22-5E33D8E4E7A1}"/>
    <cellStyle name="Normal 9 3 3 3 4 3" xfId="4774" xr:uid="{8A712E52-5C5C-4F77-B54A-28EAD1C91C71}"/>
    <cellStyle name="Normal 9 3 3 3 5" xfId="2326" xr:uid="{8B62411F-27F7-4DF1-802E-268D00EFB8AA}"/>
    <cellStyle name="Normal 9 3 3 3 5 2" xfId="4776" xr:uid="{239B50B7-3644-4F1E-9AB9-A6985EBAB90C}"/>
    <cellStyle name="Normal 9 3 3 4" xfId="409" xr:uid="{872216F4-6805-494E-9E83-29837E57DC3E}"/>
    <cellStyle name="Normal 9 3 3 4 2" xfId="848" xr:uid="{746FAE68-D568-4486-96B2-87C475EB25B5}"/>
    <cellStyle name="Normal 9 3 3 4 2 2" xfId="2327" xr:uid="{62C8D3DB-D30F-4D91-BC80-D5A77F8DEFE1}"/>
    <cellStyle name="Normal 9 3 3 4 2 2 2" xfId="2328" xr:uid="{75A18C2E-BA5F-481B-B05D-D58FC9FCAB1A}"/>
    <cellStyle name="Normal 9 3 3 4 2 2 2 2" xfId="4780" xr:uid="{11548E69-6500-4525-A325-11E977B58A2D}"/>
    <cellStyle name="Normal 9 3 3 4 2 2 3" xfId="4779" xr:uid="{A80B81FC-6EA1-4A03-803C-FB56108F3EDE}"/>
    <cellStyle name="Normal 9 3 3 4 2 3" xfId="2329" xr:uid="{8CF2FBFE-1613-473E-875E-3594EB849EFC}"/>
    <cellStyle name="Normal 9 3 3 4 2 3 2" xfId="4781" xr:uid="{7B045F8A-D46F-4E9B-909B-8A0F4EA02DD5}"/>
    <cellStyle name="Normal 9 3 3 4 2 4" xfId="4778" xr:uid="{CCEE9AA4-D847-4E55-9BF9-B32B2A77C318}"/>
    <cellStyle name="Normal 9 3 3 4 3" xfId="2330" xr:uid="{D95ECE77-EA11-474A-A9D7-EE115EFD1E30}"/>
    <cellStyle name="Normal 9 3 3 4 3 2" xfId="2331" xr:uid="{EE500124-416F-4B7B-AB9F-D44B6D51738F}"/>
    <cellStyle name="Normal 9 3 3 4 3 2 2" xfId="4783" xr:uid="{A2268E3A-0361-45C3-9DCF-30A6F1AA33A2}"/>
    <cellStyle name="Normal 9 3 3 4 3 3" xfId="4782" xr:uid="{E91313B7-39EA-4578-8079-B2C76D061CA9}"/>
    <cellStyle name="Normal 9 3 3 4 4" xfId="2332" xr:uid="{7CF4C220-62A2-4AC6-BBCA-ED73809FEFED}"/>
    <cellStyle name="Normal 9 3 3 4 4 2" xfId="4784" xr:uid="{893AE1DC-5BCD-476C-840F-1D6CC1787126}"/>
    <cellStyle name="Normal 9 3 3 4 5" xfId="4777" xr:uid="{79FC39A2-9AA6-41D1-87D1-AE504A2FA350}"/>
    <cellStyle name="Normal 9 3 3 5" xfId="849" xr:uid="{0741BAC9-067F-417A-8303-F2C4B9B721B4}"/>
    <cellStyle name="Normal 9 3 3 5 2" xfId="2333" xr:uid="{2B95FB67-07CC-4C71-BF74-5E855093EBA9}"/>
    <cellStyle name="Normal 9 3 3 5 2 2" xfId="2334" xr:uid="{7599EBB8-3FA3-445B-92E6-51792056DB25}"/>
    <cellStyle name="Normal 9 3 3 5 2 2 2" xfId="4787" xr:uid="{91220FEC-40DE-4C7D-9FA4-4382F7B7F4D9}"/>
    <cellStyle name="Normal 9 3 3 5 2 3" xfId="4786" xr:uid="{7A38DC54-D0A3-4C52-9B9D-4240EBAAC3BF}"/>
    <cellStyle name="Normal 9 3 3 5 3" xfId="2335" xr:uid="{AD0083CE-ED93-45C6-BCEA-323F456FEF03}"/>
    <cellStyle name="Normal 9 3 3 5 3 2" xfId="4788" xr:uid="{421D1D4C-CC4D-4E64-AA05-FCC74973EC18}"/>
    <cellStyle name="Normal 9 3 3 5 4" xfId="4041" xr:uid="{102C4644-AA57-4D66-8942-C323D0F90AA3}"/>
    <cellStyle name="Normal 9 3 3 5 4 2" xfId="4789" xr:uid="{EA01F0F1-F2CC-4BB3-B980-E850C1DFE3BF}"/>
    <cellStyle name="Normal 9 3 3 5 5" xfId="4785" xr:uid="{9F6DD315-BBDF-42B3-B88F-2C8BC239444D}"/>
    <cellStyle name="Normal 9 3 3 6" xfId="2336" xr:uid="{90091BA4-989F-47FB-B4F9-2CD00D1845A5}"/>
    <cellStyle name="Normal 9 3 3 6 2" xfId="2337" xr:uid="{14C075EF-CD3B-44E4-B869-06C9C18F2C92}"/>
    <cellStyle name="Normal 9 3 3 6 2 2" xfId="4791" xr:uid="{A3A4EA4E-98A2-4159-B31B-E0F32DA164FA}"/>
    <cellStyle name="Normal 9 3 3 6 3" xfId="4790" xr:uid="{03862471-84A9-476C-89CF-29A6D96D2445}"/>
    <cellStyle name="Normal 9 3 3 7" xfId="2338" xr:uid="{1DB1BA0F-8CF6-4B45-A8D8-65DC5B5E606F}"/>
    <cellStyle name="Normal 9 3 3 7 2" xfId="4792" xr:uid="{6885C4F0-3459-4801-851F-875DCA276216}"/>
    <cellStyle name="Normal 9 3 3 8" xfId="4042" xr:uid="{4CA009E4-D0E6-4A2A-BD07-2529729E0F6B}"/>
    <cellStyle name="Normal 9 3 3 8 2" xfId="4793" xr:uid="{D43BFF0F-A0D9-4EBE-BDF3-AD6C36D8730E}"/>
    <cellStyle name="Normal 9 3 4" xfId="171" xr:uid="{7916B3EE-E329-4E5C-B1C8-4ECA64DC2038}"/>
    <cellStyle name="Normal 9 3 4 2" xfId="450" xr:uid="{3787E409-F6E3-451F-99AB-014FE2C9D762}"/>
    <cellStyle name="Normal 9 3 4 2 2" xfId="850" xr:uid="{3C769EDF-F265-4AB7-A297-BB39DF7FFC31}"/>
    <cellStyle name="Normal 9 3 4 2 2 2" xfId="2339" xr:uid="{B090BDD6-A76C-4FD9-A94F-B9647D47FB04}"/>
    <cellStyle name="Normal 9 3 4 2 2 2 2" xfId="2340" xr:uid="{833E77B9-2E91-4855-8480-CDBB54F1CB47}"/>
    <cellStyle name="Normal 9 3 4 2 2 2 2 2" xfId="4798" xr:uid="{D717F829-89D1-46C4-93A5-015CF6E2F181}"/>
    <cellStyle name="Normal 9 3 4 2 2 2 3" xfId="4797" xr:uid="{8D127118-0366-42F4-B4BC-1A3257E8B469}"/>
    <cellStyle name="Normal 9 3 4 2 2 3" xfId="2341" xr:uid="{3F068536-5D17-4FF7-A875-905A85B4E69C}"/>
    <cellStyle name="Normal 9 3 4 2 2 3 2" xfId="4799" xr:uid="{30F06099-FC6D-4690-B1CB-E01C497340A9}"/>
    <cellStyle name="Normal 9 3 4 2 2 4" xfId="4043" xr:uid="{3F81B408-632E-4780-A35F-93D3B12EDD53}"/>
    <cellStyle name="Normal 9 3 4 2 2 4 2" xfId="4800" xr:uid="{E2EDDCAB-76CA-4E2B-869D-2546D03D0FB5}"/>
    <cellStyle name="Normal 9 3 4 2 2 5" xfId="4796" xr:uid="{61EF96F3-C5C3-4241-8964-895554097AE7}"/>
    <cellStyle name="Normal 9 3 4 2 3" xfId="2342" xr:uid="{36D3E31A-8A47-4F22-AC40-D90B66E491B3}"/>
    <cellStyle name="Normal 9 3 4 2 3 2" xfId="2343" xr:uid="{02EE2B73-0B69-49D5-B753-470A250779FB}"/>
    <cellStyle name="Normal 9 3 4 2 3 2 2" xfId="4802" xr:uid="{EE0DC1F8-3734-4700-953F-2800C686D3DA}"/>
    <cellStyle name="Normal 9 3 4 2 3 3" xfId="4801" xr:uid="{5983C7C2-B3D0-419E-BC79-65B91E009B24}"/>
    <cellStyle name="Normal 9 3 4 2 4" xfId="2344" xr:uid="{0DD4F123-4149-471B-88C1-355904B0F3EC}"/>
    <cellStyle name="Normal 9 3 4 2 4 2" xfId="4803" xr:uid="{8D64521D-B2F7-4295-831E-70746558464A}"/>
    <cellStyle name="Normal 9 3 4 2 5" xfId="4044" xr:uid="{DEB2CAEA-9D02-4104-AC26-1E8EC138C1A3}"/>
    <cellStyle name="Normal 9 3 4 2 5 2" xfId="4804" xr:uid="{5F1EBA46-A63D-4E8D-BCC3-634F51BF299B}"/>
    <cellStyle name="Normal 9 3 4 2 6" xfId="4795" xr:uid="{7712E155-B8ED-458C-B06E-137D7865FAD6}"/>
    <cellStyle name="Normal 9 3 4 3" xfId="851" xr:uid="{0B850B9E-8E05-4C4F-89B1-E678C9806962}"/>
    <cellStyle name="Normal 9 3 4 3 2" xfId="2345" xr:uid="{34ABDA7A-FB21-4809-AABA-B50454F6F635}"/>
    <cellStyle name="Normal 9 3 4 3 2 2" xfId="2346" xr:uid="{58212A78-C442-4ED5-8D11-1F6255B7C6B5}"/>
    <cellStyle name="Normal 9 3 4 3 2 2 2" xfId="4807" xr:uid="{A659C530-3C83-44E0-ABEA-69A72C804BA6}"/>
    <cellStyle name="Normal 9 3 4 3 2 3" xfId="4806" xr:uid="{8EF1ACC3-F9E3-40F5-A601-D11038A5F788}"/>
    <cellStyle name="Normal 9 3 4 3 3" xfId="2347" xr:uid="{B0B61DB6-70C1-4377-8275-FD48ED8B6A95}"/>
    <cellStyle name="Normal 9 3 4 3 3 2" xfId="4808" xr:uid="{98F65B6E-4C98-4875-8432-F55C665C20F6}"/>
    <cellStyle name="Normal 9 3 4 3 4" xfId="4045" xr:uid="{8BF764F5-3558-44A5-8FFC-C8415FC27410}"/>
    <cellStyle name="Normal 9 3 4 3 4 2" xfId="4809" xr:uid="{B489DEA8-6584-4D66-84F9-31A011421200}"/>
    <cellStyle name="Normal 9 3 4 3 5" xfId="4805" xr:uid="{EF6B1D57-8685-4261-818D-EC8ED60B3A53}"/>
    <cellStyle name="Normal 9 3 4 4" xfId="2348" xr:uid="{A289A035-C1CD-4228-A5B1-44D10DC97FE5}"/>
    <cellStyle name="Normal 9 3 4 4 2" xfId="2349" xr:uid="{E372D4EE-119E-438B-B1FB-600A32DF2F01}"/>
    <cellStyle name="Normal 9 3 4 4 2 2" xfId="4811" xr:uid="{55A9374A-2455-4823-ABD7-32FC7C88B0A8}"/>
    <cellStyle name="Normal 9 3 4 4 3" xfId="4046" xr:uid="{884AD059-DB06-4C97-BFBB-AEC697119368}"/>
    <cellStyle name="Normal 9 3 4 4 3 2" xfId="4812" xr:uid="{B02948C1-8134-43AC-A7A2-9D79E9F9B534}"/>
    <cellStyle name="Normal 9 3 4 4 4" xfId="4047" xr:uid="{6C034DE5-ADD1-430E-B672-DB2575E11AF0}"/>
    <cellStyle name="Normal 9 3 4 4 4 2" xfId="4813" xr:uid="{6CBB6F28-0815-413F-88ED-E3D9D4A4AA3D}"/>
    <cellStyle name="Normal 9 3 4 4 5" xfId="4810" xr:uid="{52CD7B4F-363A-4B25-956A-6E9B62D497FE}"/>
    <cellStyle name="Normal 9 3 4 5" xfId="2350" xr:uid="{F3584729-A46A-4DF9-9E6C-D69F71440D37}"/>
    <cellStyle name="Normal 9 3 4 5 2" xfId="4814" xr:uid="{336BC3D2-58F3-48CE-BA77-C8B7F6D04386}"/>
    <cellStyle name="Normal 9 3 4 6" xfId="4048" xr:uid="{67755B41-7A08-491C-B8BC-344CEBD28F12}"/>
    <cellStyle name="Normal 9 3 4 6 2" xfId="4815" xr:uid="{A84515E4-9725-4D6B-8D9C-B8B533B4CC9A}"/>
    <cellStyle name="Normal 9 3 4 7" xfId="4049" xr:uid="{671F3497-EA74-430A-9169-ED3143E5C8E3}"/>
    <cellStyle name="Normal 9 3 4 7 2" xfId="4816" xr:uid="{3283F215-5B0A-4A2E-9F39-4E77725416B9}"/>
    <cellStyle name="Normal 9 3 4 8" xfId="4794" xr:uid="{8C821D3F-9B3C-4337-8F4F-DCF0D31474F3}"/>
    <cellStyle name="Normal 9 3 5" xfId="410" xr:uid="{1953128A-2B97-4522-B390-A7F410EA3C52}"/>
    <cellStyle name="Normal 9 3 5 2" xfId="852" xr:uid="{E5DF1463-2ED3-49F2-9C36-4BE7A3D47CE9}"/>
    <cellStyle name="Normal 9 3 5 2 2" xfId="853" xr:uid="{FB694140-77B4-438A-A971-58A3D8FA01B3}"/>
    <cellStyle name="Normal 9 3 5 2 2 2" xfId="2351" xr:uid="{E70CBE8B-64F3-4E1B-9230-1D2918D816DC}"/>
    <cellStyle name="Normal 9 3 5 2 2 2 2" xfId="2352" xr:uid="{C423B96C-A3BB-4E0A-9E43-76DA54F5F75F}"/>
    <cellStyle name="Normal 9 3 5 2 2 2 2 2" xfId="4821" xr:uid="{FB33F069-80B2-4B91-B860-A6782F57244E}"/>
    <cellStyle name="Normal 9 3 5 2 2 2 3" xfId="4820" xr:uid="{AE25DA79-9F7E-444F-8A66-F20D58BC0220}"/>
    <cellStyle name="Normal 9 3 5 2 2 3" xfId="2353" xr:uid="{B941F6D7-8EA1-4BFF-AC72-B097706FFD13}"/>
    <cellStyle name="Normal 9 3 5 2 2 3 2" xfId="4822" xr:uid="{C5608C61-65BE-4CE4-8DFA-9A1060A28019}"/>
    <cellStyle name="Normal 9 3 5 2 2 4" xfId="4819" xr:uid="{1D857E76-6F38-496A-BACD-4F8523A3BC70}"/>
    <cellStyle name="Normal 9 3 5 2 3" xfId="2354" xr:uid="{B580550A-980F-47F1-87EA-1A4929B1A7AA}"/>
    <cellStyle name="Normal 9 3 5 2 3 2" xfId="2355" xr:uid="{26AEA4EE-7659-4CAB-998F-1ED35CDAFE1A}"/>
    <cellStyle name="Normal 9 3 5 2 3 2 2" xfId="4824" xr:uid="{3FA72A41-30D4-469F-A21F-DC13918F6673}"/>
    <cellStyle name="Normal 9 3 5 2 3 3" xfId="4823" xr:uid="{9A918C39-75FD-4C2F-8F1A-AC11C8788CFE}"/>
    <cellStyle name="Normal 9 3 5 2 4" xfId="2356" xr:uid="{7668A479-63D0-47F8-9D8A-97AD92D57ACE}"/>
    <cellStyle name="Normal 9 3 5 2 4 2" xfId="4825" xr:uid="{40B126EF-8987-4AF5-AE05-556172F66E07}"/>
    <cellStyle name="Normal 9 3 5 2 5" xfId="4818" xr:uid="{8A7D34E5-6F2A-4E1A-BAC7-F8269C95D9AA}"/>
    <cellStyle name="Normal 9 3 5 3" xfId="854" xr:uid="{581065CE-33E7-4550-B595-AE14AA48C910}"/>
    <cellStyle name="Normal 9 3 5 3 2" xfId="2357" xr:uid="{3D16C238-5D44-4945-ABE4-7E68ABBE7AD7}"/>
    <cellStyle name="Normal 9 3 5 3 2 2" xfId="2358" xr:uid="{AFE3F159-07C9-4A3A-96A7-2365F8C8094E}"/>
    <cellStyle name="Normal 9 3 5 3 2 2 2" xfId="4828" xr:uid="{BAD2611F-F5F5-4487-945E-C308038B90DA}"/>
    <cellStyle name="Normal 9 3 5 3 2 3" xfId="4827" xr:uid="{0ACA9295-1EE9-4F80-B3D6-D8CD77B02E0D}"/>
    <cellStyle name="Normal 9 3 5 3 3" xfId="2359" xr:uid="{9CF683A4-D36D-479A-9F66-AB7CE8551811}"/>
    <cellStyle name="Normal 9 3 5 3 3 2" xfId="4829" xr:uid="{A5C0CADA-81DC-4093-8B8C-B5338E493110}"/>
    <cellStyle name="Normal 9 3 5 3 4" xfId="4050" xr:uid="{B40F6AF5-4BAA-4CED-9B62-B635EF0DAB26}"/>
    <cellStyle name="Normal 9 3 5 3 4 2" xfId="4830" xr:uid="{A8886071-984B-4069-92A5-4F8FF28C36E5}"/>
    <cellStyle name="Normal 9 3 5 3 5" xfId="4826" xr:uid="{4430574B-E6C3-4FF1-A355-C48863060C95}"/>
    <cellStyle name="Normal 9 3 5 4" xfId="2360" xr:uid="{31E5AF40-EFA3-4E5A-90C5-F4CCE5BD31CB}"/>
    <cellStyle name="Normal 9 3 5 4 2" xfId="2361" xr:uid="{CE6A5E50-2A49-459A-B810-34BC12B88A39}"/>
    <cellStyle name="Normal 9 3 5 4 2 2" xfId="4832" xr:uid="{A80D1F44-5CF7-4C1E-BE98-DDDBEF7F23D7}"/>
    <cellStyle name="Normal 9 3 5 4 3" xfId="4831" xr:uid="{42875EC8-AA5F-472B-A179-5D65D49449DB}"/>
    <cellStyle name="Normal 9 3 5 5" xfId="2362" xr:uid="{4757B1C5-9E53-499D-9806-C2EE8735A562}"/>
    <cellStyle name="Normal 9 3 5 5 2" xfId="4833" xr:uid="{965D0518-7D61-4C1A-B719-4AB26B546E5E}"/>
    <cellStyle name="Normal 9 3 5 6" xfId="4051" xr:uid="{DD10E412-7646-4EA8-B953-947DEEFBD068}"/>
    <cellStyle name="Normal 9 3 5 6 2" xfId="4834" xr:uid="{93DA0D03-BD90-4247-88AE-03304A1A3CDB}"/>
    <cellStyle name="Normal 9 3 5 7" xfId="4817" xr:uid="{A52F9E6D-414B-4E34-AF92-385E978EDA41}"/>
    <cellStyle name="Normal 9 3 6" xfId="411" xr:uid="{C341132F-24AB-4D57-B22C-613B45BA17AF}"/>
    <cellStyle name="Normal 9 3 6 2" xfId="855" xr:uid="{78188B45-777F-44A3-A569-4DEEC71035FF}"/>
    <cellStyle name="Normal 9 3 6 2 2" xfId="2363" xr:uid="{127F7EAB-A1D7-4511-8B83-253CACA5D48C}"/>
    <cellStyle name="Normal 9 3 6 2 2 2" xfId="2364" xr:uid="{9DB43B85-B7A9-40F4-9EB0-D9A5206B71C2}"/>
    <cellStyle name="Normal 9 3 6 2 2 2 2" xfId="4838" xr:uid="{B314A3E3-2ABB-4A45-9599-449B98046E63}"/>
    <cellStyle name="Normal 9 3 6 2 2 3" xfId="4837" xr:uid="{7E677F1A-B0D9-46E0-833E-C8E7B73DDB5F}"/>
    <cellStyle name="Normal 9 3 6 2 3" xfId="2365" xr:uid="{1E7383FB-9A75-4E3A-8C96-C4A6AEAF291E}"/>
    <cellStyle name="Normal 9 3 6 2 3 2" xfId="4839" xr:uid="{8C22C952-859A-45F4-955D-2F81580A260A}"/>
    <cellStyle name="Normal 9 3 6 2 4" xfId="4052" xr:uid="{7C20EAA1-4D60-48AC-9DA6-7F6AF5C1660A}"/>
    <cellStyle name="Normal 9 3 6 2 4 2" xfId="4840" xr:uid="{1E8C16DB-E585-444A-95AA-FF021502FEF9}"/>
    <cellStyle name="Normal 9 3 6 2 5" xfId="4836" xr:uid="{900632BC-2093-476C-920A-7FA728027672}"/>
    <cellStyle name="Normal 9 3 6 3" xfId="2366" xr:uid="{F47BC40E-B4A5-4615-A76B-E02E6E7DF520}"/>
    <cellStyle name="Normal 9 3 6 3 2" xfId="2367" xr:uid="{EE3C25CB-3B0D-46D6-AC57-3D2AB20801FE}"/>
    <cellStyle name="Normal 9 3 6 3 2 2" xfId="4842" xr:uid="{172ABB6B-7044-4BAB-9AB9-359AB6ABC895}"/>
    <cellStyle name="Normal 9 3 6 3 3" xfId="4841" xr:uid="{2D6C989D-FAE0-498A-AFC1-F2CDE45EBB34}"/>
    <cellStyle name="Normal 9 3 6 4" xfId="2368" xr:uid="{B5EC3EAB-EC16-4177-A172-C15FB22E44F0}"/>
    <cellStyle name="Normal 9 3 6 4 2" xfId="4843" xr:uid="{C813D8F8-E7DB-4D7F-938D-58B070810B89}"/>
    <cellStyle name="Normal 9 3 6 5" xfId="4053" xr:uid="{00CD9ADA-8A02-4938-8F77-3691EA4FD8A3}"/>
    <cellStyle name="Normal 9 3 6 5 2" xfId="4844" xr:uid="{3DFA521D-819D-4235-930A-A114AFD2A042}"/>
    <cellStyle name="Normal 9 3 6 6" xfId="4835" xr:uid="{EA4E75B5-5ABF-4E20-B95F-E72550AD8A31}"/>
    <cellStyle name="Normal 9 3 7" xfId="856" xr:uid="{B499D782-F2A6-4A31-92ED-D247A999A641}"/>
    <cellStyle name="Normal 9 3 7 2" xfId="2369" xr:uid="{6BC0C067-3B0E-4B62-B55D-880EAAB46E6F}"/>
    <cellStyle name="Normal 9 3 7 2 2" xfId="2370" xr:uid="{F3C9834B-39C0-414C-9EF9-F1CCCF500525}"/>
    <cellStyle name="Normal 9 3 7 2 2 2" xfId="4847" xr:uid="{205010C8-7A28-4574-B5EC-D02AB4A294A1}"/>
    <cellStyle name="Normal 9 3 7 2 3" xfId="4846" xr:uid="{BDF782E9-A48F-47CE-8109-CBCFCE6E2E28}"/>
    <cellStyle name="Normal 9 3 7 3" xfId="2371" xr:uid="{77733455-90D4-4C9A-80C0-63FD80EA28F6}"/>
    <cellStyle name="Normal 9 3 7 3 2" xfId="4848" xr:uid="{F90F684B-97BB-4B54-8D9B-AB98BA88438B}"/>
    <cellStyle name="Normal 9 3 7 4" xfId="4054" xr:uid="{24C81652-06A9-40FC-8B07-387CB76EC83D}"/>
    <cellStyle name="Normal 9 3 7 4 2" xfId="4849" xr:uid="{58658ECC-6353-4840-8E43-EC2B681B6980}"/>
    <cellStyle name="Normal 9 3 7 5" xfId="4845" xr:uid="{42CFD77D-1788-4AB0-A751-B9F5714E041E}"/>
    <cellStyle name="Normal 9 3 8" xfId="2372" xr:uid="{C877E06D-AA3C-4A6C-8428-7266642A71C3}"/>
    <cellStyle name="Normal 9 3 8 2" xfId="2373" xr:uid="{C0D6C46C-56A8-4D97-B20F-DE0CBC89D6BB}"/>
    <cellStyle name="Normal 9 3 8 2 2" xfId="4851" xr:uid="{368FA023-33CB-40A0-81B9-8B1EA9D09B0A}"/>
    <cellStyle name="Normal 9 3 8 3" xfId="4055" xr:uid="{B583597B-ECE9-4D57-B17C-B7F8FB7EA248}"/>
    <cellStyle name="Normal 9 3 8 3 2" xfId="4852" xr:uid="{62E5AB71-BAFA-4E19-ACFB-DE38BFB068CA}"/>
    <cellStyle name="Normal 9 3 8 4" xfId="4056" xr:uid="{978E80DF-6760-44FB-AB5E-7AD4D0793748}"/>
    <cellStyle name="Normal 9 3 8 4 2" xfId="4853" xr:uid="{FB300320-B636-4D42-BE37-E0FEA6D654EC}"/>
    <cellStyle name="Normal 9 3 8 5" xfId="4850" xr:uid="{9AB8F67B-12A0-476D-B97C-AD617A4E9CA4}"/>
    <cellStyle name="Normal 9 3 9" xfId="2374" xr:uid="{2F4F200C-EA21-4E4F-A048-DE84B5DA4D50}"/>
    <cellStyle name="Normal 9 3 9 2" xfId="4854" xr:uid="{0EBCB136-E09C-4FFE-8DA2-F45DF4EDB5D1}"/>
    <cellStyle name="Normal 9 4" xfId="172" xr:uid="{4D39981D-A310-46C6-AEF1-159F44D22100}"/>
    <cellStyle name="Normal 9 4 10" xfId="4057" xr:uid="{146F6FEC-5E54-46EA-8750-1C9B33B9E071}"/>
    <cellStyle name="Normal 9 4 10 2" xfId="4856" xr:uid="{463EAB5C-6E87-4D8B-AE6D-5BF8EE231B03}"/>
    <cellStyle name="Normal 9 4 11" xfId="4058" xr:uid="{EE164563-CED3-4AA4-A3E7-BA906D33CF7B}"/>
    <cellStyle name="Normal 9 4 11 2" xfId="4857" xr:uid="{B4087B30-F6C8-4B62-BB4E-29FBE00F49AF}"/>
    <cellStyle name="Normal 9 4 12" xfId="4855" xr:uid="{8F895201-C7B1-47A8-B9B0-D4E81CB38CA4}"/>
    <cellStyle name="Normal 9 4 2" xfId="173" xr:uid="{D441DF8A-ABDE-4EC7-957F-FB66B0F7650B}"/>
    <cellStyle name="Normal 9 4 2 10" xfId="4858" xr:uid="{DD304CD4-80FE-4E3A-AD8A-E3239A286946}"/>
    <cellStyle name="Normal 9 4 2 2" xfId="174" xr:uid="{2A6F3F75-68F7-45DB-905B-B2FE49DBBAC5}"/>
    <cellStyle name="Normal 9 4 2 2 2" xfId="412" xr:uid="{1CEEB609-6881-4243-A2A6-A1CC678E4290}"/>
    <cellStyle name="Normal 9 4 2 2 2 2" xfId="857" xr:uid="{9E60245D-AFE7-4367-B916-0456CDDF867A}"/>
    <cellStyle name="Normal 9 4 2 2 2 2 2" xfId="2375" xr:uid="{4A42C057-D0EF-453E-9862-857ECE148AB7}"/>
    <cellStyle name="Normal 9 4 2 2 2 2 2 2" xfId="2376" xr:uid="{232DB12B-4D5A-4B16-A33A-3C3314252AAB}"/>
    <cellStyle name="Normal 9 4 2 2 2 2 2 2 2" xfId="4863" xr:uid="{1A3781A0-F94D-489C-A852-19E3AFB9E7B3}"/>
    <cellStyle name="Normal 9 4 2 2 2 2 2 3" xfId="4862" xr:uid="{3516597D-0593-4F8A-BDAB-8FE8EFE9C49F}"/>
    <cellStyle name="Normal 9 4 2 2 2 2 3" xfId="2377" xr:uid="{D6935DA7-D1ED-4053-A21D-22458C23BBCA}"/>
    <cellStyle name="Normal 9 4 2 2 2 2 3 2" xfId="4864" xr:uid="{FE7E6A65-7C4C-4EFA-9381-148E3402F9F2}"/>
    <cellStyle name="Normal 9 4 2 2 2 2 4" xfId="4059" xr:uid="{CD943C89-086C-4286-9420-337904EB8E04}"/>
    <cellStyle name="Normal 9 4 2 2 2 2 4 2" xfId="4865" xr:uid="{5C77C9E8-B418-4F6F-8F6B-FEFF198B1E28}"/>
    <cellStyle name="Normal 9 4 2 2 2 2 5" xfId="4861" xr:uid="{FB4C9D6A-D6C5-4A8D-BB1C-4D4536675FDB}"/>
    <cellStyle name="Normal 9 4 2 2 2 3" xfId="2378" xr:uid="{764437CC-91C2-4607-819A-B063F550B686}"/>
    <cellStyle name="Normal 9 4 2 2 2 3 2" xfId="2379" xr:uid="{E113F751-100D-40D8-B195-DA60A4DA2B02}"/>
    <cellStyle name="Normal 9 4 2 2 2 3 2 2" xfId="4867" xr:uid="{DD37CB9A-1408-462A-A3E3-121570A8D102}"/>
    <cellStyle name="Normal 9 4 2 2 2 3 3" xfId="4060" xr:uid="{DBD93775-D6BB-4C0E-88CF-CEBBD49E9953}"/>
    <cellStyle name="Normal 9 4 2 2 2 3 3 2" xfId="4868" xr:uid="{CE9618B4-F99B-46AE-A3D1-02C323258898}"/>
    <cellStyle name="Normal 9 4 2 2 2 3 4" xfId="4061" xr:uid="{9118A2A1-7943-4106-9687-28FDEA07EF84}"/>
    <cellStyle name="Normal 9 4 2 2 2 3 4 2" xfId="4869" xr:uid="{AB9BC1FE-78FD-4E26-8B90-F9370F53428F}"/>
    <cellStyle name="Normal 9 4 2 2 2 3 5" xfId="4866" xr:uid="{94157B16-48BB-48A4-AB72-4E8A042899DA}"/>
    <cellStyle name="Normal 9 4 2 2 2 4" xfId="2380" xr:uid="{D6810207-C30D-403F-9810-8DAFFF3235E6}"/>
    <cellStyle name="Normal 9 4 2 2 2 4 2" xfId="4870" xr:uid="{D2EF4806-E051-4B4F-9C75-4977AFDDB246}"/>
    <cellStyle name="Normal 9 4 2 2 2 5" xfId="4062" xr:uid="{E1EDB593-55F1-432B-9122-4DF5C6ACBFD8}"/>
    <cellStyle name="Normal 9 4 2 2 2 5 2" xfId="4871" xr:uid="{068B9F48-F67A-4E26-A307-64D27D3412F3}"/>
    <cellStyle name="Normal 9 4 2 2 2 6" xfId="4063" xr:uid="{96A2583B-CF23-43B8-906D-05C0AE249F3A}"/>
    <cellStyle name="Normal 9 4 2 2 2 6 2" xfId="4872" xr:uid="{5409EB3E-F587-4346-A9DC-254F123CCDF6}"/>
    <cellStyle name="Normal 9 4 2 2 2 7" xfId="4860" xr:uid="{344E6AD3-B46D-45B8-97B4-0F7A01BE2523}"/>
    <cellStyle name="Normal 9 4 2 2 3" xfId="858" xr:uid="{D3A920E2-4D7E-4E0F-95D2-3A7FAF8DF1FE}"/>
    <cellStyle name="Normal 9 4 2 2 3 2" xfId="2381" xr:uid="{D6B5CB6F-4EA1-4D85-AE09-949D34D0FB90}"/>
    <cellStyle name="Normal 9 4 2 2 3 2 2" xfId="2382" xr:uid="{40EA7A23-54E2-404E-B9B8-25F1DC09FB18}"/>
    <cellStyle name="Normal 9 4 2 2 3 2 2 2" xfId="4875" xr:uid="{12D6B1B5-4BC7-4C68-A2BD-A6BF63804BF6}"/>
    <cellStyle name="Normal 9 4 2 2 3 2 3" xfId="4064" xr:uid="{801EFF1E-B7ED-4955-BDB3-5C8FD6AA51D2}"/>
    <cellStyle name="Normal 9 4 2 2 3 2 3 2" xfId="4876" xr:uid="{7D013BAD-D717-486B-B643-D5BFCEB604F0}"/>
    <cellStyle name="Normal 9 4 2 2 3 2 4" xfId="4065" xr:uid="{07D8BC97-0066-4A55-AC9C-1FABA6F4F481}"/>
    <cellStyle name="Normal 9 4 2 2 3 2 4 2" xfId="4877" xr:uid="{0EA9B6AD-91D9-4FEC-AC71-6C7F17684192}"/>
    <cellStyle name="Normal 9 4 2 2 3 2 5" xfId="4874" xr:uid="{830185E6-3309-42A2-8CD2-6FBDC0032E9D}"/>
    <cellStyle name="Normal 9 4 2 2 3 3" xfId="2383" xr:uid="{79D8C833-557D-4DBA-B5AD-2766B76D0FEF}"/>
    <cellStyle name="Normal 9 4 2 2 3 3 2" xfId="4878" xr:uid="{A97E2C79-E5F5-41E3-AD18-812ACD9E836F}"/>
    <cellStyle name="Normal 9 4 2 2 3 4" xfId="4066" xr:uid="{42A110C0-345A-498B-A0AC-CFED80C2CA92}"/>
    <cellStyle name="Normal 9 4 2 2 3 4 2" xfId="4879" xr:uid="{70B134C5-9D7F-4534-A0E0-F818869A0033}"/>
    <cellStyle name="Normal 9 4 2 2 3 5" xfId="4067" xr:uid="{D33685C3-3506-4C27-8681-D2F1A88EA3BB}"/>
    <cellStyle name="Normal 9 4 2 2 3 5 2" xfId="4880" xr:uid="{C79ACED1-D969-414A-B76F-10A99447ADBF}"/>
    <cellStyle name="Normal 9 4 2 2 3 6" xfId="4873" xr:uid="{D785C64D-AC7B-4B09-8DD3-55D563DAB9D6}"/>
    <cellStyle name="Normal 9 4 2 2 4" xfId="2384" xr:uid="{A4B1809E-E8C1-4806-B3D6-ACD42487315F}"/>
    <cellStyle name="Normal 9 4 2 2 4 2" xfId="2385" xr:uid="{DA59EC38-B5A7-42E0-9CF4-43D6F1A90BED}"/>
    <cellStyle name="Normal 9 4 2 2 4 2 2" xfId="4882" xr:uid="{CDFFFCB0-B3FE-40A5-AF88-90B6A163BDD5}"/>
    <cellStyle name="Normal 9 4 2 2 4 3" xfId="4068" xr:uid="{F6ADC9C1-CD20-4E2F-8DCA-680C1567CA86}"/>
    <cellStyle name="Normal 9 4 2 2 4 3 2" xfId="4883" xr:uid="{18909EE5-7320-4BE1-9539-318E35FD2EE3}"/>
    <cellStyle name="Normal 9 4 2 2 4 4" xfId="4069" xr:uid="{0E934706-994E-4455-95A3-64E24ED909EB}"/>
    <cellStyle name="Normal 9 4 2 2 4 4 2" xfId="4884" xr:uid="{5C6779FF-94C1-4F4C-B5D1-BEC20CFF52D3}"/>
    <cellStyle name="Normal 9 4 2 2 4 5" xfId="4881" xr:uid="{A1087107-7C5F-4883-8F6D-703991FB3016}"/>
    <cellStyle name="Normal 9 4 2 2 5" xfId="2386" xr:uid="{98C1044F-FFFC-4584-B677-2CDFE1076250}"/>
    <cellStyle name="Normal 9 4 2 2 5 2" xfId="4070" xr:uid="{395A2080-73C9-4E31-820F-852B51D45E5A}"/>
    <cellStyle name="Normal 9 4 2 2 5 2 2" xfId="4886" xr:uid="{A676D1F5-DF76-4BD0-AFFB-AA7CFB01B94F}"/>
    <cellStyle name="Normal 9 4 2 2 5 3" xfId="4071" xr:uid="{907B3FF9-91E9-4853-AA5D-D5059B00AB47}"/>
    <cellStyle name="Normal 9 4 2 2 5 3 2" xfId="4887" xr:uid="{99DA7BB0-525F-4392-B8B2-58A69D83E637}"/>
    <cellStyle name="Normal 9 4 2 2 5 4" xfId="4072" xr:uid="{15E85062-59C8-4F1E-BF29-D6E369D0FFDC}"/>
    <cellStyle name="Normal 9 4 2 2 5 4 2" xfId="4888" xr:uid="{F88989D8-AA6E-4182-843B-F835409D399B}"/>
    <cellStyle name="Normal 9 4 2 2 5 5" xfId="4885" xr:uid="{936CB129-2E89-4946-8E2D-DDA0D3D303EB}"/>
    <cellStyle name="Normal 9 4 2 2 6" xfId="4073" xr:uid="{EE3ACB6B-AB19-4DB3-9480-0E04F1FCAF1C}"/>
    <cellStyle name="Normal 9 4 2 2 6 2" xfId="4889" xr:uid="{670C8FA2-8CB9-49C7-BAFB-227676289ACC}"/>
    <cellStyle name="Normal 9 4 2 2 7" xfId="4074" xr:uid="{4427A560-ABF7-414C-B04A-1C97923DF8CF}"/>
    <cellStyle name="Normal 9 4 2 2 7 2" xfId="4890" xr:uid="{5A9B9DDA-132E-4CFD-966F-9EDA860772FB}"/>
    <cellStyle name="Normal 9 4 2 2 8" xfId="4075" xr:uid="{9CC9382F-1981-475C-AEE3-E80AB3CDC2ED}"/>
    <cellStyle name="Normal 9 4 2 2 8 2" xfId="4891" xr:uid="{05F5C076-5DB3-4D54-97EB-276B2C377066}"/>
    <cellStyle name="Normal 9 4 2 2 9" xfId="4859" xr:uid="{BC2D35A3-D204-4C32-8CA0-30BB439656E5}"/>
    <cellStyle name="Normal 9 4 2 3" xfId="413" xr:uid="{F4DFF554-2B20-4290-85C8-544401501D92}"/>
    <cellStyle name="Normal 9 4 2 3 2" xfId="859" xr:uid="{E7BA9FEA-6554-489D-8929-2C9029E9170E}"/>
    <cellStyle name="Normal 9 4 2 3 2 2" xfId="860" xr:uid="{6C51097C-5422-49FF-9592-67B0C800B54E}"/>
    <cellStyle name="Normal 9 4 2 3 2 2 2" xfId="2387" xr:uid="{3CC809A0-D6CE-40BC-B736-DCFCF40F22CF}"/>
    <cellStyle name="Normal 9 4 2 3 2 2 2 2" xfId="2388" xr:uid="{A72D430A-B754-4172-A44A-480EDD577DFD}"/>
    <cellStyle name="Normal 9 4 2 3 2 2 2 2 2" xfId="4896" xr:uid="{44BFF2B0-A9F3-4988-AA81-C42A4732F56C}"/>
    <cellStyle name="Normal 9 4 2 3 2 2 2 3" xfId="4895" xr:uid="{127CECD4-EC58-4AAC-B5CC-240F273D0C09}"/>
    <cellStyle name="Normal 9 4 2 3 2 2 3" xfId="2389" xr:uid="{1BBFDAF5-7FB3-471F-B6A9-F429921656F3}"/>
    <cellStyle name="Normal 9 4 2 3 2 2 3 2" xfId="4897" xr:uid="{E2F34978-6E14-47E0-AE06-860435608322}"/>
    <cellStyle name="Normal 9 4 2 3 2 2 4" xfId="4894" xr:uid="{3FCA3414-1AC9-491C-A30A-C3ECABEDC26B}"/>
    <cellStyle name="Normal 9 4 2 3 2 3" xfId="2390" xr:uid="{17782871-0A47-4597-A93C-135D3762F734}"/>
    <cellStyle name="Normal 9 4 2 3 2 3 2" xfId="2391" xr:uid="{3CAA31F6-1FE6-4390-9623-46206ED9C9D2}"/>
    <cellStyle name="Normal 9 4 2 3 2 3 2 2" xfId="4899" xr:uid="{B8CA8B92-B1D1-4BD3-A454-5FA81F16F628}"/>
    <cellStyle name="Normal 9 4 2 3 2 3 3" xfId="4898" xr:uid="{0F3B1B0C-5CAE-45DC-B755-E2DB99FA1A08}"/>
    <cellStyle name="Normal 9 4 2 3 2 4" xfId="2392" xr:uid="{3CF77480-68B6-4882-AFCD-4095A6E203A7}"/>
    <cellStyle name="Normal 9 4 2 3 2 4 2" xfId="4900" xr:uid="{5F1D8604-BE44-4071-8C32-C8254CEF1093}"/>
    <cellStyle name="Normal 9 4 2 3 2 5" xfId="4893" xr:uid="{F9AAB4C1-B6C3-4B3E-87AA-EAD13143A1DA}"/>
    <cellStyle name="Normal 9 4 2 3 3" xfId="861" xr:uid="{6151CC3E-7F8B-44CA-A0EC-11F01E11E1AC}"/>
    <cellStyle name="Normal 9 4 2 3 3 2" xfId="2393" xr:uid="{603CA5D0-07ED-4A94-A923-2325EEFE81CF}"/>
    <cellStyle name="Normal 9 4 2 3 3 2 2" xfId="2394" xr:uid="{40B94463-6A1A-41AB-B2B7-75F4CD765F79}"/>
    <cellStyle name="Normal 9 4 2 3 3 2 2 2" xfId="4903" xr:uid="{8C2FB1DD-C7DB-4ECB-A1DD-B18E6810C07E}"/>
    <cellStyle name="Normal 9 4 2 3 3 2 3" xfId="4902" xr:uid="{E1EA47F7-D3CC-4794-91EF-D5332AE08C5A}"/>
    <cellStyle name="Normal 9 4 2 3 3 3" xfId="2395" xr:uid="{86E6D155-5DBB-4AA7-A207-A40A1CBE4350}"/>
    <cellStyle name="Normal 9 4 2 3 3 3 2" xfId="4904" xr:uid="{F11A9ACF-9758-4414-AA09-557A091E5083}"/>
    <cellStyle name="Normal 9 4 2 3 3 4" xfId="4076" xr:uid="{B03C51E1-EEFA-4677-9992-38DF1B2C438A}"/>
    <cellStyle name="Normal 9 4 2 3 3 4 2" xfId="4905" xr:uid="{4F302D7E-9D67-44BF-99D8-75BF0BC6B334}"/>
    <cellStyle name="Normal 9 4 2 3 3 5" xfId="4901" xr:uid="{CBAABB83-A466-4E55-9B3F-2697D165D76A}"/>
    <cellStyle name="Normal 9 4 2 3 4" xfId="2396" xr:uid="{3BB8F09C-DEA3-4D01-9A51-900B3D2C6AC5}"/>
    <cellStyle name="Normal 9 4 2 3 4 2" xfId="2397" xr:uid="{6E25C0EA-3350-438F-9498-5963D625462F}"/>
    <cellStyle name="Normal 9 4 2 3 4 2 2" xfId="4907" xr:uid="{00D8004A-6769-4407-9F0B-F7AFB460CDA5}"/>
    <cellStyle name="Normal 9 4 2 3 4 3" xfId="4906" xr:uid="{8840EBA9-F08D-4729-8A87-1416BA7710C9}"/>
    <cellStyle name="Normal 9 4 2 3 5" xfId="2398" xr:uid="{31B2478F-C253-44EF-BC23-B238C94938AC}"/>
    <cellStyle name="Normal 9 4 2 3 5 2" xfId="4908" xr:uid="{75D3CB05-ED2F-49E0-9E98-C410E94785B8}"/>
    <cellStyle name="Normal 9 4 2 3 6" xfId="4077" xr:uid="{42816C0A-317E-42CC-9A83-1583B6DCDFED}"/>
    <cellStyle name="Normal 9 4 2 3 6 2" xfId="4909" xr:uid="{FDD84C67-CE56-4803-A31B-131331BB7D73}"/>
    <cellStyle name="Normal 9 4 2 3 7" xfId="4892" xr:uid="{5F65BD2E-4DEB-4CE3-B70E-F47DF8BCCF52}"/>
    <cellStyle name="Normal 9 4 2 4" xfId="414" xr:uid="{F81EC6EA-8110-4041-A312-5B30B7785680}"/>
    <cellStyle name="Normal 9 4 2 4 2" xfId="862" xr:uid="{DE9A6BE5-980E-4325-A0EE-5DA6239A5C2C}"/>
    <cellStyle name="Normal 9 4 2 4 2 2" xfId="2399" xr:uid="{9FDFC3AB-DFB3-42C9-A42C-39D62A7EB755}"/>
    <cellStyle name="Normal 9 4 2 4 2 2 2" xfId="2400" xr:uid="{41D5A7CE-9F7D-4609-87B0-05E22AC88189}"/>
    <cellStyle name="Normal 9 4 2 4 2 2 2 2" xfId="4913" xr:uid="{80FBFDB3-9756-4AA9-9DA0-24BDC3CF8E99}"/>
    <cellStyle name="Normal 9 4 2 4 2 2 3" xfId="4912" xr:uid="{643F0AB2-A793-49CC-86D6-4AD210B0E7AB}"/>
    <cellStyle name="Normal 9 4 2 4 2 3" xfId="2401" xr:uid="{EEE644A7-F4C5-442E-993D-9A98F8805850}"/>
    <cellStyle name="Normal 9 4 2 4 2 3 2" xfId="4914" xr:uid="{CEF44445-281F-4F2F-87E7-F1E8A529EA59}"/>
    <cellStyle name="Normal 9 4 2 4 2 4" xfId="4078" xr:uid="{65447428-DA4E-4ADE-B7CA-FB49417162A7}"/>
    <cellStyle name="Normal 9 4 2 4 2 4 2" xfId="4915" xr:uid="{0B327179-CF37-4B37-883F-1BDBCE8C56B3}"/>
    <cellStyle name="Normal 9 4 2 4 2 5" xfId="4911" xr:uid="{69B64D90-CD51-42E9-B616-6201AED65E60}"/>
    <cellStyle name="Normal 9 4 2 4 3" xfId="2402" xr:uid="{E72E554B-F8B5-4AEC-B3F0-D118C01025C0}"/>
    <cellStyle name="Normal 9 4 2 4 3 2" xfId="2403" xr:uid="{AE3162B9-B8B1-4E2A-AD04-C46099FB6799}"/>
    <cellStyle name="Normal 9 4 2 4 3 2 2" xfId="4917" xr:uid="{F1D6FF47-5D97-40EF-A134-78F9A9CFDF93}"/>
    <cellStyle name="Normal 9 4 2 4 3 3" xfId="4916" xr:uid="{E2C88FCC-B908-48A9-BB35-A681446CDA7E}"/>
    <cellStyle name="Normal 9 4 2 4 4" xfId="2404" xr:uid="{52227D43-4C69-42DF-979C-C959DC24C44F}"/>
    <cellStyle name="Normal 9 4 2 4 4 2" xfId="4918" xr:uid="{C3BFDCFE-3376-41A7-B4B0-C3305F43DEF4}"/>
    <cellStyle name="Normal 9 4 2 4 5" xfId="4079" xr:uid="{B5FE4F5B-E551-45AD-B91A-3624A06B14AB}"/>
    <cellStyle name="Normal 9 4 2 4 5 2" xfId="4919" xr:uid="{F6B3D345-65CC-4F6D-A326-604985CBEDD0}"/>
    <cellStyle name="Normal 9 4 2 4 6" xfId="4910" xr:uid="{0475C874-1AA2-4E9F-8475-68EEAAD7FDE1}"/>
    <cellStyle name="Normal 9 4 2 5" xfId="415" xr:uid="{FB393654-B518-4642-A27A-4142D103BF28}"/>
    <cellStyle name="Normal 9 4 2 5 2" xfId="2405" xr:uid="{E3768970-6062-47A9-AEA3-1959FC9FEDB6}"/>
    <cellStyle name="Normal 9 4 2 5 2 2" xfId="2406" xr:uid="{5783D3B3-568B-4B1B-A8A1-5658D024309C}"/>
    <cellStyle name="Normal 9 4 2 5 2 2 2" xfId="4922" xr:uid="{3C47847F-749F-48FB-8222-17B2657CB4F9}"/>
    <cellStyle name="Normal 9 4 2 5 2 3" xfId="4921" xr:uid="{B51A141A-83E4-413C-B4F2-E56E8EAAE943}"/>
    <cellStyle name="Normal 9 4 2 5 3" xfId="2407" xr:uid="{23AF33E9-EFE9-466B-83A8-E3EC00A5C671}"/>
    <cellStyle name="Normal 9 4 2 5 3 2" xfId="4923" xr:uid="{D24CCD79-8091-471C-B5B0-44D7C91092E4}"/>
    <cellStyle name="Normal 9 4 2 5 4" xfId="4080" xr:uid="{08DE9102-8079-49D1-A2FE-5D490E0A1CBC}"/>
    <cellStyle name="Normal 9 4 2 5 4 2" xfId="4924" xr:uid="{18C3D842-F7D4-455A-9BB7-A542A79125BF}"/>
    <cellStyle name="Normal 9 4 2 5 5" xfId="4920" xr:uid="{ED127022-D45C-4373-8479-FD77F47599A6}"/>
    <cellStyle name="Normal 9 4 2 6" xfId="2408" xr:uid="{14250845-DD05-4886-8017-9E1296B81AFA}"/>
    <cellStyle name="Normal 9 4 2 6 2" xfId="2409" xr:uid="{40DFB368-3434-48A4-8545-7E513675B558}"/>
    <cellStyle name="Normal 9 4 2 6 2 2" xfId="4926" xr:uid="{7FFDF303-2869-41F0-A202-D11ADA952E71}"/>
    <cellStyle name="Normal 9 4 2 6 3" xfId="4081" xr:uid="{666EB172-7019-4800-8B2B-19B3B91C6F5A}"/>
    <cellStyle name="Normal 9 4 2 6 3 2" xfId="4927" xr:uid="{4F6E1409-E20B-475B-A3C1-A6BC6F184318}"/>
    <cellStyle name="Normal 9 4 2 6 4" xfId="4082" xr:uid="{31207298-F61C-4EA8-A198-239BEF9C4334}"/>
    <cellStyle name="Normal 9 4 2 6 4 2" xfId="4928" xr:uid="{60244C6B-6946-4076-842B-C5B679BFE827}"/>
    <cellStyle name="Normal 9 4 2 6 5" xfId="4925" xr:uid="{283E1367-B5B4-4032-91B0-2BB7BBB9C153}"/>
    <cellStyle name="Normal 9 4 2 7" xfId="2410" xr:uid="{9D5B7641-BAD6-4153-94AA-DEAC83DF9308}"/>
    <cellStyle name="Normal 9 4 2 7 2" xfId="4929" xr:uid="{3EECDA23-2ADF-4B59-AC5E-800A9413BFC3}"/>
    <cellStyle name="Normal 9 4 2 8" xfId="4083" xr:uid="{C4136101-8DCA-485F-9FAA-6C1E87CA4D9D}"/>
    <cellStyle name="Normal 9 4 2 8 2" xfId="4930" xr:uid="{A4A2C2EC-B837-4B06-9706-3F8A4D381A94}"/>
    <cellStyle name="Normal 9 4 2 9" xfId="4084" xr:uid="{A226A733-6224-4D09-8A09-89DE8E819195}"/>
    <cellStyle name="Normal 9 4 2 9 2" xfId="4931" xr:uid="{A7CF8365-71CB-42B5-A233-A56566785EF3}"/>
    <cellStyle name="Normal 9 4 3" xfId="175" xr:uid="{D41E4311-228F-43DC-AF87-E22A62343677}"/>
    <cellStyle name="Normal 9 4 3 2" xfId="176" xr:uid="{FBC2B521-C912-4772-A86A-EA9C13CBEDBE}"/>
    <cellStyle name="Normal 9 4 3 2 2" xfId="863" xr:uid="{3674B449-635B-4DE7-BC63-FCF940023E41}"/>
    <cellStyle name="Normal 9 4 3 2 2 2" xfId="2411" xr:uid="{CB9CBE97-5820-4729-A06C-08072E066E95}"/>
    <cellStyle name="Normal 9 4 3 2 2 2 2" xfId="2412" xr:uid="{70D4019A-EDD8-40DA-8137-A21D757E80B4}"/>
    <cellStyle name="Normal 9 4 3 2 2 2 2 2" xfId="4500" xr:uid="{2EE3207B-7AC7-4508-A6E8-2B969812A8F7}"/>
    <cellStyle name="Normal 9 4 3 2 2 2 2 2 2" xfId="5307" xr:uid="{27D1D4D9-9D37-44B5-ACC1-6D3D1A5A3A6D}"/>
    <cellStyle name="Normal 9 4 3 2 2 2 2 2 3" xfId="4936" xr:uid="{ED94E9FD-2759-4C4F-BC0A-0AA7443A2C6E}"/>
    <cellStyle name="Normal 9 4 3 2 2 2 3" xfId="4501" xr:uid="{64D837D5-83EA-4DE7-8C4E-875BA1436281}"/>
    <cellStyle name="Normal 9 4 3 2 2 2 3 2" xfId="5308" xr:uid="{7A591313-FB63-4B0D-8F61-DAA8D84AF459}"/>
    <cellStyle name="Normal 9 4 3 2 2 2 3 3" xfId="4935" xr:uid="{33AF1CDB-1BD0-4B86-900F-C082D3B5E371}"/>
    <cellStyle name="Normal 9 4 3 2 2 3" xfId="2413" xr:uid="{B98B8E12-B11A-4D84-8A2F-FE329F856BD0}"/>
    <cellStyle name="Normal 9 4 3 2 2 3 2" xfId="4502" xr:uid="{9DA85A99-93A9-499D-941A-DCD542FA1A58}"/>
    <cellStyle name="Normal 9 4 3 2 2 3 2 2" xfId="5309" xr:uid="{104BDAB7-9861-4CD3-B2CA-E61E65F0DD4C}"/>
    <cellStyle name="Normal 9 4 3 2 2 3 2 3" xfId="4937" xr:uid="{AF90CF7E-AAA3-415B-A6ED-A26E9BCACAC7}"/>
    <cellStyle name="Normal 9 4 3 2 2 4" xfId="4085" xr:uid="{82F775B5-A5FE-469A-9273-CD93E7F1216F}"/>
    <cellStyle name="Normal 9 4 3 2 2 4 2" xfId="4938" xr:uid="{347DAA3E-6F91-4F55-A808-1519A53B6122}"/>
    <cellStyle name="Normal 9 4 3 2 2 5" xfId="4934" xr:uid="{66C4110E-E84D-4902-81EB-351FD91438B2}"/>
    <cellStyle name="Normal 9 4 3 2 3" xfId="2414" xr:uid="{276720D5-F84B-485C-BB54-142A9D4ABBAF}"/>
    <cellStyle name="Normal 9 4 3 2 3 2" xfId="2415" xr:uid="{0927A3D0-5B8C-4EDA-804F-F4D86E3179E4}"/>
    <cellStyle name="Normal 9 4 3 2 3 2 2" xfId="4503" xr:uid="{070F031F-FC84-4418-B701-BBDA3C2C1DDE}"/>
    <cellStyle name="Normal 9 4 3 2 3 2 2 2" xfId="5310" xr:uid="{AD939E27-DE54-4817-94F2-1E08E165F922}"/>
    <cellStyle name="Normal 9 4 3 2 3 2 2 3" xfId="4940" xr:uid="{6A2DB0BA-CADC-4D26-AE5A-B1C4DB23E9F7}"/>
    <cellStyle name="Normal 9 4 3 2 3 3" xfId="4086" xr:uid="{90E4DB10-8836-4AA2-BEB4-85CF05E61EB5}"/>
    <cellStyle name="Normal 9 4 3 2 3 3 2" xfId="4941" xr:uid="{0D553C20-A626-43CE-A78F-D1751745DA35}"/>
    <cellStyle name="Normal 9 4 3 2 3 4" xfId="4087" xr:uid="{5E6D71A2-A49F-480E-AAC8-E79A82C72263}"/>
    <cellStyle name="Normal 9 4 3 2 3 4 2" xfId="4942" xr:uid="{3EB8D806-6DBC-43B1-B394-47C8B8A77EA4}"/>
    <cellStyle name="Normal 9 4 3 2 3 5" xfId="4939" xr:uid="{B5F89E54-C414-400A-A42D-4515790E1FD3}"/>
    <cellStyle name="Normal 9 4 3 2 4" xfId="2416" xr:uid="{BC5EE8E0-586D-4F4D-9391-9E01C6AB5D2F}"/>
    <cellStyle name="Normal 9 4 3 2 4 2" xfId="4504" xr:uid="{002200DE-D154-443F-B8AC-D51A168EE875}"/>
    <cellStyle name="Normal 9 4 3 2 4 2 2" xfId="5311" xr:uid="{2A441B9C-BCD6-44D8-A2B2-0314B668494C}"/>
    <cellStyle name="Normal 9 4 3 2 4 2 3" xfId="4943" xr:uid="{A54EFB1D-1CC8-4E3F-95F8-BA80F44F3595}"/>
    <cellStyle name="Normal 9 4 3 2 5" xfId="4088" xr:uid="{01B21669-D689-4074-80CB-24BAF7B48C15}"/>
    <cellStyle name="Normal 9 4 3 2 5 2" xfId="4944" xr:uid="{E823DED5-AE6D-4A00-A601-2A610FCDF558}"/>
    <cellStyle name="Normal 9 4 3 2 6" xfId="4089" xr:uid="{91C6209F-39B2-409D-A7E8-3AE913294A01}"/>
    <cellStyle name="Normal 9 4 3 2 6 2" xfId="4945" xr:uid="{E38CF91D-35AA-4B7A-A603-32361E27F0A3}"/>
    <cellStyle name="Normal 9 4 3 2 7" xfId="4933" xr:uid="{C0DFC557-44D8-4549-AE6F-81FF344B268E}"/>
    <cellStyle name="Normal 9 4 3 3" xfId="416" xr:uid="{CD13EC18-7F17-467E-8C84-DC158DB32E42}"/>
    <cellStyle name="Normal 9 4 3 3 2" xfId="2417" xr:uid="{46BFC848-E70C-484A-819A-9FA6174BF71C}"/>
    <cellStyle name="Normal 9 4 3 3 2 2" xfId="2418" xr:uid="{83214387-C00E-416B-AB81-EF8D9D61E62B}"/>
    <cellStyle name="Normal 9 4 3 3 2 2 2" xfId="4505" xr:uid="{6731D02A-0899-413B-A90F-529459BA8BF5}"/>
    <cellStyle name="Normal 9 4 3 3 2 2 2 2" xfId="5312" xr:uid="{7463D977-23D6-4C2D-8AA5-45B8FAFC8DFA}"/>
    <cellStyle name="Normal 9 4 3 3 2 2 2 3" xfId="4948" xr:uid="{7C84D60A-A8DE-4840-B46E-22C0A7D2C8AC}"/>
    <cellStyle name="Normal 9 4 3 3 2 3" xfId="4090" xr:uid="{76902EEC-FF28-4AE1-BF73-F7A3A6ECE18C}"/>
    <cellStyle name="Normal 9 4 3 3 2 3 2" xfId="4949" xr:uid="{86894F2A-58D7-4B13-8830-1520B53AB682}"/>
    <cellStyle name="Normal 9 4 3 3 2 4" xfId="4091" xr:uid="{8BA0C052-E577-4BB9-82CE-D1BEDADA8F6C}"/>
    <cellStyle name="Normal 9 4 3 3 2 4 2" xfId="4950" xr:uid="{FE1C2ECB-402C-432F-9BCC-8C3995A608D2}"/>
    <cellStyle name="Normal 9 4 3 3 2 5" xfId="4947" xr:uid="{08B7E8B5-19CA-4749-B9DF-65B19FBEC077}"/>
    <cellStyle name="Normal 9 4 3 3 3" xfId="2419" xr:uid="{8D735440-2C9B-4A3B-A32B-9A8A4BCBE0D9}"/>
    <cellStyle name="Normal 9 4 3 3 3 2" xfId="4506" xr:uid="{60E57A6E-561A-49AE-945E-F93FBCFD8EA0}"/>
    <cellStyle name="Normal 9 4 3 3 3 2 2" xfId="5313" xr:uid="{0EB29DEC-D4A0-40C6-B5A9-45033E234AA7}"/>
    <cellStyle name="Normal 9 4 3 3 3 2 3" xfId="4951" xr:uid="{54972892-E553-4700-8B1F-AF6B9FA3147C}"/>
    <cellStyle name="Normal 9 4 3 3 4" xfId="4092" xr:uid="{27281F21-8481-4884-83BB-AC884727BD9C}"/>
    <cellStyle name="Normal 9 4 3 3 4 2" xfId="4952" xr:uid="{02C3E1FF-4C8E-45DA-A672-15FEED7B39FE}"/>
    <cellStyle name="Normal 9 4 3 3 5" xfId="4093" xr:uid="{44CF0C4B-2B2F-44AC-B40D-2C429BE4C6DF}"/>
    <cellStyle name="Normal 9 4 3 3 5 2" xfId="4953" xr:uid="{A7C1B7C8-4A55-4F12-A8BF-E9D5F89B6434}"/>
    <cellStyle name="Normal 9 4 3 3 6" xfId="4946" xr:uid="{20494855-9CD0-4502-9641-0136CBFFBD48}"/>
    <cellStyle name="Normal 9 4 3 4" xfId="2420" xr:uid="{BFD2AF82-6E61-43C8-92E0-515115BAAE4E}"/>
    <cellStyle name="Normal 9 4 3 4 2" xfId="2421" xr:uid="{F58BFE6B-3D79-44EE-8DED-928E7E49796B}"/>
    <cellStyle name="Normal 9 4 3 4 2 2" xfId="4507" xr:uid="{68E6D27F-2488-4076-AF07-FD67EC69645A}"/>
    <cellStyle name="Normal 9 4 3 4 2 2 2" xfId="5314" xr:uid="{D20311EC-AD5B-4225-B342-B0B8DEE7B177}"/>
    <cellStyle name="Normal 9 4 3 4 2 2 3" xfId="4955" xr:uid="{5022BA84-7A94-4D19-B433-6D40681B254E}"/>
    <cellStyle name="Normal 9 4 3 4 3" xfId="4094" xr:uid="{EF642679-C3E8-4ABF-BDCA-494262CC0416}"/>
    <cellStyle name="Normal 9 4 3 4 3 2" xfId="4956" xr:uid="{1AE5C760-3C27-44AF-A934-6E93D280B7CB}"/>
    <cellStyle name="Normal 9 4 3 4 4" xfId="4095" xr:uid="{B108B221-0639-4B2B-8E7E-AAC0C6D35B2D}"/>
    <cellStyle name="Normal 9 4 3 4 4 2" xfId="4957" xr:uid="{DF20CEB2-E2D0-45D3-8310-2F58F191DAC8}"/>
    <cellStyle name="Normal 9 4 3 4 5" xfId="4954" xr:uid="{DDEDEE03-128F-49A9-8436-18B5947004DF}"/>
    <cellStyle name="Normal 9 4 3 5" xfId="2422" xr:uid="{7D887D15-3C9C-4E47-BFE1-8414A1772754}"/>
    <cellStyle name="Normal 9 4 3 5 2" xfId="4096" xr:uid="{3B3F7D65-C91B-48B2-ABD8-CBAC85BA07D2}"/>
    <cellStyle name="Normal 9 4 3 5 2 2" xfId="4959" xr:uid="{3365554F-3C2D-4902-ABB6-69D76A8D9A66}"/>
    <cellStyle name="Normal 9 4 3 5 3" xfId="4097" xr:uid="{ECDC0E94-B833-4932-A496-E0C6DBAD7FDB}"/>
    <cellStyle name="Normal 9 4 3 5 3 2" xfId="4960" xr:uid="{90FCCAD8-359F-4CBA-8184-F40432770590}"/>
    <cellStyle name="Normal 9 4 3 5 4" xfId="4098" xr:uid="{2261EC38-2886-4654-A340-7D3E8AD8E630}"/>
    <cellStyle name="Normal 9 4 3 5 4 2" xfId="4961" xr:uid="{10687154-2B9D-4058-9D62-7810A3B5E93C}"/>
    <cellStyle name="Normal 9 4 3 5 5" xfId="4958" xr:uid="{07A6F936-3711-4E90-86DF-B7B0D18D4513}"/>
    <cellStyle name="Normal 9 4 3 6" xfId="4099" xr:uid="{2E266D89-BF8D-4790-AC6F-51A29D7AD6FB}"/>
    <cellStyle name="Normal 9 4 3 6 2" xfId="4962" xr:uid="{DD40861B-AE91-4313-921E-4ECC6B1FF24F}"/>
    <cellStyle name="Normal 9 4 3 7" xfId="4100" xr:uid="{9C79AA30-E75E-4AA2-8295-7D035D78D616}"/>
    <cellStyle name="Normal 9 4 3 7 2" xfId="4963" xr:uid="{CFE7F71F-FFCB-4F3A-9ABA-F5685CE8DF44}"/>
    <cellStyle name="Normal 9 4 3 8" xfId="4101" xr:uid="{90F7532D-E561-47C1-B12F-A7C0BB541237}"/>
    <cellStyle name="Normal 9 4 3 8 2" xfId="4964" xr:uid="{3C08031A-59AF-446E-B08E-40504F4F7811}"/>
    <cellStyle name="Normal 9 4 3 9" xfId="4932" xr:uid="{0114590B-4E12-4441-A1F7-AFF36F7DE0A9}"/>
    <cellStyle name="Normal 9 4 4" xfId="177" xr:uid="{357F1A04-68A0-4F3E-9505-7B676B85D20B}"/>
    <cellStyle name="Normal 9 4 4 2" xfId="864" xr:uid="{A8815D88-EA90-4AF7-A6D8-9FDD30EF1AB2}"/>
    <cellStyle name="Normal 9 4 4 2 2" xfId="865" xr:uid="{F2E0AD99-9F1A-4825-9E0B-45F3A766A048}"/>
    <cellStyle name="Normal 9 4 4 2 2 2" xfId="2423" xr:uid="{6956BA24-A247-4B85-816D-BE56AC318EC3}"/>
    <cellStyle name="Normal 9 4 4 2 2 2 2" xfId="2424" xr:uid="{7F73F6E1-2F69-4C4B-8F1B-976BBD6118E1}"/>
    <cellStyle name="Normal 9 4 4 2 2 2 2 2" xfId="4969" xr:uid="{B7D12F19-28A3-4E1D-A8D0-156842D484E3}"/>
    <cellStyle name="Normal 9 4 4 2 2 2 3" xfId="4968" xr:uid="{1AC4308F-BED4-4442-984B-882068B33659}"/>
    <cellStyle name="Normal 9 4 4 2 2 3" xfId="2425" xr:uid="{EED5626F-B03E-415C-B307-1381DEC3D70A}"/>
    <cellStyle name="Normal 9 4 4 2 2 3 2" xfId="4970" xr:uid="{7F3791A0-291E-4790-832C-1B3927FAFA09}"/>
    <cellStyle name="Normal 9 4 4 2 2 4" xfId="4102" xr:uid="{FA9E2A85-E165-47A8-9EFD-DAE5A26E70FC}"/>
    <cellStyle name="Normal 9 4 4 2 2 4 2" xfId="4971" xr:uid="{E9AEB6B9-7F62-4E7F-8CCB-66FE9A6E1DF6}"/>
    <cellStyle name="Normal 9 4 4 2 2 5" xfId="4967" xr:uid="{A19375D1-F1E1-4114-9DA5-59B306F78373}"/>
    <cellStyle name="Normal 9 4 4 2 3" xfId="2426" xr:uid="{02331F0C-7413-45F1-B8E5-A85474E27A02}"/>
    <cellStyle name="Normal 9 4 4 2 3 2" xfId="2427" xr:uid="{5F5D4764-E2AB-433A-BB61-47C99A4794CB}"/>
    <cellStyle name="Normal 9 4 4 2 3 2 2" xfId="4973" xr:uid="{2F4FFA98-B23D-4D36-9FBB-BB80C6A30DCC}"/>
    <cellStyle name="Normal 9 4 4 2 3 3" xfId="4972" xr:uid="{1C1EDE8A-644E-4628-A1D5-187BD7B92663}"/>
    <cellStyle name="Normal 9 4 4 2 4" xfId="2428" xr:uid="{23FC70BF-6CAE-4A36-B305-872A146189EC}"/>
    <cellStyle name="Normal 9 4 4 2 4 2" xfId="4974" xr:uid="{2CA4DC3E-A366-4DBD-BDC4-3B959FE74A93}"/>
    <cellStyle name="Normal 9 4 4 2 5" xfId="4103" xr:uid="{E1740ACE-33F6-4EAC-8309-34B029EAABDA}"/>
    <cellStyle name="Normal 9 4 4 2 5 2" xfId="4975" xr:uid="{8F984081-DB48-4290-9718-26351E1C8648}"/>
    <cellStyle name="Normal 9 4 4 2 6" xfId="4966" xr:uid="{FECC3D74-0A90-4AA9-8DD5-2EBDA0068249}"/>
    <cellStyle name="Normal 9 4 4 3" xfId="866" xr:uid="{110961BA-9361-42D8-A67D-E47B0DC3EC35}"/>
    <cellStyle name="Normal 9 4 4 3 2" xfId="2429" xr:uid="{2C8D3326-CC46-4289-A8E0-F8EDAF68BBC7}"/>
    <cellStyle name="Normal 9 4 4 3 2 2" xfId="2430" xr:uid="{0F376055-8E52-4217-9FB2-EBA2B6CCFCEF}"/>
    <cellStyle name="Normal 9 4 4 3 2 2 2" xfId="4978" xr:uid="{64CE8ADB-24D1-4E20-AB9B-D6AEF2DB5C6F}"/>
    <cellStyle name="Normal 9 4 4 3 2 3" xfId="4977" xr:uid="{5C6D5E8B-6F96-4581-9330-2FE71CF395A5}"/>
    <cellStyle name="Normal 9 4 4 3 3" xfId="2431" xr:uid="{D274DFB5-F9A0-4DDA-88C5-BBFC04F2B8E1}"/>
    <cellStyle name="Normal 9 4 4 3 3 2" xfId="4979" xr:uid="{AED689C4-59C0-4410-A288-A18333652E40}"/>
    <cellStyle name="Normal 9 4 4 3 4" xfId="4104" xr:uid="{7B9129AF-39D8-408E-8600-400B0227CF00}"/>
    <cellStyle name="Normal 9 4 4 3 4 2" xfId="4980" xr:uid="{34A376DD-1613-413E-8F64-13B982AD2E79}"/>
    <cellStyle name="Normal 9 4 4 3 5" xfId="4976" xr:uid="{EE3D8DF3-F67A-4961-AC37-FADDB9E5D008}"/>
    <cellStyle name="Normal 9 4 4 4" xfId="2432" xr:uid="{A8907328-6DCC-408D-9C3A-DA5D1466F6E9}"/>
    <cellStyle name="Normal 9 4 4 4 2" xfId="2433" xr:uid="{D1115D39-BB1E-4781-A63D-80EF4C8164F3}"/>
    <cellStyle name="Normal 9 4 4 4 2 2" xfId="4982" xr:uid="{0A68B3F7-4794-4C7F-B3CC-9D8F69D22F6E}"/>
    <cellStyle name="Normal 9 4 4 4 3" xfId="4105" xr:uid="{6971D9FD-19EB-40FF-814D-967279D8A741}"/>
    <cellStyle name="Normal 9 4 4 4 3 2" xfId="4983" xr:uid="{EAF85B3E-9855-4861-81F0-D17D13E204D9}"/>
    <cellStyle name="Normal 9 4 4 4 4" xfId="4106" xr:uid="{2FDE35DB-C754-4419-A2F2-86400C125A98}"/>
    <cellStyle name="Normal 9 4 4 4 4 2" xfId="4984" xr:uid="{862B8705-B52C-4B55-8F95-2E58CF4F6D53}"/>
    <cellStyle name="Normal 9 4 4 4 5" xfId="4981" xr:uid="{F0CF1BBC-53B2-443D-847B-8452E2E4DFD9}"/>
    <cellStyle name="Normal 9 4 4 5" xfId="2434" xr:uid="{6B5D18CC-82FF-4A2A-99F8-58B84ABDD0BA}"/>
    <cellStyle name="Normal 9 4 4 5 2" xfId="4985" xr:uid="{08A18A0F-F2FA-4A5A-91BD-7C235E3419CD}"/>
    <cellStyle name="Normal 9 4 4 6" xfId="4107" xr:uid="{D440301A-4E9A-4A58-BE95-88A12B576ABD}"/>
    <cellStyle name="Normal 9 4 4 6 2" xfId="4986" xr:uid="{408B98DA-525E-4442-B5A7-3FC58FA97D9D}"/>
    <cellStyle name="Normal 9 4 4 7" xfId="4108" xr:uid="{322804BE-E048-4A00-853E-E7590CF1E16A}"/>
    <cellStyle name="Normal 9 4 4 7 2" xfId="4987" xr:uid="{B471D90E-1DE3-4A5E-89CA-B174579D7C61}"/>
    <cellStyle name="Normal 9 4 4 8" xfId="4965" xr:uid="{E0390C87-FBF8-4BA5-BDD5-E11D8E7D6F78}"/>
    <cellStyle name="Normal 9 4 5" xfId="417" xr:uid="{0317EBB1-5604-4A59-BA74-6068E43876E3}"/>
    <cellStyle name="Normal 9 4 5 2" xfId="867" xr:uid="{DEC9B26F-1668-4A07-86FA-434EEE387BA1}"/>
    <cellStyle name="Normal 9 4 5 2 2" xfId="2435" xr:uid="{BE2C2956-8C7C-4E12-ACAF-2A07374F8756}"/>
    <cellStyle name="Normal 9 4 5 2 2 2" xfId="2436" xr:uid="{4BEBF4CB-EFAC-4E15-938C-A6A10C27189F}"/>
    <cellStyle name="Normal 9 4 5 2 2 2 2" xfId="4991" xr:uid="{9D699DFD-CC83-4C7F-B572-0DBF5B9E2685}"/>
    <cellStyle name="Normal 9 4 5 2 2 3" xfId="4990" xr:uid="{97CB2DA1-4A0C-4F3E-883E-89F7385435B5}"/>
    <cellStyle name="Normal 9 4 5 2 3" xfId="2437" xr:uid="{92AA0F84-85A1-4D31-B378-859CAE567A95}"/>
    <cellStyle name="Normal 9 4 5 2 3 2" xfId="4992" xr:uid="{5354184E-4C05-4BA8-9011-2517DE0D9F0A}"/>
    <cellStyle name="Normal 9 4 5 2 4" xfId="4109" xr:uid="{8A9CB4C5-1E05-4CAC-8B62-30B51136603A}"/>
    <cellStyle name="Normal 9 4 5 2 4 2" xfId="4993" xr:uid="{BC3199C1-4948-43BF-8A1E-A6A51B8E08E6}"/>
    <cellStyle name="Normal 9 4 5 2 5" xfId="4989" xr:uid="{024078B2-D741-4F2C-9B4A-8CC3DBFB3F47}"/>
    <cellStyle name="Normal 9 4 5 3" xfId="2438" xr:uid="{2BA1707D-7F0B-44A4-B258-5494F2D7D0DE}"/>
    <cellStyle name="Normal 9 4 5 3 2" xfId="2439" xr:uid="{6B56B2F6-1BB5-4611-9154-3223878E08FF}"/>
    <cellStyle name="Normal 9 4 5 3 2 2" xfId="4995" xr:uid="{BF126F26-88E8-485F-93E8-860EF650842B}"/>
    <cellStyle name="Normal 9 4 5 3 3" xfId="4110" xr:uid="{7DC2FF82-F112-4E74-B3E0-E788ECD04878}"/>
    <cellStyle name="Normal 9 4 5 3 3 2" xfId="4996" xr:uid="{DB77C269-FB43-430E-957E-C07778D3E8B6}"/>
    <cellStyle name="Normal 9 4 5 3 4" xfId="4111" xr:uid="{451AB68B-B067-4E98-A528-AD9725ADF1A3}"/>
    <cellStyle name="Normal 9 4 5 3 4 2" xfId="4997" xr:uid="{83BEDC8F-2F78-47B3-BB5E-BA61AE001E03}"/>
    <cellStyle name="Normal 9 4 5 3 5" xfId="4994" xr:uid="{C1070826-7AA6-482B-A428-FF9340B8F4B1}"/>
    <cellStyle name="Normal 9 4 5 4" xfId="2440" xr:uid="{21ACD828-1C7D-456E-8BDC-0A0AFCE4E831}"/>
    <cellStyle name="Normal 9 4 5 4 2" xfId="4998" xr:uid="{C80688F0-E268-4A30-A84F-92EACD7B786A}"/>
    <cellStyle name="Normal 9 4 5 5" xfId="4112" xr:uid="{1EFC5059-5DE1-4EBC-AF79-37983D78B7AD}"/>
    <cellStyle name="Normal 9 4 5 5 2" xfId="4999" xr:uid="{7D327FDA-0A1B-4734-82EA-81F76150D039}"/>
    <cellStyle name="Normal 9 4 5 6" xfId="4113" xr:uid="{4C87ADCB-3968-4EA5-ADD5-A67186B32D0F}"/>
    <cellStyle name="Normal 9 4 5 6 2" xfId="5000" xr:uid="{B67898EF-2324-4A40-A35D-7A699A13A288}"/>
    <cellStyle name="Normal 9 4 5 7" xfId="4988" xr:uid="{3DD6DA05-0CFE-4DB6-8D0A-82CFB40097ED}"/>
    <cellStyle name="Normal 9 4 6" xfId="418" xr:uid="{E69F565C-FC40-4B2D-A52B-FE3F8BB986F0}"/>
    <cellStyle name="Normal 9 4 6 2" xfId="2441" xr:uid="{D29868F2-B13D-4D6D-AA50-4AC9EE2B45F9}"/>
    <cellStyle name="Normal 9 4 6 2 2" xfId="2442" xr:uid="{41F11971-363E-4C4C-9B57-0A455FD95D5D}"/>
    <cellStyle name="Normal 9 4 6 2 2 2" xfId="5003" xr:uid="{2B75628B-00D3-45F2-BDE2-EB3F018DCF7C}"/>
    <cellStyle name="Normal 9 4 6 2 3" xfId="4114" xr:uid="{C2880CD2-FA2A-4EF9-80AF-3E6C546D10D7}"/>
    <cellStyle name="Normal 9 4 6 2 3 2" xfId="5004" xr:uid="{350F22AD-0707-4C53-92E2-A3F2552536B0}"/>
    <cellStyle name="Normal 9 4 6 2 4" xfId="4115" xr:uid="{60ECBD3A-04A3-487D-AABB-605C474CC42B}"/>
    <cellStyle name="Normal 9 4 6 2 4 2" xfId="5005" xr:uid="{E748B82E-CDEA-40A7-B2C3-A0C6A1192C4C}"/>
    <cellStyle name="Normal 9 4 6 2 5" xfId="5002" xr:uid="{BE351B53-A5B9-4AF6-98BA-0898E030EA7E}"/>
    <cellStyle name="Normal 9 4 6 3" xfId="2443" xr:uid="{3D91CB34-520A-4D38-9A83-0593C0EDDF3E}"/>
    <cellStyle name="Normal 9 4 6 3 2" xfId="5006" xr:uid="{D224BC65-76D2-4C3E-8F05-1CEA20961788}"/>
    <cellStyle name="Normal 9 4 6 4" xfId="4116" xr:uid="{D96B72BC-77A3-44D5-AAE3-D1E52769F2A9}"/>
    <cellStyle name="Normal 9 4 6 4 2" xfId="5007" xr:uid="{C9998F90-C6A7-4075-A0DA-D1E559632B29}"/>
    <cellStyle name="Normal 9 4 6 5" xfId="4117" xr:uid="{247689D5-D827-43C4-B5D6-A7A3BA04584C}"/>
    <cellStyle name="Normal 9 4 6 5 2" xfId="5008" xr:uid="{AFC8222E-6869-4D3D-BA1C-714A7B87CF2D}"/>
    <cellStyle name="Normal 9 4 6 6" xfId="5001" xr:uid="{97A0BB7C-09EE-45D8-BBAB-64651B3FD138}"/>
    <cellStyle name="Normal 9 4 7" xfId="2444" xr:uid="{AED388CF-5E06-4732-801F-73A67459A1D8}"/>
    <cellStyle name="Normal 9 4 7 2" xfId="2445" xr:uid="{0BBE11F9-141B-491D-BA24-F75E44CCE842}"/>
    <cellStyle name="Normal 9 4 7 2 2" xfId="5010" xr:uid="{1E91D75B-FA54-43BE-BC1F-6200FCDAD9EB}"/>
    <cellStyle name="Normal 9 4 7 3" xfId="4118" xr:uid="{21B1801C-0AF9-4C73-A799-36955BC439D4}"/>
    <cellStyle name="Normal 9 4 7 3 2" xfId="5011" xr:uid="{2AB11AF2-379E-4638-ADEA-CECE135D3D19}"/>
    <cellStyle name="Normal 9 4 7 4" xfId="4119" xr:uid="{6043DFDB-5C51-465E-9E40-E3EAA4684218}"/>
    <cellStyle name="Normal 9 4 7 4 2" xfId="5012" xr:uid="{498824EB-3BF4-43BF-8E5E-2C7C9E736CED}"/>
    <cellStyle name="Normal 9 4 7 5" xfId="5009" xr:uid="{EB7B8B92-6AD3-45E9-8D82-F1CE0A6AF464}"/>
    <cellStyle name="Normal 9 4 8" xfId="2446" xr:uid="{2211C744-4E51-4FE3-932C-0B2F6C202675}"/>
    <cellStyle name="Normal 9 4 8 2" xfId="4120" xr:uid="{B02A87B7-B5D3-4D9A-BA5B-CF6A3D09555C}"/>
    <cellStyle name="Normal 9 4 8 2 2" xfId="5014" xr:uid="{7729EE47-BB38-4322-A81B-277961B97EEA}"/>
    <cellStyle name="Normal 9 4 8 3" xfId="4121" xr:uid="{3B9B09A6-5C69-4069-9398-7C8EB0381E1E}"/>
    <cellStyle name="Normal 9 4 8 3 2" xfId="5015" xr:uid="{BFD2254C-6C92-49E9-8990-5082CA8E6756}"/>
    <cellStyle name="Normal 9 4 8 4" xfId="4122" xr:uid="{13C0B52B-ED71-4624-8345-916389C1D431}"/>
    <cellStyle name="Normal 9 4 8 4 2" xfId="5016" xr:uid="{0EA86C22-6158-468E-B01F-E58526156CFA}"/>
    <cellStyle name="Normal 9 4 8 5" xfId="5013" xr:uid="{C8FA7C39-1534-40ED-9DD3-5B4490037DDA}"/>
    <cellStyle name="Normal 9 4 9" xfId="4123" xr:uid="{F2890890-CE8E-40B8-B925-C1CEE6182762}"/>
    <cellStyle name="Normal 9 4 9 2" xfId="5017" xr:uid="{99FC20DC-4FA6-4C0A-BEEF-B91199852609}"/>
    <cellStyle name="Normal 9 5" xfId="178" xr:uid="{7B0FA7B2-FC8D-4CA5-B097-C12D2BD1249F}"/>
    <cellStyle name="Normal 9 5 10" xfId="4124" xr:uid="{19CA2591-F32F-4258-BF2A-E9187F99D4AA}"/>
    <cellStyle name="Normal 9 5 10 2" xfId="5019" xr:uid="{39BA08DA-5B5C-4EF9-B54E-F8BF55B0D0E2}"/>
    <cellStyle name="Normal 9 5 11" xfId="4125" xr:uid="{A9A44ED7-152A-41CE-A2C3-2ECAE21CF584}"/>
    <cellStyle name="Normal 9 5 11 2" xfId="5020" xr:uid="{990AEDB1-E0DC-44C3-B4B9-2B2DC353BFEF}"/>
    <cellStyle name="Normal 9 5 12" xfId="5018" xr:uid="{FA31921B-E95D-4938-ACA1-46D9D87D6C2E}"/>
    <cellStyle name="Normal 9 5 2" xfId="179" xr:uid="{DB520644-0817-4F47-92DF-66EF47800800}"/>
    <cellStyle name="Normal 9 5 2 10" xfId="5021" xr:uid="{9DA742F5-2606-4403-8100-1151AFDA4667}"/>
    <cellStyle name="Normal 9 5 2 2" xfId="419" xr:uid="{47A5941B-3371-4EA5-9382-49F3BAF5BDE6}"/>
    <cellStyle name="Normal 9 5 2 2 2" xfId="868" xr:uid="{A6777C05-92F7-44A7-A829-B28322AF0362}"/>
    <cellStyle name="Normal 9 5 2 2 2 2" xfId="869" xr:uid="{0943C3E2-0CC9-4E82-AC4D-61B273804B44}"/>
    <cellStyle name="Normal 9 5 2 2 2 2 2" xfId="2447" xr:uid="{B0DE8F2E-E36F-41CB-80ED-8B3808D4D744}"/>
    <cellStyle name="Normal 9 5 2 2 2 2 2 2" xfId="5025" xr:uid="{FAE5DDC0-310C-4289-8982-CA8B35B3BF13}"/>
    <cellStyle name="Normal 9 5 2 2 2 2 3" xfId="4126" xr:uid="{D4791B8C-2567-48D9-A729-D71F8166697A}"/>
    <cellStyle name="Normal 9 5 2 2 2 2 3 2" xfId="5026" xr:uid="{BC1D63E6-5077-435A-98C6-01E590069AFF}"/>
    <cellStyle name="Normal 9 5 2 2 2 2 4" xfId="4127" xr:uid="{7A85F5BB-ECDC-4C19-8EFC-9119F4E3F055}"/>
    <cellStyle name="Normal 9 5 2 2 2 2 4 2" xfId="5027" xr:uid="{D9EBF175-7099-4852-9D1A-6083CC7F8A42}"/>
    <cellStyle name="Normal 9 5 2 2 2 2 5" xfId="5024" xr:uid="{B098B4A8-8B8A-4259-985A-71BDB9C8A070}"/>
    <cellStyle name="Normal 9 5 2 2 2 3" xfId="2448" xr:uid="{F5FFB9AB-E595-4EFC-8E4B-10EC38F79D63}"/>
    <cellStyle name="Normal 9 5 2 2 2 3 2" xfId="4128" xr:uid="{45ACF463-C209-4BD3-8410-C502B7B1BC64}"/>
    <cellStyle name="Normal 9 5 2 2 2 3 2 2" xfId="5029" xr:uid="{30CFF068-E556-4893-B9F0-08A401FC7EE4}"/>
    <cellStyle name="Normal 9 5 2 2 2 3 3" xfId="4129" xr:uid="{A21BB88B-7921-4586-A21F-9C11691E9956}"/>
    <cellStyle name="Normal 9 5 2 2 2 3 3 2" xfId="5030" xr:uid="{9839D41B-7AFD-4184-8FD0-6117C56C280D}"/>
    <cellStyle name="Normal 9 5 2 2 2 3 4" xfId="4130" xr:uid="{F17D75D1-6E8B-4F4E-9F7F-61EECA7EC01B}"/>
    <cellStyle name="Normal 9 5 2 2 2 3 4 2" xfId="5031" xr:uid="{3E8327A9-8064-4186-911C-E33C67AC631D}"/>
    <cellStyle name="Normal 9 5 2 2 2 3 5" xfId="5028" xr:uid="{38381D71-8EA6-4DF4-8582-CF71F49C7BF2}"/>
    <cellStyle name="Normal 9 5 2 2 2 4" xfId="4131" xr:uid="{04F9F15A-29AA-4A77-A907-4D80452976B5}"/>
    <cellStyle name="Normal 9 5 2 2 2 4 2" xfId="5032" xr:uid="{F9FDBEE2-8A1A-46EB-8953-8D5BF43273E0}"/>
    <cellStyle name="Normal 9 5 2 2 2 5" xfId="4132" xr:uid="{5988B02B-85F2-4A04-BA14-71D885EA980A}"/>
    <cellStyle name="Normal 9 5 2 2 2 5 2" xfId="5033" xr:uid="{D0B35A70-0C75-42C6-8BB2-6A7916611B6A}"/>
    <cellStyle name="Normal 9 5 2 2 2 6" xfId="4133" xr:uid="{82442C6D-0B83-442E-8F71-662FC360F00A}"/>
    <cellStyle name="Normal 9 5 2 2 2 6 2" xfId="5034" xr:uid="{10BA19B4-83D4-412C-945F-DA367F0C671D}"/>
    <cellStyle name="Normal 9 5 2 2 2 7" xfId="5023" xr:uid="{528409C7-6021-42BF-A690-45CD41659A44}"/>
    <cellStyle name="Normal 9 5 2 2 3" xfId="870" xr:uid="{E723904E-9254-4DAA-B682-860E51D712A6}"/>
    <cellStyle name="Normal 9 5 2 2 3 2" xfId="2449" xr:uid="{C0CD9E8B-E0A9-455A-ABAD-D02F98E68B65}"/>
    <cellStyle name="Normal 9 5 2 2 3 2 2" xfId="4134" xr:uid="{8DBE53B9-8934-4478-80C3-3E8D3AAEA48E}"/>
    <cellStyle name="Normal 9 5 2 2 3 2 2 2" xfId="5037" xr:uid="{DE24FC3B-D8C9-4A0D-9AAB-6281BB9A71AB}"/>
    <cellStyle name="Normal 9 5 2 2 3 2 3" xfId="4135" xr:uid="{70720FD3-E576-4947-8CFB-FDEF4FBB19FB}"/>
    <cellStyle name="Normal 9 5 2 2 3 2 3 2" xfId="5038" xr:uid="{EB956824-9143-441F-81B9-5219796D6EDF}"/>
    <cellStyle name="Normal 9 5 2 2 3 2 4" xfId="4136" xr:uid="{6829C480-06BC-49CB-818C-604445CBE958}"/>
    <cellStyle name="Normal 9 5 2 2 3 2 4 2" xfId="5039" xr:uid="{02FF75E0-FD8F-4239-96A6-5D5FD3A4D0B8}"/>
    <cellStyle name="Normal 9 5 2 2 3 2 5" xfId="5036" xr:uid="{8639D183-06DE-4215-8EB2-A89EA593DE58}"/>
    <cellStyle name="Normal 9 5 2 2 3 3" xfId="4137" xr:uid="{85805761-5212-47FC-A258-EF35F230E27F}"/>
    <cellStyle name="Normal 9 5 2 2 3 3 2" xfId="5040" xr:uid="{DA8BA22D-674A-43F7-80FB-FD4F7FD90FFB}"/>
    <cellStyle name="Normal 9 5 2 2 3 4" xfId="4138" xr:uid="{52CC84A3-1AA6-4B97-8434-147FB8B51171}"/>
    <cellStyle name="Normal 9 5 2 2 3 4 2" xfId="5041" xr:uid="{39B471DB-5A5C-4D2E-BAB9-DE0B1EAAE0D3}"/>
    <cellStyle name="Normal 9 5 2 2 3 5" xfId="4139" xr:uid="{61B62570-3E6B-4194-9C1C-11F662466334}"/>
    <cellStyle name="Normal 9 5 2 2 3 5 2" xfId="5042" xr:uid="{BB095E28-1597-4C0F-8EB0-7318520B4A56}"/>
    <cellStyle name="Normal 9 5 2 2 3 6" xfId="5035" xr:uid="{BF29D922-F3DB-4AB6-96CF-5CF47A0BB1C7}"/>
    <cellStyle name="Normal 9 5 2 2 4" xfId="2450" xr:uid="{A02B6E69-C791-4EB4-A6C7-07209D900C21}"/>
    <cellStyle name="Normal 9 5 2 2 4 2" xfId="4140" xr:uid="{2BD64719-1FF0-4378-AD03-94F9625B0740}"/>
    <cellStyle name="Normal 9 5 2 2 4 2 2" xfId="5044" xr:uid="{0BCB76DC-3286-4199-AA99-640EEA8DD368}"/>
    <cellStyle name="Normal 9 5 2 2 4 3" xfId="4141" xr:uid="{0CD5E7B0-8319-45FA-B1D3-A4A16D37C310}"/>
    <cellStyle name="Normal 9 5 2 2 4 3 2" xfId="5045" xr:uid="{19DE72AC-85B9-41BB-A46F-19D5901BC5EC}"/>
    <cellStyle name="Normal 9 5 2 2 4 4" xfId="4142" xr:uid="{B1E22071-2D70-46C5-B8E1-FAA74FE9F7AB}"/>
    <cellStyle name="Normal 9 5 2 2 4 4 2" xfId="5046" xr:uid="{756F3087-AF2A-4870-985F-EE5AA78E7A86}"/>
    <cellStyle name="Normal 9 5 2 2 4 5" xfId="5043" xr:uid="{FD243256-9AD8-4FBD-9ABA-9B6F75EB418C}"/>
    <cellStyle name="Normal 9 5 2 2 5" xfId="4143" xr:uid="{1ED46EAB-4473-44E0-85AF-82A9E0A98778}"/>
    <cellStyle name="Normal 9 5 2 2 5 2" xfId="4144" xr:uid="{264A148A-0CDA-4864-85E6-541BE26A95E9}"/>
    <cellStyle name="Normal 9 5 2 2 5 2 2" xfId="5048" xr:uid="{0409689A-BAED-47A4-A37A-C1440410BDD1}"/>
    <cellStyle name="Normal 9 5 2 2 5 3" xfId="4145" xr:uid="{F853ABDD-68C6-443B-8EDB-3002E1516930}"/>
    <cellStyle name="Normal 9 5 2 2 5 3 2" xfId="5049" xr:uid="{D6DA7881-2795-4ED5-96AB-B80625C3AB11}"/>
    <cellStyle name="Normal 9 5 2 2 5 4" xfId="4146" xr:uid="{2896A929-E789-48C9-A623-F8B081F2D99C}"/>
    <cellStyle name="Normal 9 5 2 2 5 4 2" xfId="5050" xr:uid="{B48F3955-98DC-43A9-8ADC-2F66F9154CFF}"/>
    <cellStyle name="Normal 9 5 2 2 5 5" xfId="5047" xr:uid="{93342140-0C85-4F08-A45A-E716B82402F5}"/>
    <cellStyle name="Normal 9 5 2 2 6" xfId="4147" xr:uid="{42559A9A-4E8F-449C-846D-0C955964D09F}"/>
    <cellStyle name="Normal 9 5 2 2 6 2" xfId="5051" xr:uid="{EF1ABFAF-F388-49AB-BB24-7C93F1D02CA4}"/>
    <cellStyle name="Normal 9 5 2 2 7" xfId="4148" xr:uid="{F11474E2-4CC0-472D-BE6F-C4235E24A44A}"/>
    <cellStyle name="Normal 9 5 2 2 7 2" xfId="5052" xr:uid="{D5ECE289-CCEF-40EB-8ADC-1D1C80C24073}"/>
    <cellStyle name="Normal 9 5 2 2 8" xfId="4149" xr:uid="{372CFA91-FA01-4297-ABDF-6119F1240E0D}"/>
    <cellStyle name="Normal 9 5 2 2 8 2" xfId="5053" xr:uid="{BBB8874A-8538-448A-8B1D-5E78A8134AB4}"/>
    <cellStyle name="Normal 9 5 2 2 9" xfId="5022" xr:uid="{B135D180-72FC-45C5-90A3-A52074184F2C}"/>
    <cellStyle name="Normal 9 5 2 3" xfId="871" xr:uid="{4A40F3F7-3741-4049-B1B8-7B9FA721208D}"/>
    <cellStyle name="Normal 9 5 2 3 2" xfId="872" xr:uid="{72AA3F93-F96E-4BC8-BA0A-E97B7DD7C202}"/>
    <cellStyle name="Normal 9 5 2 3 2 2" xfId="873" xr:uid="{8C536E78-30F2-4EBC-B57D-D1B7558F2744}"/>
    <cellStyle name="Normal 9 5 2 3 2 2 2" xfId="5056" xr:uid="{F4C094E9-60CD-4BBE-B58A-722A3B823444}"/>
    <cellStyle name="Normal 9 5 2 3 2 3" xfId="4150" xr:uid="{14319DEA-D80C-47A9-A160-EDC3E3DB8D11}"/>
    <cellStyle name="Normal 9 5 2 3 2 3 2" xfId="5057" xr:uid="{1375CFDE-3BD8-4A2A-8355-09AB250D9E88}"/>
    <cellStyle name="Normal 9 5 2 3 2 4" xfId="4151" xr:uid="{DA683850-C719-447E-B84B-A8DA6E0E1CEC}"/>
    <cellStyle name="Normal 9 5 2 3 2 4 2" xfId="5058" xr:uid="{E21ECF07-33ED-4973-8488-C162545FE03F}"/>
    <cellStyle name="Normal 9 5 2 3 2 5" xfId="5055" xr:uid="{D5DB5A3A-2EAF-4F7C-A707-A8AC42659627}"/>
    <cellStyle name="Normal 9 5 2 3 3" xfId="874" xr:uid="{043BFCD6-5949-4244-B760-900F2E04072E}"/>
    <cellStyle name="Normal 9 5 2 3 3 2" xfId="4152" xr:uid="{7C997444-F1CE-42E7-BB17-A52D107D0EF0}"/>
    <cellStyle name="Normal 9 5 2 3 3 2 2" xfId="5060" xr:uid="{61E694BB-43F9-4FD4-AB19-464EE872FF18}"/>
    <cellStyle name="Normal 9 5 2 3 3 3" xfId="4153" xr:uid="{6895BDE7-891C-431F-A03F-F576B5FB99B2}"/>
    <cellStyle name="Normal 9 5 2 3 3 3 2" xfId="5061" xr:uid="{72773A95-2C94-4D1D-81AC-0D1991497E3E}"/>
    <cellStyle name="Normal 9 5 2 3 3 4" xfId="4154" xr:uid="{0A5F02F5-7F4B-4881-B05F-05964A1C12A5}"/>
    <cellStyle name="Normal 9 5 2 3 3 4 2" xfId="5062" xr:uid="{4F90DCFA-DF63-4EDE-99E5-2DEFD8059208}"/>
    <cellStyle name="Normal 9 5 2 3 3 5" xfId="5059" xr:uid="{C939CCED-827E-4D60-8E8D-FA7101558FE3}"/>
    <cellStyle name="Normal 9 5 2 3 4" xfId="4155" xr:uid="{F06D1730-CED6-406A-A73D-F3AD582479B4}"/>
    <cellStyle name="Normal 9 5 2 3 4 2" xfId="5063" xr:uid="{53DFD44E-87A1-423C-8116-4622AC7387EF}"/>
    <cellStyle name="Normal 9 5 2 3 5" xfId="4156" xr:uid="{EEE4818A-0C2A-406E-B62A-DDAE4A80B182}"/>
    <cellStyle name="Normal 9 5 2 3 5 2" xfId="5064" xr:uid="{3F52CEAB-9C3B-489E-9E0E-E2DF001B6E63}"/>
    <cellStyle name="Normal 9 5 2 3 6" xfId="4157" xr:uid="{CD8F140A-D1A0-47F5-B9C5-AB7561FF8C9D}"/>
    <cellStyle name="Normal 9 5 2 3 6 2" xfId="5065" xr:uid="{335DBBD8-1FF8-475E-A8B6-D585E16FF1AE}"/>
    <cellStyle name="Normal 9 5 2 3 7" xfId="5054" xr:uid="{74CDD21B-DDAA-4D67-8781-FB6E86AC0512}"/>
    <cellStyle name="Normal 9 5 2 4" xfId="875" xr:uid="{242FCA83-FE07-4B47-94B6-54E3D7435EED}"/>
    <cellStyle name="Normal 9 5 2 4 2" xfId="876" xr:uid="{D79C6B5A-96BE-4663-9561-B6EDD08EC8BA}"/>
    <cellStyle name="Normal 9 5 2 4 2 2" xfId="4158" xr:uid="{A54D9452-59BE-45DB-A505-8A7E42152861}"/>
    <cellStyle name="Normal 9 5 2 4 2 2 2" xfId="5068" xr:uid="{6F58C677-7E05-435E-AD2F-D46AAED68B22}"/>
    <cellStyle name="Normal 9 5 2 4 2 3" xfId="4159" xr:uid="{160BA113-A15B-482D-8B1E-A2D8E1ABBA49}"/>
    <cellStyle name="Normal 9 5 2 4 2 3 2" xfId="5069" xr:uid="{0D7B087F-B739-4F0A-BF94-68FA9E5589A1}"/>
    <cellStyle name="Normal 9 5 2 4 2 4" xfId="4160" xr:uid="{FBC47072-6C1C-44C2-9ADE-98D0807306A1}"/>
    <cellStyle name="Normal 9 5 2 4 2 4 2" xfId="5070" xr:uid="{EFCA7C58-F6AC-42A2-8442-FFD159C00C55}"/>
    <cellStyle name="Normal 9 5 2 4 2 5" xfId="5067" xr:uid="{71C195DB-6DEB-4739-8042-B5A54E01E855}"/>
    <cellStyle name="Normal 9 5 2 4 3" xfId="4161" xr:uid="{A3255365-7A3C-4AEC-A487-2A5A4BF66CE4}"/>
    <cellStyle name="Normal 9 5 2 4 3 2" xfId="5071" xr:uid="{D03CB297-34E1-4F68-8A42-10BBB4056EDA}"/>
    <cellStyle name="Normal 9 5 2 4 4" xfId="4162" xr:uid="{1F425E6D-CA11-473D-8823-CBCC2B238394}"/>
    <cellStyle name="Normal 9 5 2 4 4 2" xfId="5072" xr:uid="{EFE47188-336C-4BC4-9D05-0D609E5CAD71}"/>
    <cellStyle name="Normal 9 5 2 4 5" xfId="4163" xr:uid="{5CB74FE6-E100-4453-ADB0-CFA83D19835F}"/>
    <cellStyle name="Normal 9 5 2 4 5 2" xfId="5073" xr:uid="{BE3147DA-AC98-4E05-9281-AD67D4CF6548}"/>
    <cellStyle name="Normal 9 5 2 4 6" xfId="5066" xr:uid="{D6A6B732-0F0F-498F-8FA0-858086D2690E}"/>
    <cellStyle name="Normal 9 5 2 5" xfId="877" xr:uid="{E64C611E-E31F-4CAB-9F6B-13AE1D0D860F}"/>
    <cellStyle name="Normal 9 5 2 5 2" xfId="4164" xr:uid="{563D56C8-0BB4-4EED-93CC-F0F2FDA5F339}"/>
    <cellStyle name="Normal 9 5 2 5 2 2" xfId="5075" xr:uid="{42BDE1B0-C124-4AE7-BB84-A08C4427FA12}"/>
    <cellStyle name="Normal 9 5 2 5 3" xfId="4165" xr:uid="{27ED2EC3-0F71-4BCA-A92C-1D4E67B94BD8}"/>
    <cellStyle name="Normal 9 5 2 5 3 2" xfId="5076" xr:uid="{679F797C-6EAC-4B0C-9A97-CC70D9125273}"/>
    <cellStyle name="Normal 9 5 2 5 4" xfId="4166" xr:uid="{FC2F09AC-19FD-4E1D-A127-5593A88187EE}"/>
    <cellStyle name="Normal 9 5 2 5 4 2" xfId="5077" xr:uid="{E4B40D68-60A7-4923-B764-48881FADCDAE}"/>
    <cellStyle name="Normal 9 5 2 5 5" xfId="5074" xr:uid="{AEC42F66-FC63-4434-B162-DC75C7D16F9D}"/>
    <cellStyle name="Normal 9 5 2 6" xfId="4167" xr:uid="{2FB30858-9390-43B7-A35A-74B23F7AA6F6}"/>
    <cellStyle name="Normal 9 5 2 6 2" xfId="4168" xr:uid="{B408A78F-8612-4999-B577-BF678E6A8A1A}"/>
    <cellStyle name="Normal 9 5 2 6 2 2" xfId="5079" xr:uid="{EFE4777F-5421-4456-B726-FDDED606B3F9}"/>
    <cellStyle name="Normal 9 5 2 6 3" xfId="4169" xr:uid="{196D776C-FB55-4444-B3F7-F2D692850A1A}"/>
    <cellStyle name="Normal 9 5 2 6 3 2" xfId="5080" xr:uid="{9C5E491A-1F07-4A8E-B74D-FDC52F329F7C}"/>
    <cellStyle name="Normal 9 5 2 6 4" xfId="4170" xr:uid="{519DB430-1471-47D3-AE2A-E60C1479F58E}"/>
    <cellStyle name="Normal 9 5 2 6 4 2" xfId="5081" xr:uid="{A710B4EE-1233-4719-83F2-62D17284DB55}"/>
    <cellStyle name="Normal 9 5 2 6 5" xfId="5078" xr:uid="{F4F23D2C-67CA-4FED-90AD-DB09E7FD59E5}"/>
    <cellStyle name="Normal 9 5 2 7" xfId="4171" xr:uid="{3C890707-BB9F-4166-956F-42B899AA0025}"/>
    <cellStyle name="Normal 9 5 2 7 2" xfId="5082" xr:uid="{7CB507A4-698D-4CEA-8B5F-DDA5B4BF024D}"/>
    <cellStyle name="Normal 9 5 2 8" xfId="4172" xr:uid="{68B535B6-6F25-4CA7-ACC2-A8D3E96E1D5E}"/>
    <cellStyle name="Normal 9 5 2 8 2" xfId="5083" xr:uid="{58869BAE-C35A-40C5-9FE1-98EB2C75558A}"/>
    <cellStyle name="Normal 9 5 2 9" xfId="4173" xr:uid="{9EB1E27E-9D2A-427C-B873-F84F173B7BF4}"/>
    <cellStyle name="Normal 9 5 2 9 2" xfId="5084" xr:uid="{AC07FF18-11C3-4971-8139-BF8A91650CB7}"/>
    <cellStyle name="Normal 9 5 3" xfId="420" xr:uid="{DB675432-B9CE-44F6-BE41-708831B284DB}"/>
    <cellStyle name="Normal 9 5 3 2" xfId="878" xr:uid="{0AADBF51-D64C-497B-99DB-6FB8DBB8F5A5}"/>
    <cellStyle name="Normal 9 5 3 2 2" xfId="879" xr:uid="{D35DE805-FE32-4169-8110-5E8ECBBD4FA5}"/>
    <cellStyle name="Normal 9 5 3 2 2 2" xfId="2451" xr:uid="{B22ED50A-274E-47D8-945F-C6D75E6838B1}"/>
    <cellStyle name="Normal 9 5 3 2 2 2 2" xfId="2452" xr:uid="{D7C8AB6F-A528-4C03-BBBB-CB5389BA3BFF}"/>
    <cellStyle name="Normal 9 5 3 2 2 2 2 2" xfId="5089" xr:uid="{96B02B3B-9D06-4D00-AE5A-0EEAC94FC879}"/>
    <cellStyle name="Normal 9 5 3 2 2 2 3" xfId="5088" xr:uid="{E08576BC-83F1-4E39-8BA5-E7BE36A19D03}"/>
    <cellStyle name="Normal 9 5 3 2 2 3" xfId="2453" xr:uid="{71E517A7-B42A-4179-B27B-0FC8B13C1634}"/>
    <cellStyle name="Normal 9 5 3 2 2 3 2" xfId="5090" xr:uid="{E697EE10-3DEE-46D3-8E0C-BC79026B518F}"/>
    <cellStyle name="Normal 9 5 3 2 2 4" xfId="4174" xr:uid="{824EBC9A-77A8-4A3C-83BC-53BB635EBC20}"/>
    <cellStyle name="Normal 9 5 3 2 2 4 2" xfId="5091" xr:uid="{36BD9F29-9932-4869-AB0B-05FE2C7DB17A}"/>
    <cellStyle name="Normal 9 5 3 2 2 5" xfId="5087" xr:uid="{33112FBD-DB5B-40D4-BABD-0318D5732929}"/>
    <cellStyle name="Normal 9 5 3 2 3" xfId="2454" xr:uid="{FB8CA337-099F-4C66-8A68-27CDFB11F77A}"/>
    <cellStyle name="Normal 9 5 3 2 3 2" xfId="2455" xr:uid="{D59517EF-067C-4484-8FDB-842051699005}"/>
    <cellStyle name="Normal 9 5 3 2 3 2 2" xfId="5093" xr:uid="{F72A926A-11A4-44BC-A950-572A7AB1D17F}"/>
    <cellStyle name="Normal 9 5 3 2 3 3" xfId="4175" xr:uid="{013DCA74-2770-4A84-A681-5F73734064FD}"/>
    <cellStyle name="Normal 9 5 3 2 3 3 2" xfId="5094" xr:uid="{DF2E03BC-CF84-4CC4-94DA-676546FBC358}"/>
    <cellStyle name="Normal 9 5 3 2 3 4" xfId="4176" xr:uid="{F38486DB-C7F5-4ADB-BDCB-E8341673E3EA}"/>
    <cellStyle name="Normal 9 5 3 2 3 4 2" xfId="5095" xr:uid="{1781E663-3964-47FB-BABE-67C6CA98F0C8}"/>
    <cellStyle name="Normal 9 5 3 2 3 5" xfId="5092" xr:uid="{40035A69-7E2F-4A83-AB6F-B37F4CD48822}"/>
    <cellStyle name="Normal 9 5 3 2 4" xfId="2456" xr:uid="{5E681D23-4B7E-454A-8256-D434C376264B}"/>
    <cellStyle name="Normal 9 5 3 2 4 2" xfId="5096" xr:uid="{CEECE2DE-583E-4FB3-81EF-719F6D00AFA9}"/>
    <cellStyle name="Normal 9 5 3 2 5" xfId="4177" xr:uid="{5E2D9965-A5DF-436D-A45A-85BDCF94A466}"/>
    <cellStyle name="Normal 9 5 3 2 5 2" xfId="5097" xr:uid="{1B94D389-7BA7-4061-B6B6-183DC5063557}"/>
    <cellStyle name="Normal 9 5 3 2 6" xfId="4178" xr:uid="{C5BACB3C-6FDD-4120-A125-CB8B8EB9CDA7}"/>
    <cellStyle name="Normal 9 5 3 2 6 2" xfId="5098" xr:uid="{738E940E-54DE-4F3F-8C91-DA6566100C7F}"/>
    <cellStyle name="Normal 9 5 3 2 7" xfId="5086" xr:uid="{2B036C23-4C35-489A-8B6F-9CA625E657AD}"/>
    <cellStyle name="Normal 9 5 3 3" xfId="880" xr:uid="{B90AC672-AF99-4090-B093-1112D3CFFB59}"/>
    <cellStyle name="Normal 9 5 3 3 2" xfId="2457" xr:uid="{6F2EF501-7A4B-4926-8336-A67355A006DF}"/>
    <cellStyle name="Normal 9 5 3 3 2 2" xfId="2458" xr:uid="{9AD01574-B825-4085-B99B-8A8CBB622F83}"/>
    <cellStyle name="Normal 9 5 3 3 2 2 2" xfId="5101" xr:uid="{F9299639-0612-4262-866B-972BC38FC283}"/>
    <cellStyle name="Normal 9 5 3 3 2 3" xfId="4179" xr:uid="{6CC56466-C8AE-44C8-A85C-C88C0730F5B9}"/>
    <cellStyle name="Normal 9 5 3 3 2 3 2" xfId="5102" xr:uid="{1485A37B-1945-437E-A74D-31B1295E734A}"/>
    <cellStyle name="Normal 9 5 3 3 2 4" xfId="4180" xr:uid="{C009B3BA-1D23-42EB-AEFF-C2A5E592D7A2}"/>
    <cellStyle name="Normal 9 5 3 3 2 4 2" xfId="5103" xr:uid="{A57DF351-7656-4D07-94A6-EB572188DF16}"/>
    <cellStyle name="Normal 9 5 3 3 2 5" xfId="5100" xr:uid="{8F048DAF-01CD-4FB2-B4DB-929D93378DFD}"/>
    <cellStyle name="Normal 9 5 3 3 3" xfId="2459" xr:uid="{59BD00A1-5813-435E-8DCD-86052BCB534D}"/>
    <cellStyle name="Normal 9 5 3 3 3 2" xfId="5104" xr:uid="{365820A3-E32D-4309-95E8-41549190AB38}"/>
    <cellStyle name="Normal 9 5 3 3 4" xfId="4181" xr:uid="{8F186198-F3A1-4587-BADE-3F40AA0C6C25}"/>
    <cellStyle name="Normal 9 5 3 3 4 2" xfId="5105" xr:uid="{EA1AA777-8595-49FC-B5C9-0644069F2C00}"/>
    <cellStyle name="Normal 9 5 3 3 5" xfId="4182" xr:uid="{A9BF61C5-30A3-40D8-B0B6-A774A921BDDF}"/>
    <cellStyle name="Normal 9 5 3 3 5 2" xfId="5106" xr:uid="{86DA1FD6-79CB-40C3-BC0D-A2C7B7840D31}"/>
    <cellStyle name="Normal 9 5 3 3 6" xfId="5099" xr:uid="{2DC228A7-311C-4DD2-A1EA-F8D976F1F3B6}"/>
    <cellStyle name="Normal 9 5 3 4" xfId="2460" xr:uid="{B5B2603A-C6AF-4631-AB93-763E12084B5B}"/>
    <cellStyle name="Normal 9 5 3 4 2" xfId="2461" xr:uid="{E7817CCD-C181-4029-9F91-4B5672F78929}"/>
    <cellStyle name="Normal 9 5 3 4 2 2" xfId="5108" xr:uid="{7D058816-BAA4-4224-8322-DA2EEC6089B6}"/>
    <cellStyle name="Normal 9 5 3 4 3" xfId="4183" xr:uid="{6AEEE6E6-DEDB-44B6-BF1C-9B8877DA258A}"/>
    <cellStyle name="Normal 9 5 3 4 3 2" xfId="5109" xr:uid="{86D83DBA-CD7C-4F54-BF83-69ED64D90FBA}"/>
    <cellStyle name="Normal 9 5 3 4 4" xfId="4184" xr:uid="{CBD2B88D-C39F-49F7-9E61-1303B904CE7B}"/>
    <cellStyle name="Normal 9 5 3 4 4 2" xfId="5110" xr:uid="{EE92D032-0BBE-4BE8-BE5F-8877ABB87D5E}"/>
    <cellStyle name="Normal 9 5 3 4 5" xfId="5107" xr:uid="{9191E3D9-74FC-4204-A342-8FAB9EB54ACA}"/>
    <cellStyle name="Normal 9 5 3 5" xfId="2462" xr:uid="{7ECF6F3C-3D86-42E5-86D4-B2481101A062}"/>
    <cellStyle name="Normal 9 5 3 5 2" xfId="4185" xr:uid="{DC45658C-C949-4D01-AD01-11E11DC527CB}"/>
    <cellStyle name="Normal 9 5 3 5 2 2" xfId="5112" xr:uid="{5295DDD4-D21F-48BF-9826-F26BF231571A}"/>
    <cellStyle name="Normal 9 5 3 5 3" xfId="4186" xr:uid="{DF431A69-E5DF-4CE6-8117-FFA1772E5C18}"/>
    <cellStyle name="Normal 9 5 3 5 3 2" xfId="5113" xr:uid="{D7D6D7E7-2546-4757-A981-40EE32409B4B}"/>
    <cellStyle name="Normal 9 5 3 5 4" xfId="4187" xr:uid="{ED6B8D10-A82C-4F45-8FAB-53D3F31310DF}"/>
    <cellStyle name="Normal 9 5 3 5 4 2" xfId="5114" xr:uid="{AC288C10-C9AD-4384-9F6B-18986D7C3A26}"/>
    <cellStyle name="Normal 9 5 3 5 5" xfId="5111" xr:uid="{88F82740-024C-4C0B-B8BC-259DEB78CB76}"/>
    <cellStyle name="Normal 9 5 3 6" xfId="4188" xr:uid="{672BBA6D-2227-468B-A68D-54658FFF9657}"/>
    <cellStyle name="Normal 9 5 3 6 2" xfId="5115" xr:uid="{E078702B-1B05-4341-BB8C-97557911B082}"/>
    <cellStyle name="Normal 9 5 3 7" xfId="4189" xr:uid="{B0F1C79A-1554-4367-AAC2-FF55EA4BB114}"/>
    <cellStyle name="Normal 9 5 3 7 2" xfId="5116" xr:uid="{530A8A0F-9F74-4C81-A6F4-FF809F5EA031}"/>
    <cellStyle name="Normal 9 5 3 8" xfId="4190" xr:uid="{975B5F80-4835-4C4A-B8AF-5B59436ECCC7}"/>
    <cellStyle name="Normal 9 5 3 8 2" xfId="5117" xr:uid="{0F1D134E-E125-4D77-A6B0-116F827EE840}"/>
    <cellStyle name="Normal 9 5 3 9" xfId="5085" xr:uid="{D05C999E-DF69-4E25-B30C-D573B093188C}"/>
    <cellStyle name="Normal 9 5 4" xfId="421" xr:uid="{EB8DA730-38D9-4195-B00B-DBE5E25F34A2}"/>
    <cellStyle name="Normal 9 5 4 2" xfId="881" xr:uid="{452A4D82-56B0-4FA8-B65C-569F8E80E0C9}"/>
    <cellStyle name="Normal 9 5 4 2 2" xfId="882" xr:uid="{BD8681EE-DB30-483A-A2FC-FEA88DA7AD96}"/>
    <cellStyle name="Normal 9 5 4 2 2 2" xfId="2463" xr:uid="{18CDCCE9-350A-4FD1-9430-83FECA78B01F}"/>
    <cellStyle name="Normal 9 5 4 2 2 2 2" xfId="5121" xr:uid="{2F775F74-EEC1-4BEF-B382-C168CABA5CD1}"/>
    <cellStyle name="Normal 9 5 4 2 2 3" xfId="4191" xr:uid="{F8EABE44-D34D-4DD8-8AA2-EF320ADF65D5}"/>
    <cellStyle name="Normal 9 5 4 2 2 3 2" xfId="5122" xr:uid="{648AB8DA-679A-46F1-ABEA-47456549A57F}"/>
    <cellStyle name="Normal 9 5 4 2 2 4" xfId="4192" xr:uid="{1745AF6D-F664-4B5D-911F-69AC9E30C375}"/>
    <cellStyle name="Normal 9 5 4 2 2 4 2" xfId="5123" xr:uid="{1881A9CC-02CF-4CA4-A0D1-2F19C5119DC6}"/>
    <cellStyle name="Normal 9 5 4 2 2 5" xfId="5120" xr:uid="{69FC445A-C63B-409A-818B-CC181842DF26}"/>
    <cellStyle name="Normal 9 5 4 2 3" xfId="2464" xr:uid="{8D833042-914E-4AE5-B597-4E71777255E4}"/>
    <cellStyle name="Normal 9 5 4 2 3 2" xfId="5124" xr:uid="{6BEAB5FC-CDD5-4496-B133-C965709A12C9}"/>
    <cellStyle name="Normal 9 5 4 2 4" xfId="4193" xr:uid="{C05D581A-4F8C-45C0-9F9F-26F38F67193E}"/>
    <cellStyle name="Normal 9 5 4 2 4 2" xfId="5125" xr:uid="{67499036-CFB6-497A-9CE9-7D54D8A205EA}"/>
    <cellStyle name="Normal 9 5 4 2 5" xfId="4194" xr:uid="{8FEE537A-699D-417B-AA1C-AB29079E37DE}"/>
    <cellStyle name="Normal 9 5 4 2 5 2" xfId="5126" xr:uid="{296B66EE-C95A-4B72-8AA8-C473E58CF120}"/>
    <cellStyle name="Normal 9 5 4 2 6" xfId="5119" xr:uid="{089F3004-DD92-4A73-813E-C5CB0F491C2D}"/>
    <cellStyle name="Normal 9 5 4 3" xfId="883" xr:uid="{677C3023-B7D2-465F-89F4-4BCC053A73CC}"/>
    <cellStyle name="Normal 9 5 4 3 2" xfId="2465" xr:uid="{D59CA8F2-7B7A-4BE7-A311-B359B2BA3D54}"/>
    <cellStyle name="Normal 9 5 4 3 2 2" xfId="5128" xr:uid="{D47DB3A3-CE41-400A-9DB4-BE9CF71F49FE}"/>
    <cellStyle name="Normal 9 5 4 3 3" xfId="4195" xr:uid="{2DDD1ED9-E1C1-48AD-A480-12367A390CE3}"/>
    <cellStyle name="Normal 9 5 4 3 3 2" xfId="5129" xr:uid="{C04715C9-A349-4396-A5FB-E8DA48FB11EE}"/>
    <cellStyle name="Normal 9 5 4 3 4" xfId="4196" xr:uid="{EA711D96-41E2-4314-8232-05A08474B63F}"/>
    <cellStyle name="Normal 9 5 4 3 4 2" xfId="5130" xr:uid="{855AAD8D-4100-4BF0-86BC-3DEB6667E63C}"/>
    <cellStyle name="Normal 9 5 4 3 5" xfId="5127" xr:uid="{6F778490-46B1-41A1-B2BF-99702C7294B9}"/>
    <cellStyle name="Normal 9 5 4 4" xfId="2466" xr:uid="{83673BE4-492B-449E-9DEA-B5AAF6EF8CD3}"/>
    <cellStyle name="Normal 9 5 4 4 2" xfId="4197" xr:uid="{3B04401F-C284-4DA3-804A-023CF7B7407C}"/>
    <cellStyle name="Normal 9 5 4 4 2 2" xfId="5132" xr:uid="{174E4580-0EC7-4D54-B061-37D58E122C5E}"/>
    <cellStyle name="Normal 9 5 4 4 3" xfId="4198" xr:uid="{6C1FA0D4-5493-4B6C-B679-0BB344BC93B7}"/>
    <cellStyle name="Normal 9 5 4 4 3 2" xfId="5133" xr:uid="{091F0299-543D-4524-9CF0-2EEC010E4737}"/>
    <cellStyle name="Normal 9 5 4 4 4" xfId="4199" xr:uid="{E2D69033-52EE-4B1C-86B0-549B444D3EE1}"/>
    <cellStyle name="Normal 9 5 4 4 4 2" xfId="5134" xr:uid="{D1A2159A-C968-42D0-B1FA-ED319E07783C}"/>
    <cellStyle name="Normal 9 5 4 4 5" xfId="5131" xr:uid="{D507C003-58C7-43F4-A779-966D97BBA37E}"/>
    <cellStyle name="Normal 9 5 4 5" xfId="4200" xr:uid="{F829B4B3-68BE-4D3A-9CBA-7B1A9D2C73DC}"/>
    <cellStyle name="Normal 9 5 4 5 2" xfId="5135" xr:uid="{FDA6A557-AE20-4442-9264-F3087FB925F2}"/>
    <cellStyle name="Normal 9 5 4 6" xfId="4201" xr:uid="{FC8D3DBD-2149-4E4C-B3CF-36C75441DB0F}"/>
    <cellStyle name="Normal 9 5 4 6 2" xfId="5136" xr:uid="{383EED5F-C937-4643-8177-A05A4F5BEE26}"/>
    <cellStyle name="Normal 9 5 4 7" xfId="4202" xr:uid="{4577F7BF-BBF3-4C42-B448-AF6628A89C64}"/>
    <cellStyle name="Normal 9 5 4 7 2" xfId="5137" xr:uid="{40D75BAE-D533-4F88-BB5F-363B8B3A5AD9}"/>
    <cellStyle name="Normal 9 5 4 8" xfId="5118" xr:uid="{2DE65DC1-A94E-4696-AB2F-9EB289FACB63}"/>
    <cellStyle name="Normal 9 5 5" xfId="422" xr:uid="{B6FBE9BD-9C80-4A41-A642-FBA279EE2957}"/>
    <cellStyle name="Normal 9 5 5 2" xfId="884" xr:uid="{085D8F57-3A6D-43A3-8B60-5B42CCF884BF}"/>
    <cellStyle name="Normal 9 5 5 2 2" xfId="2467" xr:uid="{7031F0B0-2DBA-4A9D-BE98-E78CC3CFF4A1}"/>
    <cellStyle name="Normal 9 5 5 2 2 2" xfId="5140" xr:uid="{4743B821-8829-4F78-85F7-66F6AFD327A0}"/>
    <cellStyle name="Normal 9 5 5 2 3" xfId="4203" xr:uid="{4D7ECBAD-D7F2-4F81-9FD4-B098009F0CF1}"/>
    <cellStyle name="Normal 9 5 5 2 3 2" xfId="5141" xr:uid="{54866EF9-733B-47CA-8E19-C1F71C8067D8}"/>
    <cellStyle name="Normal 9 5 5 2 4" xfId="4204" xr:uid="{15B9E3BE-B15A-4ABF-AF88-B198704D4740}"/>
    <cellStyle name="Normal 9 5 5 2 4 2" xfId="5142" xr:uid="{BD63D7B6-F4E2-4B16-8F34-67694DD027A2}"/>
    <cellStyle name="Normal 9 5 5 2 5" xfId="5139" xr:uid="{8FBE346F-7889-47AA-9C69-0666847BE0E6}"/>
    <cellStyle name="Normal 9 5 5 3" xfId="2468" xr:uid="{FED05957-BD44-4149-866D-A61EB0F8E055}"/>
    <cellStyle name="Normal 9 5 5 3 2" xfId="4205" xr:uid="{E0264D60-1B2F-4A29-A115-ED2A326DD615}"/>
    <cellStyle name="Normal 9 5 5 3 2 2" xfId="5144" xr:uid="{F272EBE8-F8CD-498C-BFBC-0EA201B0E8F1}"/>
    <cellStyle name="Normal 9 5 5 3 3" xfId="4206" xr:uid="{B408E786-5052-482F-8DE4-864BA4C49237}"/>
    <cellStyle name="Normal 9 5 5 3 3 2" xfId="5145" xr:uid="{BE15B903-B097-4286-B830-F65E2A094B36}"/>
    <cellStyle name="Normal 9 5 5 3 4" xfId="4207" xr:uid="{5B346BB8-3B05-425C-91FF-75BA4AD423C6}"/>
    <cellStyle name="Normal 9 5 5 3 4 2" xfId="5146" xr:uid="{9ED7A1FF-B744-4069-A589-C12F5E4D3E6D}"/>
    <cellStyle name="Normal 9 5 5 3 5" xfId="5143" xr:uid="{9A42D227-A838-4DFD-9979-5F1547AC91F8}"/>
    <cellStyle name="Normal 9 5 5 4" xfId="4208" xr:uid="{D51AD3F6-2DA9-4F50-A494-A20AB7B8B0F4}"/>
    <cellStyle name="Normal 9 5 5 4 2" xfId="5147" xr:uid="{06175549-FE77-48B2-ABB9-E352033EEB11}"/>
    <cellStyle name="Normal 9 5 5 5" xfId="4209" xr:uid="{096668C1-2554-400E-97AD-E8D6EACC76F1}"/>
    <cellStyle name="Normal 9 5 5 5 2" xfId="5148" xr:uid="{7FD7459E-D25E-4440-9E35-DB0E80B6F1FA}"/>
    <cellStyle name="Normal 9 5 5 6" xfId="4210" xr:uid="{7915966A-2D65-496A-834C-D8B054ED2DA4}"/>
    <cellStyle name="Normal 9 5 5 6 2" xfId="5149" xr:uid="{DE72F292-3597-43D8-A020-A9EB223754D7}"/>
    <cellStyle name="Normal 9 5 5 7" xfId="5138" xr:uid="{5B3567F8-A379-47C3-BFDC-0ECC64646977}"/>
    <cellStyle name="Normal 9 5 6" xfId="885" xr:uid="{5C708264-C08F-46E7-9A93-37BCD6612678}"/>
    <cellStyle name="Normal 9 5 6 2" xfId="2469" xr:uid="{3547EC82-992E-488F-9BE9-8FF8BC543AC7}"/>
    <cellStyle name="Normal 9 5 6 2 2" xfId="4211" xr:uid="{E632CB5A-DA9A-4FCB-8841-0C89B9D9034F}"/>
    <cellStyle name="Normal 9 5 6 2 2 2" xfId="5152" xr:uid="{8DE66034-BDA3-40DB-909E-466AC7DC08DC}"/>
    <cellStyle name="Normal 9 5 6 2 3" xfId="4212" xr:uid="{F8A621C6-5CBC-45FC-8DAB-86AE4B8CD667}"/>
    <cellStyle name="Normal 9 5 6 2 3 2" xfId="5153" xr:uid="{96EEF74F-7239-4726-9612-327F4AC08508}"/>
    <cellStyle name="Normal 9 5 6 2 4" xfId="4213" xr:uid="{06CE4490-0CEA-4669-A772-5BD5EB6A04C9}"/>
    <cellStyle name="Normal 9 5 6 2 4 2" xfId="5154" xr:uid="{E6DB0272-A250-4F6A-B91A-0C01538A5699}"/>
    <cellStyle name="Normal 9 5 6 2 5" xfId="5151" xr:uid="{542EC9BC-DFAF-45C2-88FB-AB43ED89B7E9}"/>
    <cellStyle name="Normal 9 5 6 3" xfId="4214" xr:uid="{87ECAC8F-237C-4ADD-B7DA-516F4051FD81}"/>
    <cellStyle name="Normal 9 5 6 3 2" xfId="5155" xr:uid="{3E86EFE4-75D0-4F54-86F6-CE60D0B98254}"/>
    <cellStyle name="Normal 9 5 6 4" xfId="4215" xr:uid="{77B961D0-9682-4F9F-B2C1-104EA98C36CB}"/>
    <cellStyle name="Normal 9 5 6 4 2" xfId="5156" xr:uid="{725B7CF6-8466-4C77-9DE6-3A0A31EE2547}"/>
    <cellStyle name="Normal 9 5 6 5" xfId="4216" xr:uid="{723F0A7B-6585-4FCC-AB91-2E89D318F53C}"/>
    <cellStyle name="Normal 9 5 6 5 2" xfId="5157" xr:uid="{CA980159-19F7-47D0-966B-2AF5B233928B}"/>
    <cellStyle name="Normal 9 5 6 6" xfId="5150" xr:uid="{EC204B83-D2AE-4AB8-86CE-DA4F4D9DEDD0}"/>
    <cellStyle name="Normal 9 5 7" xfId="2470" xr:uid="{52006B14-16AD-4B15-9B07-05982C792F4F}"/>
    <cellStyle name="Normal 9 5 7 2" xfId="4217" xr:uid="{01ABC593-E3D3-48C1-AC15-F1BCF7039C96}"/>
    <cellStyle name="Normal 9 5 7 2 2" xfId="5159" xr:uid="{C000D2CF-6E46-4F2B-B8AC-A7B615A3C7DA}"/>
    <cellStyle name="Normal 9 5 7 3" xfId="4218" xr:uid="{1735013B-EA14-4219-ABCE-076C3E44BE9C}"/>
    <cellStyle name="Normal 9 5 7 3 2" xfId="5160" xr:uid="{9D899E14-0D4B-45D7-B126-E503A9AE067A}"/>
    <cellStyle name="Normal 9 5 7 4" xfId="4219" xr:uid="{1CB6A456-C5D4-46B6-B8DE-A5E660AB6917}"/>
    <cellStyle name="Normal 9 5 7 4 2" xfId="5161" xr:uid="{582031CE-6440-4E14-9AD1-B6AB93C607E0}"/>
    <cellStyle name="Normal 9 5 7 5" xfId="5158" xr:uid="{8FFAFA0D-47F3-4643-9A5F-224A03F7DF3F}"/>
    <cellStyle name="Normal 9 5 8" xfId="4220" xr:uid="{B2AAE177-8ABB-4DBF-8FC5-46C099EC53BB}"/>
    <cellStyle name="Normal 9 5 8 2" xfId="4221" xr:uid="{44C0843C-FB39-4F51-9F0E-9DB75F147BA7}"/>
    <cellStyle name="Normal 9 5 8 2 2" xfId="5163" xr:uid="{07CB16F1-BD07-4E9D-A541-384697A02AE2}"/>
    <cellStyle name="Normal 9 5 8 3" xfId="4222" xr:uid="{C9515F0A-C1B7-40A6-9229-2F74A77A91CB}"/>
    <cellStyle name="Normal 9 5 8 3 2" xfId="5164" xr:uid="{E58F4705-78E9-4094-A4DD-D6BC931BBEC5}"/>
    <cellStyle name="Normal 9 5 8 4" xfId="4223" xr:uid="{7AE5DB5A-2FE3-48E8-8E12-DAD6C11D922B}"/>
    <cellStyle name="Normal 9 5 8 4 2" xfId="5165" xr:uid="{75C7DBCC-6800-4A47-A711-4CDA9894DD34}"/>
    <cellStyle name="Normal 9 5 8 5" xfId="5162" xr:uid="{001BB1BF-7E69-4841-A2D5-AEC96645B404}"/>
    <cellStyle name="Normal 9 5 9" xfId="4224" xr:uid="{BF0E562B-692F-4C28-BFD0-BCC7F422C638}"/>
    <cellStyle name="Normal 9 5 9 2" xfId="5166" xr:uid="{BF1D414D-1E2A-4661-B5FE-7160552C1B3B}"/>
    <cellStyle name="Normal 9 6" xfId="180" xr:uid="{13133604-B2F8-4A6F-A018-994BBA97D3ED}"/>
    <cellStyle name="Normal 9 6 10" xfId="5167" xr:uid="{A0E706AD-A1A2-45FF-9882-112ED5E6D779}"/>
    <cellStyle name="Normal 9 6 2" xfId="181" xr:uid="{A14AE289-3A19-411B-AF0E-2564010E590F}"/>
    <cellStyle name="Normal 9 6 2 2" xfId="423" xr:uid="{A4E635C0-BD78-4437-BD27-3B927FB9881C}"/>
    <cellStyle name="Normal 9 6 2 2 2" xfId="886" xr:uid="{239D3BCF-0330-4DCA-AFB0-9755CA5CBDB7}"/>
    <cellStyle name="Normal 9 6 2 2 2 2" xfId="2471" xr:uid="{3F452EAA-54C4-4949-9F9D-ADE222944EFB}"/>
    <cellStyle name="Normal 9 6 2 2 2 2 2" xfId="5171" xr:uid="{280292B0-DB09-45EB-9F83-A286D7B9A3ED}"/>
    <cellStyle name="Normal 9 6 2 2 2 3" xfId="4225" xr:uid="{DF801B03-2B03-40F0-95FB-4188FC3F18CC}"/>
    <cellStyle name="Normal 9 6 2 2 2 3 2" xfId="5172" xr:uid="{32B70C8F-7AEE-441B-AD1C-E630FA8F3A01}"/>
    <cellStyle name="Normal 9 6 2 2 2 4" xfId="4226" xr:uid="{960E2CEF-7D25-463C-8613-2BC0B08DA727}"/>
    <cellStyle name="Normal 9 6 2 2 2 4 2" xfId="5173" xr:uid="{AA4E8B64-C2C3-45AD-8983-2BFA90B90E7B}"/>
    <cellStyle name="Normal 9 6 2 2 2 5" xfId="5170" xr:uid="{4B5927FB-BEC7-4FBA-9FBC-8B8BE53BEBAE}"/>
    <cellStyle name="Normal 9 6 2 2 3" xfId="2472" xr:uid="{FB917834-5F71-44BE-885D-3EE3B4C8EA95}"/>
    <cellStyle name="Normal 9 6 2 2 3 2" xfId="4227" xr:uid="{93474373-A83C-4C2C-9210-8148BE316263}"/>
    <cellStyle name="Normal 9 6 2 2 3 2 2" xfId="5175" xr:uid="{6A8C5BD3-318B-4763-B850-9BFCBC908562}"/>
    <cellStyle name="Normal 9 6 2 2 3 3" xfId="4228" xr:uid="{C658D69E-FF6F-4C67-9DDD-A210820D8B22}"/>
    <cellStyle name="Normal 9 6 2 2 3 3 2" xfId="5176" xr:uid="{6EFC53B2-76C8-406D-BDAF-8467D5624E4B}"/>
    <cellStyle name="Normal 9 6 2 2 3 4" xfId="4229" xr:uid="{12119CB4-CE8F-4B33-B279-B59A5E478464}"/>
    <cellStyle name="Normal 9 6 2 2 3 4 2" xfId="5177" xr:uid="{52D37419-684B-48FB-896A-727C5E9768D8}"/>
    <cellStyle name="Normal 9 6 2 2 3 5" xfId="5174" xr:uid="{3DC53AD1-74EF-4F7F-8A11-F72DB5708B6E}"/>
    <cellStyle name="Normal 9 6 2 2 4" xfId="4230" xr:uid="{C335A098-8F82-46FB-8338-ECA83AF32AEA}"/>
    <cellStyle name="Normal 9 6 2 2 4 2" xfId="5178" xr:uid="{64B751C3-F3A0-44EC-A5BB-EED816AB29D0}"/>
    <cellStyle name="Normal 9 6 2 2 5" xfId="4231" xr:uid="{1A368CE2-13E0-4CD5-BA27-5FE4132788C5}"/>
    <cellStyle name="Normal 9 6 2 2 5 2" xfId="5179" xr:uid="{AED1DBCF-5787-4E8A-9A9C-287656D07A33}"/>
    <cellStyle name="Normal 9 6 2 2 6" xfId="4232" xr:uid="{D5435EDB-6129-4495-B921-55C885799EEC}"/>
    <cellStyle name="Normal 9 6 2 2 6 2" xfId="5180" xr:uid="{C79C4B22-D47F-4BA0-AEDE-91D18EEDE37B}"/>
    <cellStyle name="Normal 9 6 2 2 7" xfId="5169" xr:uid="{DB9EDB3F-5504-4EFB-B663-1797C35F011A}"/>
    <cellStyle name="Normal 9 6 2 3" xfId="887" xr:uid="{731F41E1-4B4A-4CEC-A5DA-27858AD8DF3C}"/>
    <cellStyle name="Normal 9 6 2 3 2" xfId="2473" xr:uid="{BEB99427-5506-41E3-BEFF-79D62EF6141D}"/>
    <cellStyle name="Normal 9 6 2 3 2 2" xfId="4233" xr:uid="{AF78820D-25FA-41CE-9652-E635F3722543}"/>
    <cellStyle name="Normal 9 6 2 3 2 2 2" xfId="5183" xr:uid="{A0C13DDC-033C-4C92-9ABB-37D2D960DF5A}"/>
    <cellStyle name="Normal 9 6 2 3 2 3" xfId="4234" xr:uid="{BCA69E65-18C8-4651-94D3-44C9624A3D6F}"/>
    <cellStyle name="Normal 9 6 2 3 2 3 2" xfId="5184" xr:uid="{07DC753C-3C0D-417E-87AA-6D27741D7AF9}"/>
    <cellStyle name="Normal 9 6 2 3 2 4" xfId="4235" xr:uid="{7673F671-A4AC-4BE1-B7DD-34368C3FE003}"/>
    <cellStyle name="Normal 9 6 2 3 2 4 2" xfId="5185" xr:uid="{1E7441E8-CDAE-4247-998B-2D9EE789CFC7}"/>
    <cellStyle name="Normal 9 6 2 3 2 5" xfId="5182" xr:uid="{04A2AEDE-BB58-4ADE-A8AA-6DFFE09AB9FD}"/>
    <cellStyle name="Normal 9 6 2 3 3" xfId="4236" xr:uid="{8B9DC2EC-DFA7-4590-A3AD-430397801F9F}"/>
    <cellStyle name="Normal 9 6 2 3 3 2" xfId="5186" xr:uid="{0E042C34-7E3F-48AE-83BB-A7A418E52847}"/>
    <cellStyle name="Normal 9 6 2 3 4" xfId="4237" xr:uid="{4C4D172D-CDE5-40E6-A4AA-7F38077D7D44}"/>
    <cellStyle name="Normal 9 6 2 3 4 2" xfId="5187" xr:uid="{7017E014-2EC6-47C8-BCBB-30BF90F2A152}"/>
    <cellStyle name="Normal 9 6 2 3 5" xfId="4238" xr:uid="{D42F8B6A-766C-4AE9-9002-1BEF53E3FB94}"/>
    <cellStyle name="Normal 9 6 2 3 5 2" xfId="5188" xr:uid="{B8C967E6-84A7-4B88-AAE7-0E0DA9534CAE}"/>
    <cellStyle name="Normal 9 6 2 3 6" xfId="5181" xr:uid="{86103369-3995-49B8-9132-E506F3C746BF}"/>
    <cellStyle name="Normal 9 6 2 4" xfId="2474" xr:uid="{71A5A00D-6DCA-43AF-8B96-4048E7E0D3F8}"/>
    <cellStyle name="Normal 9 6 2 4 2" xfId="4239" xr:uid="{A6AD63CD-9221-4F5D-8FC8-674CB2F68016}"/>
    <cellStyle name="Normal 9 6 2 4 2 2" xfId="5190" xr:uid="{6CBC2A99-C827-4895-A34F-C6DA426CEE92}"/>
    <cellStyle name="Normal 9 6 2 4 3" xfId="4240" xr:uid="{3CE73F73-BB8F-4A2D-BED2-4F1065BE0A18}"/>
    <cellStyle name="Normal 9 6 2 4 3 2" xfId="5191" xr:uid="{83A61838-8A30-4C5D-BC4F-BDDEC09BB59A}"/>
    <cellStyle name="Normal 9 6 2 4 4" xfId="4241" xr:uid="{F8012ECA-68E6-44DA-8A69-F04183B680C4}"/>
    <cellStyle name="Normal 9 6 2 4 4 2" xfId="5192" xr:uid="{1D9F6D19-A8E1-4CFE-AE91-79177852553D}"/>
    <cellStyle name="Normal 9 6 2 4 5" xfId="5189" xr:uid="{FA2EA167-B289-4E97-9D22-F17B3A02EA80}"/>
    <cellStyle name="Normal 9 6 2 5" xfId="4242" xr:uid="{86BECF5B-E6DC-4479-A290-6B1B080D815C}"/>
    <cellStyle name="Normal 9 6 2 5 2" xfId="4243" xr:uid="{C09A81D1-C5D1-409F-BA5C-48A09F296FA4}"/>
    <cellStyle name="Normal 9 6 2 5 2 2" xfId="5194" xr:uid="{0073DBEE-8027-461A-8E0D-BB38C138CBBC}"/>
    <cellStyle name="Normal 9 6 2 5 3" xfId="4244" xr:uid="{36DDDC5D-E4EF-4EE8-85BA-6AFC4F31E319}"/>
    <cellStyle name="Normal 9 6 2 5 3 2" xfId="5195" xr:uid="{E23B1444-6E32-4FDA-957F-BC86CAF1FD18}"/>
    <cellStyle name="Normal 9 6 2 5 4" xfId="4245" xr:uid="{9137CBFC-5D06-4837-8ECE-2392786D9D70}"/>
    <cellStyle name="Normal 9 6 2 5 4 2" xfId="5196" xr:uid="{0542468E-579C-427B-A9C7-216229DCC671}"/>
    <cellStyle name="Normal 9 6 2 5 5" xfId="5193" xr:uid="{226848B6-3197-44AD-9CB5-016754792400}"/>
    <cellStyle name="Normal 9 6 2 6" xfId="4246" xr:uid="{BD226302-DD72-4F2B-AEFE-E4E14FEB5E31}"/>
    <cellStyle name="Normal 9 6 2 6 2" xfId="5197" xr:uid="{E37D21A3-A0B2-4B4C-8519-67B4E793812D}"/>
    <cellStyle name="Normal 9 6 2 7" xfId="4247" xr:uid="{31BFDE5F-2E64-4AAD-B6D7-66E8F50639DD}"/>
    <cellStyle name="Normal 9 6 2 7 2" xfId="5198" xr:uid="{26A53622-AAD2-41BC-9AED-D2927D4F52A0}"/>
    <cellStyle name="Normal 9 6 2 8" xfId="4248" xr:uid="{E7B5BFA0-2994-4024-A380-E106100F2DFD}"/>
    <cellStyle name="Normal 9 6 2 8 2" xfId="5199" xr:uid="{4BAF1F3E-6154-412E-BF04-AEE864F13CAA}"/>
    <cellStyle name="Normal 9 6 2 9" xfId="5168" xr:uid="{00E4E4B7-DD6E-446D-A5AF-843991806E17}"/>
    <cellStyle name="Normal 9 6 3" xfId="424" xr:uid="{10D002C6-A6CC-45B6-B61A-728205F29E6A}"/>
    <cellStyle name="Normal 9 6 3 2" xfId="888" xr:uid="{47350D44-CF4C-4626-ADC3-A8EF2943B736}"/>
    <cellStyle name="Normal 9 6 3 2 2" xfId="889" xr:uid="{43D0A447-7697-4484-9AC0-F9904906B53D}"/>
    <cellStyle name="Normal 9 6 3 2 2 2" xfId="5202" xr:uid="{6E1A287B-9091-4D9B-A9E7-1CDDC51B57D5}"/>
    <cellStyle name="Normal 9 6 3 2 3" xfId="4249" xr:uid="{CCC468A7-7BA3-45EA-8A8E-997D43F4C457}"/>
    <cellStyle name="Normal 9 6 3 2 3 2" xfId="5203" xr:uid="{6224E137-47CA-4226-9B8D-0888BC4F67BC}"/>
    <cellStyle name="Normal 9 6 3 2 4" xfId="4250" xr:uid="{6375E66E-7FD6-47C3-AE0B-DACFEDFFA489}"/>
    <cellStyle name="Normal 9 6 3 2 4 2" xfId="5204" xr:uid="{8BD7478D-75B7-4100-B968-34B63C431D1B}"/>
    <cellStyle name="Normal 9 6 3 2 5" xfId="5201" xr:uid="{9F11FE7C-9BB2-4CCD-8AA2-D07B6A33F246}"/>
    <cellStyle name="Normal 9 6 3 3" xfId="890" xr:uid="{311B093B-8C0F-4C60-9E67-D8A257967678}"/>
    <cellStyle name="Normal 9 6 3 3 2" xfId="4251" xr:uid="{E138BC38-81ED-40AE-AF15-C6B5D9269E13}"/>
    <cellStyle name="Normal 9 6 3 3 2 2" xfId="5206" xr:uid="{EB08DCBC-DF53-406D-93F7-7053E1007884}"/>
    <cellStyle name="Normal 9 6 3 3 3" xfId="4252" xr:uid="{1711DC53-6A22-444A-A447-10D28F046620}"/>
    <cellStyle name="Normal 9 6 3 3 3 2" xfId="5207" xr:uid="{F573B965-26DD-4CC1-B1B6-38D5A9DEF2C7}"/>
    <cellStyle name="Normal 9 6 3 3 4" xfId="4253" xr:uid="{7896D06C-7858-46AE-9AF7-22DDEB159F6E}"/>
    <cellStyle name="Normal 9 6 3 3 4 2" xfId="5208" xr:uid="{72BEEDA8-3026-450D-9694-B0D039979425}"/>
    <cellStyle name="Normal 9 6 3 3 5" xfId="5205" xr:uid="{E30B3074-A2FE-4A91-AEB5-E56ACDA9AD19}"/>
    <cellStyle name="Normal 9 6 3 4" xfId="4254" xr:uid="{CBB7916E-3AD7-45DE-91FF-086789728CD8}"/>
    <cellStyle name="Normal 9 6 3 4 2" xfId="5209" xr:uid="{D1947FD8-9504-473D-8768-E80BD1F03033}"/>
    <cellStyle name="Normal 9 6 3 5" xfId="4255" xr:uid="{B3DDC379-ED7F-4387-92FE-B750E71815E0}"/>
    <cellStyle name="Normal 9 6 3 5 2" xfId="5210" xr:uid="{4A121793-C4DB-4498-A486-CA25464C4888}"/>
    <cellStyle name="Normal 9 6 3 6" xfId="4256" xr:uid="{56FE59D5-A601-4E6B-A591-B592621999F8}"/>
    <cellStyle name="Normal 9 6 3 6 2" xfId="5211" xr:uid="{FD42B63B-011B-46BF-A1B9-2CBB42B94229}"/>
    <cellStyle name="Normal 9 6 3 7" xfId="5200" xr:uid="{04274928-0934-483A-B3ED-224291412B20}"/>
    <cellStyle name="Normal 9 6 4" xfId="425" xr:uid="{4B775119-8B27-486F-9802-8424B9F13B60}"/>
    <cellStyle name="Normal 9 6 4 2" xfId="891" xr:uid="{E858EB09-BF67-420D-839B-A608BFC2B28D}"/>
    <cellStyle name="Normal 9 6 4 2 2" xfId="4257" xr:uid="{AA8F25D7-9497-4630-84AD-916A1F11C7EC}"/>
    <cellStyle name="Normal 9 6 4 2 2 2" xfId="5214" xr:uid="{9D15C30C-B612-4110-844E-CAA07C708C72}"/>
    <cellStyle name="Normal 9 6 4 2 3" xfId="4258" xr:uid="{E228B41C-E175-4314-8A67-E6C15CBC341E}"/>
    <cellStyle name="Normal 9 6 4 2 3 2" xfId="5215" xr:uid="{7FE9B40B-D8FB-4C31-8161-A0A4789DF705}"/>
    <cellStyle name="Normal 9 6 4 2 4" xfId="4259" xr:uid="{BEA2FE71-496D-4146-89E6-8A8DDBD74004}"/>
    <cellStyle name="Normal 9 6 4 2 4 2" xfId="5216" xr:uid="{DC53800C-C1C7-4E7C-8E11-1BC5F1DA2A68}"/>
    <cellStyle name="Normal 9 6 4 2 5" xfId="5213" xr:uid="{619E0244-ED9A-4BF0-B71E-D03A0D3D8E6D}"/>
    <cellStyle name="Normal 9 6 4 3" xfId="4260" xr:uid="{24A08FCF-9CA3-44F7-9CC0-627A6C0A20E2}"/>
    <cellStyle name="Normal 9 6 4 3 2" xfId="5217" xr:uid="{CCBE55E3-58C4-45A3-8596-42054DFE4410}"/>
    <cellStyle name="Normal 9 6 4 4" xfId="4261" xr:uid="{20E0F016-76B7-4722-AE9B-5A96EDBD43A3}"/>
    <cellStyle name="Normal 9 6 4 4 2" xfId="5218" xr:uid="{0CB86C65-D213-48CA-8375-D84BDC046AB0}"/>
    <cellStyle name="Normal 9 6 4 5" xfId="4262" xr:uid="{0CDE71C9-CD98-4869-9E45-A2C7C884943F}"/>
    <cellStyle name="Normal 9 6 4 5 2" xfId="5219" xr:uid="{4BF50B81-7285-497C-9ABF-0892572BEDEA}"/>
    <cellStyle name="Normal 9 6 4 6" xfId="5212" xr:uid="{081080EC-5F1C-4DAD-A869-6E296066D6A5}"/>
    <cellStyle name="Normal 9 6 5" xfId="892" xr:uid="{F30C37C1-E31C-4172-BF45-56638B19FCD6}"/>
    <cellStyle name="Normal 9 6 5 2" xfId="4263" xr:uid="{6163E3F6-8B93-4B9C-A0D0-02D3CB6B457F}"/>
    <cellStyle name="Normal 9 6 5 2 2" xfId="5221" xr:uid="{BA0643A2-54BC-4E98-B4E5-4C2AA18FEAB5}"/>
    <cellStyle name="Normal 9 6 5 3" xfId="4264" xr:uid="{6FA5BA49-C1F8-46A4-A2E7-236BBAAEC4CE}"/>
    <cellStyle name="Normal 9 6 5 3 2" xfId="5222" xr:uid="{C62125ED-57EE-440F-8881-747FABBDC66E}"/>
    <cellStyle name="Normal 9 6 5 4" xfId="4265" xr:uid="{5D40BD9B-88ED-4343-93AA-8353749521AF}"/>
    <cellStyle name="Normal 9 6 5 4 2" xfId="5223" xr:uid="{656A923E-6EB9-4098-A246-65103D2930F6}"/>
    <cellStyle name="Normal 9 6 5 5" xfId="5220" xr:uid="{90B401D1-2EFA-4B79-AB97-EE1AD934DC31}"/>
    <cellStyle name="Normal 9 6 6" xfId="4266" xr:uid="{B2408399-7D0A-4271-847E-53853B190C98}"/>
    <cellStyle name="Normal 9 6 6 2" xfId="4267" xr:uid="{75065E2C-4E7C-4A44-A65D-17909D8EC707}"/>
    <cellStyle name="Normal 9 6 6 2 2" xfId="5225" xr:uid="{8B24BA1C-93FD-4AA0-B16B-D8531F29941A}"/>
    <cellStyle name="Normal 9 6 6 3" xfId="4268" xr:uid="{392B6E68-883A-4483-8A0C-52C631A9E179}"/>
    <cellStyle name="Normal 9 6 6 3 2" xfId="5226" xr:uid="{D6C779F4-6EE8-426C-BD51-4C1049F11F13}"/>
    <cellStyle name="Normal 9 6 6 4" xfId="4269" xr:uid="{523E38EC-F311-4B36-8E25-BEE855E99CD5}"/>
    <cellStyle name="Normal 9 6 6 4 2" xfId="5227" xr:uid="{E487206E-1566-4876-9AF2-65153F8311D9}"/>
    <cellStyle name="Normal 9 6 6 5" xfId="5224" xr:uid="{8B68F4F2-4E2F-4659-995B-15BFC6E7442D}"/>
    <cellStyle name="Normal 9 6 7" xfId="4270" xr:uid="{6444C9E4-DE38-4F52-B669-F6B1B00098AE}"/>
    <cellStyle name="Normal 9 6 7 2" xfId="5228" xr:uid="{6D4DE781-344F-4507-A02B-EF66F5A9FBDD}"/>
    <cellStyle name="Normal 9 6 8" xfId="4271" xr:uid="{45A60115-6FD8-44FC-8A05-894A1B8AF0C1}"/>
    <cellStyle name="Normal 9 6 8 2" xfId="5229" xr:uid="{1F8B8925-77EA-45F3-915E-4F7F9C266086}"/>
    <cellStyle name="Normal 9 6 9" xfId="4272" xr:uid="{D988914A-0768-4FD4-9F90-528E75E8525D}"/>
    <cellStyle name="Normal 9 6 9 2" xfId="5230" xr:uid="{6DB0CAA4-9619-4ACE-B607-35F913394349}"/>
    <cellStyle name="Normal 9 7" xfId="182" xr:uid="{00F70B3F-79E3-4077-9881-14F55FDDB4F9}"/>
    <cellStyle name="Normal 9 7 2" xfId="426" xr:uid="{02954884-7AA2-47F2-A6CC-9F2B7C7E6361}"/>
    <cellStyle name="Normal 9 7 2 2" xfId="893" xr:uid="{8B45A450-2456-4E51-ABF0-42585C05A519}"/>
    <cellStyle name="Normal 9 7 2 2 2" xfId="2475" xr:uid="{AC2BA6B9-E6DF-463E-B72E-4210E26420E0}"/>
    <cellStyle name="Normal 9 7 2 2 2 2" xfId="2476" xr:uid="{D63A0EE3-374E-4B1F-B05D-406833077DE0}"/>
    <cellStyle name="Normal 9 7 2 2 2 2 2" xfId="5235" xr:uid="{1D2BBC2B-DC88-4038-B081-A6411A918624}"/>
    <cellStyle name="Normal 9 7 2 2 2 3" xfId="5234" xr:uid="{747023C9-D9E8-496E-831B-3EFEA215C95B}"/>
    <cellStyle name="Normal 9 7 2 2 3" xfId="2477" xr:uid="{8ABD66F9-BCFA-415F-A300-24516D96B52A}"/>
    <cellStyle name="Normal 9 7 2 2 3 2" xfId="5236" xr:uid="{0035DA42-B31A-485B-BC1D-7B3ACA18A28C}"/>
    <cellStyle name="Normal 9 7 2 2 4" xfId="4273" xr:uid="{694BE3B5-1673-4738-A4D1-3182B7959F94}"/>
    <cellStyle name="Normal 9 7 2 2 4 2" xfId="5237" xr:uid="{415F44C7-FCE0-4181-B1BC-DBA76A5707B9}"/>
    <cellStyle name="Normal 9 7 2 2 5" xfId="5233" xr:uid="{66034536-30EB-4664-9CA3-A5D04099E963}"/>
    <cellStyle name="Normal 9 7 2 3" xfId="2478" xr:uid="{50FF0A7C-8CD9-480D-BEE3-8C1EA0BAE4A7}"/>
    <cellStyle name="Normal 9 7 2 3 2" xfId="2479" xr:uid="{E0EFF166-20C2-409B-8A40-64B2380867FE}"/>
    <cellStyle name="Normal 9 7 2 3 2 2" xfId="5239" xr:uid="{C46CB184-9D5E-4081-8505-683E1E4E632C}"/>
    <cellStyle name="Normal 9 7 2 3 3" xfId="4274" xr:uid="{036CB5C4-69D9-450E-B796-530E798937DD}"/>
    <cellStyle name="Normal 9 7 2 3 3 2" xfId="5240" xr:uid="{6ADC9D73-0DB0-4A97-B928-A94D57963F2E}"/>
    <cellStyle name="Normal 9 7 2 3 4" xfId="4275" xr:uid="{BC9FF88C-76C5-402B-9E3E-A961F540C58A}"/>
    <cellStyle name="Normal 9 7 2 3 4 2" xfId="5241" xr:uid="{1BDDFB74-36FE-4BBF-9103-DD20EC17D0FB}"/>
    <cellStyle name="Normal 9 7 2 3 5" xfId="5238" xr:uid="{B7464799-201D-4A53-82FF-91596338E285}"/>
    <cellStyle name="Normal 9 7 2 4" xfId="2480" xr:uid="{14A99765-3235-42A3-8878-6B60FE6632C9}"/>
    <cellStyle name="Normal 9 7 2 4 2" xfId="5242" xr:uid="{CF8F93CB-C5EF-445C-BCAD-DE23A787B091}"/>
    <cellStyle name="Normal 9 7 2 5" xfId="4276" xr:uid="{1335DDB9-5481-4BD8-8488-D3217BE35DFD}"/>
    <cellStyle name="Normal 9 7 2 5 2" xfId="5243" xr:uid="{91D0CF3E-6470-4EDC-A123-C718F43424E9}"/>
    <cellStyle name="Normal 9 7 2 6" xfId="4277" xr:uid="{CFE67BDE-9A33-4800-9A1D-C2CF2F1BCF07}"/>
    <cellStyle name="Normal 9 7 2 6 2" xfId="5244" xr:uid="{2263218B-7DFC-4040-BFD4-B4A0D25A7415}"/>
    <cellStyle name="Normal 9 7 2 7" xfId="5232" xr:uid="{85370DAB-B60B-4BDF-B817-2DF47B9E89BA}"/>
    <cellStyle name="Normal 9 7 3" xfId="894" xr:uid="{D4C13B6E-C59F-4C01-9D47-9E94CB2BAE6D}"/>
    <cellStyle name="Normal 9 7 3 2" xfId="2481" xr:uid="{366E2FA5-E4DC-49C8-A685-D1FCFB02CEA1}"/>
    <cellStyle name="Normal 9 7 3 2 2" xfId="2482" xr:uid="{07A6F2B3-BD6B-452F-9002-3BB8D81E5C2A}"/>
    <cellStyle name="Normal 9 7 3 2 2 2" xfId="5247" xr:uid="{1F67F6DD-B0C4-4A70-B77C-23DBB9AD1D5B}"/>
    <cellStyle name="Normal 9 7 3 2 3" xfId="4278" xr:uid="{77DFBEA0-B40A-40AD-B9B1-7045AEA29AF7}"/>
    <cellStyle name="Normal 9 7 3 2 3 2" xfId="5248" xr:uid="{0E5F1ED1-780E-438A-BC9D-8FB7ED7D94E0}"/>
    <cellStyle name="Normal 9 7 3 2 4" xfId="4279" xr:uid="{409A2269-B6AE-481A-A6A8-BD844E6E3156}"/>
    <cellStyle name="Normal 9 7 3 2 4 2" xfId="5249" xr:uid="{09601244-5264-4A0D-8DCC-893641EF5E15}"/>
    <cellStyle name="Normal 9 7 3 2 5" xfId="5246" xr:uid="{499232D4-BC0B-42AB-B511-ECC2B334E241}"/>
    <cellStyle name="Normal 9 7 3 3" xfId="2483" xr:uid="{AF4828D3-CEF1-4C8E-B0E8-397985DE251D}"/>
    <cellStyle name="Normal 9 7 3 3 2" xfId="5250" xr:uid="{FB175F51-5299-4A61-B56B-E834F51A43D1}"/>
    <cellStyle name="Normal 9 7 3 4" xfId="4280" xr:uid="{46CD6BD0-8DE2-4CDF-A059-111436C44967}"/>
    <cellStyle name="Normal 9 7 3 4 2" xfId="5251" xr:uid="{20219DDB-DBDC-4D62-A212-A47D764D927C}"/>
    <cellStyle name="Normal 9 7 3 5" xfId="4281" xr:uid="{E1FBC64D-515B-4647-971A-07CD00161052}"/>
    <cellStyle name="Normal 9 7 3 5 2" xfId="5252" xr:uid="{E5E77C65-23AB-455E-B015-9831D3758BB9}"/>
    <cellStyle name="Normal 9 7 3 6" xfId="5245" xr:uid="{E90D0A49-60A3-4C69-ABA1-61784CDE235E}"/>
    <cellStyle name="Normal 9 7 4" xfId="2484" xr:uid="{6EED9382-7F80-4CDD-A1AF-A833663F6F14}"/>
    <cellStyle name="Normal 9 7 4 2" xfId="2485" xr:uid="{2ADA1C08-38F7-4596-A2D8-3B2B23D88CB2}"/>
    <cellStyle name="Normal 9 7 4 2 2" xfId="5254" xr:uid="{9DB67649-8338-4264-9B28-949B3B982ED2}"/>
    <cellStyle name="Normal 9 7 4 3" xfId="4282" xr:uid="{D672ACB4-DCED-42F2-82C9-19B3212CEE79}"/>
    <cellStyle name="Normal 9 7 4 3 2" xfId="5255" xr:uid="{D301F738-3CE0-448F-A83F-F23FC2511303}"/>
    <cellStyle name="Normal 9 7 4 4" xfId="4283" xr:uid="{D3B4F55B-1122-43CE-9484-FD7A2D10B0A4}"/>
    <cellStyle name="Normal 9 7 4 4 2" xfId="5256" xr:uid="{F69CD915-5BFD-4664-8BFC-E7295ACB886D}"/>
    <cellStyle name="Normal 9 7 4 5" xfId="5253" xr:uid="{694C9648-7B23-482C-9D24-2F8D00E0F498}"/>
    <cellStyle name="Normal 9 7 5" xfId="2486" xr:uid="{9925C0B8-2EFE-4378-ABD0-4CEAA727838D}"/>
    <cellStyle name="Normal 9 7 5 2" xfId="4284" xr:uid="{46AFED4D-7530-4DEB-AFCB-E93347CBA33F}"/>
    <cellStyle name="Normal 9 7 5 2 2" xfId="5258" xr:uid="{4534171B-FAB1-451F-BB35-2AE23AE86210}"/>
    <cellStyle name="Normal 9 7 5 3" xfId="4285" xr:uid="{73857373-F32B-413F-9AA0-307F8379DAD0}"/>
    <cellStyle name="Normal 9 7 5 3 2" xfId="5259" xr:uid="{34C2B3F2-9882-460A-B5C2-9A3142CE7147}"/>
    <cellStyle name="Normal 9 7 5 4" xfId="4286" xr:uid="{306737C5-4426-46B6-99E7-905568AA5DB4}"/>
    <cellStyle name="Normal 9 7 5 4 2" xfId="5260" xr:uid="{2CA7C152-B25E-4FAF-8D22-94361F62F753}"/>
    <cellStyle name="Normal 9 7 5 5" xfId="5257" xr:uid="{025EA808-645C-4249-BE17-5D5E1E8CA59D}"/>
    <cellStyle name="Normal 9 7 6" xfId="4287" xr:uid="{666606B1-E3A1-4BED-8F50-64CEADB4715D}"/>
    <cellStyle name="Normal 9 7 6 2" xfId="5261" xr:uid="{476AC5F7-B656-472D-8F45-EFDC133F9809}"/>
    <cellStyle name="Normal 9 7 7" xfId="4288" xr:uid="{CBF35182-E1CD-428D-9A47-07AED7DCA3F6}"/>
    <cellStyle name="Normal 9 7 7 2" xfId="5262" xr:uid="{65B18749-2E4F-41FB-A360-64158B38F659}"/>
    <cellStyle name="Normal 9 7 8" xfId="4289" xr:uid="{C2E1F0FA-782D-4455-B7FF-F5E8B1840DEB}"/>
    <cellStyle name="Normal 9 7 8 2" xfId="5263" xr:uid="{FCC5A0E6-339B-49C3-A5E4-9BF6433C8A19}"/>
    <cellStyle name="Normal 9 7 9" xfId="5231" xr:uid="{601ECB42-A8A7-467D-9684-E17C04597FA1}"/>
    <cellStyle name="Normal 9 8" xfId="427" xr:uid="{3D83A05B-C0C2-40D5-9CF1-3B4361166D54}"/>
    <cellStyle name="Normal 9 8 2" xfId="895" xr:uid="{3E5E1307-A35A-4EC9-B45B-EBA6F926FFF2}"/>
    <cellStyle name="Normal 9 8 2 2" xfId="896" xr:uid="{74D314B0-3504-47E0-813F-C9A3FB427880}"/>
    <cellStyle name="Normal 9 8 2 2 2" xfId="2487" xr:uid="{DC1C554D-8D75-4608-9838-9504C65A9271}"/>
    <cellStyle name="Normal 9 8 2 2 2 2" xfId="5267" xr:uid="{6AD3D16A-8172-4E29-B64A-C5A2D47FAE34}"/>
    <cellStyle name="Normal 9 8 2 2 3" xfId="4290" xr:uid="{807F89E4-C47A-471B-B294-44AB486F3635}"/>
    <cellStyle name="Normal 9 8 2 2 3 2" xfId="5268" xr:uid="{209EC0F7-4832-4566-BAD0-7A9E1FB2DF26}"/>
    <cellStyle name="Normal 9 8 2 2 4" xfId="4291" xr:uid="{4E774980-30FD-4774-9BF6-9068ED794C7E}"/>
    <cellStyle name="Normal 9 8 2 2 4 2" xfId="5269" xr:uid="{01780D38-2E7B-4AE9-8E32-BB3827D58A71}"/>
    <cellStyle name="Normal 9 8 2 2 5" xfId="5266" xr:uid="{35427CCE-B2E8-4314-8CD9-0B0AA162060E}"/>
    <cellStyle name="Normal 9 8 2 3" xfId="2488" xr:uid="{A93DD862-08C0-448D-9770-DBE102091194}"/>
    <cellStyle name="Normal 9 8 2 3 2" xfId="5270" xr:uid="{1F434779-5667-47DB-913E-84BFBCF16E0F}"/>
    <cellStyle name="Normal 9 8 2 4" xfId="4292" xr:uid="{69D5348E-BB5E-4970-BCD8-94F927FB7ACD}"/>
    <cellStyle name="Normal 9 8 2 4 2" xfId="5271" xr:uid="{EF58070D-7FF8-4753-853E-DD68FD3B540D}"/>
    <cellStyle name="Normal 9 8 2 5" xfId="4293" xr:uid="{4A740A49-1468-48B9-AF79-CEE79943F9CE}"/>
    <cellStyle name="Normal 9 8 2 5 2" xfId="5272" xr:uid="{51F2B1D2-292E-4757-A631-7B4555DE62C5}"/>
    <cellStyle name="Normal 9 8 2 6" xfId="5265" xr:uid="{91411C97-C386-4930-A444-A42EFC28D62E}"/>
    <cellStyle name="Normal 9 8 3" xfId="897" xr:uid="{4B972DE7-B3B0-49E0-935C-B34BDDC4E19B}"/>
    <cellStyle name="Normal 9 8 3 2" xfId="2489" xr:uid="{577774A1-B6C5-4BA3-B3F5-D014382D84D3}"/>
    <cellStyle name="Normal 9 8 3 2 2" xfId="5274" xr:uid="{3099BDB4-73DF-4C5F-94B9-EE6600AC77A9}"/>
    <cellStyle name="Normal 9 8 3 3" xfId="4294" xr:uid="{E277BB8C-3EBA-4A2F-9350-7E3B8A478376}"/>
    <cellStyle name="Normal 9 8 3 3 2" xfId="5275" xr:uid="{1D5003B8-34FB-4A6D-BE88-725E31CEDCD7}"/>
    <cellStyle name="Normal 9 8 3 4" xfId="4295" xr:uid="{1135973F-AE29-402E-81D6-9DC6C2491971}"/>
    <cellStyle name="Normal 9 8 3 4 2" xfId="5276" xr:uid="{5E2CF43C-EC1E-404C-A579-C18EF481E023}"/>
    <cellStyle name="Normal 9 8 3 5" xfId="5273" xr:uid="{51180A6F-027A-4315-B192-C48825F662FB}"/>
    <cellStyle name="Normal 9 8 4" xfId="2490" xr:uid="{89DAF68E-4752-4C3D-9BD3-C5483FC6B3FA}"/>
    <cellStyle name="Normal 9 8 4 2" xfId="4296" xr:uid="{3F26A4FC-F4BC-469F-9CBD-B7358C52C096}"/>
    <cellStyle name="Normal 9 8 4 2 2" xfId="5278" xr:uid="{2F368515-FB7A-44B6-8ADA-05027333B87F}"/>
    <cellStyle name="Normal 9 8 4 3" xfId="4297" xr:uid="{F907DFFA-60DF-415C-8B8A-C236CC738B28}"/>
    <cellStyle name="Normal 9 8 4 3 2" xfId="5279" xr:uid="{405FBC7E-9160-4898-9DE3-50D5A140B5C8}"/>
    <cellStyle name="Normal 9 8 4 4" xfId="4298" xr:uid="{94EE0079-E645-49DB-ACFE-F7ECC34F37A4}"/>
    <cellStyle name="Normal 9 8 4 4 2" xfId="5280" xr:uid="{241FBDFF-8226-4BFC-9251-165299617F6E}"/>
    <cellStyle name="Normal 9 8 4 5" xfId="5277" xr:uid="{96CC0451-F452-47D7-9E18-DD2B6CFA567F}"/>
    <cellStyle name="Normal 9 8 5" xfId="4299" xr:uid="{E129E7C4-262A-45DF-BAF4-19C126BBB6C9}"/>
    <cellStyle name="Normal 9 8 5 2" xfId="5281" xr:uid="{5C94D57B-F099-48C8-9C00-A3C4CFABC1DA}"/>
    <cellStyle name="Normal 9 8 6" xfId="4300" xr:uid="{3009B70E-75BA-473A-9505-A79C9640A983}"/>
    <cellStyle name="Normal 9 8 6 2" xfId="5282" xr:uid="{373CF768-B983-48E0-917C-2B0C7B10CBB0}"/>
    <cellStyle name="Normal 9 8 7" xfId="4301" xr:uid="{26F5025E-0210-42CF-8895-042107AC7632}"/>
    <cellStyle name="Normal 9 8 7 2" xfId="5283" xr:uid="{5A9F60DD-8658-46E9-9E0D-B6708D9CD1D2}"/>
    <cellStyle name="Normal 9 8 8" xfId="5264" xr:uid="{4417FDDE-4A5B-4A86-B549-8B8164F03BC3}"/>
    <cellStyle name="Normal 9 9" xfId="428" xr:uid="{FD6E1E9A-C0C3-4042-99EB-D8FE364EA105}"/>
    <cellStyle name="Normal 9 9 2" xfId="898" xr:uid="{AF21ADDF-9993-40B0-A2ED-CEE33BFC3793}"/>
    <cellStyle name="Normal 9 9 2 2" xfId="2491" xr:uid="{179DB3D7-785B-410B-AD99-C5A64F290041}"/>
    <cellStyle name="Normal 9 9 2 2 2" xfId="5286" xr:uid="{EE95D698-4E4B-4903-B457-D2B91842566C}"/>
    <cellStyle name="Normal 9 9 2 3" xfId="4302" xr:uid="{3110BF12-7277-46DB-80A8-1C5255473AE6}"/>
    <cellStyle name="Normal 9 9 2 3 2" xfId="5287" xr:uid="{0615AA44-0A45-414D-A442-77818CAA75AB}"/>
    <cellStyle name="Normal 9 9 2 4" xfId="4303" xr:uid="{882FD50A-7DA6-4402-934D-1253564C3DEE}"/>
    <cellStyle name="Normal 9 9 2 4 2" xfId="5288" xr:uid="{CECDD4A4-4F85-4CAB-94D5-B74BAE3C403D}"/>
    <cellStyle name="Normal 9 9 2 5" xfId="5285" xr:uid="{B84399EB-FCF1-4C98-8EEA-E57AE0F24A20}"/>
    <cellStyle name="Normal 9 9 3" xfId="2492" xr:uid="{E859B46B-99D5-447F-A929-6CF7637BA7D5}"/>
    <cellStyle name="Normal 9 9 3 2" xfId="4304" xr:uid="{6F417B65-506F-4F4E-A3C9-9C49C6AB8646}"/>
    <cellStyle name="Normal 9 9 3 2 2" xfId="5290" xr:uid="{B4089E23-BC5C-48BA-84DB-D75475EA5960}"/>
    <cellStyle name="Normal 9 9 3 3" xfId="4305" xr:uid="{7DFCA003-A730-43D8-9084-DB2E6AB9C44A}"/>
    <cellStyle name="Normal 9 9 3 3 2" xfId="5291" xr:uid="{71B05907-8A4C-426C-A8E2-211463509A9B}"/>
    <cellStyle name="Normal 9 9 3 4" xfId="4306" xr:uid="{5AC41B82-1204-4623-9531-89605A4096C2}"/>
    <cellStyle name="Normal 9 9 3 4 2" xfId="5292" xr:uid="{68FD6A8A-7C1A-429A-990E-B272654EC823}"/>
    <cellStyle name="Normal 9 9 3 5" xfId="5289" xr:uid="{833C8711-2CC6-4F59-9F9C-38A5D368C853}"/>
    <cellStyle name="Normal 9 9 4" xfId="4307" xr:uid="{5EE5D888-3C13-4826-85CA-C95FC733A940}"/>
    <cellStyle name="Normal 9 9 4 2" xfId="5293" xr:uid="{D898A96F-2192-4600-97E1-CA59E520FC79}"/>
    <cellStyle name="Normal 9 9 5" xfId="4308" xr:uid="{724E3CF8-FF1A-4398-85DC-6C2D18F775DE}"/>
    <cellStyle name="Normal 9 9 5 2" xfId="5294" xr:uid="{E81DE40F-803F-4C3B-AD8D-DCF5B8FEE0A8}"/>
    <cellStyle name="Normal 9 9 6" xfId="4309" xr:uid="{CB09002B-636F-4586-9C4C-3D64D6C79627}"/>
    <cellStyle name="Normal 9 9 6 2" xfId="5295" xr:uid="{A4615793-540E-4895-82BE-025A02C060F5}"/>
    <cellStyle name="Normal 9 9 7" xfId="5284" xr:uid="{2B0AE178-C8B7-46CC-B7A0-689EF6FDA460}"/>
    <cellStyle name="Percent 2" xfId="183" xr:uid="{D1EBD9DA-532A-48CB-9988-7205578F482B}"/>
    <cellStyle name="Percent 2 2" xfId="5296" xr:uid="{BBD3B130-A533-4949-BD26-1AD92618E3D7}"/>
    <cellStyle name="Гиперссылка 2" xfId="4" xr:uid="{49BAA0F8-B3D3-41B5-87DD-435502328B29}"/>
    <cellStyle name="Гиперссылка 2 2" xfId="5297" xr:uid="{CA0ADACA-7462-4DA9-9F90-73A47E765189}"/>
    <cellStyle name="Обычный 2" xfId="1" xr:uid="{A3CD5D5E-4502-4158-8112-08CDD679ACF5}"/>
    <cellStyle name="Обычный 2 2" xfId="5" xr:uid="{D19F253E-EE9B-4476-9D91-2EE3A6D7A3DC}"/>
    <cellStyle name="Обычный 2 2 2" xfId="5299" xr:uid="{3E154BBD-1444-40AA-91A4-9C7DF5618FB1}"/>
    <cellStyle name="Обычный 2 3" xfId="5298" xr:uid="{EF9C77F3-4411-457A-9F1C-AC393ACD4471}"/>
    <cellStyle name="常规_Sheet1_1" xfId="4411" xr:uid="{1A0D4221-1366-49D2-B047-43DA96A58CEB}"/>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50" t="s">
        <v>2</v>
      </c>
      <c r="C8" s="94"/>
      <c r="D8" s="94"/>
      <c r="E8" s="94"/>
      <c r="F8" s="94"/>
      <c r="G8" s="95"/>
    </row>
    <row r="9" spans="2:7" ht="14.25">
      <c r="B9" s="150"/>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32"/>
  <sheetViews>
    <sheetView tabSelected="1" zoomScale="90" zoomScaleNormal="90" workbookViewId="0">
      <selection activeCell="H4" sqref="H4"/>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6" t="s">
        <v>139</v>
      </c>
      <c r="C2" s="132"/>
      <c r="D2" s="132"/>
      <c r="E2" s="132"/>
      <c r="F2" s="132"/>
      <c r="G2" s="132"/>
      <c r="H2" s="132"/>
      <c r="I2" s="132"/>
      <c r="J2" s="137" t="s">
        <v>145</v>
      </c>
      <c r="K2" s="127"/>
    </row>
    <row r="3" spans="1:11">
      <c r="A3" s="126"/>
      <c r="B3" s="133" t="s">
        <v>140</v>
      </c>
      <c r="C3" s="132"/>
      <c r="D3" s="132"/>
      <c r="E3" s="132"/>
      <c r="F3" s="132"/>
      <c r="G3" s="132"/>
      <c r="H3" s="132"/>
      <c r="I3" s="132"/>
      <c r="J3" s="132"/>
      <c r="K3" s="127"/>
    </row>
    <row r="4" spans="1:11">
      <c r="A4" s="126"/>
      <c r="B4" s="133" t="s">
        <v>141</v>
      </c>
      <c r="C4" s="132"/>
      <c r="D4" s="132"/>
      <c r="E4" s="132"/>
      <c r="F4" s="132"/>
      <c r="G4" s="132"/>
      <c r="H4" s="132"/>
      <c r="I4" s="132"/>
      <c r="J4" s="132"/>
      <c r="K4" s="127"/>
    </row>
    <row r="5" spans="1:11">
      <c r="A5" s="126"/>
      <c r="B5" s="133" t="s">
        <v>142</v>
      </c>
      <c r="C5" s="132"/>
      <c r="D5" s="132"/>
      <c r="E5" s="132"/>
      <c r="F5" s="132"/>
      <c r="G5" s="132"/>
      <c r="H5" s="132"/>
      <c r="I5" s="132"/>
      <c r="J5" s="132"/>
      <c r="K5" s="127"/>
    </row>
    <row r="6" spans="1:11">
      <c r="A6" s="126"/>
      <c r="B6" s="133" t="s">
        <v>143</v>
      </c>
      <c r="C6" s="132"/>
      <c r="D6" s="132"/>
      <c r="E6" s="132"/>
      <c r="F6" s="132"/>
      <c r="G6" s="132"/>
      <c r="H6" s="132"/>
      <c r="I6" s="132"/>
      <c r="J6" s="132"/>
      <c r="K6" s="127"/>
    </row>
    <row r="7" spans="1:11">
      <c r="A7" s="126"/>
      <c r="B7" s="133"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889</v>
      </c>
      <c r="C10" s="132"/>
      <c r="D10" s="132"/>
      <c r="E10" s="132"/>
      <c r="F10" s="127"/>
      <c r="G10" s="128"/>
      <c r="H10" s="128" t="s">
        <v>889</v>
      </c>
      <c r="I10" s="132"/>
      <c r="J10" s="155">
        <v>51736</v>
      </c>
      <c r="K10" s="127"/>
    </row>
    <row r="11" spans="1:11">
      <c r="A11" s="126"/>
      <c r="B11" s="126" t="s">
        <v>890</v>
      </c>
      <c r="C11" s="132"/>
      <c r="D11" s="132"/>
      <c r="E11" s="132"/>
      <c r="F11" s="127"/>
      <c r="G11" s="128"/>
      <c r="H11" s="128" t="s">
        <v>890</v>
      </c>
      <c r="I11" s="132"/>
      <c r="J11" s="156"/>
      <c r="K11" s="127"/>
    </row>
    <row r="12" spans="1:11">
      <c r="A12" s="126"/>
      <c r="B12" s="126" t="s">
        <v>891</v>
      </c>
      <c r="C12" s="132"/>
      <c r="D12" s="132"/>
      <c r="E12" s="132"/>
      <c r="F12" s="127"/>
      <c r="G12" s="128"/>
      <c r="H12" s="128" t="s">
        <v>892</v>
      </c>
      <c r="I12" s="132"/>
      <c r="J12" s="132"/>
      <c r="K12" s="127"/>
    </row>
    <row r="13" spans="1:11">
      <c r="A13" s="126"/>
      <c r="B13" s="126" t="s">
        <v>893</v>
      </c>
      <c r="C13" s="132"/>
      <c r="D13" s="132"/>
      <c r="E13" s="132"/>
      <c r="F13" s="127"/>
      <c r="G13" s="128"/>
      <c r="H13" s="128" t="s">
        <v>893</v>
      </c>
      <c r="I13" s="132"/>
      <c r="J13" s="111" t="s">
        <v>16</v>
      </c>
      <c r="K13" s="127"/>
    </row>
    <row r="14" spans="1:11" ht="15" customHeight="1">
      <c r="A14" s="126"/>
      <c r="B14" s="126" t="s">
        <v>894</v>
      </c>
      <c r="C14" s="132"/>
      <c r="D14" s="132"/>
      <c r="E14" s="132"/>
      <c r="F14" s="127"/>
      <c r="G14" s="128"/>
      <c r="H14" s="128" t="s">
        <v>894</v>
      </c>
      <c r="I14" s="132"/>
      <c r="J14" s="157">
        <v>45209</v>
      </c>
      <c r="K14" s="127"/>
    </row>
    <row r="15" spans="1:11" ht="15" customHeight="1">
      <c r="A15" s="126"/>
      <c r="B15" s="6" t="s">
        <v>157</v>
      </c>
      <c r="C15" s="7"/>
      <c r="D15" s="7"/>
      <c r="E15" s="7"/>
      <c r="F15" s="8"/>
      <c r="G15" s="128"/>
      <c r="H15" s="9" t="s">
        <v>157</v>
      </c>
      <c r="I15" s="132"/>
      <c r="J15" s="158"/>
      <c r="K15" s="127"/>
    </row>
    <row r="16" spans="1:11" ht="15" customHeight="1">
      <c r="A16" s="126"/>
      <c r="B16" s="132"/>
      <c r="C16" s="132"/>
      <c r="D16" s="132"/>
      <c r="E16" s="132"/>
      <c r="F16" s="132"/>
      <c r="G16" s="132"/>
      <c r="H16" s="132"/>
      <c r="I16" s="135" t="s">
        <v>147</v>
      </c>
      <c r="J16" s="141">
        <v>40307</v>
      </c>
      <c r="K16" s="127"/>
    </row>
    <row r="17" spans="1:11">
      <c r="A17" s="126"/>
      <c r="B17" s="132" t="s">
        <v>720</v>
      </c>
      <c r="C17" s="132"/>
      <c r="D17" s="132"/>
      <c r="E17" s="132"/>
      <c r="F17" s="132"/>
      <c r="G17" s="132"/>
      <c r="H17" s="132"/>
      <c r="I17" s="135" t="s">
        <v>148</v>
      </c>
      <c r="J17" s="141" t="s">
        <v>895</v>
      </c>
      <c r="K17" s="127"/>
    </row>
    <row r="18" spans="1:11" ht="18">
      <c r="A18" s="126"/>
      <c r="B18" s="132" t="s">
        <v>721</v>
      </c>
      <c r="C18" s="132"/>
      <c r="D18" s="132"/>
      <c r="E18" s="132"/>
      <c r="F18" s="132"/>
      <c r="G18" s="132"/>
      <c r="H18" s="132"/>
      <c r="I18" s="134" t="s">
        <v>264</v>
      </c>
      <c r="J18" s="116" t="s">
        <v>282</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59" t="s">
        <v>207</v>
      </c>
      <c r="G20" s="160"/>
      <c r="H20" s="112" t="s">
        <v>174</v>
      </c>
      <c r="I20" s="112" t="s">
        <v>208</v>
      </c>
      <c r="J20" s="112" t="s">
        <v>26</v>
      </c>
      <c r="K20" s="127"/>
    </row>
    <row r="21" spans="1:11">
      <c r="A21" s="126"/>
      <c r="B21" s="117"/>
      <c r="C21" s="117"/>
      <c r="D21" s="118"/>
      <c r="E21" s="118"/>
      <c r="F21" s="161"/>
      <c r="G21" s="162"/>
      <c r="H21" s="117" t="s">
        <v>146</v>
      </c>
      <c r="I21" s="117"/>
      <c r="J21" s="117"/>
      <c r="K21" s="127"/>
    </row>
    <row r="22" spans="1:11" ht="24">
      <c r="A22" s="126"/>
      <c r="B22" s="119">
        <v>2</v>
      </c>
      <c r="C22" s="10" t="s">
        <v>722</v>
      </c>
      <c r="D22" s="130" t="s">
        <v>722</v>
      </c>
      <c r="E22" s="130" t="s">
        <v>30</v>
      </c>
      <c r="F22" s="151" t="s">
        <v>279</v>
      </c>
      <c r="G22" s="152"/>
      <c r="H22" s="11" t="s">
        <v>723</v>
      </c>
      <c r="I22" s="14">
        <v>7.76</v>
      </c>
      <c r="J22" s="121">
        <f t="shared" ref="J22:J53" si="0">I22*B22</f>
        <v>15.52</v>
      </c>
      <c r="K22" s="127"/>
    </row>
    <row r="23" spans="1:11" ht="24">
      <c r="A23" s="126"/>
      <c r="B23" s="119">
        <v>43</v>
      </c>
      <c r="C23" s="10" t="s">
        <v>586</v>
      </c>
      <c r="D23" s="130" t="s">
        <v>586</v>
      </c>
      <c r="E23" s="130"/>
      <c r="F23" s="151"/>
      <c r="G23" s="152"/>
      <c r="H23" s="11" t="s">
        <v>281</v>
      </c>
      <c r="I23" s="14">
        <v>12.57</v>
      </c>
      <c r="J23" s="121">
        <f t="shared" si="0"/>
        <v>540.51</v>
      </c>
      <c r="K23" s="127"/>
    </row>
    <row r="24" spans="1:11" ht="24">
      <c r="A24" s="126"/>
      <c r="B24" s="119">
        <v>2</v>
      </c>
      <c r="C24" s="10" t="s">
        <v>724</v>
      </c>
      <c r="D24" s="130" t="s">
        <v>724</v>
      </c>
      <c r="E24" s="130" t="s">
        <v>216</v>
      </c>
      <c r="F24" s="151"/>
      <c r="G24" s="152"/>
      <c r="H24" s="11" t="s">
        <v>725</v>
      </c>
      <c r="I24" s="14">
        <v>12.57</v>
      </c>
      <c r="J24" s="121">
        <f t="shared" si="0"/>
        <v>25.14</v>
      </c>
      <c r="K24" s="127"/>
    </row>
    <row r="25" spans="1:11" ht="24">
      <c r="A25" s="126"/>
      <c r="B25" s="119">
        <v>3</v>
      </c>
      <c r="C25" s="10" t="s">
        <v>726</v>
      </c>
      <c r="D25" s="130" t="s">
        <v>726</v>
      </c>
      <c r="E25" s="130" t="s">
        <v>112</v>
      </c>
      <c r="F25" s="151"/>
      <c r="G25" s="152"/>
      <c r="H25" s="11" t="s">
        <v>727</v>
      </c>
      <c r="I25" s="14">
        <v>12.57</v>
      </c>
      <c r="J25" s="121">
        <f t="shared" si="0"/>
        <v>37.71</v>
      </c>
      <c r="K25" s="127"/>
    </row>
    <row r="26" spans="1:11">
      <c r="A26" s="126"/>
      <c r="B26" s="119">
        <v>2</v>
      </c>
      <c r="C26" s="10" t="s">
        <v>728</v>
      </c>
      <c r="D26" s="130" t="s">
        <v>868</v>
      </c>
      <c r="E26" s="130" t="s">
        <v>729</v>
      </c>
      <c r="F26" s="151" t="s">
        <v>115</v>
      </c>
      <c r="G26" s="152"/>
      <c r="H26" s="11" t="s">
        <v>730</v>
      </c>
      <c r="I26" s="14">
        <v>19.23</v>
      </c>
      <c r="J26" s="121">
        <f t="shared" si="0"/>
        <v>38.46</v>
      </c>
      <c r="K26" s="127"/>
    </row>
    <row r="27" spans="1:11" ht="24">
      <c r="A27" s="126"/>
      <c r="B27" s="119">
        <v>12</v>
      </c>
      <c r="C27" s="10" t="s">
        <v>731</v>
      </c>
      <c r="D27" s="130" t="s">
        <v>731</v>
      </c>
      <c r="E27" s="130" t="s">
        <v>732</v>
      </c>
      <c r="F27" s="151" t="s">
        <v>30</v>
      </c>
      <c r="G27" s="152"/>
      <c r="H27" s="11" t="s">
        <v>733</v>
      </c>
      <c r="I27" s="14">
        <v>7.02</v>
      </c>
      <c r="J27" s="121">
        <f t="shared" si="0"/>
        <v>84.24</v>
      </c>
      <c r="K27" s="127"/>
    </row>
    <row r="28" spans="1:11" ht="24">
      <c r="A28" s="126"/>
      <c r="B28" s="119">
        <v>14</v>
      </c>
      <c r="C28" s="10" t="s">
        <v>731</v>
      </c>
      <c r="D28" s="130" t="s">
        <v>731</v>
      </c>
      <c r="E28" s="130" t="s">
        <v>732</v>
      </c>
      <c r="F28" s="151" t="s">
        <v>31</v>
      </c>
      <c r="G28" s="152"/>
      <c r="H28" s="11" t="s">
        <v>733</v>
      </c>
      <c r="I28" s="14">
        <v>7.02</v>
      </c>
      <c r="J28" s="121">
        <f t="shared" si="0"/>
        <v>98.28</v>
      </c>
      <c r="K28" s="127"/>
    </row>
    <row r="29" spans="1:11">
      <c r="A29" s="126"/>
      <c r="B29" s="119">
        <v>2</v>
      </c>
      <c r="C29" s="10" t="s">
        <v>734</v>
      </c>
      <c r="D29" s="130" t="s">
        <v>734</v>
      </c>
      <c r="E29" s="130" t="s">
        <v>31</v>
      </c>
      <c r="F29" s="151"/>
      <c r="G29" s="152"/>
      <c r="H29" s="11" t="s">
        <v>735</v>
      </c>
      <c r="I29" s="14">
        <v>8.5</v>
      </c>
      <c r="J29" s="121">
        <f t="shared" si="0"/>
        <v>17</v>
      </c>
      <c r="K29" s="127"/>
    </row>
    <row r="30" spans="1:11">
      <c r="A30" s="126"/>
      <c r="B30" s="119">
        <v>22</v>
      </c>
      <c r="C30" s="10" t="s">
        <v>35</v>
      </c>
      <c r="D30" s="130" t="s">
        <v>869</v>
      </c>
      <c r="E30" s="130" t="s">
        <v>40</v>
      </c>
      <c r="F30" s="151"/>
      <c r="G30" s="152"/>
      <c r="H30" s="11" t="s">
        <v>736</v>
      </c>
      <c r="I30" s="14">
        <v>9.24</v>
      </c>
      <c r="J30" s="121">
        <f t="shared" si="0"/>
        <v>203.28</v>
      </c>
      <c r="K30" s="127"/>
    </row>
    <row r="31" spans="1:11">
      <c r="A31" s="126"/>
      <c r="B31" s="119">
        <v>6</v>
      </c>
      <c r="C31" s="10" t="s">
        <v>35</v>
      </c>
      <c r="D31" s="130" t="s">
        <v>869</v>
      </c>
      <c r="E31" s="130" t="s">
        <v>41</v>
      </c>
      <c r="F31" s="151"/>
      <c r="G31" s="152"/>
      <c r="H31" s="11" t="s">
        <v>736</v>
      </c>
      <c r="I31" s="14">
        <v>9.24</v>
      </c>
      <c r="J31" s="121">
        <f t="shared" si="0"/>
        <v>55.44</v>
      </c>
      <c r="K31" s="127"/>
    </row>
    <row r="32" spans="1:11">
      <c r="A32" s="126"/>
      <c r="B32" s="119">
        <v>16</v>
      </c>
      <c r="C32" s="10" t="s">
        <v>35</v>
      </c>
      <c r="D32" s="130" t="s">
        <v>869</v>
      </c>
      <c r="E32" s="130" t="s">
        <v>42</v>
      </c>
      <c r="F32" s="151"/>
      <c r="G32" s="152"/>
      <c r="H32" s="11" t="s">
        <v>736</v>
      </c>
      <c r="I32" s="14">
        <v>9.24</v>
      </c>
      <c r="J32" s="121">
        <f t="shared" si="0"/>
        <v>147.84</v>
      </c>
      <c r="K32" s="127"/>
    </row>
    <row r="33" spans="1:11" ht="36">
      <c r="A33" s="126"/>
      <c r="B33" s="119">
        <v>1</v>
      </c>
      <c r="C33" s="10" t="s">
        <v>737</v>
      </c>
      <c r="D33" s="130" t="s">
        <v>737</v>
      </c>
      <c r="E33" s="130" t="s">
        <v>112</v>
      </c>
      <c r="F33" s="151"/>
      <c r="G33" s="152"/>
      <c r="H33" s="11" t="s">
        <v>885</v>
      </c>
      <c r="I33" s="14">
        <v>62.48</v>
      </c>
      <c r="J33" s="121">
        <f t="shared" si="0"/>
        <v>62.48</v>
      </c>
      <c r="K33" s="127"/>
    </row>
    <row r="34" spans="1:11" ht="24">
      <c r="A34" s="126"/>
      <c r="B34" s="119">
        <v>1</v>
      </c>
      <c r="C34" s="10" t="s">
        <v>738</v>
      </c>
      <c r="D34" s="130" t="s">
        <v>738</v>
      </c>
      <c r="E34" s="130" t="s">
        <v>34</v>
      </c>
      <c r="F34" s="151" t="s">
        <v>279</v>
      </c>
      <c r="G34" s="152"/>
      <c r="H34" s="11" t="s">
        <v>739</v>
      </c>
      <c r="I34" s="14">
        <v>25.51</v>
      </c>
      <c r="J34" s="121">
        <f t="shared" si="0"/>
        <v>25.51</v>
      </c>
      <c r="K34" s="127"/>
    </row>
    <row r="35" spans="1:11" ht="11.25" customHeight="1">
      <c r="A35" s="126"/>
      <c r="B35" s="119">
        <v>2</v>
      </c>
      <c r="C35" s="10" t="s">
        <v>740</v>
      </c>
      <c r="D35" s="130" t="s">
        <v>740</v>
      </c>
      <c r="E35" s="130" t="s">
        <v>28</v>
      </c>
      <c r="F35" s="151"/>
      <c r="G35" s="152"/>
      <c r="H35" s="11" t="s">
        <v>741</v>
      </c>
      <c r="I35" s="14">
        <v>7.02</v>
      </c>
      <c r="J35" s="121">
        <f t="shared" si="0"/>
        <v>14.04</v>
      </c>
      <c r="K35" s="127"/>
    </row>
    <row r="36" spans="1:11" ht="11.25" customHeight="1">
      <c r="A36" s="126"/>
      <c r="B36" s="119">
        <v>1</v>
      </c>
      <c r="C36" s="10" t="s">
        <v>740</v>
      </c>
      <c r="D36" s="130" t="s">
        <v>740</v>
      </c>
      <c r="E36" s="130" t="s">
        <v>31</v>
      </c>
      <c r="F36" s="151"/>
      <c r="G36" s="152"/>
      <c r="H36" s="11" t="s">
        <v>741</v>
      </c>
      <c r="I36" s="14">
        <v>7.02</v>
      </c>
      <c r="J36" s="121">
        <f t="shared" si="0"/>
        <v>7.02</v>
      </c>
      <c r="K36" s="127"/>
    </row>
    <row r="37" spans="1:11" ht="11.25" customHeight="1">
      <c r="A37" s="126"/>
      <c r="B37" s="119">
        <v>1</v>
      </c>
      <c r="C37" s="10" t="s">
        <v>742</v>
      </c>
      <c r="D37" s="130" t="s">
        <v>742</v>
      </c>
      <c r="E37" s="130" t="s">
        <v>28</v>
      </c>
      <c r="F37" s="151"/>
      <c r="G37" s="152"/>
      <c r="H37" s="11" t="s">
        <v>743</v>
      </c>
      <c r="I37" s="14">
        <v>7.02</v>
      </c>
      <c r="J37" s="121">
        <f t="shared" si="0"/>
        <v>7.02</v>
      </c>
      <c r="K37" s="127"/>
    </row>
    <row r="38" spans="1:11" ht="11.25" customHeight="1">
      <c r="A38" s="126"/>
      <c r="B38" s="119">
        <v>1</v>
      </c>
      <c r="C38" s="10" t="s">
        <v>742</v>
      </c>
      <c r="D38" s="130" t="s">
        <v>742</v>
      </c>
      <c r="E38" s="130" t="s">
        <v>31</v>
      </c>
      <c r="F38" s="151"/>
      <c r="G38" s="152"/>
      <c r="H38" s="11" t="s">
        <v>743</v>
      </c>
      <c r="I38" s="14">
        <v>7.02</v>
      </c>
      <c r="J38" s="121">
        <f t="shared" si="0"/>
        <v>7.02</v>
      </c>
      <c r="K38" s="127"/>
    </row>
    <row r="39" spans="1:11">
      <c r="A39" s="126"/>
      <c r="B39" s="119">
        <v>8</v>
      </c>
      <c r="C39" s="10" t="s">
        <v>744</v>
      </c>
      <c r="D39" s="130" t="s">
        <v>744</v>
      </c>
      <c r="E39" s="130" t="s">
        <v>31</v>
      </c>
      <c r="F39" s="151" t="s">
        <v>279</v>
      </c>
      <c r="G39" s="152"/>
      <c r="H39" s="11" t="s">
        <v>745</v>
      </c>
      <c r="I39" s="14">
        <v>23.66</v>
      </c>
      <c r="J39" s="121">
        <f t="shared" si="0"/>
        <v>189.28</v>
      </c>
      <c r="K39" s="127"/>
    </row>
    <row r="40" spans="1:11">
      <c r="A40" s="126"/>
      <c r="B40" s="119">
        <v>2</v>
      </c>
      <c r="C40" s="10" t="s">
        <v>744</v>
      </c>
      <c r="D40" s="130" t="s">
        <v>744</v>
      </c>
      <c r="E40" s="130" t="s">
        <v>32</v>
      </c>
      <c r="F40" s="151" t="s">
        <v>279</v>
      </c>
      <c r="G40" s="152"/>
      <c r="H40" s="11" t="s">
        <v>745</v>
      </c>
      <c r="I40" s="14">
        <v>23.66</v>
      </c>
      <c r="J40" s="121">
        <f t="shared" si="0"/>
        <v>47.32</v>
      </c>
      <c r="K40" s="127"/>
    </row>
    <row r="41" spans="1:11" ht="24">
      <c r="A41" s="126"/>
      <c r="B41" s="119">
        <v>1</v>
      </c>
      <c r="C41" s="10" t="s">
        <v>746</v>
      </c>
      <c r="D41" s="130" t="s">
        <v>746</v>
      </c>
      <c r="E41" s="130" t="s">
        <v>30</v>
      </c>
      <c r="F41" s="151"/>
      <c r="G41" s="152"/>
      <c r="H41" s="11" t="s">
        <v>747</v>
      </c>
      <c r="I41" s="14">
        <v>21.81</v>
      </c>
      <c r="J41" s="121">
        <f t="shared" si="0"/>
        <v>21.81</v>
      </c>
      <c r="K41" s="127"/>
    </row>
    <row r="42" spans="1:11" ht="24">
      <c r="A42" s="126"/>
      <c r="B42" s="119">
        <v>6</v>
      </c>
      <c r="C42" s="10" t="s">
        <v>748</v>
      </c>
      <c r="D42" s="130" t="s">
        <v>748</v>
      </c>
      <c r="E42" s="130" t="s">
        <v>732</v>
      </c>
      <c r="F42" s="151" t="s">
        <v>30</v>
      </c>
      <c r="G42" s="152"/>
      <c r="H42" s="11" t="s">
        <v>749</v>
      </c>
      <c r="I42" s="14">
        <v>7.02</v>
      </c>
      <c r="J42" s="121">
        <f t="shared" si="0"/>
        <v>42.12</v>
      </c>
      <c r="K42" s="127"/>
    </row>
    <row r="43" spans="1:11" ht="24">
      <c r="A43" s="126"/>
      <c r="B43" s="119">
        <v>2</v>
      </c>
      <c r="C43" s="10" t="s">
        <v>668</v>
      </c>
      <c r="D43" s="130" t="s">
        <v>668</v>
      </c>
      <c r="E43" s="130" t="s">
        <v>28</v>
      </c>
      <c r="F43" s="151" t="s">
        <v>276</v>
      </c>
      <c r="G43" s="152"/>
      <c r="H43" s="11" t="s">
        <v>750</v>
      </c>
      <c r="I43" s="14">
        <v>31.8</v>
      </c>
      <c r="J43" s="121">
        <f t="shared" si="0"/>
        <v>63.6</v>
      </c>
      <c r="K43" s="127"/>
    </row>
    <row r="44" spans="1:11" ht="24">
      <c r="A44" s="126"/>
      <c r="B44" s="119">
        <v>2</v>
      </c>
      <c r="C44" s="10" t="s">
        <v>668</v>
      </c>
      <c r="D44" s="130" t="s">
        <v>668</v>
      </c>
      <c r="E44" s="130" t="s">
        <v>30</v>
      </c>
      <c r="F44" s="151" t="s">
        <v>317</v>
      </c>
      <c r="G44" s="152"/>
      <c r="H44" s="11" t="s">
        <v>750</v>
      </c>
      <c r="I44" s="14">
        <v>31.8</v>
      </c>
      <c r="J44" s="121">
        <f t="shared" si="0"/>
        <v>63.6</v>
      </c>
      <c r="K44" s="127"/>
    </row>
    <row r="45" spans="1:11" ht="24">
      <c r="A45" s="126"/>
      <c r="B45" s="119">
        <v>2</v>
      </c>
      <c r="C45" s="10" t="s">
        <v>751</v>
      </c>
      <c r="D45" s="130" t="s">
        <v>751</v>
      </c>
      <c r="E45" s="130" t="s">
        <v>31</v>
      </c>
      <c r="F45" s="151" t="s">
        <v>279</v>
      </c>
      <c r="G45" s="152"/>
      <c r="H45" s="11" t="s">
        <v>752</v>
      </c>
      <c r="I45" s="14">
        <v>21.81</v>
      </c>
      <c r="J45" s="121">
        <f t="shared" si="0"/>
        <v>43.62</v>
      </c>
      <c r="K45" s="127"/>
    </row>
    <row r="46" spans="1:11" ht="24">
      <c r="A46" s="126"/>
      <c r="B46" s="119">
        <v>2</v>
      </c>
      <c r="C46" s="10" t="s">
        <v>751</v>
      </c>
      <c r="D46" s="130" t="s">
        <v>751</v>
      </c>
      <c r="E46" s="130" t="s">
        <v>32</v>
      </c>
      <c r="F46" s="151" t="s">
        <v>278</v>
      </c>
      <c r="G46" s="152"/>
      <c r="H46" s="11" t="s">
        <v>752</v>
      </c>
      <c r="I46" s="14">
        <v>21.81</v>
      </c>
      <c r="J46" s="121">
        <f t="shared" si="0"/>
        <v>43.62</v>
      </c>
      <c r="K46" s="127"/>
    </row>
    <row r="47" spans="1:11" ht="24">
      <c r="A47" s="126"/>
      <c r="B47" s="119">
        <v>2</v>
      </c>
      <c r="C47" s="10" t="s">
        <v>753</v>
      </c>
      <c r="D47" s="130" t="s">
        <v>753</v>
      </c>
      <c r="E47" s="130" t="s">
        <v>30</v>
      </c>
      <c r="F47" s="151"/>
      <c r="G47" s="152"/>
      <c r="H47" s="11" t="s">
        <v>754</v>
      </c>
      <c r="I47" s="14">
        <v>21.81</v>
      </c>
      <c r="J47" s="121">
        <f t="shared" si="0"/>
        <v>43.62</v>
      </c>
      <c r="K47" s="127"/>
    </row>
    <row r="48" spans="1:11" ht="24">
      <c r="A48" s="126"/>
      <c r="B48" s="119">
        <v>2</v>
      </c>
      <c r="C48" s="10" t="s">
        <v>755</v>
      </c>
      <c r="D48" s="130" t="s">
        <v>755</v>
      </c>
      <c r="E48" s="130" t="s">
        <v>30</v>
      </c>
      <c r="F48" s="151"/>
      <c r="G48" s="152"/>
      <c r="H48" s="11" t="s">
        <v>756</v>
      </c>
      <c r="I48" s="14">
        <v>21.81</v>
      </c>
      <c r="J48" s="121">
        <f t="shared" si="0"/>
        <v>43.62</v>
      </c>
      <c r="K48" s="127"/>
    </row>
    <row r="49" spans="1:11" ht="24">
      <c r="A49" s="126"/>
      <c r="B49" s="119">
        <v>12</v>
      </c>
      <c r="C49" s="10" t="s">
        <v>618</v>
      </c>
      <c r="D49" s="130" t="s">
        <v>618</v>
      </c>
      <c r="E49" s="130" t="s">
        <v>31</v>
      </c>
      <c r="F49" s="151" t="s">
        <v>757</v>
      </c>
      <c r="G49" s="152"/>
      <c r="H49" s="11" t="s">
        <v>621</v>
      </c>
      <c r="I49" s="14">
        <v>5.18</v>
      </c>
      <c r="J49" s="121">
        <f t="shared" si="0"/>
        <v>62.16</v>
      </c>
      <c r="K49" s="127"/>
    </row>
    <row r="50" spans="1:11" ht="24">
      <c r="A50" s="126"/>
      <c r="B50" s="119">
        <v>11</v>
      </c>
      <c r="C50" s="10" t="s">
        <v>618</v>
      </c>
      <c r="D50" s="130" t="s">
        <v>618</v>
      </c>
      <c r="E50" s="130" t="s">
        <v>32</v>
      </c>
      <c r="F50" s="151" t="s">
        <v>757</v>
      </c>
      <c r="G50" s="152"/>
      <c r="H50" s="11" t="s">
        <v>621</v>
      </c>
      <c r="I50" s="14">
        <v>5.18</v>
      </c>
      <c r="J50" s="121">
        <f t="shared" si="0"/>
        <v>56.98</v>
      </c>
      <c r="K50" s="127"/>
    </row>
    <row r="51" spans="1:11" ht="24">
      <c r="A51" s="126"/>
      <c r="B51" s="119">
        <v>8</v>
      </c>
      <c r="C51" s="10" t="s">
        <v>758</v>
      </c>
      <c r="D51" s="130" t="s">
        <v>758</v>
      </c>
      <c r="E51" s="130" t="s">
        <v>30</v>
      </c>
      <c r="F51" s="151" t="s">
        <v>277</v>
      </c>
      <c r="G51" s="152"/>
      <c r="H51" s="11" t="s">
        <v>759</v>
      </c>
      <c r="I51" s="14">
        <v>43.26</v>
      </c>
      <c r="J51" s="121">
        <f t="shared" si="0"/>
        <v>346.08</v>
      </c>
      <c r="K51" s="127"/>
    </row>
    <row r="52" spans="1:11" ht="24">
      <c r="A52" s="126"/>
      <c r="B52" s="119">
        <v>6</v>
      </c>
      <c r="C52" s="10" t="s">
        <v>760</v>
      </c>
      <c r="D52" s="130" t="s">
        <v>760</v>
      </c>
      <c r="E52" s="130" t="s">
        <v>31</v>
      </c>
      <c r="F52" s="151" t="s">
        <v>279</v>
      </c>
      <c r="G52" s="152"/>
      <c r="H52" s="11" t="s">
        <v>761</v>
      </c>
      <c r="I52" s="14">
        <v>21.81</v>
      </c>
      <c r="J52" s="121">
        <f t="shared" si="0"/>
        <v>130.85999999999999</v>
      </c>
      <c r="K52" s="127"/>
    </row>
    <row r="53" spans="1:11">
      <c r="A53" s="126"/>
      <c r="B53" s="119">
        <v>2</v>
      </c>
      <c r="C53" s="10" t="s">
        <v>762</v>
      </c>
      <c r="D53" s="130" t="s">
        <v>762</v>
      </c>
      <c r="E53" s="130" t="s">
        <v>28</v>
      </c>
      <c r="F53" s="151"/>
      <c r="G53" s="152"/>
      <c r="H53" s="11" t="s">
        <v>763</v>
      </c>
      <c r="I53" s="14">
        <v>10.72</v>
      </c>
      <c r="J53" s="121">
        <f t="shared" si="0"/>
        <v>21.44</v>
      </c>
      <c r="K53" s="127"/>
    </row>
    <row r="54" spans="1:11">
      <c r="A54" s="126"/>
      <c r="B54" s="119">
        <v>12</v>
      </c>
      <c r="C54" s="10" t="s">
        <v>764</v>
      </c>
      <c r="D54" s="130" t="s">
        <v>764</v>
      </c>
      <c r="E54" s="130" t="s">
        <v>30</v>
      </c>
      <c r="F54" s="151"/>
      <c r="G54" s="152"/>
      <c r="H54" s="11" t="s">
        <v>765</v>
      </c>
      <c r="I54" s="14">
        <v>11.46</v>
      </c>
      <c r="J54" s="121">
        <f t="shared" ref="J54:J85" si="1">I54*B54</f>
        <v>137.52000000000001</v>
      </c>
      <c r="K54" s="127"/>
    </row>
    <row r="55" spans="1:11">
      <c r="A55" s="126"/>
      <c r="B55" s="119">
        <v>4</v>
      </c>
      <c r="C55" s="10" t="s">
        <v>764</v>
      </c>
      <c r="D55" s="130" t="s">
        <v>764</v>
      </c>
      <c r="E55" s="130" t="s">
        <v>31</v>
      </c>
      <c r="F55" s="151"/>
      <c r="G55" s="152"/>
      <c r="H55" s="11" t="s">
        <v>765</v>
      </c>
      <c r="I55" s="14">
        <v>11.46</v>
      </c>
      <c r="J55" s="121">
        <f t="shared" si="1"/>
        <v>45.84</v>
      </c>
      <c r="K55" s="127"/>
    </row>
    <row r="56" spans="1:11" ht="13.5" customHeight="1">
      <c r="A56" s="126"/>
      <c r="B56" s="119">
        <v>12</v>
      </c>
      <c r="C56" s="10" t="s">
        <v>766</v>
      </c>
      <c r="D56" s="130" t="s">
        <v>766</v>
      </c>
      <c r="E56" s="130" t="s">
        <v>28</v>
      </c>
      <c r="F56" s="151"/>
      <c r="G56" s="152"/>
      <c r="H56" s="11" t="s">
        <v>767</v>
      </c>
      <c r="I56" s="14">
        <v>14.42</v>
      </c>
      <c r="J56" s="121">
        <f t="shared" si="1"/>
        <v>173.04</v>
      </c>
      <c r="K56" s="127"/>
    </row>
    <row r="57" spans="1:11" ht="13.5" customHeight="1">
      <c r="A57" s="126"/>
      <c r="B57" s="119">
        <v>12</v>
      </c>
      <c r="C57" s="10" t="s">
        <v>768</v>
      </c>
      <c r="D57" s="130" t="s">
        <v>768</v>
      </c>
      <c r="E57" s="130" t="s">
        <v>30</v>
      </c>
      <c r="F57" s="151"/>
      <c r="G57" s="152"/>
      <c r="H57" s="11" t="s">
        <v>769</v>
      </c>
      <c r="I57" s="14">
        <v>14.42</v>
      </c>
      <c r="J57" s="121">
        <f t="shared" si="1"/>
        <v>173.04</v>
      </c>
      <c r="K57" s="127"/>
    </row>
    <row r="58" spans="1:11" ht="24">
      <c r="A58" s="126"/>
      <c r="B58" s="119">
        <v>1</v>
      </c>
      <c r="C58" s="10" t="s">
        <v>770</v>
      </c>
      <c r="D58" s="130" t="s">
        <v>770</v>
      </c>
      <c r="E58" s="130" t="s">
        <v>30</v>
      </c>
      <c r="F58" s="151" t="s">
        <v>279</v>
      </c>
      <c r="G58" s="152"/>
      <c r="H58" s="11" t="s">
        <v>771</v>
      </c>
      <c r="I58" s="14">
        <v>21.81</v>
      </c>
      <c r="J58" s="121">
        <f t="shared" si="1"/>
        <v>21.81</v>
      </c>
      <c r="K58" s="127"/>
    </row>
    <row r="59" spans="1:11" ht="24">
      <c r="A59" s="126"/>
      <c r="B59" s="119">
        <v>4</v>
      </c>
      <c r="C59" s="10" t="s">
        <v>772</v>
      </c>
      <c r="D59" s="130" t="s">
        <v>772</v>
      </c>
      <c r="E59" s="130" t="s">
        <v>30</v>
      </c>
      <c r="F59" s="151"/>
      <c r="G59" s="152"/>
      <c r="H59" s="11" t="s">
        <v>773</v>
      </c>
      <c r="I59" s="14">
        <v>21.81</v>
      </c>
      <c r="J59" s="121">
        <f t="shared" si="1"/>
        <v>87.24</v>
      </c>
      <c r="K59" s="127"/>
    </row>
    <row r="60" spans="1:11" ht="24">
      <c r="A60" s="126"/>
      <c r="B60" s="119">
        <v>2</v>
      </c>
      <c r="C60" s="10" t="s">
        <v>774</v>
      </c>
      <c r="D60" s="130" t="s">
        <v>774</v>
      </c>
      <c r="E60" s="130" t="s">
        <v>30</v>
      </c>
      <c r="F60" s="151" t="s">
        <v>278</v>
      </c>
      <c r="G60" s="152"/>
      <c r="H60" s="11" t="s">
        <v>775</v>
      </c>
      <c r="I60" s="14">
        <v>23.66</v>
      </c>
      <c r="J60" s="121">
        <f t="shared" si="1"/>
        <v>47.32</v>
      </c>
      <c r="K60" s="127"/>
    </row>
    <row r="61" spans="1:11" ht="24">
      <c r="A61" s="126"/>
      <c r="B61" s="119">
        <v>2</v>
      </c>
      <c r="C61" s="10" t="s">
        <v>776</v>
      </c>
      <c r="D61" s="130" t="s">
        <v>776</v>
      </c>
      <c r="E61" s="130" t="s">
        <v>30</v>
      </c>
      <c r="F61" s="151"/>
      <c r="G61" s="152"/>
      <c r="H61" s="11" t="s">
        <v>777</v>
      </c>
      <c r="I61" s="14">
        <v>21.81</v>
      </c>
      <c r="J61" s="121">
        <f t="shared" si="1"/>
        <v>43.62</v>
      </c>
      <c r="K61" s="127"/>
    </row>
    <row r="62" spans="1:11" ht="24">
      <c r="A62" s="126"/>
      <c r="B62" s="119">
        <v>2</v>
      </c>
      <c r="C62" s="10" t="s">
        <v>778</v>
      </c>
      <c r="D62" s="130" t="s">
        <v>778</v>
      </c>
      <c r="E62" s="130" t="s">
        <v>31</v>
      </c>
      <c r="F62" s="151" t="s">
        <v>279</v>
      </c>
      <c r="G62" s="152"/>
      <c r="H62" s="11" t="s">
        <v>779</v>
      </c>
      <c r="I62" s="14">
        <v>25.51</v>
      </c>
      <c r="J62" s="121">
        <f t="shared" si="1"/>
        <v>51.02</v>
      </c>
      <c r="K62" s="127"/>
    </row>
    <row r="63" spans="1:11">
      <c r="A63" s="126"/>
      <c r="B63" s="119">
        <v>2</v>
      </c>
      <c r="C63" s="10" t="s">
        <v>780</v>
      </c>
      <c r="D63" s="130" t="s">
        <v>780</v>
      </c>
      <c r="E63" s="130" t="s">
        <v>30</v>
      </c>
      <c r="F63" s="151" t="s">
        <v>279</v>
      </c>
      <c r="G63" s="152"/>
      <c r="H63" s="11" t="s">
        <v>781</v>
      </c>
      <c r="I63" s="14">
        <v>19.96</v>
      </c>
      <c r="J63" s="121">
        <f t="shared" si="1"/>
        <v>39.92</v>
      </c>
      <c r="K63" s="127"/>
    </row>
    <row r="64" spans="1:11" ht="24">
      <c r="A64" s="126"/>
      <c r="B64" s="119">
        <v>2</v>
      </c>
      <c r="C64" s="10" t="s">
        <v>782</v>
      </c>
      <c r="D64" s="130" t="s">
        <v>870</v>
      </c>
      <c r="E64" s="130" t="s">
        <v>783</v>
      </c>
      <c r="F64" s="151"/>
      <c r="G64" s="152"/>
      <c r="H64" s="11" t="s">
        <v>886</v>
      </c>
      <c r="I64" s="14">
        <v>21.44</v>
      </c>
      <c r="J64" s="121">
        <f t="shared" si="1"/>
        <v>42.88</v>
      </c>
      <c r="K64" s="127"/>
    </row>
    <row r="65" spans="1:11" ht="24">
      <c r="A65" s="126"/>
      <c r="B65" s="119">
        <v>2</v>
      </c>
      <c r="C65" s="10" t="s">
        <v>782</v>
      </c>
      <c r="D65" s="130" t="s">
        <v>871</v>
      </c>
      <c r="E65" s="130" t="s">
        <v>784</v>
      </c>
      <c r="F65" s="151"/>
      <c r="G65" s="152"/>
      <c r="H65" s="11" t="s">
        <v>886</v>
      </c>
      <c r="I65" s="14">
        <v>22.55</v>
      </c>
      <c r="J65" s="121">
        <f t="shared" si="1"/>
        <v>45.1</v>
      </c>
      <c r="K65" s="127"/>
    </row>
    <row r="66" spans="1:11">
      <c r="A66" s="126"/>
      <c r="B66" s="119">
        <v>2</v>
      </c>
      <c r="C66" s="10" t="s">
        <v>785</v>
      </c>
      <c r="D66" s="130" t="s">
        <v>872</v>
      </c>
      <c r="E66" s="130" t="s">
        <v>786</v>
      </c>
      <c r="F66" s="151"/>
      <c r="G66" s="152"/>
      <c r="H66" s="11" t="s">
        <v>787</v>
      </c>
      <c r="I66" s="14">
        <v>60.63</v>
      </c>
      <c r="J66" s="121">
        <f t="shared" si="1"/>
        <v>121.26</v>
      </c>
      <c r="K66" s="127"/>
    </row>
    <row r="67" spans="1:11" ht="24">
      <c r="A67" s="126"/>
      <c r="B67" s="119">
        <v>2</v>
      </c>
      <c r="C67" s="10" t="s">
        <v>788</v>
      </c>
      <c r="D67" s="130" t="s">
        <v>788</v>
      </c>
      <c r="E67" s="130" t="s">
        <v>28</v>
      </c>
      <c r="F67" s="151"/>
      <c r="G67" s="152"/>
      <c r="H67" s="11" t="s">
        <v>887</v>
      </c>
      <c r="I67" s="14">
        <v>5.18</v>
      </c>
      <c r="J67" s="121">
        <f t="shared" si="1"/>
        <v>10.36</v>
      </c>
      <c r="K67" s="127"/>
    </row>
    <row r="68" spans="1:11" ht="24">
      <c r="A68" s="126"/>
      <c r="B68" s="119">
        <v>2</v>
      </c>
      <c r="C68" s="10" t="s">
        <v>788</v>
      </c>
      <c r="D68" s="130" t="s">
        <v>788</v>
      </c>
      <c r="E68" s="130" t="s">
        <v>30</v>
      </c>
      <c r="F68" s="151"/>
      <c r="G68" s="152"/>
      <c r="H68" s="11" t="s">
        <v>887</v>
      </c>
      <c r="I68" s="14">
        <v>5.18</v>
      </c>
      <c r="J68" s="121">
        <f t="shared" si="1"/>
        <v>10.36</v>
      </c>
      <c r="K68" s="127"/>
    </row>
    <row r="69" spans="1:11" ht="24">
      <c r="A69" s="126"/>
      <c r="B69" s="119">
        <v>2</v>
      </c>
      <c r="C69" s="10" t="s">
        <v>788</v>
      </c>
      <c r="D69" s="130" t="s">
        <v>788</v>
      </c>
      <c r="E69" s="130" t="s">
        <v>31</v>
      </c>
      <c r="F69" s="151"/>
      <c r="G69" s="152"/>
      <c r="H69" s="11" t="s">
        <v>887</v>
      </c>
      <c r="I69" s="14">
        <v>5.18</v>
      </c>
      <c r="J69" s="121">
        <f t="shared" si="1"/>
        <v>10.36</v>
      </c>
      <c r="K69" s="127"/>
    </row>
    <row r="70" spans="1:11" ht="24">
      <c r="A70" s="126"/>
      <c r="B70" s="119">
        <v>3</v>
      </c>
      <c r="C70" s="10" t="s">
        <v>788</v>
      </c>
      <c r="D70" s="130" t="s">
        <v>788</v>
      </c>
      <c r="E70" s="130" t="s">
        <v>32</v>
      </c>
      <c r="F70" s="151"/>
      <c r="G70" s="152"/>
      <c r="H70" s="11" t="s">
        <v>887</v>
      </c>
      <c r="I70" s="14">
        <v>5.18</v>
      </c>
      <c r="J70" s="121">
        <f t="shared" si="1"/>
        <v>15.54</v>
      </c>
      <c r="K70" s="127"/>
    </row>
    <row r="71" spans="1:11">
      <c r="A71" s="126"/>
      <c r="B71" s="119">
        <v>2</v>
      </c>
      <c r="C71" s="10" t="s">
        <v>789</v>
      </c>
      <c r="D71" s="130" t="s">
        <v>789</v>
      </c>
      <c r="E71" s="130" t="s">
        <v>34</v>
      </c>
      <c r="F71" s="151" t="s">
        <v>279</v>
      </c>
      <c r="G71" s="152"/>
      <c r="H71" s="11" t="s">
        <v>790</v>
      </c>
      <c r="I71" s="14">
        <v>8.8699999999999992</v>
      </c>
      <c r="J71" s="121">
        <f t="shared" si="1"/>
        <v>17.739999999999998</v>
      </c>
      <c r="K71" s="127"/>
    </row>
    <row r="72" spans="1:11">
      <c r="A72" s="126"/>
      <c r="B72" s="119">
        <v>4</v>
      </c>
      <c r="C72" s="10" t="s">
        <v>791</v>
      </c>
      <c r="D72" s="130" t="s">
        <v>791</v>
      </c>
      <c r="E72" s="130" t="s">
        <v>31</v>
      </c>
      <c r="F72" s="151" t="s">
        <v>279</v>
      </c>
      <c r="G72" s="152"/>
      <c r="H72" s="11" t="s">
        <v>792</v>
      </c>
      <c r="I72" s="14">
        <v>8.8699999999999992</v>
      </c>
      <c r="J72" s="121">
        <f t="shared" si="1"/>
        <v>35.479999999999997</v>
      </c>
      <c r="K72" s="127"/>
    </row>
    <row r="73" spans="1:11">
      <c r="A73" s="126"/>
      <c r="B73" s="119">
        <v>4</v>
      </c>
      <c r="C73" s="10" t="s">
        <v>793</v>
      </c>
      <c r="D73" s="130" t="s">
        <v>793</v>
      </c>
      <c r="E73" s="130" t="s">
        <v>31</v>
      </c>
      <c r="F73" s="151" t="s">
        <v>279</v>
      </c>
      <c r="G73" s="152"/>
      <c r="H73" s="11" t="s">
        <v>794</v>
      </c>
      <c r="I73" s="14">
        <v>9.61</v>
      </c>
      <c r="J73" s="121">
        <f t="shared" si="1"/>
        <v>38.44</v>
      </c>
      <c r="K73" s="127"/>
    </row>
    <row r="74" spans="1:11">
      <c r="A74" s="126"/>
      <c r="B74" s="119">
        <v>2</v>
      </c>
      <c r="C74" s="10" t="s">
        <v>795</v>
      </c>
      <c r="D74" s="130" t="s">
        <v>873</v>
      </c>
      <c r="E74" s="130" t="s">
        <v>729</v>
      </c>
      <c r="F74" s="151"/>
      <c r="G74" s="152"/>
      <c r="H74" s="11" t="s">
        <v>796</v>
      </c>
      <c r="I74" s="14">
        <v>73.569999999999993</v>
      </c>
      <c r="J74" s="121">
        <f t="shared" si="1"/>
        <v>147.13999999999999</v>
      </c>
      <c r="K74" s="127"/>
    </row>
    <row r="75" spans="1:11">
      <c r="A75" s="126"/>
      <c r="B75" s="119">
        <v>2</v>
      </c>
      <c r="C75" s="10" t="s">
        <v>795</v>
      </c>
      <c r="D75" s="130" t="s">
        <v>874</v>
      </c>
      <c r="E75" s="130" t="s">
        <v>786</v>
      </c>
      <c r="F75" s="151"/>
      <c r="G75" s="152"/>
      <c r="H75" s="11" t="s">
        <v>796</v>
      </c>
      <c r="I75" s="14">
        <v>82.82</v>
      </c>
      <c r="J75" s="121">
        <f t="shared" si="1"/>
        <v>165.64</v>
      </c>
      <c r="K75" s="127"/>
    </row>
    <row r="76" spans="1:11">
      <c r="A76" s="126"/>
      <c r="B76" s="119">
        <v>2</v>
      </c>
      <c r="C76" s="10" t="s">
        <v>797</v>
      </c>
      <c r="D76" s="130" t="s">
        <v>875</v>
      </c>
      <c r="E76" s="130" t="s">
        <v>729</v>
      </c>
      <c r="F76" s="151" t="s">
        <v>279</v>
      </c>
      <c r="G76" s="152"/>
      <c r="H76" s="11" t="s">
        <v>798</v>
      </c>
      <c r="I76" s="14">
        <v>123.48</v>
      </c>
      <c r="J76" s="121">
        <f t="shared" si="1"/>
        <v>246.96</v>
      </c>
      <c r="K76" s="127"/>
    </row>
    <row r="77" spans="1:11">
      <c r="A77" s="126"/>
      <c r="B77" s="119">
        <v>2</v>
      </c>
      <c r="C77" s="10" t="s">
        <v>799</v>
      </c>
      <c r="D77" s="130" t="s">
        <v>876</v>
      </c>
      <c r="E77" s="130" t="s">
        <v>800</v>
      </c>
      <c r="F77" s="151" t="s">
        <v>589</v>
      </c>
      <c r="G77" s="152"/>
      <c r="H77" s="11" t="s">
        <v>801</v>
      </c>
      <c r="I77" s="14">
        <v>25.88</v>
      </c>
      <c r="J77" s="121">
        <f t="shared" si="1"/>
        <v>51.76</v>
      </c>
      <c r="K77" s="127"/>
    </row>
    <row r="78" spans="1:11" ht="24">
      <c r="A78" s="126"/>
      <c r="B78" s="119">
        <v>1</v>
      </c>
      <c r="C78" s="10" t="s">
        <v>802</v>
      </c>
      <c r="D78" s="130" t="s">
        <v>802</v>
      </c>
      <c r="E78" s="130" t="s">
        <v>42</v>
      </c>
      <c r="F78" s="151" t="s">
        <v>277</v>
      </c>
      <c r="G78" s="152"/>
      <c r="H78" s="11" t="s">
        <v>803</v>
      </c>
      <c r="I78" s="14">
        <v>50.65</v>
      </c>
      <c r="J78" s="121">
        <f t="shared" si="1"/>
        <v>50.65</v>
      </c>
      <c r="K78" s="127"/>
    </row>
    <row r="79" spans="1:11" ht="24">
      <c r="A79" s="126"/>
      <c r="B79" s="119">
        <v>1</v>
      </c>
      <c r="C79" s="10" t="s">
        <v>804</v>
      </c>
      <c r="D79" s="130" t="s">
        <v>804</v>
      </c>
      <c r="E79" s="130" t="s">
        <v>40</v>
      </c>
      <c r="F79" s="151"/>
      <c r="G79" s="152"/>
      <c r="H79" s="11" t="s">
        <v>805</v>
      </c>
      <c r="I79" s="14">
        <v>36.6</v>
      </c>
      <c r="J79" s="121">
        <f t="shared" si="1"/>
        <v>36.6</v>
      </c>
      <c r="K79" s="127"/>
    </row>
    <row r="80" spans="1:11">
      <c r="A80" s="126"/>
      <c r="B80" s="119">
        <v>6</v>
      </c>
      <c r="C80" s="10" t="s">
        <v>806</v>
      </c>
      <c r="D80" s="130" t="s">
        <v>877</v>
      </c>
      <c r="E80" s="130" t="s">
        <v>300</v>
      </c>
      <c r="F80" s="151" t="s">
        <v>279</v>
      </c>
      <c r="G80" s="152"/>
      <c r="H80" s="11" t="s">
        <v>807</v>
      </c>
      <c r="I80" s="14">
        <v>25.51</v>
      </c>
      <c r="J80" s="121">
        <f t="shared" si="1"/>
        <v>153.06</v>
      </c>
      <c r="K80" s="127"/>
    </row>
    <row r="81" spans="1:11" ht="24">
      <c r="A81" s="126"/>
      <c r="B81" s="119">
        <v>2</v>
      </c>
      <c r="C81" s="10" t="s">
        <v>808</v>
      </c>
      <c r="D81" s="130" t="s">
        <v>878</v>
      </c>
      <c r="E81" s="130" t="s">
        <v>809</v>
      </c>
      <c r="F81" s="151" t="s">
        <v>279</v>
      </c>
      <c r="G81" s="152"/>
      <c r="H81" s="11" t="s">
        <v>810</v>
      </c>
      <c r="I81" s="14">
        <v>19.96</v>
      </c>
      <c r="J81" s="121">
        <f t="shared" si="1"/>
        <v>39.92</v>
      </c>
      <c r="K81" s="127"/>
    </row>
    <row r="82" spans="1:11" ht="24">
      <c r="A82" s="126"/>
      <c r="B82" s="119">
        <v>2</v>
      </c>
      <c r="C82" s="10" t="s">
        <v>808</v>
      </c>
      <c r="D82" s="130" t="s">
        <v>879</v>
      </c>
      <c r="E82" s="130" t="s">
        <v>320</v>
      </c>
      <c r="F82" s="151" t="s">
        <v>279</v>
      </c>
      <c r="G82" s="152"/>
      <c r="H82" s="11" t="s">
        <v>810</v>
      </c>
      <c r="I82" s="14">
        <v>27.36</v>
      </c>
      <c r="J82" s="121">
        <f t="shared" si="1"/>
        <v>54.72</v>
      </c>
      <c r="K82" s="127"/>
    </row>
    <row r="83" spans="1:11">
      <c r="A83" s="126"/>
      <c r="B83" s="119">
        <v>2</v>
      </c>
      <c r="C83" s="10" t="s">
        <v>811</v>
      </c>
      <c r="D83" s="130" t="s">
        <v>811</v>
      </c>
      <c r="E83" s="130" t="s">
        <v>30</v>
      </c>
      <c r="F83" s="151"/>
      <c r="G83" s="152"/>
      <c r="H83" s="11" t="s">
        <v>812</v>
      </c>
      <c r="I83" s="14">
        <v>8.8699999999999992</v>
      </c>
      <c r="J83" s="121">
        <f t="shared" si="1"/>
        <v>17.739999999999998</v>
      </c>
      <c r="K83" s="127"/>
    </row>
    <row r="84" spans="1:11">
      <c r="A84" s="126"/>
      <c r="B84" s="119">
        <v>2</v>
      </c>
      <c r="C84" s="10" t="s">
        <v>813</v>
      </c>
      <c r="D84" s="130" t="s">
        <v>813</v>
      </c>
      <c r="E84" s="130" t="s">
        <v>28</v>
      </c>
      <c r="F84" s="151"/>
      <c r="G84" s="152"/>
      <c r="H84" s="11" t="s">
        <v>814</v>
      </c>
      <c r="I84" s="14">
        <v>10.72</v>
      </c>
      <c r="J84" s="121">
        <f t="shared" si="1"/>
        <v>21.44</v>
      </c>
      <c r="K84" s="127"/>
    </row>
    <row r="85" spans="1:11">
      <c r="A85" s="126"/>
      <c r="B85" s="119">
        <v>2</v>
      </c>
      <c r="C85" s="10" t="s">
        <v>813</v>
      </c>
      <c r="D85" s="130" t="s">
        <v>813</v>
      </c>
      <c r="E85" s="130" t="s">
        <v>30</v>
      </c>
      <c r="F85" s="151"/>
      <c r="G85" s="152"/>
      <c r="H85" s="11" t="s">
        <v>814</v>
      </c>
      <c r="I85" s="14">
        <v>10.72</v>
      </c>
      <c r="J85" s="121">
        <f t="shared" si="1"/>
        <v>21.44</v>
      </c>
      <c r="K85" s="127"/>
    </row>
    <row r="86" spans="1:11">
      <c r="A86" s="126"/>
      <c r="B86" s="119">
        <v>2</v>
      </c>
      <c r="C86" s="10" t="s">
        <v>813</v>
      </c>
      <c r="D86" s="130" t="s">
        <v>813</v>
      </c>
      <c r="E86" s="130" t="s">
        <v>31</v>
      </c>
      <c r="F86" s="151"/>
      <c r="G86" s="152"/>
      <c r="H86" s="11" t="s">
        <v>814</v>
      </c>
      <c r="I86" s="14">
        <v>10.72</v>
      </c>
      <c r="J86" s="121">
        <f t="shared" ref="J86:J117" si="2">I86*B86</f>
        <v>21.44</v>
      </c>
      <c r="K86" s="127"/>
    </row>
    <row r="87" spans="1:11" ht="23.25" customHeight="1">
      <c r="A87" s="126"/>
      <c r="B87" s="119">
        <v>1</v>
      </c>
      <c r="C87" s="10" t="s">
        <v>815</v>
      </c>
      <c r="D87" s="130" t="s">
        <v>880</v>
      </c>
      <c r="E87" s="130" t="s">
        <v>237</v>
      </c>
      <c r="F87" s="151" t="s">
        <v>112</v>
      </c>
      <c r="G87" s="152"/>
      <c r="H87" s="11" t="s">
        <v>816</v>
      </c>
      <c r="I87" s="14">
        <v>31.06</v>
      </c>
      <c r="J87" s="121">
        <f t="shared" si="2"/>
        <v>31.06</v>
      </c>
      <c r="K87" s="127"/>
    </row>
    <row r="88" spans="1:11" ht="23.25" customHeight="1">
      <c r="A88" s="126"/>
      <c r="B88" s="119">
        <v>2</v>
      </c>
      <c r="C88" s="10" t="s">
        <v>815</v>
      </c>
      <c r="D88" s="130" t="s">
        <v>880</v>
      </c>
      <c r="E88" s="130" t="s">
        <v>237</v>
      </c>
      <c r="F88" s="151" t="s">
        <v>274</v>
      </c>
      <c r="G88" s="152"/>
      <c r="H88" s="11" t="s">
        <v>816</v>
      </c>
      <c r="I88" s="14">
        <v>31.06</v>
      </c>
      <c r="J88" s="121">
        <f t="shared" si="2"/>
        <v>62.12</v>
      </c>
      <c r="K88" s="127"/>
    </row>
    <row r="89" spans="1:11">
      <c r="A89" s="126"/>
      <c r="B89" s="119">
        <v>2</v>
      </c>
      <c r="C89" s="10" t="s">
        <v>817</v>
      </c>
      <c r="D89" s="130" t="s">
        <v>817</v>
      </c>
      <c r="E89" s="130" t="s">
        <v>28</v>
      </c>
      <c r="F89" s="151" t="s">
        <v>115</v>
      </c>
      <c r="G89" s="152"/>
      <c r="H89" s="11" t="s">
        <v>818</v>
      </c>
      <c r="I89" s="14">
        <v>5.18</v>
      </c>
      <c r="J89" s="121">
        <f t="shared" si="2"/>
        <v>10.36</v>
      </c>
      <c r="K89" s="127"/>
    </row>
    <row r="90" spans="1:11">
      <c r="A90" s="126"/>
      <c r="B90" s="119">
        <v>2</v>
      </c>
      <c r="C90" s="10" t="s">
        <v>817</v>
      </c>
      <c r="D90" s="130" t="s">
        <v>817</v>
      </c>
      <c r="E90" s="130" t="s">
        <v>30</v>
      </c>
      <c r="F90" s="151" t="s">
        <v>115</v>
      </c>
      <c r="G90" s="152"/>
      <c r="H90" s="11" t="s">
        <v>818</v>
      </c>
      <c r="I90" s="14">
        <v>5.18</v>
      </c>
      <c r="J90" s="121">
        <f t="shared" si="2"/>
        <v>10.36</v>
      </c>
      <c r="K90" s="127"/>
    </row>
    <row r="91" spans="1:11">
      <c r="A91" s="126"/>
      <c r="B91" s="119">
        <v>2</v>
      </c>
      <c r="C91" s="10" t="s">
        <v>817</v>
      </c>
      <c r="D91" s="130" t="s">
        <v>817</v>
      </c>
      <c r="E91" s="130" t="s">
        <v>31</v>
      </c>
      <c r="F91" s="151" t="s">
        <v>115</v>
      </c>
      <c r="G91" s="152"/>
      <c r="H91" s="11" t="s">
        <v>818</v>
      </c>
      <c r="I91" s="14">
        <v>5.18</v>
      </c>
      <c r="J91" s="121">
        <f t="shared" si="2"/>
        <v>10.36</v>
      </c>
      <c r="K91" s="127"/>
    </row>
    <row r="92" spans="1:11" ht="24">
      <c r="A92" s="126"/>
      <c r="B92" s="119">
        <v>16</v>
      </c>
      <c r="C92" s="10" t="s">
        <v>819</v>
      </c>
      <c r="D92" s="130" t="s">
        <v>819</v>
      </c>
      <c r="E92" s="130" t="s">
        <v>30</v>
      </c>
      <c r="F92" s="151" t="s">
        <v>279</v>
      </c>
      <c r="G92" s="152"/>
      <c r="H92" s="11" t="s">
        <v>820</v>
      </c>
      <c r="I92" s="14">
        <v>21.81</v>
      </c>
      <c r="J92" s="121">
        <f t="shared" si="2"/>
        <v>348.96</v>
      </c>
      <c r="K92" s="127"/>
    </row>
    <row r="93" spans="1:11" ht="24">
      <c r="A93" s="126"/>
      <c r="B93" s="119">
        <v>24</v>
      </c>
      <c r="C93" s="10" t="s">
        <v>821</v>
      </c>
      <c r="D93" s="130" t="s">
        <v>821</v>
      </c>
      <c r="E93" s="130" t="s">
        <v>822</v>
      </c>
      <c r="F93" s="151"/>
      <c r="G93" s="152"/>
      <c r="H93" s="11" t="s">
        <v>823</v>
      </c>
      <c r="I93" s="14">
        <v>5.18</v>
      </c>
      <c r="J93" s="121">
        <f t="shared" si="2"/>
        <v>124.32</v>
      </c>
      <c r="K93" s="127"/>
    </row>
    <row r="94" spans="1:11" ht="24">
      <c r="A94" s="126"/>
      <c r="B94" s="119">
        <v>2</v>
      </c>
      <c r="C94" s="10" t="s">
        <v>119</v>
      </c>
      <c r="D94" s="130" t="s">
        <v>119</v>
      </c>
      <c r="E94" s="130" t="s">
        <v>271</v>
      </c>
      <c r="F94" s="151"/>
      <c r="G94" s="152"/>
      <c r="H94" s="11" t="s">
        <v>824</v>
      </c>
      <c r="I94" s="14">
        <v>18.12</v>
      </c>
      <c r="J94" s="121">
        <f t="shared" si="2"/>
        <v>36.24</v>
      </c>
      <c r="K94" s="127"/>
    </row>
    <row r="95" spans="1:11" ht="24">
      <c r="A95" s="126"/>
      <c r="B95" s="119">
        <v>102</v>
      </c>
      <c r="C95" s="10" t="s">
        <v>825</v>
      </c>
      <c r="D95" s="130" t="s">
        <v>825</v>
      </c>
      <c r="E95" s="130"/>
      <c r="F95" s="151"/>
      <c r="G95" s="152"/>
      <c r="H95" s="11" t="s">
        <v>826</v>
      </c>
      <c r="I95" s="14">
        <v>5.18</v>
      </c>
      <c r="J95" s="121">
        <f t="shared" si="2"/>
        <v>528.36</v>
      </c>
      <c r="K95" s="127"/>
    </row>
    <row r="96" spans="1:11" ht="24">
      <c r="A96" s="126"/>
      <c r="B96" s="119">
        <v>2</v>
      </c>
      <c r="C96" s="10" t="s">
        <v>827</v>
      </c>
      <c r="D96" s="130" t="s">
        <v>827</v>
      </c>
      <c r="E96" s="130" t="s">
        <v>279</v>
      </c>
      <c r="F96" s="151" t="s">
        <v>274</v>
      </c>
      <c r="G96" s="152"/>
      <c r="H96" s="11" t="s">
        <v>828</v>
      </c>
      <c r="I96" s="14">
        <v>16.27</v>
      </c>
      <c r="J96" s="121">
        <f t="shared" si="2"/>
        <v>32.54</v>
      </c>
      <c r="K96" s="127"/>
    </row>
    <row r="97" spans="1:11">
      <c r="A97" s="126"/>
      <c r="B97" s="119">
        <v>4</v>
      </c>
      <c r="C97" s="10" t="s">
        <v>829</v>
      </c>
      <c r="D97" s="130" t="s">
        <v>829</v>
      </c>
      <c r="E97" s="130" t="s">
        <v>30</v>
      </c>
      <c r="F97" s="151" t="s">
        <v>278</v>
      </c>
      <c r="G97" s="152"/>
      <c r="H97" s="11" t="s">
        <v>830</v>
      </c>
      <c r="I97" s="14">
        <v>73.569999999999993</v>
      </c>
      <c r="J97" s="121">
        <f t="shared" si="2"/>
        <v>294.27999999999997</v>
      </c>
      <c r="K97" s="127"/>
    </row>
    <row r="98" spans="1:11">
      <c r="A98" s="126"/>
      <c r="B98" s="119">
        <v>2</v>
      </c>
      <c r="C98" s="10" t="s">
        <v>73</v>
      </c>
      <c r="D98" s="130" t="s">
        <v>73</v>
      </c>
      <c r="E98" s="130" t="s">
        <v>31</v>
      </c>
      <c r="F98" s="151" t="s">
        <v>278</v>
      </c>
      <c r="G98" s="152"/>
      <c r="H98" s="11" t="s">
        <v>831</v>
      </c>
      <c r="I98" s="14">
        <v>71.72</v>
      </c>
      <c r="J98" s="121">
        <f t="shared" si="2"/>
        <v>143.44</v>
      </c>
      <c r="K98" s="127"/>
    </row>
    <row r="99" spans="1:11" ht="24">
      <c r="A99" s="126"/>
      <c r="B99" s="119">
        <v>2</v>
      </c>
      <c r="C99" s="10" t="s">
        <v>832</v>
      </c>
      <c r="D99" s="130" t="s">
        <v>832</v>
      </c>
      <c r="E99" s="130" t="s">
        <v>31</v>
      </c>
      <c r="F99" s="151" t="s">
        <v>278</v>
      </c>
      <c r="G99" s="152"/>
      <c r="H99" s="11" t="s">
        <v>833</v>
      </c>
      <c r="I99" s="14">
        <v>21.81</v>
      </c>
      <c r="J99" s="121">
        <f t="shared" si="2"/>
        <v>43.62</v>
      </c>
      <c r="K99" s="127"/>
    </row>
    <row r="100" spans="1:11">
      <c r="A100" s="126"/>
      <c r="B100" s="119">
        <v>2</v>
      </c>
      <c r="C100" s="10" t="s">
        <v>834</v>
      </c>
      <c r="D100" s="130" t="s">
        <v>881</v>
      </c>
      <c r="E100" s="130" t="s">
        <v>783</v>
      </c>
      <c r="F100" s="151" t="s">
        <v>644</v>
      </c>
      <c r="G100" s="152"/>
      <c r="H100" s="11" t="s">
        <v>835</v>
      </c>
      <c r="I100" s="14">
        <v>18.12</v>
      </c>
      <c r="J100" s="121">
        <f t="shared" si="2"/>
        <v>36.24</v>
      </c>
      <c r="K100" s="127"/>
    </row>
    <row r="101" spans="1:11">
      <c r="A101" s="126"/>
      <c r="B101" s="119">
        <v>2</v>
      </c>
      <c r="C101" s="10" t="s">
        <v>834</v>
      </c>
      <c r="D101" s="130" t="s">
        <v>882</v>
      </c>
      <c r="E101" s="130" t="s">
        <v>836</v>
      </c>
      <c r="F101" s="151" t="s">
        <v>644</v>
      </c>
      <c r="G101" s="152"/>
      <c r="H101" s="11" t="s">
        <v>835</v>
      </c>
      <c r="I101" s="14">
        <v>19.59</v>
      </c>
      <c r="J101" s="121">
        <f t="shared" si="2"/>
        <v>39.18</v>
      </c>
      <c r="K101" s="127"/>
    </row>
    <row r="102" spans="1:11">
      <c r="A102" s="126"/>
      <c r="B102" s="119">
        <v>2</v>
      </c>
      <c r="C102" s="10" t="s">
        <v>837</v>
      </c>
      <c r="D102" s="130" t="s">
        <v>837</v>
      </c>
      <c r="E102" s="130" t="s">
        <v>31</v>
      </c>
      <c r="F102" s="151"/>
      <c r="G102" s="152"/>
      <c r="H102" s="11" t="s">
        <v>838</v>
      </c>
      <c r="I102" s="14">
        <v>9.61</v>
      </c>
      <c r="J102" s="121">
        <f t="shared" si="2"/>
        <v>19.22</v>
      </c>
      <c r="K102" s="127"/>
    </row>
    <row r="103" spans="1:11" ht="24">
      <c r="A103" s="126"/>
      <c r="B103" s="119">
        <v>2</v>
      </c>
      <c r="C103" s="10" t="s">
        <v>839</v>
      </c>
      <c r="D103" s="130" t="s">
        <v>839</v>
      </c>
      <c r="E103" s="130" t="s">
        <v>28</v>
      </c>
      <c r="F103" s="151" t="s">
        <v>279</v>
      </c>
      <c r="G103" s="152"/>
      <c r="H103" s="11" t="s">
        <v>840</v>
      </c>
      <c r="I103" s="14">
        <v>21.81</v>
      </c>
      <c r="J103" s="121">
        <f t="shared" si="2"/>
        <v>43.62</v>
      </c>
      <c r="K103" s="127"/>
    </row>
    <row r="104" spans="1:11" ht="24">
      <c r="A104" s="126"/>
      <c r="B104" s="119">
        <v>2</v>
      </c>
      <c r="C104" s="10" t="s">
        <v>839</v>
      </c>
      <c r="D104" s="130" t="s">
        <v>839</v>
      </c>
      <c r="E104" s="130" t="s">
        <v>31</v>
      </c>
      <c r="F104" s="151" t="s">
        <v>279</v>
      </c>
      <c r="G104" s="152"/>
      <c r="H104" s="11" t="s">
        <v>840</v>
      </c>
      <c r="I104" s="14">
        <v>21.81</v>
      </c>
      <c r="J104" s="121">
        <f t="shared" si="2"/>
        <v>43.62</v>
      </c>
      <c r="K104" s="127"/>
    </row>
    <row r="105" spans="1:11" ht="13.5" customHeight="1">
      <c r="A105" s="126"/>
      <c r="B105" s="119">
        <v>2</v>
      </c>
      <c r="C105" s="10" t="s">
        <v>841</v>
      </c>
      <c r="D105" s="130" t="s">
        <v>883</v>
      </c>
      <c r="E105" s="130" t="s">
        <v>30</v>
      </c>
      <c r="F105" s="151"/>
      <c r="G105" s="152"/>
      <c r="H105" s="11" t="s">
        <v>842</v>
      </c>
      <c r="I105" s="14">
        <v>36.6</v>
      </c>
      <c r="J105" s="121">
        <f t="shared" si="2"/>
        <v>73.2</v>
      </c>
      <c r="K105" s="127"/>
    </row>
    <row r="106" spans="1:11" ht="13.5" customHeight="1">
      <c r="A106" s="126"/>
      <c r="B106" s="119">
        <v>2</v>
      </c>
      <c r="C106" s="10" t="s">
        <v>843</v>
      </c>
      <c r="D106" s="130" t="s">
        <v>843</v>
      </c>
      <c r="E106" s="130" t="s">
        <v>657</v>
      </c>
      <c r="F106" s="151"/>
      <c r="G106" s="152"/>
      <c r="H106" s="11" t="s">
        <v>844</v>
      </c>
      <c r="I106" s="14">
        <v>36.6</v>
      </c>
      <c r="J106" s="121">
        <f t="shared" si="2"/>
        <v>73.2</v>
      </c>
      <c r="K106" s="127"/>
    </row>
    <row r="107" spans="1:11" ht="24">
      <c r="A107" s="126"/>
      <c r="B107" s="119">
        <v>2</v>
      </c>
      <c r="C107" s="10" t="s">
        <v>845</v>
      </c>
      <c r="D107" s="130" t="s">
        <v>845</v>
      </c>
      <c r="E107" s="130" t="s">
        <v>30</v>
      </c>
      <c r="F107" s="151"/>
      <c r="G107" s="152"/>
      <c r="H107" s="11" t="s">
        <v>846</v>
      </c>
      <c r="I107" s="14">
        <v>69.14</v>
      </c>
      <c r="J107" s="121">
        <f t="shared" si="2"/>
        <v>138.28</v>
      </c>
      <c r="K107" s="127"/>
    </row>
    <row r="108" spans="1:11" ht="11.25" customHeight="1">
      <c r="A108" s="126"/>
      <c r="B108" s="119">
        <v>2</v>
      </c>
      <c r="C108" s="10" t="s">
        <v>847</v>
      </c>
      <c r="D108" s="130" t="s">
        <v>847</v>
      </c>
      <c r="E108" s="130" t="s">
        <v>72</v>
      </c>
      <c r="F108" s="151"/>
      <c r="G108" s="152"/>
      <c r="H108" s="11" t="s">
        <v>848</v>
      </c>
      <c r="I108" s="14">
        <v>43.26</v>
      </c>
      <c r="J108" s="121">
        <f t="shared" si="2"/>
        <v>86.52</v>
      </c>
      <c r="K108" s="127"/>
    </row>
    <row r="109" spans="1:11" ht="11.25" customHeight="1">
      <c r="A109" s="126"/>
      <c r="B109" s="119">
        <v>2</v>
      </c>
      <c r="C109" s="10" t="s">
        <v>847</v>
      </c>
      <c r="D109" s="130" t="s">
        <v>847</v>
      </c>
      <c r="E109" s="130" t="s">
        <v>31</v>
      </c>
      <c r="F109" s="151"/>
      <c r="G109" s="152"/>
      <c r="H109" s="11" t="s">
        <v>848</v>
      </c>
      <c r="I109" s="14">
        <v>43.26</v>
      </c>
      <c r="J109" s="121">
        <f t="shared" si="2"/>
        <v>86.52</v>
      </c>
      <c r="K109" s="127"/>
    </row>
    <row r="110" spans="1:11" ht="11.25" customHeight="1">
      <c r="A110" s="126"/>
      <c r="B110" s="119">
        <v>2</v>
      </c>
      <c r="C110" s="10" t="s">
        <v>847</v>
      </c>
      <c r="D110" s="130" t="s">
        <v>847</v>
      </c>
      <c r="E110" s="130" t="s">
        <v>32</v>
      </c>
      <c r="F110" s="151"/>
      <c r="G110" s="152"/>
      <c r="H110" s="11" t="s">
        <v>848</v>
      </c>
      <c r="I110" s="14">
        <v>43.26</v>
      </c>
      <c r="J110" s="121">
        <f t="shared" si="2"/>
        <v>86.52</v>
      </c>
      <c r="K110" s="127"/>
    </row>
    <row r="111" spans="1:11">
      <c r="A111" s="126"/>
      <c r="B111" s="119">
        <v>2</v>
      </c>
      <c r="C111" s="10" t="s">
        <v>849</v>
      </c>
      <c r="D111" s="130" t="s">
        <v>849</v>
      </c>
      <c r="E111" s="130" t="s">
        <v>72</v>
      </c>
      <c r="F111" s="151"/>
      <c r="G111" s="152"/>
      <c r="H111" s="11" t="s">
        <v>850</v>
      </c>
      <c r="I111" s="14">
        <v>36.6</v>
      </c>
      <c r="J111" s="121">
        <f t="shared" si="2"/>
        <v>73.2</v>
      </c>
      <c r="K111" s="127"/>
    </row>
    <row r="112" spans="1:11" ht="24">
      <c r="A112" s="126"/>
      <c r="B112" s="119">
        <v>4</v>
      </c>
      <c r="C112" s="10" t="s">
        <v>851</v>
      </c>
      <c r="D112" s="130" t="s">
        <v>851</v>
      </c>
      <c r="E112" s="130" t="s">
        <v>31</v>
      </c>
      <c r="F112" s="151"/>
      <c r="G112" s="152"/>
      <c r="H112" s="11" t="s">
        <v>852</v>
      </c>
      <c r="I112" s="14">
        <v>49.54</v>
      </c>
      <c r="J112" s="121">
        <f t="shared" si="2"/>
        <v>198.16</v>
      </c>
      <c r="K112" s="127"/>
    </row>
    <row r="113" spans="1:11" ht="24">
      <c r="A113" s="126"/>
      <c r="B113" s="119">
        <v>2</v>
      </c>
      <c r="C113" s="10" t="s">
        <v>851</v>
      </c>
      <c r="D113" s="130" t="s">
        <v>851</v>
      </c>
      <c r="E113" s="130" t="s">
        <v>34</v>
      </c>
      <c r="F113" s="151"/>
      <c r="G113" s="152"/>
      <c r="H113" s="11" t="s">
        <v>852</v>
      </c>
      <c r="I113" s="14">
        <v>49.54</v>
      </c>
      <c r="J113" s="121">
        <f t="shared" si="2"/>
        <v>99.08</v>
      </c>
      <c r="K113" s="127"/>
    </row>
    <row r="114" spans="1:11" ht="24">
      <c r="A114" s="126"/>
      <c r="B114" s="119">
        <v>1</v>
      </c>
      <c r="C114" s="10" t="s">
        <v>853</v>
      </c>
      <c r="D114" s="130" t="s">
        <v>853</v>
      </c>
      <c r="E114" s="130" t="s">
        <v>31</v>
      </c>
      <c r="F114" s="151" t="s">
        <v>115</v>
      </c>
      <c r="G114" s="152"/>
      <c r="H114" s="11" t="s">
        <v>854</v>
      </c>
      <c r="I114" s="14">
        <v>28.84</v>
      </c>
      <c r="J114" s="121">
        <f t="shared" si="2"/>
        <v>28.84</v>
      </c>
      <c r="K114" s="127"/>
    </row>
    <row r="115" spans="1:11" ht="24">
      <c r="A115" s="126"/>
      <c r="B115" s="119">
        <v>1</v>
      </c>
      <c r="C115" s="10" t="s">
        <v>855</v>
      </c>
      <c r="D115" s="130" t="s">
        <v>855</v>
      </c>
      <c r="E115" s="130" t="s">
        <v>269</v>
      </c>
      <c r="F115" s="151"/>
      <c r="G115" s="152"/>
      <c r="H115" s="11" t="s">
        <v>856</v>
      </c>
      <c r="I115" s="14">
        <v>136.79</v>
      </c>
      <c r="J115" s="121">
        <f t="shared" si="2"/>
        <v>136.79</v>
      </c>
      <c r="K115" s="127"/>
    </row>
    <row r="116" spans="1:11" ht="24">
      <c r="A116" s="126"/>
      <c r="B116" s="119">
        <v>1</v>
      </c>
      <c r="C116" s="10" t="s">
        <v>857</v>
      </c>
      <c r="D116" s="130" t="s">
        <v>857</v>
      </c>
      <c r="E116" s="130"/>
      <c r="F116" s="151"/>
      <c r="G116" s="152"/>
      <c r="H116" s="11" t="s">
        <v>858</v>
      </c>
      <c r="I116" s="14">
        <v>196.32</v>
      </c>
      <c r="J116" s="121">
        <f t="shared" si="2"/>
        <v>196.32</v>
      </c>
      <c r="K116" s="127"/>
    </row>
    <row r="117" spans="1:11" ht="24">
      <c r="A117" s="126"/>
      <c r="B117" s="119">
        <v>1</v>
      </c>
      <c r="C117" s="10" t="s">
        <v>859</v>
      </c>
      <c r="D117" s="130" t="s">
        <v>859</v>
      </c>
      <c r="E117" s="130" t="s">
        <v>860</v>
      </c>
      <c r="F117" s="151"/>
      <c r="G117" s="152"/>
      <c r="H117" s="11" t="s">
        <v>861</v>
      </c>
      <c r="I117" s="14">
        <v>23.66</v>
      </c>
      <c r="J117" s="121">
        <f t="shared" si="2"/>
        <v>23.66</v>
      </c>
      <c r="K117" s="127"/>
    </row>
    <row r="118" spans="1:11" ht="24">
      <c r="A118" s="126"/>
      <c r="B118" s="119">
        <v>1</v>
      </c>
      <c r="C118" s="10" t="s">
        <v>862</v>
      </c>
      <c r="D118" s="130" t="s">
        <v>862</v>
      </c>
      <c r="E118" s="130" t="s">
        <v>279</v>
      </c>
      <c r="F118" s="151"/>
      <c r="G118" s="152"/>
      <c r="H118" s="11" t="s">
        <v>863</v>
      </c>
      <c r="I118" s="14">
        <v>23.66</v>
      </c>
      <c r="J118" s="121">
        <f t="shared" ref="J118:J120" si="3">I118*B118</f>
        <v>23.66</v>
      </c>
      <c r="K118" s="127"/>
    </row>
    <row r="119" spans="1:11" ht="24">
      <c r="A119" s="126"/>
      <c r="B119" s="119">
        <v>3</v>
      </c>
      <c r="C119" s="10" t="s">
        <v>864</v>
      </c>
      <c r="D119" s="130" t="s">
        <v>864</v>
      </c>
      <c r="E119" s="130" t="s">
        <v>277</v>
      </c>
      <c r="F119" s="151"/>
      <c r="G119" s="152"/>
      <c r="H119" s="11" t="s">
        <v>865</v>
      </c>
      <c r="I119" s="14">
        <v>144.19</v>
      </c>
      <c r="J119" s="121">
        <f t="shared" si="3"/>
        <v>432.57</v>
      </c>
      <c r="K119" s="127"/>
    </row>
    <row r="120" spans="1:11" ht="24">
      <c r="A120" s="126"/>
      <c r="B120" s="120">
        <v>1</v>
      </c>
      <c r="C120" s="12" t="s">
        <v>866</v>
      </c>
      <c r="D120" s="131" t="s">
        <v>866</v>
      </c>
      <c r="E120" s="131" t="s">
        <v>30</v>
      </c>
      <c r="F120" s="153" t="s">
        <v>279</v>
      </c>
      <c r="G120" s="154"/>
      <c r="H120" s="13" t="s">
        <v>867</v>
      </c>
      <c r="I120" s="15">
        <v>121.27</v>
      </c>
      <c r="J120" s="122">
        <f t="shared" si="3"/>
        <v>121.27</v>
      </c>
      <c r="K120" s="127"/>
    </row>
    <row r="121" spans="1:11" ht="13.5" thickBot="1">
      <c r="A121" s="126"/>
      <c r="B121" s="138"/>
      <c r="C121" s="138"/>
      <c r="D121" s="138"/>
      <c r="E121" s="138"/>
      <c r="F121" s="138"/>
      <c r="G121" s="138"/>
      <c r="H121" s="138"/>
      <c r="I121" s="139" t="s">
        <v>261</v>
      </c>
      <c r="J121" s="140">
        <f>SUM(J22:J120)</f>
        <v>8538.3299999999963</v>
      </c>
      <c r="K121" s="127"/>
    </row>
    <row r="122" spans="1:11">
      <c r="A122" s="126"/>
      <c r="B122" s="138"/>
      <c r="C122" s="149" t="s">
        <v>898</v>
      </c>
      <c r="D122" s="148"/>
      <c r="E122" s="148"/>
      <c r="F122" s="147"/>
      <c r="G122" s="146"/>
      <c r="H122" s="138"/>
      <c r="I122" s="139" t="s">
        <v>896</v>
      </c>
      <c r="J122" s="140">
        <f>J121*-0.4</f>
        <v>-3415.3319999999985</v>
      </c>
      <c r="K122" s="127"/>
    </row>
    <row r="123" spans="1:11" ht="13.5" outlineLevel="1" thickBot="1">
      <c r="A123" s="126"/>
      <c r="B123" s="138"/>
      <c r="C123" s="145" t="s">
        <v>899</v>
      </c>
      <c r="D123" s="144">
        <v>44671</v>
      </c>
      <c r="E123" s="144">
        <f>J14+90</f>
        <v>45299</v>
      </c>
      <c r="F123" s="143"/>
      <c r="G123" s="142"/>
      <c r="H123" s="138"/>
      <c r="I123" s="139" t="s">
        <v>897</v>
      </c>
      <c r="J123" s="140">
        <v>0</v>
      </c>
      <c r="K123" s="127"/>
    </row>
    <row r="124" spans="1:11">
      <c r="A124" s="126"/>
      <c r="B124" s="138"/>
      <c r="C124" s="138"/>
      <c r="D124" s="138"/>
      <c r="E124" s="138"/>
      <c r="F124" s="138"/>
      <c r="G124" s="138"/>
      <c r="H124" s="138"/>
      <c r="I124" s="139" t="s">
        <v>263</v>
      </c>
      <c r="J124" s="140">
        <f>SUM(J121:J123)</f>
        <v>5122.9979999999978</v>
      </c>
      <c r="K124" s="127"/>
    </row>
    <row r="125" spans="1:11">
      <c r="A125" s="6"/>
      <c r="B125" s="7"/>
      <c r="C125" s="7"/>
      <c r="D125" s="7"/>
      <c r="E125" s="7"/>
      <c r="F125" s="7"/>
      <c r="G125" s="7"/>
      <c r="H125" s="7" t="s">
        <v>900</v>
      </c>
      <c r="I125" s="7"/>
      <c r="J125" s="7"/>
      <c r="K125" s="8"/>
    </row>
    <row r="127" spans="1:11">
      <c r="H127" s="1" t="s">
        <v>888</v>
      </c>
      <c r="I127" s="103">
        <f>'Tax Invoice'!E14</f>
        <v>1</v>
      </c>
    </row>
    <row r="128" spans="1:11">
      <c r="H128" s="1" t="s">
        <v>711</v>
      </c>
      <c r="I128" s="103">
        <v>34.74</v>
      </c>
    </row>
    <row r="129" spans="8:9">
      <c r="H129" s="1" t="s">
        <v>714</v>
      </c>
      <c r="I129" s="103">
        <f>I131/I128</f>
        <v>245.77806563039712</v>
      </c>
    </row>
    <row r="130" spans="8:9">
      <c r="H130" s="1" t="s">
        <v>715</v>
      </c>
      <c r="I130" s="103">
        <f>I132/I128</f>
        <v>147.46683937823826</v>
      </c>
    </row>
    <row r="131" spans="8:9">
      <c r="H131" s="1" t="s">
        <v>712</v>
      </c>
      <c r="I131" s="103">
        <f>J121*I127</f>
        <v>8538.3299999999963</v>
      </c>
    </row>
    <row r="132" spans="8:9">
      <c r="H132" s="1" t="s">
        <v>713</v>
      </c>
      <c r="I132" s="103">
        <f>J124*I127</f>
        <v>5122.9979999999978</v>
      </c>
    </row>
  </sheetData>
  <mergeCells count="103">
    <mergeCell ref="F27:G27"/>
    <mergeCell ref="F28:G28"/>
    <mergeCell ref="F29:G29"/>
    <mergeCell ref="F30:G30"/>
    <mergeCell ref="F31:G31"/>
    <mergeCell ref="J10:J11"/>
    <mergeCell ref="J14:J15"/>
    <mergeCell ref="F20:G20"/>
    <mergeCell ref="F21:G21"/>
    <mergeCell ref="F22:G22"/>
    <mergeCell ref="F23:G23"/>
    <mergeCell ref="F24:G24"/>
    <mergeCell ref="F25:G25"/>
    <mergeCell ref="F26:G26"/>
    <mergeCell ref="F37:G37"/>
    <mergeCell ref="F38:G38"/>
    <mergeCell ref="F39:G39"/>
    <mergeCell ref="F40:G40"/>
    <mergeCell ref="F41:G41"/>
    <mergeCell ref="F32:G32"/>
    <mergeCell ref="F33:G33"/>
    <mergeCell ref="F34:G34"/>
    <mergeCell ref="F35:G35"/>
    <mergeCell ref="F36:G36"/>
    <mergeCell ref="F47:G47"/>
    <mergeCell ref="F48:G48"/>
    <mergeCell ref="F49:G49"/>
    <mergeCell ref="F50:G50"/>
    <mergeCell ref="F51:G51"/>
    <mergeCell ref="F42:G42"/>
    <mergeCell ref="F43:G43"/>
    <mergeCell ref="F44:G44"/>
    <mergeCell ref="F45:G45"/>
    <mergeCell ref="F46:G46"/>
    <mergeCell ref="F57:G57"/>
    <mergeCell ref="F58:G58"/>
    <mergeCell ref="F59:G59"/>
    <mergeCell ref="F60:G60"/>
    <mergeCell ref="F61:G61"/>
    <mergeCell ref="F52:G52"/>
    <mergeCell ref="F53:G53"/>
    <mergeCell ref="F54:G54"/>
    <mergeCell ref="F55:G55"/>
    <mergeCell ref="F56:G56"/>
    <mergeCell ref="F67:G67"/>
    <mergeCell ref="F68:G68"/>
    <mergeCell ref="F69:G69"/>
    <mergeCell ref="F70:G70"/>
    <mergeCell ref="F71:G71"/>
    <mergeCell ref="F62:G62"/>
    <mergeCell ref="F63:G63"/>
    <mergeCell ref="F64:G64"/>
    <mergeCell ref="F65:G65"/>
    <mergeCell ref="F66:G66"/>
    <mergeCell ref="F77:G77"/>
    <mergeCell ref="F78:G78"/>
    <mergeCell ref="F79:G79"/>
    <mergeCell ref="F80:G80"/>
    <mergeCell ref="F81:G81"/>
    <mergeCell ref="F72:G72"/>
    <mergeCell ref="F73:G73"/>
    <mergeCell ref="F74:G74"/>
    <mergeCell ref="F75:G75"/>
    <mergeCell ref="F76:G76"/>
    <mergeCell ref="F87:G87"/>
    <mergeCell ref="F88:G88"/>
    <mergeCell ref="F89:G89"/>
    <mergeCell ref="F90:G90"/>
    <mergeCell ref="F91:G91"/>
    <mergeCell ref="F82:G82"/>
    <mergeCell ref="F83:G83"/>
    <mergeCell ref="F84:G84"/>
    <mergeCell ref="F85:G85"/>
    <mergeCell ref="F86:G86"/>
    <mergeCell ref="F97:G97"/>
    <mergeCell ref="F98:G98"/>
    <mergeCell ref="F99:G99"/>
    <mergeCell ref="F100:G100"/>
    <mergeCell ref="F101:G101"/>
    <mergeCell ref="F92:G92"/>
    <mergeCell ref="F93:G93"/>
    <mergeCell ref="F94:G94"/>
    <mergeCell ref="F95:G95"/>
    <mergeCell ref="F96:G96"/>
    <mergeCell ref="F107:G107"/>
    <mergeCell ref="F108:G108"/>
    <mergeCell ref="F109:G109"/>
    <mergeCell ref="F110:G110"/>
    <mergeCell ref="F111:G111"/>
    <mergeCell ref="F102:G102"/>
    <mergeCell ref="F103:G103"/>
    <mergeCell ref="F104:G104"/>
    <mergeCell ref="F105:G105"/>
    <mergeCell ref="F106:G106"/>
    <mergeCell ref="F117:G117"/>
    <mergeCell ref="F118:G118"/>
    <mergeCell ref="F119:G119"/>
    <mergeCell ref="F120:G120"/>
    <mergeCell ref="F112:G112"/>
    <mergeCell ref="F113:G113"/>
    <mergeCell ref="F114:G114"/>
    <mergeCell ref="F115:G115"/>
    <mergeCell ref="F116:G116"/>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20"/>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507</v>
      </c>
      <c r="O1" t="s">
        <v>149</v>
      </c>
      <c r="T1" t="s">
        <v>261</v>
      </c>
      <c r="U1">
        <v>8538.3299999999963</v>
      </c>
    </row>
    <row r="2" spans="1:21" ht="15.75">
      <c r="A2" s="126"/>
      <c r="B2" s="136" t="s">
        <v>139</v>
      </c>
      <c r="C2" s="132"/>
      <c r="D2" s="132"/>
      <c r="E2" s="132"/>
      <c r="F2" s="132"/>
      <c r="G2" s="132"/>
      <c r="H2" s="132"/>
      <c r="I2" s="137" t="s">
        <v>145</v>
      </c>
      <c r="J2" s="127"/>
      <c r="T2" t="s">
        <v>190</v>
      </c>
      <c r="U2">
        <v>739.43</v>
      </c>
    </row>
    <row r="3" spans="1:21">
      <c r="A3" s="126"/>
      <c r="B3" s="133" t="s">
        <v>140</v>
      </c>
      <c r="C3" s="132"/>
      <c r="D3" s="132"/>
      <c r="E3" s="132"/>
      <c r="F3" s="132"/>
      <c r="G3" s="132"/>
      <c r="H3" s="132"/>
      <c r="I3" s="132"/>
      <c r="J3" s="127"/>
      <c r="T3" t="s">
        <v>191</v>
      </c>
    </row>
    <row r="4" spans="1:21">
      <c r="A4" s="126"/>
      <c r="B4" s="133" t="s">
        <v>141</v>
      </c>
      <c r="C4" s="132"/>
      <c r="D4" s="132"/>
      <c r="E4" s="132"/>
      <c r="F4" s="132"/>
      <c r="G4" s="132"/>
      <c r="H4" s="132"/>
      <c r="I4" s="132"/>
      <c r="J4" s="127"/>
      <c r="T4" t="s">
        <v>263</v>
      </c>
      <c r="U4">
        <v>9277.7599999999966</v>
      </c>
    </row>
    <row r="5" spans="1:21">
      <c r="A5" s="126"/>
      <c r="B5" s="133" t="s">
        <v>142</v>
      </c>
      <c r="C5" s="132"/>
      <c r="D5" s="132"/>
      <c r="E5" s="132"/>
      <c r="F5" s="132"/>
      <c r="G5" s="132"/>
      <c r="H5" s="132"/>
      <c r="I5" s="132"/>
      <c r="J5" s="127"/>
      <c r="S5" t="s">
        <v>884</v>
      </c>
    </row>
    <row r="6" spans="1:21">
      <c r="A6" s="126"/>
      <c r="B6" s="133" t="s">
        <v>143</v>
      </c>
      <c r="C6" s="132"/>
      <c r="D6" s="132"/>
      <c r="E6" s="132"/>
      <c r="F6" s="132"/>
      <c r="G6" s="132"/>
      <c r="H6" s="132"/>
      <c r="I6" s="132"/>
      <c r="J6" s="127"/>
    </row>
    <row r="7" spans="1:21">
      <c r="A7" s="126"/>
      <c r="B7" s="133"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716</v>
      </c>
      <c r="C10" s="132"/>
      <c r="D10" s="132"/>
      <c r="E10" s="127"/>
      <c r="F10" s="128"/>
      <c r="G10" s="128" t="s">
        <v>716</v>
      </c>
      <c r="H10" s="132"/>
      <c r="I10" s="155"/>
      <c r="J10" s="127"/>
    </row>
    <row r="11" spans="1:21">
      <c r="A11" s="126"/>
      <c r="B11" s="126" t="s">
        <v>717</v>
      </c>
      <c r="C11" s="132"/>
      <c r="D11" s="132"/>
      <c r="E11" s="127"/>
      <c r="F11" s="128"/>
      <c r="G11" s="128" t="s">
        <v>717</v>
      </c>
      <c r="H11" s="132"/>
      <c r="I11" s="156"/>
      <c r="J11" s="127"/>
    </row>
    <row r="12" spans="1:21">
      <c r="A12" s="126"/>
      <c r="B12" s="126" t="s">
        <v>718</v>
      </c>
      <c r="C12" s="132"/>
      <c r="D12" s="132"/>
      <c r="E12" s="127"/>
      <c r="F12" s="128"/>
      <c r="G12" s="128" t="s">
        <v>718</v>
      </c>
      <c r="H12" s="132"/>
      <c r="I12" s="132"/>
      <c r="J12" s="127"/>
    </row>
    <row r="13" spans="1:21">
      <c r="A13" s="126"/>
      <c r="B13" s="126" t="s">
        <v>719</v>
      </c>
      <c r="C13" s="132"/>
      <c r="D13" s="132"/>
      <c r="E13" s="127"/>
      <c r="F13" s="128"/>
      <c r="G13" s="128" t="s">
        <v>719</v>
      </c>
      <c r="H13" s="132"/>
      <c r="I13" s="111" t="s">
        <v>16</v>
      </c>
      <c r="J13" s="127"/>
    </row>
    <row r="14" spans="1:21">
      <c r="A14" s="126"/>
      <c r="B14" s="126" t="s">
        <v>157</v>
      </c>
      <c r="C14" s="132"/>
      <c r="D14" s="132"/>
      <c r="E14" s="127"/>
      <c r="F14" s="128"/>
      <c r="G14" s="128" t="s">
        <v>157</v>
      </c>
      <c r="H14" s="132"/>
      <c r="I14" s="163">
        <v>45179</v>
      </c>
      <c r="J14" s="127"/>
    </row>
    <row r="15" spans="1:21">
      <c r="A15" s="126"/>
      <c r="B15" s="6" t="s">
        <v>11</v>
      </c>
      <c r="C15" s="7"/>
      <c r="D15" s="7"/>
      <c r="E15" s="8"/>
      <c r="F15" s="128"/>
      <c r="G15" s="9" t="s">
        <v>11</v>
      </c>
      <c r="H15" s="132"/>
      <c r="I15" s="164"/>
      <c r="J15" s="127"/>
    </row>
    <row r="16" spans="1:21">
      <c r="A16" s="126"/>
      <c r="B16" s="132"/>
      <c r="C16" s="132"/>
      <c r="D16" s="132"/>
      <c r="E16" s="132"/>
      <c r="F16" s="132"/>
      <c r="G16" s="132"/>
      <c r="H16" s="135" t="s">
        <v>147</v>
      </c>
      <c r="I16" s="141">
        <v>40307</v>
      </c>
      <c r="J16" s="127"/>
    </row>
    <row r="17" spans="1:16">
      <c r="A17" s="126"/>
      <c r="B17" s="132" t="s">
        <v>720</v>
      </c>
      <c r="C17" s="132"/>
      <c r="D17" s="132"/>
      <c r="E17" s="132"/>
      <c r="F17" s="132"/>
      <c r="G17" s="132"/>
      <c r="H17" s="135" t="s">
        <v>148</v>
      </c>
      <c r="I17" s="141"/>
      <c r="J17" s="127"/>
    </row>
    <row r="18" spans="1:16" ht="18">
      <c r="A18" s="126"/>
      <c r="B18" s="132" t="s">
        <v>721</v>
      </c>
      <c r="C18" s="132"/>
      <c r="D18" s="132"/>
      <c r="E18" s="132"/>
      <c r="F18" s="132"/>
      <c r="G18" s="132"/>
      <c r="H18" s="134" t="s">
        <v>264</v>
      </c>
      <c r="I18" s="116" t="s">
        <v>282</v>
      </c>
      <c r="J18" s="127"/>
    </row>
    <row r="19" spans="1:16">
      <c r="A19" s="126"/>
      <c r="B19" s="132"/>
      <c r="C19" s="132"/>
      <c r="D19" s="132"/>
      <c r="E19" s="132"/>
      <c r="F19" s="132"/>
      <c r="G19" s="132"/>
      <c r="H19" s="132"/>
      <c r="I19" s="132"/>
      <c r="J19" s="127"/>
      <c r="P19">
        <v>45179</v>
      </c>
    </row>
    <row r="20" spans="1:16">
      <c r="A20" s="126"/>
      <c r="B20" s="112" t="s">
        <v>204</v>
      </c>
      <c r="C20" s="112" t="s">
        <v>205</v>
      </c>
      <c r="D20" s="129" t="s">
        <v>206</v>
      </c>
      <c r="E20" s="159" t="s">
        <v>207</v>
      </c>
      <c r="F20" s="160"/>
      <c r="G20" s="112" t="s">
        <v>174</v>
      </c>
      <c r="H20" s="112" t="s">
        <v>208</v>
      </c>
      <c r="I20" s="112" t="s">
        <v>26</v>
      </c>
      <c r="J20" s="127"/>
    </row>
    <row r="21" spans="1:16">
      <c r="A21" s="126"/>
      <c r="B21" s="117"/>
      <c r="C21" s="117"/>
      <c r="D21" s="118"/>
      <c r="E21" s="161"/>
      <c r="F21" s="162"/>
      <c r="G21" s="117" t="s">
        <v>146</v>
      </c>
      <c r="H21" s="117"/>
      <c r="I21" s="117"/>
      <c r="J21" s="127"/>
    </row>
    <row r="22" spans="1:16" ht="108">
      <c r="A22" s="126"/>
      <c r="B22" s="119">
        <v>2</v>
      </c>
      <c r="C22" s="10" t="s">
        <v>722</v>
      </c>
      <c r="D22" s="130" t="s">
        <v>30</v>
      </c>
      <c r="E22" s="151" t="s">
        <v>279</v>
      </c>
      <c r="F22" s="152"/>
      <c r="G22" s="11" t="s">
        <v>723</v>
      </c>
      <c r="H22" s="14">
        <v>7.76</v>
      </c>
      <c r="I22" s="121">
        <f t="shared" ref="I22:I53" si="0">H22*B22</f>
        <v>15.52</v>
      </c>
      <c r="J22" s="127"/>
    </row>
    <row r="23" spans="1:16" ht="168">
      <c r="A23" s="126"/>
      <c r="B23" s="119">
        <v>43</v>
      </c>
      <c r="C23" s="10" t="s">
        <v>586</v>
      </c>
      <c r="D23" s="130"/>
      <c r="E23" s="151"/>
      <c r="F23" s="152"/>
      <c r="G23" s="11" t="s">
        <v>281</v>
      </c>
      <c r="H23" s="14">
        <v>12.57</v>
      </c>
      <c r="I23" s="121">
        <f t="shared" si="0"/>
        <v>540.51</v>
      </c>
      <c r="J23" s="127"/>
    </row>
    <row r="24" spans="1:16" ht="132">
      <c r="A24" s="126"/>
      <c r="B24" s="119">
        <v>2</v>
      </c>
      <c r="C24" s="10" t="s">
        <v>724</v>
      </c>
      <c r="D24" s="130" t="s">
        <v>216</v>
      </c>
      <c r="E24" s="151"/>
      <c r="F24" s="152"/>
      <c r="G24" s="11" t="s">
        <v>725</v>
      </c>
      <c r="H24" s="14">
        <v>12.57</v>
      </c>
      <c r="I24" s="121">
        <f t="shared" si="0"/>
        <v>25.14</v>
      </c>
      <c r="J24" s="127"/>
    </row>
    <row r="25" spans="1:16" ht="132">
      <c r="A25" s="126"/>
      <c r="B25" s="119">
        <v>3</v>
      </c>
      <c r="C25" s="10" t="s">
        <v>726</v>
      </c>
      <c r="D25" s="130" t="s">
        <v>112</v>
      </c>
      <c r="E25" s="151"/>
      <c r="F25" s="152"/>
      <c r="G25" s="11" t="s">
        <v>727</v>
      </c>
      <c r="H25" s="14">
        <v>12.57</v>
      </c>
      <c r="I25" s="121">
        <f t="shared" si="0"/>
        <v>37.71</v>
      </c>
      <c r="J25" s="127"/>
    </row>
    <row r="26" spans="1:16" ht="60">
      <c r="A26" s="126"/>
      <c r="B26" s="119">
        <v>2</v>
      </c>
      <c r="C26" s="10" t="s">
        <v>728</v>
      </c>
      <c r="D26" s="130" t="s">
        <v>729</v>
      </c>
      <c r="E26" s="151" t="s">
        <v>115</v>
      </c>
      <c r="F26" s="152"/>
      <c r="G26" s="11" t="s">
        <v>730</v>
      </c>
      <c r="H26" s="14">
        <v>19.23</v>
      </c>
      <c r="I26" s="121">
        <f t="shared" si="0"/>
        <v>38.46</v>
      </c>
      <c r="J26" s="127"/>
    </row>
    <row r="27" spans="1:16" ht="132">
      <c r="A27" s="126"/>
      <c r="B27" s="119">
        <v>12</v>
      </c>
      <c r="C27" s="10" t="s">
        <v>731</v>
      </c>
      <c r="D27" s="130" t="s">
        <v>732</v>
      </c>
      <c r="E27" s="151" t="s">
        <v>30</v>
      </c>
      <c r="F27" s="152"/>
      <c r="G27" s="11" t="s">
        <v>733</v>
      </c>
      <c r="H27" s="14">
        <v>7.02</v>
      </c>
      <c r="I27" s="121">
        <f t="shared" si="0"/>
        <v>84.24</v>
      </c>
      <c r="J27" s="127"/>
    </row>
    <row r="28" spans="1:16" ht="132">
      <c r="A28" s="126"/>
      <c r="B28" s="119">
        <v>14</v>
      </c>
      <c r="C28" s="10" t="s">
        <v>731</v>
      </c>
      <c r="D28" s="130" t="s">
        <v>732</v>
      </c>
      <c r="E28" s="151" t="s">
        <v>31</v>
      </c>
      <c r="F28" s="152"/>
      <c r="G28" s="11" t="s">
        <v>733</v>
      </c>
      <c r="H28" s="14">
        <v>7.02</v>
      </c>
      <c r="I28" s="121">
        <f t="shared" si="0"/>
        <v>98.28</v>
      </c>
      <c r="J28" s="127"/>
    </row>
    <row r="29" spans="1:16" ht="108">
      <c r="A29" s="126"/>
      <c r="B29" s="119">
        <v>2</v>
      </c>
      <c r="C29" s="10" t="s">
        <v>734</v>
      </c>
      <c r="D29" s="130" t="s">
        <v>31</v>
      </c>
      <c r="E29" s="151"/>
      <c r="F29" s="152"/>
      <c r="G29" s="11" t="s">
        <v>735</v>
      </c>
      <c r="H29" s="14">
        <v>8.5</v>
      </c>
      <c r="I29" s="121">
        <f t="shared" si="0"/>
        <v>17</v>
      </c>
      <c r="J29" s="127"/>
    </row>
    <row r="30" spans="1:16" ht="108">
      <c r="A30" s="126"/>
      <c r="B30" s="119">
        <v>22</v>
      </c>
      <c r="C30" s="10" t="s">
        <v>35</v>
      </c>
      <c r="D30" s="130" t="s">
        <v>40</v>
      </c>
      <c r="E30" s="151"/>
      <c r="F30" s="152"/>
      <c r="G30" s="11" t="s">
        <v>736</v>
      </c>
      <c r="H30" s="14">
        <v>9.24</v>
      </c>
      <c r="I30" s="121">
        <f t="shared" si="0"/>
        <v>203.28</v>
      </c>
      <c r="J30" s="127"/>
    </row>
    <row r="31" spans="1:16" ht="108">
      <c r="A31" s="126"/>
      <c r="B31" s="119">
        <v>6</v>
      </c>
      <c r="C31" s="10" t="s">
        <v>35</v>
      </c>
      <c r="D31" s="130" t="s">
        <v>41</v>
      </c>
      <c r="E31" s="151"/>
      <c r="F31" s="152"/>
      <c r="G31" s="11" t="s">
        <v>736</v>
      </c>
      <c r="H31" s="14">
        <v>9.24</v>
      </c>
      <c r="I31" s="121">
        <f t="shared" si="0"/>
        <v>55.44</v>
      </c>
      <c r="J31" s="127"/>
    </row>
    <row r="32" spans="1:16" ht="108">
      <c r="A32" s="126"/>
      <c r="B32" s="119">
        <v>16</v>
      </c>
      <c r="C32" s="10" t="s">
        <v>35</v>
      </c>
      <c r="D32" s="130" t="s">
        <v>42</v>
      </c>
      <c r="E32" s="151"/>
      <c r="F32" s="152"/>
      <c r="G32" s="11" t="s">
        <v>736</v>
      </c>
      <c r="H32" s="14">
        <v>9.24</v>
      </c>
      <c r="I32" s="121">
        <f t="shared" si="0"/>
        <v>147.84</v>
      </c>
      <c r="J32" s="127"/>
    </row>
    <row r="33" spans="1:10" ht="264">
      <c r="A33" s="126"/>
      <c r="B33" s="119">
        <v>1</v>
      </c>
      <c r="C33" s="10" t="s">
        <v>737</v>
      </c>
      <c r="D33" s="130" t="s">
        <v>112</v>
      </c>
      <c r="E33" s="151"/>
      <c r="F33" s="152"/>
      <c r="G33" s="11" t="s">
        <v>885</v>
      </c>
      <c r="H33" s="14">
        <v>62.48</v>
      </c>
      <c r="I33" s="121">
        <f t="shared" si="0"/>
        <v>62.48</v>
      </c>
      <c r="J33" s="127"/>
    </row>
    <row r="34" spans="1:10" ht="108">
      <c r="A34" s="126"/>
      <c r="B34" s="119">
        <v>1</v>
      </c>
      <c r="C34" s="10" t="s">
        <v>738</v>
      </c>
      <c r="D34" s="130" t="s">
        <v>34</v>
      </c>
      <c r="E34" s="151" t="s">
        <v>279</v>
      </c>
      <c r="F34" s="152"/>
      <c r="G34" s="11" t="s">
        <v>739</v>
      </c>
      <c r="H34" s="14">
        <v>25.51</v>
      </c>
      <c r="I34" s="121">
        <f t="shared" si="0"/>
        <v>25.51</v>
      </c>
      <c r="J34" s="127"/>
    </row>
    <row r="35" spans="1:10" ht="96">
      <c r="A35" s="126"/>
      <c r="B35" s="119">
        <v>2</v>
      </c>
      <c r="C35" s="10" t="s">
        <v>740</v>
      </c>
      <c r="D35" s="130" t="s">
        <v>28</v>
      </c>
      <c r="E35" s="151"/>
      <c r="F35" s="152"/>
      <c r="G35" s="11" t="s">
        <v>741</v>
      </c>
      <c r="H35" s="14">
        <v>7.02</v>
      </c>
      <c r="I35" s="121">
        <f t="shared" si="0"/>
        <v>14.04</v>
      </c>
      <c r="J35" s="127"/>
    </row>
    <row r="36" spans="1:10" ht="96">
      <c r="A36" s="126"/>
      <c r="B36" s="119">
        <v>1</v>
      </c>
      <c r="C36" s="10" t="s">
        <v>740</v>
      </c>
      <c r="D36" s="130" t="s">
        <v>31</v>
      </c>
      <c r="E36" s="151"/>
      <c r="F36" s="152"/>
      <c r="G36" s="11" t="s">
        <v>741</v>
      </c>
      <c r="H36" s="14">
        <v>7.02</v>
      </c>
      <c r="I36" s="121">
        <f t="shared" si="0"/>
        <v>7.02</v>
      </c>
      <c r="J36" s="127"/>
    </row>
    <row r="37" spans="1:10" ht="96">
      <c r="A37" s="126"/>
      <c r="B37" s="119">
        <v>1</v>
      </c>
      <c r="C37" s="10" t="s">
        <v>742</v>
      </c>
      <c r="D37" s="130" t="s">
        <v>28</v>
      </c>
      <c r="E37" s="151"/>
      <c r="F37" s="152"/>
      <c r="G37" s="11" t="s">
        <v>743</v>
      </c>
      <c r="H37" s="14">
        <v>7.02</v>
      </c>
      <c r="I37" s="121">
        <f t="shared" si="0"/>
        <v>7.02</v>
      </c>
      <c r="J37" s="127"/>
    </row>
    <row r="38" spans="1:10" ht="96">
      <c r="A38" s="126"/>
      <c r="B38" s="119">
        <v>1</v>
      </c>
      <c r="C38" s="10" t="s">
        <v>742</v>
      </c>
      <c r="D38" s="130" t="s">
        <v>31</v>
      </c>
      <c r="E38" s="151"/>
      <c r="F38" s="152"/>
      <c r="G38" s="11" t="s">
        <v>743</v>
      </c>
      <c r="H38" s="14">
        <v>7.02</v>
      </c>
      <c r="I38" s="121">
        <f t="shared" si="0"/>
        <v>7.02</v>
      </c>
      <c r="J38" s="127"/>
    </row>
    <row r="39" spans="1:10" ht="84">
      <c r="A39" s="126"/>
      <c r="B39" s="119">
        <v>8</v>
      </c>
      <c r="C39" s="10" t="s">
        <v>744</v>
      </c>
      <c r="D39" s="130" t="s">
        <v>31</v>
      </c>
      <c r="E39" s="151" t="s">
        <v>279</v>
      </c>
      <c r="F39" s="152"/>
      <c r="G39" s="11" t="s">
        <v>745</v>
      </c>
      <c r="H39" s="14">
        <v>23.66</v>
      </c>
      <c r="I39" s="121">
        <f t="shared" si="0"/>
        <v>189.28</v>
      </c>
      <c r="J39" s="127"/>
    </row>
    <row r="40" spans="1:10" ht="84">
      <c r="A40" s="126"/>
      <c r="B40" s="119">
        <v>2</v>
      </c>
      <c r="C40" s="10" t="s">
        <v>744</v>
      </c>
      <c r="D40" s="130" t="s">
        <v>32</v>
      </c>
      <c r="E40" s="151" t="s">
        <v>279</v>
      </c>
      <c r="F40" s="152"/>
      <c r="G40" s="11" t="s">
        <v>745</v>
      </c>
      <c r="H40" s="14">
        <v>23.66</v>
      </c>
      <c r="I40" s="121">
        <f t="shared" si="0"/>
        <v>47.32</v>
      </c>
      <c r="J40" s="127"/>
    </row>
    <row r="41" spans="1:10" ht="120">
      <c r="A41" s="126"/>
      <c r="B41" s="119">
        <v>1</v>
      </c>
      <c r="C41" s="10" t="s">
        <v>746</v>
      </c>
      <c r="D41" s="130" t="s">
        <v>30</v>
      </c>
      <c r="E41" s="151"/>
      <c r="F41" s="152"/>
      <c r="G41" s="11" t="s">
        <v>747</v>
      </c>
      <c r="H41" s="14">
        <v>21.81</v>
      </c>
      <c r="I41" s="121">
        <f t="shared" si="0"/>
        <v>21.81</v>
      </c>
      <c r="J41" s="127"/>
    </row>
    <row r="42" spans="1:10" ht="132">
      <c r="A42" s="126"/>
      <c r="B42" s="119">
        <v>6</v>
      </c>
      <c r="C42" s="10" t="s">
        <v>748</v>
      </c>
      <c r="D42" s="130" t="s">
        <v>732</v>
      </c>
      <c r="E42" s="151" t="s">
        <v>30</v>
      </c>
      <c r="F42" s="152"/>
      <c r="G42" s="11" t="s">
        <v>749</v>
      </c>
      <c r="H42" s="14">
        <v>7.02</v>
      </c>
      <c r="I42" s="121">
        <f t="shared" si="0"/>
        <v>42.12</v>
      </c>
      <c r="J42" s="127"/>
    </row>
    <row r="43" spans="1:10" ht="180">
      <c r="A43" s="126"/>
      <c r="B43" s="119">
        <v>2</v>
      </c>
      <c r="C43" s="10" t="s">
        <v>668</v>
      </c>
      <c r="D43" s="130" t="s">
        <v>28</v>
      </c>
      <c r="E43" s="151" t="s">
        <v>276</v>
      </c>
      <c r="F43" s="152"/>
      <c r="G43" s="11" t="s">
        <v>750</v>
      </c>
      <c r="H43" s="14">
        <v>31.8</v>
      </c>
      <c r="I43" s="121">
        <f t="shared" si="0"/>
        <v>63.6</v>
      </c>
      <c r="J43" s="127"/>
    </row>
    <row r="44" spans="1:10" ht="180">
      <c r="A44" s="126"/>
      <c r="B44" s="119">
        <v>2</v>
      </c>
      <c r="C44" s="10" t="s">
        <v>668</v>
      </c>
      <c r="D44" s="130" t="s">
        <v>30</v>
      </c>
      <c r="E44" s="151" t="s">
        <v>317</v>
      </c>
      <c r="F44" s="152"/>
      <c r="G44" s="11" t="s">
        <v>750</v>
      </c>
      <c r="H44" s="14">
        <v>31.8</v>
      </c>
      <c r="I44" s="121">
        <f t="shared" si="0"/>
        <v>63.6</v>
      </c>
      <c r="J44" s="127"/>
    </row>
    <row r="45" spans="1:10" ht="120">
      <c r="A45" s="126"/>
      <c r="B45" s="119">
        <v>2</v>
      </c>
      <c r="C45" s="10" t="s">
        <v>751</v>
      </c>
      <c r="D45" s="130" t="s">
        <v>31</v>
      </c>
      <c r="E45" s="151" t="s">
        <v>279</v>
      </c>
      <c r="F45" s="152"/>
      <c r="G45" s="11" t="s">
        <v>752</v>
      </c>
      <c r="H45" s="14">
        <v>21.81</v>
      </c>
      <c r="I45" s="121">
        <f t="shared" si="0"/>
        <v>43.62</v>
      </c>
      <c r="J45" s="127"/>
    </row>
    <row r="46" spans="1:10" ht="120">
      <c r="A46" s="126"/>
      <c r="B46" s="119">
        <v>2</v>
      </c>
      <c r="C46" s="10" t="s">
        <v>751</v>
      </c>
      <c r="D46" s="130" t="s">
        <v>32</v>
      </c>
      <c r="E46" s="151" t="s">
        <v>278</v>
      </c>
      <c r="F46" s="152"/>
      <c r="G46" s="11" t="s">
        <v>752</v>
      </c>
      <c r="H46" s="14">
        <v>21.81</v>
      </c>
      <c r="I46" s="121">
        <f t="shared" si="0"/>
        <v>43.62</v>
      </c>
      <c r="J46" s="127"/>
    </row>
    <row r="47" spans="1:10" ht="144">
      <c r="A47" s="126"/>
      <c r="B47" s="119">
        <v>2</v>
      </c>
      <c r="C47" s="10" t="s">
        <v>753</v>
      </c>
      <c r="D47" s="130" t="s">
        <v>30</v>
      </c>
      <c r="E47" s="151"/>
      <c r="F47" s="152"/>
      <c r="G47" s="11" t="s">
        <v>754</v>
      </c>
      <c r="H47" s="14">
        <v>21.81</v>
      </c>
      <c r="I47" s="121">
        <f t="shared" si="0"/>
        <v>43.62</v>
      </c>
      <c r="J47" s="127"/>
    </row>
    <row r="48" spans="1:10" ht="144">
      <c r="A48" s="126"/>
      <c r="B48" s="119">
        <v>2</v>
      </c>
      <c r="C48" s="10" t="s">
        <v>755</v>
      </c>
      <c r="D48" s="130" t="s">
        <v>30</v>
      </c>
      <c r="E48" s="151"/>
      <c r="F48" s="152"/>
      <c r="G48" s="11" t="s">
        <v>756</v>
      </c>
      <c r="H48" s="14">
        <v>21.81</v>
      </c>
      <c r="I48" s="121">
        <f t="shared" si="0"/>
        <v>43.62</v>
      </c>
      <c r="J48" s="127"/>
    </row>
    <row r="49" spans="1:10" ht="132">
      <c r="A49" s="126"/>
      <c r="B49" s="119">
        <v>12</v>
      </c>
      <c r="C49" s="10" t="s">
        <v>618</v>
      </c>
      <c r="D49" s="130" t="s">
        <v>31</v>
      </c>
      <c r="E49" s="151" t="s">
        <v>757</v>
      </c>
      <c r="F49" s="152"/>
      <c r="G49" s="11" t="s">
        <v>621</v>
      </c>
      <c r="H49" s="14">
        <v>5.18</v>
      </c>
      <c r="I49" s="121">
        <f t="shared" si="0"/>
        <v>62.16</v>
      </c>
      <c r="J49" s="127"/>
    </row>
    <row r="50" spans="1:10" ht="132">
      <c r="A50" s="126"/>
      <c r="B50" s="119">
        <v>11</v>
      </c>
      <c r="C50" s="10" t="s">
        <v>618</v>
      </c>
      <c r="D50" s="130" t="s">
        <v>32</v>
      </c>
      <c r="E50" s="151" t="s">
        <v>757</v>
      </c>
      <c r="F50" s="152"/>
      <c r="G50" s="11" t="s">
        <v>621</v>
      </c>
      <c r="H50" s="14">
        <v>5.18</v>
      </c>
      <c r="I50" s="121">
        <f t="shared" si="0"/>
        <v>56.98</v>
      </c>
      <c r="J50" s="127"/>
    </row>
    <row r="51" spans="1:10" ht="108">
      <c r="A51" s="126"/>
      <c r="B51" s="119">
        <v>8</v>
      </c>
      <c r="C51" s="10" t="s">
        <v>758</v>
      </c>
      <c r="D51" s="130" t="s">
        <v>30</v>
      </c>
      <c r="E51" s="151" t="s">
        <v>277</v>
      </c>
      <c r="F51" s="152"/>
      <c r="G51" s="11" t="s">
        <v>759</v>
      </c>
      <c r="H51" s="14">
        <v>43.26</v>
      </c>
      <c r="I51" s="121">
        <f t="shared" si="0"/>
        <v>346.08</v>
      </c>
      <c r="J51" s="127"/>
    </row>
    <row r="52" spans="1:10" ht="120">
      <c r="A52" s="126"/>
      <c r="B52" s="119">
        <v>6</v>
      </c>
      <c r="C52" s="10" t="s">
        <v>760</v>
      </c>
      <c r="D52" s="130" t="s">
        <v>31</v>
      </c>
      <c r="E52" s="151" t="s">
        <v>279</v>
      </c>
      <c r="F52" s="152"/>
      <c r="G52" s="11" t="s">
        <v>761</v>
      </c>
      <c r="H52" s="14">
        <v>21.81</v>
      </c>
      <c r="I52" s="121">
        <f t="shared" si="0"/>
        <v>130.85999999999999</v>
      </c>
      <c r="J52" s="127"/>
    </row>
    <row r="53" spans="1:10" ht="108">
      <c r="A53" s="126"/>
      <c r="B53" s="119">
        <v>2</v>
      </c>
      <c r="C53" s="10" t="s">
        <v>762</v>
      </c>
      <c r="D53" s="130" t="s">
        <v>28</v>
      </c>
      <c r="E53" s="151"/>
      <c r="F53" s="152"/>
      <c r="G53" s="11" t="s">
        <v>763</v>
      </c>
      <c r="H53" s="14">
        <v>10.72</v>
      </c>
      <c r="I53" s="121">
        <f t="shared" si="0"/>
        <v>21.44</v>
      </c>
      <c r="J53" s="127"/>
    </row>
    <row r="54" spans="1:10" ht="108">
      <c r="A54" s="126"/>
      <c r="B54" s="119">
        <v>12</v>
      </c>
      <c r="C54" s="10" t="s">
        <v>764</v>
      </c>
      <c r="D54" s="130" t="s">
        <v>30</v>
      </c>
      <c r="E54" s="151"/>
      <c r="F54" s="152"/>
      <c r="G54" s="11" t="s">
        <v>765</v>
      </c>
      <c r="H54" s="14">
        <v>11.46</v>
      </c>
      <c r="I54" s="121">
        <f t="shared" ref="I54:I85" si="1">H54*B54</f>
        <v>137.52000000000001</v>
      </c>
      <c r="J54" s="127"/>
    </row>
    <row r="55" spans="1:10" ht="108">
      <c r="A55" s="126"/>
      <c r="B55" s="119">
        <v>4</v>
      </c>
      <c r="C55" s="10" t="s">
        <v>764</v>
      </c>
      <c r="D55" s="130" t="s">
        <v>31</v>
      </c>
      <c r="E55" s="151"/>
      <c r="F55" s="152"/>
      <c r="G55" s="11" t="s">
        <v>765</v>
      </c>
      <c r="H55" s="14">
        <v>11.46</v>
      </c>
      <c r="I55" s="121">
        <f t="shared" si="1"/>
        <v>45.84</v>
      </c>
      <c r="J55" s="127"/>
    </row>
    <row r="56" spans="1:10" ht="108">
      <c r="A56" s="126"/>
      <c r="B56" s="119">
        <v>12</v>
      </c>
      <c r="C56" s="10" t="s">
        <v>766</v>
      </c>
      <c r="D56" s="130" t="s">
        <v>28</v>
      </c>
      <c r="E56" s="151"/>
      <c r="F56" s="152"/>
      <c r="G56" s="11" t="s">
        <v>767</v>
      </c>
      <c r="H56" s="14">
        <v>14.42</v>
      </c>
      <c r="I56" s="121">
        <f t="shared" si="1"/>
        <v>173.04</v>
      </c>
      <c r="J56" s="127"/>
    </row>
    <row r="57" spans="1:10" ht="108">
      <c r="A57" s="126"/>
      <c r="B57" s="119">
        <v>12</v>
      </c>
      <c r="C57" s="10" t="s">
        <v>768</v>
      </c>
      <c r="D57" s="130" t="s">
        <v>30</v>
      </c>
      <c r="E57" s="151"/>
      <c r="F57" s="152"/>
      <c r="G57" s="11" t="s">
        <v>769</v>
      </c>
      <c r="H57" s="14">
        <v>14.42</v>
      </c>
      <c r="I57" s="121">
        <f t="shared" si="1"/>
        <v>173.04</v>
      </c>
      <c r="J57" s="127"/>
    </row>
    <row r="58" spans="1:10" ht="144">
      <c r="A58" s="126"/>
      <c r="B58" s="119">
        <v>1</v>
      </c>
      <c r="C58" s="10" t="s">
        <v>770</v>
      </c>
      <c r="D58" s="130" t="s">
        <v>30</v>
      </c>
      <c r="E58" s="151" t="s">
        <v>279</v>
      </c>
      <c r="F58" s="152"/>
      <c r="G58" s="11" t="s">
        <v>771</v>
      </c>
      <c r="H58" s="14">
        <v>21.81</v>
      </c>
      <c r="I58" s="121">
        <f t="shared" si="1"/>
        <v>21.81</v>
      </c>
      <c r="J58" s="127"/>
    </row>
    <row r="59" spans="1:10" ht="132">
      <c r="A59" s="126"/>
      <c r="B59" s="119">
        <v>4</v>
      </c>
      <c r="C59" s="10" t="s">
        <v>772</v>
      </c>
      <c r="D59" s="130" t="s">
        <v>30</v>
      </c>
      <c r="E59" s="151"/>
      <c r="F59" s="152"/>
      <c r="G59" s="11" t="s">
        <v>773</v>
      </c>
      <c r="H59" s="14">
        <v>21.81</v>
      </c>
      <c r="I59" s="121">
        <f t="shared" si="1"/>
        <v>87.24</v>
      </c>
      <c r="J59" s="127"/>
    </row>
    <row r="60" spans="1:10" ht="120">
      <c r="A60" s="126"/>
      <c r="B60" s="119">
        <v>2</v>
      </c>
      <c r="C60" s="10" t="s">
        <v>774</v>
      </c>
      <c r="D60" s="130" t="s">
        <v>30</v>
      </c>
      <c r="E60" s="151" t="s">
        <v>278</v>
      </c>
      <c r="F60" s="152"/>
      <c r="G60" s="11" t="s">
        <v>775</v>
      </c>
      <c r="H60" s="14">
        <v>23.66</v>
      </c>
      <c r="I60" s="121">
        <f t="shared" si="1"/>
        <v>47.32</v>
      </c>
      <c r="J60" s="127"/>
    </row>
    <row r="61" spans="1:10" ht="144">
      <c r="A61" s="126"/>
      <c r="B61" s="119">
        <v>2</v>
      </c>
      <c r="C61" s="10" t="s">
        <v>776</v>
      </c>
      <c r="D61" s="130" t="s">
        <v>30</v>
      </c>
      <c r="E61" s="151"/>
      <c r="F61" s="152"/>
      <c r="G61" s="11" t="s">
        <v>777</v>
      </c>
      <c r="H61" s="14">
        <v>21.81</v>
      </c>
      <c r="I61" s="121">
        <f t="shared" si="1"/>
        <v>43.62</v>
      </c>
      <c r="J61" s="127"/>
    </row>
    <row r="62" spans="1:10" ht="132">
      <c r="A62" s="126"/>
      <c r="B62" s="119">
        <v>2</v>
      </c>
      <c r="C62" s="10" t="s">
        <v>778</v>
      </c>
      <c r="D62" s="130" t="s">
        <v>31</v>
      </c>
      <c r="E62" s="151" t="s">
        <v>279</v>
      </c>
      <c r="F62" s="152"/>
      <c r="G62" s="11" t="s">
        <v>779</v>
      </c>
      <c r="H62" s="14">
        <v>25.51</v>
      </c>
      <c r="I62" s="121">
        <f t="shared" si="1"/>
        <v>51.02</v>
      </c>
      <c r="J62" s="127"/>
    </row>
    <row r="63" spans="1:10" ht="72">
      <c r="A63" s="126"/>
      <c r="B63" s="119">
        <v>2</v>
      </c>
      <c r="C63" s="10" t="s">
        <v>780</v>
      </c>
      <c r="D63" s="130" t="s">
        <v>30</v>
      </c>
      <c r="E63" s="151" t="s">
        <v>279</v>
      </c>
      <c r="F63" s="152"/>
      <c r="G63" s="11" t="s">
        <v>781</v>
      </c>
      <c r="H63" s="14">
        <v>19.96</v>
      </c>
      <c r="I63" s="121">
        <f t="shared" si="1"/>
        <v>39.92</v>
      </c>
      <c r="J63" s="127"/>
    </row>
    <row r="64" spans="1:10" ht="144">
      <c r="A64" s="126"/>
      <c r="B64" s="119">
        <v>2</v>
      </c>
      <c r="C64" s="10" t="s">
        <v>782</v>
      </c>
      <c r="D64" s="130" t="s">
        <v>783</v>
      </c>
      <c r="E64" s="151"/>
      <c r="F64" s="152"/>
      <c r="G64" s="11" t="s">
        <v>886</v>
      </c>
      <c r="H64" s="14">
        <v>21.44</v>
      </c>
      <c r="I64" s="121">
        <f t="shared" si="1"/>
        <v>42.88</v>
      </c>
      <c r="J64" s="127"/>
    </row>
    <row r="65" spans="1:10" ht="144">
      <c r="A65" s="126"/>
      <c r="B65" s="119">
        <v>2</v>
      </c>
      <c r="C65" s="10" t="s">
        <v>782</v>
      </c>
      <c r="D65" s="130" t="s">
        <v>784</v>
      </c>
      <c r="E65" s="151"/>
      <c r="F65" s="152"/>
      <c r="G65" s="11" t="s">
        <v>886</v>
      </c>
      <c r="H65" s="14">
        <v>22.55</v>
      </c>
      <c r="I65" s="121">
        <f t="shared" si="1"/>
        <v>45.1</v>
      </c>
      <c r="J65" s="127"/>
    </row>
    <row r="66" spans="1:10" ht="108">
      <c r="A66" s="126"/>
      <c r="B66" s="119">
        <v>2</v>
      </c>
      <c r="C66" s="10" t="s">
        <v>785</v>
      </c>
      <c r="D66" s="130" t="s">
        <v>786</v>
      </c>
      <c r="E66" s="151"/>
      <c r="F66" s="152"/>
      <c r="G66" s="11" t="s">
        <v>787</v>
      </c>
      <c r="H66" s="14">
        <v>60.63</v>
      </c>
      <c r="I66" s="121">
        <f t="shared" si="1"/>
        <v>121.26</v>
      </c>
      <c r="J66" s="127"/>
    </row>
    <row r="67" spans="1:10" ht="120">
      <c r="A67" s="126"/>
      <c r="B67" s="119">
        <v>2</v>
      </c>
      <c r="C67" s="10" t="s">
        <v>788</v>
      </c>
      <c r="D67" s="130" t="s">
        <v>28</v>
      </c>
      <c r="E67" s="151"/>
      <c r="F67" s="152"/>
      <c r="G67" s="11" t="s">
        <v>887</v>
      </c>
      <c r="H67" s="14">
        <v>5.18</v>
      </c>
      <c r="I67" s="121">
        <f t="shared" si="1"/>
        <v>10.36</v>
      </c>
      <c r="J67" s="127"/>
    </row>
    <row r="68" spans="1:10" ht="120">
      <c r="A68" s="126"/>
      <c r="B68" s="119">
        <v>2</v>
      </c>
      <c r="C68" s="10" t="s">
        <v>788</v>
      </c>
      <c r="D68" s="130" t="s">
        <v>30</v>
      </c>
      <c r="E68" s="151"/>
      <c r="F68" s="152"/>
      <c r="G68" s="11" t="s">
        <v>887</v>
      </c>
      <c r="H68" s="14">
        <v>5.18</v>
      </c>
      <c r="I68" s="121">
        <f t="shared" si="1"/>
        <v>10.36</v>
      </c>
      <c r="J68" s="127"/>
    </row>
    <row r="69" spans="1:10" ht="120">
      <c r="A69" s="126"/>
      <c r="B69" s="119">
        <v>2</v>
      </c>
      <c r="C69" s="10" t="s">
        <v>788</v>
      </c>
      <c r="D69" s="130" t="s">
        <v>31</v>
      </c>
      <c r="E69" s="151"/>
      <c r="F69" s="152"/>
      <c r="G69" s="11" t="s">
        <v>887</v>
      </c>
      <c r="H69" s="14">
        <v>5.18</v>
      </c>
      <c r="I69" s="121">
        <f t="shared" si="1"/>
        <v>10.36</v>
      </c>
      <c r="J69" s="127"/>
    </row>
    <row r="70" spans="1:10" ht="120">
      <c r="A70" s="126"/>
      <c r="B70" s="119">
        <v>3</v>
      </c>
      <c r="C70" s="10" t="s">
        <v>788</v>
      </c>
      <c r="D70" s="130" t="s">
        <v>32</v>
      </c>
      <c r="E70" s="151"/>
      <c r="F70" s="152"/>
      <c r="G70" s="11" t="s">
        <v>887</v>
      </c>
      <c r="H70" s="14">
        <v>5.18</v>
      </c>
      <c r="I70" s="121">
        <f t="shared" si="1"/>
        <v>15.54</v>
      </c>
      <c r="J70" s="127"/>
    </row>
    <row r="71" spans="1:10" ht="96">
      <c r="A71" s="126"/>
      <c r="B71" s="119">
        <v>2</v>
      </c>
      <c r="C71" s="10" t="s">
        <v>789</v>
      </c>
      <c r="D71" s="130" t="s">
        <v>34</v>
      </c>
      <c r="E71" s="151" t="s">
        <v>279</v>
      </c>
      <c r="F71" s="152"/>
      <c r="G71" s="11" t="s">
        <v>790</v>
      </c>
      <c r="H71" s="14">
        <v>8.8699999999999992</v>
      </c>
      <c r="I71" s="121">
        <f t="shared" si="1"/>
        <v>17.739999999999998</v>
      </c>
      <c r="J71" s="127"/>
    </row>
    <row r="72" spans="1:10" ht="96">
      <c r="A72" s="126"/>
      <c r="B72" s="119">
        <v>4</v>
      </c>
      <c r="C72" s="10" t="s">
        <v>791</v>
      </c>
      <c r="D72" s="130" t="s">
        <v>31</v>
      </c>
      <c r="E72" s="151" t="s">
        <v>279</v>
      </c>
      <c r="F72" s="152"/>
      <c r="G72" s="11" t="s">
        <v>792</v>
      </c>
      <c r="H72" s="14">
        <v>8.8699999999999992</v>
      </c>
      <c r="I72" s="121">
        <f t="shared" si="1"/>
        <v>35.479999999999997</v>
      </c>
      <c r="J72" s="127"/>
    </row>
    <row r="73" spans="1:10" ht="96">
      <c r="A73" s="126"/>
      <c r="B73" s="119">
        <v>4</v>
      </c>
      <c r="C73" s="10" t="s">
        <v>793</v>
      </c>
      <c r="D73" s="130" t="s">
        <v>31</v>
      </c>
      <c r="E73" s="151" t="s">
        <v>279</v>
      </c>
      <c r="F73" s="152"/>
      <c r="G73" s="11" t="s">
        <v>794</v>
      </c>
      <c r="H73" s="14">
        <v>9.61</v>
      </c>
      <c r="I73" s="121">
        <f t="shared" si="1"/>
        <v>38.44</v>
      </c>
      <c r="J73" s="127"/>
    </row>
    <row r="74" spans="1:10" ht="84">
      <c r="A74" s="126"/>
      <c r="B74" s="119">
        <v>2</v>
      </c>
      <c r="C74" s="10" t="s">
        <v>795</v>
      </c>
      <c r="D74" s="130" t="s">
        <v>729</v>
      </c>
      <c r="E74" s="151"/>
      <c r="F74" s="152"/>
      <c r="G74" s="11" t="s">
        <v>796</v>
      </c>
      <c r="H74" s="14">
        <v>73.569999999999993</v>
      </c>
      <c r="I74" s="121">
        <f t="shared" si="1"/>
        <v>147.13999999999999</v>
      </c>
      <c r="J74" s="127"/>
    </row>
    <row r="75" spans="1:10" ht="84">
      <c r="A75" s="126"/>
      <c r="B75" s="119">
        <v>2</v>
      </c>
      <c r="C75" s="10" t="s">
        <v>795</v>
      </c>
      <c r="D75" s="130" t="s">
        <v>786</v>
      </c>
      <c r="E75" s="151"/>
      <c r="F75" s="152"/>
      <c r="G75" s="11" t="s">
        <v>796</v>
      </c>
      <c r="H75" s="14">
        <v>82.82</v>
      </c>
      <c r="I75" s="121">
        <f t="shared" si="1"/>
        <v>165.64</v>
      </c>
      <c r="J75" s="127"/>
    </row>
    <row r="76" spans="1:10" ht="84">
      <c r="A76" s="126"/>
      <c r="B76" s="119">
        <v>2</v>
      </c>
      <c r="C76" s="10" t="s">
        <v>797</v>
      </c>
      <c r="D76" s="130" t="s">
        <v>729</v>
      </c>
      <c r="E76" s="151" t="s">
        <v>279</v>
      </c>
      <c r="F76" s="152"/>
      <c r="G76" s="11" t="s">
        <v>798</v>
      </c>
      <c r="H76" s="14">
        <v>123.48</v>
      </c>
      <c r="I76" s="121">
        <f t="shared" si="1"/>
        <v>246.96</v>
      </c>
      <c r="J76" s="127"/>
    </row>
    <row r="77" spans="1:10" ht="60">
      <c r="A77" s="126"/>
      <c r="B77" s="119">
        <v>2</v>
      </c>
      <c r="C77" s="10" t="s">
        <v>799</v>
      </c>
      <c r="D77" s="130" t="s">
        <v>800</v>
      </c>
      <c r="E77" s="151" t="s">
        <v>589</v>
      </c>
      <c r="F77" s="152"/>
      <c r="G77" s="11" t="s">
        <v>801</v>
      </c>
      <c r="H77" s="14">
        <v>25.88</v>
      </c>
      <c r="I77" s="121">
        <f t="shared" si="1"/>
        <v>51.76</v>
      </c>
      <c r="J77" s="127"/>
    </row>
    <row r="78" spans="1:10" ht="132">
      <c r="A78" s="126"/>
      <c r="B78" s="119">
        <v>1</v>
      </c>
      <c r="C78" s="10" t="s">
        <v>802</v>
      </c>
      <c r="D78" s="130" t="s">
        <v>42</v>
      </c>
      <c r="E78" s="151" t="s">
        <v>277</v>
      </c>
      <c r="F78" s="152"/>
      <c r="G78" s="11" t="s">
        <v>803</v>
      </c>
      <c r="H78" s="14">
        <v>50.65</v>
      </c>
      <c r="I78" s="121">
        <f t="shared" si="1"/>
        <v>50.65</v>
      </c>
      <c r="J78" s="127"/>
    </row>
    <row r="79" spans="1:10" ht="144">
      <c r="A79" s="126"/>
      <c r="B79" s="119">
        <v>1</v>
      </c>
      <c r="C79" s="10" t="s">
        <v>804</v>
      </c>
      <c r="D79" s="130" t="s">
        <v>40</v>
      </c>
      <c r="E79" s="151"/>
      <c r="F79" s="152"/>
      <c r="G79" s="11" t="s">
        <v>805</v>
      </c>
      <c r="H79" s="14">
        <v>36.6</v>
      </c>
      <c r="I79" s="121">
        <f t="shared" si="1"/>
        <v>36.6</v>
      </c>
      <c r="J79" s="127"/>
    </row>
    <row r="80" spans="1:10" ht="72">
      <c r="A80" s="126"/>
      <c r="B80" s="119">
        <v>6</v>
      </c>
      <c r="C80" s="10" t="s">
        <v>806</v>
      </c>
      <c r="D80" s="130" t="s">
        <v>300</v>
      </c>
      <c r="E80" s="151" t="s">
        <v>279</v>
      </c>
      <c r="F80" s="152"/>
      <c r="G80" s="11" t="s">
        <v>807</v>
      </c>
      <c r="H80" s="14">
        <v>25.51</v>
      </c>
      <c r="I80" s="121">
        <f t="shared" si="1"/>
        <v>153.06</v>
      </c>
      <c r="J80" s="127"/>
    </row>
    <row r="81" spans="1:10" ht="96">
      <c r="A81" s="126"/>
      <c r="B81" s="119">
        <v>2</v>
      </c>
      <c r="C81" s="10" t="s">
        <v>808</v>
      </c>
      <c r="D81" s="130" t="s">
        <v>809</v>
      </c>
      <c r="E81" s="151" t="s">
        <v>279</v>
      </c>
      <c r="F81" s="152"/>
      <c r="G81" s="11" t="s">
        <v>810</v>
      </c>
      <c r="H81" s="14">
        <v>19.96</v>
      </c>
      <c r="I81" s="121">
        <f t="shared" si="1"/>
        <v>39.92</v>
      </c>
      <c r="J81" s="127"/>
    </row>
    <row r="82" spans="1:10" ht="96">
      <c r="A82" s="126"/>
      <c r="B82" s="119">
        <v>2</v>
      </c>
      <c r="C82" s="10" t="s">
        <v>808</v>
      </c>
      <c r="D82" s="130" t="s">
        <v>320</v>
      </c>
      <c r="E82" s="151" t="s">
        <v>279</v>
      </c>
      <c r="F82" s="152"/>
      <c r="G82" s="11" t="s">
        <v>810</v>
      </c>
      <c r="H82" s="14">
        <v>27.36</v>
      </c>
      <c r="I82" s="121">
        <f t="shared" si="1"/>
        <v>54.72</v>
      </c>
      <c r="J82" s="127"/>
    </row>
    <row r="83" spans="1:10" ht="84">
      <c r="A83" s="126"/>
      <c r="B83" s="119">
        <v>2</v>
      </c>
      <c r="C83" s="10" t="s">
        <v>811</v>
      </c>
      <c r="D83" s="130" t="s">
        <v>30</v>
      </c>
      <c r="E83" s="151"/>
      <c r="F83" s="152"/>
      <c r="G83" s="11" t="s">
        <v>812</v>
      </c>
      <c r="H83" s="14">
        <v>8.8699999999999992</v>
      </c>
      <c r="I83" s="121">
        <f t="shared" si="1"/>
        <v>17.739999999999998</v>
      </c>
      <c r="J83" s="127"/>
    </row>
    <row r="84" spans="1:10" ht="108">
      <c r="A84" s="126"/>
      <c r="B84" s="119">
        <v>2</v>
      </c>
      <c r="C84" s="10" t="s">
        <v>813</v>
      </c>
      <c r="D84" s="130" t="s">
        <v>28</v>
      </c>
      <c r="E84" s="151"/>
      <c r="F84" s="152"/>
      <c r="G84" s="11" t="s">
        <v>814</v>
      </c>
      <c r="H84" s="14">
        <v>10.72</v>
      </c>
      <c r="I84" s="121">
        <f t="shared" si="1"/>
        <v>21.44</v>
      </c>
      <c r="J84" s="127"/>
    </row>
    <row r="85" spans="1:10" ht="108">
      <c r="A85" s="126"/>
      <c r="B85" s="119">
        <v>2</v>
      </c>
      <c r="C85" s="10" t="s">
        <v>813</v>
      </c>
      <c r="D85" s="130" t="s">
        <v>30</v>
      </c>
      <c r="E85" s="151"/>
      <c r="F85" s="152"/>
      <c r="G85" s="11" t="s">
        <v>814</v>
      </c>
      <c r="H85" s="14">
        <v>10.72</v>
      </c>
      <c r="I85" s="121">
        <f t="shared" si="1"/>
        <v>21.44</v>
      </c>
      <c r="J85" s="127"/>
    </row>
    <row r="86" spans="1:10" ht="108">
      <c r="A86" s="126"/>
      <c r="B86" s="119">
        <v>2</v>
      </c>
      <c r="C86" s="10" t="s">
        <v>813</v>
      </c>
      <c r="D86" s="130" t="s">
        <v>31</v>
      </c>
      <c r="E86" s="151"/>
      <c r="F86" s="152"/>
      <c r="G86" s="11" t="s">
        <v>814</v>
      </c>
      <c r="H86" s="14">
        <v>10.72</v>
      </c>
      <c r="I86" s="121">
        <f t="shared" ref="I86:I117" si="2">H86*B86</f>
        <v>21.44</v>
      </c>
      <c r="J86" s="127"/>
    </row>
    <row r="87" spans="1:10" ht="192">
      <c r="A87" s="126"/>
      <c r="B87" s="119">
        <v>1</v>
      </c>
      <c r="C87" s="10" t="s">
        <v>815</v>
      </c>
      <c r="D87" s="130" t="s">
        <v>237</v>
      </c>
      <c r="E87" s="151" t="s">
        <v>112</v>
      </c>
      <c r="F87" s="152"/>
      <c r="G87" s="11" t="s">
        <v>816</v>
      </c>
      <c r="H87" s="14">
        <v>31.06</v>
      </c>
      <c r="I87" s="121">
        <f t="shared" si="2"/>
        <v>31.06</v>
      </c>
      <c r="J87" s="127"/>
    </row>
    <row r="88" spans="1:10" ht="192">
      <c r="A88" s="126"/>
      <c r="B88" s="119">
        <v>2</v>
      </c>
      <c r="C88" s="10" t="s">
        <v>815</v>
      </c>
      <c r="D88" s="130" t="s">
        <v>237</v>
      </c>
      <c r="E88" s="151" t="s">
        <v>274</v>
      </c>
      <c r="F88" s="152"/>
      <c r="G88" s="11" t="s">
        <v>816</v>
      </c>
      <c r="H88" s="14">
        <v>31.06</v>
      </c>
      <c r="I88" s="121">
        <f t="shared" si="2"/>
        <v>62.12</v>
      </c>
      <c r="J88" s="127"/>
    </row>
    <row r="89" spans="1:10" ht="84">
      <c r="A89" s="126"/>
      <c r="B89" s="119">
        <v>2</v>
      </c>
      <c r="C89" s="10" t="s">
        <v>817</v>
      </c>
      <c r="D89" s="130" t="s">
        <v>28</v>
      </c>
      <c r="E89" s="151" t="s">
        <v>115</v>
      </c>
      <c r="F89" s="152"/>
      <c r="G89" s="11" t="s">
        <v>818</v>
      </c>
      <c r="H89" s="14">
        <v>5.18</v>
      </c>
      <c r="I89" s="121">
        <f t="shared" si="2"/>
        <v>10.36</v>
      </c>
      <c r="J89" s="127"/>
    </row>
    <row r="90" spans="1:10" ht="84">
      <c r="A90" s="126"/>
      <c r="B90" s="119">
        <v>2</v>
      </c>
      <c r="C90" s="10" t="s">
        <v>817</v>
      </c>
      <c r="D90" s="130" t="s">
        <v>30</v>
      </c>
      <c r="E90" s="151" t="s">
        <v>115</v>
      </c>
      <c r="F90" s="152"/>
      <c r="G90" s="11" t="s">
        <v>818</v>
      </c>
      <c r="H90" s="14">
        <v>5.18</v>
      </c>
      <c r="I90" s="121">
        <f t="shared" si="2"/>
        <v>10.36</v>
      </c>
      <c r="J90" s="127"/>
    </row>
    <row r="91" spans="1:10" ht="84">
      <c r="A91" s="126"/>
      <c r="B91" s="119">
        <v>2</v>
      </c>
      <c r="C91" s="10" t="s">
        <v>817</v>
      </c>
      <c r="D91" s="130" t="s">
        <v>31</v>
      </c>
      <c r="E91" s="151" t="s">
        <v>115</v>
      </c>
      <c r="F91" s="152"/>
      <c r="G91" s="11" t="s">
        <v>818</v>
      </c>
      <c r="H91" s="14">
        <v>5.18</v>
      </c>
      <c r="I91" s="121">
        <f t="shared" si="2"/>
        <v>10.36</v>
      </c>
      <c r="J91" s="127"/>
    </row>
    <row r="92" spans="1:10" ht="120">
      <c r="A92" s="126"/>
      <c r="B92" s="119">
        <v>16</v>
      </c>
      <c r="C92" s="10" t="s">
        <v>819</v>
      </c>
      <c r="D92" s="130" t="s">
        <v>30</v>
      </c>
      <c r="E92" s="151" t="s">
        <v>279</v>
      </c>
      <c r="F92" s="152"/>
      <c r="G92" s="11" t="s">
        <v>820</v>
      </c>
      <c r="H92" s="14">
        <v>21.81</v>
      </c>
      <c r="I92" s="121">
        <f t="shared" si="2"/>
        <v>348.96</v>
      </c>
      <c r="J92" s="127"/>
    </row>
    <row r="93" spans="1:10" ht="168">
      <c r="A93" s="126"/>
      <c r="B93" s="119">
        <v>24</v>
      </c>
      <c r="C93" s="10" t="s">
        <v>821</v>
      </c>
      <c r="D93" s="130" t="s">
        <v>822</v>
      </c>
      <c r="E93" s="151"/>
      <c r="F93" s="152"/>
      <c r="G93" s="11" t="s">
        <v>823</v>
      </c>
      <c r="H93" s="14">
        <v>5.18</v>
      </c>
      <c r="I93" s="121">
        <f t="shared" si="2"/>
        <v>124.32</v>
      </c>
      <c r="J93" s="127"/>
    </row>
    <row r="94" spans="1:10" ht="168">
      <c r="A94" s="126"/>
      <c r="B94" s="119">
        <v>2</v>
      </c>
      <c r="C94" s="10" t="s">
        <v>119</v>
      </c>
      <c r="D94" s="130" t="s">
        <v>271</v>
      </c>
      <c r="E94" s="151"/>
      <c r="F94" s="152"/>
      <c r="G94" s="11" t="s">
        <v>824</v>
      </c>
      <c r="H94" s="14">
        <v>18.12</v>
      </c>
      <c r="I94" s="121">
        <f t="shared" si="2"/>
        <v>36.24</v>
      </c>
      <c r="J94" s="127"/>
    </row>
    <row r="95" spans="1:10" ht="132">
      <c r="A95" s="126"/>
      <c r="B95" s="119">
        <v>102</v>
      </c>
      <c r="C95" s="10" t="s">
        <v>825</v>
      </c>
      <c r="D95" s="130"/>
      <c r="E95" s="151"/>
      <c r="F95" s="152"/>
      <c r="G95" s="11" t="s">
        <v>826</v>
      </c>
      <c r="H95" s="14">
        <v>5.18</v>
      </c>
      <c r="I95" s="121">
        <f t="shared" si="2"/>
        <v>528.36</v>
      </c>
      <c r="J95" s="127"/>
    </row>
    <row r="96" spans="1:10" ht="132">
      <c r="A96" s="126"/>
      <c r="B96" s="119">
        <v>2</v>
      </c>
      <c r="C96" s="10" t="s">
        <v>827</v>
      </c>
      <c r="D96" s="130" t="s">
        <v>279</v>
      </c>
      <c r="E96" s="151" t="s">
        <v>274</v>
      </c>
      <c r="F96" s="152"/>
      <c r="G96" s="11" t="s">
        <v>828</v>
      </c>
      <c r="H96" s="14">
        <v>16.27</v>
      </c>
      <c r="I96" s="121">
        <f t="shared" si="2"/>
        <v>32.54</v>
      </c>
      <c r="J96" s="127"/>
    </row>
    <row r="97" spans="1:10" ht="96">
      <c r="A97" s="126"/>
      <c r="B97" s="119">
        <v>4</v>
      </c>
      <c r="C97" s="10" t="s">
        <v>829</v>
      </c>
      <c r="D97" s="130" t="s">
        <v>30</v>
      </c>
      <c r="E97" s="151" t="s">
        <v>278</v>
      </c>
      <c r="F97" s="152"/>
      <c r="G97" s="11" t="s">
        <v>830</v>
      </c>
      <c r="H97" s="14">
        <v>73.569999999999993</v>
      </c>
      <c r="I97" s="121">
        <f t="shared" si="2"/>
        <v>294.27999999999997</v>
      </c>
      <c r="J97" s="127"/>
    </row>
    <row r="98" spans="1:10" ht="96">
      <c r="A98" s="126"/>
      <c r="B98" s="119">
        <v>2</v>
      </c>
      <c r="C98" s="10" t="s">
        <v>73</v>
      </c>
      <c r="D98" s="130" t="s">
        <v>31</v>
      </c>
      <c r="E98" s="151" t="s">
        <v>278</v>
      </c>
      <c r="F98" s="152"/>
      <c r="G98" s="11" t="s">
        <v>831</v>
      </c>
      <c r="H98" s="14">
        <v>71.72</v>
      </c>
      <c r="I98" s="121">
        <f t="shared" si="2"/>
        <v>143.44</v>
      </c>
      <c r="J98" s="127"/>
    </row>
    <row r="99" spans="1:10" ht="144">
      <c r="A99" s="126"/>
      <c r="B99" s="119">
        <v>2</v>
      </c>
      <c r="C99" s="10" t="s">
        <v>832</v>
      </c>
      <c r="D99" s="130" t="s">
        <v>31</v>
      </c>
      <c r="E99" s="151" t="s">
        <v>278</v>
      </c>
      <c r="F99" s="152"/>
      <c r="G99" s="11" t="s">
        <v>833</v>
      </c>
      <c r="H99" s="14">
        <v>21.81</v>
      </c>
      <c r="I99" s="121">
        <f t="shared" si="2"/>
        <v>43.62</v>
      </c>
      <c r="J99" s="127"/>
    </row>
    <row r="100" spans="1:10" ht="60">
      <c r="A100" s="126"/>
      <c r="B100" s="119">
        <v>2</v>
      </c>
      <c r="C100" s="10" t="s">
        <v>834</v>
      </c>
      <c r="D100" s="130" t="s">
        <v>783</v>
      </c>
      <c r="E100" s="151" t="s">
        <v>644</v>
      </c>
      <c r="F100" s="152"/>
      <c r="G100" s="11" t="s">
        <v>835</v>
      </c>
      <c r="H100" s="14">
        <v>18.12</v>
      </c>
      <c r="I100" s="121">
        <f t="shared" si="2"/>
        <v>36.24</v>
      </c>
      <c r="J100" s="127"/>
    </row>
    <row r="101" spans="1:10" ht="60">
      <c r="A101" s="126"/>
      <c r="B101" s="119">
        <v>2</v>
      </c>
      <c r="C101" s="10" t="s">
        <v>834</v>
      </c>
      <c r="D101" s="130" t="s">
        <v>836</v>
      </c>
      <c r="E101" s="151" t="s">
        <v>644</v>
      </c>
      <c r="F101" s="152"/>
      <c r="G101" s="11" t="s">
        <v>835</v>
      </c>
      <c r="H101" s="14">
        <v>19.59</v>
      </c>
      <c r="I101" s="121">
        <f t="shared" si="2"/>
        <v>39.18</v>
      </c>
      <c r="J101" s="127"/>
    </row>
    <row r="102" spans="1:10" ht="108">
      <c r="A102" s="126"/>
      <c r="B102" s="119">
        <v>2</v>
      </c>
      <c r="C102" s="10" t="s">
        <v>837</v>
      </c>
      <c r="D102" s="130" t="s">
        <v>31</v>
      </c>
      <c r="E102" s="151"/>
      <c r="F102" s="152"/>
      <c r="G102" s="11" t="s">
        <v>838</v>
      </c>
      <c r="H102" s="14">
        <v>9.61</v>
      </c>
      <c r="I102" s="121">
        <f t="shared" si="2"/>
        <v>19.22</v>
      </c>
      <c r="J102" s="127"/>
    </row>
    <row r="103" spans="1:10" ht="120">
      <c r="A103" s="126"/>
      <c r="B103" s="119">
        <v>2</v>
      </c>
      <c r="C103" s="10" t="s">
        <v>839</v>
      </c>
      <c r="D103" s="130" t="s">
        <v>28</v>
      </c>
      <c r="E103" s="151" t="s">
        <v>279</v>
      </c>
      <c r="F103" s="152"/>
      <c r="G103" s="11" t="s">
        <v>840</v>
      </c>
      <c r="H103" s="14">
        <v>21.81</v>
      </c>
      <c r="I103" s="121">
        <f t="shared" si="2"/>
        <v>43.62</v>
      </c>
      <c r="J103" s="127"/>
    </row>
    <row r="104" spans="1:10" ht="120">
      <c r="A104" s="126"/>
      <c r="B104" s="119">
        <v>2</v>
      </c>
      <c r="C104" s="10" t="s">
        <v>839</v>
      </c>
      <c r="D104" s="130" t="s">
        <v>31</v>
      </c>
      <c r="E104" s="151" t="s">
        <v>279</v>
      </c>
      <c r="F104" s="152"/>
      <c r="G104" s="11" t="s">
        <v>840</v>
      </c>
      <c r="H104" s="14">
        <v>21.81</v>
      </c>
      <c r="I104" s="121">
        <f t="shared" si="2"/>
        <v>43.62</v>
      </c>
      <c r="J104" s="127"/>
    </row>
    <row r="105" spans="1:10" ht="108">
      <c r="A105" s="126"/>
      <c r="B105" s="119">
        <v>2</v>
      </c>
      <c r="C105" s="10" t="s">
        <v>841</v>
      </c>
      <c r="D105" s="130" t="s">
        <v>30</v>
      </c>
      <c r="E105" s="151"/>
      <c r="F105" s="152"/>
      <c r="G105" s="11" t="s">
        <v>842</v>
      </c>
      <c r="H105" s="14">
        <v>36.6</v>
      </c>
      <c r="I105" s="121">
        <f t="shared" si="2"/>
        <v>73.2</v>
      </c>
      <c r="J105" s="127"/>
    </row>
    <row r="106" spans="1:10" ht="108">
      <c r="A106" s="126"/>
      <c r="B106" s="119">
        <v>2</v>
      </c>
      <c r="C106" s="10" t="s">
        <v>843</v>
      </c>
      <c r="D106" s="130" t="s">
        <v>657</v>
      </c>
      <c r="E106" s="151"/>
      <c r="F106" s="152"/>
      <c r="G106" s="11" t="s">
        <v>844</v>
      </c>
      <c r="H106" s="14">
        <v>36.6</v>
      </c>
      <c r="I106" s="121">
        <f t="shared" si="2"/>
        <v>73.2</v>
      </c>
      <c r="J106" s="127"/>
    </row>
    <row r="107" spans="1:10" ht="108">
      <c r="A107" s="126"/>
      <c r="B107" s="119">
        <v>2</v>
      </c>
      <c r="C107" s="10" t="s">
        <v>845</v>
      </c>
      <c r="D107" s="130" t="s">
        <v>30</v>
      </c>
      <c r="E107" s="151"/>
      <c r="F107" s="152"/>
      <c r="G107" s="11" t="s">
        <v>846</v>
      </c>
      <c r="H107" s="14">
        <v>69.14</v>
      </c>
      <c r="I107" s="121">
        <f t="shared" si="2"/>
        <v>138.28</v>
      </c>
      <c r="J107" s="127"/>
    </row>
    <row r="108" spans="1:10" ht="108">
      <c r="A108" s="126"/>
      <c r="B108" s="119">
        <v>2</v>
      </c>
      <c r="C108" s="10" t="s">
        <v>847</v>
      </c>
      <c r="D108" s="130" t="s">
        <v>72</v>
      </c>
      <c r="E108" s="151"/>
      <c r="F108" s="152"/>
      <c r="G108" s="11" t="s">
        <v>848</v>
      </c>
      <c r="H108" s="14">
        <v>43.26</v>
      </c>
      <c r="I108" s="121">
        <f t="shared" si="2"/>
        <v>86.52</v>
      </c>
      <c r="J108" s="127"/>
    </row>
    <row r="109" spans="1:10" ht="108">
      <c r="A109" s="126"/>
      <c r="B109" s="119">
        <v>2</v>
      </c>
      <c r="C109" s="10" t="s">
        <v>847</v>
      </c>
      <c r="D109" s="130" t="s">
        <v>31</v>
      </c>
      <c r="E109" s="151"/>
      <c r="F109" s="152"/>
      <c r="G109" s="11" t="s">
        <v>848</v>
      </c>
      <c r="H109" s="14">
        <v>43.26</v>
      </c>
      <c r="I109" s="121">
        <f t="shared" si="2"/>
        <v>86.52</v>
      </c>
      <c r="J109" s="127"/>
    </row>
    <row r="110" spans="1:10" ht="108">
      <c r="A110" s="126"/>
      <c r="B110" s="119">
        <v>2</v>
      </c>
      <c r="C110" s="10" t="s">
        <v>847</v>
      </c>
      <c r="D110" s="130" t="s">
        <v>32</v>
      </c>
      <c r="E110" s="151"/>
      <c r="F110" s="152"/>
      <c r="G110" s="11" t="s">
        <v>848</v>
      </c>
      <c r="H110" s="14">
        <v>43.26</v>
      </c>
      <c r="I110" s="121">
        <f t="shared" si="2"/>
        <v>86.52</v>
      </c>
      <c r="J110" s="127"/>
    </row>
    <row r="111" spans="1:10" ht="84">
      <c r="A111" s="126"/>
      <c r="B111" s="119">
        <v>2</v>
      </c>
      <c r="C111" s="10" t="s">
        <v>849</v>
      </c>
      <c r="D111" s="130" t="s">
        <v>72</v>
      </c>
      <c r="E111" s="151"/>
      <c r="F111" s="152"/>
      <c r="G111" s="11" t="s">
        <v>850</v>
      </c>
      <c r="H111" s="14">
        <v>36.6</v>
      </c>
      <c r="I111" s="121">
        <f t="shared" si="2"/>
        <v>73.2</v>
      </c>
      <c r="J111" s="127"/>
    </row>
    <row r="112" spans="1:10" ht="108">
      <c r="A112" s="126"/>
      <c r="B112" s="119">
        <v>4</v>
      </c>
      <c r="C112" s="10" t="s">
        <v>851</v>
      </c>
      <c r="D112" s="130" t="s">
        <v>31</v>
      </c>
      <c r="E112" s="151"/>
      <c r="F112" s="152"/>
      <c r="G112" s="11" t="s">
        <v>852</v>
      </c>
      <c r="H112" s="14">
        <v>49.54</v>
      </c>
      <c r="I112" s="121">
        <f t="shared" si="2"/>
        <v>198.16</v>
      </c>
      <c r="J112" s="127"/>
    </row>
    <row r="113" spans="1:10" ht="108">
      <c r="A113" s="126"/>
      <c r="B113" s="119">
        <v>2</v>
      </c>
      <c r="C113" s="10" t="s">
        <v>851</v>
      </c>
      <c r="D113" s="130" t="s">
        <v>34</v>
      </c>
      <c r="E113" s="151"/>
      <c r="F113" s="152"/>
      <c r="G113" s="11" t="s">
        <v>852</v>
      </c>
      <c r="H113" s="14">
        <v>49.54</v>
      </c>
      <c r="I113" s="121">
        <f t="shared" si="2"/>
        <v>99.08</v>
      </c>
      <c r="J113" s="127"/>
    </row>
    <row r="114" spans="1:10" ht="108">
      <c r="A114" s="126"/>
      <c r="B114" s="119">
        <v>1</v>
      </c>
      <c r="C114" s="10" t="s">
        <v>853</v>
      </c>
      <c r="D114" s="130" t="s">
        <v>31</v>
      </c>
      <c r="E114" s="151" t="s">
        <v>115</v>
      </c>
      <c r="F114" s="152"/>
      <c r="G114" s="11" t="s">
        <v>854</v>
      </c>
      <c r="H114" s="14">
        <v>28.84</v>
      </c>
      <c r="I114" s="121">
        <f t="shared" si="2"/>
        <v>28.84</v>
      </c>
      <c r="J114" s="127"/>
    </row>
    <row r="115" spans="1:10" ht="156">
      <c r="A115" s="126"/>
      <c r="B115" s="119">
        <v>1</v>
      </c>
      <c r="C115" s="10" t="s">
        <v>855</v>
      </c>
      <c r="D115" s="130" t="s">
        <v>269</v>
      </c>
      <c r="E115" s="151"/>
      <c r="F115" s="152"/>
      <c r="G115" s="11" t="s">
        <v>856</v>
      </c>
      <c r="H115" s="14">
        <v>136.79</v>
      </c>
      <c r="I115" s="121">
        <f t="shared" si="2"/>
        <v>136.79</v>
      </c>
      <c r="J115" s="127"/>
    </row>
    <row r="116" spans="1:10" ht="168">
      <c r="A116" s="126"/>
      <c r="B116" s="119">
        <v>1</v>
      </c>
      <c r="C116" s="10" t="s">
        <v>857</v>
      </c>
      <c r="D116" s="130"/>
      <c r="E116" s="151"/>
      <c r="F116" s="152"/>
      <c r="G116" s="11" t="s">
        <v>858</v>
      </c>
      <c r="H116" s="14">
        <v>196.32</v>
      </c>
      <c r="I116" s="121">
        <f t="shared" si="2"/>
        <v>196.32</v>
      </c>
      <c r="J116" s="127"/>
    </row>
    <row r="117" spans="1:10" ht="108">
      <c r="A117" s="126"/>
      <c r="B117" s="119">
        <v>1</v>
      </c>
      <c r="C117" s="10" t="s">
        <v>859</v>
      </c>
      <c r="D117" s="130" t="s">
        <v>860</v>
      </c>
      <c r="E117" s="151"/>
      <c r="F117" s="152"/>
      <c r="G117" s="11" t="s">
        <v>861</v>
      </c>
      <c r="H117" s="14">
        <v>23.66</v>
      </c>
      <c r="I117" s="121">
        <f t="shared" si="2"/>
        <v>23.66</v>
      </c>
      <c r="J117" s="127"/>
    </row>
    <row r="118" spans="1:10" ht="108">
      <c r="A118" s="126"/>
      <c r="B118" s="119">
        <v>1</v>
      </c>
      <c r="C118" s="10" t="s">
        <v>862</v>
      </c>
      <c r="D118" s="130" t="s">
        <v>279</v>
      </c>
      <c r="E118" s="151"/>
      <c r="F118" s="152"/>
      <c r="G118" s="11" t="s">
        <v>863</v>
      </c>
      <c r="H118" s="14">
        <v>23.66</v>
      </c>
      <c r="I118" s="121">
        <f t="shared" ref="I118:I120" si="3">H118*B118</f>
        <v>23.66</v>
      </c>
      <c r="J118" s="127"/>
    </row>
    <row r="119" spans="1:10" ht="108">
      <c r="A119" s="126"/>
      <c r="B119" s="119">
        <v>3</v>
      </c>
      <c r="C119" s="10" t="s">
        <v>864</v>
      </c>
      <c r="D119" s="130" t="s">
        <v>277</v>
      </c>
      <c r="E119" s="151"/>
      <c r="F119" s="152"/>
      <c r="G119" s="11" t="s">
        <v>865</v>
      </c>
      <c r="H119" s="14">
        <v>144.19</v>
      </c>
      <c r="I119" s="121">
        <f t="shared" si="3"/>
        <v>432.57</v>
      </c>
      <c r="J119" s="127"/>
    </row>
    <row r="120" spans="1:10" ht="120">
      <c r="A120" s="126"/>
      <c r="B120" s="120">
        <v>1</v>
      </c>
      <c r="C120" s="12" t="s">
        <v>866</v>
      </c>
      <c r="D120" s="131" t="s">
        <v>30</v>
      </c>
      <c r="E120" s="153" t="s">
        <v>279</v>
      </c>
      <c r="F120" s="154"/>
      <c r="G120" s="13" t="s">
        <v>867</v>
      </c>
      <c r="H120" s="15">
        <v>121.27</v>
      </c>
      <c r="I120" s="122">
        <f t="shared" si="3"/>
        <v>121.27</v>
      </c>
      <c r="J120" s="127"/>
    </row>
  </sheetData>
  <mergeCells count="103">
    <mergeCell ref="I10:I11"/>
    <mergeCell ref="I14:I15"/>
    <mergeCell ref="E20:F20"/>
    <mergeCell ref="E21:F21"/>
    <mergeCell ref="E22:F22"/>
    <mergeCell ref="E27:F27"/>
    <mergeCell ref="E28:F28"/>
    <mergeCell ref="E29:F29"/>
    <mergeCell ref="E30:F30"/>
    <mergeCell ref="E31:F31"/>
    <mergeCell ref="E23:F23"/>
    <mergeCell ref="E24:F24"/>
    <mergeCell ref="E25:F25"/>
    <mergeCell ref="E26:F26"/>
    <mergeCell ref="E37:F37"/>
    <mergeCell ref="E38:F38"/>
    <mergeCell ref="E39:F39"/>
    <mergeCell ref="E40:F40"/>
    <mergeCell ref="E41:F41"/>
    <mergeCell ref="E32:F32"/>
    <mergeCell ref="E33:F33"/>
    <mergeCell ref="E34:F34"/>
    <mergeCell ref="E35:F35"/>
    <mergeCell ref="E36:F36"/>
    <mergeCell ref="E47:F47"/>
    <mergeCell ref="E48:F48"/>
    <mergeCell ref="E49:F49"/>
    <mergeCell ref="E50:F50"/>
    <mergeCell ref="E51:F51"/>
    <mergeCell ref="E42:F42"/>
    <mergeCell ref="E43:F43"/>
    <mergeCell ref="E44:F44"/>
    <mergeCell ref="E45:F45"/>
    <mergeCell ref="E46:F46"/>
    <mergeCell ref="E57:F57"/>
    <mergeCell ref="E58:F58"/>
    <mergeCell ref="E59:F59"/>
    <mergeCell ref="E60:F60"/>
    <mergeCell ref="E61:F61"/>
    <mergeCell ref="E52:F52"/>
    <mergeCell ref="E53:F53"/>
    <mergeCell ref="E54:F54"/>
    <mergeCell ref="E55:F55"/>
    <mergeCell ref="E56:F56"/>
    <mergeCell ref="E67:F67"/>
    <mergeCell ref="E68:F68"/>
    <mergeCell ref="E69:F69"/>
    <mergeCell ref="E70:F70"/>
    <mergeCell ref="E71:F71"/>
    <mergeCell ref="E62:F62"/>
    <mergeCell ref="E63:F63"/>
    <mergeCell ref="E64:F64"/>
    <mergeCell ref="E65:F65"/>
    <mergeCell ref="E66:F66"/>
    <mergeCell ref="E77:F77"/>
    <mergeCell ref="E78:F78"/>
    <mergeCell ref="E79:F79"/>
    <mergeCell ref="E80:F80"/>
    <mergeCell ref="E81:F81"/>
    <mergeCell ref="E72:F72"/>
    <mergeCell ref="E73:F73"/>
    <mergeCell ref="E74:F74"/>
    <mergeCell ref="E75:F75"/>
    <mergeCell ref="E76:F76"/>
    <mergeCell ref="E87:F87"/>
    <mergeCell ref="E88:F88"/>
    <mergeCell ref="E89:F89"/>
    <mergeCell ref="E90:F90"/>
    <mergeCell ref="E91:F91"/>
    <mergeCell ref="E82:F82"/>
    <mergeCell ref="E83:F83"/>
    <mergeCell ref="E84:F84"/>
    <mergeCell ref="E85:F85"/>
    <mergeCell ref="E86:F86"/>
    <mergeCell ref="E97:F97"/>
    <mergeCell ref="E98:F98"/>
    <mergeCell ref="E99:F99"/>
    <mergeCell ref="E100:F100"/>
    <mergeCell ref="E101:F101"/>
    <mergeCell ref="E92:F92"/>
    <mergeCell ref="E93:F93"/>
    <mergeCell ref="E94:F94"/>
    <mergeCell ref="E95:F95"/>
    <mergeCell ref="E96:F96"/>
    <mergeCell ref="E107:F107"/>
    <mergeCell ref="E108:F108"/>
    <mergeCell ref="E109:F109"/>
    <mergeCell ref="E110:F110"/>
    <mergeCell ref="E111:F111"/>
    <mergeCell ref="E102:F102"/>
    <mergeCell ref="E103:F103"/>
    <mergeCell ref="E104:F104"/>
    <mergeCell ref="E105:F105"/>
    <mergeCell ref="E106:F106"/>
    <mergeCell ref="E117:F117"/>
    <mergeCell ref="E118:F118"/>
    <mergeCell ref="E119:F119"/>
    <mergeCell ref="E120:F120"/>
    <mergeCell ref="E112:F112"/>
    <mergeCell ref="E113:F113"/>
    <mergeCell ref="E114:F114"/>
    <mergeCell ref="E115:F115"/>
    <mergeCell ref="E116:F11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32"/>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6" t="s">
        <v>139</v>
      </c>
      <c r="C2" s="132"/>
      <c r="D2" s="132"/>
      <c r="E2" s="132"/>
      <c r="F2" s="132"/>
      <c r="G2" s="132"/>
      <c r="H2" s="132"/>
      <c r="I2" s="132"/>
      <c r="J2" s="132"/>
      <c r="K2" s="137" t="s">
        <v>145</v>
      </c>
      <c r="L2" s="127"/>
      <c r="N2">
        <v>8538.3299999999963</v>
      </c>
      <c r="O2" t="s">
        <v>188</v>
      </c>
    </row>
    <row r="3" spans="1:15" ht="12.75" customHeight="1">
      <c r="A3" s="126"/>
      <c r="B3" s="133" t="s">
        <v>140</v>
      </c>
      <c r="C3" s="132"/>
      <c r="D3" s="132"/>
      <c r="E3" s="132"/>
      <c r="F3" s="132"/>
      <c r="G3" s="132"/>
      <c r="H3" s="132"/>
      <c r="I3" s="132"/>
      <c r="J3" s="132"/>
      <c r="K3" s="132"/>
      <c r="L3" s="127"/>
      <c r="N3">
        <v>8538.3299999999963</v>
      </c>
      <c r="O3" t="s">
        <v>189</v>
      </c>
    </row>
    <row r="4" spans="1:15" ht="12.75" customHeight="1">
      <c r="A4" s="126"/>
      <c r="B4" s="133" t="s">
        <v>141</v>
      </c>
      <c r="C4" s="132"/>
      <c r="D4" s="132"/>
      <c r="E4" s="132"/>
      <c r="F4" s="132"/>
      <c r="G4" s="132"/>
      <c r="H4" s="132"/>
      <c r="I4" s="132"/>
      <c r="J4" s="132"/>
      <c r="K4" s="132"/>
      <c r="L4" s="127"/>
    </row>
    <row r="5" spans="1:15" ht="12.75" customHeight="1">
      <c r="A5" s="126"/>
      <c r="B5" s="133" t="s">
        <v>142</v>
      </c>
      <c r="C5" s="132"/>
      <c r="D5" s="132"/>
      <c r="E5" s="132"/>
      <c r="F5" s="132"/>
      <c r="G5" s="132"/>
      <c r="H5" s="132"/>
      <c r="I5" s="132"/>
      <c r="J5" s="132"/>
      <c r="K5" s="132"/>
      <c r="L5" s="127"/>
    </row>
    <row r="6" spans="1:15" ht="12.75" customHeight="1">
      <c r="A6" s="126"/>
      <c r="B6" s="133" t="s">
        <v>143</v>
      </c>
      <c r="C6" s="132"/>
      <c r="D6" s="132"/>
      <c r="E6" s="132"/>
      <c r="F6" s="132"/>
      <c r="G6" s="132"/>
      <c r="H6" s="132"/>
      <c r="I6" s="132"/>
      <c r="J6" s="132"/>
      <c r="K6" s="132"/>
      <c r="L6" s="127"/>
    </row>
    <row r="7" spans="1:15" ht="12.75" customHeight="1">
      <c r="A7" s="126"/>
      <c r="B7" s="133"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716</v>
      </c>
      <c r="C10" s="132"/>
      <c r="D10" s="132"/>
      <c r="E10" s="132"/>
      <c r="F10" s="127"/>
      <c r="G10" s="128"/>
      <c r="H10" s="128" t="s">
        <v>716</v>
      </c>
      <c r="I10" s="132"/>
      <c r="J10" s="132"/>
      <c r="K10" s="155">
        <f>IF(Invoice!J10&lt;&gt;"",Invoice!J10,"")</f>
        <v>51736</v>
      </c>
      <c r="L10" s="127"/>
    </row>
    <row r="11" spans="1:15" ht="12.75" customHeight="1">
      <c r="A11" s="126"/>
      <c r="B11" s="126" t="s">
        <v>717</v>
      </c>
      <c r="C11" s="132"/>
      <c r="D11" s="132"/>
      <c r="E11" s="132"/>
      <c r="F11" s="127"/>
      <c r="G11" s="128"/>
      <c r="H11" s="128" t="s">
        <v>717</v>
      </c>
      <c r="I11" s="132"/>
      <c r="J11" s="132"/>
      <c r="K11" s="156"/>
      <c r="L11" s="127"/>
    </row>
    <row r="12" spans="1:15" ht="12.75" customHeight="1">
      <c r="A12" s="126"/>
      <c r="B12" s="126" t="s">
        <v>718</v>
      </c>
      <c r="C12" s="132"/>
      <c r="D12" s="132"/>
      <c r="E12" s="132"/>
      <c r="F12" s="127"/>
      <c r="G12" s="128"/>
      <c r="H12" s="128" t="s">
        <v>718</v>
      </c>
      <c r="I12" s="132"/>
      <c r="J12" s="132"/>
      <c r="K12" s="132"/>
      <c r="L12" s="127"/>
    </row>
    <row r="13" spans="1:15" ht="12.75" customHeight="1">
      <c r="A13" s="126"/>
      <c r="B13" s="126" t="s">
        <v>719</v>
      </c>
      <c r="C13" s="132"/>
      <c r="D13" s="132"/>
      <c r="E13" s="132"/>
      <c r="F13" s="127"/>
      <c r="G13" s="128"/>
      <c r="H13" s="128" t="s">
        <v>719</v>
      </c>
      <c r="I13" s="132"/>
      <c r="J13" s="132"/>
      <c r="K13" s="111" t="s">
        <v>16</v>
      </c>
      <c r="L13" s="127"/>
    </row>
    <row r="14" spans="1:15" ht="15" customHeight="1">
      <c r="A14" s="126"/>
      <c r="B14" s="126" t="s">
        <v>157</v>
      </c>
      <c r="C14" s="132"/>
      <c r="D14" s="132"/>
      <c r="E14" s="132"/>
      <c r="F14" s="127"/>
      <c r="G14" s="128"/>
      <c r="H14" s="128" t="s">
        <v>157</v>
      </c>
      <c r="I14" s="132"/>
      <c r="J14" s="132"/>
      <c r="K14" s="163">
        <f>Invoice!J14</f>
        <v>45209</v>
      </c>
      <c r="L14" s="127"/>
    </row>
    <row r="15" spans="1:15" ht="15" customHeight="1">
      <c r="A15" s="126"/>
      <c r="B15" s="6" t="s">
        <v>11</v>
      </c>
      <c r="C15" s="7"/>
      <c r="D15" s="7"/>
      <c r="E15" s="7"/>
      <c r="F15" s="8"/>
      <c r="G15" s="128"/>
      <c r="H15" s="9" t="s">
        <v>11</v>
      </c>
      <c r="I15" s="132"/>
      <c r="J15" s="132"/>
      <c r="K15" s="164"/>
      <c r="L15" s="127"/>
    </row>
    <row r="16" spans="1:15" ht="15" customHeight="1">
      <c r="A16" s="126"/>
      <c r="B16" s="132"/>
      <c r="C16" s="132"/>
      <c r="D16" s="132"/>
      <c r="E16" s="132"/>
      <c r="F16" s="132"/>
      <c r="G16" s="132"/>
      <c r="H16" s="132"/>
      <c r="I16" s="135" t="s">
        <v>147</v>
      </c>
      <c r="J16" s="135" t="s">
        <v>147</v>
      </c>
      <c r="K16" s="141">
        <v>40307</v>
      </c>
      <c r="L16" s="127"/>
    </row>
    <row r="17" spans="1:12" ht="12.75" customHeight="1">
      <c r="A17" s="126"/>
      <c r="B17" s="132" t="s">
        <v>720</v>
      </c>
      <c r="C17" s="132"/>
      <c r="D17" s="132"/>
      <c r="E17" s="132"/>
      <c r="F17" s="132"/>
      <c r="G17" s="132"/>
      <c r="H17" s="132"/>
      <c r="I17" s="135" t="s">
        <v>148</v>
      </c>
      <c r="J17" s="135" t="s">
        <v>148</v>
      </c>
      <c r="K17" s="141" t="str">
        <f>IF(Invoice!J17&lt;&gt;"",Invoice!J17,"")</f>
        <v>Sunny</v>
      </c>
      <c r="L17" s="127"/>
    </row>
    <row r="18" spans="1:12" ht="18" customHeight="1">
      <c r="A18" s="126"/>
      <c r="B18" s="132" t="s">
        <v>721</v>
      </c>
      <c r="C18" s="132"/>
      <c r="D18" s="132"/>
      <c r="E18" s="132"/>
      <c r="F18" s="132"/>
      <c r="G18" s="132"/>
      <c r="H18" s="132"/>
      <c r="I18" s="134" t="s">
        <v>264</v>
      </c>
      <c r="J18" s="134" t="s">
        <v>264</v>
      </c>
      <c r="K18" s="116" t="s">
        <v>282</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59" t="s">
        <v>207</v>
      </c>
      <c r="G20" s="160"/>
      <c r="H20" s="112" t="s">
        <v>174</v>
      </c>
      <c r="I20" s="112" t="s">
        <v>208</v>
      </c>
      <c r="J20" s="112" t="s">
        <v>208</v>
      </c>
      <c r="K20" s="112" t="s">
        <v>26</v>
      </c>
      <c r="L20" s="127"/>
    </row>
    <row r="21" spans="1:12" ht="12.75" customHeight="1">
      <c r="A21" s="126"/>
      <c r="B21" s="117"/>
      <c r="C21" s="117"/>
      <c r="D21" s="117"/>
      <c r="E21" s="118"/>
      <c r="F21" s="161"/>
      <c r="G21" s="162"/>
      <c r="H21" s="117" t="s">
        <v>146</v>
      </c>
      <c r="I21" s="117"/>
      <c r="J21" s="117"/>
      <c r="K21" s="117"/>
      <c r="L21" s="127"/>
    </row>
    <row r="22" spans="1:12" ht="24" customHeight="1">
      <c r="A22" s="126"/>
      <c r="B22" s="119">
        <f>'Tax Invoice'!D18</f>
        <v>2</v>
      </c>
      <c r="C22" s="10" t="s">
        <v>722</v>
      </c>
      <c r="D22" s="10" t="s">
        <v>722</v>
      </c>
      <c r="E22" s="130" t="s">
        <v>30</v>
      </c>
      <c r="F22" s="151" t="s">
        <v>279</v>
      </c>
      <c r="G22" s="152"/>
      <c r="H22" s="11" t="s">
        <v>723</v>
      </c>
      <c r="I22" s="14">
        <f t="shared" ref="I22:I53" si="0">ROUNDUP(J22*$N$1,2)</f>
        <v>7.76</v>
      </c>
      <c r="J22" s="14">
        <v>7.76</v>
      </c>
      <c r="K22" s="121">
        <f t="shared" ref="K22:K53" si="1">I22*B22</f>
        <v>15.52</v>
      </c>
      <c r="L22" s="127"/>
    </row>
    <row r="23" spans="1:12" ht="24" customHeight="1">
      <c r="A23" s="126"/>
      <c r="B23" s="119">
        <f>'Tax Invoice'!D19</f>
        <v>43</v>
      </c>
      <c r="C23" s="10" t="s">
        <v>586</v>
      </c>
      <c r="D23" s="10" t="s">
        <v>586</v>
      </c>
      <c r="E23" s="130"/>
      <c r="F23" s="151"/>
      <c r="G23" s="152"/>
      <c r="H23" s="11" t="s">
        <v>281</v>
      </c>
      <c r="I23" s="14">
        <f t="shared" si="0"/>
        <v>12.57</v>
      </c>
      <c r="J23" s="14">
        <v>12.57</v>
      </c>
      <c r="K23" s="121">
        <f t="shared" si="1"/>
        <v>540.51</v>
      </c>
      <c r="L23" s="127"/>
    </row>
    <row r="24" spans="1:12" ht="24" customHeight="1">
      <c r="A24" s="126"/>
      <c r="B24" s="119">
        <f>'Tax Invoice'!D20</f>
        <v>2</v>
      </c>
      <c r="C24" s="10" t="s">
        <v>724</v>
      </c>
      <c r="D24" s="10" t="s">
        <v>724</v>
      </c>
      <c r="E24" s="130" t="s">
        <v>216</v>
      </c>
      <c r="F24" s="151"/>
      <c r="G24" s="152"/>
      <c r="H24" s="11" t="s">
        <v>725</v>
      </c>
      <c r="I24" s="14">
        <f t="shared" si="0"/>
        <v>12.57</v>
      </c>
      <c r="J24" s="14">
        <v>12.57</v>
      </c>
      <c r="K24" s="121">
        <f t="shared" si="1"/>
        <v>25.14</v>
      </c>
      <c r="L24" s="127"/>
    </row>
    <row r="25" spans="1:12" ht="24" customHeight="1">
      <c r="A25" s="126"/>
      <c r="B25" s="119">
        <f>'Tax Invoice'!D21</f>
        <v>3</v>
      </c>
      <c r="C25" s="10" t="s">
        <v>726</v>
      </c>
      <c r="D25" s="10" t="s">
        <v>726</v>
      </c>
      <c r="E25" s="130" t="s">
        <v>112</v>
      </c>
      <c r="F25" s="151"/>
      <c r="G25" s="152"/>
      <c r="H25" s="11" t="s">
        <v>727</v>
      </c>
      <c r="I25" s="14">
        <f t="shared" si="0"/>
        <v>12.57</v>
      </c>
      <c r="J25" s="14">
        <v>12.57</v>
      </c>
      <c r="K25" s="121">
        <f t="shared" si="1"/>
        <v>37.71</v>
      </c>
      <c r="L25" s="127"/>
    </row>
    <row r="26" spans="1:12" ht="12.75" customHeight="1">
      <c r="A26" s="126"/>
      <c r="B26" s="119">
        <f>'Tax Invoice'!D22</f>
        <v>2</v>
      </c>
      <c r="C26" s="10" t="s">
        <v>728</v>
      </c>
      <c r="D26" s="10" t="s">
        <v>868</v>
      </c>
      <c r="E26" s="130" t="s">
        <v>729</v>
      </c>
      <c r="F26" s="151" t="s">
        <v>115</v>
      </c>
      <c r="G26" s="152"/>
      <c r="H26" s="11" t="s">
        <v>730</v>
      </c>
      <c r="I26" s="14">
        <f t="shared" si="0"/>
        <v>19.23</v>
      </c>
      <c r="J26" s="14">
        <v>19.23</v>
      </c>
      <c r="K26" s="121">
        <f t="shared" si="1"/>
        <v>38.46</v>
      </c>
      <c r="L26" s="127"/>
    </row>
    <row r="27" spans="1:12" ht="24" customHeight="1">
      <c r="A27" s="126"/>
      <c r="B27" s="119">
        <f>'Tax Invoice'!D23</f>
        <v>12</v>
      </c>
      <c r="C27" s="10" t="s">
        <v>731</v>
      </c>
      <c r="D27" s="10" t="s">
        <v>731</v>
      </c>
      <c r="E27" s="130" t="s">
        <v>732</v>
      </c>
      <c r="F27" s="151" t="s">
        <v>30</v>
      </c>
      <c r="G27" s="152"/>
      <c r="H27" s="11" t="s">
        <v>733</v>
      </c>
      <c r="I27" s="14">
        <f t="shared" si="0"/>
        <v>7.02</v>
      </c>
      <c r="J27" s="14">
        <v>7.02</v>
      </c>
      <c r="K27" s="121">
        <f t="shared" si="1"/>
        <v>84.24</v>
      </c>
      <c r="L27" s="127"/>
    </row>
    <row r="28" spans="1:12" ht="24" customHeight="1">
      <c r="A28" s="126"/>
      <c r="B28" s="119">
        <f>'Tax Invoice'!D24</f>
        <v>14</v>
      </c>
      <c r="C28" s="10" t="s">
        <v>731</v>
      </c>
      <c r="D28" s="10" t="s">
        <v>731</v>
      </c>
      <c r="E28" s="130" t="s">
        <v>732</v>
      </c>
      <c r="F28" s="151" t="s">
        <v>31</v>
      </c>
      <c r="G28" s="152"/>
      <c r="H28" s="11" t="s">
        <v>733</v>
      </c>
      <c r="I28" s="14">
        <f t="shared" si="0"/>
        <v>7.02</v>
      </c>
      <c r="J28" s="14">
        <v>7.02</v>
      </c>
      <c r="K28" s="121">
        <f t="shared" si="1"/>
        <v>98.28</v>
      </c>
      <c r="L28" s="127"/>
    </row>
    <row r="29" spans="1:12" ht="12.75" customHeight="1">
      <c r="A29" s="126"/>
      <c r="B29" s="119">
        <f>'Tax Invoice'!D25</f>
        <v>2</v>
      </c>
      <c r="C29" s="10" t="s">
        <v>734</v>
      </c>
      <c r="D29" s="10" t="s">
        <v>734</v>
      </c>
      <c r="E29" s="130" t="s">
        <v>31</v>
      </c>
      <c r="F29" s="151"/>
      <c r="G29" s="152"/>
      <c r="H29" s="11" t="s">
        <v>735</v>
      </c>
      <c r="I29" s="14">
        <f t="shared" si="0"/>
        <v>8.5</v>
      </c>
      <c r="J29" s="14">
        <v>8.5</v>
      </c>
      <c r="K29" s="121">
        <f t="shared" si="1"/>
        <v>17</v>
      </c>
      <c r="L29" s="127"/>
    </row>
    <row r="30" spans="1:12" ht="12.75" customHeight="1">
      <c r="A30" s="126"/>
      <c r="B30" s="119">
        <f>'Tax Invoice'!D26</f>
        <v>22</v>
      </c>
      <c r="C30" s="10" t="s">
        <v>35</v>
      </c>
      <c r="D30" s="10" t="s">
        <v>869</v>
      </c>
      <c r="E30" s="130" t="s">
        <v>40</v>
      </c>
      <c r="F30" s="151"/>
      <c r="G30" s="152"/>
      <c r="H30" s="11" t="s">
        <v>736</v>
      </c>
      <c r="I30" s="14">
        <f t="shared" si="0"/>
        <v>9.24</v>
      </c>
      <c r="J30" s="14">
        <v>9.24</v>
      </c>
      <c r="K30" s="121">
        <f t="shared" si="1"/>
        <v>203.28</v>
      </c>
      <c r="L30" s="127"/>
    </row>
    <row r="31" spans="1:12" ht="12.75" customHeight="1">
      <c r="A31" s="126"/>
      <c r="B31" s="119">
        <f>'Tax Invoice'!D27</f>
        <v>6</v>
      </c>
      <c r="C31" s="10" t="s">
        <v>35</v>
      </c>
      <c r="D31" s="10" t="s">
        <v>869</v>
      </c>
      <c r="E31" s="130" t="s">
        <v>41</v>
      </c>
      <c r="F31" s="151"/>
      <c r="G31" s="152"/>
      <c r="H31" s="11" t="s">
        <v>736</v>
      </c>
      <c r="I31" s="14">
        <f t="shared" si="0"/>
        <v>9.24</v>
      </c>
      <c r="J31" s="14">
        <v>9.24</v>
      </c>
      <c r="K31" s="121">
        <f t="shared" si="1"/>
        <v>55.44</v>
      </c>
      <c r="L31" s="127"/>
    </row>
    <row r="32" spans="1:12" ht="12.75" customHeight="1">
      <c r="A32" s="126"/>
      <c r="B32" s="119">
        <f>'Tax Invoice'!D28</f>
        <v>16</v>
      </c>
      <c r="C32" s="10" t="s">
        <v>35</v>
      </c>
      <c r="D32" s="10" t="s">
        <v>869</v>
      </c>
      <c r="E32" s="130" t="s">
        <v>42</v>
      </c>
      <c r="F32" s="151"/>
      <c r="G32" s="152"/>
      <c r="H32" s="11" t="s">
        <v>736</v>
      </c>
      <c r="I32" s="14">
        <f t="shared" si="0"/>
        <v>9.24</v>
      </c>
      <c r="J32" s="14">
        <v>9.24</v>
      </c>
      <c r="K32" s="121">
        <f t="shared" si="1"/>
        <v>147.84</v>
      </c>
      <c r="L32" s="127"/>
    </row>
    <row r="33" spans="1:12" ht="36" customHeight="1">
      <c r="A33" s="126"/>
      <c r="B33" s="119">
        <f>'Tax Invoice'!D29</f>
        <v>1</v>
      </c>
      <c r="C33" s="10" t="s">
        <v>737</v>
      </c>
      <c r="D33" s="10" t="s">
        <v>737</v>
      </c>
      <c r="E33" s="130" t="s">
        <v>112</v>
      </c>
      <c r="F33" s="151"/>
      <c r="G33" s="152"/>
      <c r="H33" s="11" t="s">
        <v>885</v>
      </c>
      <c r="I33" s="14">
        <f t="shared" si="0"/>
        <v>62.48</v>
      </c>
      <c r="J33" s="14">
        <v>62.48</v>
      </c>
      <c r="K33" s="121">
        <f t="shared" si="1"/>
        <v>62.48</v>
      </c>
      <c r="L33" s="127"/>
    </row>
    <row r="34" spans="1:12" ht="24" customHeight="1">
      <c r="A34" s="126"/>
      <c r="B34" s="119">
        <f>'Tax Invoice'!D30</f>
        <v>1</v>
      </c>
      <c r="C34" s="10" t="s">
        <v>738</v>
      </c>
      <c r="D34" s="10" t="s">
        <v>738</v>
      </c>
      <c r="E34" s="130" t="s">
        <v>34</v>
      </c>
      <c r="F34" s="151" t="s">
        <v>279</v>
      </c>
      <c r="G34" s="152"/>
      <c r="H34" s="11" t="s">
        <v>739</v>
      </c>
      <c r="I34" s="14">
        <f t="shared" si="0"/>
        <v>25.51</v>
      </c>
      <c r="J34" s="14">
        <v>25.51</v>
      </c>
      <c r="K34" s="121">
        <f t="shared" si="1"/>
        <v>25.51</v>
      </c>
      <c r="L34" s="127"/>
    </row>
    <row r="35" spans="1:12" ht="24" customHeight="1">
      <c r="A35" s="126"/>
      <c r="B35" s="119">
        <f>'Tax Invoice'!D31</f>
        <v>2</v>
      </c>
      <c r="C35" s="10" t="s">
        <v>740</v>
      </c>
      <c r="D35" s="10" t="s">
        <v>740</v>
      </c>
      <c r="E35" s="130" t="s">
        <v>28</v>
      </c>
      <c r="F35" s="151"/>
      <c r="G35" s="152"/>
      <c r="H35" s="11" t="s">
        <v>741</v>
      </c>
      <c r="I35" s="14">
        <f t="shared" si="0"/>
        <v>7.02</v>
      </c>
      <c r="J35" s="14">
        <v>7.02</v>
      </c>
      <c r="K35" s="121">
        <f t="shared" si="1"/>
        <v>14.04</v>
      </c>
      <c r="L35" s="127"/>
    </row>
    <row r="36" spans="1:12" ht="24" customHeight="1">
      <c r="A36" s="126"/>
      <c r="B36" s="119">
        <f>'Tax Invoice'!D32</f>
        <v>1</v>
      </c>
      <c r="C36" s="10" t="s">
        <v>740</v>
      </c>
      <c r="D36" s="10" t="s">
        <v>740</v>
      </c>
      <c r="E36" s="130" t="s">
        <v>31</v>
      </c>
      <c r="F36" s="151"/>
      <c r="G36" s="152"/>
      <c r="H36" s="11" t="s">
        <v>741</v>
      </c>
      <c r="I36" s="14">
        <f t="shared" si="0"/>
        <v>7.02</v>
      </c>
      <c r="J36" s="14">
        <v>7.02</v>
      </c>
      <c r="K36" s="121">
        <f t="shared" si="1"/>
        <v>7.02</v>
      </c>
      <c r="L36" s="127"/>
    </row>
    <row r="37" spans="1:12" ht="24" customHeight="1">
      <c r="A37" s="126"/>
      <c r="B37" s="119">
        <f>'Tax Invoice'!D33</f>
        <v>1</v>
      </c>
      <c r="C37" s="10" t="s">
        <v>742</v>
      </c>
      <c r="D37" s="10" t="s">
        <v>742</v>
      </c>
      <c r="E37" s="130" t="s">
        <v>28</v>
      </c>
      <c r="F37" s="151"/>
      <c r="G37" s="152"/>
      <c r="H37" s="11" t="s">
        <v>743</v>
      </c>
      <c r="I37" s="14">
        <f t="shared" si="0"/>
        <v>7.02</v>
      </c>
      <c r="J37" s="14">
        <v>7.02</v>
      </c>
      <c r="K37" s="121">
        <f t="shared" si="1"/>
        <v>7.02</v>
      </c>
      <c r="L37" s="127"/>
    </row>
    <row r="38" spans="1:12" ht="24" customHeight="1">
      <c r="A38" s="126"/>
      <c r="B38" s="119">
        <f>'Tax Invoice'!D34</f>
        <v>1</v>
      </c>
      <c r="C38" s="10" t="s">
        <v>742</v>
      </c>
      <c r="D38" s="10" t="s">
        <v>742</v>
      </c>
      <c r="E38" s="130" t="s">
        <v>31</v>
      </c>
      <c r="F38" s="151"/>
      <c r="G38" s="152"/>
      <c r="H38" s="11" t="s">
        <v>743</v>
      </c>
      <c r="I38" s="14">
        <f t="shared" si="0"/>
        <v>7.02</v>
      </c>
      <c r="J38" s="14">
        <v>7.02</v>
      </c>
      <c r="K38" s="121">
        <f t="shared" si="1"/>
        <v>7.02</v>
      </c>
      <c r="L38" s="127"/>
    </row>
    <row r="39" spans="1:12" ht="12.75" customHeight="1">
      <c r="A39" s="126"/>
      <c r="B39" s="119">
        <f>'Tax Invoice'!D35</f>
        <v>8</v>
      </c>
      <c r="C39" s="10" t="s">
        <v>744</v>
      </c>
      <c r="D39" s="10" t="s">
        <v>744</v>
      </c>
      <c r="E39" s="130" t="s">
        <v>31</v>
      </c>
      <c r="F39" s="151" t="s">
        <v>279</v>
      </c>
      <c r="G39" s="152"/>
      <c r="H39" s="11" t="s">
        <v>745</v>
      </c>
      <c r="I39" s="14">
        <f t="shared" si="0"/>
        <v>23.66</v>
      </c>
      <c r="J39" s="14">
        <v>23.66</v>
      </c>
      <c r="K39" s="121">
        <f t="shared" si="1"/>
        <v>189.28</v>
      </c>
      <c r="L39" s="127"/>
    </row>
    <row r="40" spans="1:12" ht="12.75" customHeight="1">
      <c r="A40" s="126"/>
      <c r="B40" s="119">
        <f>'Tax Invoice'!D36</f>
        <v>2</v>
      </c>
      <c r="C40" s="10" t="s">
        <v>744</v>
      </c>
      <c r="D40" s="10" t="s">
        <v>744</v>
      </c>
      <c r="E40" s="130" t="s">
        <v>32</v>
      </c>
      <c r="F40" s="151" t="s">
        <v>279</v>
      </c>
      <c r="G40" s="152"/>
      <c r="H40" s="11" t="s">
        <v>745</v>
      </c>
      <c r="I40" s="14">
        <f t="shared" si="0"/>
        <v>23.66</v>
      </c>
      <c r="J40" s="14">
        <v>23.66</v>
      </c>
      <c r="K40" s="121">
        <f t="shared" si="1"/>
        <v>47.32</v>
      </c>
      <c r="L40" s="127"/>
    </row>
    <row r="41" spans="1:12" ht="24" customHeight="1">
      <c r="A41" s="126"/>
      <c r="B41" s="119">
        <f>'Tax Invoice'!D37</f>
        <v>1</v>
      </c>
      <c r="C41" s="10" t="s">
        <v>746</v>
      </c>
      <c r="D41" s="10" t="s">
        <v>746</v>
      </c>
      <c r="E41" s="130" t="s">
        <v>30</v>
      </c>
      <c r="F41" s="151"/>
      <c r="G41" s="152"/>
      <c r="H41" s="11" t="s">
        <v>747</v>
      </c>
      <c r="I41" s="14">
        <f t="shared" si="0"/>
        <v>21.81</v>
      </c>
      <c r="J41" s="14">
        <v>21.81</v>
      </c>
      <c r="K41" s="121">
        <f t="shared" si="1"/>
        <v>21.81</v>
      </c>
      <c r="L41" s="127"/>
    </row>
    <row r="42" spans="1:12" ht="24" customHeight="1">
      <c r="A42" s="126"/>
      <c r="B42" s="119">
        <f>'Tax Invoice'!D38</f>
        <v>6</v>
      </c>
      <c r="C42" s="10" t="s">
        <v>748</v>
      </c>
      <c r="D42" s="10" t="s">
        <v>748</v>
      </c>
      <c r="E42" s="130" t="s">
        <v>732</v>
      </c>
      <c r="F42" s="151" t="s">
        <v>30</v>
      </c>
      <c r="G42" s="152"/>
      <c r="H42" s="11" t="s">
        <v>749</v>
      </c>
      <c r="I42" s="14">
        <f t="shared" si="0"/>
        <v>7.02</v>
      </c>
      <c r="J42" s="14">
        <v>7.02</v>
      </c>
      <c r="K42" s="121">
        <f t="shared" si="1"/>
        <v>42.12</v>
      </c>
      <c r="L42" s="127"/>
    </row>
    <row r="43" spans="1:12" ht="24" customHeight="1">
      <c r="A43" s="126"/>
      <c r="B43" s="119">
        <f>'Tax Invoice'!D39</f>
        <v>2</v>
      </c>
      <c r="C43" s="10" t="s">
        <v>668</v>
      </c>
      <c r="D43" s="10" t="s">
        <v>668</v>
      </c>
      <c r="E43" s="130" t="s">
        <v>28</v>
      </c>
      <c r="F43" s="151" t="s">
        <v>276</v>
      </c>
      <c r="G43" s="152"/>
      <c r="H43" s="11" t="s">
        <v>750</v>
      </c>
      <c r="I43" s="14">
        <f t="shared" si="0"/>
        <v>31.8</v>
      </c>
      <c r="J43" s="14">
        <v>31.8</v>
      </c>
      <c r="K43" s="121">
        <f t="shared" si="1"/>
        <v>63.6</v>
      </c>
      <c r="L43" s="127"/>
    </row>
    <row r="44" spans="1:12" ht="24" customHeight="1">
      <c r="A44" s="126"/>
      <c r="B44" s="119">
        <f>'Tax Invoice'!D40</f>
        <v>2</v>
      </c>
      <c r="C44" s="10" t="s">
        <v>668</v>
      </c>
      <c r="D44" s="10" t="s">
        <v>668</v>
      </c>
      <c r="E44" s="130" t="s">
        <v>30</v>
      </c>
      <c r="F44" s="151" t="s">
        <v>317</v>
      </c>
      <c r="G44" s="152"/>
      <c r="H44" s="11" t="s">
        <v>750</v>
      </c>
      <c r="I44" s="14">
        <f t="shared" si="0"/>
        <v>31.8</v>
      </c>
      <c r="J44" s="14">
        <v>31.8</v>
      </c>
      <c r="K44" s="121">
        <f t="shared" si="1"/>
        <v>63.6</v>
      </c>
      <c r="L44" s="127"/>
    </row>
    <row r="45" spans="1:12" ht="24" customHeight="1">
      <c r="A45" s="126"/>
      <c r="B45" s="119">
        <f>'Tax Invoice'!D41</f>
        <v>2</v>
      </c>
      <c r="C45" s="10" t="s">
        <v>751</v>
      </c>
      <c r="D45" s="10" t="s">
        <v>751</v>
      </c>
      <c r="E45" s="130" t="s">
        <v>31</v>
      </c>
      <c r="F45" s="151" t="s">
        <v>279</v>
      </c>
      <c r="G45" s="152"/>
      <c r="H45" s="11" t="s">
        <v>752</v>
      </c>
      <c r="I45" s="14">
        <f t="shared" si="0"/>
        <v>21.81</v>
      </c>
      <c r="J45" s="14">
        <v>21.81</v>
      </c>
      <c r="K45" s="121">
        <f t="shared" si="1"/>
        <v>43.62</v>
      </c>
      <c r="L45" s="127"/>
    </row>
    <row r="46" spans="1:12" ht="24" customHeight="1">
      <c r="A46" s="126"/>
      <c r="B46" s="119">
        <f>'Tax Invoice'!D42</f>
        <v>2</v>
      </c>
      <c r="C46" s="10" t="s">
        <v>751</v>
      </c>
      <c r="D46" s="10" t="s">
        <v>751</v>
      </c>
      <c r="E46" s="130" t="s">
        <v>32</v>
      </c>
      <c r="F46" s="151" t="s">
        <v>278</v>
      </c>
      <c r="G46" s="152"/>
      <c r="H46" s="11" t="s">
        <v>752</v>
      </c>
      <c r="I46" s="14">
        <f t="shared" si="0"/>
        <v>21.81</v>
      </c>
      <c r="J46" s="14">
        <v>21.81</v>
      </c>
      <c r="K46" s="121">
        <f t="shared" si="1"/>
        <v>43.62</v>
      </c>
      <c r="L46" s="127"/>
    </row>
    <row r="47" spans="1:12" ht="24" customHeight="1">
      <c r="A47" s="126"/>
      <c r="B47" s="119">
        <f>'Tax Invoice'!D43</f>
        <v>2</v>
      </c>
      <c r="C47" s="10" t="s">
        <v>753</v>
      </c>
      <c r="D47" s="10" t="s">
        <v>753</v>
      </c>
      <c r="E47" s="130" t="s">
        <v>30</v>
      </c>
      <c r="F47" s="151"/>
      <c r="G47" s="152"/>
      <c r="H47" s="11" t="s">
        <v>754</v>
      </c>
      <c r="I47" s="14">
        <f t="shared" si="0"/>
        <v>21.81</v>
      </c>
      <c r="J47" s="14">
        <v>21.81</v>
      </c>
      <c r="K47" s="121">
        <f t="shared" si="1"/>
        <v>43.62</v>
      </c>
      <c r="L47" s="127"/>
    </row>
    <row r="48" spans="1:12" ht="24" customHeight="1">
      <c r="A48" s="126"/>
      <c r="B48" s="119">
        <f>'Tax Invoice'!D44</f>
        <v>2</v>
      </c>
      <c r="C48" s="10" t="s">
        <v>755</v>
      </c>
      <c r="D48" s="10" t="s">
        <v>755</v>
      </c>
      <c r="E48" s="130" t="s">
        <v>30</v>
      </c>
      <c r="F48" s="151"/>
      <c r="G48" s="152"/>
      <c r="H48" s="11" t="s">
        <v>756</v>
      </c>
      <c r="I48" s="14">
        <f t="shared" si="0"/>
        <v>21.81</v>
      </c>
      <c r="J48" s="14">
        <v>21.81</v>
      </c>
      <c r="K48" s="121">
        <f t="shared" si="1"/>
        <v>43.62</v>
      </c>
      <c r="L48" s="127"/>
    </row>
    <row r="49" spans="1:12" ht="24" customHeight="1">
      <c r="A49" s="126"/>
      <c r="B49" s="119">
        <f>'Tax Invoice'!D45</f>
        <v>12</v>
      </c>
      <c r="C49" s="10" t="s">
        <v>618</v>
      </c>
      <c r="D49" s="10" t="s">
        <v>618</v>
      </c>
      <c r="E49" s="130" t="s">
        <v>31</v>
      </c>
      <c r="F49" s="151" t="s">
        <v>757</v>
      </c>
      <c r="G49" s="152"/>
      <c r="H49" s="11" t="s">
        <v>621</v>
      </c>
      <c r="I49" s="14">
        <f t="shared" si="0"/>
        <v>5.18</v>
      </c>
      <c r="J49" s="14">
        <v>5.18</v>
      </c>
      <c r="K49" s="121">
        <f t="shared" si="1"/>
        <v>62.16</v>
      </c>
      <c r="L49" s="127"/>
    </row>
    <row r="50" spans="1:12" ht="24" customHeight="1">
      <c r="A50" s="126"/>
      <c r="B50" s="119">
        <f>'Tax Invoice'!D46</f>
        <v>11</v>
      </c>
      <c r="C50" s="10" t="s">
        <v>618</v>
      </c>
      <c r="D50" s="10" t="s">
        <v>618</v>
      </c>
      <c r="E50" s="130" t="s">
        <v>32</v>
      </c>
      <c r="F50" s="151" t="s">
        <v>757</v>
      </c>
      <c r="G50" s="152"/>
      <c r="H50" s="11" t="s">
        <v>621</v>
      </c>
      <c r="I50" s="14">
        <f t="shared" si="0"/>
        <v>5.18</v>
      </c>
      <c r="J50" s="14">
        <v>5.18</v>
      </c>
      <c r="K50" s="121">
        <f t="shared" si="1"/>
        <v>56.98</v>
      </c>
      <c r="L50" s="127"/>
    </row>
    <row r="51" spans="1:12" ht="24" customHeight="1">
      <c r="A51" s="126"/>
      <c r="B51" s="119">
        <f>'Tax Invoice'!D47</f>
        <v>8</v>
      </c>
      <c r="C51" s="10" t="s">
        <v>758</v>
      </c>
      <c r="D51" s="10" t="s">
        <v>758</v>
      </c>
      <c r="E51" s="130" t="s">
        <v>30</v>
      </c>
      <c r="F51" s="151" t="s">
        <v>277</v>
      </c>
      <c r="G51" s="152"/>
      <c r="H51" s="11" t="s">
        <v>759</v>
      </c>
      <c r="I51" s="14">
        <f t="shared" si="0"/>
        <v>43.26</v>
      </c>
      <c r="J51" s="14">
        <v>43.26</v>
      </c>
      <c r="K51" s="121">
        <f t="shared" si="1"/>
        <v>346.08</v>
      </c>
      <c r="L51" s="127"/>
    </row>
    <row r="52" spans="1:12" ht="24" customHeight="1">
      <c r="A52" s="126"/>
      <c r="B52" s="119">
        <f>'Tax Invoice'!D48</f>
        <v>6</v>
      </c>
      <c r="C52" s="10" t="s">
        <v>760</v>
      </c>
      <c r="D52" s="10" t="s">
        <v>760</v>
      </c>
      <c r="E52" s="130" t="s">
        <v>31</v>
      </c>
      <c r="F52" s="151" t="s">
        <v>279</v>
      </c>
      <c r="G52" s="152"/>
      <c r="H52" s="11" t="s">
        <v>761</v>
      </c>
      <c r="I52" s="14">
        <f t="shared" si="0"/>
        <v>21.81</v>
      </c>
      <c r="J52" s="14">
        <v>21.81</v>
      </c>
      <c r="K52" s="121">
        <f t="shared" si="1"/>
        <v>130.85999999999999</v>
      </c>
      <c r="L52" s="127"/>
    </row>
    <row r="53" spans="1:12" ht="12.75" customHeight="1">
      <c r="A53" s="126"/>
      <c r="B53" s="119">
        <f>'Tax Invoice'!D49</f>
        <v>2</v>
      </c>
      <c r="C53" s="10" t="s">
        <v>762</v>
      </c>
      <c r="D53" s="10" t="s">
        <v>762</v>
      </c>
      <c r="E53" s="130" t="s">
        <v>28</v>
      </c>
      <c r="F53" s="151"/>
      <c r="G53" s="152"/>
      <c r="H53" s="11" t="s">
        <v>763</v>
      </c>
      <c r="I53" s="14">
        <f t="shared" si="0"/>
        <v>10.72</v>
      </c>
      <c r="J53" s="14">
        <v>10.72</v>
      </c>
      <c r="K53" s="121">
        <f t="shared" si="1"/>
        <v>21.44</v>
      </c>
      <c r="L53" s="127"/>
    </row>
    <row r="54" spans="1:12" ht="12.75" customHeight="1">
      <c r="A54" s="126"/>
      <c r="B54" s="119">
        <f>'Tax Invoice'!D50</f>
        <v>12</v>
      </c>
      <c r="C54" s="10" t="s">
        <v>764</v>
      </c>
      <c r="D54" s="10" t="s">
        <v>764</v>
      </c>
      <c r="E54" s="130" t="s">
        <v>30</v>
      </c>
      <c r="F54" s="151"/>
      <c r="G54" s="152"/>
      <c r="H54" s="11" t="s">
        <v>765</v>
      </c>
      <c r="I54" s="14">
        <f t="shared" ref="I54:I85" si="2">ROUNDUP(J54*$N$1,2)</f>
        <v>11.46</v>
      </c>
      <c r="J54" s="14">
        <v>11.46</v>
      </c>
      <c r="K54" s="121">
        <f t="shared" ref="K54:K85" si="3">I54*B54</f>
        <v>137.52000000000001</v>
      </c>
      <c r="L54" s="127"/>
    </row>
    <row r="55" spans="1:12" ht="12.75" customHeight="1">
      <c r="A55" s="126"/>
      <c r="B55" s="119">
        <f>'Tax Invoice'!D51</f>
        <v>4</v>
      </c>
      <c r="C55" s="10" t="s">
        <v>764</v>
      </c>
      <c r="D55" s="10" t="s">
        <v>764</v>
      </c>
      <c r="E55" s="130" t="s">
        <v>31</v>
      </c>
      <c r="F55" s="151"/>
      <c r="G55" s="152"/>
      <c r="H55" s="11" t="s">
        <v>765</v>
      </c>
      <c r="I55" s="14">
        <f t="shared" si="2"/>
        <v>11.46</v>
      </c>
      <c r="J55" s="14">
        <v>11.46</v>
      </c>
      <c r="K55" s="121">
        <f t="shared" si="3"/>
        <v>45.84</v>
      </c>
      <c r="L55" s="127"/>
    </row>
    <row r="56" spans="1:12" ht="24" customHeight="1">
      <c r="A56" s="126"/>
      <c r="B56" s="119">
        <f>'Tax Invoice'!D52</f>
        <v>12</v>
      </c>
      <c r="C56" s="10" t="s">
        <v>766</v>
      </c>
      <c r="D56" s="10" t="s">
        <v>766</v>
      </c>
      <c r="E56" s="130" t="s">
        <v>28</v>
      </c>
      <c r="F56" s="151"/>
      <c r="G56" s="152"/>
      <c r="H56" s="11" t="s">
        <v>767</v>
      </c>
      <c r="I56" s="14">
        <f t="shared" si="2"/>
        <v>14.42</v>
      </c>
      <c r="J56" s="14">
        <v>14.42</v>
      </c>
      <c r="K56" s="121">
        <f t="shared" si="3"/>
        <v>173.04</v>
      </c>
      <c r="L56" s="127"/>
    </row>
    <row r="57" spans="1:12" ht="24" customHeight="1">
      <c r="A57" s="126"/>
      <c r="B57" s="119">
        <f>'Tax Invoice'!D53</f>
        <v>12</v>
      </c>
      <c r="C57" s="10" t="s">
        <v>768</v>
      </c>
      <c r="D57" s="10" t="s">
        <v>768</v>
      </c>
      <c r="E57" s="130" t="s">
        <v>30</v>
      </c>
      <c r="F57" s="151"/>
      <c r="G57" s="152"/>
      <c r="H57" s="11" t="s">
        <v>769</v>
      </c>
      <c r="I57" s="14">
        <f t="shared" si="2"/>
        <v>14.42</v>
      </c>
      <c r="J57" s="14">
        <v>14.42</v>
      </c>
      <c r="K57" s="121">
        <f t="shared" si="3"/>
        <v>173.04</v>
      </c>
      <c r="L57" s="127"/>
    </row>
    <row r="58" spans="1:12" ht="24" customHeight="1">
      <c r="A58" s="126"/>
      <c r="B58" s="119">
        <f>'Tax Invoice'!D54</f>
        <v>1</v>
      </c>
      <c r="C58" s="10" t="s">
        <v>770</v>
      </c>
      <c r="D58" s="10" t="s">
        <v>770</v>
      </c>
      <c r="E58" s="130" t="s">
        <v>30</v>
      </c>
      <c r="F58" s="151" t="s">
        <v>279</v>
      </c>
      <c r="G58" s="152"/>
      <c r="H58" s="11" t="s">
        <v>771</v>
      </c>
      <c r="I58" s="14">
        <f t="shared" si="2"/>
        <v>21.81</v>
      </c>
      <c r="J58" s="14">
        <v>21.81</v>
      </c>
      <c r="K58" s="121">
        <f t="shared" si="3"/>
        <v>21.81</v>
      </c>
      <c r="L58" s="127"/>
    </row>
    <row r="59" spans="1:12" ht="24" customHeight="1">
      <c r="A59" s="126"/>
      <c r="B59" s="119">
        <f>'Tax Invoice'!D55</f>
        <v>4</v>
      </c>
      <c r="C59" s="10" t="s">
        <v>772</v>
      </c>
      <c r="D59" s="10" t="s">
        <v>772</v>
      </c>
      <c r="E59" s="130" t="s">
        <v>30</v>
      </c>
      <c r="F59" s="151"/>
      <c r="G59" s="152"/>
      <c r="H59" s="11" t="s">
        <v>773</v>
      </c>
      <c r="I59" s="14">
        <f t="shared" si="2"/>
        <v>21.81</v>
      </c>
      <c r="J59" s="14">
        <v>21.81</v>
      </c>
      <c r="K59" s="121">
        <f t="shared" si="3"/>
        <v>87.24</v>
      </c>
      <c r="L59" s="127"/>
    </row>
    <row r="60" spans="1:12" ht="24" customHeight="1">
      <c r="A60" s="126"/>
      <c r="B60" s="119">
        <f>'Tax Invoice'!D56</f>
        <v>2</v>
      </c>
      <c r="C60" s="10" t="s">
        <v>774</v>
      </c>
      <c r="D60" s="10" t="s">
        <v>774</v>
      </c>
      <c r="E60" s="130" t="s">
        <v>30</v>
      </c>
      <c r="F60" s="151" t="s">
        <v>278</v>
      </c>
      <c r="G60" s="152"/>
      <c r="H60" s="11" t="s">
        <v>775</v>
      </c>
      <c r="I60" s="14">
        <f t="shared" si="2"/>
        <v>23.66</v>
      </c>
      <c r="J60" s="14">
        <v>23.66</v>
      </c>
      <c r="K60" s="121">
        <f t="shared" si="3"/>
        <v>47.32</v>
      </c>
      <c r="L60" s="127"/>
    </row>
    <row r="61" spans="1:12" ht="24" customHeight="1">
      <c r="A61" s="126"/>
      <c r="B61" s="119">
        <f>'Tax Invoice'!D57</f>
        <v>2</v>
      </c>
      <c r="C61" s="10" t="s">
        <v>776</v>
      </c>
      <c r="D61" s="10" t="s">
        <v>776</v>
      </c>
      <c r="E61" s="130" t="s">
        <v>30</v>
      </c>
      <c r="F61" s="151"/>
      <c r="G61" s="152"/>
      <c r="H61" s="11" t="s">
        <v>777</v>
      </c>
      <c r="I61" s="14">
        <f t="shared" si="2"/>
        <v>21.81</v>
      </c>
      <c r="J61" s="14">
        <v>21.81</v>
      </c>
      <c r="K61" s="121">
        <f t="shared" si="3"/>
        <v>43.62</v>
      </c>
      <c r="L61" s="127"/>
    </row>
    <row r="62" spans="1:12" ht="24" customHeight="1">
      <c r="A62" s="126"/>
      <c r="B62" s="119">
        <f>'Tax Invoice'!D58</f>
        <v>2</v>
      </c>
      <c r="C62" s="10" t="s">
        <v>778</v>
      </c>
      <c r="D62" s="10" t="s">
        <v>778</v>
      </c>
      <c r="E62" s="130" t="s">
        <v>31</v>
      </c>
      <c r="F62" s="151" t="s">
        <v>279</v>
      </c>
      <c r="G62" s="152"/>
      <c r="H62" s="11" t="s">
        <v>779</v>
      </c>
      <c r="I62" s="14">
        <f t="shared" si="2"/>
        <v>25.51</v>
      </c>
      <c r="J62" s="14">
        <v>25.51</v>
      </c>
      <c r="K62" s="121">
        <f t="shared" si="3"/>
        <v>51.02</v>
      </c>
      <c r="L62" s="127"/>
    </row>
    <row r="63" spans="1:12" ht="12.75" customHeight="1">
      <c r="A63" s="126"/>
      <c r="B63" s="119">
        <f>'Tax Invoice'!D59</f>
        <v>2</v>
      </c>
      <c r="C63" s="10" t="s">
        <v>780</v>
      </c>
      <c r="D63" s="10" t="s">
        <v>780</v>
      </c>
      <c r="E63" s="130" t="s">
        <v>30</v>
      </c>
      <c r="F63" s="151" t="s">
        <v>279</v>
      </c>
      <c r="G63" s="152"/>
      <c r="H63" s="11" t="s">
        <v>781</v>
      </c>
      <c r="I63" s="14">
        <f t="shared" si="2"/>
        <v>19.96</v>
      </c>
      <c r="J63" s="14">
        <v>19.96</v>
      </c>
      <c r="K63" s="121">
        <f t="shared" si="3"/>
        <v>39.92</v>
      </c>
      <c r="L63" s="127"/>
    </row>
    <row r="64" spans="1:12" ht="24" customHeight="1">
      <c r="A64" s="126"/>
      <c r="B64" s="119">
        <f>'Tax Invoice'!D60</f>
        <v>2</v>
      </c>
      <c r="C64" s="10" t="s">
        <v>782</v>
      </c>
      <c r="D64" s="10" t="s">
        <v>870</v>
      </c>
      <c r="E64" s="130" t="s">
        <v>783</v>
      </c>
      <c r="F64" s="151"/>
      <c r="G64" s="152"/>
      <c r="H64" s="11" t="s">
        <v>886</v>
      </c>
      <c r="I64" s="14">
        <f t="shared" si="2"/>
        <v>21.44</v>
      </c>
      <c r="J64" s="14">
        <v>21.44</v>
      </c>
      <c r="K64" s="121">
        <f t="shared" si="3"/>
        <v>42.88</v>
      </c>
      <c r="L64" s="127"/>
    </row>
    <row r="65" spans="1:12" ht="24" customHeight="1">
      <c r="A65" s="126"/>
      <c r="B65" s="119">
        <f>'Tax Invoice'!D61</f>
        <v>2</v>
      </c>
      <c r="C65" s="10" t="s">
        <v>782</v>
      </c>
      <c r="D65" s="10" t="s">
        <v>871</v>
      </c>
      <c r="E65" s="130" t="s">
        <v>784</v>
      </c>
      <c r="F65" s="151"/>
      <c r="G65" s="152"/>
      <c r="H65" s="11" t="s">
        <v>886</v>
      </c>
      <c r="I65" s="14">
        <f t="shared" si="2"/>
        <v>22.55</v>
      </c>
      <c r="J65" s="14">
        <v>22.55</v>
      </c>
      <c r="K65" s="121">
        <f t="shared" si="3"/>
        <v>45.1</v>
      </c>
      <c r="L65" s="127"/>
    </row>
    <row r="66" spans="1:12" ht="12.75" customHeight="1">
      <c r="A66" s="126"/>
      <c r="B66" s="119">
        <f>'Tax Invoice'!D62</f>
        <v>2</v>
      </c>
      <c r="C66" s="10" t="s">
        <v>785</v>
      </c>
      <c r="D66" s="10" t="s">
        <v>872</v>
      </c>
      <c r="E66" s="130" t="s">
        <v>786</v>
      </c>
      <c r="F66" s="151"/>
      <c r="G66" s="152"/>
      <c r="H66" s="11" t="s">
        <v>787</v>
      </c>
      <c r="I66" s="14">
        <f t="shared" si="2"/>
        <v>60.63</v>
      </c>
      <c r="J66" s="14">
        <v>60.63</v>
      </c>
      <c r="K66" s="121">
        <f t="shared" si="3"/>
        <v>121.26</v>
      </c>
      <c r="L66" s="127"/>
    </row>
    <row r="67" spans="1:12" ht="24" customHeight="1">
      <c r="A67" s="126"/>
      <c r="B67" s="119">
        <f>'Tax Invoice'!D63</f>
        <v>2</v>
      </c>
      <c r="C67" s="10" t="s">
        <v>788</v>
      </c>
      <c r="D67" s="10" t="s">
        <v>788</v>
      </c>
      <c r="E67" s="130" t="s">
        <v>28</v>
      </c>
      <c r="F67" s="151"/>
      <c r="G67" s="152"/>
      <c r="H67" s="11" t="s">
        <v>887</v>
      </c>
      <c r="I67" s="14">
        <f t="shared" si="2"/>
        <v>5.18</v>
      </c>
      <c r="J67" s="14">
        <v>5.18</v>
      </c>
      <c r="K67" s="121">
        <f t="shared" si="3"/>
        <v>10.36</v>
      </c>
      <c r="L67" s="127"/>
    </row>
    <row r="68" spans="1:12" ht="24" customHeight="1">
      <c r="A68" s="126"/>
      <c r="B68" s="119">
        <f>'Tax Invoice'!D64</f>
        <v>2</v>
      </c>
      <c r="C68" s="10" t="s">
        <v>788</v>
      </c>
      <c r="D68" s="10" t="s">
        <v>788</v>
      </c>
      <c r="E68" s="130" t="s">
        <v>30</v>
      </c>
      <c r="F68" s="151"/>
      <c r="G68" s="152"/>
      <c r="H68" s="11" t="s">
        <v>887</v>
      </c>
      <c r="I68" s="14">
        <f t="shared" si="2"/>
        <v>5.18</v>
      </c>
      <c r="J68" s="14">
        <v>5.18</v>
      </c>
      <c r="K68" s="121">
        <f t="shared" si="3"/>
        <v>10.36</v>
      </c>
      <c r="L68" s="127"/>
    </row>
    <row r="69" spans="1:12" ht="24" customHeight="1">
      <c r="A69" s="126"/>
      <c r="B69" s="119">
        <f>'Tax Invoice'!D65</f>
        <v>2</v>
      </c>
      <c r="C69" s="10" t="s">
        <v>788</v>
      </c>
      <c r="D69" s="10" t="s">
        <v>788</v>
      </c>
      <c r="E69" s="130" t="s">
        <v>31</v>
      </c>
      <c r="F69" s="151"/>
      <c r="G69" s="152"/>
      <c r="H69" s="11" t="s">
        <v>887</v>
      </c>
      <c r="I69" s="14">
        <f t="shared" si="2"/>
        <v>5.18</v>
      </c>
      <c r="J69" s="14">
        <v>5.18</v>
      </c>
      <c r="K69" s="121">
        <f t="shared" si="3"/>
        <v>10.36</v>
      </c>
      <c r="L69" s="127"/>
    </row>
    <row r="70" spans="1:12" ht="24" customHeight="1">
      <c r="A70" s="126"/>
      <c r="B70" s="119">
        <f>'Tax Invoice'!D66</f>
        <v>3</v>
      </c>
      <c r="C70" s="10" t="s">
        <v>788</v>
      </c>
      <c r="D70" s="10" t="s">
        <v>788</v>
      </c>
      <c r="E70" s="130" t="s">
        <v>32</v>
      </c>
      <c r="F70" s="151"/>
      <c r="G70" s="152"/>
      <c r="H70" s="11" t="s">
        <v>887</v>
      </c>
      <c r="I70" s="14">
        <f t="shared" si="2"/>
        <v>5.18</v>
      </c>
      <c r="J70" s="14">
        <v>5.18</v>
      </c>
      <c r="K70" s="121">
        <f t="shared" si="3"/>
        <v>15.54</v>
      </c>
      <c r="L70" s="127"/>
    </row>
    <row r="71" spans="1:12" ht="12.75" customHeight="1">
      <c r="A71" s="126"/>
      <c r="B71" s="119">
        <f>'Tax Invoice'!D67</f>
        <v>2</v>
      </c>
      <c r="C71" s="10" t="s">
        <v>789</v>
      </c>
      <c r="D71" s="10" t="s">
        <v>789</v>
      </c>
      <c r="E71" s="130" t="s">
        <v>34</v>
      </c>
      <c r="F71" s="151" t="s">
        <v>279</v>
      </c>
      <c r="G71" s="152"/>
      <c r="H71" s="11" t="s">
        <v>790</v>
      </c>
      <c r="I71" s="14">
        <f t="shared" si="2"/>
        <v>8.8699999999999992</v>
      </c>
      <c r="J71" s="14">
        <v>8.8699999999999992</v>
      </c>
      <c r="K71" s="121">
        <f t="shared" si="3"/>
        <v>17.739999999999998</v>
      </c>
      <c r="L71" s="127"/>
    </row>
    <row r="72" spans="1:12" ht="12.75" customHeight="1">
      <c r="A72" s="126"/>
      <c r="B72" s="119">
        <f>'Tax Invoice'!D68</f>
        <v>4</v>
      </c>
      <c r="C72" s="10" t="s">
        <v>791</v>
      </c>
      <c r="D72" s="10" t="s">
        <v>791</v>
      </c>
      <c r="E72" s="130" t="s">
        <v>31</v>
      </c>
      <c r="F72" s="151" t="s">
        <v>279</v>
      </c>
      <c r="G72" s="152"/>
      <c r="H72" s="11" t="s">
        <v>792</v>
      </c>
      <c r="I72" s="14">
        <f t="shared" si="2"/>
        <v>8.8699999999999992</v>
      </c>
      <c r="J72" s="14">
        <v>8.8699999999999992</v>
      </c>
      <c r="K72" s="121">
        <f t="shared" si="3"/>
        <v>35.479999999999997</v>
      </c>
      <c r="L72" s="127"/>
    </row>
    <row r="73" spans="1:12" ht="12.75" customHeight="1">
      <c r="A73" s="126"/>
      <c r="B73" s="119">
        <f>'Tax Invoice'!D69</f>
        <v>4</v>
      </c>
      <c r="C73" s="10" t="s">
        <v>793</v>
      </c>
      <c r="D73" s="10" t="s">
        <v>793</v>
      </c>
      <c r="E73" s="130" t="s">
        <v>31</v>
      </c>
      <c r="F73" s="151" t="s">
        <v>279</v>
      </c>
      <c r="G73" s="152"/>
      <c r="H73" s="11" t="s">
        <v>794</v>
      </c>
      <c r="I73" s="14">
        <f t="shared" si="2"/>
        <v>9.61</v>
      </c>
      <c r="J73" s="14">
        <v>9.61</v>
      </c>
      <c r="K73" s="121">
        <f t="shared" si="3"/>
        <v>38.44</v>
      </c>
      <c r="L73" s="127"/>
    </row>
    <row r="74" spans="1:12" ht="12.75" customHeight="1">
      <c r="A74" s="126"/>
      <c r="B74" s="119">
        <f>'Tax Invoice'!D70</f>
        <v>2</v>
      </c>
      <c r="C74" s="10" t="s">
        <v>795</v>
      </c>
      <c r="D74" s="10" t="s">
        <v>873</v>
      </c>
      <c r="E74" s="130" t="s">
        <v>729</v>
      </c>
      <c r="F74" s="151"/>
      <c r="G74" s="152"/>
      <c r="H74" s="11" t="s">
        <v>796</v>
      </c>
      <c r="I74" s="14">
        <f t="shared" si="2"/>
        <v>73.569999999999993</v>
      </c>
      <c r="J74" s="14">
        <v>73.569999999999993</v>
      </c>
      <c r="K74" s="121">
        <f t="shared" si="3"/>
        <v>147.13999999999999</v>
      </c>
      <c r="L74" s="127"/>
    </row>
    <row r="75" spans="1:12" ht="12.75" customHeight="1">
      <c r="A75" s="126"/>
      <c r="B75" s="119">
        <f>'Tax Invoice'!D71</f>
        <v>2</v>
      </c>
      <c r="C75" s="10" t="s">
        <v>795</v>
      </c>
      <c r="D75" s="10" t="s">
        <v>874</v>
      </c>
      <c r="E75" s="130" t="s">
        <v>786</v>
      </c>
      <c r="F75" s="151"/>
      <c r="G75" s="152"/>
      <c r="H75" s="11" t="s">
        <v>796</v>
      </c>
      <c r="I75" s="14">
        <f t="shared" si="2"/>
        <v>82.82</v>
      </c>
      <c r="J75" s="14">
        <v>82.82</v>
      </c>
      <c r="K75" s="121">
        <f t="shared" si="3"/>
        <v>165.64</v>
      </c>
      <c r="L75" s="127"/>
    </row>
    <row r="76" spans="1:12" ht="12.75" customHeight="1">
      <c r="A76" s="126"/>
      <c r="B76" s="119">
        <f>'Tax Invoice'!D72</f>
        <v>2</v>
      </c>
      <c r="C76" s="10" t="s">
        <v>797</v>
      </c>
      <c r="D76" s="10" t="s">
        <v>875</v>
      </c>
      <c r="E76" s="130" t="s">
        <v>729</v>
      </c>
      <c r="F76" s="151" t="s">
        <v>279</v>
      </c>
      <c r="G76" s="152"/>
      <c r="H76" s="11" t="s">
        <v>798</v>
      </c>
      <c r="I76" s="14">
        <f t="shared" si="2"/>
        <v>123.48</v>
      </c>
      <c r="J76" s="14">
        <v>123.48</v>
      </c>
      <c r="K76" s="121">
        <f t="shared" si="3"/>
        <v>246.96</v>
      </c>
      <c r="L76" s="127"/>
    </row>
    <row r="77" spans="1:12" ht="12.75" customHeight="1">
      <c r="A77" s="126"/>
      <c r="B77" s="119">
        <f>'Tax Invoice'!D73</f>
        <v>2</v>
      </c>
      <c r="C77" s="10" t="s">
        <v>799</v>
      </c>
      <c r="D77" s="10" t="s">
        <v>876</v>
      </c>
      <c r="E77" s="130" t="s">
        <v>800</v>
      </c>
      <c r="F77" s="151" t="s">
        <v>589</v>
      </c>
      <c r="G77" s="152"/>
      <c r="H77" s="11" t="s">
        <v>801</v>
      </c>
      <c r="I77" s="14">
        <f t="shared" si="2"/>
        <v>25.88</v>
      </c>
      <c r="J77" s="14">
        <v>25.88</v>
      </c>
      <c r="K77" s="121">
        <f t="shared" si="3"/>
        <v>51.76</v>
      </c>
      <c r="L77" s="127"/>
    </row>
    <row r="78" spans="1:12" ht="24" customHeight="1">
      <c r="A78" s="126"/>
      <c r="B78" s="119">
        <f>'Tax Invoice'!D74</f>
        <v>1</v>
      </c>
      <c r="C78" s="10" t="s">
        <v>802</v>
      </c>
      <c r="D78" s="10" t="s">
        <v>802</v>
      </c>
      <c r="E78" s="130" t="s">
        <v>42</v>
      </c>
      <c r="F78" s="151" t="s">
        <v>277</v>
      </c>
      <c r="G78" s="152"/>
      <c r="H78" s="11" t="s">
        <v>803</v>
      </c>
      <c r="I78" s="14">
        <f t="shared" si="2"/>
        <v>50.65</v>
      </c>
      <c r="J78" s="14">
        <v>50.65</v>
      </c>
      <c r="K78" s="121">
        <f t="shared" si="3"/>
        <v>50.65</v>
      </c>
      <c r="L78" s="127"/>
    </row>
    <row r="79" spans="1:12" ht="24" customHeight="1">
      <c r="A79" s="126"/>
      <c r="B79" s="119">
        <f>'Tax Invoice'!D75</f>
        <v>1</v>
      </c>
      <c r="C79" s="10" t="s">
        <v>804</v>
      </c>
      <c r="D79" s="10" t="s">
        <v>804</v>
      </c>
      <c r="E79" s="130" t="s">
        <v>40</v>
      </c>
      <c r="F79" s="151"/>
      <c r="G79" s="152"/>
      <c r="H79" s="11" t="s">
        <v>805</v>
      </c>
      <c r="I79" s="14">
        <f t="shared" si="2"/>
        <v>36.6</v>
      </c>
      <c r="J79" s="14">
        <v>36.6</v>
      </c>
      <c r="K79" s="121">
        <f t="shared" si="3"/>
        <v>36.6</v>
      </c>
      <c r="L79" s="127"/>
    </row>
    <row r="80" spans="1:12" ht="12.75" customHeight="1">
      <c r="A80" s="126"/>
      <c r="B80" s="119">
        <f>'Tax Invoice'!D76</f>
        <v>6</v>
      </c>
      <c r="C80" s="10" t="s">
        <v>806</v>
      </c>
      <c r="D80" s="10" t="s">
        <v>877</v>
      </c>
      <c r="E80" s="130" t="s">
        <v>300</v>
      </c>
      <c r="F80" s="151" t="s">
        <v>279</v>
      </c>
      <c r="G80" s="152"/>
      <c r="H80" s="11" t="s">
        <v>807</v>
      </c>
      <c r="I80" s="14">
        <f t="shared" si="2"/>
        <v>25.51</v>
      </c>
      <c r="J80" s="14">
        <v>25.51</v>
      </c>
      <c r="K80" s="121">
        <f t="shared" si="3"/>
        <v>153.06</v>
      </c>
      <c r="L80" s="127"/>
    </row>
    <row r="81" spans="1:12" ht="24" customHeight="1">
      <c r="A81" s="126"/>
      <c r="B81" s="119">
        <f>'Tax Invoice'!D77</f>
        <v>2</v>
      </c>
      <c r="C81" s="10" t="s">
        <v>808</v>
      </c>
      <c r="D81" s="10" t="s">
        <v>878</v>
      </c>
      <c r="E81" s="130" t="s">
        <v>809</v>
      </c>
      <c r="F81" s="151" t="s">
        <v>279</v>
      </c>
      <c r="G81" s="152"/>
      <c r="H81" s="11" t="s">
        <v>810</v>
      </c>
      <c r="I81" s="14">
        <f t="shared" si="2"/>
        <v>19.96</v>
      </c>
      <c r="J81" s="14">
        <v>19.96</v>
      </c>
      <c r="K81" s="121">
        <f t="shared" si="3"/>
        <v>39.92</v>
      </c>
      <c r="L81" s="127"/>
    </row>
    <row r="82" spans="1:12" ht="24" customHeight="1">
      <c r="A82" s="126"/>
      <c r="B82" s="119">
        <f>'Tax Invoice'!D78</f>
        <v>2</v>
      </c>
      <c r="C82" s="10" t="s">
        <v>808</v>
      </c>
      <c r="D82" s="10" t="s">
        <v>879</v>
      </c>
      <c r="E82" s="130" t="s">
        <v>320</v>
      </c>
      <c r="F82" s="151" t="s">
        <v>279</v>
      </c>
      <c r="G82" s="152"/>
      <c r="H82" s="11" t="s">
        <v>810</v>
      </c>
      <c r="I82" s="14">
        <f t="shared" si="2"/>
        <v>27.36</v>
      </c>
      <c r="J82" s="14">
        <v>27.36</v>
      </c>
      <c r="K82" s="121">
        <f t="shared" si="3"/>
        <v>54.72</v>
      </c>
      <c r="L82" s="127"/>
    </row>
    <row r="83" spans="1:12" ht="12.75" customHeight="1">
      <c r="A83" s="126"/>
      <c r="B83" s="119">
        <f>'Tax Invoice'!D79</f>
        <v>2</v>
      </c>
      <c r="C83" s="10" t="s">
        <v>811</v>
      </c>
      <c r="D83" s="10" t="s">
        <v>811</v>
      </c>
      <c r="E83" s="130" t="s">
        <v>30</v>
      </c>
      <c r="F83" s="151"/>
      <c r="G83" s="152"/>
      <c r="H83" s="11" t="s">
        <v>812</v>
      </c>
      <c r="I83" s="14">
        <f t="shared" si="2"/>
        <v>8.8699999999999992</v>
      </c>
      <c r="J83" s="14">
        <v>8.8699999999999992</v>
      </c>
      <c r="K83" s="121">
        <f t="shared" si="3"/>
        <v>17.739999999999998</v>
      </c>
      <c r="L83" s="127"/>
    </row>
    <row r="84" spans="1:12" ht="12.75" customHeight="1">
      <c r="A84" s="126"/>
      <c r="B84" s="119">
        <f>'Tax Invoice'!D80</f>
        <v>2</v>
      </c>
      <c r="C84" s="10" t="s">
        <v>813</v>
      </c>
      <c r="D84" s="10" t="s">
        <v>813</v>
      </c>
      <c r="E84" s="130" t="s">
        <v>28</v>
      </c>
      <c r="F84" s="151"/>
      <c r="G84" s="152"/>
      <c r="H84" s="11" t="s">
        <v>814</v>
      </c>
      <c r="I84" s="14">
        <f t="shared" si="2"/>
        <v>10.72</v>
      </c>
      <c r="J84" s="14">
        <v>10.72</v>
      </c>
      <c r="K84" s="121">
        <f t="shared" si="3"/>
        <v>21.44</v>
      </c>
      <c r="L84" s="127"/>
    </row>
    <row r="85" spans="1:12" ht="12.75" customHeight="1">
      <c r="A85" s="126"/>
      <c r="B85" s="119">
        <f>'Tax Invoice'!D81</f>
        <v>2</v>
      </c>
      <c r="C85" s="10" t="s">
        <v>813</v>
      </c>
      <c r="D85" s="10" t="s">
        <v>813</v>
      </c>
      <c r="E85" s="130" t="s">
        <v>30</v>
      </c>
      <c r="F85" s="151"/>
      <c r="G85" s="152"/>
      <c r="H85" s="11" t="s">
        <v>814</v>
      </c>
      <c r="I85" s="14">
        <f t="shared" si="2"/>
        <v>10.72</v>
      </c>
      <c r="J85" s="14">
        <v>10.72</v>
      </c>
      <c r="K85" s="121">
        <f t="shared" si="3"/>
        <v>21.44</v>
      </c>
      <c r="L85" s="127"/>
    </row>
    <row r="86" spans="1:12" ht="12.75" customHeight="1">
      <c r="A86" s="126"/>
      <c r="B86" s="119">
        <f>'Tax Invoice'!D82</f>
        <v>2</v>
      </c>
      <c r="C86" s="10" t="s">
        <v>813</v>
      </c>
      <c r="D86" s="10" t="s">
        <v>813</v>
      </c>
      <c r="E86" s="130" t="s">
        <v>31</v>
      </c>
      <c r="F86" s="151"/>
      <c r="G86" s="152"/>
      <c r="H86" s="11" t="s">
        <v>814</v>
      </c>
      <c r="I86" s="14">
        <f t="shared" ref="I86:I117" si="4">ROUNDUP(J86*$N$1,2)</f>
        <v>10.72</v>
      </c>
      <c r="J86" s="14">
        <v>10.72</v>
      </c>
      <c r="K86" s="121">
        <f t="shared" ref="K86:K120" si="5">I86*B86</f>
        <v>21.44</v>
      </c>
      <c r="L86" s="127"/>
    </row>
    <row r="87" spans="1:12" ht="36" customHeight="1">
      <c r="A87" s="126"/>
      <c r="B87" s="119">
        <f>'Tax Invoice'!D83</f>
        <v>1</v>
      </c>
      <c r="C87" s="10" t="s">
        <v>815</v>
      </c>
      <c r="D87" s="10" t="s">
        <v>880</v>
      </c>
      <c r="E87" s="130" t="s">
        <v>237</v>
      </c>
      <c r="F87" s="151" t="s">
        <v>112</v>
      </c>
      <c r="G87" s="152"/>
      <c r="H87" s="11" t="s">
        <v>816</v>
      </c>
      <c r="I87" s="14">
        <f t="shared" si="4"/>
        <v>31.06</v>
      </c>
      <c r="J87" s="14">
        <v>31.06</v>
      </c>
      <c r="K87" s="121">
        <f t="shared" si="5"/>
        <v>31.06</v>
      </c>
      <c r="L87" s="127"/>
    </row>
    <row r="88" spans="1:12" ht="36" customHeight="1">
      <c r="A88" s="126"/>
      <c r="B88" s="119">
        <f>'Tax Invoice'!D84</f>
        <v>2</v>
      </c>
      <c r="C88" s="10" t="s">
        <v>815</v>
      </c>
      <c r="D88" s="10" t="s">
        <v>880</v>
      </c>
      <c r="E88" s="130" t="s">
        <v>237</v>
      </c>
      <c r="F88" s="151" t="s">
        <v>274</v>
      </c>
      <c r="G88" s="152"/>
      <c r="H88" s="11" t="s">
        <v>816</v>
      </c>
      <c r="I88" s="14">
        <f t="shared" si="4"/>
        <v>31.06</v>
      </c>
      <c r="J88" s="14">
        <v>31.06</v>
      </c>
      <c r="K88" s="121">
        <f t="shared" si="5"/>
        <v>62.12</v>
      </c>
      <c r="L88" s="127"/>
    </row>
    <row r="89" spans="1:12" ht="12.75" customHeight="1">
      <c r="A89" s="126"/>
      <c r="B89" s="119">
        <f>'Tax Invoice'!D85</f>
        <v>2</v>
      </c>
      <c r="C89" s="10" t="s">
        <v>817</v>
      </c>
      <c r="D89" s="10" t="s">
        <v>817</v>
      </c>
      <c r="E89" s="130" t="s">
        <v>28</v>
      </c>
      <c r="F89" s="151" t="s">
        <v>115</v>
      </c>
      <c r="G89" s="152"/>
      <c r="H89" s="11" t="s">
        <v>818</v>
      </c>
      <c r="I89" s="14">
        <f t="shared" si="4"/>
        <v>5.18</v>
      </c>
      <c r="J89" s="14">
        <v>5.18</v>
      </c>
      <c r="K89" s="121">
        <f t="shared" si="5"/>
        <v>10.36</v>
      </c>
      <c r="L89" s="127"/>
    </row>
    <row r="90" spans="1:12" ht="12.75" customHeight="1">
      <c r="A90" s="126"/>
      <c r="B90" s="119">
        <f>'Tax Invoice'!D86</f>
        <v>2</v>
      </c>
      <c r="C90" s="10" t="s">
        <v>817</v>
      </c>
      <c r="D90" s="10" t="s">
        <v>817</v>
      </c>
      <c r="E90" s="130" t="s">
        <v>30</v>
      </c>
      <c r="F90" s="151" t="s">
        <v>115</v>
      </c>
      <c r="G90" s="152"/>
      <c r="H90" s="11" t="s">
        <v>818</v>
      </c>
      <c r="I90" s="14">
        <f t="shared" si="4"/>
        <v>5.18</v>
      </c>
      <c r="J90" s="14">
        <v>5.18</v>
      </c>
      <c r="K90" s="121">
        <f t="shared" si="5"/>
        <v>10.36</v>
      </c>
      <c r="L90" s="127"/>
    </row>
    <row r="91" spans="1:12" ht="12.75" customHeight="1">
      <c r="A91" s="126"/>
      <c r="B91" s="119">
        <f>'Tax Invoice'!D87</f>
        <v>2</v>
      </c>
      <c r="C91" s="10" t="s">
        <v>817</v>
      </c>
      <c r="D91" s="10" t="s">
        <v>817</v>
      </c>
      <c r="E91" s="130" t="s">
        <v>31</v>
      </c>
      <c r="F91" s="151" t="s">
        <v>115</v>
      </c>
      <c r="G91" s="152"/>
      <c r="H91" s="11" t="s">
        <v>818</v>
      </c>
      <c r="I91" s="14">
        <f t="shared" si="4"/>
        <v>5.18</v>
      </c>
      <c r="J91" s="14">
        <v>5.18</v>
      </c>
      <c r="K91" s="121">
        <f t="shared" si="5"/>
        <v>10.36</v>
      </c>
      <c r="L91" s="127"/>
    </row>
    <row r="92" spans="1:12" ht="24" customHeight="1">
      <c r="A92" s="126"/>
      <c r="B92" s="119">
        <f>'Tax Invoice'!D88</f>
        <v>16</v>
      </c>
      <c r="C92" s="10" t="s">
        <v>819</v>
      </c>
      <c r="D92" s="10" t="s">
        <v>819</v>
      </c>
      <c r="E92" s="130" t="s">
        <v>30</v>
      </c>
      <c r="F92" s="151" t="s">
        <v>279</v>
      </c>
      <c r="G92" s="152"/>
      <c r="H92" s="11" t="s">
        <v>820</v>
      </c>
      <c r="I92" s="14">
        <f t="shared" si="4"/>
        <v>21.81</v>
      </c>
      <c r="J92" s="14">
        <v>21.81</v>
      </c>
      <c r="K92" s="121">
        <f t="shared" si="5"/>
        <v>348.96</v>
      </c>
      <c r="L92" s="127"/>
    </row>
    <row r="93" spans="1:12" ht="24" customHeight="1">
      <c r="A93" s="126"/>
      <c r="B93" s="119">
        <f>'Tax Invoice'!D89</f>
        <v>24</v>
      </c>
      <c r="C93" s="10" t="s">
        <v>821</v>
      </c>
      <c r="D93" s="10" t="s">
        <v>821</v>
      </c>
      <c r="E93" s="130" t="s">
        <v>822</v>
      </c>
      <c r="F93" s="151"/>
      <c r="G93" s="152"/>
      <c r="H93" s="11" t="s">
        <v>823</v>
      </c>
      <c r="I93" s="14">
        <f t="shared" si="4"/>
        <v>5.18</v>
      </c>
      <c r="J93" s="14">
        <v>5.18</v>
      </c>
      <c r="K93" s="121">
        <f t="shared" si="5"/>
        <v>124.32</v>
      </c>
      <c r="L93" s="127"/>
    </row>
    <row r="94" spans="1:12" ht="24" customHeight="1">
      <c r="A94" s="126"/>
      <c r="B94" s="119">
        <f>'Tax Invoice'!D90</f>
        <v>2</v>
      </c>
      <c r="C94" s="10" t="s">
        <v>119</v>
      </c>
      <c r="D94" s="10" t="s">
        <v>119</v>
      </c>
      <c r="E94" s="130" t="s">
        <v>271</v>
      </c>
      <c r="F94" s="151"/>
      <c r="G94" s="152"/>
      <c r="H94" s="11" t="s">
        <v>824</v>
      </c>
      <c r="I94" s="14">
        <f t="shared" si="4"/>
        <v>18.12</v>
      </c>
      <c r="J94" s="14">
        <v>18.12</v>
      </c>
      <c r="K94" s="121">
        <f t="shared" si="5"/>
        <v>36.24</v>
      </c>
      <c r="L94" s="127"/>
    </row>
    <row r="95" spans="1:12" ht="24" customHeight="1">
      <c r="A95" s="126"/>
      <c r="B95" s="119">
        <f>'Tax Invoice'!D91</f>
        <v>102</v>
      </c>
      <c r="C95" s="10" t="s">
        <v>825</v>
      </c>
      <c r="D95" s="10" t="s">
        <v>825</v>
      </c>
      <c r="E95" s="130"/>
      <c r="F95" s="151"/>
      <c r="G95" s="152"/>
      <c r="H95" s="11" t="s">
        <v>826</v>
      </c>
      <c r="I95" s="14">
        <f t="shared" si="4"/>
        <v>5.18</v>
      </c>
      <c r="J95" s="14">
        <v>5.18</v>
      </c>
      <c r="K95" s="121">
        <f t="shared" si="5"/>
        <v>528.36</v>
      </c>
      <c r="L95" s="127"/>
    </row>
    <row r="96" spans="1:12" ht="24" customHeight="1">
      <c r="A96" s="126"/>
      <c r="B96" s="119">
        <f>'Tax Invoice'!D92</f>
        <v>2</v>
      </c>
      <c r="C96" s="10" t="s">
        <v>827</v>
      </c>
      <c r="D96" s="10" t="s">
        <v>827</v>
      </c>
      <c r="E96" s="130" t="s">
        <v>279</v>
      </c>
      <c r="F96" s="151" t="s">
        <v>274</v>
      </c>
      <c r="G96" s="152"/>
      <c r="H96" s="11" t="s">
        <v>828</v>
      </c>
      <c r="I96" s="14">
        <f t="shared" si="4"/>
        <v>16.27</v>
      </c>
      <c r="J96" s="14">
        <v>16.27</v>
      </c>
      <c r="K96" s="121">
        <f t="shared" si="5"/>
        <v>32.54</v>
      </c>
      <c r="L96" s="127"/>
    </row>
    <row r="97" spans="1:12" ht="12.75" customHeight="1">
      <c r="A97" s="126"/>
      <c r="B97" s="119">
        <f>'Tax Invoice'!D93</f>
        <v>4</v>
      </c>
      <c r="C97" s="10" t="s">
        <v>829</v>
      </c>
      <c r="D97" s="10" t="s">
        <v>829</v>
      </c>
      <c r="E97" s="130" t="s">
        <v>30</v>
      </c>
      <c r="F97" s="151" t="s">
        <v>278</v>
      </c>
      <c r="G97" s="152"/>
      <c r="H97" s="11" t="s">
        <v>830</v>
      </c>
      <c r="I97" s="14">
        <f t="shared" si="4"/>
        <v>73.569999999999993</v>
      </c>
      <c r="J97" s="14">
        <v>73.569999999999993</v>
      </c>
      <c r="K97" s="121">
        <f t="shared" si="5"/>
        <v>294.27999999999997</v>
      </c>
      <c r="L97" s="127"/>
    </row>
    <row r="98" spans="1:12" ht="12.75" customHeight="1">
      <c r="A98" s="126"/>
      <c r="B98" s="119">
        <f>'Tax Invoice'!D94</f>
        <v>2</v>
      </c>
      <c r="C98" s="10" t="s">
        <v>73</v>
      </c>
      <c r="D98" s="10" t="s">
        <v>73</v>
      </c>
      <c r="E98" s="130" t="s">
        <v>31</v>
      </c>
      <c r="F98" s="151" t="s">
        <v>278</v>
      </c>
      <c r="G98" s="152"/>
      <c r="H98" s="11" t="s">
        <v>831</v>
      </c>
      <c r="I98" s="14">
        <f t="shared" si="4"/>
        <v>71.72</v>
      </c>
      <c r="J98" s="14">
        <v>71.72</v>
      </c>
      <c r="K98" s="121">
        <f t="shared" si="5"/>
        <v>143.44</v>
      </c>
      <c r="L98" s="127"/>
    </row>
    <row r="99" spans="1:12" ht="24" customHeight="1">
      <c r="A99" s="126"/>
      <c r="B99" s="119">
        <f>'Tax Invoice'!D95</f>
        <v>2</v>
      </c>
      <c r="C99" s="10" t="s">
        <v>832</v>
      </c>
      <c r="D99" s="10" t="s">
        <v>832</v>
      </c>
      <c r="E99" s="130" t="s">
        <v>31</v>
      </c>
      <c r="F99" s="151" t="s">
        <v>278</v>
      </c>
      <c r="G99" s="152"/>
      <c r="H99" s="11" t="s">
        <v>833</v>
      </c>
      <c r="I99" s="14">
        <f t="shared" si="4"/>
        <v>21.81</v>
      </c>
      <c r="J99" s="14">
        <v>21.81</v>
      </c>
      <c r="K99" s="121">
        <f t="shared" si="5"/>
        <v>43.62</v>
      </c>
      <c r="L99" s="127"/>
    </row>
    <row r="100" spans="1:12" ht="12.75" customHeight="1">
      <c r="A100" s="126"/>
      <c r="B100" s="119">
        <f>'Tax Invoice'!D96</f>
        <v>2</v>
      </c>
      <c r="C100" s="10" t="s">
        <v>834</v>
      </c>
      <c r="D100" s="10" t="s">
        <v>881</v>
      </c>
      <c r="E100" s="130" t="s">
        <v>783</v>
      </c>
      <c r="F100" s="151" t="s">
        <v>644</v>
      </c>
      <c r="G100" s="152"/>
      <c r="H100" s="11" t="s">
        <v>835</v>
      </c>
      <c r="I100" s="14">
        <f t="shared" si="4"/>
        <v>18.12</v>
      </c>
      <c r="J100" s="14">
        <v>18.12</v>
      </c>
      <c r="K100" s="121">
        <f t="shared" si="5"/>
        <v>36.24</v>
      </c>
      <c r="L100" s="127"/>
    </row>
    <row r="101" spans="1:12" ht="12.75" customHeight="1">
      <c r="A101" s="126"/>
      <c r="B101" s="119">
        <f>'Tax Invoice'!D97</f>
        <v>2</v>
      </c>
      <c r="C101" s="10" t="s">
        <v>834</v>
      </c>
      <c r="D101" s="10" t="s">
        <v>882</v>
      </c>
      <c r="E101" s="130" t="s">
        <v>836</v>
      </c>
      <c r="F101" s="151" t="s">
        <v>644</v>
      </c>
      <c r="G101" s="152"/>
      <c r="H101" s="11" t="s">
        <v>835</v>
      </c>
      <c r="I101" s="14">
        <f t="shared" si="4"/>
        <v>19.59</v>
      </c>
      <c r="J101" s="14">
        <v>19.59</v>
      </c>
      <c r="K101" s="121">
        <f t="shared" si="5"/>
        <v>39.18</v>
      </c>
      <c r="L101" s="127"/>
    </row>
    <row r="102" spans="1:12" ht="12.75" customHeight="1">
      <c r="A102" s="126"/>
      <c r="B102" s="119">
        <f>'Tax Invoice'!D98</f>
        <v>2</v>
      </c>
      <c r="C102" s="10" t="s">
        <v>837</v>
      </c>
      <c r="D102" s="10" t="s">
        <v>837</v>
      </c>
      <c r="E102" s="130" t="s">
        <v>31</v>
      </c>
      <c r="F102" s="151"/>
      <c r="G102" s="152"/>
      <c r="H102" s="11" t="s">
        <v>838</v>
      </c>
      <c r="I102" s="14">
        <f t="shared" si="4"/>
        <v>9.61</v>
      </c>
      <c r="J102" s="14">
        <v>9.61</v>
      </c>
      <c r="K102" s="121">
        <f t="shared" si="5"/>
        <v>19.22</v>
      </c>
      <c r="L102" s="127"/>
    </row>
    <row r="103" spans="1:12" ht="24" customHeight="1">
      <c r="A103" s="126"/>
      <c r="B103" s="119">
        <f>'Tax Invoice'!D99</f>
        <v>2</v>
      </c>
      <c r="C103" s="10" t="s">
        <v>839</v>
      </c>
      <c r="D103" s="10" t="s">
        <v>839</v>
      </c>
      <c r="E103" s="130" t="s">
        <v>28</v>
      </c>
      <c r="F103" s="151" t="s">
        <v>279</v>
      </c>
      <c r="G103" s="152"/>
      <c r="H103" s="11" t="s">
        <v>840</v>
      </c>
      <c r="I103" s="14">
        <f t="shared" si="4"/>
        <v>21.81</v>
      </c>
      <c r="J103" s="14">
        <v>21.81</v>
      </c>
      <c r="K103" s="121">
        <f t="shared" si="5"/>
        <v>43.62</v>
      </c>
      <c r="L103" s="127"/>
    </row>
    <row r="104" spans="1:12" ht="24" customHeight="1">
      <c r="A104" s="126"/>
      <c r="B104" s="119">
        <f>'Tax Invoice'!D100</f>
        <v>2</v>
      </c>
      <c r="C104" s="10" t="s">
        <v>839</v>
      </c>
      <c r="D104" s="10" t="s">
        <v>839</v>
      </c>
      <c r="E104" s="130" t="s">
        <v>31</v>
      </c>
      <c r="F104" s="151" t="s">
        <v>279</v>
      </c>
      <c r="G104" s="152"/>
      <c r="H104" s="11" t="s">
        <v>840</v>
      </c>
      <c r="I104" s="14">
        <f t="shared" si="4"/>
        <v>21.81</v>
      </c>
      <c r="J104" s="14">
        <v>21.81</v>
      </c>
      <c r="K104" s="121">
        <f t="shared" si="5"/>
        <v>43.62</v>
      </c>
      <c r="L104" s="127"/>
    </row>
    <row r="105" spans="1:12" ht="24" customHeight="1">
      <c r="A105" s="126"/>
      <c r="B105" s="119">
        <f>'Tax Invoice'!D101</f>
        <v>2</v>
      </c>
      <c r="C105" s="10" t="s">
        <v>841</v>
      </c>
      <c r="D105" s="10" t="s">
        <v>883</v>
      </c>
      <c r="E105" s="130" t="s">
        <v>30</v>
      </c>
      <c r="F105" s="151"/>
      <c r="G105" s="152"/>
      <c r="H105" s="11" t="s">
        <v>842</v>
      </c>
      <c r="I105" s="14">
        <f t="shared" si="4"/>
        <v>36.6</v>
      </c>
      <c r="J105" s="14">
        <v>36.6</v>
      </c>
      <c r="K105" s="121">
        <f t="shared" si="5"/>
        <v>73.2</v>
      </c>
      <c r="L105" s="127"/>
    </row>
    <row r="106" spans="1:12" ht="24" customHeight="1">
      <c r="A106" s="126"/>
      <c r="B106" s="119">
        <f>'Tax Invoice'!D102</f>
        <v>2</v>
      </c>
      <c r="C106" s="10" t="s">
        <v>843</v>
      </c>
      <c r="D106" s="10" t="s">
        <v>843</v>
      </c>
      <c r="E106" s="130" t="s">
        <v>657</v>
      </c>
      <c r="F106" s="151"/>
      <c r="G106" s="152"/>
      <c r="H106" s="11" t="s">
        <v>844</v>
      </c>
      <c r="I106" s="14">
        <f t="shared" si="4"/>
        <v>36.6</v>
      </c>
      <c r="J106" s="14">
        <v>36.6</v>
      </c>
      <c r="K106" s="121">
        <f t="shared" si="5"/>
        <v>73.2</v>
      </c>
      <c r="L106" s="127"/>
    </row>
    <row r="107" spans="1:12" ht="24" customHeight="1">
      <c r="A107" s="126"/>
      <c r="B107" s="119">
        <f>'Tax Invoice'!D103</f>
        <v>2</v>
      </c>
      <c r="C107" s="10" t="s">
        <v>845</v>
      </c>
      <c r="D107" s="10" t="s">
        <v>845</v>
      </c>
      <c r="E107" s="130" t="s">
        <v>30</v>
      </c>
      <c r="F107" s="151"/>
      <c r="G107" s="152"/>
      <c r="H107" s="11" t="s">
        <v>846</v>
      </c>
      <c r="I107" s="14">
        <f t="shared" si="4"/>
        <v>69.14</v>
      </c>
      <c r="J107" s="14">
        <v>69.14</v>
      </c>
      <c r="K107" s="121">
        <f t="shared" si="5"/>
        <v>138.28</v>
      </c>
      <c r="L107" s="127"/>
    </row>
    <row r="108" spans="1:12" ht="24" customHeight="1">
      <c r="A108" s="126"/>
      <c r="B108" s="119">
        <f>'Tax Invoice'!D104</f>
        <v>2</v>
      </c>
      <c r="C108" s="10" t="s">
        <v>847</v>
      </c>
      <c r="D108" s="10" t="s">
        <v>847</v>
      </c>
      <c r="E108" s="130" t="s">
        <v>72</v>
      </c>
      <c r="F108" s="151"/>
      <c r="G108" s="152"/>
      <c r="H108" s="11" t="s">
        <v>848</v>
      </c>
      <c r="I108" s="14">
        <f t="shared" si="4"/>
        <v>43.26</v>
      </c>
      <c r="J108" s="14">
        <v>43.26</v>
      </c>
      <c r="K108" s="121">
        <f t="shared" si="5"/>
        <v>86.52</v>
      </c>
      <c r="L108" s="127"/>
    </row>
    <row r="109" spans="1:12" ht="24" customHeight="1">
      <c r="A109" s="126"/>
      <c r="B109" s="119">
        <f>'Tax Invoice'!D105</f>
        <v>2</v>
      </c>
      <c r="C109" s="10" t="s">
        <v>847</v>
      </c>
      <c r="D109" s="10" t="s">
        <v>847</v>
      </c>
      <c r="E109" s="130" t="s">
        <v>31</v>
      </c>
      <c r="F109" s="151"/>
      <c r="G109" s="152"/>
      <c r="H109" s="11" t="s">
        <v>848</v>
      </c>
      <c r="I109" s="14">
        <f t="shared" si="4"/>
        <v>43.26</v>
      </c>
      <c r="J109" s="14">
        <v>43.26</v>
      </c>
      <c r="K109" s="121">
        <f t="shared" si="5"/>
        <v>86.52</v>
      </c>
      <c r="L109" s="127"/>
    </row>
    <row r="110" spans="1:12" ht="24" customHeight="1">
      <c r="A110" s="126"/>
      <c r="B110" s="119">
        <f>'Tax Invoice'!D106</f>
        <v>2</v>
      </c>
      <c r="C110" s="10" t="s">
        <v>847</v>
      </c>
      <c r="D110" s="10" t="s">
        <v>847</v>
      </c>
      <c r="E110" s="130" t="s">
        <v>32</v>
      </c>
      <c r="F110" s="151"/>
      <c r="G110" s="152"/>
      <c r="H110" s="11" t="s">
        <v>848</v>
      </c>
      <c r="I110" s="14">
        <f t="shared" si="4"/>
        <v>43.26</v>
      </c>
      <c r="J110" s="14">
        <v>43.26</v>
      </c>
      <c r="K110" s="121">
        <f t="shared" si="5"/>
        <v>86.52</v>
      </c>
      <c r="L110" s="127"/>
    </row>
    <row r="111" spans="1:12" ht="12.75" customHeight="1">
      <c r="A111" s="126"/>
      <c r="B111" s="119">
        <f>'Tax Invoice'!D107</f>
        <v>2</v>
      </c>
      <c r="C111" s="10" t="s">
        <v>849</v>
      </c>
      <c r="D111" s="10" t="s">
        <v>849</v>
      </c>
      <c r="E111" s="130" t="s">
        <v>72</v>
      </c>
      <c r="F111" s="151"/>
      <c r="G111" s="152"/>
      <c r="H111" s="11" t="s">
        <v>850</v>
      </c>
      <c r="I111" s="14">
        <f t="shared" si="4"/>
        <v>36.6</v>
      </c>
      <c r="J111" s="14">
        <v>36.6</v>
      </c>
      <c r="K111" s="121">
        <f t="shared" si="5"/>
        <v>73.2</v>
      </c>
      <c r="L111" s="127"/>
    </row>
    <row r="112" spans="1:12" ht="24" customHeight="1">
      <c r="A112" s="126"/>
      <c r="B112" s="119">
        <f>'Tax Invoice'!D108</f>
        <v>4</v>
      </c>
      <c r="C112" s="10" t="s">
        <v>851</v>
      </c>
      <c r="D112" s="10" t="s">
        <v>851</v>
      </c>
      <c r="E112" s="130" t="s">
        <v>31</v>
      </c>
      <c r="F112" s="151"/>
      <c r="G112" s="152"/>
      <c r="H112" s="11" t="s">
        <v>852</v>
      </c>
      <c r="I112" s="14">
        <f t="shared" si="4"/>
        <v>49.54</v>
      </c>
      <c r="J112" s="14">
        <v>49.54</v>
      </c>
      <c r="K112" s="121">
        <f t="shared" si="5"/>
        <v>198.16</v>
      </c>
      <c r="L112" s="127"/>
    </row>
    <row r="113" spans="1:12" ht="24" customHeight="1">
      <c r="A113" s="126"/>
      <c r="B113" s="119">
        <f>'Tax Invoice'!D109</f>
        <v>2</v>
      </c>
      <c r="C113" s="10" t="s">
        <v>851</v>
      </c>
      <c r="D113" s="10" t="s">
        <v>851</v>
      </c>
      <c r="E113" s="130" t="s">
        <v>34</v>
      </c>
      <c r="F113" s="151"/>
      <c r="G113" s="152"/>
      <c r="H113" s="11" t="s">
        <v>852</v>
      </c>
      <c r="I113" s="14">
        <f t="shared" si="4"/>
        <v>49.54</v>
      </c>
      <c r="J113" s="14">
        <v>49.54</v>
      </c>
      <c r="K113" s="121">
        <f t="shared" si="5"/>
        <v>99.08</v>
      </c>
      <c r="L113" s="127"/>
    </row>
    <row r="114" spans="1:12" ht="24" customHeight="1">
      <c r="A114" s="126"/>
      <c r="B114" s="119">
        <f>'Tax Invoice'!D110</f>
        <v>1</v>
      </c>
      <c r="C114" s="10" t="s">
        <v>853</v>
      </c>
      <c r="D114" s="10" t="s">
        <v>853</v>
      </c>
      <c r="E114" s="130" t="s">
        <v>31</v>
      </c>
      <c r="F114" s="151" t="s">
        <v>115</v>
      </c>
      <c r="G114" s="152"/>
      <c r="H114" s="11" t="s">
        <v>854</v>
      </c>
      <c r="I114" s="14">
        <f t="shared" si="4"/>
        <v>28.84</v>
      </c>
      <c r="J114" s="14">
        <v>28.84</v>
      </c>
      <c r="K114" s="121">
        <f t="shared" si="5"/>
        <v>28.84</v>
      </c>
      <c r="L114" s="127"/>
    </row>
    <row r="115" spans="1:12" ht="24" customHeight="1">
      <c r="A115" s="126"/>
      <c r="B115" s="119">
        <f>'Tax Invoice'!D111</f>
        <v>1</v>
      </c>
      <c r="C115" s="10" t="s">
        <v>855</v>
      </c>
      <c r="D115" s="10" t="s">
        <v>855</v>
      </c>
      <c r="E115" s="130" t="s">
        <v>269</v>
      </c>
      <c r="F115" s="151"/>
      <c r="G115" s="152"/>
      <c r="H115" s="11" t="s">
        <v>856</v>
      </c>
      <c r="I115" s="14">
        <f t="shared" si="4"/>
        <v>136.79</v>
      </c>
      <c r="J115" s="14">
        <v>136.79</v>
      </c>
      <c r="K115" s="121">
        <f t="shared" si="5"/>
        <v>136.79</v>
      </c>
      <c r="L115" s="127"/>
    </row>
    <row r="116" spans="1:12" ht="24" customHeight="1">
      <c r="A116" s="126"/>
      <c r="B116" s="119">
        <f>'Tax Invoice'!D112</f>
        <v>1</v>
      </c>
      <c r="C116" s="10" t="s">
        <v>857</v>
      </c>
      <c r="D116" s="10" t="s">
        <v>857</v>
      </c>
      <c r="E116" s="130"/>
      <c r="F116" s="151"/>
      <c r="G116" s="152"/>
      <c r="H116" s="11" t="s">
        <v>858</v>
      </c>
      <c r="I116" s="14">
        <f t="shared" si="4"/>
        <v>196.32</v>
      </c>
      <c r="J116" s="14">
        <v>196.32</v>
      </c>
      <c r="K116" s="121">
        <f t="shared" si="5"/>
        <v>196.32</v>
      </c>
      <c r="L116" s="127"/>
    </row>
    <row r="117" spans="1:12" ht="24" customHeight="1">
      <c r="A117" s="126"/>
      <c r="B117" s="119">
        <f>'Tax Invoice'!D113</f>
        <v>1</v>
      </c>
      <c r="C117" s="10" t="s">
        <v>859</v>
      </c>
      <c r="D117" s="10" t="s">
        <v>859</v>
      </c>
      <c r="E117" s="130" t="s">
        <v>860</v>
      </c>
      <c r="F117" s="151"/>
      <c r="G117" s="152"/>
      <c r="H117" s="11" t="s">
        <v>861</v>
      </c>
      <c r="I117" s="14">
        <f t="shared" si="4"/>
        <v>23.66</v>
      </c>
      <c r="J117" s="14">
        <v>23.66</v>
      </c>
      <c r="K117" s="121">
        <f t="shared" si="5"/>
        <v>23.66</v>
      </c>
      <c r="L117" s="127"/>
    </row>
    <row r="118" spans="1:12" ht="24" customHeight="1">
      <c r="A118" s="126"/>
      <c r="B118" s="119">
        <f>'Tax Invoice'!D114</f>
        <v>1</v>
      </c>
      <c r="C118" s="10" t="s">
        <v>862</v>
      </c>
      <c r="D118" s="10" t="s">
        <v>862</v>
      </c>
      <c r="E118" s="130" t="s">
        <v>279</v>
      </c>
      <c r="F118" s="151"/>
      <c r="G118" s="152"/>
      <c r="H118" s="11" t="s">
        <v>863</v>
      </c>
      <c r="I118" s="14">
        <f t="shared" ref="I118:I120" si="6">ROUNDUP(J118*$N$1,2)</f>
        <v>23.66</v>
      </c>
      <c r="J118" s="14">
        <v>23.66</v>
      </c>
      <c r="K118" s="121">
        <f t="shared" si="5"/>
        <v>23.66</v>
      </c>
      <c r="L118" s="127"/>
    </row>
    <row r="119" spans="1:12" ht="24" customHeight="1">
      <c r="A119" s="126"/>
      <c r="B119" s="119">
        <f>'Tax Invoice'!D115</f>
        <v>3</v>
      </c>
      <c r="C119" s="10" t="s">
        <v>864</v>
      </c>
      <c r="D119" s="10" t="s">
        <v>864</v>
      </c>
      <c r="E119" s="130" t="s">
        <v>277</v>
      </c>
      <c r="F119" s="151"/>
      <c r="G119" s="152"/>
      <c r="H119" s="11" t="s">
        <v>865</v>
      </c>
      <c r="I119" s="14">
        <f t="shared" si="6"/>
        <v>144.19</v>
      </c>
      <c r="J119" s="14">
        <v>144.19</v>
      </c>
      <c r="K119" s="121">
        <f t="shared" si="5"/>
        <v>432.57</v>
      </c>
      <c r="L119" s="127"/>
    </row>
    <row r="120" spans="1:12" ht="24" customHeight="1">
      <c r="A120" s="126"/>
      <c r="B120" s="120">
        <f>'Tax Invoice'!D116</f>
        <v>1</v>
      </c>
      <c r="C120" s="12" t="s">
        <v>866</v>
      </c>
      <c r="D120" s="12" t="s">
        <v>866</v>
      </c>
      <c r="E120" s="131" t="s">
        <v>30</v>
      </c>
      <c r="F120" s="153" t="s">
        <v>279</v>
      </c>
      <c r="G120" s="154"/>
      <c r="H120" s="13" t="s">
        <v>867</v>
      </c>
      <c r="I120" s="15">
        <f t="shared" si="6"/>
        <v>121.27</v>
      </c>
      <c r="J120" s="15">
        <v>121.27</v>
      </c>
      <c r="K120" s="122">
        <f t="shared" si="5"/>
        <v>121.27</v>
      </c>
      <c r="L120" s="127"/>
    </row>
    <row r="121" spans="1:12" ht="12.75" customHeight="1">
      <c r="A121" s="126"/>
      <c r="B121" s="138">
        <f>SUM(B22:B120)</f>
        <v>507</v>
      </c>
      <c r="C121" s="138" t="s">
        <v>149</v>
      </c>
      <c r="D121" s="138"/>
      <c r="E121" s="138"/>
      <c r="F121" s="138"/>
      <c r="G121" s="138"/>
      <c r="H121" s="138"/>
      <c r="I121" s="139" t="s">
        <v>261</v>
      </c>
      <c r="J121" s="139" t="s">
        <v>261</v>
      </c>
      <c r="K121" s="140">
        <f>SUM(K22:K120)</f>
        <v>8538.3299999999963</v>
      </c>
      <c r="L121" s="127"/>
    </row>
    <row r="122" spans="1:12" ht="12.75" customHeight="1">
      <c r="A122" s="126"/>
      <c r="B122" s="138"/>
      <c r="C122" s="138"/>
      <c r="D122" s="138"/>
      <c r="E122" s="138"/>
      <c r="F122" s="138"/>
      <c r="G122" s="138"/>
      <c r="H122" s="138"/>
      <c r="I122" s="139" t="s">
        <v>190</v>
      </c>
      <c r="J122" s="139" t="s">
        <v>190</v>
      </c>
      <c r="K122" s="140">
        <f>Invoice!J122</f>
        <v>-3415.3319999999985</v>
      </c>
      <c r="L122" s="127"/>
    </row>
    <row r="123" spans="1:12" ht="12.75" customHeight="1" outlineLevel="1">
      <c r="A123" s="126"/>
      <c r="B123" s="138"/>
      <c r="C123" s="138"/>
      <c r="D123" s="138"/>
      <c r="E123" s="138"/>
      <c r="F123" s="138"/>
      <c r="G123" s="138"/>
      <c r="H123" s="138"/>
      <c r="I123" s="139" t="s">
        <v>191</v>
      </c>
      <c r="J123" s="139" t="s">
        <v>191</v>
      </c>
      <c r="K123" s="140">
        <f>Invoice!J123</f>
        <v>0</v>
      </c>
      <c r="L123" s="127"/>
    </row>
    <row r="124" spans="1:12" ht="12.75" customHeight="1">
      <c r="A124" s="126"/>
      <c r="B124" s="138"/>
      <c r="C124" s="138"/>
      <c r="D124" s="138"/>
      <c r="E124" s="138"/>
      <c r="F124" s="138"/>
      <c r="G124" s="138"/>
      <c r="H124" s="138"/>
      <c r="I124" s="139" t="s">
        <v>263</v>
      </c>
      <c r="J124" s="139" t="s">
        <v>263</v>
      </c>
      <c r="K124" s="140">
        <f>SUM(K121:K123)</f>
        <v>5122.9979999999978</v>
      </c>
      <c r="L124" s="127"/>
    </row>
    <row r="125" spans="1:12" ht="12.75" customHeight="1">
      <c r="A125" s="6"/>
      <c r="B125" s="7"/>
      <c r="C125" s="7"/>
      <c r="D125" s="7"/>
      <c r="E125" s="7"/>
      <c r="F125" s="7"/>
      <c r="G125" s="7"/>
      <c r="H125" s="7" t="s">
        <v>884</v>
      </c>
      <c r="I125" s="7"/>
      <c r="J125" s="7"/>
      <c r="K125" s="7"/>
      <c r="L125" s="8"/>
    </row>
    <row r="126" spans="1:12" ht="12.75" customHeight="1"/>
    <row r="127" spans="1:12" ht="12.75" customHeight="1"/>
    <row r="128" spans="1:12" ht="12.75" customHeight="1"/>
    <row r="129" ht="12.75" customHeight="1"/>
    <row r="130" ht="12.75" customHeight="1"/>
    <row r="131" ht="12.75" customHeight="1"/>
    <row r="132" ht="12.75" customHeight="1"/>
  </sheetData>
  <mergeCells count="103">
    <mergeCell ref="K10:K11"/>
    <mergeCell ref="K14:K15"/>
    <mergeCell ref="F27:G27"/>
    <mergeCell ref="F28:G28"/>
    <mergeCell ref="F29:G29"/>
    <mergeCell ref="F30:G30"/>
    <mergeCell ref="F31:G31"/>
    <mergeCell ref="F26:G26"/>
    <mergeCell ref="F20:G20"/>
    <mergeCell ref="F21:G21"/>
    <mergeCell ref="F22:G22"/>
    <mergeCell ref="F24:G24"/>
    <mergeCell ref="F25:G25"/>
    <mergeCell ref="F23:G23"/>
    <mergeCell ref="F37:G37"/>
    <mergeCell ref="F38:G38"/>
    <mergeCell ref="F39:G39"/>
    <mergeCell ref="F40:G40"/>
    <mergeCell ref="F41:G41"/>
    <mergeCell ref="F32:G32"/>
    <mergeCell ref="F33:G33"/>
    <mergeCell ref="F34:G34"/>
    <mergeCell ref="F35:G35"/>
    <mergeCell ref="F36:G36"/>
    <mergeCell ref="F47:G47"/>
    <mergeCell ref="F48:G48"/>
    <mergeCell ref="F49:G49"/>
    <mergeCell ref="F50:G50"/>
    <mergeCell ref="F51:G51"/>
    <mergeCell ref="F42:G42"/>
    <mergeCell ref="F43:G43"/>
    <mergeCell ref="F44:G44"/>
    <mergeCell ref="F45:G45"/>
    <mergeCell ref="F46:G46"/>
    <mergeCell ref="F57:G57"/>
    <mergeCell ref="F58:G58"/>
    <mergeCell ref="F59:G59"/>
    <mergeCell ref="F60:G60"/>
    <mergeCell ref="F61:G61"/>
    <mergeCell ref="F52:G52"/>
    <mergeCell ref="F53:G53"/>
    <mergeCell ref="F54:G54"/>
    <mergeCell ref="F55:G55"/>
    <mergeCell ref="F56:G56"/>
    <mergeCell ref="F67:G67"/>
    <mergeCell ref="F68:G68"/>
    <mergeCell ref="F69:G69"/>
    <mergeCell ref="F70:G70"/>
    <mergeCell ref="F71:G71"/>
    <mergeCell ref="F62:G62"/>
    <mergeCell ref="F63:G63"/>
    <mergeCell ref="F64:G64"/>
    <mergeCell ref="F65:G65"/>
    <mergeCell ref="F66:G66"/>
    <mergeCell ref="F77:G77"/>
    <mergeCell ref="F78:G78"/>
    <mergeCell ref="F79:G79"/>
    <mergeCell ref="F80:G80"/>
    <mergeCell ref="F81:G81"/>
    <mergeCell ref="F72:G72"/>
    <mergeCell ref="F73:G73"/>
    <mergeCell ref="F74:G74"/>
    <mergeCell ref="F75:G75"/>
    <mergeCell ref="F76:G76"/>
    <mergeCell ref="F87:G87"/>
    <mergeCell ref="F88:G88"/>
    <mergeCell ref="F89:G89"/>
    <mergeCell ref="F90:G90"/>
    <mergeCell ref="F91:G91"/>
    <mergeCell ref="F82:G82"/>
    <mergeCell ref="F83:G83"/>
    <mergeCell ref="F84:G84"/>
    <mergeCell ref="F85:G85"/>
    <mergeCell ref="F86:G86"/>
    <mergeCell ref="F97:G97"/>
    <mergeCell ref="F98:G98"/>
    <mergeCell ref="F99:G99"/>
    <mergeCell ref="F100:G100"/>
    <mergeCell ref="F101:G101"/>
    <mergeCell ref="F92:G92"/>
    <mergeCell ref="F93:G93"/>
    <mergeCell ref="F94:G94"/>
    <mergeCell ref="F95:G95"/>
    <mergeCell ref="F96:G96"/>
    <mergeCell ref="F107:G107"/>
    <mergeCell ref="F108:G108"/>
    <mergeCell ref="F109:G109"/>
    <mergeCell ref="F110:G110"/>
    <mergeCell ref="F111:G111"/>
    <mergeCell ref="F102:G102"/>
    <mergeCell ref="F103:G103"/>
    <mergeCell ref="F104:G104"/>
    <mergeCell ref="F105:G105"/>
    <mergeCell ref="F106:G106"/>
    <mergeCell ref="F117:G117"/>
    <mergeCell ref="F118:G118"/>
    <mergeCell ref="F119:G119"/>
    <mergeCell ref="F120:G120"/>
    <mergeCell ref="F112:G112"/>
    <mergeCell ref="F113:G113"/>
    <mergeCell ref="F114:G114"/>
    <mergeCell ref="F115:G115"/>
    <mergeCell ref="F116:G116"/>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8538.3299999999963</v>
      </c>
      <c r="O2" s="21" t="s">
        <v>265</v>
      </c>
    </row>
    <row r="3" spans="1:15" s="21" customFormat="1" ht="15" customHeight="1" thickBot="1">
      <c r="A3" s="22" t="s">
        <v>156</v>
      </c>
      <c r="G3" s="28">
        <f>Invoice!J14</f>
        <v>45209</v>
      </c>
      <c r="H3" s="29"/>
      <c r="N3" s="21">
        <v>8538.3299999999963</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THB</v>
      </c>
    </row>
    <row r="10" spans="1:15" s="21" customFormat="1" ht="13.5" thickBot="1">
      <c r="A10" s="36" t="str">
        <f>'Copy paste to Here'!G10</f>
        <v>JS Sourcings2</v>
      </c>
      <c r="B10" s="37"/>
      <c r="C10" s="37"/>
      <c r="D10" s="37"/>
      <c r="F10" s="38" t="str">
        <f>'Copy paste to Here'!B10</f>
        <v>JS Sourcings2</v>
      </c>
      <c r="G10" s="39"/>
      <c r="H10" s="40"/>
      <c r="K10" s="107" t="s">
        <v>282</v>
      </c>
      <c r="L10" s="35" t="s">
        <v>282</v>
      </c>
      <c r="M10" s="21">
        <v>1</v>
      </c>
    </row>
    <row r="11" spans="1:15" s="21" customFormat="1" ht="15.75" thickBot="1">
      <c r="A11" s="41" t="str">
        <f>'Copy paste to Here'!G11</f>
        <v>Sam2 Kong2</v>
      </c>
      <c r="B11" s="42"/>
      <c r="C11" s="42"/>
      <c r="D11" s="42"/>
      <c r="F11" s="43" t="str">
        <f>'Copy paste to Here'!B11</f>
        <v>Sam2 Kong2</v>
      </c>
      <c r="G11" s="44"/>
      <c r="H11" s="45"/>
      <c r="K11" s="105" t="s">
        <v>163</v>
      </c>
      <c r="L11" s="46" t="s">
        <v>164</v>
      </c>
      <c r="M11" s="21">
        <f>VLOOKUP(G3,[1]Sheet1!$A$9:$I$7290,2,FALSE)</f>
        <v>36.700000000000003</v>
      </c>
    </row>
    <row r="12" spans="1:15" s="21" customFormat="1" ht="15.75" thickBot="1">
      <c r="A12" s="41" t="str">
        <f>'Copy paste to Here'!G12</f>
        <v>30/F Room 30-01 / S-01 152 Chartered Square Building</v>
      </c>
      <c r="B12" s="42"/>
      <c r="C12" s="42"/>
      <c r="D12" s="42"/>
      <c r="E12" s="89"/>
      <c r="F12" s="43" t="str">
        <f>'Copy paste to Here'!B12</f>
        <v>30/F Room 30-01 / S-01 152 Chartered Square Building</v>
      </c>
      <c r="G12" s="44"/>
      <c r="H12" s="45"/>
      <c r="K12" s="105" t="s">
        <v>165</v>
      </c>
      <c r="L12" s="46" t="s">
        <v>138</v>
      </c>
      <c r="M12" s="21">
        <f>VLOOKUP(G3,[1]Sheet1!$A$9:$I$7290,3,FALSE)</f>
        <v>38.630000000000003</v>
      </c>
    </row>
    <row r="13" spans="1:15" s="21" customFormat="1" ht="15.75" thickBot="1">
      <c r="A13" s="41" t="str">
        <f>'Copy paste to Here'!G13</f>
        <v>10500 Bang Rak</v>
      </c>
      <c r="B13" s="42"/>
      <c r="C13" s="42"/>
      <c r="D13" s="42"/>
      <c r="E13" s="123" t="s">
        <v>282</v>
      </c>
      <c r="F13" s="43" t="str">
        <f>'Copy paste to Here'!B13</f>
        <v>10500 Bang Rak</v>
      </c>
      <c r="G13" s="44"/>
      <c r="H13" s="45"/>
      <c r="K13" s="105" t="s">
        <v>166</v>
      </c>
      <c r="L13" s="46" t="s">
        <v>167</v>
      </c>
      <c r="M13" s="125">
        <f>VLOOKUP(G3,[1]Sheet1!$A$9:$I$7290,4,FALSE)</f>
        <v>44.74</v>
      </c>
    </row>
    <row r="14" spans="1:15" s="21" customFormat="1" ht="15.75" thickBot="1">
      <c r="A14" s="41" t="str">
        <f>'Copy paste to Here'!G14</f>
        <v>Thailand</v>
      </c>
      <c r="B14" s="42"/>
      <c r="C14" s="42"/>
      <c r="D14" s="42"/>
      <c r="E14" s="123">
        <f>VLOOKUP(J9,$L$10:$M$17,2,FALSE)</f>
        <v>1</v>
      </c>
      <c r="F14" s="43" t="str">
        <f>'Copy paste to Here'!B14</f>
        <v>Thailand</v>
      </c>
      <c r="G14" s="44"/>
      <c r="H14" s="45"/>
      <c r="K14" s="105" t="s">
        <v>168</v>
      </c>
      <c r="L14" s="46" t="s">
        <v>169</v>
      </c>
      <c r="M14" s="21">
        <f>VLOOKUP(G3,[1]Sheet1!$A$9:$I$7290,5,FALSE)</f>
        <v>23.22</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26.85</v>
      </c>
    </row>
    <row r="16" spans="1:15" s="21" customFormat="1" ht="13.7" customHeight="1" thickBot="1">
      <c r="A16" s="52"/>
      <c r="K16" s="106" t="s">
        <v>172</v>
      </c>
      <c r="L16" s="51" t="s">
        <v>173</v>
      </c>
      <c r="M16" s="21">
        <f>VLOOKUP(G3,[1]Sheet1!$A$9:$I$7290,7,FALSE)</f>
        <v>21.9</v>
      </c>
    </row>
    <row r="17" spans="1:13" s="21" customFormat="1" ht="13.5" thickBot="1">
      <c r="A17" s="53" t="s">
        <v>174</v>
      </c>
      <c r="B17" s="54" t="s">
        <v>175</v>
      </c>
      <c r="C17" s="54" t="s">
        <v>290</v>
      </c>
      <c r="D17" s="55" t="s">
        <v>204</v>
      </c>
      <c r="E17" s="55" t="s">
        <v>267</v>
      </c>
      <c r="F17" s="55" t="str">
        <f>CONCATENATE("Amount ",,J9)</f>
        <v>Amount THB</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Flexible acrylic circular barbell, 16g (1.2mm) with two 3mm UV balls &amp; Length: 8mm  &amp;  Color: Black</v>
      </c>
      <c r="B18" s="57" t="str">
        <f>'Copy paste to Here'!C22</f>
        <v>ACBEVB</v>
      </c>
      <c r="C18" s="57" t="s">
        <v>722</v>
      </c>
      <c r="D18" s="58">
        <f>Invoice!B22</f>
        <v>2</v>
      </c>
      <c r="E18" s="59">
        <f>'Shipping Invoice'!J22*$N$1</f>
        <v>7.76</v>
      </c>
      <c r="F18" s="59">
        <f>D18*E18</f>
        <v>15.52</v>
      </c>
      <c r="G18" s="60">
        <f>E18*$E$14</f>
        <v>7.76</v>
      </c>
      <c r="H18" s="61">
        <f>D18*G18</f>
        <v>15.52</v>
      </c>
    </row>
    <row r="19" spans="1:13" s="62" customFormat="1" ht="24">
      <c r="A19" s="124" t="str">
        <f>IF((LEN('Copy paste to Here'!G23))&gt;5,((CONCATENATE('Copy paste to Here'!G23," &amp; ",'Copy paste to Here'!D23,"  &amp;  ",'Copy paste to Here'!E23))),"Empty Cell")</f>
        <v xml:space="preserve">Pair of flexible clear acrylic retainer ear studs, 20g (0.8mm) with flat disk top and ultra soft silicon butterflies &amp;   &amp;  </v>
      </c>
      <c r="B19" s="57" t="str">
        <f>'Copy paste to Here'!C23</f>
        <v>AERRD</v>
      </c>
      <c r="C19" s="57" t="s">
        <v>586</v>
      </c>
      <c r="D19" s="58">
        <f>Invoice!B23</f>
        <v>43</v>
      </c>
      <c r="E19" s="59">
        <f>'Shipping Invoice'!J23*$N$1</f>
        <v>12.57</v>
      </c>
      <c r="F19" s="59">
        <f t="shared" ref="F19:F82" si="0">D19*E19</f>
        <v>540.51</v>
      </c>
      <c r="G19" s="60">
        <f t="shared" ref="G19:G82" si="1">E19*$E$14</f>
        <v>12.57</v>
      </c>
      <c r="H19" s="63">
        <f t="shared" ref="H19:H82" si="2">D19*G19</f>
        <v>540.51</v>
      </c>
    </row>
    <row r="20" spans="1:13" s="62" customFormat="1" ht="25.5">
      <c r="A20" s="56" t="str">
        <f>IF((LEN('Copy paste to Here'!G24))&gt;5,((CONCATENATE('Copy paste to Here'!G24," &amp; ",'Copy paste to Here'!D24,"  &amp;  ",'Copy paste to Here'!E24))),"Empty Cell")</f>
        <v xml:space="preserve">Bio - Flex nose bone, 20g (0.8mm) with a 2.5mm round top with bezel set SwarovskiⓇ crystal &amp; Crystal Color: AB  &amp;  </v>
      </c>
      <c r="B20" s="57" t="str">
        <f>'Copy paste to Here'!C24</f>
        <v>ANBBC25</v>
      </c>
      <c r="C20" s="57" t="s">
        <v>724</v>
      </c>
      <c r="D20" s="58">
        <f>Invoice!B24</f>
        <v>2</v>
      </c>
      <c r="E20" s="59">
        <f>'Shipping Invoice'!J24*$N$1</f>
        <v>12.57</v>
      </c>
      <c r="F20" s="59">
        <f t="shared" si="0"/>
        <v>25.14</v>
      </c>
      <c r="G20" s="60">
        <f t="shared" si="1"/>
        <v>12.57</v>
      </c>
      <c r="H20" s="63">
        <f t="shared" si="2"/>
        <v>25.14</v>
      </c>
    </row>
    <row r="21" spans="1:13" s="62" customFormat="1" ht="25.5">
      <c r="A21" s="56" t="str">
        <f>IF((LEN('Copy paste to Here'!G25))&gt;5,((CONCATENATE('Copy paste to Here'!G25," &amp; ",'Copy paste to Here'!D25,"  &amp;  ",'Copy paste to Here'!E25))),"Empty Cell")</f>
        <v xml:space="preserve">Bio - Flex nose stud, 20g (0.8mm) with a 2.5mm round top with bezel set SwarovskiⓇ crystal &amp; Crystal Color: Clear  &amp;  </v>
      </c>
      <c r="B21" s="57" t="str">
        <f>'Copy paste to Here'!C25</f>
        <v>ANSBC25</v>
      </c>
      <c r="C21" s="57" t="s">
        <v>726</v>
      </c>
      <c r="D21" s="58">
        <f>Invoice!B25</f>
        <v>3</v>
      </c>
      <c r="E21" s="59">
        <f>'Shipping Invoice'!J25*$N$1</f>
        <v>12.57</v>
      </c>
      <c r="F21" s="59">
        <f t="shared" si="0"/>
        <v>37.71</v>
      </c>
      <c r="G21" s="60">
        <f t="shared" si="1"/>
        <v>12.57</v>
      </c>
      <c r="H21" s="63">
        <f t="shared" si="2"/>
        <v>37.71</v>
      </c>
    </row>
    <row r="22" spans="1:13" s="62" customFormat="1">
      <c r="A22" s="56" t="str">
        <f>IF((LEN('Copy paste to Here'!G26))&gt;5,((CONCATENATE('Copy paste to Here'!G26," &amp; ",'Copy paste to Here'!D26,"  &amp;  ",'Copy paste to Here'!E26))),"Empty Cell")</f>
        <v>Solid acrylic double flared plug &amp; Gauge: 10mm  &amp;  Color: Clear</v>
      </c>
      <c r="B22" s="57" t="str">
        <f>'Copy paste to Here'!C26</f>
        <v>ASPG</v>
      </c>
      <c r="C22" s="57" t="s">
        <v>868</v>
      </c>
      <c r="D22" s="58">
        <f>Invoice!B26</f>
        <v>2</v>
      </c>
      <c r="E22" s="59">
        <f>'Shipping Invoice'!J26*$N$1</f>
        <v>19.23</v>
      </c>
      <c r="F22" s="59">
        <f t="shared" si="0"/>
        <v>38.46</v>
      </c>
      <c r="G22" s="60">
        <f t="shared" si="1"/>
        <v>19.23</v>
      </c>
      <c r="H22" s="63">
        <f t="shared" si="2"/>
        <v>38.46</v>
      </c>
    </row>
    <row r="23" spans="1:13" s="62" customFormat="1" ht="24">
      <c r="A23" s="56" t="str">
        <f>IF((LEN('Copy paste to Here'!G27))&gt;5,((CONCATENATE('Copy paste to Here'!G27," &amp; ",'Copy paste to Here'!D27,"  &amp;  ",'Copy paste to Here'!E27))),"Empty Cell")</f>
        <v>PVD plated 316L steel eyebrow barbell, 18g (1mm) with two 3mm balls &amp; Color: High Polish  &amp;  Length: 8mm</v>
      </c>
      <c r="B23" s="57" t="str">
        <f>'Copy paste to Here'!C27</f>
        <v>BB18B3</v>
      </c>
      <c r="C23" s="57" t="s">
        <v>731</v>
      </c>
      <c r="D23" s="58">
        <f>Invoice!B27</f>
        <v>12</v>
      </c>
      <c r="E23" s="59">
        <f>'Shipping Invoice'!J27*$N$1</f>
        <v>7.02</v>
      </c>
      <c r="F23" s="59">
        <f t="shared" si="0"/>
        <v>84.24</v>
      </c>
      <c r="G23" s="60">
        <f t="shared" si="1"/>
        <v>7.02</v>
      </c>
      <c r="H23" s="63">
        <f t="shared" si="2"/>
        <v>84.24</v>
      </c>
    </row>
    <row r="24" spans="1:13" s="62" customFormat="1" ht="24">
      <c r="A24" s="56" t="str">
        <f>IF((LEN('Copy paste to Here'!G28))&gt;5,((CONCATENATE('Copy paste to Here'!G28," &amp; ",'Copy paste to Here'!D28,"  &amp;  ",'Copy paste to Here'!E28))),"Empty Cell")</f>
        <v>PVD plated 316L steel eyebrow barbell, 18g (1mm) with two 3mm balls &amp; Color: High Polish  &amp;  Length: 10mm</v>
      </c>
      <c r="B24" s="57" t="str">
        <f>'Copy paste to Here'!C28</f>
        <v>BB18B3</v>
      </c>
      <c r="C24" s="57" t="s">
        <v>731</v>
      </c>
      <c r="D24" s="58">
        <f>Invoice!B28</f>
        <v>14</v>
      </c>
      <c r="E24" s="59">
        <f>'Shipping Invoice'!J28*$N$1</f>
        <v>7.02</v>
      </c>
      <c r="F24" s="59">
        <f t="shared" si="0"/>
        <v>98.28</v>
      </c>
      <c r="G24" s="60">
        <f t="shared" si="1"/>
        <v>7.02</v>
      </c>
      <c r="H24" s="63">
        <f t="shared" si="2"/>
        <v>98.28</v>
      </c>
    </row>
    <row r="25" spans="1:13" s="62" customFormat="1" ht="24">
      <c r="A25" s="56" t="str">
        <f>IF((LEN('Copy paste to Here'!G29))&gt;5,((CONCATENATE('Copy paste to Here'!G29," &amp; ",'Copy paste to Here'!D29,"  &amp;  ",'Copy paste to Here'!E29))),"Empty Cell")</f>
        <v xml:space="preserve">316L steel eyebrow barbell, 18g (1mm) with two 3mm cones &amp; Length: 10mm  &amp;  </v>
      </c>
      <c r="B25" s="57" t="str">
        <f>'Copy paste to Here'!C29</f>
        <v>BB18CN3</v>
      </c>
      <c r="C25" s="57" t="s">
        <v>734</v>
      </c>
      <c r="D25" s="58">
        <f>Invoice!B29</f>
        <v>2</v>
      </c>
      <c r="E25" s="59">
        <f>'Shipping Invoice'!J29*$N$1</f>
        <v>8.5</v>
      </c>
      <c r="F25" s="59">
        <f t="shared" si="0"/>
        <v>17</v>
      </c>
      <c r="G25" s="60">
        <f t="shared" si="1"/>
        <v>8.5</v>
      </c>
      <c r="H25" s="63">
        <f t="shared" si="2"/>
        <v>17</v>
      </c>
    </row>
    <row r="26" spans="1:13" s="62" customFormat="1" ht="25.5">
      <c r="A26" s="56" t="str">
        <f>IF((LEN('Copy paste to Here'!G30))&gt;5,((CONCATENATE('Copy paste to Here'!G30," &amp; ",'Copy paste to Here'!D30,"  &amp;  ",'Copy paste to Here'!E30))),"Empty Cell")</f>
        <v xml:space="preserve">316L steel Industrial barbell, 14g (1.6mm) with two 5mm balls &amp; Length: 35mm  &amp;  </v>
      </c>
      <c r="B26" s="57" t="str">
        <f>'Copy paste to Here'!C30</f>
        <v>BBIND</v>
      </c>
      <c r="C26" s="57" t="s">
        <v>869</v>
      </c>
      <c r="D26" s="58">
        <f>Invoice!B30</f>
        <v>22</v>
      </c>
      <c r="E26" s="59">
        <f>'Shipping Invoice'!J30*$N$1</f>
        <v>9.24</v>
      </c>
      <c r="F26" s="59">
        <f t="shared" si="0"/>
        <v>203.28</v>
      </c>
      <c r="G26" s="60">
        <f t="shared" si="1"/>
        <v>9.24</v>
      </c>
      <c r="H26" s="63">
        <f t="shared" si="2"/>
        <v>203.28</v>
      </c>
    </row>
    <row r="27" spans="1:13" s="62" customFormat="1" ht="25.5">
      <c r="A27" s="56" t="str">
        <f>IF((LEN('Copy paste to Here'!G31))&gt;5,((CONCATENATE('Copy paste to Here'!G31," &amp; ",'Copy paste to Here'!D31,"  &amp;  ",'Copy paste to Here'!E31))),"Empty Cell")</f>
        <v xml:space="preserve">316L steel Industrial barbell, 14g (1.6mm) with two 5mm balls &amp; Length: 37mm  &amp;  </v>
      </c>
      <c r="B27" s="57" t="str">
        <f>'Copy paste to Here'!C31</f>
        <v>BBIND</v>
      </c>
      <c r="C27" s="57" t="s">
        <v>869</v>
      </c>
      <c r="D27" s="58">
        <f>Invoice!B31</f>
        <v>6</v>
      </c>
      <c r="E27" s="59">
        <f>'Shipping Invoice'!J31*$N$1</f>
        <v>9.24</v>
      </c>
      <c r="F27" s="59">
        <f t="shared" si="0"/>
        <v>55.44</v>
      </c>
      <c r="G27" s="60">
        <f t="shared" si="1"/>
        <v>9.24</v>
      </c>
      <c r="H27" s="63">
        <f t="shared" si="2"/>
        <v>55.44</v>
      </c>
    </row>
    <row r="28" spans="1:13" s="62" customFormat="1" ht="25.5">
      <c r="A28" s="56" t="str">
        <f>IF((LEN('Copy paste to Here'!G32))&gt;5,((CONCATENATE('Copy paste to Here'!G32," &amp; ",'Copy paste to Here'!D32,"  &amp;  ",'Copy paste to Here'!E32))),"Empty Cell")</f>
        <v xml:space="preserve">316L steel Industrial barbell, 14g (1.6mm) with two 5mm balls &amp; Length: 38mm  &amp;  </v>
      </c>
      <c r="B28" s="57" t="str">
        <f>'Copy paste to Here'!C32</f>
        <v>BBIND</v>
      </c>
      <c r="C28" s="57" t="s">
        <v>869</v>
      </c>
      <c r="D28" s="58">
        <f>Invoice!B32</f>
        <v>16</v>
      </c>
      <c r="E28" s="59">
        <f>'Shipping Invoice'!J32*$N$1</f>
        <v>9.24</v>
      </c>
      <c r="F28" s="59">
        <f t="shared" si="0"/>
        <v>147.84</v>
      </c>
      <c r="G28" s="60">
        <f t="shared" si="1"/>
        <v>9.24</v>
      </c>
      <c r="H28" s="63">
        <f t="shared" si="2"/>
        <v>147.84</v>
      </c>
    </row>
    <row r="29" spans="1:13" s="62" customFormat="1" ht="48">
      <c r="A29" s="56" t="str">
        <f>IF((LEN('Copy paste to Here'!G33))&gt;5,((CONCATENATE('Copy paste to Here'!G33," &amp; ",'Copy paste to Here'!D33,"  &amp;  ",'Copy paste to Here'!E33))),"Empty Cell")</f>
        <v xml:space="preserve">Surgical steel tongue barbell, 14g (1.6mm) with a flat heart shaped top with ferido glued crystals without resin cover and a lower 5mm steel ball - length 5/8'' (16mm) &amp; Crystal Color: Clear  &amp;  </v>
      </c>
      <c r="B29" s="57" t="str">
        <f>'Copy paste to Here'!C33</f>
        <v>BBMTJ5</v>
      </c>
      <c r="C29" s="57" t="s">
        <v>737</v>
      </c>
      <c r="D29" s="58">
        <f>Invoice!B33</f>
        <v>1</v>
      </c>
      <c r="E29" s="59">
        <f>'Shipping Invoice'!J33*$N$1</f>
        <v>62.48</v>
      </c>
      <c r="F29" s="59">
        <f t="shared" si="0"/>
        <v>62.48</v>
      </c>
      <c r="G29" s="60">
        <f t="shared" si="1"/>
        <v>62.48</v>
      </c>
      <c r="H29" s="63">
        <f t="shared" si="2"/>
        <v>62.48</v>
      </c>
    </row>
    <row r="30" spans="1:13" s="62" customFormat="1" ht="24">
      <c r="A30" s="56" t="str">
        <f>IF((LEN('Copy paste to Here'!G34))&gt;5,((CONCATENATE('Copy paste to Here'!G34," &amp; ",'Copy paste to Here'!D34,"  &amp;  ",'Copy paste to Here'!E34))),"Empty Cell")</f>
        <v>Anodized surgical steel tongue barbell, 14g (1.6mm) with 6mm balls &amp; Length: 16mm  &amp;  Color: Black</v>
      </c>
      <c r="B30" s="57" t="str">
        <f>'Copy paste to Here'!C34</f>
        <v>BBT</v>
      </c>
      <c r="C30" s="57" t="s">
        <v>738</v>
      </c>
      <c r="D30" s="58">
        <f>Invoice!B34</f>
        <v>1</v>
      </c>
      <c r="E30" s="59">
        <f>'Shipping Invoice'!J34*$N$1</f>
        <v>25.51</v>
      </c>
      <c r="F30" s="59">
        <f t="shared" si="0"/>
        <v>25.51</v>
      </c>
      <c r="G30" s="60">
        <f t="shared" si="1"/>
        <v>25.51</v>
      </c>
      <c r="H30" s="63">
        <f t="shared" si="2"/>
        <v>25.51</v>
      </c>
    </row>
    <row r="31" spans="1:13" s="62" customFormat="1" ht="24">
      <c r="A31" s="56" t="str">
        <f>IF((LEN('Copy paste to Here'!G35))&gt;5,((CONCATENATE('Copy paste to Here'!G35," &amp; ",'Copy paste to Here'!D35,"  &amp;  ",'Copy paste to Here'!E35))),"Empty Cell")</f>
        <v xml:space="preserve">316L Surgical steel ball closure ring, 16g (1.2mm) with a 3mm ball &amp; Length: 6mm  &amp;  </v>
      </c>
      <c r="B31" s="57" t="str">
        <f>'Copy paste to Here'!C35</f>
        <v>BCR16</v>
      </c>
      <c r="C31" s="57" t="s">
        <v>740</v>
      </c>
      <c r="D31" s="58">
        <f>Invoice!B35</f>
        <v>2</v>
      </c>
      <c r="E31" s="59">
        <f>'Shipping Invoice'!J35*$N$1</f>
        <v>7.02</v>
      </c>
      <c r="F31" s="59">
        <f t="shared" si="0"/>
        <v>14.04</v>
      </c>
      <c r="G31" s="60">
        <f t="shared" si="1"/>
        <v>7.02</v>
      </c>
      <c r="H31" s="63">
        <f t="shared" si="2"/>
        <v>14.04</v>
      </c>
    </row>
    <row r="32" spans="1:13" s="62" customFormat="1" ht="24">
      <c r="A32" s="56" t="str">
        <f>IF((LEN('Copy paste to Here'!G36))&gt;5,((CONCATENATE('Copy paste to Here'!G36," &amp; ",'Copy paste to Here'!D36,"  &amp;  ",'Copy paste to Here'!E36))),"Empty Cell")</f>
        <v xml:space="preserve">316L Surgical steel ball closure ring, 16g (1.2mm) with a 3mm ball &amp; Length: 10mm  &amp;  </v>
      </c>
      <c r="B32" s="57" t="str">
        <f>'Copy paste to Here'!C36</f>
        <v>BCR16</v>
      </c>
      <c r="C32" s="57" t="s">
        <v>740</v>
      </c>
      <c r="D32" s="58">
        <f>Invoice!B36</f>
        <v>1</v>
      </c>
      <c r="E32" s="59">
        <f>'Shipping Invoice'!J36*$N$1</f>
        <v>7.02</v>
      </c>
      <c r="F32" s="59">
        <f t="shared" si="0"/>
        <v>7.02</v>
      </c>
      <c r="G32" s="60">
        <f t="shared" si="1"/>
        <v>7.02</v>
      </c>
      <c r="H32" s="63">
        <f t="shared" si="2"/>
        <v>7.02</v>
      </c>
    </row>
    <row r="33" spans="1:8" s="62" customFormat="1" ht="24">
      <c r="A33" s="56" t="str">
        <f>IF((LEN('Copy paste to Here'!G37))&gt;5,((CONCATENATE('Copy paste to Here'!G37," &amp; ",'Copy paste to Here'!D37,"  &amp;  ",'Copy paste to Here'!E37))),"Empty Cell")</f>
        <v xml:space="preserve">316L Surgical steel ball closure ring, 18g (1mm) with a 3mm ball &amp; Length: 6mm  &amp;  </v>
      </c>
      <c r="B33" s="57" t="str">
        <f>'Copy paste to Here'!C37</f>
        <v>BCR18</v>
      </c>
      <c r="C33" s="57" t="s">
        <v>742</v>
      </c>
      <c r="D33" s="58">
        <f>Invoice!B37</f>
        <v>1</v>
      </c>
      <c r="E33" s="59">
        <f>'Shipping Invoice'!J37*$N$1</f>
        <v>7.02</v>
      </c>
      <c r="F33" s="59">
        <f t="shared" si="0"/>
        <v>7.02</v>
      </c>
      <c r="G33" s="60">
        <f t="shared" si="1"/>
        <v>7.02</v>
      </c>
      <c r="H33" s="63">
        <f t="shared" si="2"/>
        <v>7.02</v>
      </c>
    </row>
    <row r="34" spans="1:8" s="62" customFormat="1" ht="24">
      <c r="A34" s="56" t="str">
        <f>IF((LEN('Copy paste to Here'!G38))&gt;5,((CONCATENATE('Copy paste to Here'!G38," &amp; ",'Copy paste to Here'!D38,"  &amp;  ",'Copy paste to Here'!E38))),"Empty Cell")</f>
        <v xml:space="preserve">316L Surgical steel ball closure ring, 18g (1mm) with a 3mm ball &amp; Length: 10mm  &amp;  </v>
      </c>
      <c r="B34" s="57" t="str">
        <f>'Copy paste to Here'!C38</f>
        <v>BCR18</v>
      </c>
      <c r="C34" s="57" t="s">
        <v>742</v>
      </c>
      <c r="D34" s="58">
        <f>Invoice!B38</f>
        <v>1</v>
      </c>
      <c r="E34" s="59">
        <f>'Shipping Invoice'!J38*$N$1</f>
        <v>7.02</v>
      </c>
      <c r="F34" s="59">
        <f t="shared" si="0"/>
        <v>7.02</v>
      </c>
      <c r="G34" s="60">
        <f t="shared" si="1"/>
        <v>7.02</v>
      </c>
      <c r="H34" s="63">
        <f t="shared" si="2"/>
        <v>7.02</v>
      </c>
    </row>
    <row r="35" spans="1:8" s="62" customFormat="1" ht="24">
      <c r="A35" s="56" t="str">
        <f>IF((LEN('Copy paste to Here'!G39))&gt;5,((CONCATENATE('Copy paste to Here'!G39," &amp; ",'Copy paste to Here'!D39,"  &amp;  ",'Copy paste to Here'!E39))),"Empty Cell")</f>
        <v>Anodized ball closure ring, 14g (1.6mm) with a 6mm ball &amp; Length: 10mm  &amp;  Color: Black</v>
      </c>
      <c r="B35" s="57" t="str">
        <f>'Copy paste to Here'!C39</f>
        <v>BCRTG</v>
      </c>
      <c r="C35" s="57" t="s">
        <v>744</v>
      </c>
      <c r="D35" s="58">
        <f>Invoice!B39</f>
        <v>8</v>
      </c>
      <c r="E35" s="59">
        <f>'Shipping Invoice'!J39*$N$1</f>
        <v>23.66</v>
      </c>
      <c r="F35" s="59">
        <f t="shared" si="0"/>
        <v>189.28</v>
      </c>
      <c r="G35" s="60">
        <f t="shared" si="1"/>
        <v>23.66</v>
      </c>
      <c r="H35" s="63">
        <f t="shared" si="2"/>
        <v>189.28</v>
      </c>
    </row>
    <row r="36" spans="1:8" s="62" customFormat="1" ht="24">
      <c r="A36" s="56" t="str">
        <f>IF((LEN('Copy paste to Here'!G40))&gt;5,((CONCATENATE('Copy paste to Here'!G40," &amp; ",'Copy paste to Here'!D40,"  &amp;  ",'Copy paste to Here'!E40))),"Empty Cell")</f>
        <v>Anodized ball closure ring, 14g (1.6mm) with a 6mm ball &amp; Length: 12mm  &amp;  Color: Black</v>
      </c>
      <c r="B36" s="57" t="str">
        <f>'Copy paste to Here'!C40</f>
        <v>BCRTG</v>
      </c>
      <c r="C36" s="57" t="s">
        <v>744</v>
      </c>
      <c r="D36" s="58">
        <f>Invoice!B40</f>
        <v>2</v>
      </c>
      <c r="E36" s="59">
        <f>'Shipping Invoice'!J40*$N$1</f>
        <v>23.66</v>
      </c>
      <c r="F36" s="59">
        <f t="shared" si="0"/>
        <v>47.32</v>
      </c>
      <c r="G36" s="60">
        <f t="shared" si="1"/>
        <v>23.66</v>
      </c>
      <c r="H36" s="63">
        <f t="shared" si="2"/>
        <v>47.32</v>
      </c>
    </row>
    <row r="37" spans="1:8" s="62" customFormat="1" ht="24">
      <c r="A37" s="56" t="str">
        <f>IF((LEN('Copy paste to Here'!G41))&gt;5,((CONCATENATE('Copy paste to Here'!G41," &amp; ",'Copy paste to Here'!D41,"  &amp;  ",'Copy paste to Here'!E41))),"Empty Cell")</f>
        <v xml:space="preserve">Rose gold PVD plated surgical steel ball closure ring, 14g (1.6mm) with a 4mm ball &amp; Length: 8mm  &amp;  </v>
      </c>
      <c r="B37" s="57" t="str">
        <f>'Copy paste to Here'!C41</f>
        <v>BCRTT</v>
      </c>
      <c r="C37" s="57" t="s">
        <v>746</v>
      </c>
      <c r="D37" s="58">
        <f>Invoice!B41</f>
        <v>1</v>
      </c>
      <c r="E37" s="59">
        <f>'Shipping Invoice'!J41*$N$1</f>
        <v>21.81</v>
      </c>
      <c r="F37" s="59">
        <f t="shared" si="0"/>
        <v>21.81</v>
      </c>
      <c r="G37" s="60">
        <f t="shared" si="1"/>
        <v>21.81</v>
      </c>
      <c r="H37" s="63">
        <f t="shared" si="2"/>
        <v>21.81</v>
      </c>
    </row>
    <row r="38" spans="1:8" s="62" customFormat="1" ht="24">
      <c r="A38" s="56" t="str">
        <f>IF((LEN('Copy paste to Here'!G42))&gt;5,((CONCATENATE('Copy paste to Here'!G42," &amp; ",'Copy paste to Here'!D42,"  &amp;  ",'Copy paste to Here'!E42))),"Empty Cell")</f>
        <v>PVD plated 316L steel eyebrow banana, 18g (1mm) with two 3mm balls &amp; Color: High Polish  &amp;  Length: 8mm</v>
      </c>
      <c r="B38" s="57" t="str">
        <f>'Copy paste to Here'!C42</f>
        <v>BN18B3</v>
      </c>
      <c r="C38" s="57" t="s">
        <v>748</v>
      </c>
      <c r="D38" s="58">
        <f>Invoice!B42</f>
        <v>6</v>
      </c>
      <c r="E38" s="59">
        <f>'Shipping Invoice'!J42*$N$1</f>
        <v>7.02</v>
      </c>
      <c r="F38" s="59">
        <f t="shared" si="0"/>
        <v>42.12</v>
      </c>
      <c r="G38" s="60">
        <f t="shared" si="1"/>
        <v>7.02</v>
      </c>
      <c r="H38" s="63">
        <f t="shared" si="2"/>
        <v>42.12</v>
      </c>
    </row>
    <row r="39" spans="1:8" s="62" customFormat="1" ht="36">
      <c r="A39" s="56" t="str">
        <f>IF((LEN('Copy paste to Here'!G43))&gt;5,((CONCATENATE('Copy paste to Here'!G43," &amp; ",'Copy paste to Here'!D43,"  &amp;  ",'Copy paste to Here'!E43))),"Empty Cell")</f>
        <v>316L steel belly banana, 14g (1.6m) with a 8mm and a 5mm bezel set jewel ball using original Czech Preciosa crystals. &amp; Length: 6mm  &amp;  Crystal Color: Emerald</v>
      </c>
      <c r="B39" s="57" t="str">
        <f>'Copy paste to Here'!C43</f>
        <v>BN2CG</v>
      </c>
      <c r="C39" s="57" t="s">
        <v>668</v>
      </c>
      <c r="D39" s="58">
        <f>Invoice!B43</f>
        <v>2</v>
      </c>
      <c r="E39" s="59">
        <f>'Shipping Invoice'!J43*$N$1</f>
        <v>31.8</v>
      </c>
      <c r="F39" s="59">
        <f t="shared" si="0"/>
        <v>63.6</v>
      </c>
      <c r="G39" s="60">
        <f t="shared" si="1"/>
        <v>31.8</v>
      </c>
      <c r="H39" s="63">
        <f t="shared" si="2"/>
        <v>63.6</v>
      </c>
    </row>
    <row r="40" spans="1:8" s="62" customFormat="1" ht="36">
      <c r="A40" s="56" t="str">
        <f>IF((LEN('Copy paste to Here'!G44))&gt;5,((CONCATENATE('Copy paste to Here'!G44," &amp; ",'Copy paste to Here'!D44,"  &amp;  ",'Copy paste to Here'!E44))),"Empty Cell")</f>
        <v>316L steel belly banana, 14g (1.6m) with a 8mm and a 5mm bezel set jewel ball using original Czech Preciosa crystals. &amp; Length: 8mm  &amp;  Crystal Color: Peridot</v>
      </c>
      <c r="B40" s="57" t="str">
        <f>'Copy paste to Here'!C44</f>
        <v>BN2CG</v>
      </c>
      <c r="C40" s="57" t="s">
        <v>668</v>
      </c>
      <c r="D40" s="58">
        <f>Invoice!B44</f>
        <v>2</v>
      </c>
      <c r="E40" s="59">
        <f>'Shipping Invoice'!J44*$N$1</f>
        <v>31.8</v>
      </c>
      <c r="F40" s="59">
        <f t="shared" si="0"/>
        <v>63.6</v>
      </c>
      <c r="G40" s="60">
        <f t="shared" si="1"/>
        <v>31.8</v>
      </c>
      <c r="H40" s="63">
        <f t="shared" si="2"/>
        <v>63.6</v>
      </c>
    </row>
    <row r="41" spans="1:8" s="62" customFormat="1" ht="24">
      <c r="A41" s="56" t="str">
        <f>IF((LEN('Copy paste to Here'!G45))&gt;5,((CONCATENATE('Copy paste to Here'!G45," &amp; ",'Copy paste to Here'!D45,"  &amp;  ",'Copy paste to Here'!E45))),"Empty Cell")</f>
        <v>Anodized surgical steel eyebrow banana, 16g (1.2mm) with two 4mm balls &amp; Length: 10mm  &amp;  Color: Black</v>
      </c>
      <c r="B41" s="57" t="str">
        <f>'Copy paste to Here'!C45</f>
        <v>BNETB4</v>
      </c>
      <c r="C41" s="57" t="s">
        <v>751</v>
      </c>
      <c r="D41" s="58">
        <f>Invoice!B45</f>
        <v>2</v>
      </c>
      <c r="E41" s="59">
        <f>'Shipping Invoice'!J45*$N$1</f>
        <v>21.81</v>
      </c>
      <c r="F41" s="59">
        <f t="shared" si="0"/>
        <v>43.62</v>
      </c>
      <c r="G41" s="60">
        <f t="shared" si="1"/>
        <v>21.81</v>
      </c>
      <c r="H41" s="63">
        <f t="shared" si="2"/>
        <v>43.62</v>
      </c>
    </row>
    <row r="42" spans="1:8" s="62" customFormat="1" ht="24">
      <c r="A42" s="56" t="str">
        <f>IF((LEN('Copy paste to Here'!G46))&gt;5,((CONCATENATE('Copy paste to Here'!G46," &amp; ",'Copy paste to Here'!D46,"  &amp;  ",'Copy paste to Here'!E46))),"Empty Cell")</f>
        <v>Anodized surgical steel eyebrow banana, 16g (1.2mm) with two 4mm balls &amp; Length: 12mm  &amp;  Color: Gold</v>
      </c>
      <c r="B42" s="57" t="str">
        <f>'Copy paste to Here'!C46</f>
        <v>BNETB4</v>
      </c>
      <c r="C42" s="57" t="s">
        <v>751</v>
      </c>
      <c r="D42" s="58">
        <f>Invoice!B46</f>
        <v>2</v>
      </c>
      <c r="E42" s="59">
        <f>'Shipping Invoice'!J46*$N$1</f>
        <v>21.81</v>
      </c>
      <c r="F42" s="59">
        <f t="shared" si="0"/>
        <v>43.62</v>
      </c>
      <c r="G42" s="60">
        <f t="shared" si="1"/>
        <v>21.81</v>
      </c>
      <c r="H42" s="63">
        <f t="shared" si="2"/>
        <v>43.62</v>
      </c>
    </row>
    <row r="43" spans="1:8" s="62" customFormat="1" ht="24">
      <c r="A43" s="56" t="str">
        <f>IF((LEN('Copy paste to Here'!G47))&gt;5,((CONCATENATE('Copy paste to Here'!G47," &amp; ",'Copy paste to Here'!D47,"  &amp;  ",'Copy paste to Here'!E47))),"Empty Cell")</f>
        <v xml:space="preserve">Rose gold PVD plated surgical steel eyebrow banana, 16g (1.2mm) with two 3mm balls &amp; Length: 8mm  &amp;  </v>
      </c>
      <c r="B43" s="57" t="str">
        <f>'Copy paste to Here'!C47</f>
        <v>BNETTB</v>
      </c>
      <c r="C43" s="57" t="s">
        <v>753</v>
      </c>
      <c r="D43" s="58">
        <f>Invoice!B47</f>
        <v>2</v>
      </c>
      <c r="E43" s="59">
        <f>'Shipping Invoice'!J47*$N$1</f>
        <v>21.81</v>
      </c>
      <c r="F43" s="59">
        <f t="shared" si="0"/>
        <v>43.62</v>
      </c>
      <c r="G43" s="60">
        <f t="shared" si="1"/>
        <v>21.81</v>
      </c>
      <c r="H43" s="63">
        <f t="shared" si="2"/>
        <v>43.62</v>
      </c>
    </row>
    <row r="44" spans="1:8" s="62" customFormat="1" ht="24">
      <c r="A44" s="56" t="str">
        <f>IF((LEN('Copy paste to Here'!G48))&gt;5,((CONCATENATE('Copy paste to Here'!G48," &amp; ",'Copy paste to Here'!D48,"  &amp;  ",'Copy paste to Here'!E48))),"Empty Cell")</f>
        <v xml:space="preserve">Rose gold PVD plated 316L steel eyebrow banana, 16g (1.2mm) with two 5mm balls &amp; Length: 8mm  &amp;  </v>
      </c>
      <c r="B44" s="57" t="str">
        <f>'Copy paste to Here'!C48</f>
        <v>BNETTB5</v>
      </c>
      <c r="C44" s="57" t="s">
        <v>755</v>
      </c>
      <c r="D44" s="58">
        <f>Invoice!B48</f>
        <v>2</v>
      </c>
      <c r="E44" s="59">
        <f>'Shipping Invoice'!J48*$N$1</f>
        <v>21.81</v>
      </c>
      <c r="F44" s="59">
        <f t="shared" si="0"/>
        <v>43.62</v>
      </c>
      <c r="G44" s="60">
        <f t="shared" si="1"/>
        <v>21.81</v>
      </c>
      <c r="H44" s="63">
        <f t="shared" si="2"/>
        <v>43.62</v>
      </c>
    </row>
    <row r="45" spans="1:8" s="62" customFormat="1" ht="24">
      <c r="A45" s="56" t="str">
        <f>IF((LEN('Copy paste to Here'!G49))&gt;5,((CONCATENATE('Copy paste to Here'!G49," &amp; ",'Copy paste to Here'!D49,"  &amp;  ",'Copy paste to Here'!E49))),"Empty Cell")</f>
        <v>Bioflexible belly piercing retainer, 16g to 14g (1.6mm to 1.2mm) with rubber O-ring &amp; Length: 10mm  &amp;  Gauge: 1.6mm</v>
      </c>
      <c r="B45" s="57" t="str">
        <f>'Copy paste to Here'!C49</f>
        <v>BNRT</v>
      </c>
      <c r="C45" s="57" t="s">
        <v>618</v>
      </c>
      <c r="D45" s="58">
        <f>Invoice!B49</f>
        <v>12</v>
      </c>
      <c r="E45" s="59">
        <f>'Shipping Invoice'!J49*$N$1</f>
        <v>5.18</v>
      </c>
      <c r="F45" s="59">
        <f t="shared" si="0"/>
        <v>62.16</v>
      </c>
      <c r="G45" s="60">
        <f t="shared" si="1"/>
        <v>5.18</v>
      </c>
      <c r="H45" s="63">
        <f t="shared" si="2"/>
        <v>62.16</v>
      </c>
    </row>
    <row r="46" spans="1:8" s="62" customFormat="1" ht="24">
      <c r="A46" s="56" t="str">
        <f>IF((LEN('Copy paste to Here'!G50))&gt;5,((CONCATENATE('Copy paste to Here'!G50," &amp; ",'Copy paste to Here'!D50,"  &amp;  ",'Copy paste to Here'!E50))),"Empty Cell")</f>
        <v>Bioflexible belly piercing retainer, 16g to 14g (1.6mm to 1.2mm) with rubber O-ring &amp; Length: 12mm  &amp;  Gauge: 1.6mm</v>
      </c>
      <c r="B46" s="57" t="str">
        <f>'Copy paste to Here'!C50</f>
        <v>BNRT</v>
      </c>
      <c r="C46" s="57" t="s">
        <v>618</v>
      </c>
      <c r="D46" s="58">
        <f>Invoice!B50</f>
        <v>11</v>
      </c>
      <c r="E46" s="59">
        <f>'Shipping Invoice'!J50*$N$1</f>
        <v>5.18</v>
      </c>
      <c r="F46" s="59">
        <f t="shared" si="0"/>
        <v>56.98</v>
      </c>
      <c r="G46" s="60">
        <f t="shared" si="1"/>
        <v>5.18</v>
      </c>
      <c r="H46" s="63">
        <f t="shared" si="2"/>
        <v>56.98</v>
      </c>
    </row>
    <row r="47" spans="1:8" s="62" customFormat="1" ht="24">
      <c r="A47" s="56" t="str">
        <f>IF((LEN('Copy paste to Here'!G51))&gt;5,((CONCATENATE('Copy paste to Here'!G51," &amp; ",'Copy paste to Here'!D51,"  &amp;  ",'Copy paste to Here'!E51))),"Empty Cell")</f>
        <v>Anodized 316L steel eyebrow banana, 16g (1.2mm) with two 3mm dice &amp; Length: 8mm  &amp;  Color: Rainbow</v>
      </c>
      <c r="B47" s="57" t="str">
        <f>'Copy paste to Here'!C51</f>
        <v>BNT2DI</v>
      </c>
      <c r="C47" s="57" t="s">
        <v>758</v>
      </c>
      <c r="D47" s="58">
        <f>Invoice!B51</f>
        <v>8</v>
      </c>
      <c r="E47" s="59">
        <f>'Shipping Invoice'!J51*$N$1</f>
        <v>43.26</v>
      </c>
      <c r="F47" s="59">
        <f t="shared" si="0"/>
        <v>346.08</v>
      </c>
      <c r="G47" s="60">
        <f t="shared" si="1"/>
        <v>43.26</v>
      </c>
      <c r="H47" s="63">
        <f t="shared" si="2"/>
        <v>346.08</v>
      </c>
    </row>
    <row r="48" spans="1:8" s="62" customFormat="1" ht="24">
      <c r="A48" s="56" t="str">
        <f>IF((LEN('Copy paste to Here'!G52))&gt;5,((CONCATENATE('Copy paste to Here'!G52," &amp; ",'Copy paste to Here'!D52,"  &amp;  ",'Copy paste to Here'!E52))),"Empty Cell")</f>
        <v>Anodized surgical steel eyebrow banana, 16g (1.2mm) with two 5mm balls &amp; Length: 10mm  &amp;  Color: Black</v>
      </c>
      <c r="B48" s="57" t="str">
        <f>'Copy paste to Here'!C52</f>
        <v>BNTB5S</v>
      </c>
      <c r="C48" s="57" t="s">
        <v>760</v>
      </c>
      <c r="D48" s="58">
        <f>Invoice!B52</f>
        <v>6</v>
      </c>
      <c r="E48" s="59">
        <f>'Shipping Invoice'!J52*$N$1</f>
        <v>21.81</v>
      </c>
      <c r="F48" s="59">
        <f t="shared" si="0"/>
        <v>130.85999999999999</v>
      </c>
      <c r="G48" s="60">
        <f t="shared" si="1"/>
        <v>21.81</v>
      </c>
      <c r="H48" s="63">
        <f t="shared" si="2"/>
        <v>130.85999999999999</v>
      </c>
    </row>
    <row r="49" spans="1:8" s="62" customFormat="1" ht="24">
      <c r="A49" s="56" t="str">
        <f>IF((LEN('Copy paste to Here'!G53))&gt;5,((CONCATENATE('Copy paste to Here'!G53," &amp; ",'Copy paste to Here'!D53,"  &amp;  ",'Copy paste to Here'!E53))),"Empty Cell")</f>
        <v xml:space="preserve">Surgical steel circular barbell, 18g (1mm) with two 3mm balls &amp; Length: 6mm  &amp;  </v>
      </c>
      <c r="B49" s="57" t="str">
        <f>'Copy paste to Here'!C53</f>
        <v>CB18B3</v>
      </c>
      <c r="C49" s="57" t="s">
        <v>762</v>
      </c>
      <c r="D49" s="58">
        <f>Invoice!B53</f>
        <v>2</v>
      </c>
      <c r="E49" s="59">
        <f>'Shipping Invoice'!J53*$N$1</f>
        <v>10.72</v>
      </c>
      <c r="F49" s="59">
        <f t="shared" si="0"/>
        <v>21.44</v>
      </c>
      <c r="G49" s="60">
        <f t="shared" si="1"/>
        <v>10.72</v>
      </c>
      <c r="H49" s="63">
        <f t="shared" si="2"/>
        <v>21.44</v>
      </c>
    </row>
    <row r="50" spans="1:8" s="62" customFormat="1" ht="24">
      <c r="A50" s="56" t="str">
        <f>IF((LEN('Copy paste to Here'!G54))&gt;5,((CONCATENATE('Copy paste to Here'!G54," &amp; ",'Copy paste to Here'!D54,"  &amp;  ",'Copy paste to Here'!E54))),"Empty Cell")</f>
        <v xml:space="preserve">Surgical steel circular barbell, 18g (1mm) with two 3mm cones &amp; Length: 8mm  &amp;  </v>
      </c>
      <c r="B50" s="57" t="str">
        <f>'Copy paste to Here'!C54</f>
        <v>CB18CN3</v>
      </c>
      <c r="C50" s="57" t="s">
        <v>764</v>
      </c>
      <c r="D50" s="58">
        <f>Invoice!B54</f>
        <v>12</v>
      </c>
      <c r="E50" s="59">
        <f>'Shipping Invoice'!J54*$N$1</f>
        <v>11.46</v>
      </c>
      <c r="F50" s="59">
        <f t="shared" si="0"/>
        <v>137.52000000000001</v>
      </c>
      <c r="G50" s="60">
        <f t="shared" si="1"/>
        <v>11.46</v>
      </c>
      <c r="H50" s="63">
        <f t="shared" si="2"/>
        <v>137.52000000000001</v>
      </c>
    </row>
    <row r="51" spans="1:8" s="62" customFormat="1" ht="24">
      <c r="A51" s="56" t="str">
        <f>IF((LEN('Copy paste to Here'!G55))&gt;5,((CONCATENATE('Copy paste to Here'!G55," &amp; ",'Copy paste to Here'!D55,"  &amp;  ",'Copy paste to Here'!E55))),"Empty Cell")</f>
        <v xml:space="preserve">Surgical steel circular barbell, 18g (1mm) with two 3mm cones &amp; Length: 10mm  &amp;  </v>
      </c>
      <c r="B51" s="57" t="str">
        <f>'Copy paste to Here'!C55</f>
        <v>CB18CN3</v>
      </c>
      <c r="C51" s="57" t="s">
        <v>764</v>
      </c>
      <c r="D51" s="58">
        <f>Invoice!B55</f>
        <v>4</v>
      </c>
      <c r="E51" s="59">
        <f>'Shipping Invoice'!J55*$N$1</f>
        <v>11.46</v>
      </c>
      <c r="F51" s="59">
        <f t="shared" si="0"/>
        <v>45.84</v>
      </c>
      <c r="G51" s="60">
        <f t="shared" si="1"/>
        <v>11.46</v>
      </c>
      <c r="H51" s="63">
        <f t="shared" si="2"/>
        <v>45.84</v>
      </c>
    </row>
    <row r="52" spans="1:8" s="62" customFormat="1" ht="24">
      <c r="A52" s="56" t="str">
        <f>IF((LEN('Copy paste to Here'!G56))&gt;5,((CONCATENATE('Copy paste to Here'!G56," &amp; ",'Copy paste to Here'!D56,"  &amp;  ",'Copy paste to Here'!E56))),"Empty Cell")</f>
        <v xml:space="preserve">Surgical steel circular barbell, 20g (0.8mm) with two 3mm balls &amp; Length: 6mm  &amp;  </v>
      </c>
      <c r="B52" s="57" t="str">
        <f>'Copy paste to Here'!C56</f>
        <v>CB20B</v>
      </c>
      <c r="C52" s="57" t="s">
        <v>766</v>
      </c>
      <c r="D52" s="58">
        <f>Invoice!B56</f>
        <v>12</v>
      </c>
      <c r="E52" s="59">
        <f>'Shipping Invoice'!J56*$N$1</f>
        <v>14.42</v>
      </c>
      <c r="F52" s="59">
        <f t="shared" si="0"/>
        <v>173.04</v>
      </c>
      <c r="G52" s="60">
        <f t="shared" si="1"/>
        <v>14.42</v>
      </c>
      <c r="H52" s="63">
        <f t="shared" si="2"/>
        <v>173.04</v>
      </c>
    </row>
    <row r="53" spans="1:8" s="62" customFormat="1" ht="24">
      <c r="A53" s="56" t="str">
        <f>IF((LEN('Copy paste to Here'!G57))&gt;5,((CONCATENATE('Copy paste to Here'!G57," &amp; ",'Copy paste to Here'!D57,"  &amp;  ",'Copy paste to Here'!E57))),"Empty Cell")</f>
        <v xml:space="preserve">Surgical steel circular barbell, 20g (0.8mm) with two 3mm cones &amp; Length: 8mm  &amp;  </v>
      </c>
      <c r="B53" s="57" t="str">
        <f>'Copy paste to Here'!C57</f>
        <v>CB20CN</v>
      </c>
      <c r="C53" s="57" t="s">
        <v>768</v>
      </c>
      <c r="D53" s="58">
        <f>Invoice!B57</f>
        <v>12</v>
      </c>
      <c r="E53" s="59">
        <f>'Shipping Invoice'!J57*$N$1</f>
        <v>14.42</v>
      </c>
      <c r="F53" s="59">
        <f t="shared" si="0"/>
        <v>173.04</v>
      </c>
      <c r="G53" s="60">
        <f t="shared" si="1"/>
        <v>14.42</v>
      </c>
      <c r="H53" s="63">
        <f t="shared" si="2"/>
        <v>173.04</v>
      </c>
    </row>
    <row r="54" spans="1:8" s="62" customFormat="1" ht="24">
      <c r="A54" s="56" t="str">
        <f>IF((LEN('Copy paste to Here'!G58))&gt;5,((CONCATENATE('Copy paste to Here'!G58," &amp; ",'Copy paste to Here'!D58,"  &amp;  ",'Copy paste to Here'!E58))),"Empty Cell")</f>
        <v>Premium PVD plated surgical steel circular barbell, 16g (1.2mm) with two 3mm cones &amp; Length: 8mm  &amp;  Color: Black</v>
      </c>
      <c r="B54" s="57" t="str">
        <f>'Copy paste to Here'!C58</f>
        <v>CBETCN</v>
      </c>
      <c r="C54" s="57" t="s">
        <v>770</v>
      </c>
      <c r="D54" s="58">
        <f>Invoice!B58</f>
        <v>1</v>
      </c>
      <c r="E54" s="59">
        <f>'Shipping Invoice'!J58*$N$1</f>
        <v>21.81</v>
      </c>
      <c r="F54" s="59">
        <f t="shared" si="0"/>
        <v>21.81</v>
      </c>
      <c r="G54" s="60">
        <f t="shared" si="1"/>
        <v>21.81</v>
      </c>
      <c r="H54" s="63">
        <f t="shared" si="2"/>
        <v>21.81</v>
      </c>
    </row>
    <row r="55" spans="1:8" s="62" customFormat="1" ht="25.5">
      <c r="A55" s="56" t="str">
        <f>IF((LEN('Copy paste to Here'!G59))&gt;5,((CONCATENATE('Copy paste to Here'!G59," &amp; ",'Copy paste to Here'!D59,"  &amp;  ",'Copy paste to Here'!E59))),"Empty Cell")</f>
        <v xml:space="preserve">PVD plated surgical steel circular barbell, 18g (1mm) with two 3mm cones &amp; Length: 8mm  &amp;  </v>
      </c>
      <c r="B55" s="57" t="str">
        <f>'Copy paste to Here'!C59</f>
        <v>CBETCN18</v>
      </c>
      <c r="C55" s="57" t="s">
        <v>772</v>
      </c>
      <c r="D55" s="58">
        <f>Invoice!B59</f>
        <v>4</v>
      </c>
      <c r="E55" s="59">
        <f>'Shipping Invoice'!J59*$N$1</f>
        <v>21.81</v>
      </c>
      <c r="F55" s="59">
        <f t="shared" si="0"/>
        <v>87.24</v>
      </c>
      <c r="G55" s="60">
        <f t="shared" si="1"/>
        <v>21.81</v>
      </c>
      <c r="H55" s="63">
        <f t="shared" si="2"/>
        <v>87.24</v>
      </c>
    </row>
    <row r="56" spans="1:8" s="62" customFormat="1" ht="25.5">
      <c r="A56" s="56" t="str">
        <f>IF((LEN('Copy paste to Here'!G60))&gt;5,((CONCATENATE('Copy paste to Here'!G60," &amp; ",'Copy paste to Here'!D60,"  &amp;  ",'Copy paste to Here'!E60))),"Empty Cell")</f>
        <v>Anodized surgical steel circular barbell, 16g (1.2mm) with two 4mm cones &amp; Length: 8mm  &amp;  Color: Gold</v>
      </c>
      <c r="B56" s="57" t="str">
        <f>'Copy paste to Here'!C60</f>
        <v>CBETCN4</v>
      </c>
      <c r="C56" s="57" t="s">
        <v>774</v>
      </c>
      <c r="D56" s="58">
        <f>Invoice!B60</f>
        <v>2</v>
      </c>
      <c r="E56" s="59">
        <f>'Shipping Invoice'!J60*$N$1</f>
        <v>23.66</v>
      </c>
      <c r="F56" s="59">
        <f t="shared" si="0"/>
        <v>47.32</v>
      </c>
      <c r="G56" s="60">
        <f t="shared" si="1"/>
        <v>23.66</v>
      </c>
      <c r="H56" s="63">
        <f t="shared" si="2"/>
        <v>47.32</v>
      </c>
    </row>
    <row r="57" spans="1:8" s="62" customFormat="1" ht="24">
      <c r="A57" s="56" t="str">
        <f>IF((LEN('Copy paste to Here'!G61))&gt;5,((CONCATENATE('Copy paste to Here'!G61," &amp; ",'Copy paste to Here'!D61,"  &amp;  ",'Copy paste to Here'!E61))),"Empty Cell")</f>
        <v xml:space="preserve">Rose gold PVD plated surgical steel circular barbell, 16g (1.2mm) with two 3mm balls &amp; Length: 8mm  &amp;  </v>
      </c>
      <c r="B57" s="57" t="str">
        <f>'Copy paste to Here'!C61</f>
        <v>CBETTB</v>
      </c>
      <c r="C57" s="57" t="s">
        <v>776</v>
      </c>
      <c r="D57" s="58">
        <f>Invoice!B61</f>
        <v>2</v>
      </c>
      <c r="E57" s="59">
        <f>'Shipping Invoice'!J61*$N$1</f>
        <v>21.81</v>
      </c>
      <c r="F57" s="59">
        <f t="shared" si="0"/>
        <v>43.62</v>
      </c>
      <c r="G57" s="60">
        <f t="shared" si="1"/>
        <v>21.81</v>
      </c>
      <c r="H57" s="63">
        <f t="shared" si="2"/>
        <v>43.62</v>
      </c>
    </row>
    <row r="58" spans="1:8" s="62" customFormat="1" ht="24">
      <c r="A58" s="56" t="str">
        <f>IF((LEN('Copy paste to Here'!G62))&gt;5,((CONCATENATE('Copy paste to Here'!G62," &amp; ",'Copy paste to Here'!D62,"  &amp;  ",'Copy paste to Here'!E62))),"Empty Cell")</f>
        <v>PVD plated surgical steel circular barbell 20g (0.8mm) with two 3mm cones &amp; Length: 10mm  &amp;  Color: Black</v>
      </c>
      <c r="B58" s="57" t="str">
        <f>'Copy paste to Here'!C62</f>
        <v>CBT20CN</v>
      </c>
      <c r="C58" s="57" t="s">
        <v>778</v>
      </c>
      <c r="D58" s="58">
        <f>Invoice!B62</f>
        <v>2</v>
      </c>
      <c r="E58" s="59">
        <f>'Shipping Invoice'!J62*$N$1</f>
        <v>25.51</v>
      </c>
      <c r="F58" s="59">
        <f t="shared" si="0"/>
        <v>51.02</v>
      </c>
      <c r="G58" s="60">
        <f t="shared" si="1"/>
        <v>25.51</v>
      </c>
      <c r="H58" s="63">
        <f t="shared" si="2"/>
        <v>51.02</v>
      </c>
    </row>
    <row r="59" spans="1:8" s="62" customFormat="1" ht="24">
      <c r="A59" s="56" t="str">
        <f>IF((LEN('Copy paste to Here'!G63))&gt;5,((CONCATENATE('Copy paste to Here'!G63," &amp; ",'Copy paste to Here'!D63,"  &amp;  ",'Copy paste to Here'!E63))),"Empty Cell")</f>
        <v>Anodized 316L steel fake nose clips, 20g (0.8mm) &amp; Length: 8mm  &amp;  Color: Black</v>
      </c>
      <c r="B59" s="57" t="str">
        <f>'Copy paste to Here'!C63</f>
        <v>CLTNS20</v>
      </c>
      <c r="C59" s="57" t="s">
        <v>780</v>
      </c>
      <c r="D59" s="58">
        <f>Invoice!B63</f>
        <v>2</v>
      </c>
      <c r="E59" s="59">
        <f>'Shipping Invoice'!J63*$N$1</f>
        <v>19.96</v>
      </c>
      <c r="F59" s="59">
        <f t="shared" si="0"/>
        <v>39.92</v>
      </c>
      <c r="G59" s="60">
        <f t="shared" si="1"/>
        <v>19.96</v>
      </c>
      <c r="H59" s="63">
        <f t="shared" si="2"/>
        <v>39.92</v>
      </c>
    </row>
    <row r="60" spans="1:8" s="62" customFormat="1" ht="24">
      <c r="A60" s="56" t="str">
        <f>IF((LEN('Copy paste to Here'!G64))&gt;5,((CONCATENATE('Copy paste to Here'!G64," &amp; ",'Copy paste to Here'!D64,"  &amp;  ",'Copy paste to Here'!E64))),"Empty Cell")</f>
        <v xml:space="preserve">High polished surgical steel double flared flesh tunnel - size 12g to 2'' (2mm - 52mm) &amp; Gauge: 6mm  &amp;  </v>
      </c>
      <c r="B60" s="57" t="str">
        <f>'Copy paste to Here'!C64</f>
        <v>DPG</v>
      </c>
      <c r="C60" s="57" t="s">
        <v>870</v>
      </c>
      <c r="D60" s="58">
        <f>Invoice!B64</f>
        <v>2</v>
      </c>
      <c r="E60" s="59">
        <f>'Shipping Invoice'!J64*$N$1</f>
        <v>21.44</v>
      </c>
      <c r="F60" s="59">
        <f t="shared" si="0"/>
        <v>42.88</v>
      </c>
      <c r="G60" s="60">
        <f t="shared" si="1"/>
        <v>21.44</v>
      </c>
      <c r="H60" s="63">
        <f t="shared" si="2"/>
        <v>42.88</v>
      </c>
    </row>
    <row r="61" spans="1:8" s="62" customFormat="1" ht="24">
      <c r="A61" s="56" t="str">
        <f>IF((LEN('Copy paste to Here'!G65))&gt;5,((CONCATENATE('Copy paste to Here'!G65," &amp; ",'Copy paste to Here'!D65,"  &amp;  ",'Copy paste to Here'!E65))),"Empty Cell")</f>
        <v xml:space="preserve">High polished surgical steel double flared flesh tunnel - size 12g to 2'' (2mm - 52mm) &amp; Gauge: 7mm  &amp;  </v>
      </c>
      <c r="B61" s="57" t="str">
        <f>'Copy paste to Here'!C65</f>
        <v>DPG</v>
      </c>
      <c r="C61" s="57" t="s">
        <v>871</v>
      </c>
      <c r="D61" s="58">
        <f>Invoice!B65</f>
        <v>2</v>
      </c>
      <c r="E61" s="59">
        <f>'Shipping Invoice'!J65*$N$1</f>
        <v>22.55</v>
      </c>
      <c r="F61" s="59">
        <f t="shared" si="0"/>
        <v>45.1</v>
      </c>
      <c r="G61" s="60">
        <f t="shared" si="1"/>
        <v>22.55</v>
      </c>
      <c r="H61" s="63">
        <f t="shared" si="2"/>
        <v>45.1</v>
      </c>
    </row>
    <row r="62" spans="1:8" s="62" customFormat="1" ht="25.5">
      <c r="A62" s="56" t="str">
        <f>IF((LEN('Copy paste to Here'!G66))&gt;5,((CONCATENATE('Copy paste to Here'!G66," &amp; ",'Copy paste to Here'!D66,"  &amp;  ",'Copy paste to Here'!E66))),"Empty Cell")</f>
        <v xml:space="preserve">Rose gold PVD plated surgical steel double flared flesh tunnel &amp; Gauge: 12mm  &amp;  </v>
      </c>
      <c r="B62" s="57" t="str">
        <f>'Copy paste to Here'!C66</f>
        <v>DTTPG</v>
      </c>
      <c r="C62" s="57" t="s">
        <v>872</v>
      </c>
      <c r="D62" s="58">
        <f>Invoice!B66</f>
        <v>2</v>
      </c>
      <c r="E62" s="59">
        <f>'Shipping Invoice'!J66*$N$1</f>
        <v>60.63</v>
      </c>
      <c r="F62" s="59">
        <f t="shared" si="0"/>
        <v>121.26</v>
      </c>
      <c r="G62" s="60">
        <f t="shared" si="1"/>
        <v>60.63</v>
      </c>
      <c r="H62" s="63">
        <f t="shared" si="2"/>
        <v>121.26</v>
      </c>
    </row>
    <row r="63" spans="1:8" s="62" customFormat="1" ht="24">
      <c r="A63" s="56" t="str">
        <f>IF((LEN('Copy paste to Here'!G67))&gt;5,((CONCATENATE('Copy paste to Here'!G67," &amp; ",'Copy paste to Here'!D67,"  &amp;  ",'Copy paste to Here'!E67))),"Empty Cell")</f>
        <v xml:space="preserve">Bio flexible eyebrow retainer, 16g (1.2mm) - length 1/4'' to 1/2'' (6mm to 12mm) &amp; Length: 6mm  &amp;  </v>
      </c>
      <c r="B63" s="57" t="str">
        <f>'Copy paste to Here'!C67</f>
        <v>EBRT</v>
      </c>
      <c r="C63" s="57" t="s">
        <v>788</v>
      </c>
      <c r="D63" s="58">
        <f>Invoice!B67</f>
        <v>2</v>
      </c>
      <c r="E63" s="59">
        <f>'Shipping Invoice'!J67*$N$1</f>
        <v>5.18</v>
      </c>
      <c r="F63" s="59">
        <f t="shared" si="0"/>
        <v>10.36</v>
      </c>
      <c r="G63" s="60">
        <f t="shared" si="1"/>
        <v>5.18</v>
      </c>
      <c r="H63" s="63">
        <f t="shared" si="2"/>
        <v>10.36</v>
      </c>
    </row>
    <row r="64" spans="1:8" s="62" customFormat="1" ht="24">
      <c r="A64" s="56" t="str">
        <f>IF((LEN('Copy paste to Here'!G68))&gt;5,((CONCATENATE('Copy paste to Here'!G68," &amp; ",'Copy paste to Here'!D68,"  &amp;  ",'Copy paste to Here'!E68))),"Empty Cell")</f>
        <v xml:space="preserve">Bio flexible eyebrow retainer, 16g (1.2mm) - length 1/4'' to 1/2'' (6mm to 12mm) &amp; Length: 8mm  &amp;  </v>
      </c>
      <c r="B64" s="57" t="str">
        <f>'Copy paste to Here'!C68</f>
        <v>EBRT</v>
      </c>
      <c r="C64" s="57" t="s">
        <v>788</v>
      </c>
      <c r="D64" s="58">
        <f>Invoice!B68</f>
        <v>2</v>
      </c>
      <c r="E64" s="59">
        <f>'Shipping Invoice'!J68*$N$1</f>
        <v>5.18</v>
      </c>
      <c r="F64" s="59">
        <f t="shared" si="0"/>
        <v>10.36</v>
      </c>
      <c r="G64" s="60">
        <f t="shared" si="1"/>
        <v>5.18</v>
      </c>
      <c r="H64" s="63">
        <f t="shared" si="2"/>
        <v>10.36</v>
      </c>
    </row>
    <row r="65" spans="1:8" s="62" customFormat="1" ht="24">
      <c r="A65" s="56" t="str">
        <f>IF((LEN('Copy paste to Here'!G69))&gt;5,((CONCATENATE('Copy paste to Here'!G69," &amp; ",'Copy paste to Here'!D69,"  &amp;  ",'Copy paste to Here'!E69))),"Empty Cell")</f>
        <v xml:space="preserve">Bio flexible eyebrow retainer, 16g (1.2mm) - length 1/4'' to 1/2'' (6mm to 12mm) &amp; Length: 10mm  &amp;  </v>
      </c>
      <c r="B65" s="57" t="str">
        <f>'Copy paste to Here'!C69</f>
        <v>EBRT</v>
      </c>
      <c r="C65" s="57" t="s">
        <v>788</v>
      </c>
      <c r="D65" s="58">
        <f>Invoice!B69</f>
        <v>2</v>
      </c>
      <c r="E65" s="59">
        <f>'Shipping Invoice'!J69*$N$1</f>
        <v>5.18</v>
      </c>
      <c r="F65" s="59">
        <f t="shared" si="0"/>
        <v>10.36</v>
      </c>
      <c r="G65" s="60">
        <f t="shared" si="1"/>
        <v>5.18</v>
      </c>
      <c r="H65" s="63">
        <f t="shared" si="2"/>
        <v>10.36</v>
      </c>
    </row>
    <row r="66" spans="1:8" s="62" customFormat="1" ht="24">
      <c r="A66" s="56" t="str">
        <f>IF((LEN('Copy paste to Here'!G70))&gt;5,((CONCATENATE('Copy paste to Here'!G70," &amp; ",'Copy paste to Here'!D70,"  &amp;  ",'Copy paste to Here'!E70))),"Empty Cell")</f>
        <v xml:space="preserve">Bio flexible eyebrow retainer, 16g (1.2mm) - length 1/4'' to 1/2'' (6mm to 12mm) &amp; Length: 12mm  &amp;  </v>
      </c>
      <c r="B66" s="57" t="str">
        <f>'Copy paste to Here'!C70</f>
        <v>EBRT</v>
      </c>
      <c r="C66" s="57" t="s">
        <v>788</v>
      </c>
      <c r="D66" s="58">
        <f>Invoice!B70</f>
        <v>3</v>
      </c>
      <c r="E66" s="59">
        <f>'Shipping Invoice'!J70*$N$1</f>
        <v>5.18</v>
      </c>
      <c r="F66" s="59">
        <f t="shared" si="0"/>
        <v>15.54</v>
      </c>
      <c r="G66" s="60">
        <f t="shared" si="1"/>
        <v>5.18</v>
      </c>
      <c r="H66" s="63">
        <f t="shared" si="2"/>
        <v>15.54</v>
      </c>
    </row>
    <row r="67" spans="1:8" s="62" customFormat="1" ht="24">
      <c r="A67" s="56" t="str">
        <f>IF((LEN('Copy paste to Here'!G71))&gt;5,((CONCATENATE('Copy paste to Here'!G71," &amp; ",'Copy paste to Here'!D71,"  &amp;  ",'Copy paste to Here'!E71))),"Empty Cell")</f>
        <v>Bioflex tongue barbell, 14g (1.6mm) with two 5mm balls &amp; Length: 16mm  &amp;  Color: Black</v>
      </c>
      <c r="B67" s="57" t="str">
        <f>'Copy paste to Here'!C71</f>
        <v>FBBUV5</v>
      </c>
      <c r="C67" s="57" t="s">
        <v>789</v>
      </c>
      <c r="D67" s="58">
        <f>Invoice!B71</f>
        <v>2</v>
      </c>
      <c r="E67" s="59">
        <f>'Shipping Invoice'!J71*$N$1</f>
        <v>8.8699999999999992</v>
      </c>
      <c r="F67" s="59">
        <f t="shared" si="0"/>
        <v>17.739999999999998</v>
      </c>
      <c r="G67" s="60">
        <f t="shared" si="1"/>
        <v>8.8699999999999992</v>
      </c>
      <c r="H67" s="63">
        <f t="shared" si="2"/>
        <v>17.739999999999998</v>
      </c>
    </row>
    <row r="68" spans="1:8" s="62" customFormat="1" ht="24">
      <c r="A68" s="56" t="str">
        <f>IF((LEN('Copy paste to Here'!G72))&gt;5,((CONCATENATE('Copy paste to Here'!G72," &amp; ",'Copy paste to Here'!D72,"  &amp;  ",'Copy paste to Here'!E72))),"Empty Cell")</f>
        <v>Bioflex eyebrow banana, 16g (1.2mm) with two 3mm balls &amp; Length: 10mm  &amp;  Color: Black</v>
      </c>
      <c r="B68" s="57" t="str">
        <f>'Copy paste to Here'!C72</f>
        <v>FBNEVB</v>
      </c>
      <c r="C68" s="57" t="s">
        <v>791</v>
      </c>
      <c r="D68" s="58">
        <f>Invoice!B72</f>
        <v>4</v>
      </c>
      <c r="E68" s="59">
        <f>'Shipping Invoice'!J72*$N$1</f>
        <v>8.8699999999999992</v>
      </c>
      <c r="F68" s="59">
        <f t="shared" si="0"/>
        <v>35.479999999999997</v>
      </c>
      <c r="G68" s="60">
        <f t="shared" si="1"/>
        <v>8.8699999999999992</v>
      </c>
      <c r="H68" s="63">
        <f t="shared" si="2"/>
        <v>35.479999999999997</v>
      </c>
    </row>
    <row r="69" spans="1:8" s="62" customFormat="1" ht="25.5">
      <c r="A69" s="56" t="str">
        <f>IF((LEN('Copy paste to Here'!G73))&gt;5,((CONCATENATE('Copy paste to Here'!G73," &amp; ",'Copy paste to Here'!D73,"  &amp;  ",'Copy paste to Here'!E73))),"Empty Cell")</f>
        <v>Bioflex eyebrow banana, 16g (1.2mm) with two 3mm cones &amp; Length: 10mm  &amp;  Color: Black</v>
      </c>
      <c r="B69" s="57" t="str">
        <f>'Copy paste to Here'!C73</f>
        <v>FBNEVCN</v>
      </c>
      <c r="C69" s="57" t="s">
        <v>793</v>
      </c>
      <c r="D69" s="58">
        <f>Invoice!B73</f>
        <v>4</v>
      </c>
      <c r="E69" s="59">
        <f>'Shipping Invoice'!J73*$N$1</f>
        <v>9.61</v>
      </c>
      <c r="F69" s="59">
        <f t="shared" si="0"/>
        <v>38.44</v>
      </c>
      <c r="G69" s="60">
        <f t="shared" si="1"/>
        <v>9.61</v>
      </c>
      <c r="H69" s="63">
        <f t="shared" si="2"/>
        <v>38.44</v>
      </c>
    </row>
    <row r="70" spans="1:8" s="62" customFormat="1" ht="24">
      <c r="A70" s="56" t="str">
        <f>IF((LEN('Copy paste to Here'!G74))&gt;5,((CONCATENATE('Copy paste to Here'!G74," &amp; ",'Copy paste to Here'!D74,"  &amp;  ",'Copy paste to Here'!E74))),"Empty Cell")</f>
        <v xml:space="preserve">Mirror polished surgical steel screw-fit flesh tunnel &amp; Gauge: 10mm  &amp;  </v>
      </c>
      <c r="B70" s="57" t="str">
        <f>'Copy paste to Here'!C74</f>
        <v>FPG</v>
      </c>
      <c r="C70" s="57" t="s">
        <v>873</v>
      </c>
      <c r="D70" s="58">
        <f>Invoice!B74</f>
        <v>2</v>
      </c>
      <c r="E70" s="59">
        <f>'Shipping Invoice'!J74*$N$1</f>
        <v>73.569999999999993</v>
      </c>
      <c r="F70" s="59">
        <f t="shared" si="0"/>
        <v>147.13999999999999</v>
      </c>
      <c r="G70" s="60">
        <f t="shared" si="1"/>
        <v>73.569999999999993</v>
      </c>
      <c r="H70" s="63">
        <f t="shared" si="2"/>
        <v>147.13999999999999</v>
      </c>
    </row>
    <row r="71" spans="1:8" s="62" customFormat="1" ht="24">
      <c r="A71" s="56" t="str">
        <f>IF((LEN('Copy paste to Here'!G75))&gt;5,((CONCATENATE('Copy paste to Here'!G75," &amp; ",'Copy paste to Here'!D75,"  &amp;  ",'Copy paste to Here'!E75))),"Empty Cell")</f>
        <v xml:space="preserve">Mirror polished surgical steel screw-fit flesh tunnel &amp; Gauge: 12mm  &amp;  </v>
      </c>
      <c r="B71" s="57" t="str">
        <f>'Copy paste to Here'!C75</f>
        <v>FPG</v>
      </c>
      <c r="C71" s="57" t="s">
        <v>874</v>
      </c>
      <c r="D71" s="58">
        <f>Invoice!B75</f>
        <v>2</v>
      </c>
      <c r="E71" s="59">
        <f>'Shipping Invoice'!J75*$N$1</f>
        <v>82.82</v>
      </c>
      <c r="F71" s="59">
        <f t="shared" si="0"/>
        <v>165.64</v>
      </c>
      <c r="G71" s="60">
        <f t="shared" si="1"/>
        <v>82.82</v>
      </c>
      <c r="H71" s="63">
        <f t="shared" si="2"/>
        <v>165.64</v>
      </c>
    </row>
    <row r="72" spans="1:8" s="62" customFormat="1" ht="24">
      <c r="A72" s="56" t="str">
        <f>IF((LEN('Copy paste to Here'!G76))&gt;5,((CONCATENATE('Copy paste to Here'!G76," &amp; ",'Copy paste to Here'!D76,"  &amp;  ",'Copy paste to Here'!E76))),"Empty Cell")</f>
        <v>PVD plated surgical steel screw-fit flesh tunnel &amp; Gauge: 10mm  &amp;  Color: Black</v>
      </c>
      <c r="B72" s="57" t="str">
        <f>'Copy paste to Here'!C76</f>
        <v>FTPG</v>
      </c>
      <c r="C72" s="57" t="s">
        <v>875</v>
      </c>
      <c r="D72" s="58">
        <f>Invoice!B76</f>
        <v>2</v>
      </c>
      <c r="E72" s="59">
        <f>'Shipping Invoice'!J76*$N$1</f>
        <v>123.48</v>
      </c>
      <c r="F72" s="59">
        <f t="shared" si="0"/>
        <v>246.96</v>
      </c>
      <c r="G72" s="60">
        <f t="shared" si="1"/>
        <v>123.48</v>
      </c>
      <c r="H72" s="63">
        <f t="shared" si="2"/>
        <v>246.96</v>
      </c>
    </row>
    <row r="73" spans="1:8" s="62" customFormat="1" ht="25.5">
      <c r="A73" s="56" t="str">
        <f>IF((LEN('Copy paste to Here'!G77))&gt;5,((CONCATENATE('Copy paste to Here'!G77," &amp; ",'Copy paste to Here'!D77,"  &amp;  ",'Copy paste to Here'!E77))),"Empty Cell")</f>
        <v>Silicone double flared flesh tunnel &amp; Gauge: 18mm  &amp;  Color: White</v>
      </c>
      <c r="B73" s="57" t="str">
        <f>'Copy paste to Here'!C77</f>
        <v>FTSI</v>
      </c>
      <c r="C73" s="57" t="s">
        <v>876</v>
      </c>
      <c r="D73" s="58">
        <f>Invoice!B77</f>
        <v>2</v>
      </c>
      <c r="E73" s="59">
        <f>'Shipping Invoice'!J77*$N$1</f>
        <v>25.88</v>
      </c>
      <c r="F73" s="59">
        <f t="shared" si="0"/>
        <v>51.76</v>
      </c>
      <c r="G73" s="60">
        <f t="shared" si="1"/>
        <v>25.88</v>
      </c>
      <c r="H73" s="63">
        <f t="shared" si="2"/>
        <v>51.76</v>
      </c>
    </row>
    <row r="74" spans="1:8" s="62" customFormat="1" ht="24">
      <c r="A74" s="56" t="str">
        <f>IF((LEN('Copy paste to Here'!G78))&gt;5,((CONCATENATE('Copy paste to Here'!G78," &amp; ",'Copy paste to Here'!D78,"  &amp;  ",'Copy paste to Here'!E78))),"Empty Cell")</f>
        <v>Anodized surgical steel Industrial coil barbell, 14g (1.6mm) with two 5mm cones &amp; Length: 38mm  &amp;  Color: Rainbow</v>
      </c>
      <c r="B74" s="57" t="str">
        <f>'Copy paste to Here'!C78</f>
        <v>INTDCN5</v>
      </c>
      <c r="C74" s="57" t="s">
        <v>802</v>
      </c>
      <c r="D74" s="58">
        <f>Invoice!B78</f>
        <v>1</v>
      </c>
      <c r="E74" s="59">
        <f>'Shipping Invoice'!J78*$N$1</f>
        <v>50.65</v>
      </c>
      <c r="F74" s="59">
        <f t="shared" si="0"/>
        <v>50.65</v>
      </c>
      <c r="G74" s="60">
        <f t="shared" si="1"/>
        <v>50.65</v>
      </c>
      <c r="H74" s="63">
        <f t="shared" si="2"/>
        <v>50.65</v>
      </c>
    </row>
    <row r="75" spans="1:8" s="62" customFormat="1" ht="24">
      <c r="A75" s="56" t="str">
        <f>IF((LEN('Copy paste to Here'!G79))&gt;5,((CONCATENATE('Copy paste to Here'!G79," &amp; ",'Copy paste to Here'!D79,"  &amp;  ",'Copy paste to Here'!E79))),"Empty Cell")</f>
        <v xml:space="preserve">Rose gold plated 316L steel Industrial barbell, 14g (1.6mm) with two 5mm frosted steel balls &amp; Length: 35mm  &amp;  </v>
      </c>
      <c r="B75" s="57" t="str">
        <f>'Copy paste to Here'!C79</f>
        <v>INTTFO5</v>
      </c>
      <c r="C75" s="57" t="s">
        <v>804</v>
      </c>
      <c r="D75" s="58">
        <f>Invoice!B79</f>
        <v>1</v>
      </c>
      <c r="E75" s="59">
        <f>'Shipping Invoice'!J79*$N$1</f>
        <v>36.6</v>
      </c>
      <c r="F75" s="59">
        <f t="shared" si="0"/>
        <v>36.6</v>
      </c>
      <c r="G75" s="60">
        <f t="shared" si="1"/>
        <v>36.6</v>
      </c>
      <c r="H75" s="63">
        <f t="shared" si="2"/>
        <v>36.6</v>
      </c>
    </row>
    <row r="76" spans="1:8" s="62" customFormat="1" ht="24">
      <c r="A76" s="56" t="str">
        <f>IF((LEN('Copy paste to Here'!G80))&gt;5,((CONCATENATE('Copy paste to Here'!G80," &amp; ",'Copy paste to Here'!D80,"  &amp;  ",'Copy paste to Here'!E80))),"Empty Cell")</f>
        <v>Anodized surgical steel fake plug with rubber O-Rings &amp; Size: 8mm  &amp;  Color: Black</v>
      </c>
      <c r="B76" s="57" t="str">
        <f>'Copy paste to Here'!C80</f>
        <v>IPTR</v>
      </c>
      <c r="C76" s="57" t="s">
        <v>877</v>
      </c>
      <c r="D76" s="58">
        <f>Invoice!B80</f>
        <v>6</v>
      </c>
      <c r="E76" s="59">
        <f>'Shipping Invoice'!J80*$N$1</f>
        <v>25.51</v>
      </c>
      <c r="F76" s="59">
        <f t="shared" si="0"/>
        <v>153.06</v>
      </c>
      <c r="G76" s="60">
        <f t="shared" si="1"/>
        <v>25.51</v>
      </c>
      <c r="H76" s="63">
        <f t="shared" si="2"/>
        <v>153.06</v>
      </c>
    </row>
    <row r="77" spans="1:8" s="62" customFormat="1" ht="24">
      <c r="A77" s="56" t="str">
        <f>IF((LEN('Copy paste to Here'!G81))&gt;5,((CONCATENATE('Copy paste to Here'!G81," &amp; ",'Copy paste to Here'!D81,"  &amp;  ",'Copy paste to Here'!E81))),"Empty Cell")</f>
        <v>Anodized surgical steel fake plug in black and gold without O-Rings &amp; Size: 4mm  &amp;  Color: Black</v>
      </c>
      <c r="B77" s="57" t="str">
        <f>'Copy paste to Here'!C81</f>
        <v>IPTRD</v>
      </c>
      <c r="C77" s="57" t="s">
        <v>878</v>
      </c>
      <c r="D77" s="58">
        <f>Invoice!B81</f>
        <v>2</v>
      </c>
      <c r="E77" s="59">
        <f>'Shipping Invoice'!J81*$N$1</f>
        <v>19.96</v>
      </c>
      <c r="F77" s="59">
        <f t="shared" si="0"/>
        <v>39.92</v>
      </c>
      <c r="G77" s="60">
        <f t="shared" si="1"/>
        <v>19.96</v>
      </c>
      <c r="H77" s="63">
        <f t="shared" si="2"/>
        <v>39.92</v>
      </c>
    </row>
    <row r="78" spans="1:8" s="62" customFormat="1" ht="24">
      <c r="A78" s="56" t="str">
        <f>IF((LEN('Copy paste to Here'!G82))&gt;5,((CONCATENATE('Copy paste to Here'!G82," &amp; ",'Copy paste to Here'!D82,"  &amp;  ",'Copy paste to Here'!E82))),"Empty Cell")</f>
        <v>Anodized surgical steel fake plug in black and gold without O-Rings &amp; Size: 10mm  &amp;  Color: Black</v>
      </c>
      <c r="B78" s="57" t="str">
        <f>'Copy paste to Here'!C82</f>
        <v>IPTRD</v>
      </c>
      <c r="C78" s="57" t="s">
        <v>879</v>
      </c>
      <c r="D78" s="58">
        <f>Invoice!B82</f>
        <v>2</v>
      </c>
      <c r="E78" s="59">
        <f>'Shipping Invoice'!J82*$N$1</f>
        <v>27.36</v>
      </c>
      <c r="F78" s="59">
        <f t="shared" si="0"/>
        <v>54.72</v>
      </c>
      <c r="G78" s="60">
        <f t="shared" si="1"/>
        <v>27.36</v>
      </c>
      <c r="H78" s="63">
        <f t="shared" si="2"/>
        <v>54.72</v>
      </c>
    </row>
    <row r="79" spans="1:8" s="62" customFormat="1" ht="24">
      <c r="A79" s="56" t="str">
        <f>IF((LEN('Copy paste to Here'!G83))&gt;5,((CONCATENATE('Copy paste to Here'!G83," &amp; ",'Copy paste to Here'!D83,"  &amp;  ",'Copy paste to Here'!E83))),"Empty Cell")</f>
        <v xml:space="preserve">Surgical steel labret, 18g (1mm) with 3mm cone &amp; Length: 8mm  &amp;  </v>
      </c>
      <c r="B79" s="57" t="str">
        <f>'Copy paste to Here'!C83</f>
        <v>LB18CN3</v>
      </c>
      <c r="C79" s="57" t="s">
        <v>811</v>
      </c>
      <c r="D79" s="58">
        <f>Invoice!B83</f>
        <v>2</v>
      </c>
      <c r="E79" s="59">
        <f>'Shipping Invoice'!J83*$N$1</f>
        <v>8.8699999999999992</v>
      </c>
      <c r="F79" s="59">
        <f t="shared" si="0"/>
        <v>17.739999999999998</v>
      </c>
      <c r="G79" s="60">
        <f t="shared" si="1"/>
        <v>8.8699999999999992</v>
      </c>
      <c r="H79" s="63">
        <f t="shared" si="2"/>
        <v>17.739999999999998</v>
      </c>
    </row>
    <row r="80" spans="1:8" s="62" customFormat="1" ht="24">
      <c r="A80" s="56" t="str">
        <f>IF((LEN('Copy paste to Here'!G84))&gt;5,((CONCATENATE('Copy paste to Here'!G84," &amp; ",'Copy paste to Here'!D84,"  &amp;  ",'Copy paste to Here'!E84))),"Empty Cell")</f>
        <v xml:space="preserve">Bio flexible labret, 16g (1.2mm) with a 3mm push in steel ball &amp; Length: 6mm  &amp;  </v>
      </c>
      <c r="B80" s="57" t="str">
        <f>'Copy paste to Here'!C84</f>
        <v>LBIB</v>
      </c>
      <c r="C80" s="57" t="s">
        <v>813</v>
      </c>
      <c r="D80" s="58">
        <f>Invoice!B84</f>
        <v>2</v>
      </c>
      <c r="E80" s="59">
        <f>'Shipping Invoice'!J84*$N$1</f>
        <v>10.72</v>
      </c>
      <c r="F80" s="59">
        <f t="shared" si="0"/>
        <v>21.44</v>
      </c>
      <c r="G80" s="60">
        <f t="shared" si="1"/>
        <v>10.72</v>
      </c>
      <c r="H80" s="63">
        <f t="shared" si="2"/>
        <v>21.44</v>
      </c>
    </row>
    <row r="81" spans="1:8" s="62" customFormat="1" ht="24">
      <c r="A81" s="56" t="str">
        <f>IF((LEN('Copy paste to Here'!G85))&gt;5,((CONCATENATE('Copy paste to Here'!G85," &amp; ",'Copy paste to Here'!D85,"  &amp;  ",'Copy paste to Here'!E85))),"Empty Cell")</f>
        <v xml:space="preserve">Bio flexible labret, 16g (1.2mm) with a 3mm push in steel ball &amp; Length: 8mm  &amp;  </v>
      </c>
      <c r="B81" s="57" t="str">
        <f>'Copy paste to Here'!C85</f>
        <v>LBIB</v>
      </c>
      <c r="C81" s="57" t="s">
        <v>813</v>
      </c>
      <c r="D81" s="58">
        <f>Invoice!B85</f>
        <v>2</v>
      </c>
      <c r="E81" s="59">
        <f>'Shipping Invoice'!J85*$N$1</f>
        <v>10.72</v>
      </c>
      <c r="F81" s="59">
        <f t="shared" si="0"/>
        <v>21.44</v>
      </c>
      <c r="G81" s="60">
        <f t="shared" si="1"/>
        <v>10.72</v>
      </c>
      <c r="H81" s="63">
        <f t="shared" si="2"/>
        <v>21.44</v>
      </c>
    </row>
    <row r="82" spans="1:8" s="62" customFormat="1" ht="24">
      <c r="A82" s="56" t="str">
        <f>IF((LEN('Copy paste to Here'!G86))&gt;5,((CONCATENATE('Copy paste to Here'!G86," &amp; ",'Copy paste to Here'!D86,"  &amp;  ",'Copy paste to Here'!E86))),"Empty Cell")</f>
        <v xml:space="preserve">Bio flexible labret, 16g (1.2mm) with a 3mm push in steel ball &amp; Length: 10mm  &amp;  </v>
      </c>
      <c r="B82" s="57" t="str">
        <f>'Copy paste to Here'!C86</f>
        <v>LBIB</v>
      </c>
      <c r="C82" s="57" t="s">
        <v>813</v>
      </c>
      <c r="D82" s="58">
        <f>Invoice!B86</f>
        <v>2</v>
      </c>
      <c r="E82" s="59">
        <f>'Shipping Invoice'!J86*$N$1</f>
        <v>10.72</v>
      </c>
      <c r="F82" s="59">
        <f t="shared" si="0"/>
        <v>21.44</v>
      </c>
      <c r="G82" s="60">
        <f t="shared" si="1"/>
        <v>10.72</v>
      </c>
      <c r="H82" s="63">
        <f t="shared" si="2"/>
        <v>21.44</v>
      </c>
    </row>
    <row r="83" spans="1:8" s="62" customFormat="1" ht="36">
      <c r="A83" s="56" t="str">
        <f>IF((LEN('Copy paste to Here'!G87))&gt;5,((CONCATENATE('Copy paste to Here'!G87," &amp; ",'Copy paste to Here'!D87,"  &amp;  ",'Copy paste to Here'!E87))),"Empty Cell")</f>
        <v>Surgical steel internally threaded labret, 16g (1.2mm) with bezel set jewel flat head sized 1.5mm to 4mm for triple tragus piercings &amp; Length: 8mm with 3mm top part  &amp;  Crystal Color: Clear</v>
      </c>
      <c r="B83" s="57" t="str">
        <f>'Copy paste to Here'!C87</f>
        <v>LBIRC</v>
      </c>
      <c r="C83" s="57" t="s">
        <v>880</v>
      </c>
      <c r="D83" s="58">
        <f>Invoice!B87</f>
        <v>1</v>
      </c>
      <c r="E83" s="59">
        <f>'Shipping Invoice'!J87*$N$1</f>
        <v>31.06</v>
      </c>
      <c r="F83" s="59">
        <f t="shared" ref="F83:F146" si="3">D83*E83</f>
        <v>31.06</v>
      </c>
      <c r="G83" s="60">
        <f t="shared" ref="G83:G146" si="4">E83*$E$14</f>
        <v>31.06</v>
      </c>
      <c r="H83" s="63">
        <f t="shared" ref="H83:H146" si="5">D83*G83</f>
        <v>31.06</v>
      </c>
    </row>
    <row r="84" spans="1:8" s="62" customFormat="1" ht="36">
      <c r="A84" s="56" t="str">
        <f>IF((LEN('Copy paste to Here'!G88))&gt;5,((CONCATENATE('Copy paste to Here'!G88," &amp; ",'Copy paste to Here'!D88,"  &amp;  ",'Copy paste to Here'!E88))),"Empty Cell")</f>
        <v>Surgical steel internally threaded labret, 16g (1.2mm) with bezel set jewel flat head sized 1.5mm to 4mm for triple tragus piercings &amp; Length: 8mm with 3mm top part  &amp;  Crystal Color: Jet</v>
      </c>
      <c r="B84" s="57" t="str">
        <f>'Copy paste to Here'!C88</f>
        <v>LBIRC</v>
      </c>
      <c r="C84" s="57" t="s">
        <v>880</v>
      </c>
      <c r="D84" s="58">
        <f>Invoice!B88</f>
        <v>2</v>
      </c>
      <c r="E84" s="59">
        <f>'Shipping Invoice'!J88*$N$1</f>
        <v>31.06</v>
      </c>
      <c r="F84" s="59">
        <f t="shared" si="3"/>
        <v>62.12</v>
      </c>
      <c r="G84" s="60">
        <f t="shared" si="4"/>
        <v>31.06</v>
      </c>
      <c r="H84" s="63">
        <f t="shared" si="5"/>
        <v>62.12</v>
      </c>
    </row>
    <row r="85" spans="1:8" s="62" customFormat="1" ht="24">
      <c r="A85" s="56" t="str">
        <f>IF((LEN('Copy paste to Here'!G89))&gt;5,((CONCATENATE('Copy paste to Here'!G89," &amp; ",'Copy paste to Here'!D89,"  &amp;  ",'Copy paste to Here'!E89))),"Empty Cell")</f>
        <v>16g Flexible acrylic labret retainer with push in disc &amp; Length: 6mm  &amp;  Color: Clear</v>
      </c>
      <c r="B85" s="57" t="str">
        <f>'Copy paste to Here'!C89</f>
        <v>LBRT16</v>
      </c>
      <c r="C85" s="57" t="s">
        <v>817</v>
      </c>
      <c r="D85" s="58">
        <f>Invoice!B89</f>
        <v>2</v>
      </c>
      <c r="E85" s="59">
        <f>'Shipping Invoice'!J89*$N$1</f>
        <v>5.18</v>
      </c>
      <c r="F85" s="59">
        <f t="shared" si="3"/>
        <v>10.36</v>
      </c>
      <c r="G85" s="60">
        <f t="shared" si="4"/>
        <v>5.18</v>
      </c>
      <c r="H85" s="63">
        <f t="shared" si="5"/>
        <v>10.36</v>
      </c>
    </row>
    <row r="86" spans="1:8" s="62" customFormat="1" ht="24">
      <c r="A86" s="56" t="str">
        <f>IF((LEN('Copy paste to Here'!G90))&gt;5,((CONCATENATE('Copy paste to Here'!G90," &amp; ",'Copy paste to Here'!D90,"  &amp;  ",'Copy paste to Here'!E90))),"Empty Cell")</f>
        <v>16g Flexible acrylic labret retainer with push in disc &amp; Length: 8mm  &amp;  Color: Clear</v>
      </c>
      <c r="B86" s="57" t="str">
        <f>'Copy paste to Here'!C90</f>
        <v>LBRT16</v>
      </c>
      <c r="C86" s="57" t="s">
        <v>817</v>
      </c>
      <c r="D86" s="58">
        <f>Invoice!B90</f>
        <v>2</v>
      </c>
      <c r="E86" s="59">
        <f>'Shipping Invoice'!J90*$N$1</f>
        <v>5.18</v>
      </c>
      <c r="F86" s="59">
        <f t="shared" si="3"/>
        <v>10.36</v>
      </c>
      <c r="G86" s="60">
        <f t="shared" si="4"/>
        <v>5.18</v>
      </c>
      <c r="H86" s="63">
        <f t="shared" si="5"/>
        <v>10.36</v>
      </c>
    </row>
    <row r="87" spans="1:8" s="62" customFormat="1" ht="24">
      <c r="A87" s="56" t="str">
        <f>IF((LEN('Copy paste to Here'!G91))&gt;5,((CONCATENATE('Copy paste to Here'!G91," &amp; ",'Copy paste to Here'!D91,"  &amp;  ",'Copy paste to Here'!E91))),"Empty Cell")</f>
        <v>16g Flexible acrylic labret retainer with push in disc &amp; Length: 10mm  &amp;  Color: Clear</v>
      </c>
      <c r="B87" s="57" t="str">
        <f>'Copy paste to Here'!C91</f>
        <v>LBRT16</v>
      </c>
      <c r="C87" s="57" t="s">
        <v>817</v>
      </c>
      <c r="D87" s="58">
        <f>Invoice!B91</f>
        <v>2</v>
      </c>
      <c r="E87" s="59">
        <f>'Shipping Invoice'!J91*$N$1</f>
        <v>5.18</v>
      </c>
      <c r="F87" s="59">
        <f t="shared" si="3"/>
        <v>10.36</v>
      </c>
      <c r="G87" s="60">
        <f t="shared" si="4"/>
        <v>5.18</v>
      </c>
      <c r="H87" s="63">
        <f t="shared" si="5"/>
        <v>10.36</v>
      </c>
    </row>
    <row r="88" spans="1:8" s="62" customFormat="1" ht="24">
      <c r="A88" s="56" t="str">
        <f>IF((LEN('Copy paste to Here'!G92))&gt;5,((CONCATENATE('Copy paste to Here'!G92," &amp; ",'Copy paste to Here'!D92,"  &amp;  ",'Copy paste to Here'!E92))),"Empty Cell")</f>
        <v>Premium PVD plated surgical steel labret, 16g (1.2mm) with a 3mm ball &amp; Length: 8mm  &amp;  Color: Black</v>
      </c>
      <c r="B88" s="57" t="str">
        <f>'Copy paste to Here'!C92</f>
        <v>LBTB3</v>
      </c>
      <c r="C88" s="57" t="s">
        <v>819</v>
      </c>
      <c r="D88" s="58">
        <f>Invoice!B92</f>
        <v>16</v>
      </c>
      <c r="E88" s="59">
        <f>'Shipping Invoice'!J92*$N$1</f>
        <v>21.81</v>
      </c>
      <c r="F88" s="59">
        <f t="shared" si="3"/>
        <v>348.96</v>
      </c>
      <c r="G88" s="60">
        <f t="shared" si="4"/>
        <v>21.81</v>
      </c>
      <c r="H88" s="63">
        <f t="shared" si="5"/>
        <v>348.96</v>
      </c>
    </row>
    <row r="89" spans="1:8" s="62" customFormat="1" ht="24">
      <c r="A89" s="56" t="str">
        <f>IF((LEN('Copy paste to Here'!G93))&gt;5,((CONCATENATE('Copy paste to Here'!G93," &amp; ",'Copy paste to Here'!D93,"  &amp;  ",'Copy paste to Here'!E93))),"Empty Cell")</f>
        <v xml:space="preserve">Clear acrylic flexible nose bone retainer, 22g (0.6mm) and 20g (0.8mm) with 2mm flat disk shaped top &amp; Gauge: 0.8mm  &amp;  </v>
      </c>
      <c r="B89" s="57" t="str">
        <f>'Copy paste to Here'!C93</f>
        <v>NBRTD</v>
      </c>
      <c r="C89" s="57" t="s">
        <v>821</v>
      </c>
      <c r="D89" s="58">
        <f>Invoice!B93</f>
        <v>24</v>
      </c>
      <c r="E89" s="59">
        <f>'Shipping Invoice'!J93*$N$1</f>
        <v>5.18</v>
      </c>
      <c r="F89" s="59">
        <f t="shared" si="3"/>
        <v>124.32</v>
      </c>
      <c r="G89" s="60">
        <f t="shared" si="4"/>
        <v>5.18</v>
      </c>
      <c r="H89" s="63">
        <f t="shared" si="5"/>
        <v>124.32</v>
      </c>
    </row>
    <row r="90" spans="1:8" s="62" customFormat="1" ht="36">
      <c r="A90" s="56" t="str">
        <f>IF((LEN('Copy paste to Here'!G94))&gt;5,((CONCATENATE('Copy paste to Here'!G94," &amp; ",'Copy paste to Here'!D94,"  &amp;  ",'Copy paste to Here'!E94))),"Empty Cell")</f>
        <v xml:space="preserve">High polished surgical steel nose screw, 20g (0.8mm) with star shaped top with small center crystal &amp; Crystal Color: Blue Zircon  &amp;  </v>
      </c>
      <c r="B90" s="57" t="str">
        <f>'Copy paste to Here'!C94</f>
        <v>NSCSTC</v>
      </c>
      <c r="C90" s="57" t="s">
        <v>119</v>
      </c>
      <c r="D90" s="58">
        <f>Invoice!B94</f>
        <v>2</v>
      </c>
      <c r="E90" s="59">
        <f>'Shipping Invoice'!J94*$N$1</f>
        <v>18.12</v>
      </c>
      <c r="F90" s="59">
        <f t="shared" si="3"/>
        <v>36.24</v>
      </c>
      <c r="G90" s="60">
        <f t="shared" si="4"/>
        <v>18.12</v>
      </c>
      <c r="H90" s="63">
        <f t="shared" si="5"/>
        <v>36.24</v>
      </c>
    </row>
    <row r="91" spans="1:8" s="62" customFormat="1" ht="24">
      <c r="A91" s="56" t="str">
        <f>IF((LEN('Copy paste to Here'!G95))&gt;5,((CONCATENATE('Copy paste to Here'!G95," &amp; ",'Copy paste to Here'!D95,"  &amp;  ",'Copy paste to Here'!E95))),"Empty Cell")</f>
        <v xml:space="preserve">Clear acrylic flexible nose stud retainer, 20g (0.8mm) with 2mm flat disk shaped top &amp;   &amp;  </v>
      </c>
      <c r="B91" s="57" t="str">
        <f>'Copy paste to Here'!C95</f>
        <v>NSRTD</v>
      </c>
      <c r="C91" s="57" t="s">
        <v>825</v>
      </c>
      <c r="D91" s="58">
        <f>Invoice!B95</f>
        <v>102</v>
      </c>
      <c r="E91" s="59">
        <f>'Shipping Invoice'!J95*$N$1</f>
        <v>5.18</v>
      </c>
      <c r="F91" s="59">
        <f t="shared" si="3"/>
        <v>528.36</v>
      </c>
      <c r="G91" s="60">
        <f t="shared" si="4"/>
        <v>5.18</v>
      </c>
      <c r="H91" s="63">
        <f t="shared" si="5"/>
        <v>528.36</v>
      </c>
    </row>
    <row r="92" spans="1:8" s="62" customFormat="1" ht="24">
      <c r="A92" s="56" t="str">
        <f>IF((LEN('Copy paste to Here'!G96))&gt;5,((CONCATENATE('Copy paste to Here'!G96," &amp; ",'Copy paste to Here'!D96,"  &amp;  ",'Copy paste to Here'!E96))),"Empty Cell")</f>
        <v>Anodized surgical steel nose screw, 20g (0.8mm) with 2mm round crystal tops &amp; Color: Black  &amp;  Crystal Color: Jet</v>
      </c>
      <c r="B92" s="57" t="str">
        <f>'Copy paste to Here'!C96</f>
        <v>NSTC</v>
      </c>
      <c r="C92" s="57" t="s">
        <v>827</v>
      </c>
      <c r="D92" s="58">
        <f>Invoice!B96</f>
        <v>2</v>
      </c>
      <c r="E92" s="59">
        <f>'Shipping Invoice'!J96*$N$1</f>
        <v>16.27</v>
      </c>
      <c r="F92" s="59">
        <f t="shared" si="3"/>
        <v>32.54</v>
      </c>
      <c r="G92" s="60">
        <f t="shared" si="4"/>
        <v>16.27</v>
      </c>
      <c r="H92" s="63">
        <f t="shared" si="5"/>
        <v>32.54</v>
      </c>
    </row>
    <row r="93" spans="1:8" s="62" customFormat="1" ht="25.5">
      <c r="A93" s="56" t="str">
        <f>IF((LEN('Copy paste to Here'!G97))&gt;5,((CONCATENATE('Copy paste to Here'!G97," &amp; ",'Copy paste to Here'!D97,"  &amp;  ",'Copy paste to Here'!E97))),"Empty Cell")</f>
        <v>PVD plated surgical steel hinged segment ring, 14g (1.6mm) &amp; Length: 8mm  &amp;  Color: Gold</v>
      </c>
      <c r="B93" s="57" t="str">
        <f>'Copy paste to Here'!C97</f>
        <v>SEGHT14</v>
      </c>
      <c r="C93" s="57" t="s">
        <v>829</v>
      </c>
      <c r="D93" s="58">
        <f>Invoice!B97</f>
        <v>4</v>
      </c>
      <c r="E93" s="59">
        <f>'Shipping Invoice'!J97*$N$1</f>
        <v>73.569999999999993</v>
      </c>
      <c r="F93" s="59">
        <f t="shared" si="3"/>
        <v>294.27999999999997</v>
      </c>
      <c r="G93" s="60">
        <f t="shared" si="4"/>
        <v>73.569999999999993</v>
      </c>
      <c r="H93" s="63">
        <f t="shared" si="5"/>
        <v>294.27999999999997</v>
      </c>
    </row>
    <row r="94" spans="1:8" s="62" customFormat="1" ht="25.5">
      <c r="A94" s="56" t="str">
        <f>IF((LEN('Copy paste to Here'!G98))&gt;5,((CONCATENATE('Copy paste to Here'!G98," &amp; ",'Copy paste to Here'!D98,"  &amp;  ",'Copy paste to Here'!E98))),"Empty Cell")</f>
        <v>PVD plated surgical steel hinged segment ring, 16g (1.2mm) &amp; Length: 10mm  &amp;  Color: Gold</v>
      </c>
      <c r="B94" s="57" t="str">
        <f>'Copy paste to Here'!C98</f>
        <v>SEGHT16</v>
      </c>
      <c r="C94" s="57" t="s">
        <v>73</v>
      </c>
      <c r="D94" s="58">
        <f>Invoice!B98</f>
        <v>2</v>
      </c>
      <c r="E94" s="59">
        <f>'Shipping Invoice'!J98*$N$1</f>
        <v>71.72</v>
      </c>
      <c r="F94" s="59">
        <f t="shared" si="3"/>
        <v>143.44</v>
      </c>
      <c r="G94" s="60">
        <f t="shared" si="4"/>
        <v>71.72</v>
      </c>
      <c r="H94" s="63">
        <f t="shared" si="5"/>
        <v>143.44</v>
      </c>
    </row>
    <row r="95" spans="1:8" s="62" customFormat="1" ht="25.5">
      <c r="A95" s="56" t="str">
        <f>IF((LEN('Copy paste to Here'!G99))&gt;5,((CONCATENATE('Copy paste to Here'!G99," &amp; ",'Copy paste to Here'!D99,"  &amp;  ",'Copy paste to Here'!E99))),"Empty Cell")</f>
        <v>PVD plated annealed surgical steel seamless ring, 16g (1.2mm) with a twisted wire design &amp; Length: 10mm  &amp;  Color: Gold</v>
      </c>
      <c r="B95" s="57" t="str">
        <f>'Copy paste to Here'!C99</f>
        <v>SELTW16</v>
      </c>
      <c r="C95" s="57" t="s">
        <v>832</v>
      </c>
      <c r="D95" s="58">
        <f>Invoice!B99</f>
        <v>2</v>
      </c>
      <c r="E95" s="59">
        <f>'Shipping Invoice'!J99*$N$1</f>
        <v>21.81</v>
      </c>
      <c r="F95" s="59">
        <f t="shared" si="3"/>
        <v>43.62</v>
      </c>
      <c r="G95" s="60">
        <f t="shared" si="4"/>
        <v>21.81</v>
      </c>
      <c r="H95" s="63">
        <f t="shared" si="5"/>
        <v>43.62</v>
      </c>
    </row>
    <row r="96" spans="1:8" s="62" customFormat="1" ht="24">
      <c r="A96" s="56" t="str">
        <f>IF((LEN('Copy paste to Here'!G100))&gt;5,((CONCATENATE('Copy paste to Here'!G100," &amp; ",'Copy paste to Here'!D100,"  &amp;  ",'Copy paste to Here'!E100))),"Empty Cell")</f>
        <v>Silicone double flared solid plug retainer &amp; Gauge: 6mm  &amp;  Color: # 4 in picture</v>
      </c>
      <c r="B96" s="57" t="str">
        <f>'Copy paste to Here'!C100</f>
        <v>SIPG</v>
      </c>
      <c r="C96" s="57" t="s">
        <v>881</v>
      </c>
      <c r="D96" s="58">
        <f>Invoice!B100</f>
        <v>2</v>
      </c>
      <c r="E96" s="59">
        <f>'Shipping Invoice'!J100*$N$1</f>
        <v>18.12</v>
      </c>
      <c r="F96" s="59">
        <f t="shared" si="3"/>
        <v>36.24</v>
      </c>
      <c r="G96" s="60">
        <f t="shared" si="4"/>
        <v>18.12</v>
      </c>
      <c r="H96" s="63">
        <f t="shared" si="5"/>
        <v>36.24</v>
      </c>
    </row>
    <row r="97" spans="1:8" s="62" customFormat="1" ht="24">
      <c r="A97" s="56" t="str">
        <f>IF((LEN('Copy paste to Here'!G101))&gt;5,((CONCATENATE('Copy paste to Here'!G101," &amp; ",'Copy paste to Here'!D101,"  &amp;  ",'Copy paste to Here'!E101))),"Empty Cell")</f>
        <v>Silicone double flared solid plug retainer &amp; Gauge: 8mm  &amp;  Color: # 4 in picture</v>
      </c>
      <c r="B97" s="57" t="str">
        <f>'Copy paste to Here'!C101</f>
        <v>SIPG</v>
      </c>
      <c r="C97" s="57" t="s">
        <v>882</v>
      </c>
      <c r="D97" s="58">
        <f>Invoice!B101</f>
        <v>2</v>
      </c>
      <c r="E97" s="59">
        <f>'Shipping Invoice'!J101*$N$1</f>
        <v>19.59</v>
      </c>
      <c r="F97" s="59">
        <f t="shared" si="3"/>
        <v>39.18</v>
      </c>
      <c r="G97" s="60">
        <f t="shared" si="4"/>
        <v>19.59</v>
      </c>
      <c r="H97" s="63">
        <f t="shared" si="5"/>
        <v>39.18</v>
      </c>
    </row>
    <row r="98" spans="1:8" s="62" customFormat="1" ht="24">
      <c r="A98" s="56" t="str">
        <f>IF((LEN('Copy paste to Here'!G102))&gt;5,((CONCATENATE('Copy paste to Here'!G102," &amp; ",'Copy paste to Here'!D102,"  &amp;  ",'Copy paste to Here'!E102))),"Empty Cell")</f>
        <v xml:space="preserve">Surgical steel spiral twister - 14g (1.6mm) with two 3mm balls &amp; Length: 10mm  &amp;  </v>
      </c>
      <c r="B98" s="57" t="str">
        <f>'Copy paste to Here'!C102</f>
        <v>SPB3</v>
      </c>
      <c r="C98" s="57" t="s">
        <v>837</v>
      </c>
      <c r="D98" s="58">
        <f>Invoice!B102</f>
        <v>2</v>
      </c>
      <c r="E98" s="59">
        <f>'Shipping Invoice'!J102*$N$1</f>
        <v>9.61</v>
      </c>
      <c r="F98" s="59">
        <f t="shared" si="3"/>
        <v>19.22</v>
      </c>
      <c r="G98" s="60">
        <f t="shared" si="4"/>
        <v>9.61</v>
      </c>
      <c r="H98" s="63">
        <f t="shared" si="5"/>
        <v>19.22</v>
      </c>
    </row>
    <row r="99" spans="1:8" s="62" customFormat="1" ht="24">
      <c r="A99" s="56" t="str">
        <f>IF((LEN('Copy paste to Here'!G103))&gt;5,((CONCATENATE('Copy paste to Here'!G103," &amp; ",'Copy paste to Here'!D103,"  &amp;  ",'Copy paste to Here'!E103))),"Empty Cell")</f>
        <v>Anodized surgical steel eyebrow spiral, 20g (0.8mm) with two 3mm cones &amp; Length: 6mm  &amp;  Color: Black</v>
      </c>
      <c r="B99" s="57" t="str">
        <f>'Copy paste to Here'!C103</f>
        <v>SPT20CN</v>
      </c>
      <c r="C99" s="57" t="s">
        <v>839</v>
      </c>
      <c r="D99" s="58">
        <f>Invoice!B103</f>
        <v>2</v>
      </c>
      <c r="E99" s="59">
        <f>'Shipping Invoice'!J103*$N$1</f>
        <v>21.81</v>
      </c>
      <c r="F99" s="59">
        <f t="shared" si="3"/>
        <v>43.62</v>
      </c>
      <c r="G99" s="60">
        <f t="shared" si="4"/>
        <v>21.81</v>
      </c>
      <c r="H99" s="63">
        <f t="shared" si="5"/>
        <v>43.62</v>
      </c>
    </row>
    <row r="100" spans="1:8" s="62" customFormat="1" ht="24">
      <c r="A100" s="56" t="str">
        <f>IF((LEN('Copy paste to Here'!G104))&gt;5,((CONCATENATE('Copy paste to Here'!G104," &amp; ",'Copy paste to Here'!D104,"  &amp;  ",'Copy paste to Here'!E104))),"Empty Cell")</f>
        <v>Anodized surgical steel eyebrow spiral, 20g (0.8mm) with two 3mm cones &amp; Length: 10mm  &amp;  Color: Black</v>
      </c>
      <c r="B100" s="57" t="str">
        <f>'Copy paste to Here'!C104</f>
        <v>SPT20CN</v>
      </c>
      <c r="C100" s="57" t="s">
        <v>839</v>
      </c>
      <c r="D100" s="58">
        <f>Invoice!B104</f>
        <v>2</v>
      </c>
      <c r="E100" s="59">
        <f>'Shipping Invoice'!J104*$N$1</f>
        <v>21.81</v>
      </c>
      <c r="F100" s="59">
        <f t="shared" si="3"/>
        <v>43.62</v>
      </c>
      <c r="G100" s="60">
        <f t="shared" si="4"/>
        <v>21.81</v>
      </c>
      <c r="H100" s="63">
        <f t="shared" si="5"/>
        <v>43.62</v>
      </c>
    </row>
    <row r="101" spans="1:8" s="62" customFormat="1" ht="25.5">
      <c r="A101" s="56" t="str">
        <f>IF((LEN('Copy paste to Here'!G105))&gt;5,((CONCATENATE('Copy paste to Here'!G105," &amp; ",'Copy paste to Here'!D105,"  &amp;  ",'Copy paste to Here'!E105))),"Empty Cell")</f>
        <v xml:space="preserve">Titanium G23 eyebrow barbell, 16g (1.2mm) with two 3mm balls &amp; Length: 8mm  &amp;  </v>
      </c>
      <c r="B101" s="57" t="str">
        <f>'Copy paste to Here'!C105</f>
        <v>UBBEB</v>
      </c>
      <c r="C101" s="57" t="s">
        <v>883</v>
      </c>
      <c r="D101" s="58">
        <f>Invoice!B105</f>
        <v>2</v>
      </c>
      <c r="E101" s="59">
        <f>'Shipping Invoice'!J105*$N$1</f>
        <v>36.6</v>
      </c>
      <c r="F101" s="59">
        <f t="shared" si="3"/>
        <v>73.2</v>
      </c>
      <c r="G101" s="60">
        <f t="shared" si="4"/>
        <v>36.6</v>
      </c>
      <c r="H101" s="63">
        <f t="shared" si="5"/>
        <v>73.2</v>
      </c>
    </row>
    <row r="102" spans="1:8" s="62" customFormat="1" ht="24">
      <c r="A102" s="56" t="str">
        <f>IF((LEN('Copy paste to Here'!G106))&gt;5,((CONCATENATE('Copy paste to Here'!G106," &amp; ",'Copy paste to Here'!D106,"  &amp;  ",'Copy paste to Here'!E106))),"Empty Cell")</f>
        <v xml:space="preserve">Titanium G23 eyebrow banana, 16g (1.2mm) with two 3mm balls &amp; Length: 7mm  &amp;  </v>
      </c>
      <c r="B102" s="57" t="str">
        <f>'Copy paste to Here'!C106</f>
        <v>UBNEB</v>
      </c>
      <c r="C102" s="57" t="s">
        <v>843</v>
      </c>
      <c r="D102" s="58">
        <f>Invoice!B106</f>
        <v>2</v>
      </c>
      <c r="E102" s="59">
        <f>'Shipping Invoice'!J106*$N$1</f>
        <v>36.6</v>
      </c>
      <c r="F102" s="59">
        <f t="shared" si="3"/>
        <v>73.2</v>
      </c>
      <c r="G102" s="60">
        <f t="shared" si="4"/>
        <v>36.6</v>
      </c>
      <c r="H102" s="63">
        <f t="shared" si="5"/>
        <v>73.2</v>
      </c>
    </row>
    <row r="103" spans="1:8" s="62" customFormat="1" ht="24">
      <c r="A103" s="56" t="str">
        <f>IF((LEN('Copy paste to Here'!G107))&gt;5,((CONCATENATE('Copy paste to Here'!G107," &amp; ",'Copy paste to Here'!D107,"  &amp;  ",'Copy paste to Here'!E107))),"Empty Cell")</f>
        <v xml:space="preserve">Titanium G23 internally threaded banana, 1.2mm (16g) with two 3mm balls &amp; Length: 8mm  &amp;  </v>
      </c>
      <c r="B103" s="57" t="str">
        <f>'Copy paste to Here'!C107</f>
        <v>UBNEBIN</v>
      </c>
      <c r="C103" s="57" t="s">
        <v>845</v>
      </c>
      <c r="D103" s="58">
        <f>Invoice!B107</f>
        <v>2</v>
      </c>
      <c r="E103" s="59">
        <f>'Shipping Invoice'!J107*$N$1</f>
        <v>69.14</v>
      </c>
      <c r="F103" s="59">
        <f t="shared" si="3"/>
        <v>138.28</v>
      </c>
      <c r="G103" s="60">
        <f t="shared" si="4"/>
        <v>69.14</v>
      </c>
      <c r="H103" s="63">
        <f t="shared" si="5"/>
        <v>138.28</v>
      </c>
    </row>
    <row r="104" spans="1:8" s="62" customFormat="1" ht="24">
      <c r="A104" s="56" t="str">
        <f>IF((LEN('Copy paste to Here'!G108))&gt;5,((CONCATENATE('Copy paste to Here'!G108," &amp; ",'Copy paste to Here'!D108,"  &amp;  ",'Copy paste to Here'!E108))),"Empty Cell")</f>
        <v xml:space="preserve">Titanium G23 circular barbell, 16g (1.2mm) with two 3mm balls &amp; Length: 9mm  &amp;  </v>
      </c>
      <c r="B104" s="57" t="str">
        <f>'Copy paste to Here'!C108</f>
        <v>UCBEB</v>
      </c>
      <c r="C104" s="57" t="s">
        <v>847</v>
      </c>
      <c r="D104" s="58">
        <f>Invoice!B108</f>
        <v>2</v>
      </c>
      <c r="E104" s="59">
        <f>'Shipping Invoice'!J108*$N$1</f>
        <v>43.26</v>
      </c>
      <c r="F104" s="59">
        <f t="shared" si="3"/>
        <v>86.52</v>
      </c>
      <c r="G104" s="60">
        <f t="shared" si="4"/>
        <v>43.26</v>
      </c>
      <c r="H104" s="63">
        <f t="shared" si="5"/>
        <v>86.52</v>
      </c>
    </row>
    <row r="105" spans="1:8" s="62" customFormat="1" ht="24">
      <c r="A105" s="56" t="str">
        <f>IF((LEN('Copy paste to Here'!G109))&gt;5,((CONCATENATE('Copy paste to Here'!G109," &amp; ",'Copy paste to Here'!D109,"  &amp;  ",'Copy paste to Here'!E109))),"Empty Cell")</f>
        <v xml:space="preserve">Titanium G23 circular barbell, 16g (1.2mm) with two 3mm balls &amp; Length: 10mm  &amp;  </v>
      </c>
      <c r="B105" s="57" t="str">
        <f>'Copy paste to Here'!C109</f>
        <v>UCBEB</v>
      </c>
      <c r="C105" s="57" t="s">
        <v>847</v>
      </c>
      <c r="D105" s="58">
        <f>Invoice!B109</f>
        <v>2</v>
      </c>
      <c r="E105" s="59">
        <f>'Shipping Invoice'!J109*$N$1</f>
        <v>43.26</v>
      </c>
      <c r="F105" s="59">
        <f t="shared" si="3"/>
        <v>86.52</v>
      </c>
      <c r="G105" s="60">
        <f t="shared" si="4"/>
        <v>43.26</v>
      </c>
      <c r="H105" s="63">
        <f t="shared" si="5"/>
        <v>86.52</v>
      </c>
    </row>
    <row r="106" spans="1:8" s="62" customFormat="1" ht="24">
      <c r="A106" s="56" t="str">
        <f>IF((LEN('Copy paste to Here'!G110))&gt;5,((CONCATENATE('Copy paste to Here'!G110," &amp; ",'Copy paste to Here'!D110,"  &amp;  ",'Copy paste to Here'!E110))),"Empty Cell")</f>
        <v xml:space="preserve">Titanium G23 circular barbell, 16g (1.2mm) with two 3mm balls &amp; Length: 12mm  &amp;  </v>
      </c>
      <c r="B106" s="57" t="str">
        <f>'Copy paste to Here'!C110</f>
        <v>UCBEB</v>
      </c>
      <c r="C106" s="57" t="s">
        <v>847</v>
      </c>
      <c r="D106" s="58">
        <f>Invoice!B110</f>
        <v>2</v>
      </c>
      <c r="E106" s="59">
        <f>'Shipping Invoice'!J110*$N$1</f>
        <v>43.26</v>
      </c>
      <c r="F106" s="59">
        <f t="shared" si="3"/>
        <v>86.52</v>
      </c>
      <c r="G106" s="60">
        <f t="shared" si="4"/>
        <v>43.26</v>
      </c>
      <c r="H106" s="63">
        <f t="shared" si="5"/>
        <v>86.52</v>
      </c>
    </row>
    <row r="107" spans="1:8" s="62" customFormat="1" ht="24">
      <c r="A107" s="56" t="str">
        <f>IF((LEN('Copy paste to Here'!G111))&gt;5,((CONCATENATE('Copy paste to Here'!G111," &amp; ",'Copy paste to Here'!D111,"  &amp;  ",'Copy paste to Here'!E111))),"Empty Cell")</f>
        <v xml:space="preserve">Titanium G23 labret, 16g (1.2mm) with a 3mm ball &amp; Length: 9mm  &amp;  </v>
      </c>
      <c r="B107" s="57" t="str">
        <f>'Copy paste to Here'!C111</f>
        <v>ULBB3</v>
      </c>
      <c r="C107" s="57" t="s">
        <v>849</v>
      </c>
      <c r="D107" s="58">
        <f>Invoice!B111</f>
        <v>2</v>
      </c>
      <c r="E107" s="59">
        <f>'Shipping Invoice'!J111*$N$1</f>
        <v>36.6</v>
      </c>
      <c r="F107" s="59">
        <f t="shared" si="3"/>
        <v>73.2</v>
      </c>
      <c r="G107" s="60">
        <f t="shared" si="4"/>
        <v>36.6</v>
      </c>
      <c r="H107" s="63">
        <f t="shared" si="5"/>
        <v>73.2</v>
      </c>
    </row>
    <row r="108" spans="1:8" s="62" customFormat="1" ht="24">
      <c r="A108" s="56" t="str">
        <f>IF((LEN('Copy paste to Here'!G112))&gt;5,((CONCATENATE('Copy paste to Here'!G112," &amp; ",'Copy paste to Here'!D112,"  &amp;  ",'Copy paste to Here'!E112))),"Empty Cell")</f>
        <v xml:space="preserve">Titanium G23 internally threaded labret, 1.2mm (16g) with a 3mm ball &amp; Length: 10mm  &amp;  </v>
      </c>
      <c r="B108" s="57" t="str">
        <f>'Copy paste to Here'!C112</f>
        <v>ULBB3IN</v>
      </c>
      <c r="C108" s="57" t="s">
        <v>851</v>
      </c>
      <c r="D108" s="58">
        <f>Invoice!B112</f>
        <v>4</v>
      </c>
      <c r="E108" s="59">
        <f>'Shipping Invoice'!J112*$N$1</f>
        <v>49.54</v>
      </c>
      <c r="F108" s="59">
        <f t="shared" si="3"/>
        <v>198.16</v>
      </c>
      <c r="G108" s="60">
        <f t="shared" si="4"/>
        <v>49.54</v>
      </c>
      <c r="H108" s="63">
        <f t="shared" si="5"/>
        <v>198.16</v>
      </c>
    </row>
    <row r="109" spans="1:8" s="62" customFormat="1" ht="24">
      <c r="A109" s="56" t="str">
        <f>IF((LEN('Copy paste to Here'!G113))&gt;5,((CONCATENATE('Copy paste to Here'!G113," &amp; ",'Copy paste to Here'!D113,"  &amp;  ",'Copy paste to Here'!E113))),"Empty Cell")</f>
        <v xml:space="preserve">Titanium G23 internally threaded labret, 1.2mm (16g) with a 3mm ball &amp; Length: 16mm  &amp;  </v>
      </c>
      <c r="B109" s="57" t="str">
        <f>'Copy paste to Here'!C113</f>
        <v>ULBB3IN</v>
      </c>
      <c r="C109" s="57" t="s">
        <v>851</v>
      </c>
      <c r="D109" s="58">
        <f>Invoice!B113</f>
        <v>2</v>
      </c>
      <c r="E109" s="59">
        <f>'Shipping Invoice'!J113*$N$1</f>
        <v>49.54</v>
      </c>
      <c r="F109" s="59">
        <f t="shared" si="3"/>
        <v>99.08</v>
      </c>
      <c r="G109" s="60">
        <f t="shared" si="4"/>
        <v>49.54</v>
      </c>
      <c r="H109" s="63">
        <f t="shared" si="5"/>
        <v>99.08</v>
      </c>
    </row>
    <row r="110" spans="1:8" s="62" customFormat="1" ht="24">
      <c r="A110" s="56" t="str">
        <f>IF((LEN('Copy paste to Here'!G114))&gt;5,((CONCATENATE('Copy paste to Here'!G114," &amp; ",'Copy paste to Here'!D114,"  &amp;  ",'Copy paste to Here'!E114))),"Empty Cell")</f>
        <v>Pack of 10 pcs. of Flexible acrylic labret with external threading, 16g (1.2mm) &amp; Length: 10mm  &amp;  Color: Clear</v>
      </c>
      <c r="B110" s="57" t="str">
        <f>'Copy paste to Here'!C114</f>
        <v>XALB16G</v>
      </c>
      <c r="C110" s="57" t="s">
        <v>853</v>
      </c>
      <c r="D110" s="58">
        <f>Invoice!B114</f>
        <v>1</v>
      </c>
      <c r="E110" s="59">
        <f>'Shipping Invoice'!J114*$N$1</f>
        <v>28.84</v>
      </c>
      <c r="F110" s="59">
        <f t="shared" si="3"/>
        <v>28.84</v>
      </c>
      <c r="G110" s="60">
        <f t="shared" si="4"/>
        <v>28.84</v>
      </c>
      <c r="H110" s="63">
        <f t="shared" si="5"/>
        <v>28.84</v>
      </c>
    </row>
    <row r="111" spans="1:8" s="62" customFormat="1" ht="36">
      <c r="A111" s="56" t="str">
        <f>IF((LEN('Copy paste to Here'!G115))&gt;5,((CONCATENATE('Copy paste to Here'!G115," &amp; ",'Copy paste to Here'!D115,"  &amp;  ",'Copy paste to Here'!E115))),"Empty Cell")</f>
        <v xml:space="preserve">Pack of 10 pcs. of 3mm surgical steel half jewel balls with bezel set crystal with 1.2mm threading (16g) &amp; Crystal Color: Sapphire  &amp;  </v>
      </c>
      <c r="B111" s="57" t="str">
        <f>'Copy paste to Here'!C115</f>
        <v>XHJB3</v>
      </c>
      <c r="C111" s="57" t="s">
        <v>855</v>
      </c>
      <c r="D111" s="58">
        <f>Invoice!B115</f>
        <v>1</v>
      </c>
      <c r="E111" s="59">
        <f>'Shipping Invoice'!J115*$N$1</f>
        <v>136.79</v>
      </c>
      <c r="F111" s="59">
        <f t="shared" si="3"/>
        <v>136.79</v>
      </c>
      <c r="G111" s="60">
        <f t="shared" si="4"/>
        <v>136.79</v>
      </c>
      <c r="H111" s="63">
        <f t="shared" si="5"/>
        <v>136.79</v>
      </c>
    </row>
    <row r="112" spans="1:8" s="62" customFormat="1" ht="24">
      <c r="A112" s="56" t="str">
        <f>IF((LEN('Copy paste to Here'!G116))&gt;5,((CONCATENATE('Copy paste to Here'!G116," &amp; ",'Copy paste to Here'!D116,"  &amp;  ",'Copy paste to Here'!E116))),"Empty Cell")</f>
        <v xml:space="preserve">Pack of 10 pcs. of 4mm Rose gold PVD plated 316L steel balls with bezel set crystal and with 1.6mm threading (14g) &amp;   &amp;  </v>
      </c>
      <c r="B112" s="57" t="str">
        <f>'Copy paste to Here'!C116</f>
        <v>XJBTT4G</v>
      </c>
      <c r="C112" s="57" t="s">
        <v>857</v>
      </c>
      <c r="D112" s="58">
        <f>Invoice!B116</f>
        <v>1</v>
      </c>
      <c r="E112" s="59">
        <f>'Shipping Invoice'!J116*$N$1</f>
        <v>196.32</v>
      </c>
      <c r="F112" s="59">
        <f t="shared" si="3"/>
        <v>196.32</v>
      </c>
      <c r="G112" s="60">
        <f t="shared" si="4"/>
        <v>196.32</v>
      </c>
      <c r="H112" s="63">
        <f t="shared" si="5"/>
        <v>196.32</v>
      </c>
    </row>
    <row r="113" spans="1:8" s="62" customFormat="1" ht="24">
      <c r="A113" s="56" t="str">
        <f>IF((LEN('Copy paste to Here'!G117))&gt;5,((CONCATENATE('Copy paste to Here'!G117," &amp; ",'Copy paste to Here'!D117,"  &amp;  ",'Copy paste to Here'!E117))),"Empty Cell")</f>
        <v xml:space="preserve">Set of 10 pcs. of 3mm acrylic ball in solid colors with 16g (1.2mm) threading &amp; Color: Pink  &amp;  </v>
      </c>
      <c r="B113" s="57" t="str">
        <f>'Copy paste to Here'!C117</f>
        <v>XSAB3</v>
      </c>
      <c r="C113" s="57" t="s">
        <v>859</v>
      </c>
      <c r="D113" s="58">
        <f>Invoice!B117</f>
        <v>1</v>
      </c>
      <c r="E113" s="59">
        <f>'Shipping Invoice'!J117*$N$1</f>
        <v>23.66</v>
      </c>
      <c r="F113" s="59">
        <f t="shared" si="3"/>
        <v>23.66</v>
      </c>
      <c r="G113" s="60">
        <f t="shared" si="4"/>
        <v>23.66</v>
      </c>
      <c r="H113" s="63">
        <f t="shared" si="5"/>
        <v>23.66</v>
      </c>
    </row>
    <row r="114" spans="1:8" s="62" customFormat="1" ht="24">
      <c r="A114" s="56" t="str">
        <f>IF((LEN('Copy paste to Here'!G118))&gt;5,((CONCATENATE('Copy paste to Here'!G118," &amp; ",'Copy paste to Here'!D118,"  &amp;  ",'Copy paste to Here'!E118))),"Empty Cell")</f>
        <v xml:space="preserve">Set of 10 pcs. of 4mm acrylic ball in solid colors with 14g (1.6mm) threading &amp; Color: Black  &amp;  </v>
      </c>
      <c r="B114" s="57" t="str">
        <f>'Copy paste to Here'!C118</f>
        <v>XSAB4</v>
      </c>
      <c r="C114" s="57" t="s">
        <v>862</v>
      </c>
      <c r="D114" s="58">
        <f>Invoice!B118</f>
        <v>1</v>
      </c>
      <c r="E114" s="59">
        <f>'Shipping Invoice'!J118*$N$1</f>
        <v>23.66</v>
      </c>
      <c r="F114" s="59">
        <f t="shared" si="3"/>
        <v>23.66</v>
      </c>
      <c r="G114" s="60">
        <f t="shared" si="4"/>
        <v>23.66</v>
      </c>
      <c r="H114" s="63">
        <f t="shared" si="5"/>
        <v>23.66</v>
      </c>
    </row>
    <row r="115" spans="1:8" s="62" customFormat="1" ht="24">
      <c r="A115" s="56" t="str">
        <f>IF((LEN('Copy paste to Here'!G119))&gt;5,((CONCATENATE('Copy paste to Here'!G119," &amp; ",'Copy paste to Here'!D119,"  &amp;  ",'Copy paste to Here'!E119))),"Empty Cell")</f>
        <v xml:space="preserve">Pack of 10 pcs. of 3mm anodized surgical steel dice - threading 1.2mm (16g) &amp; Color: Rainbow  &amp;  </v>
      </c>
      <c r="B115" s="57" t="str">
        <f>'Copy paste to Here'!C119</f>
        <v>XSDIT3</v>
      </c>
      <c r="C115" s="57" t="s">
        <v>864</v>
      </c>
      <c r="D115" s="58">
        <f>Invoice!B119</f>
        <v>3</v>
      </c>
      <c r="E115" s="59">
        <f>'Shipping Invoice'!J119*$N$1</f>
        <v>144.19</v>
      </c>
      <c r="F115" s="59">
        <f t="shared" si="3"/>
        <v>432.57</v>
      </c>
      <c r="G115" s="60">
        <f t="shared" si="4"/>
        <v>144.19</v>
      </c>
      <c r="H115" s="63">
        <f t="shared" si="5"/>
        <v>432.57</v>
      </c>
    </row>
    <row r="116" spans="1:8" s="62" customFormat="1" ht="24">
      <c r="A116" s="56" t="str">
        <f>IF((LEN('Copy paste to Here'!G120))&gt;5,((CONCATENATE('Copy paste to Here'!G120," &amp; ",'Copy paste to Here'!D120,"  &amp;  ",'Copy paste to Here'!E120))),"Empty Cell")</f>
        <v>Pack of 10 pcs. of anodized surgical steel spiral post, threading (16g) 1.2mm &amp; Length: 8mm  &amp;  Color: Black</v>
      </c>
      <c r="B116" s="57" t="str">
        <f>'Copy paste to Here'!C120</f>
        <v>XTSP16G</v>
      </c>
      <c r="C116" s="57" t="s">
        <v>866</v>
      </c>
      <c r="D116" s="58">
        <f>Invoice!B120</f>
        <v>1</v>
      </c>
      <c r="E116" s="59">
        <f>'Shipping Invoice'!J120*$N$1</f>
        <v>121.27</v>
      </c>
      <c r="F116" s="59">
        <f t="shared" si="3"/>
        <v>121.27</v>
      </c>
      <c r="G116" s="60">
        <f t="shared" si="4"/>
        <v>121.27</v>
      </c>
      <c r="H116" s="63">
        <f t="shared" si="5"/>
        <v>121.27</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8538.3299999999963</v>
      </c>
      <c r="G1000" s="60"/>
      <c r="H1000" s="61">
        <f t="shared" ref="H1000:H1007" si="49">F1000*$E$14</f>
        <v>8538.3299999999963</v>
      </c>
    </row>
    <row r="1001" spans="1:8" s="62" customFormat="1">
      <c r="A1001" s="56" t="str">
        <f>'[2]Copy paste to Here'!T2</f>
        <v>SHIPPING HANDLING</v>
      </c>
      <c r="B1001" s="75"/>
      <c r="C1001" s="75"/>
      <c r="D1001" s="76"/>
      <c r="E1001" s="67"/>
      <c r="F1001" s="59">
        <f>Invoice!J122</f>
        <v>-3415.3319999999985</v>
      </c>
      <c r="G1001" s="60"/>
      <c r="H1001" s="61">
        <f t="shared" si="49"/>
        <v>-3415.3319999999985</v>
      </c>
    </row>
    <row r="1002" spans="1:8" s="62" customFormat="1" outlineLevel="1">
      <c r="A1002" s="56" t="str">
        <f>'[2]Copy paste to Here'!T3</f>
        <v>DISCOUNT</v>
      </c>
      <c r="B1002" s="75"/>
      <c r="C1002" s="75"/>
      <c r="D1002" s="76"/>
      <c r="E1002" s="67"/>
      <c r="F1002" s="59">
        <f>Invoice!J123</f>
        <v>0</v>
      </c>
      <c r="G1002" s="60"/>
      <c r="H1002" s="61">
        <f t="shared" si="49"/>
        <v>0</v>
      </c>
    </row>
    <row r="1003" spans="1:8" s="62" customFormat="1">
      <c r="A1003" s="56" t="str">
        <f>'[2]Copy paste to Here'!T4</f>
        <v>Total:</v>
      </c>
      <c r="B1003" s="75"/>
      <c r="C1003" s="75"/>
      <c r="D1003" s="76"/>
      <c r="E1003" s="67"/>
      <c r="F1003" s="59">
        <f>SUM(F1000:F1002)</f>
        <v>5122.9979999999978</v>
      </c>
      <c r="G1003" s="60"/>
      <c r="H1003" s="61">
        <f t="shared" si="49"/>
        <v>5122.9979999999978</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8538.3299999999963</v>
      </c>
    </row>
    <row r="1010" spans="1:8" s="21" customFormat="1">
      <c r="A1010" s="22"/>
      <c r="E1010" s="21" t="s">
        <v>182</v>
      </c>
      <c r="H1010" s="84">
        <f>(SUMIF($A$1000:$A$1008,"Total:",$H$1000:$H$1008))</f>
        <v>5122.9979999999978</v>
      </c>
    </row>
    <row r="1011" spans="1:8" s="21" customFormat="1">
      <c r="E1011" s="21" t="s">
        <v>183</v>
      </c>
      <c r="H1011" s="85">
        <f>H1013-H1012</f>
        <v>4787.8500000000004</v>
      </c>
    </row>
    <row r="1012" spans="1:8" s="21" customFormat="1">
      <c r="E1012" s="21" t="s">
        <v>184</v>
      </c>
      <c r="H1012" s="85">
        <f>ROUND((H1013*7)/107,2)</f>
        <v>335.15</v>
      </c>
    </row>
    <row r="1013" spans="1:8" s="21" customFormat="1">
      <c r="E1013" s="22" t="s">
        <v>185</v>
      </c>
      <c r="H1013" s="86">
        <f>ROUND((SUMIF($A$1000:$A$1008,"Total:",$H$1000:$H$1008)),2)</f>
        <v>5123</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99"/>
  <sheetViews>
    <sheetView workbookViewId="0">
      <selection activeCell="A5" sqref="A5"/>
    </sheetView>
  </sheetViews>
  <sheetFormatPr defaultRowHeight="15"/>
  <sheetData>
    <row r="1" spans="1:1">
      <c r="A1" s="2" t="s">
        <v>722</v>
      </c>
    </row>
    <row r="2" spans="1:1">
      <c r="A2" s="2" t="s">
        <v>586</v>
      </c>
    </row>
    <row r="3" spans="1:1">
      <c r="A3" s="2" t="s">
        <v>724</v>
      </c>
    </row>
    <row r="4" spans="1:1">
      <c r="A4" s="2" t="s">
        <v>726</v>
      </c>
    </row>
    <row r="5" spans="1:1">
      <c r="A5" s="2" t="s">
        <v>868</v>
      </c>
    </row>
    <row r="6" spans="1:1">
      <c r="A6" s="2" t="s">
        <v>731</v>
      </c>
    </row>
    <row r="7" spans="1:1">
      <c r="A7" s="2" t="s">
        <v>731</v>
      </c>
    </row>
    <row r="8" spans="1:1">
      <c r="A8" s="2" t="s">
        <v>734</v>
      </c>
    </row>
    <row r="9" spans="1:1">
      <c r="A9" s="2" t="s">
        <v>869</v>
      </c>
    </row>
    <row r="10" spans="1:1">
      <c r="A10" s="2" t="s">
        <v>869</v>
      </c>
    </row>
    <row r="11" spans="1:1">
      <c r="A11" s="2" t="s">
        <v>869</v>
      </c>
    </row>
    <row r="12" spans="1:1">
      <c r="A12" s="2" t="s">
        <v>737</v>
      </c>
    </row>
    <row r="13" spans="1:1">
      <c r="A13" s="2" t="s">
        <v>738</v>
      </c>
    </row>
    <row r="14" spans="1:1">
      <c r="A14" s="2" t="s">
        <v>740</v>
      </c>
    </row>
    <row r="15" spans="1:1">
      <c r="A15" s="2" t="s">
        <v>740</v>
      </c>
    </row>
    <row r="16" spans="1:1">
      <c r="A16" s="2" t="s">
        <v>742</v>
      </c>
    </row>
    <row r="17" spans="1:1">
      <c r="A17" s="2" t="s">
        <v>742</v>
      </c>
    </row>
    <row r="18" spans="1:1">
      <c r="A18" s="2" t="s">
        <v>744</v>
      </c>
    </row>
    <row r="19" spans="1:1">
      <c r="A19" s="2" t="s">
        <v>744</v>
      </c>
    </row>
    <row r="20" spans="1:1">
      <c r="A20" s="2" t="s">
        <v>746</v>
      </c>
    </row>
    <row r="21" spans="1:1">
      <c r="A21" s="2" t="s">
        <v>748</v>
      </c>
    </row>
    <row r="22" spans="1:1">
      <c r="A22" s="2" t="s">
        <v>668</v>
      </c>
    </row>
    <row r="23" spans="1:1">
      <c r="A23" s="2" t="s">
        <v>668</v>
      </c>
    </row>
    <row r="24" spans="1:1">
      <c r="A24" s="2" t="s">
        <v>751</v>
      </c>
    </row>
    <row r="25" spans="1:1">
      <c r="A25" s="2" t="s">
        <v>751</v>
      </c>
    </row>
    <row r="26" spans="1:1">
      <c r="A26" s="2" t="s">
        <v>753</v>
      </c>
    </row>
    <row r="27" spans="1:1">
      <c r="A27" s="2" t="s">
        <v>755</v>
      </c>
    </row>
    <row r="28" spans="1:1">
      <c r="A28" s="2" t="s">
        <v>618</v>
      </c>
    </row>
    <row r="29" spans="1:1">
      <c r="A29" s="2" t="s">
        <v>618</v>
      </c>
    </row>
    <row r="30" spans="1:1">
      <c r="A30" s="2" t="s">
        <v>758</v>
      </c>
    </row>
    <row r="31" spans="1:1">
      <c r="A31" s="2" t="s">
        <v>760</v>
      </c>
    </row>
    <row r="32" spans="1:1">
      <c r="A32" s="2" t="s">
        <v>762</v>
      </c>
    </row>
    <row r="33" spans="1:1">
      <c r="A33" s="2" t="s">
        <v>764</v>
      </c>
    </row>
    <row r="34" spans="1:1">
      <c r="A34" s="2" t="s">
        <v>764</v>
      </c>
    </row>
    <row r="35" spans="1:1">
      <c r="A35" s="2" t="s">
        <v>766</v>
      </c>
    </row>
    <row r="36" spans="1:1">
      <c r="A36" s="2" t="s">
        <v>768</v>
      </c>
    </row>
    <row r="37" spans="1:1">
      <c r="A37" s="2" t="s">
        <v>770</v>
      </c>
    </row>
    <row r="38" spans="1:1">
      <c r="A38" s="2" t="s">
        <v>772</v>
      </c>
    </row>
    <row r="39" spans="1:1">
      <c r="A39" s="2" t="s">
        <v>774</v>
      </c>
    </row>
    <row r="40" spans="1:1">
      <c r="A40" s="2" t="s">
        <v>776</v>
      </c>
    </row>
    <row r="41" spans="1:1">
      <c r="A41" s="2" t="s">
        <v>778</v>
      </c>
    </row>
    <row r="42" spans="1:1">
      <c r="A42" s="2" t="s">
        <v>780</v>
      </c>
    </row>
    <row r="43" spans="1:1">
      <c r="A43" s="2" t="s">
        <v>870</v>
      </c>
    </row>
    <row r="44" spans="1:1">
      <c r="A44" s="2" t="s">
        <v>871</v>
      </c>
    </row>
    <row r="45" spans="1:1">
      <c r="A45" s="2" t="s">
        <v>872</v>
      </c>
    </row>
    <row r="46" spans="1:1">
      <c r="A46" s="2" t="s">
        <v>788</v>
      </c>
    </row>
    <row r="47" spans="1:1">
      <c r="A47" s="2" t="s">
        <v>788</v>
      </c>
    </row>
    <row r="48" spans="1:1">
      <c r="A48" s="2" t="s">
        <v>788</v>
      </c>
    </row>
    <row r="49" spans="1:1">
      <c r="A49" s="2" t="s">
        <v>788</v>
      </c>
    </row>
    <row r="50" spans="1:1">
      <c r="A50" s="2" t="s">
        <v>789</v>
      </c>
    </row>
    <row r="51" spans="1:1">
      <c r="A51" s="2" t="s">
        <v>791</v>
      </c>
    </row>
    <row r="52" spans="1:1">
      <c r="A52" s="2" t="s">
        <v>793</v>
      </c>
    </row>
    <row r="53" spans="1:1">
      <c r="A53" s="2" t="s">
        <v>873</v>
      </c>
    </row>
    <row r="54" spans="1:1">
      <c r="A54" s="2" t="s">
        <v>874</v>
      </c>
    </row>
    <row r="55" spans="1:1">
      <c r="A55" s="2" t="s">
        <v>875</v>
      </c>
    </row>
    <row r="56" spans="1:1">
      <c r="A56" s="2" t="s">
        <v>876</v>
      </c>
    </row>
    <row r="57" spans="1:1">
      <c r="A57" s="2" t="s">
        <v>802</v>
      </c>
    </row>
    <row r="58" spans="1:1">
      <c r="A58" s="2" t="s">
        <v>804</v>
      </c>
    </row>
    <row r="59" spans="1:1">
      <c r="A59" s="2" t="s">
        <v>877</v>
      </c>
    </row>
    <row r="60" spans="1:1">
      <c r="A60" s="2" t="s">
        <v>878</v>
      </c>
    </row>
    <row r="61" spans="1:1">
      <c r="A61" s="2" t="s">
        <v>879</v>
      </c>
    </row>
    <row r="62" spans="1:1">
      <c r="A62" s="2" t="s">
        <v>811</v>
      </c>
    </row>
    <row r="63" spans="1:1">
      <c r="A63" s="2" t="s">
        <v>813</v>
      </c>
    </row>
    <row r="64" spans="1:1">
      <c r="A64" s="2" t="s">
        <v>813</v>
      </c>
    </row>
    <row r="65" spans="1:1">
      <c r="A65" s="2" t="s">
        <v>813</v>
      </c>
    </row>
    <row r="66" spans="1:1">
      <c r="A66" s="2" t="s">
        <v>880</v>
      </c>
    </row>
    <row r="67" spans="1:1">
      <c r="A67" s="2" t="s">
        <v>880</v>
      </c>
    </row>
    <row r="68" spans="1:1">
      <c r="A68" s="2" t="s">
        <v>817</v>
      </c>
    </row>
    <row r="69" spans="1:1">
      <c r="A69" s="2" t="s">
        <v>817</v>
      </c>
    </row>
    <row r="70" spans="1:1">
      <c r="A70" s="2" t="s">
        <v>817</v>
      </c>
    </row>
    <row r="71" spans="1:1">
      <c r="A71" s="2" t="s">
        <v>819</v>
      </c>
    </row>
    <row r="72" spans="1:1">
      <c r="A72" s="2" t="s">
        <v>821</v>
      </c>
    </row>
    <row r="73" spans="1:1">
      <c r="A73" s="2" t="s">
        <v>119</v>
      </c>
    </row>
    <row r="74" spans="1:1">
      <c r="A74" s="2" t="s">
        <v>825</v>
      </c>
    </row>
    <row r="75" spans="1:1">
      <c r="A75" s="2" t="s">
        <v>827</v>
      </c>
    </row>
    <row r="76" spans="1:1">
      <c r="A76" s="2" t="s">
        <v>829</v>
      </c>
    </row>
    <row r="77" spans="1:1">
      <c r="A77" s="2" t="s">
        <v>73</v>
      </c>
    </row>
    <row r="78" spans="1:1">
      <c r="A78" s="2" t="s">
        <v>832</v>
      </c>
    </row>
    <row r="79" spans="1:1">
      <c r="A79" s="2" t="s">
        <v>881</v>
      </c>
    </row>
    <row r="80" spans="1:1">
      <c r="A80" s="2" t="s">
        <v>882</v>
      </c>
    </row>
    <row r="81" spans="1:1">
      <c r="A81" s="2" t="s">
        <v>837</v>
      </c>
    </row>
    <row r="82" spans="1:1">
      <c r="A82" s="2" t="s">
        <v>839</v>
      </c>
    </row>
    <row r="83" spans="1:1">
      <c r="A83" s="2" t="s">
        <v>839</v>
      </c>
    </row>
    <row r="84" spans="1:1">
      <c r="A84" s="2" t="s">
        <v>883</v>
      </c>
    </row>
    <row r="85" spans="1:1">
      <c r="A85" s="2" t="s">
        <v>843</v>
      </c>
    </row>
    <row r="86" spans="1:1">
      <c r="A86" s="2" t="s">
        <v>845</v>
      </c>
    </row>
    <row r="87" spans="1:1">
      <c r="A87" s="2" t="s">
        <v>847</v>
      </c>
    </row>
    <row r="88" spans="1:1">
      <c r="A88" s="2" t="s">
        <v>847</v>
      </c>
    </row>
    <row r="89" spans="1:1">
      <c r="A89" s="2" t="s">
        <v>847</v>
      </c>
    </row>
    <row r="90" spans="1:1">
      <c r="A90" s="2" t="s">
        <v>849</v>
      </c>
    </row>
    <row r="91" spans="1:1">
      <c r="A91" s="2" t="s">
        <v>851</v>
      </c>
    </row>
    <row r="92" spans="1:1">
      <c r="A92" s="2" t="s">
        <v>851</v>
      </c>
    </row>
    <row r="93" spans="1:1">
      <c r="A93" s="2" t="s">
        <v>853</v>
      </c>
    </row>
    <row r="94" spans="1:1">
      <c r="A94" s="2" t="s">
        <v>855</v>
      </c>
    </row>
    <row r="95" spans="1:1">
      <c r="A95" s="2" t="s">
        <v>857</v>
      </c>
    </row>
    <row r="96" spans="1:1">
      <c r="A96" s="2" t="s">
        <v>859</v>
      </c>
    </row>
    <row r="97" spans="1:1">
      <c r="A97" s="2" t="s">
        <v>862</v>
      </c>
    </row>
    <row r="98" spans="1:1">
      <c r="A98" s="2" t="s">
        <v>864</v>
      </c>
    </row>
    <row r="99" spans="1:1">
      <c r="A99" s="2" t="s">
        <v>866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2024-01-10T05:01:12Z</cp:lastPrinted>
  <dcterms:created xsi:type="dcterms:W3CDTF">2009-06-02T18:56:54Z</dcterms:created>
  <dcterms:modified xsi:type="dcterms:W3CDTF">2024-01-10T05:01:15Z</dcterms:modified>
</cp:coreProperties>
</file>