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0899E85F-DE00-4CB9-B615-916FE5B2AF07}"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state="hidden"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Invoice!$A$1:$K$122</definedName>
    <definedName name="_xlnm.Print_Area" localSheetId="3">'Shipping Invoice'!$A$1:$L$114</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2" i="2" l="1"/>
  <c r="J111" i="2"/>
  <c r="K111" i="7"/>
  <c r="K112" i="7"/>
  <c r="E103" i="6"/>
  <c r="E97" i="6"/>
  <c r="E91" i="6"/>
  <c r="E85" i="6"/>
  <c r="E79" i="6"/>
  <c r="E73" i="6"/>
  <c r="E67" i="6"/>
  <c r="E61" i="6"/>
  <c r="E55" i="6"/>
  <c r="E49" i="6"/>
  <c r="E43" i="6"/>
  <c r="E37" i="6"/>
  <c r="E31" i="6"/>
  <c r="E25" i="6"/>
  <c r="E19" i="6"/>
  <c r="K14" i="7"/>
  <c r="K17" i="7"/>
  <c r="K10" i="7"/>
  <c r="I109" i="7"/>
  <c r="B108" i="7"/>
  <c r="I104" i="7"/>
  <c r="I98" i="7"/>
  <c r="I92" i="7"/>
  <c r="I86" i="7"/>
  <c r="B84" i="7"/>
  <c r="I82" i="7"/>
  <c r="I81" i="7"/>
  <c r="B80" i="7"/>
  <c r="I77" i="7"/>
  <c r="I76" i="7"/>
  <c r="I71" i="7"/>
  <c r="I70" i="7"/>
  <c r="I65" i="7"/>
  <c r="I64" i="7"/>
  <c r="I59" i="7"/>
  <c r="I58" i="7"/>
  <c r="I53" i="7"/>
  <c r="I52" i="7"/>
  <c r="I47" i="7"/>
  <c r="I46" i="7"/>
  <c r="I41" i="7"/>
  <c r="I40" i="7"/>
  <c r="I35" i="7"/>
  <c r="I34" i="7"/>
  <c r="I29" i="7"/>
  <c r="I28" i="7"/>
  <c r="I23" i="7"/>
  <c r="I22" i="7"/>
  <c r="N1" i="7"/>
  <c r="I103" i="7" s="1"/>
  <c r="N1" i="6"/>
  <c r="E104" i="6" s="1"/>
  <c r="F1002" i="6"/>
  <c r="F1001" i="6"/>
  <c r="D105" i="6"/>
  <c r="B109" i="7" s="1"/>
  <c r="K109" i="7" s="1"/>
  <c r="D104" i="6"/>
  <c r="D103" i="6"/>
  <c r="B107" i="7" s="1"/>
  <c r="D102" i="6"/>
  <c r="B106" i="7" s="1"/>
  <c r="D101" i="6"/>
  <c r="B105" i="7" s="1"/>
  <c r="D100" i="6"/>
  <c r="B104" i="7" s="1"/>
  <c r="D99" i="6"/>
  <c r="B103" i="7" s="1"/>
  <c r="D98" i="6"/>
  <c r="B102" i="7" s="1"/>
  <c r="D97" i="6"/>
  <c r="B101" i="7" s="1"/>
  <c r="D96" i="6"/>
  <c r="B100" i="7" s="1"/>
  <c r="D95" i="6"/>
  <c r="B99" i="7" s="1"/>
  <c r="D94" i="6"/>
  <c r="B98" i="7" s="1"/>
  <c r="D93" i="6"/>
  <c r="B97" i="7" s="1"/>
  <c r="D92" i="6"/>
  <c r="B96" i="7" s="1"/>
  <c r="D91" i="6"/>
  <c r="B95" i="7" s="1"/>
  <c r="D90" i="6"/>
  <c r="B94" i="7" s="1"/>
  <c r="D89" i="6"/>
  <c r="B93" i="7" s="1"/>
  <c r="D88" i="6"/>
  <c r="B92" i="7" s="1"/>
  <c r="D87" i="6"/>
  <c r="B91" i="7" s="1"/>
  <c r="D86" i="6"/>
  <c r="B90" i="7" s="1"/>
  <c r="D85" i="6"/>
  <c r="B89" i="7" s="1"/>
  <c r="D84" i="6"/>
  <c r="B88" i="7" s="1"/>
  <c r="D83" i="6"/>
  <c r="B87" i="7" s="1"/>
  <c r="D82" i="6"/>
  <c r="B86" i="7" s="1"/>
  <c r="D81" i="6"/>
  <c r="B85" i="7" s="1"/>
  <c r="D80" i="6"/>
  <c r="D79" i="6"/>
  <c r="B83" i="7" s="1"/>
  <c r="D78" i="6"/>
  <c r="B82" i="7" s="1"/>
  <c r="D77" i="6"/>
  <c r="B81" i="7" s="1"/>
  <c r="D76" i="6"/>
  <c r="D75" i="6"/>
  <c r="B79" i="7" s="1"/>
  <c r="D74" i="6"/>
  <c r="B78" i="7" s="1"/>
  <c r="D73" i="6"/>
  <c r="B77" i="7" s="1"/>
  <c r="D72" i="6"/>
  <c r="B76" i="7" s="1"/>
  <c r="D71" i="6"/>
  <c r="B75" i="7" s="1"/>
  <c r="D70" i="6"/>
  <c r="B74" i="7" s="1"/>
  <c r="D69" i="6"/>
  <c r="B73" i="7" s="1"/>
  <c r="D68" i="6"/>
  <c r="B72" i="7" s="1"/>
  <c r="D67" i="6"/>
  <c r="B71" i="7" s="1"/>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K29" i="7" s="1"/>
  <c r="D24" i="6"/>
  <c r="B28" i="7" s="1"/>
  <c r="D23" i="6"/>
  <c r="B27" i="7" s="1"/>
  <c r="D22" i="6"/>
  <c r="B26" i="7" s="1"/>
  <c r="D21" i="6"/>
  <c r="B25" i="7" s="1"/>
  <c r="D20" i="6"/>
  <c r="B24" i="7" s="1"/>
  <c r="D19" i="6"/>
  <c r="B23" i="7" s="1"/>
  <c r="K23" i="7" s="1"/>
  <c r="D18" i="6"/>
  <c r="B22" i="7" s="1"/>
  <c r="G3" i="6"/>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110" i="2" s="1"/>
  <c r="A1007" i="6"/>
  <c r="A1006" i="6"/>
  <c r="A1005" i="6"/>
  <c r="F1004" i="6"/>
  <c r="A1004" i="6"/>
  <c r="A1003" i="6"/>
  <c r="A1002" i="6"/>
  <c r="A1001" i="6"/>
  <c r="K72" i="7" l="1"/>
  <c r="K96" i="7"/>
  <c r="K103" i="7"/>
  <c r="I87" i="7"/>
  <c r="K87" i="7" s="1"/>
  <c r="I93" i="7"/>
  <c r="I99" i="7"/>
  <c r="I105" i="7"/>
  <c r="K26" i="7"/>
  <c r="K32" i="7"/>
  <c r="K38" i="7"/>
  <c r="K50" i="7"/>
  <c r="K62" i="7"/>
  <c r="K68" i="7"/>
  <c r="K74" i="7"/>
  <c r="K86" i="7"/>
  <c r="K92" i="7"/>
  <c r="K98" i="7"/>
  <c r="K104" i="7"/>
  <c r="I24" i="7"/>
  <c r="I30" i="7"/>
  <c r="K30" i="7" s="1"/>
  <c r="I36" i="7"/>
  <c r="I42" i="7"/>
  <c r="K42" i="7" s="1"/>
  <c r="I48" i="7"/>
  <c r="K48" i="7" s="1"/>
  <c r="I54" i="7"/>
  <c r="I60" i="7"/>
  <c r="K60" i="7" s="1"/>
  <c r="I66" i="7"/>
  <c r="K66" i="7" s="1"/>
  <c r="I72" i="7"/>
  <c r="I78" i="7"/>
  <c r="I83" i="7"/>
  <c r="I88" i="7"/>
  <c r="I94" i="7"/>
  <c r="I100" i="7"/>
  <c r="K100" i="7" s="1"/>
  <c r="I106" i="7"/>
  <c r="K39" i="7"/>
  <c r="K45" i="7"/>
  <c r="K51" i="7"/>
  <c r="K75" i="7"/>
  <c r="K81" i="7"/>
  <c r="K93" i="7"/>
  <c r="K99" i="7"/>
  <c r="K105" i="7"/>
  <c r="I25" i="7"/>
  <c r="K25" i="7" s="1"/>
  <c r="I31" i="7"/>
  <c r="K31" i="7" s="1"/>
  <c r="I37" i="7"/>
  <c r="K37" i="7" s="1"/>
  <c r="I43" i="7"/>
  <c r="I49" i="7"/>
  <c r="K49" i="7" s="1"/>
  <c r="I55" i="7"/>
  <c r="K55" i="7" s="1"/>
  <c r="I61" i="7"/>
  <c r="K61" i="7" s="1"/>
  <c r="I67" i="7"/>
  <c r="K67" i="7" s="1"/>
  <c r="I73" i="7"/>
  <c r="K73" i="7" s="1"/>
  <c r="I79" i="7"/>
  <c r="I84" i="7"/>
  <c r="K84" i="7" s="1"/>
  <c r="I89" i="7"/>
  <c r="K89" i="7" s="1"/>
  <c r="I95" i="7"/>
  <c r="K95" i="7" s="1"/>
  <c r="I101" i="7"/>
  <c r="K101" i="7" s="1"/>
  <c r="I107" i="7"/>
  <c r="K107" i="7" s="1"/>
  <c r="K22" i="7"/>
  <c r="K28" i="7"/>
  <c r="K34" i="7"/>
  <c r="K40" i="7"/>
  <c r="K46" i="7"/>
  <c r="K52" i="7"/>
  <c r="K58" i="7"/>
  <c r="K64" i="7"/>
  <c r="K70" i="7"/>
  <c r="K76" i="7"/>
  <c r="K82" i="7"/>
  <c r="K88" i="7"/>
  <c r="K94" i="7"/>
  <c r="K106" i="7"/>
  <c r="I26" i="7"/>
  <c r="I32" i="7"/>
  <c r="I38" i="7"/>
  <c r="I44" i="7"/>
  <c r="K44" i="7" s="1"/>
  <c r="I50" i="7"/>
  <c r="I56" i="7"/>
  <c r="K56" i="7" s="1"/>
  <c r="I62" i="7"/>
  <c r="I68" i="7"/>
  <c r="I74" i="7"/>
  <c r="I80" i="7"/>
  <c r="K80" i="7" s="1"/>
  <c r="I90" i="7"/>
  <c r="I96" i="7"/>
  <c r="I102" i="7"/>
  <c r="K102" i="7" s="1"/>
  <c r="I108" i="7"/>
  <c r="K24" i="7"/>
  <c r="K35" i="7"/>
  <c r="K41" i="7"/>
  <c r="K47" i="7"/>
  <c r="K53" i="7"/>
  <c r="K59" i="7"/>
  <c r="K65" i="7"/>
  <c r="K71" i="7"/>
  <c r="K77" i="7"/>
  <c r="K83" i="7"/>
  <c r="I27" i="7"/>
  <c r="K27" i="7" s="1"/>
  <c r="I33" i="7"/>
  <c r="K33" i="7" s="1"/>
  <c r="I39" i="7"/>
  <c r="I45" i="7"/>
  <c r="I51" i="7"/>
  <c r="I57" i="7"/>
  <c r="K57" i="7" s="1"/>
  <c r="I63" i="7"/>
  <c r="K63" i="7" s="1"/>
  <c r="I69" i="7"/>
  <c r="K69" i="7" s="1"/>
  <c r="I75" i="7"/>
  <c r="I85" i="7"/>
  <c r="K85" i="7" s="1"/>
  <c r="I91" i="7"/>
  <c r="K91" i="7" s="1"/>
  <c r="I97" i="7"/>
  <c r="K97" i="7" s="1"/>
  <c r="K108" i="7"/>
  <c r="K36" i="7"/>
  <c r="K54" i="7"/>
  <c r="K78" i="7"/>
  <c r="K90" i="7"/>
  <c r="K43" i="7"/>
  <c r="K79" i="7"/>
  <c r="E21" i="6"/>
  <c r="E27" i="6"/>
  <c r="E33" i="6"/>
  <c r="E39" i="6"/>
  <c r="E45" i="6"/>
  <c r="E51" i="6"/>
  <c r="E57" i="6"/>
  <c r="E63" i="6"/>
  <c r="E69" i="6"/>
  <c r="E75" i="6"/>
  <c r="E81" i="6"/>
  <c r="E87" i="6"/>
  <c r="E93" i="6"/>
  <c r="E99" i="6"/>
  <c r="E105" i="6"/>
  <c r="E22" i="6"/>
  <c r="E28" i="6"/>
  <c r="E34" i="6"/>
  <c r="E40" i="6"/>
  <c r="E46" i="6"/>
  <c r="E52" i="6"/>
  <c r="E58" i="6"/>
  <c r="E64" i="6"/>
  <c r="E70" i="6"/>
  <c r="E76" i="6"/>
  <c r="E82" i="6"/>
  <c r="E88" i="6"/>
  <c r="E94" i="6"/>
  <c r="E100" i="6"/>
  <c r="E23" i="6"/>
  <c r="E29" i="6"/>
  <c r="E35" i="6"/>
  <c r="E41" i="6"/>
  <c r="E47" i="6"/>
  <c r="E53" i="6"/>
  <c r="E59" i="6"/>
  <c r="E65" i="6"/>
  <c r="E71" i="6"/>
  <c r="E77" i="6"/>
  <c r="E83" i="6"/>
  <c r="E89" i="6"/>
  <c r="E95" i="6"/>
  <c r="E101" i="6"/>
  <c r="E18" i="6"/>
  <c r="E24" i="6"/>
  <c r="E30" i="6"/>
  <c r="E36" i="6"/>
  <c r="E42" i="6"/>
  <c r="E48" i="6"/>
  <c r="E54" i="6"/>
  <c r="E60" i="6"/>
  <c r="E66" i="6"/>
  <c r="E72" i="6"/>
  <c r="E78" i="6"/>
  <c r="E84" i="6"/>
  <c r="E90" i="6"/>
  <c r="E96" i="6"/>
  <c r="E102" i="6"/>
  <c r="E20" i="6"/>
  <c r="E26" i="6"/>
  <c r="E32" i="6"/>
  <c r="E38" i="6"/>
  <c r="E44" i="6"/>
  <c r="E50" i="6"/>
  <c r="E56" i="6"/>
  <c r="E62" i="6"/>
  <c r="E68" i="6"/>
  <c r="E74" i="6"/>
  <c r="E80" i="6"/>
  <c r="E86" i="6"/>
  <c r="E92" i="6"/>
  <c r="E98" i="6"/>
  <c r="J113" i="2"/>
  <c r="B110" i="7"/>
  <c r="M11" i="6"/>
  <c r="K110" i="7" l="1"/>
  <c r="K113"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16" i="2" s="1"/>
  <c r="I120" i="2" l="1"/>
  <c r="I118" i="2" s="1"/>
  <c r="I121" i="2"/>
  <c r="I119"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<sst xmlns="http://schemas.openxmlformats.org/spreadsheetml/2006/main" count="3126" uniqueCount="881">
  <si>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</si>
  <si>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</si>
  <si>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</si>
  <si>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</si>
  <si>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</si>
  <si>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</si>
  <si>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</si>
  <si>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</si>
  <si>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</si>
  <si>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</si>
  <si>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</si>
  <si>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</si>
  <si>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</si>
  <si>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</si>
  <si>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</si>
  <si>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</si>
  <si>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</si>
  <si>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</si>
  <si>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</si>
  <si>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</si>
  <si>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</si>
  <si>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</si>
  <si>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</si>
  <si>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</si>
  <si>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</si>
  <si>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</si>
  <si>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</si>
  <si>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</si>
  <si>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</si>
  <si>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</si>
  <si>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</si>
  <si>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</si>
  <si>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</si>
  <si>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</si>
  <si>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</si>
  <si>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</si>
  <si>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</si>
  <si>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</si>
  <si>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</si>
  <si>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</si>
  <si>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</si>
  <si>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</si>
  <si>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</si>
  <si>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</si>
  <si>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</si>
  <si>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</si>
  <si>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</si>
  <si>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</si>
  <si>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</si>
  <si>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</si>
  <si>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</si>
  <si>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</si>
  <si>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</si>
  <si>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</si>
  <si>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</si>
  <si>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</si>
  <si>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</si>
  <si>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</si>
  <si>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</si>
  <si>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</si>
  <si>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</si>
  <si>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</si>
  <si>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</si>
  <si>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</si>
  <si>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</si>
  <si>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</si>
  <si>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</si>
  <si>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</si>
  <si>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</si>
  <si>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</si>
  <si>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</si>
  <si>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</si>
  <si>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</si>
  <si>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</si>
  <si>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</si>
  <si>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</si>
  <si>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</si>
  <si>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</si>
  <si>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</si>
  <si>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</si>
  <si>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</si>
  <si>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</si>
  <si>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</si>
  <si>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</si>
  <si>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</si>
  <si>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</si>
  <si>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</si>
  <si>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</si>
  <si>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</si>
  <si>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</si>
  <si>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</si>
  <si>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</si>
  <si>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</si>
  <si>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</si>
  <si>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</si>
  <si>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</si>
  <si>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</si>
  <si>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</si>
  <si>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</si>
  <si>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</si>
  <si>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</si>
  <si>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</si>
  <si>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</si>
  <si>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</si>
  <si>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</si>
  <si>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</si>
  <si>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</si>
  <si>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</si>
  <si>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</si>
  <si>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</si>
  <si>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</si>
  <si>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</si>
  <si>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</si>
  <si>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</si>
  <si>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</si>
  <si>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</si>
  <si>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</si>
  <si>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</si>
  <si>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</si>
  <si>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</si>
  <si>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</si>
  <si>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</si>
  <si>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</si>
  <si>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</si>
  <si>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</si>
  <si>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</si>
  <si>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</si>
  <si>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</si>
  <si>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</si>
  <si>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</si>
  <si>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</si>
  <si>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</si>
  <si>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</si>
  <si>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</si>
  <si>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</si>
  <si>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</si>
  <si>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</si>
  <si>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</si>
  <si>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</si>
  <si>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</si>
  <si>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</si>
  <si>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</si>
  <si>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</si>
  <si>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</si>
  <si>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</si>
  <si>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</si>
  <si>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</si>
  <si>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</si>
  <si>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</si>
  <si>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</si>
  <si>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</si>
  <si>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</si>
  <si>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</si>
  <si>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</si>
  <si>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</si>
  <si>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</si>
  <si>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</si>
  <si>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</si>
  <si>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</si>
  <si>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</si>
  <si>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</si>
  <si>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</si>
  <si>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</si>
  <si>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</si>
  <si>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</si>
  <si>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</si>
  <si>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</si>
  <si>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</si>
  <si>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</si>
  <si>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</si>
  <si>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</si>
  <si>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</si>
  <si>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</si>
  <si>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</si>
  <si>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</si>
  <si>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</si>
  <si>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</si>
  <si>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</si>
  <si>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</si>
  <si>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</si>
  <si>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</si>
  <si>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</si>
  <si>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</si>
  <si>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</si>
  <si>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</si>
  <si>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</si>
  <si>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</si>
  <si>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</si>
  <si>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</si>
  <si>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</si>
  <si>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</si>
  <si>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</si>
  <si>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</si>
  <si>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</si>
  <si>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</si>
  <si>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</si>
  <si>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</si>
  <si>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</si>
  <si>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</si>
  <si>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</si>
  <si>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</si>
  <si>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</si>
  <si>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</si>
  <si>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</si>
  <si>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</si>
  <si>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</si>
  <si>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</si>
  <si>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</si>
  <si>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</si>
  <si>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</si>
  <si>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</si>
  <si>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</si>
  <si>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</si>
  <si>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</si>
  <si>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</si>
  <si>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</si>
  <si>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</si>
  <si>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</si>
  <si>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</si>
  <si>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</si>
  <si>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</si>
  <si>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</si>
  <si>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</si>
  <si>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</si>
  <si>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</si>
  <si>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</si>
  <si>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</si>
  <si>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</si>
  <si>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</si>
  <si>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</si>
  <si>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</si>
  <si>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</si>
  <si>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</si>
  <si>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</si>
  <si>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</si>
  <si>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</si>
  <si>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</si>
  <si>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</si>
  <si>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</si>
  <si>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</si>
  <si>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</si>
  <si>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</si>
  <si>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</si>
  <si>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</si>
  <si>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</si>
  <si>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</si>
  <si>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</si>
  <si>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</si>
  <si>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</si>
  <si>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</si>
  <si>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</si>
  <si>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</si>
  <si>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</si>
  <si>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</si>
  <si>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</si>
  <si>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</si>
  <si>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</si>
  <si>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</si>
  <si>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</si>
  <si>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</si>
  <si>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</si>
  <si>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</si>
  <si>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</si>
  <si>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</si>
  <si>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</si>
  <si>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</si>
  <si>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</si>
  <si>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</si>
  <si>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</si>
  <si>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</si>
  <si>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</si>
  <si>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</si>
  <si>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</si>
  <si>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</si>
  <si>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</si>
  <si>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</si>
  <si>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</si>
  <si>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</si>
  <si>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</si>
  <si>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</si>
  <si>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</si>
  <si>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</si>
  <si>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</si>
  <si>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</si>
  <si>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</si>
  <si>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</si>
  <si>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</si>
  <si>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</si>
  <si>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</si>
  <si>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</si>
  <si>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</si>
  <si>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</si>
  <si>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</si>
  <si>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</si>
  <si>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</si>
  <si>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</si>
  <si>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</si>
  <si>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</si>
  <si>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</si>
  <si>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</si>
  <si>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</si>
  <si>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</si>
  <si>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</si>
  <si>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</si>
  <si>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</si>
  <si>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</si>
  <si>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</si>
  <si>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</si>
  <si>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</si>
  <si>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</si>
  <si>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</si>
  <si>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</si>
  <si>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</si>
  <si>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</si>
  <si>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</si>
  <si>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</si>
  <si>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</si>
  <si>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</si>
  <si>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</si>
  <si>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</si>
  <si>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</si>
  <si>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</si>
  <si>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</si>
  <si>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</si>
  <si>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</si>
  <si>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</si>
  <si>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</si>
  <si>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</si>
  <si>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</si>
  <si>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</si>
  <si>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</si>
  <si>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</si>
  <si>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</si>
  <si>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</si>
  <si>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</si>
  <si>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</si>
  <si>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</si>
  <si>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</si>
  <si>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</si>
  <si>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</si>
  <si>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</si>
  <si>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</si>
  <si>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</si>
  <si>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</si>
  <si>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</si>
  <si>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</si>
  <si>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</si>
  <si>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</si>
  <si>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</si>
  <si>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</si>
  <si>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</si>
  <si>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</si>
  <si>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</si>
  <si>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</si>
  <si>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</si>
  <si>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</si>
  <si>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</si>
  <si>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</si>
  <si>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</si>
  <si>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</si>
  <si>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</si>
  <si>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</si>
  <si>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</si>
  <si>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</si>
  <si>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</si>
  <si>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</si>
  <si>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</si>
  <si>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</si>
  <si>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</si>
  <si>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</si>
  <si>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</si>
  <si>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</si>
  <si>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</si>
  <si>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</si>
  <si>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</si>
  <si>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</si>
  <si>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</si>
  <si>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</si>
  <si>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</si>
  <si>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</si>
  <si>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</si>
  <si>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</si>
  <si>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</si>
  <si>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</si>
  <si>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</si>
  <si>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</si>
  <si>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</si>
  <si>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</si>
  <si>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</si>
  <si>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</si>
  <si>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</si>
  <si>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</si>
  <si>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</si>
  <si>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</si>
  <si>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</si>
  <si>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</si>
  <si>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</si>
  <si>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</si>
  <si>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</si>
  <si>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</si>
  <si>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</si>
  <si>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</si>
  <si>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</si>
  <si>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</si>
  <si>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</si>
  <si>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</si>
  <si>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</si>
  <si>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</si>
  <si>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</si>
  <si>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</si>
  <si>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</si>
  <si>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</si>
  <si>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</si>
  <si>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</si>
  <si>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</si>
  <si>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</si>
  <si>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</si>
  <si>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</si>
  <si>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</si>
  <si>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</si>
  <si>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</si>
  <si>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</si>
  <si>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</si>
  <si>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</si>
  <si>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</si>
  <si>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</si>
  <si>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</si>
  <si>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</si>
  <si>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</si>
  <si>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</si>
  <si>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</si>
  <si>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</si>
  <si>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</si>
  <si>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</si>
  <si>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</si>
  <si>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</si>
  <si>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</si>
  <si>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</si>
  <si>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</si>
  <si>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</si>
  <si>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</si>
  <si>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</si>
  <si>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</si>
  <si>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</si>
  <si>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</si>
  <si>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</si>
  <si>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</si>
  <si>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</si>
  <si>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</si>
  <si>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</si>
  <si>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</si>
  <si>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</si>
  <si>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</si>
  <si>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</si>
  <si>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</si>
  <si>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</si>
  <si>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</si>
  <si>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</si>
  <si>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</si>
  <si>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</si>
  <si>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</si>
  <si>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</si>
  <si>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</si>
  <si>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</si>
  <si>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</si>
  <si>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</si>
  <si>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</si>
  <si>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</si>
  <si>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</si>
  <si>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</si>
  <si>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</si>
  <si>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</si>
  <si>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</si>
  <si>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</si>
  <si>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</si>
  <si>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</si>
  <si>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</si>
  <si>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</si>
  <si>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</si>
  <si>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</si>
  <si>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</si>
  <si>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</si>
  <si>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</si>
  <si>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</si>
  <si>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</si>
  <si>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</si>
  <si>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</si>
  <si>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</si>
  <si>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</si>
  <si>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</si>
  <si>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</si>
  <si>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</si>
  <si>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</si>
  <si>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</si>
  <si>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</si>
  <si>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</si>
  <si>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</si>
  <si>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</si>
  <si>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</si>
  <si>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</si>
  <si>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</si>
  <si>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</si>
  <si>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</si>
  <si>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</si>
  <si>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</si>
  <si>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</si>
  <si>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</si>
  <si>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</si>
  <si>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</si>
  <si>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</si>
  <si>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</si>
  <si>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</si>
  <si>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</si>
  <si>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</si>
  <si>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</si>
  <si>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</si>
  <si>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</si>
  <si>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</si>
  <si>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</si>
  <si>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</si>
  <si>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</si>
  <si>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</si>
  <si>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</si>
  <si>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</si>
  <si>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</si>
  <si>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</si>
  <si>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</si>
  <si>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</si>
  <si>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</si>
  <si>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</si>
  <si>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</si>
  <si>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</si>
  <si>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</si>
  <si>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</si>
  <si>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</si>
  <si>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</si>
  <si>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</si>
  <si>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</si>
  <si>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</si>
  <si>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</si>
  <si>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</si>
  <si>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</si>
  <si>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</si>
  <si>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</si>
  <si>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</si>
  <si>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</si>
  <si>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</si>
  <si>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</si>
  <si>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</si>
  <si>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</si>
  <si>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</si>
  <si>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</si>
  <si>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</si>
  <si>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</si>
  <si>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</si>
  <si>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</si>
  <si>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</si>
  <si>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</si>
  <si>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</si>
  <si>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</si>
  <si>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</si>
  <si>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</si>
  <si>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</si>
  <si>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</si>
  <si>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</si>
  <si>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</si>
  <si>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</si>
  <si>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</si>
  <si>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</si>
  <si>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</si>
  <si>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</si>
  <si>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</si>
  <si>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</si>
  <si>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</si>
  <si>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</si>
  <si>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</si>
  <si>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</si>
  <si>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</si>
  <si>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</si>
  <si>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</si>
  <si>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</si>
  <si>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</si>
  <si>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</si>
  <si>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</si>
  <si>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</si>
  <si>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</si>
  <si>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</si>
  <si>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</si>
  <si>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</si>
  <si>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</si>
  <si>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</si>
  <si>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</si>
  <si>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</si>
  <si>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</si>
  <si>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</si>
  <si>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</si>
  <si>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</si>
  <si>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</si>
  <si>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</si>
  <si>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</si>
  <si>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</si>
  <si>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</si>
  <si>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</si>
  <si>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</si>
  <si>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</si>
  <si>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</si>
  <si>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</si>
  <si>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</si>
  <si>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</si>
  <si>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</si>
  <si>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</si>
  <si>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</si>
  <si>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</si>
  <si>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</si>
  <si>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</si>
  <si>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</si>
  <si>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</si>
  <si>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</si>
  <si>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</si>
  <si>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</si>
  <si>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</si>
  <si>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</si>
  <si>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</si>
  <si>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</si>
  <si>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</si>
  <si>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</si>
  <si>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</si>
  <si>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</si>
  <si>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</si>
  <si>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</si>
  <si>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</si>
  <si>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</si>
  <si>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</si>
  <si>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</si>
  <si>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</si>
  <si>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</si>
  <si>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</si>
  <si>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</si>
  <si>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</si>
  <si>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</si>
  <si>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</si>
  <si>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</si>
  <si>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</si>
  <si>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</si>
  <si>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</si>
  <si>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</si>
  <si>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</si>
  <si>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</si>
  <si>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</si>
  <si>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</si>
  <si>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</si>
  <si>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</si>
  <si>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</si>
  <si>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</si>
  <si>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</si>
  <si>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</si>
  <si>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</si>
  <si>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</si>
  <si>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</si>
  <si>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</si>
  <si>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</si>
  <si>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</si>
  <si>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</si>
  <si>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</si>
  <si>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</si>
  <si>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</si>
  <si>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</si>
  <si>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</si>
  <si>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</si>
  <si>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</si>
  <si>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</si>
  <si>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</si>
  <si>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</si>
  <si>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</si>
  <si>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</si>
  <si>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</si>
  <si>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</si>
  <si>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</si>
  <si>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</si>
  <si>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</si>
  <si>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</si>
  <si>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</si>
  <si>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</si>
  <si>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</si>
  <si>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</si>
  <si>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</si>
  <si>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</si>
  <si>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</si>
  <si>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</si>
  <si>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</si>
  <si>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</si>
  <si>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</si>
  <si>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</si>
  <si>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</si>
  <si>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</si>
  <si>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</si>
  <si>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</si>
  <si>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</si>
  <si>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</si>
  <si>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</si>
  <si>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</si>
  <si>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</si>
  <si>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</si>
  <si>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</si>
  <si>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</si>
  <si>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</si>
  <si>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</si>
  <si>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</si>
  <si>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</si>
  <si>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</si>
  <si>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</si>
  <si>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</si>
  <si>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</si>
  <si>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</si>
  <si>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</si>
  <si>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</si>
  <si>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jssourcings</t>
  </si>
  <si>
    <t>Sam4 Kong4</t>
  </si>
  <si>
    <t>Bang Rak 152 Chartered Square Building</t>
  </si>
  <si>
    <t>10500 Bangkok</t>
  </si>
  <si>
    <t>Tel: +66 0967325866</t>
  </si>
  <si>
    <t>Email: jssourcings4@gmail.com</t>
  </si>
  <si>
    <t>ABBSA</t>
  </si>
  <si>
    <t>Color: Purple</t>
  </si>
  <si>
    <t>ANBBC25</t>
  </si>
  <si>
    <t>Bio - Flex nose bone, 20g (0.8mm) with a 2.5mm round top with bezel set SwarovskiⓇ crystal</t>
  </si>
  <si>
    <t>ANSBC25</t>
  </si>
  <si>
    <t>Bio - Flex nose stud, 20g (0.8mm) with a 2.5mm round top with bezel set SwarovskiⓇ crystal</t>
  </si>
  <si>
    <t>ASPG</t>
  </si>
  <si>
    <t>Gauge: 10mm</t>
  </si>
  <si>
    <t>Solid acrylic double flared plug</t>
  </si>
  <si>
    <t>BB18B3</t>
  </si>
  <si>
    <t>Color: High Polish</t>
  </si>
  <si>
    <t>PVD plated 316L steel eyebrow barbell, 18g (1mm) with two 3mm balls</t>
  </si>
  <si>
    <t>BBETB</t>
  </si>
  <si>
    <t>Anodized surgical steel eyebrow or helix barbell, 16g (1.2mm) with two 3mm balls</t>
  </si>
  <si>
    <t>316L steel Industrial barbell, 14g (1.6mm) with two 5mm balls</t>
  </si>
  <si>
    <t>BBITBXL</t>
  </si>
  <si>
    <t>Extra long PVD plated surgical steel industrial barbell, 14g (1.6mm) with two 5mm balls</t>
  </si>
  <si>
    <t>BBITTB</t>
  </si>
  <si>
    <t>Rose gold PVD plated surgical steel industrial Barbell, 14g (1.6mm) with two 5mm balls</t>
  </si>
  <si>
    <t>BCR16</t>
  </si>
  <si>
    <t>316L Surgical steel ball closure ring, 16g (1.2mm) with a 3mm ball</t>
  </si>
  <si>
    <t>BCR16G</t>
  </si>
  <si>
    <t>316L Surgical steel ball closure ring, 16g (1.2mm) with a 4mm ball</t>
  </si>
  <si>
    <t>BCRT18</t>
  </si>
  <si>
    <t>Black PVD plated surgical steel ball closure ring, 18g (1mm) with 3mm ball</t>
  </si>
  <si>
    <t>BCRT20</t>
  </si>
  <si>
    <t>Black PVD plated surgical steel ball closure ring, 20g (0.8mm) with 3mm ball</t>
  </si>
  <si>
    <t>BDTE14</t>
  </si>
  <si>
    <t>Anodized surgical steel Industrial heart beat barbell, 14g (1.6mm) with two 5mm balls</t>
  </si>
  <si>
    <t>BN18B3</t>
  </si>
  <si>
    <t>PVD plated 316L steel eyebrow banana, 18g (1mm) with two 3mm balls</t>
  </si>
  <si>
    <t>BN18CN3</t>
  </si>
  <si>
    <t>Surgical steel eyebrow banana, 18g (1mm) with two 3mm cones</t>
  </si>
  <si>
    <t>316L steel belly banana, 14g (1.6m) with a 8mm and a 5mm bezel set jewel ball using original Czech Preciosa crystals.</t>
  </si>
  <si>
    <t>BNE20B</t>
  </si>
  <si>
    <t>Surgical steel eyebrow banana, 20g (0.8mm) with two 3mm balls</t>
  </si>
  <si>
    <t>BNEBIN</t>
  </si>
  <si>
    <t>Surgical steel eyebrow banana, 16g (1.2mm) with two internally threaded 3mm balls</t>
  </si>
  <si>
    <t>BNETTB5</t>
  </si>
  <si>
    <t>Rose gold PVD plated 316L steel eyebrow banana, 16g (1.2mm) with two 5mm balls</t>
  </si>
  <si>
    <t>BNGIN</t>
  </si>
  <si>
    <t>Surgical steel belly banana, 14g (1.6mm) with internally threaded upper 5mm and lower 8mm plain steel balls</t>
  </si>
  <si>
    <t>BNOCC</t>
  </si>
  <si>
    <t>BNT2DI</t>
  </si>
  <si>
    <t>Anodized 316L steel eyebrow banana, 16g (1.2mm) with two 3mm dice</t>
  </si>
  <si>
    <t>BNTB5S</t>
  </si>
  <si>
    <t>Anodized surgical steel eyebrow banana, 16g (1.2mm) with two 5mm balls</t>
  </si>
  <si>
    <t>CB18B3</t>
  </si>
  <si>
    <t>Surgical steel circular barbell, 18g (1mm) with two 3mm balls</t>
  </si>
  <si>
    <t>CB18CN3</t>
  </si>
  <si>
    <t>Surgical steel circular barbell, 18g (1mm) with two 3mm cones</t>
  </si>
  <si>
    <t>CB20B</t>
  </si>
  <si>
    <t>Surgical steel circular barbell, 20g (0.8mm) with two 3mm balls</t>
  </si>
  <si>
    <t>CB20CN</t>
  </si>
  <si>
    <t>Surgical steel circular barbell, 20g (0.8mm) with two 3mm cones</t>
  </si>
  <si>
    <t>CBETTB</t>
  </si>
  <si>
    <t>Rose gold PVD plated surgical steel circular barbell, 16g (1.2mm) with two 3mm balls</t>
  </si>
  <si>
    <t>CBETTCN</t>
  </si>
  <si>
    <t>Rose gold PVD plated surgical steel circular barbell, 16g (1.2mm) with two 3mm cones</t>
  </si>
  <si>
    <t>EBRT</t>
  </si>
  <si>
    <t>FBNEVB</t>
  </si>
  <si>
    <t>Bioflex eyebrow banana, 16g (1.2mm) with two 3mm balls</t>
  </si>
  <si>
    <t>LBCZIN</t>
  </si>
  <si>
    <t>Length: 6mm with 5mm top part</t>
  </si>
  <si>
    <t>Internally threaded 316L steel labret, 16g (1.2mm) with a upper 2 -5mm prong set round CZ stone (attachments are made from surgical steel)</t>
  </si>
  <si>
    <t>LBIB</t>
  </si>
  <si>
    <t>Bio flexible labret, 16g (1.2mm) with a 3mm push in steel ball</t>
  </si>
  <si>
    <t>LBICN</t>
  </si>
  <si>
    <t>Bio flexible labret, 16g (1.2mm) with a 3mm push in steel cone</t>
  </si>
  <si>
    <t>LBIJ</t>
  </si>
  <si>
    <t>Clear bio flexible labret, 16g (1.2mm) with a 316L steel push in 2mm flat jewel ball top</t>
  </si>
  <si>
    <t>LBIRC</t>
  </si>
  <si>
    <t>Surgical steel internally threaded labret, 16g (1.2mm) with bezel set jewel flat head sized 1.5mm to 4mm for triple tragus piercings</t>
  </si>
  <si>
    <t>LBISAB25</t>
  </si>
  <si>
    <t>Clear bio flexible labret, 16g (1.2mm) with a push in 2.5mm solid color acrylic ball</t>
  </si>
  <si>
    <t>LBIVB3</t>
  </si>
  <si>
    <t>Bio flexible labret, 16g (1.2mm) with a push in 3mm acrylic UV ball</t>
  </si>
  <si>
    <t>LBRT16</t>
  </si>
  <si>
    <t>16g Flexible acrylic labret retainer with push in disc</t>
  </si>
  <si>
    <t>LBTB3</t>
  </si>
  <si>
    <t>Premium PVD plated surgical steel labret, 16g (1.2mm) with a 3mm ball</t>
  </si>
  <si>
    <t>LBTCN4S</t>
  </si>
  <si>
    <t>Anodized surgical steel labret, 16g (1.2mm) with a 4mm cone</t>
  </si>
  <si>
    <t>NBRTD</t>
  </si>
  <si>
    <t>Gauge: 0.8mm</t>
  </si>
  <si>
    <t>Clear acrylic flexible nose bone retainer, 22g (0.6mm) and 20g (0.8mm) with 2mm flat disk shaped top</t>
  </si>
  <si>
    <t>NSTC</t>
  </si>
  <si>
    <t>Anodized surgical steel nose screw, 20g (0.8mm) with 2mm round crystal tops</t>
  </si>
  <si>
    <t>SEGH18</t>
  </si>
  <si>
    <t>High polished surgical steel hinged segment ring, 18g (1.0mm)</t>
  </si>
  <si>
    <t>SIPG</t>
  </si>
  <si>
    <t>Gauge: 8mm</t>
  </si>
  <si>
    <t>Silicone double flared solid plug retainer</t>
  </si>
  <si>
    <t>SNBBT</t>
  </si>
  <si>
    <t>Anodized surgical steel nose bone, 20g (0.8mm) with 2mm ball shaped top</t>
  </si>
  <si>
    <t>SP18B3</t>
  </si>
  <si>
    <t>Surgical steel spiral, 18g (1mm) with two 3mm balls</t>
  </si>
  <si>
    <t>SP18CN3</t>
  </si>
  <si>
    <t>Surgical steel spiral, 18g (1mm) with two 3mm cones</t>
  </si>
  <si>
    <t>SPG</t>
  </si>
  <si>
    <t>Gauge: 6mm</t>
  </si>
  <si>
    <t>High polished surgical steel single flesh tunnel with rubber O-ring</t>
  </si>
  <si>
    <t>UCBEB</t>
  </si>
  <si>
    <t>Titanium G23 circular barbell, 16g (1.2mm) with two 3mm balls</t>
  </si>
  <si>
    <t>ULB4S</t>
  </si>
  <si>
    <t>Titanium G23 labret, 16g (1.2mm) with a 4mm ball</t>
  </si>
  <si>
    <t>ULBB3</t>
  </si>
  <si>
    <t>Titanium G23 labret, 16g (1.2mm) with a 3mm ball</t>
  </si>
  <si>
    <t>ULCN4S</t>
  </si>
  <si>
    <t>Titanium G23 labret, 16g (1.2mm) with a 4mm cone</t>
  </si>
  <si>
    <t>XABB14G</t>
  </si>
  <si>
    <t>Pack of 10 pcs. of bioflex barbell posts with external threading, 14g (1.6mm)</t>
  </si>
  <si>
    <t>XABN16G</t>
  </si>
  <si>
    <t>Pack of 10 pcs. of bioflex banana posts with external threading, 16g (1.2mm)</t>
  </si>
  <si>
    <t>XABUVB3</t>
  </si>
  <si>
    <t>Set of 10 pcs. of 3mm AB coated acrylic balls with 16g (1.2mm) threading</t>
  </si>
  <si>
    <t>XAJB3</t>
  </si>
  <si>
    <t>Pack of 10 pcs. of 3mm Bio-Flex balls with bezel set crystal with 1.2mm threading (16g)</t>
  </si>
  <si>
    <t>XALB16G</t>
  </si>
  <si>
    <t>Pack of 10 pcs. of Flexible acrylic labret with external threading, 16g (1.2mm)</t>
  </si>
  <si>
    <t>XJB3</t>
  </si>
  <si>
    <t>Pack of 10 pcs. of 3mm high polished surgical steel balls with bezel set crystal and with 1.2mm (16g) threading</t>
  </si>
  <si>
    <t>XJB4</t>
  </si>
  <si>
    <t>Pack of 10 pcs. of 4mm high polished surgical steel balls with bezel set crystal and with 1.6mm (14g) threading</t>
  </si>
  <si>
    <t>XSAB3</t>
  </si>
  <si>
    <t>Set of 10 pcs. of 3mm acrylic ball in solid colors with 16g (1.2mm) threading</t>
  </si>
  <si>
    <t>XSAB4</t>
  </si>
  <si>
    <t>Color: Pink</t>
  </si>
  <si>
    <t>Set of 10 pcs. of 4mm acrylic ball in solid colors with 14g (1.6mm) threading</t>
  </si>
  <si>
    <t>XSACN3</t>
  </si>
  <si>
    <t>Set of 10 pcs. of 3mm solid color acrylic cones with 16g (1.2mm) threading</t>
  </si>
  <si>
    <t>XTBN16G</t>
  </si>
  <si>
    <t>Pack of 10 pcs. of anodized 316L steel eyebrow banana post - threading 1.2mm (16g) - length 6mm - 16mm</t>
  </si>
  <si>
    <t>XUVB3</t>
  </si>
  <si>
    <t>Set of 10 pcs. of 3mm acrylic UV balls with 16g (1.2mm) threading</t>
  </si>
  <si>
    <t>XUVCN3</t>
  </si>
  <si>
    <t>Set of 10 pcs. of 3mm acrylic UV cones with 16g (1.2mm) threading</t>
  </si>
  <si>
    <t>ASPG00</t>
  </si>
  <si>
    <t>BBINDX14A</t>
  </si>
  <si>
    <t>LBCZIN5</t>
  </si>
  <si>
    <t>LBIRC3</t>
  </si>
  <si>
    <t>SIPG0</t>
  </si>
  <si>
    <t>SPG2</t>
  </si>
  <si>
    <t>Seven Thousand Six Hundred Seventy Three and 21 cents THB</t>
  </si>
  <si>
    <t>Flexible acrylic tongue barbell, 14g (1.6mm) with 6mm solid colored acrylic balls - length 5/8'' (16mm)</t>
  </si>
  <si>
    <t>Clear bio flexible belly banana, 14g (1.6mm) with a 5mm and a 10mm jewel ball - length 5/8'' (16mm) ''cut to fit to your size''</t>
  </si>
  <si>
    <t>Bio flexible eyebrow retainer, 16g (1.2mm) - length 1/4'' to 1/2'' (6mm to 12mm)</t>
  </si>
  <si>
    <t>Exchange Rate THB-THB</t>
  </si>
  <si>
    <t>Sunny</t>
  </si>
  <si>
    <t>JS Sourcings</t>
  </si>
  <si>
    <t>Sam Kong</t>
  </si>
  <si>
    <t xml:space="preserve">30/F Room 30-01 / S-01 152 </t>
  </si>
  <si>
    <t>30/F Room 30-01 / S-01 152</t>
  </si>
  <si>
    <t>Chartered Square Building</t>
  </si>
  <si>
    <r>
      <t xml:space="preserve">40% Discount as per </t>
    </r>
    <r>
      <rPr>
        <b/>
        <sz val="10"/>
        <color theme="1"/>
        <rFont val="Arial"/>
        <family val="2"/>
      </rPr>
      <t>Platinum Membership</t>
    </r>
    <r>
      <rPr>
        <sz val="10"/>
        <color theme="1"/>
        <rFont val="Arial"/>
        <family val="2"/>
      </rPr>
      <t>:</t>
    </r>
  </si>
  <si>
    <t>Pick up at the Shop:</t>
  </si>
  <si>
    <t>Four Thousand One Hundred Sixty Nine and 21 cents THB</t>
  </si>
  <si>
    <t xml:space="preserve">Credit 90 Days from the day order is picked up. </t>
  </si>
  <si>
    <t>Due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</si>
</sst>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71">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xf numFmtId="0" fontId="5" fillId="0" borderId="0"/>
    <xf numFmtId="0" fontId="8"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cellStyleXfs>
  <cellXfs count="163">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1" fontId="4" fillId="2" borderId="8" xfId="0" applyNumberFormat="1" applyFont="1" applyFill="1" applyBorder="1" applyAlignment="1">
      <alignment vertical="center"/>
    </xf>
    <xf numFmtId="1" fontId="4" fillId="2" borderId="7" xfId="0" applyNumberFormat="1" applyFont="1" applyFill="1" applyBorder="1" applyAlignment="1">
      <alignment vertical="center"/>
    </xf>
    <xf numFmtId="165" fontId="40" fillId="2" borderId="7" xfId="78" applyNumberFormat="1" applyFont="1" applyFill="1" applyBorder="1" applyAlignment="1">
      <alignment horizontal="center" vertical="center"/>
    </xf>
    <xf numFmtId="1" fontId="21" fillId="2" borderId="6" xfId="78" applyNumberFormat="1" applyFont="1" applyFill="1" applyBorder="1" applyAlignment="1">
      <alignment horizontal="center" vertical="center"/>
    </xf>
    <xf numFmtId="1" fontId="4" fillId="2" borderId="3" xfId="0" applyNumberFormat="1" applyFont="1" applyFill="1" applyBorder="1" applyAlignment="1">
      <alignment vertical="center"/>
    </xf>
    <xf numFmtId="1" fontId="4" fillId="2" borderId="2" xfId="0" applyNumberFormat="1" applyFont="1" applyFill="1" applyBorder="1" applyAlignment="1">
      <alignment vertical="center"/>
    </xf>
    <xf numFmtId="1" fontId="21" fillId="2" borderId="2" xfId="78" applyNumberFormat="1" applyFont="1" applyFill="1" applyBorder="1" applyAlignment="1">
      <alignment vertical="center"/>
    </xf>
    <xf numFmtId="1" fontId="21" fillId="2" borderId="1" xfId="78" applyNumberFormat="1" applyFont="1" applyFill="1" applyBorder="1" applyAlignment="1">
      <alignment vertical="center"/>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5371">
    <cellStyle name="Comma 2" xfId="7" xr:uid="{3FA010F9-BAAF-4BAC-A992-F33A9D27F036}"/>
    <cellStyle name="Comma 2 2" xfId="4430" xr:uid="{80FA9ABF-E6AE-473C-ABBC-822E7EF18E0C}"/>
    <cellStyle name="Comma 2 2 2" xfId="4755" xr:uid="{69BBA139-7761-489B-9221-4F5E7B3540E4}"/>
    <cellStyle name="Comma 2 2 2 2" xfId="5326" xr:uid="{96AFA940-74AF-45D5-93A3-3948771E9AC0}"/>
    <cellStyle name="Comma 2 2 3" xfId="4591" xr:uid="{268BDE02-6A0B-4207-A65E-9C6B40FDEE11}"/>
    <cellStyle name="Comma 2 2 4" xfId="5352" xr:uid="{073B8D30-852C-40E3-8349-3837484774F0}"/>
    <cellStyle name="Comma 2 2 5" xfId="5366" xr:uid="{4E93DA85-6DF7-4EEE-A7E5-6AE92000861E}"/>
    <cellStyle name="Comma 3" xfId="4318" xr:uid="{1BC0EB02-2A85-4EA7-8E8B-BCC8CDF48712}"/>
    <cellStyle name="Comma 3 2" xfId="4432" xr:uid="{036A502C-B39A-4CE4-A7EF-BC2F7CAFA734}"/>
    <cellStyle name="Comma 3 2 2" xfId="4756" xr:uid="{4C510F09-7A10-4692-9C03-E599404356C2}"/>
    <cellStyle name="Comma 3 2 2 2" xfId="5327" xr:uid="{F5E4A7F2-3363-4993-B258-EAB37B3610C8}"/>
    <cellStyle name="Comma 3 2 3" xfId="5325" xr:uid="{D44FD4D2-EFB8-441E-9A9D-93179D0C116F}"/>
    <cellStyle name="Comma 3 2 4" xfId="5353" xr:uid="{9623B459-7555-407D-8187-2DEE52D77700}"/>
    <cellStyle name="Comma 3 2 5" xfId="5367" xr:uid="{F1EDDC1F-7C72-4B43-8031-08709748F543}"/>
    <cellStyle name="Currency 10" xfId="8" xr:uid="{40D18AD4-D3BC-4A9E-AE63-CD1550663BE1}"/>
    <cellStyle name="Currency 10 2" xfId="9" xr:uid="{A60DB287-FF50-407B-B6E3-30FE13C02B9E}"/>
    <cellStyle name="Currency 10 2 2" xfId="203" xr:uid="{6051FCE9-C56C-46A9-8497-C95659A06477}"/>
    <cellStyle name="Currency 10 2 2 2" xfId="4616" xr:uid="{0F6BC8CA-21B0-44DD-B84F-0C8365F091AF}"/>
    <cellStyle name="Currency 10 2 3" xfId="4511" xr:uid="{F3622BDE-0ABF-4C7A-8E92-A9BFF35DAD62}"/>
    <cellStyle name="Currency 10 3" xfId="10" xr:uid="{D88F7EAA-EE80-4FDD-8485-2E1C14185572}"/>
    <cellStyle name="Currency 10 3 2" xfId="204" xr:uid="{F184BC2B-1324-4F2A-9FB5-5A694EE55995}"/>
    <cellStyle name="Currency 10 3 2 2" xfId="4617" xr:uid="{658F5402-4737-4243-A8F5-41E17789BBE0}"/>
    <cellStyle name="Currency 10 3 3" xfId="4512" xr:uid="{D4D8635E-C80F-476C-A050-DAB5D720FCEA}"/>
    <cellStyle name="Currency 10 4" xfId="205" xr:uid="{0CD6B98A-3833-4A77-BB16-86E0B88EDEEE}"/>
    <cellStyle name="Currency 10 4 2" xfId="4618" xr:uid="{3F357F0F-5780-4A33-947F-A3606A9074E3}"/>
    <cellStyle name="Currency 10 5" xfId="4437" xr:uid="{23A04480-E5CA-4BBB-B313-B30E2FC6732C}"/>
    <cellStyle name="Currency 10 6" xfId="4510" xr:uid="{A28E93F5-7AD4-44C9-9E3A-0A70A5EBFD8A}"/>
    <cellStyle name="Currency 11" xfId="11" xr:uid="{E84838B5-922B-466C-B312-87AC7D43998B}"/>
    <cellStyle name="Currency 11 2" xfId="12" xr:uid="{D87D0402-EFB6-494F-9149-D35ADCA236D0}"/>
    <cellStyle name="Currency 11 2 2" xfId="206" xr:uid="{1A3BE606-1B50-40C8-8201-13DD4254662C}"/>
    <cellStyle name="Currency 11 2 2 2" xfId="4619" xr:uid="{A29D294B-C5C0-431D-924B-BC4E2179A31A}"/>
    <cellStyle name="Currency 11 2 3" xfId="4514" xr:uid="{68FCA6C9-A33B-440E-B96E-9F082F74AFE6}"/>
    <cellStyle name="Currency 11 3" xfId="13" xr:uid="{B17F5CF1-C5DA-40A6-93B9-513B087F4DA9}"/>
    <cellStyle name="Currency 11 3 2" xfId="207" xr:uid="{A1771816-0C0D-449A-9BF7-85648B82D2A0}"/>
    <cellStyle name="Currency 11 3 2 2" xfId="4620" xr:uid="{21FA378C-3CE9-4DB6-A761-70E0452905E7}"/>
    <cellStyle name="Currency 11 3 3" xfId="4515" xr:uid="{E7D784A5-5DA1-4445-9587-9EBF23E33539}"/>
    <cellStyle name="Currency 11 4" xfId="208" xr:uid="{AF37F8F5-1E54-49A7-ABEA-7BE6B0773880}"/>
    <cellStyle name="Currency 11 4 2" xfId="4621" xr:uid="{5B6DBB69-9410-4E23-9B32-3FCA0BBBC8E4}"/>
    <cellStyle name="Currency 11 5" xfId="4319" xr:uid="{52412F53-F1A3-4F50-87FF-1D2A0285FD36}"/>
    <cellStyle name="Currency 11 5 2" xfId="4438" xr:uid="{CC4809D1-B430-4E45-8CCE-E402E34C0F36}"/>
    <cellStyle name="Currency 11 5 3" xfId="4720" xr:uid="{C9CFD0D5-E386-4164-9F55-8FD1D0437F9D}"/>
    <cellStyle name="Currency 11 5 3 2" xfId="5315" xr:uid="{40088401-3C8F-451F-B991-680DBB62EAC8}"/>
    <cellStyle name="Currency 11 5 3 3" xfId="4757" xr:uid="{F4FC52A1-A10C-47D0-97AA-61321E88883A}"/>
    <cellStyle name="Currency 11 5 4" xfId="4697" xr:uid="{42E7A153-CAD1-42D2-9DCC-6B556797E95A}"/>
    <cellStyle name="Currency 11 6" xfId="4513" xr:uid="{30C18849-CE63-4085-86FE-C29A04C36EEF}"/>
    <cellStyle name="Currency 12" xfId="14" xr:uid="{D7377E56-E140-45D0-BB9B-D5E323A7D611}"/>
    <cellStyle name="Currency 12 2" xfId="15" xr:uid="{8FD86C8D-3E94-45AF-A994-0A5DDC71C8E1}"/>
    <cellStyle name="Currency 12 2 2" xfId="209" xr:uid="{72321802-CBED-4EB4-B9B1-F3BAE95360D5}"/>
    <cellStyle name="Currency 12 2 2 2" xfId="4622" xr:uid="{2AAD8418-2D9A-4199-B049-2A75A553FA7A}"/>
    <cellStyle name="Currency 12 2 3" xfId="4517" xr:uid="{C5A6595A-9050-4FBA-8E36-01B84683E294}"/>
    <cellStyle name="Currency 12 3" xfId="210" xr:uid="{50D8FC7B-95D3-4DD5-A484-F7514768105C}"/>
    <cellStyle name="Currency 12 3 2" xfId="4623" xr:uid="{131E2ED1-F91D-4A33-9C1B-B88C97B7B581}"/>
    <cellStyle name="Currency 12 4" xfId="4516" xr:uid="{E54B76BE-3BBC-4006-8918-771573A2B5CF}"/>
    <cellStyle name="Currency 13" xfId="16" xr:uid="{7F83649B-1970-482E-8035-623DB3E91AEA}"/>
    <cellStyle name="Currency 13 2" xfId="4321" xr:uid="{F5A045F3-9057-434E-AB39-630C7FFBF2AD}"/>
    <cellStyle name="Currency 13 3" xfId="4322" xr:uid="{A7F6F1EB-8999-4193-8020-AE81E7E8F295}"/>
    <cellStyle name="Currency 13 3 2" xfId="4759" xr:uid="{3AF5880D-20E8-4A7A-837F-E93EAF50A4BB}"/>
    <cellStyle name="Currency 13 4" xfId="4320" xr:uid="{3CA7F5C8-E93F-460C-80B0-39B18CB06908}"/>
    <cellStyle name="Currency 13 5" xfId="4758" xr:uid="{61BADE1F-4D2A-44F2-9AF4-C8DF0A69FDD9}"/>
    <cellStyle name="Currency 14" xfId="17" xr:uid="{162C65BB-556D-4A49-84A3-413D7B3A3F00}"/>
    <cellStyle name="Currency 14 2" xfId="211" xr:uid="{D354F40A-16EA-4B01-B20F-7732CFC294F9}"/>
    <cellStyle name="Currency 14 2 2" xfId="4624" xr:uid="{99308FB2-BFD7-40E0-98D3-6963D45D0DBB}"/>
    <cellStyle name="Currency 14 3" xfId="4518" xr:uid="{7CF56BD8-C265-43C4-984B-CE2058555A05}"/>
    <cellStyle name="Currency 15" xfId="4414" xr:uid="{B307272B-80F7-4156-AB1C-B991862FE665}"/>
    <cellStyle name="Currency 15 2" xfId="5358" xr:uid="{56A3C06F-23A6-4011-B1BE-169FBE2C1B5E}"/>
    <cellStyle name="Currency 17" xfId="4323" xr:uid="{A1E3E0C4-DF8B-40C6-988F-A1F5762D5EA4}"/>
    <cellStyle name="Currency 2" xfId="18" xr:uid="{0E4C7B6E-A12A-46B3-AAB7-36AB436E34D8}"/>
    <cellStyle name="Currency 2 2" xfId="19" xr:uid="{3D67F998-4847-454F-90DD-90D2E7A97E2C}"/>
    <cellStyle name="Currency 2 2 2" xfId="20" xr:uid="{8E0C1919-EFD6-4B38-A528-32A14EE0B506}"/>
    <cellStyle name="Currency 2 2 2 2" xfId="21" xr:uid="{674E1673-E7BE-4406-8C87-30CC989A2358}"/>
    <cellStyle name="Currency 2 2 2 2 2" xfId="4760" xr:uid="{D75CF824-92C9-48A9-9C7E-C3560539F3F8}"/>
    <cellStyle name="Currency 2 2 2 3" xfId="22" xr:uid="{50086782-2531-43BC-B776-99F2E531A44A}"/>
    <cellStyle name="Currency 2 2 2 3 2" xfId="212" xr:uid="{A56AC282-6D4B-481D-998E-F818A05D0F99}"/>
    <cellStyle name="Currency 2 2 2 3 2 2" xfId="4625" xr:uid="{6F36C72F-734D-4FFF-AEC3-022DE5BA8784}"/>
    <cellStyle name="Currency 2 2 2 3 3" xfId="4521" xr:uid="{88E42B77-5133-43A8-B185-4E0906F78EEE}"/>
    <cellStyle name="Currency 2 2 2 4" xfId="213" xr:uid="{70A0B90D-DAE0-4C13-B025-69422E76F0DA}"/>
    <cellStyle name="Currency 2 2 2 4 2" xfId="4626" xr:uid="{A56601EF-8CE5-49FA-83CC-B590027C1CE5}"/>
    <cellStyle name="Currency 2 2 2 5" xfId="4520" xr:uid="{44EED020-CE4C-4267-81EC-2BDE65B3813D}"/>
    <cellStyle name="Currency 2 2 3" xfId="214" xr:uid="{9CF81E19-DE84-4C90-AD88-50EFD6AB15E3}"/>
    <cellStyle name="Currency 2 2 3 2" xfId="4627" xr:uid="{900DD26D-CD03-4304-846D-55BE7ED962D2}"/>
    <cellStyle name="Currency 2 2 4" xfId="4519" xr:uid="{727DA6F0-009F-4726-AD08-BB6BDDC33E33}"/>
    <cellStyle name="Currency 2 3" xfId="23" xr:uid="{57D49911-4F1F-4156-990E-158E52C9726B}"/>
    <cellStyle name="Currency 2 3 2" xfId="215" xr:uid="{4FAF2E59-59E3-400E-A838-859AFB2F2BB7}"/>
    <cellStyle name="Currency 2 3 2 2" xfId="4628" xr:uid="{155EDEBB-DCFA-4CF9-B72D-2D337C74EA02}"/>
    <cellStyle name="Currency 2 3 3" xfId="4522" xr:uid="{3B8EEABE-ABFC-4381-9110-0FC2F459F15B}"/>
    <cellStyle name="Currency 2 4" xfId="216" xr:uid="{02A8CC9E-B391-4C9E-832C-754896BF1F83}"/>
    <cellStyle name="Currency 2 4 2" xfId="217" xr:uid="{19A731AB-38F0-4CE7-97F8-4B61176F9995}"/>
    <cellStyle name="Currency 2 5" xfId="218" xr:uid="{733C8BA3-8932-4777-80BD-4899A6D4F906}"/>
    <cellStyle name="Currency 2 5 2" xfId="219" xr:uid="{6F14762D-DCE2-4C22-ACAD-42AA337083F9}"/>
    <cellStyle name="Currency 2 6" xfId="220" xr:uid="{45F7C131-FC0E-45DA-B379-814A5DB5522C}"/>
    <cellStyle name="Currency 3" xfId="24" xr:uid="{5C9140FE-9195-47C2-A586-6C8F0644CAB2}"/>
    <cellStyle name="Currency 3 2" xfId="25" xr:uid="{0CFE3D6D-C031-4933-BB05-7DBD51FF5C8C}"/>
    <cellStyle name="Currency 3 2 2" xfId="221" xr:uid="{EE524798-892F-402E-98C8-CEC6836AF93E}"/>
    <cellStyle name="Currency 3 2 2 2" xfId="4629" xr:uid="{FADC65BE-BC3E-42AA-823E-FD66C43D343B}"/>
    <cellStyle name="Currency 3 2 3" xfId="4524" xr:uid="{37326CEC-E4B9-4205-BB6C-CEB91B2D0D06}"/>
    <cellStyle name="Currency 3 3" xfId="26" xr:uid="{CD57F7DD-2BB9-4BBE-B74D-5E13D38A8A7B}"/>
    <cellStyle name="Currency 3 3 2" xfId="222" xr:uid="{6191F6C5-90A0-4472-9EF9-945810FC7CA8}"/>
    <cellStyle name="Currency 3 3 2 2" xfId="4630" xr:uid="{D2BFF2F8-2780-40DF-B450-5C5E89869156}"/>
    <cellStyle name="Currency 3 3 3" xfId="4525" xr:uid="{6F670FF8-D4C7-41E5-BDEA-445607065C6E}"/>
    <cellStyle name="Currency 3 4" xfId="27" xr:uid="{7D04552E-951B-47EF-A2F3-56053FA844FF}"/>
    <cellStyle name="Currency 3 4 2" xfId="223" xr:uid="{854C0344-BD71-4392-9387-FDAFD3A7E3FB}"/>
    <cellStyle name="Currency 3 4 2 2" xfId="4631" xr:uid="{F314DA85-42FC-4E80-80E6-BED9B1AE9485}"/>
    <cellStyle name="Currency 3 4 3" xfId="4526" xr:uid="{5BBA0C0A-682F-4262-BE15-4D98E7588B05}"/>
    <cellStyle name="Currency 3 5" xfId="224" xr:uid="{6152CF2E-3861-4893-BE42-9E26FBA94934}"/>
    <cellStyle name="Currency 3 5 2" xfId="4632" xr:uid="{FEF7E21A-EF8B-4BE6-8608-CE7B63CAA2C0}"/>
    <cellStyle name="Currency 3 6" xfId="4523" xr:uid="{2EEE27D5-2698-46B6-9B23-10A282FC0ACE}"/>
    <cellStyle name="Currency 4" xfId="28" xr:uid="{25900E77-25D4-4BE0-8FD5-791A0E992F17}"/>
    <cellStyle name="Currency 4 2" xfId="29" xr:uid="{EC2929B0-084D-4A57-9AD4-9110DC93D9CF}"/>
    <cellStyle name="Currency 4 2 2" xfId="225" xr:uid="{CB7BC510-9228-4A07-894D-5F2D2747C443}"/>
    <cellStyle name="Currency 4 2 2 2" xfId="4633" xr:uid="{462A1155-5124-49F1-A1DA-9B5C4AB93E14}"/>
    <cellStyle name="Currency 4 2 3" xfId="4528" xr:uid="{D11B87AD-53AA-4839-B83A-0FA23F4C5026}"/>
    <cellStyle name="Currency 4 3" xfId="30" xr:uid="{39AC44FE-AC44-47DD-A068-D919C1A33A09}"/>
    <cellStyle name="Currency 4 3 2" xfId="226" xr:uid="{C8B33282-3479-4E39-91AB-51408EC9011C}"/>
    <cellStyle name="Currency 4 3 2 2" xfId="4634" xr:uid="{027D933C-2252-4AFA-A0CE-33E432725C42}"/>
    <cellStyle name="Currency 4 3 3" xfId="4529" xr:uid="{CC6E5DA6-BD81-47A1-AEC7-42B172393DFB}"/>
    <cellStyle name="Currency 4 4" xfId="227" xr:uid="{109A5094-3273-4F65-8CFF-D2918FA0D802}"/>
    <cellStyle name="Currency 4 4 2" xfId="4635" xr:uid="{9413818E-088E-4FBE-9A2B-1BD769FC6EB5}"/>
    <cellStyle name="Currency 4 5" xfId="4324" xr:uid="{E751647E-0501-4F9F-ACD8-A25055DA19D5}"/>
    <cellStyle name="Currency 4 5 2" xfId="4439" xr:uid="{88D22BA7-4554-4C8B-91E4-3407238B2641}"/>
    <cellStyle name="Currency 4 5 3" xfId="4721" xr:uid="{BABCECEC-E445-4B23-BC29-4E43CC96B5CC}"/>
    <cellStyle name="Currency 4 5 3 2" xfId="5316" xr:uid="{8B32111B-4D72-4AB8-9F8C-69B89FCF34FE}"/>
    <cellStyle name="Currency 4 5 3 3" xfId="4761" xr:uid="{E32E1472-6097-4F4A-B329-E09028B5408E}"/>
    <cellStyle name="Currency 4 5 4" xfId="4698" xr:uid="{78BCC981-A3FA-42EA-80A0-C9A83FD8EA0E}"/>
    <cellStyle name="Currency 4 6" xfId="4527" xr:uid="{114DADD5-29E9-4090-84A5-209DD1CB021B}"/>
    <cellStyle name="Currency 5" xfId="31" xr:uid="{8CC8771E-00C8-4336-A82E-628E32552C14}"/>
    <cellStyle name="Currency 5 2" xfId="32" xr:uid="{7D483AEB-5BAF-4B2B-ABA3-90F32092A8F8}"/>
    <cellStyle name="Currency 5 2 2" xfId="228" xr:uid="{32D326DF-95A6-4D1F-8A75-1F82F4BA2025}"/>
    <cellStyle name="Currency 5 2 2 2" xfId="4636" xr:uid="{E2EE33BA-9101-4932-B637-A6FD21AD96F8}"/>
    <cellStyle name="Currency 5 2 3" xfId="4530" xr:uid="{CC07DFFC-FCA6-4E25-AF69-69C3DFB7E26A}"/>
    <cellStyle name="Currency 5 3" xfId="4325" xr:uid="{8AA9BB2C-EC30-4F99-919E-E924B922F542}"/>
    <cellStyle name="Currency 5 3 2" xfId="4440" xr:uid="{8503BF0A-77A1-48E7-BE10-55FA45C6329F}"/>
    <cellStyle name="Currency 5 3 2 2" xfId="5306" xr:uid="{6344C0F2-CF93-40AA-B84C-B197C8D65304}"/>
    <cellStyle name="Currency 5 3 2 3" xfId="4763" xr:uid="{FAA90CC0-0167-44A1-B4EA-E07B7C4442B8}"/>
    <cellStyle name="Currency 5 4" xfId="4762" xr:uid="{F842CC0C-70BD-478D-BE5D-7A3B575BC44D}"/>
    <cellStyle name="Currency 6" xfId="33" xr:uid="{F4B7E5B1-D8AE-4F6C-A29E-F82FC82F1996}"/>
    <cellStyle name="Currency 6 2" xfId="229" xr:uid="{983C9552-5DFF-4E8C-8D34-79D1AB36D085}"/>
    <cellStyle name="Currency 6 2 2" xfId="4637" xr:uid="{4FA54F15-7CE6-4E63-B87A-EA624096EA4E}"/>
    <cellStyle name="Currency 6 3" xfId="4326" xr:uid="{36412AFE-ABC8-4210-8AAF-08EFE1093AB8}"/>
    <cellStyle name="Currency 6 3 2" xfId="4441" xr:uid="{38DBB8CD-E5A3-4B85-B4A0-182DA324EDC5}"/>
    <cellStyle name="Currency 6 3 3" xfId="4722" xr:uid="{7441A281-191B-453D-8785-D737C0423BCF}"/>
    <cellStyle name="Currency 6 3 3 2" xfId="5317" xr:uid="{3B36863D-6FBB-4DD4-8C26-BA77A4FE259B}"/>
    <cellStyle name="Currency 6 3 3 3" xfId="4764" xr:uid="{567D94DD-B46C-401F-8265-7FAF91CE8BF6}"/>
    <cellStyle name="Currency 6 3 4" xfId="4699" xr:uid="{9AFE3BD7-40DB-4332-97BD-46C409AE9D4A}"/>
    <cellStyle name="Currency 6 4" xfId="4531" xr:uid="{AC78E0B2-28DB-448E-9ABE-119ED0D7A710}"/>
    <cellStyle name="Currency 7" xfId="34" xr:uid="{B3CAA5FA-0BDB-4914-ACAD-7553A6BAFD1A}"/>
    <cellStyle name="Currency 7 2" xfId="35" xr:uid="{9CFA4938-D88E-4992-8C90-68349CC5C515}"/>
    <cellStyle name="Currency 7 2 2" xfId="250" xr:uid="{ECBF9229-934E-4CF2-9C03-5D56693E31D7}"/>
    <cellStyle name="Currency 7 2 2 2" xfId="4638" xr:uid="{100438B2-0FD6-4D89-88AC-D67864B25C05}"/>
    <cellStyle name="Currency 7 2 3" xfId="4533" xr:uid="{BF911FB5-FF33-4D21-8E38-99199B552779}"/>
    <cellStyle name="Currency 7 3" xfId="230" xr:uid="{26095544-336D-4D1A-A8B6-8921DAF131B0}"/>
    <cellStyle name="Currency 7 3 2" xfId="4639" xr:uid="{0CFC5C99-2CFF-4BB7-896D-D5B01C3EB89D}"/>
    <cellStyle name="Currency 7 4" xfId="4442" xr:uid="{193F27A7-EFAF-4EFC-8A0A-942DB7A6FDEB}"/>
    <cellStyle name="Currency 7 5" xfId="4532" xr:uid="{1D23CE1A-C235-494D-B16F-F388413FD89C}"/>
    <cellStyle name="Currency 8" xfId="36" xr:uid="{A8308204-93B5-4759-8E57-95158437F853}"/>
    <cellStyle name="Currency 8 2" xfId="37" xr:uid="{FF120590-14E7-43DE-8BE4-E4F39775165C}"/>
    <cellStyle name="Currency 8 2 2" xfId="231" xr:uid="{F16BFC85-A3D8-4309-AF11-A72B716D55EF}"/>
    <cellStyle name="Currency 8 2 2 2" xfId="4640" xr:uid="{7063EC14-7650-42A8-A301-0C334A68D781}"/>
    <cellStyle name="Currency 8 2 3" xfId="4535" xr:uid="{FB2E1348-FCA1-475F-84BB-E2FA16237F73}"/>
    <cellStyle name="Currency 8 3" xfId="38" xr:uid="{46EE2BA5-2065-4D00-9DDC-F06B0DFB09CA}"/>
    <cellStyle name="Currency 8 3 2" xfId="232" xr:uid="{CF90FACF-523F-40E6-98A4-C70FE946A407}"/>
    <cellStyle name="Currency 8 3 2 2" xfId="4641" xr:uid="{D7BC69D7-7FBD-4AF3-8329-EF2A988010A6}"/>
    <cellStyle name="Currency 8 3 3" xfId="4536" xr:uid="{06385CE2-07F3-411C-9CAF-22176205C5AB}"/>
    <cellStyle name="Currency 8 4" xfId="39" xr:uid="{A34DEC52-0CE2-4080-BCAB-A9735F3D31CE}"/>
    <cellStyle name="Currency 8 4 2" xfId="233" xr:uid="{B0A99E65-5C4E-4CD6-AC36-CB502509CCF6}"/>
    <cellStyle name="Currency 8 4 2 2" xfId="4642" xr:uid="{F9BC45B6-3B66-473E-92B5-D6402D5EC285}"/>
    <cellStyle name="Currency 8 4 3" xfId="4537" xr:uid="{82869363-EB77-4893-9C01-F1777FCFD27B}"/>
    <cellStyle name="Currency 8 5" xfId="234" xr:uid="{33B87DA5-84C9-41F2-9D23-02BDB317BC30}"/>
    <cellStyle name="Currency 8 5 2" xfId="4643" xr:uid="{74A9665B-2C09-46EE-9FAF-4D9385A16F7E}"/>
    <cellStyle name="Currency 8 6" xfId="4443" xr:uid="{6FD38130-C13B-4B75-9E52-AC23112C3961}"/>
    <cellStyle name="Currency 8 7" xfId="4534" xr:uid="{E09E68E1-0116-4D81-B1A3-B34A6236BF91}"/>
    <cellStyle name="Currency 9" xfId="40" xr:uid="{4CFF7642-8A63-4D73-8B6E-FEEA8A847565}"/>
    <cellStyle name="Currency 9 2" xfId="41" xr:uid="{75D7AB30-5C6A-4A13-A8BC-5BC19CEE6A3E}"/>
    <cellStyle name="Currency 9 2 2" xfId="235" xr:uid="{3765C093-813D-46A0-8EF8-18FA6D08FE82}"/>
    <cellStyle name="Currency 9 2 2 2" xfId="4644" xr:uid="{E43CD7C6-3046-4995-A335-21E0379943AE}"/>
    <cellStyle name="Currency 9 2 3" xfId="4539" xr:uid="{E4A4AFE4-890B-4981-A625-7C53E4B9575E}"/>
    <cellStyle name="Currency 9 3" xfId="42" xr:uid="{DF208E4C-5EEB-49B0-AEB3-DA64481D8C9E}"/>
    <cellStyle name="Currency 9 3 2" xfId="236" xr:uid="{9E361938-C546-451E-8731-C8E1F94E5100}"/>
    <cellStyle name="Currency 9 3 2 2" xfId="4645" xr:uid="{AABEB1F0-29CD-4A35-9DE7-C502C0A5C3FF}"/>
    <cellStyle name="Currency 9 3 3" xfId="4540" xr:uid="{D9348D4C-ACC3-418E-96AF-D8794442BCC5}"/>
    <cellStyle name="Currency 9 4" xfId="237" xr:uid="{1B0A3954-932A-4267-810C-7EF1FD21DA6C}"/>
    <cellStyle name="Currency 9 4 2" xfId="4646" xr:uid="{07AD263D-3B63-4E8F-84E1-AFBE52F6783E}"/>
    <cellStyle name="Currency 9 5" xfId="4327" xr:uid="{3610A5E8-9112-4251-BC3F-6E4FB6696C4E}"/>
    <cellStyle name="Currency 9 5 2" xfId="4444" xr:uid="{B179F723-0478-4127-8C15-8392E31C3CB5}"/>
    <cellStyle name="Currency 9 5 3" xfId="4723" xr:uid="{D3364DEB-EA18-4580-9D8B-5D440042FD8D}"/>
    <cellStyle name="Currency 9 5 4" xfId="4700" xr:uid="{A5899D21-5C9E-4F38-BF8E-5D47A4D75A50}"/>
    <cellStyle name="Currency 9 6" xfId="4538" xr:uid="{46A902F8-1BB4-4F8A-98CF-4FAA44DEC8C4}"/>
    <cellStyle name="Hyperlink 2" xfId="6" xr:uid="{6CFFD761-E1C4-4FFC-9C82-FDD569F38491}"/>
    <cellStyle name="Hyperlink 2 2" xfId="5362" xr:uid="{0B03360E-C70D-4EA6-A8D9-09E18C190C86}"/>
    <cellStyle name="Hyperlink 3" xfId="202" xr:uid="{DE062714-A2C3-42B3-8B42-E70AB5B964EC}"/>
    <cellStyle name="Hyperlink 3 2" xfId="4415" xr:uid="{0113A244-16C2-44F2-8E11-61BD59AC7AEB}"/>
    <cellStyle name="Hyperlink 3 3" xfId="4328" xr:uid="{C14FB025-797A-4B3F-8E8C-3CDB05437E67}"/>
    <cellStyle name="Hyperlink 4" xfId="4329" xr:uid="{A31B0EC2-0738-4753-BAAE-83818F230B9D}"/>
    <cellStyle name="Hyperlink 4 2" xfId="5356" xr:uid="{2508071F-50FB-4D2E-83F1-96E3BFD40114}"/>
    <cellStyle name="Normal" xfId="0" builtinId="0"/>
    <cellStyle name="Normal 10" xfId="43" xr:uid="{70607D3C-99E4-42D1-AB71-1F630EC78936}"/>
    <cellStyle name="Normal 10 10" xfId="903" xr:uid="{34036D07-DAC3-457D-883C-B79DD222F8C1}"/>
    <cellStyle name="Normal 10 10 2" xfId="2508" xr:uid="{326592FF-56DD-4A54-9C25-166A9EACB47B}"/>
    <cellStyle name="Normal 10 10 2 2" xfId="4331" xr:uid="{0D78B19C-5A58-4C0E-AEDE-20D829CB7FF9}"/>
    <cellStyle name="Normal 10 10 2 3" xfId="4675" xr:uid="{3AF753D0-916A-4F1C-B725-FD85243A7C2D}"/>
    <cellStyle name="Normal 10 10 3" xfId="2509" xr:uid="{04D3A855-29DF-47C5-8068-08C26716B618}"/>
    <cellStyle name="Normal 10 10 4" xfId="2510" xr:uid="{A047EC09-B2A7-4CB1-94CB-1C8C2B962FD3}"/>
    <cellStyle name="Normal 10 11" xfId="2511" xr:uid="{C353B4CC-8C23-4BFA-995A-18336AB24575}"/>
    <cellStyle name="Normal 10 11 2" xfId="2512" xr:uid="{89566080-DD9D-44C4-B113-7672DE32EE88}"/>
    <cellStyle name="Normal 10 11 3" xfId="2513" xr:uid="{F05164F5-0635-4C1C-BACC-27C1AF78AD14}"/>
    <cellStyle name="Normal 10 11 4" xfId="2514" xr:uid="{CB1025F2-0368-4B74-9FD6-867E1D11C133}"/>
    <cellStyle name="Normal 10 12" xfId="2515" xr:uid="{FDF9A89E-942C-4ED3-AF4A-97C1AEF507B9}"/>
    <cellStyle name="Normal 10 12 2" xfId="2516" xr:uid="{F7FA0E63-BA44-4159-A17B-6403E6F14C5C}"/>
    <cellStyle name="Normal 10 13" xfId="2517" xr:uid="{0FF57881-BB11-4614-8FA3-56E2E37F8053}"/>
    <cellStyle name="Normal 10 14" xfId="2518" xr:uid="{64A2A7D6-F36B-42A6-8659-F24A8455BD77}"/>
    <cellStyle name="Normal 10 15" xfId="2519" xr:uid="{64C4CD4A-893A-43FC-B5AF-F95CEE726F27}"/>
    <cellStyle name="Normal 10 2" xfId="44" xr:uid="{42976245-2884-42C7-911B-31C6D1B8CCEC}"/>
    <cellStyle name="Normal 10 2 10" xfId="2520" xr:uid="{18B14E94-8910-4758-82DB-E7E00344D995}"/>
    <cellStyle name="Normal 10 2 11" xfId="2521" xr:uid="{A3602D1A-D156-4404-9957-6B31B82D0FE7}"/>
    <cellStyle name="Normal 10 2 2" xfId="45" xr:uid="{9537889D-79ED-4D40-B530-0092C1072C0A}"/>
    <cellStyle name="Normal 10 2 2 2" xfId="46" xr:uid="{3FF52EBD-2AB7-44DB-B5C5-DF0AEC508E76}"/>
    <cellStyle name="Normal 10 2 2 2 2" xfId="238" xr:uid="{4EADDD0A-596F-45A1-ADD5-1642FF6DA707}"/>
    <cellStyle name="Normal 10 2 2 2 2 2" xfId="454" xr:uid="{597CA73B-F14E-42DF-9E4F-6DFF9BE18FC8}"/>
    <cellStyle name="Normal 10 2 2 2 2 2 2" xfId="455" xr:uid="{16592E96-4990-439C-A072-3897544737BE}"/>
    <cellStyle name="Normal 10 2 2 2 2 2 2 2" xfId="904" xr:uid="{36E3836A-617E-43E9-A302-50426D8F5011}"/>
    <cellStyle name="Normal 10 2 2 2 2 2 2 2 2" xfId="905" xr:uid="{45E68F40-BC42-4A9C-AB8D-07666A20F5C7}"/>
    <cellStyle name="Normal 10 2 2 2 2 2 2 3" xfId="906" xr:uid="{525E4546-E85B-4D8B-9DE1-F0EC7EF65637}"/>
    <cellStyle name="Normal 10 2 2 2 2 2 3" xfId="907" xr:uid="{0C9721C7-43ED-4980-B792-313AA7F3791F}"/>
    <cellStyle name="Normal 10 2 2 2 2 2 3 2" xfId="908" xr:uid="{FC254BD4-4681-4167-9D00-8EA801A67F61}"/>
    <cellStyle name="Normal 10 2 2 2 2 2 4" xfId="909" xr:uid="{6C49FA50-F5A5-41EA-AB9C-647EBFD8134E}"/>
    <cellStyle name="Normal 10 2 2 2 2 3" xfId="456" xr:uid="{1AD193BF-7A92-49D1-9096-0768B126CB48}"/>
    <cellStyle name="Normal 10 2 2 2 2 3 2" xfId="910" xr:uid="{643DC5AB-F5EA-416C-B638-125A7E6F8A16}"/>
    <cellStyle name="Normal 10 2 2 2 2 3 2 2" xfId="911" xr:uid="{00D1731C-AE94-4C89-9895-28B048BBB6AC}"/>
    <cellStyle name="Normal 10 2 2 2 2 3 3" xfId="912" xr:uid="{641B2751-C527-46FE-90D6-A684AFF9D510}"/>
    <cellStyle name="Normal 10 2 2 2 2 3 4" xfId="2522" xr:uid="{E862F5B4-7E6F-4B36-A387-C6BA7E42E2FD}"/>
    <cellStyle name="Normal 10 2 2 2 2 4" xfId="913" xr:uid="{371CA0CE-F001-4177-B6CD-186332AAE75D}"/>
    <cellStyle name="Normal 10 2 2 2 2 4 2" xfId="914" xr:uid="{ADFBCD54-1622-4FFE-A31C-F0FA7FA2A4A7}"/>
    <cellStyle name="Normal 10 2 2 2 2 5" xfId="915" xr:uid="{D471E958-3A62-47CB-9C3C-052DD4CC36C1}"/>
    <cellStyle name="Normal 10 2 2 2 2 6" xfId="2523" xr:uid="{D218AA8C-F2D1-42E1-868D-32501609370E}"/>
    <cellStyle name="Normal 10 2 2 2 3" xfId="239" xr:uid="{1D46C22C-0AD3-40F2-B8AC-AD3B37E875B9}"/>
    <cellStyle name="Normal 10 2 2 2 3 2" xfId="457" xr:uid="{7EBEA42F-B3EF-483C-B013-8DA3E6D54309}"/>
    <cellStyle name="Normal 10 2 2 2 3 2 2" xfId="458" xr:uid="{91458B15-13E1-4D15-90D8-12769DF7035E}"/>
    <cellStyle name="Normal 10 2 2 2 3 2 2 2" xfId="916" xr:uid="{F2187F92-C17F-4B03-AF27-769F41376A45}"/>
    <cellStyle name="Normal 10 2 2 2 3 2 2 2 2" xfId="917" xr:uid="{5234E105-8A44-4F11-A59D-41E147664169}"/>
    <cellStyle name="Normal 10 2 2 2 3 2 2 3" xfId="918" xr:uid="{9DA7CD2B-64B4-49CA-ADBB-7A95943B63E8}"/>
    <cellStyle name="Normal 10 2 2 2 3 2 3" xfId="919" xr:uid="{2CD3C039-70B1-40AF-8F82-0D49AA92D939}"/>
    <cellStyle name="Normal 10 2 2 2 3 2 3 2" xfId="920" xr:uid="{529526F3-6ABC-4BEC-88AC-E068BC1027C8}"/>
    <cellStyle name="Normal 10 2 2 2 3 2 4" xfId="921" xr:uid="{C60ED0CC-44A4-47C2-B103-9F508AB0576A}"/>
    <cellStyle name="Normal 10 2 2 2 3 3" xfId="459" xr:uid="{C0CF88C4-42B3-40ED-8402-A1A68A423EEE}"/>
    <cellStyle name="Normal 10 2 2 2 3 3 2" xfId="922" xr:uid="{B26988BA-5DE6-4AC2-BD53-368BE8D7C079}"/>
    <cellStyle name="Normal 10 2 2 2 3 3 2 2" xfId="923" xr:uid="{B4A86591-819D-4974-A61E-308792C79F78}"/>
    <cellStyle name="Normal 10 2 2 2 3 3 3" xfId="924" xr:uid="{5DF7AB02-AA36-452A-9059-6F4614687C42}"/>
    <cellStyle name="Normal 10 2 2 2 3 4" xfId="925" xr:uid="{2E0BD3E1-53D6-4075-8373-926F3EDEC17A}"/>
    <cellStyle name="Normal 10 2 2 2 3 4 2" xfId="926" xr:uid="{48A3574A-FA20-4DE0-BF31-04680CC331E0}"/>
    <cellStyle name="Normal 10 2 2 2 3 5" xfId="927" xr:uid="{08DAA85D-CA5A-40F8-BA84-5183DDBF0C87}"/>
    <cellStyle name="Normal 10 2 2 2 4" xfId="460" xr:uid="{C128A039-7EEE-43C9-8B13-47817626A177}"/>
    <cellStyle name="Normal 10 2 2 2 4 2" xfId="461" xr:uid="{17845E73-ACF9-47E8-9751-4A7E1B1E120C}"/>
    <cellStyle name="Normal 10 2 2 2 4 2 2" xfId="928" xr:uid="{A1F83010-A3B0-4DE0-B255-644AA19603C5}"/>
    <cellStyle name="Normal 10 2 2 2 4 2 2 2" xfId="929" xr:uid="{0C0164F3-32DA-4156-8889-ADE58F7D47DF}"/>
    <cellStyle name="Normal 10 2 2 2 4 2 3" xfId="930" xr:uid="{97F4DF59-FE46-415F-A8EF-FF9EF2F4C432}"/>
    <cellStyle name="Normal 10 2 2 2 4 3" xfId="931" xr:uid="{11830059-9535-4256-8C29-B85DB956DC68}"/>
    <cellStyle name="Normal 10 2 2 2 4 3 2" xfId="932" xr:uid="{A3EA3E0C-6276-495C-9235-A1495E727C4B}"/>
    <cellStyle name="Normal 10 2 2 2 4 4" xfId="933" xr:uid="{64B58201-4C75-438B-86B4-6EA6CA3ADECD}"/>
    <cellStyle name="Normal 10 2 2 2 5" xfId="462" xr:uid="{F9526DF8-FA76-420D-AC6F-F960475F9BDE}"/>
    <cellStyle name="Normal 10 2 2 2 5 2" xfId="934" xr:uid="{2B0FDEC6-C77D-4BCF-9C25-BA7F74619493}"/>
    <cellStyle name="Normal 10 2 2 2 5 2 2" xfId="935" xr:uid="{4F564B79-7422-4779-A20E-006C0ADAE1F3}"/>
    <cellStyle name="Normal 10 2 2 2 5 3" xfId="936" xr:uid="{611E4B9E-30F5-4FDC-88D2-FB2B13130B72}"/>
    <cellStyle name="Normal 10 2 2 2 5 4" xfId="2524" xr:uid="{D6B649E0-58BD-46AA-A402-AC57CCEF4FA2}"/>
    <cellStyle name="Normal 10 2 2 2 6" xfId="937" xr:uid="{D786FD00-1A3D-49B7-8BBD-EE44909B59FA}"/>
    <cellStyle name="Normal 10 2 2 2 6 2" xfId="938" xr:uid="{DA96A5D6-4142-4F7C-8D40-5D4C00F65C35}"/>
    <cellStyle name="Normal 10 2 2 2 7" xfId="939" xr:uid="{CC25F270-2770-437C-9650-D9ED791AE5A9}"/>
    <cellStyle name="Normal 10 2 2 2 8" xfId="2525" xr:uid="{1E4ACE02-4FF9-44ED-9FBC-2B30AAE1B9E6}"/>
    <cellStyle name="Normal 10 2 2 3" xfId="240" xr:uid="{E09692A9-5865-4F7B-95E8-42425AD6A3C9}"/>
    <cellStyle name="Normal 10 2 2 3 2" xfId="463" xr:uid="{25D91800-63D3-458A-A6C0-00BC7C9FA3FC}"/>
    <cellStyle name="Normal 10 2 2 3 2 2" xfId="464" xr:uid="{7DB7A9EF-0755-4BAC-858B-23A2F4A5BA82}"/>
    <cellStyle name="Normal 10 2 2 3 2 2 2" xfId="940" xr:uid="{F8989665-A0A9-41F6-9CD6-986CAA3DDF29}"/>
    <cellStyle name="Normal 10 2 2 3 2 2 2 2" xfId="941" xr:uid="{832368E8-D694-4DC7-A93C-7F7E9468BEAB}"/>
    <cellStyle name="Normal 10 2 2 3 2 2 3" xfId="942" xr:uid="{13FBE28F-BB47-49A4-8555-05D8C0F5BF0D}"/>
    <cellStyle name="Normal 10 2 2 3 2 3" xfId="943" xr:uid="{DB068BC9-064E-4FA2-BBB2-A9EAF61D91C6}"/>
    <cellStyle name="Normal 10 2 2 3 2 3 2" xfId="944" xr:uid="{A85C736B-C9C5-49D5-9A9C-A3651E27ABDD}"/>
    <cellStyle name="Normal 10 2 2 3 2 4" xfId="945" xr:uid="{5E358017-5DAA-4E96-A666-B24600FB3FB8}"/>
    <cellStyle name="Normal 10 2 2 3 3" xfId="465" xr:uid="{A77340EE-6ED6-49F9-8299-5025D0265F6D}"/>
    <cellStyle name="Normal 10 2 2 3 3 2" xfId="946" xr:uid="{A41E90DB-C64D-43AB-928A-CE2A0D38E42E}"/>
    <cellStyle name="Normal 10 2 2 3 3 2 2" xfId="947" xr:uid="{EC930F4B-5B78-4C8F-B685-CF0CE4D7FE2F}"/>
    <cellStyle name="Normal 10 2 2 3 3 3" xfId="948" xr:uid="{1ABA1431-7A63-4A0E-B963-2A1570CF8390}"/>
    <cellStyle name="Normal 10 2 2 3 3 4" xfId="2526" xr:uid="{D6DBF6B7-7C9D-4CE7-929C-45EAC1CA92F4}"/>
    <cellStyle name="Normal 10 2 2 3 4" xfId="949" xr:uid="{FA17C42E-553B-49C0-8B6E-9DDC2015FEB6}"/>
    <cellStyle name="Normal 10 2 2 3 4 2" xfId="950" xr:uid="{B70E3540-A9D2-474F-AD53-7B8050DD314E}"/>
    <cellStyle name="Normal 10 2 2 3 5" xfId="951" xr:uid="{A8B72288-4E6E-4C25-B732-4926A6A32B0F}"/>
    <cellStyle name="Normal 10 2 2 3 6" xfId="2527" xr:uid="{0CCF1ADA-7E87-4EF6-A249-1EFFFFFC7839}"/>
    <cellStyle name="Normal 10 2 2 4" xfId="241" xr:uid="{B355FBCC-B1E0-42F3-80C6-DE81D77C88DC}"/>
    <cellStyle name="Normal 10 2 2 4 2" xfId="466" xr:uid="{68700FDB-713C-4843-B6FD-4EAF05CFC549}"/>
    <cellStyle name="Normal 10 2 2 4 2 2" xfId="467" xr:uid="{9709D5C3-FC80-40A8-B6CB-5DD54B863B23}"/>
    <cellStyle name="Normal 10 2 2 4 2 2 2" xfId="952" xr:uid="{55039F87-3BF5-4D13-B6C0-1A7C055ECA30}"/>
    <cellStyle name="Normal 10 2 2 4 2 2 2 2" xfId="953" xr:uid="{70FE3E11-1DC4-453D-A6E1-D3E969078E58}"/>
    <cellStyle name="Normal 10 2 2 4 2 2 3" xfId="954" xr:uid="{2238CB45-D96A-4F68-8FE6-E2DB131D0348}"/>
    <cellStyle name="Normal 10 2 2 4 2 3" xfId="955" xr:uid="{EB772554-996A-4EB1-83DF-BC98451F6782}"/>
    <cellStyle name="Normal 10 2 2 4 2 3 2" xfId="956" xr:uid="{4FFADF58-528A-4070-BE70-7E1DA19D5C35}"/>
    <cellStyle name="Normal 10 2 2 4 2 4" xfId="957" xr:uid="{0BDC7D10-A989-4354-AB92-7AC314634A75}"/>
    <cellStyle name="Normal 10 2 2 4 3" xfId="468" xr:uid="{330FAF08-DA05-4131-B31A-1274855CC1E5}"/>
    <cellStyle name="Normal 10 2 2 4 3 2" xfId="958" xr:uid="{416CF28D-646B-4A4C-A10E-D6D34AEDC7B7}"/>
    <cellStyle name="Normal 10 2 2 4 3 2 2" xfId="959" xr:uid="{45320922-1B9B-42A9-960D-E5460533A4A6}"/>
    <cellStyle name="Normal 10 2 2 4 3 3" xfId="960" xr:uid="{B5B91D0B-E821-4E29-8A91-0407D342F204}"/>
    <cellStyle name="Normal 10 2 2 4 4" xfId="961" xr:uid="{0CCF6ACE-042E-49DE-89F6-092E8B6F512B}"/>
    <cellStyle name="Normal 10 2 2 4 4 2" xfId="962" xr:uid="{FDD698B4-D5B5-4442-BC94-5B3EE44790E7}"/>
    <cellStyle name="Normal 10 2 2 4 5" xfId="963" xr:uid="{45EDF941-D259-40DB-9205-5C1BC33BF663}"/>
    <cellStyle name="Normal 10 2 2 5" xfId="242" xr:uid="{D1A89857-6765-43AF-BA4E-F4570A9CC73E}"/>
    <cellStyle name="Normal 10 2 2 5 2" xfId="469" xr:uid="{9EA1D744-8DB1-47BB-B1AB-0316DEF12EF3}"/>
    <cellStyle name="Normal 10 2 2 5 2 2" xfId="964" xr:uid="{C9A16C72-6901-4A5B-8C1E-C1BFCB8F413A}"/>
    <cellStyle name="Normal 10 2 2 5 2 2 2" xfId="965" xr:uid="{807D3390-10F8-4A70-B1B6-401106A5C362}"/>
    <cellStyle name="Normal 10 2 2 5 2 3" xfId="966" xr:uid="{27432F67-EB9C-4529-9AD2-E78E12E5CE0D}"/>
    <cellStyle name="Normal 10 2 2 5 3" xfId="967" xr:uid="{DC6B4CC7-6FB9-48D9-8D83-CDC15605F5F6}"/>
    <cellStyle name="Normal 10 2 2 5 3 2" xfId="968" xr:uid="{29FE99A6-36E3-4469-8B70-8836E40D74B2}"/>
    <cellStyle name="Normal 10 2 2 5 4" xfId="969" xr:uid="{08572745-0A68-4A42-9775-575E35CAAC7F}"/>
    <cellStyle name="Normal 10 2 2 6" xfId="470" xr:uid="{017EB6D1-EA59-4D0B-8AFC-5F40769528C2}"/>
    <cellStyle name="Normal 10 2 2 6 2" xfId="970" xr:uid="{BD26D9DF-70D0-49FA-99E8-8C987AE2599A}"/>
    <cellStyle name="Normal 10 2 2 6 2 2" xfId="971" xr:uid="{801EB823-4CB5-4FCF-BB01-C7C490285A19}"/>
    <cellStyle name="Normal 10 2 2 6 2 3" xfId="4333" xr:uid="{5610B079-6A07-4CE1-A84C-5579EF9BB99E}"/>
    <cellStyle name="Normal 10 2 2 6 3" xfId="972" xr:uid="{8BE27160-D94A-4C10-8ED4-6AA7DF895B0F}"/>
    <cellStyle name="Normal 10 2 2 6 4" xfId="2528" xr:uid="{CCE9AD3A-255C-406C-A909-8CC63AB1A518}"/>
    <cellStyle name="Normal 10 2 2 6 4 2" xfId="4564" xr:uid="{35979748-FC5F-4786-8383-0B7EB1C1DCD3}"/>
    <cellStyle name="Normal 10 2 2 6 4 3" xfId="4676" xr:uid="{C65CE8A0-5C13-45F9-8D55-EEE468FD7A41}"/>
    <cellStyle name="Normal 10 2 2 6 4 4" xfId="4602" xr:uid="{C4FE5FBE-0597-4F22-AC84-2A60280524B9}"/>
    <cellStyle name="Normal 10 2 2 7" xfId="973" xr:uid="{9CEF188F-A947-4FB7-9A2E-4E70C859CEE7}"/>
    <cellStyle name="Normal 10 2 2 7 2" xfId="974" xr:uid="{177A1492-AD43-49B7-ADA9-894F58DA21D7}"/>
    <cellStyle name="Normal 10 2 2 8" xfId="975" xr:uid="{7EFE6E2C-CB95-41A1-BEB6-5FD0AE3D4BD3}"/>
    <cellStyle name="Normal 10 2 2 9" xfId="2529" xr:uid="{73586A13-CE1A-4D97-A84C-87C3161F60DF}"/>
    <cellStyle name="Normal 10 2 3" xfId="47" xr:uid="{3A5FE663-CC60-4B6D-8E86-0D6E426A62F7}"/>
    <cellStyle name="Normal 10 2 3 2" xfId="48" xr:uid="{6784B1A5-A799-4F1F-99F6-5B612486FA9D}"/>
    <cellStyle name="Normal 10 2 3 2 2" xfId="471" xr:uid="{E41A2F4F-1CAF-479D-B8CE-2E568C7BA97B}"/>
    <cellStyle name="Normal 10 2 3 2 2 2" xfId="472" xr:uid="{F442FA9C-5DC0-4E16-854F-15D57DCD7194}"/>
    <cellStyle name="Normal 10 2 3 2 2 2 2" xfId="976" xr:uid="{4D701BDD-B419-41B1-9FE8-EFF6225C066A}"/>
    <cellStyle name="Normal 10 2 3 2 2 2 2 2" xfId="977" xr:uid="{7F4005E6-3EFD-475D-BE07-23CB5137B734}"/>
    <cellStyle name="Normal 10 2 3 2 2 2 3" xfId="978" xr:uid="{2164134A-53F3-4B83-9891-AA051884B53E}"/>
    <cellStyle name="Normal 10 2 3 2 2 3" xfId="979" xr:uid="{85639712-CE15-4085-9483-BAAB38ACBA0E}"/>
    <cellStyle name="Normal 10 2 3 2 2 3 2" xfId="980" xr:uid="{78397CFA-A7F8-40C7-AA11-F55D21DFA122}"/>
    <cellStyle name="Normal 10 2 3 2 2 4" xfId="981" xr:uid="{2324BAEE-5769-4003-8851-8C47250F83A7}"/>
    <cellStyle name="Normal 10 2 3 2 3" xfId="473" xr:uid="{7D52AEE9-3C01-49A8-A0EA-3AD31730721F}"/>
    <cellStyle name="Normal 10 2 3 2 3 2" xfId="982" xr:uid="{7EFB3C3E-3A37-4260-AA23-C334D4B43BDB}"/>
    <cellStyle name="Normal 10 2 3 2 3 2 2" xfId="983" xr:uid="{B749575D-AE0D-44A0-8D6E-6F9F2A60C570}"/>
    <cellStyle name="Normal 10 2 3 2 3 3" xfId="984" xr:uid="{8E15C9EE-AC10-41F8-8061-F1B928BA53DB}"/>
    <cellStyle name="Normal 10 2 3 2 3 4" xfId="2530" xr:uid="{6403BA30-99D7-428B-A402-6B218E816228}"/>
    <cellStyle name="Normal 10 2 3 2 4" xfId="985" xr:uid="{B370B036-40E4-4E5F-B2C6-202132CFC9EF}"/>
    <cellStyle name="Normal 10 2 3 2 4 2" xfId="986" xr:uid="{74014975-933F-4D56-9F10-B074B9370091}"/>
    <cellStyle name="Normal 10 2 3 2 5" xfId="987" xr:uid="{8E8566AE-3BCA-4122-8704-29844A89204E}"/>
    <cellStyle name="Normal 10 2 3 2 6" xfId="2531" xr:uid="{6390219B-3B76-4293-8AA0-33A3C5EDF709}"/>
    <cellStyle name="Normal 10 2 3 3" xfId="243" xr:uid="{60F7FF07-7CF4-4BA5-B8EB-4D607C90200E}"/>
    <cellStyle name="Normal 10 2 3 3 2" xfId="474" xr:uid="{F5A5E51D-93EA-4664-9DA8-F0989CD13AB9}"/>
    <cellStyle name="Normal 10 2 3 3 2 2" xfId="475" xr:uid="{6A761DA6-79AB-481A-8D39-947763E89C94}"/>
    <cellStyle name="Normal 10 2 3 3 2 2 2" xfId="988" xr:uid="{D7746FD7-44C3-49A6-A8FC-9AA645411856}"/>
    <cellStyle name="Normal 10 2 3 3 2 2 2 2" xfId="989" xr:uid="{7DBCB966-51C8-4463-8932-BB3FAB2DAC17}"/>
    <cellStyle name="Normal 10 2 3 3 2 2 3" xfId="990" xr:uid="{65AB8299-14F9-4158-A92D-D45331D87EFA}"/>
    <cellStyle name="Normal 10 2 3 3 2 3" xfId="991" xr:uid="{63AD7EEF-EC49-42F0-B3A2-D6DC0D8B9DF3}"/>
    <cellStyle name="Normal 10 2 3 3 2 3 2" xfId="992" xr:uid="{7BD4E0C4-5165-4BC6-B25E-8219CB44EE3C}"/>
    <cellStyle name="Normal 10 2 3 3 2 4" xfId="993" xr:uid="{497F55BB-DFEB-4A98-AC22-8E0188404BBC}"/>
    <cellStyle name="Normal 10 2 3 3 3" xfId="476" xr:uid="{60FB6233-8E0F-451B-9196-DB859F4C6FDD}"/>
    <cellStyle name="Normal 10 2 3 3 3 2" xfId="994" xr:uid="{5AA68EB0-FB98-4425-842D-83BB03612B1F}"/>
    <cellStyle name="Normal 10 2 3 3 3 2 2" xfId="995" xr:uid="{CF88A890-81D7-4C46-8455-F99FDDD66A33}"/>
    <cellStyle name="Normal 10 2 3 3 3 3" xfId="996" xr:uid="{DD53C85F-D259-41BD-AB38-04880789165F}"/>
    <cellStyle name="Normal 10 2 3 3 4" xfId="997" xr:uid="{BAADAA84-732E-4975-B7D8-7C32238EA8A2}"/>
    <cellStyle name="Normal 10 2 3 3 4 2" xfId="998" xr:uid="{CA12843F-9472-45AA-A9CE-2C97AEC2CEC0}"/>
    <cellStyle name="Normal 10 2 3 3 5" xfId="999" xr:uid="{B89B72EA-CED7-4AAA-80BC-204996DE9D9E}"/>
    <cellStyle name="Normal 10 2 3 4" xfId="244" xr:uid="{0B7EF30C-3866-4E8B-A76E-316B626326D0}"/>
    <cellStyle name="Normal 10 2 3 4 2" xfId="477" xr:uid="{BEDB4E8E-DEFC-4B35-A73F-EF6B12A7ECF4}"/>
    <cellStyle name="Normal 10 2 3 4 2 2" xfId="1000" xr:uid="{0C8EB9CA-3BEE-4D87-9601-D791943EAEA2}"/>
    <cellStyle name="Normal 10 2 3 4 2 2 2" xfId="1001" xr:uid="{CA05EDF5-8770-41B2-9E6D-D71662113082}"/>
    <cellStyle name="Normal 10 2 3 4 2 3" xfId="1002" xr:uid="{1A3F4A0D-363C-4122-A47F-53BA3538F92B}"/>
    <cellStyle name="Normal 10 2 3 4 3" xfId="1003" xr:uid="{BB1FD026-B351-4EFF-9A13-5B662A4FE7AB}"/>
    <cellStyle name="Normal 10 2 3 4 3 2" xfId="1004" xr:uid="{7BC805EE-82EE-46C1-BD44-53EC34842119}"/>
    <cellStyle name="Normal 10 2 3 4 4" xfId="1005" xr:uid="{E886DECA-BE1B-4115-BA68-8C4B12877323}"/>
    <cellStyle name="Normal 10 2 3 5" xfId="478" xr:uid="{C2F00F02-060D-4364-BF67-311B8F1FA825}"/>
    <cellStyle name="Normal 10 2 3 5 2" xfId="1006" xr:uid="{DDDD0E22-425E-484A-8A9D-317B33EB00A8}"/>
    <cellStyle name="Normal 10 2 3 5 2 2" xfId="1007" xr:uid="{2859FCE7-5311-466D-AA46-315352DDBF7F}"/>
    <cellStyle name="Normal 10 2 3 5 2 3" xfId="4334" xr:uid="{BFB52A48-9625-4A7F-8871-2DCC76AA9D82}"/>
    <cellStyle name="Normal 10 2 3 5 3" xfId="1008" xr:uid="{95599896-742F-41E3-B835-06AD30CB1425}"/>
    <cellStyle name="Normal 10 2 3 5 4" xfId="2532" xr:uid="{D34C0EFD-EC07-420E-B729-A741E3920447}"/>
    <cellStyle name="Normal 10 2 3 5 4 2" xfId="4565" xr:uid="{64145451-2EA3-4A93-8267-2E1F788A533D}"/>
    <cellStyle name="Normal 10 2 3 5 4 3" xfId="4677" xr:uid="{6D9F7895-BEF4-4F24-BEFF-A186F748B42C}"/>
    <cellStyle name="Normal 10 2 3 5 4 4" xfId="4603" xr:uid="{BDDA5C52-3D8A-4358-911C-DEDF4DA00092}"/>
    <cellStyle name="Normal 10 2 3 6" xfId="1009" xr:uid="{5A076E85-2260-4A6C-B463-A042D7028F4F}"/>
    <cellStyle name="Normal 10 2 3 6 2" xfId="1010" xr:uid="{76ECFD0A-3F97-41EA-AB94-CBFF9025DCF1}"/>
    <cellStyle name="Normal 10 2 3 7" xfId="1011" xr:uid="{C0BB4A16-DCD5-43CC-A1C0-50B3DEFB24D1}"/>
    <cellStyle name="Normal 10 2 3 8" xfId="2533" xr:uid="{C8345B19-E05D-4B9A-87D1-82D629288E74}"/>
    <cellStyle name="Normal 10 2 4" xfId="49" xr:uid="{FA416F3E-19BA-4439-9A64-603C50358C0C}"/>
    <cellStyle name="Normal 10 2 4 2" xfId="429" xr:uid="{68924BA1-6C8C-4101-97AB-C0F16D7A28C1}"/>
    <cellStyle name="Normal 10 2 4 2 2" xfId="479" xr:uid="{7564DAB5-378B-4D2B-928D-EA7F037F5DB8}"/>
    <cellStyle name="Normal 10 2 4 2 2 2" xfId="1012" xr:uid="{9777BC52-43D7-44F3-B575-9F6AD98DDDCF}"/>
    <cellStyle name="Normal 10 2 4 2 2 2 2" xfId="1013" xr:uid="{E5D130E3-036D-4096-98C1-0149B99557A1}"/>
    <cellStyle name="Normal 10 2 4 2 2 3" xfId="1014" xr:uid="{1BD0A7FD-5DE7-4E82-B103-065CEB160E7B}"/>
    <cellStyle name="Normal 10 2 4 2 2 4" xfId="2534" xr:uid="{80D1BCB8-08B9-44CD-9E17-1BA2D770C0C5}"/>
    <cellStyle name="Normal 10 2 4 2 3" xfId="1015" xr:uid="{9252CD5A-92DF-4F1B-AE91-500A71EB6324}"/>
    <cellStyle name="Normal 10 2 4 2 3 2" xfId="1016" xr:uid="{99C93E55-EAF0-40D1-8EBF-E9C399491B5F}"/>
    <cellStyle name="Normal 10 2 4 2 4" xfId="1017" xr:uid="{95F33623-9887-4FAC-8227-D44274A3C64B}"/>
    <cellStyle name="Normal 10 2 4 2 5" xfId="2535" xr:uid="{948B9AC3-876D-42EB-9F53-CB231ABBD0C4}"/>
    <cellStyle name="Normal 10 2 4 3" xfId="480" xr:uid="{54C43ACD-272B-42B8-A9B5-4D047E2E5A1D}"/>
    <cellStyle name="Normal 10 2 4 3 2" xfId="1018" xr:uid="{B5919D4D-F099-48DA-9CA7-E5776CA00AA0}"/>
    <cellStyle name="Normal 10 2 4 3 2 2" xfId="1019" xr:uid="{898E5246-B02D-4849-9E96-48FFBFBAD515}"/>
    <cellStyle name="Normal 10 2 4 3 3" xfId="1020" xr:uid="{C8255DDD-E3ED-453B-9F59-6344A3023A1E}"/>
    <cellStyle name="Normal 10 2 4 3 4" xfId="2536" xr:uid="{3AB0097D-4D61-4596-B0DF-DE640BBB0A9C}"/>
    <cellStyle name="Normal 10 2 4 4" xfId="1021" xr:uid="{1CB25D52-5E06-46F0-87E8-4FE1AA97AC93}"/>
    <cellStyle name="Normal 10 2 4 4 2" xfId="1022" xr:uid="{E4F9D264-EA8A-45C6-9FCA-C60E98433965}"/>
    <cellStyle name="Normal 10 2 4 4 3" xfId="2537" xr:uid="{D901208C-ACF1-45D6-8150-934AC1584402}"/>
    <cellStyle name="Normal 10 2 4 4 4" xfId="2538" xr:uid="{D03E3BC4-2D52-4F52-8BEF-67B3CF2FA129}"/>
    <cellStyle name="Normal 10 2 4 5" xfId="1023" xr:uid="{C1692E82-9237-447A-BF44-6AF3CAC2D315}"/>
    <cellStyle name="Normal 10 2 4 6" xfId="2539" xr:uid="{CC6F81A7-DB84-4B49-952B-4A9BDAB9DB99}"/>
    <cellStyle name="Normal 10 2 4 7" xfId="2540" xr:uid="{05C58297-0302-4FA5-B6B2-AF6386D42D18}"/>
    <cellStyle name="Normal 10 2 5" xfId="245" xr:uid="{624D49AD-AA38-43F3-A7FA-D671DD469336}"/>
    <cellStyle name="Normal 10 2 5 2" xfId="481" xr:uid="{CE4DF143-AB22-42D7-9911-F86483FF079E}"/>
    <cellStyle name="Normal 10 2 5 2 2" xfId="482" xr:uid="{61EB593F-57F0-4CF7-8F83-D4DE36D5243E}"/>
    <cellStyle name="Normal 10 2 5 2 2 2" xfId="1024" xr:uid="{E50DCA72-8818-4A5F-AC26-BC154F829DF5}"/>
    <cellStyle name="Normal 10 2 5 2 2 2 2" xfId="1025" xr:uid="{FA646A25-BD0A-4BF2-8B01-DCCD820EE3CC}"/>
    <cellStyle name="Normal 10 2 5 2 2 3" xfId="1026" xr:uid="{BA6D873C-6BFA-403C-9727-D574A5343B4A}"/>
    <cellStyle name="Normal 10 2 5 2 3" xfId="1027" xr:uid="{825225DE-CF36-4797-ADB7-C514EB689C86}"/>
    <cellStyle name="Normal 10 2 5 2 3 2" xfId="1028" xr:uid="{C92DD05C-631D-4FF5-9C1B-CED821962EED}"/>
    <cellStyle name="Normal 10 2 5 2 4" xfId="1029" xr:uid="{86DB2BA9-CAAB-4500-BD38-A191768C11B9}"/>
    <cellStyle name="Normal 10 2 5 3" xfId="483" xr:uid="{16800A2C-63A2-4A01-9C49-21599B379AA2}"/>
    <cellStyle name="Normal 10 2 5 3 2" xfId="1030" xr:uid="{F96F60C5-6CCC-440E-BCC8-13894AA57D19}"/>
    <cellStyle name="Normal 10 2 5 3 2 2" xfId="1031" xr:uid="{2AE55F53-0077-42CD-9E22-41A58EC2A11F}"/>
    <cellStyle name="Normal 10 2 5 3 3" xfId="1032" xr:uid="{2B17A419-C002-4828-A5BD-55E67DAA8EDC}"/>
    <cellStyle name="Normal 10 2 5 3 4" xfId="2541" xr:uid="{734AD3AD-7D60-45AC-9BF9-FA60741A16BA}"/>
    <cellStyle name="Normal 10 2 5 4" xfId="1033" xr:uid="{9FC2459F-EC3A-4EC0-A34C-0896DA649766}"/>
    <cellStyle name="Normal 10 2 5 4 2" xfId="1034" xr:uid="{3885F249-8238-4DCE-BCFD-3B2BF2456986}"/>
    <cellStyle name="Normal 10 2 5 5" xfId="1035" xr:uid="{C72AB090-54CC-4F28-8F41-77E8AD555C70}"/>
    <cellStyle name="Normal 10 2 5 6" xfId="2542" xr:uid="{85A03289-C3A9-41EF-9B5F-47EEBEE67F8D}"/>
    <cellStyle name="Normal 10 2 6" xfId="246" xr:uid="{5D22D0B6-33DE-4C71-90C8-8C748ADB1EBF}"/>
    <cellStyle name="Normal 10 2 6 2" xfId="484" xr:uid="{9E5E4D37-54EB-4901-8EC7-EB0AF30B0213}"/>
    <cellStyle name="Normal 10 2 6 2 2" xfId="1036" xr:uid="{B9B8028A-F9F3-438A-BC99-130F7FAB2402}"/>
    <cellStyle name="Normal 10 2 6 2 2 2" xfId="1037" xr:uid="{AEE6BB41-0D46-47A4-BF67-46D80AE05F0D}"/>
    <cellStyle name="Normal 10 2 6 2 3" xfId="1038" xr:uid="{04E90B91-D37C-42C4-9F7D-26B0E8E9495A}"/>
    <cellStyle name="Normal 10 2 6 2 4" xfId="2543" xr:uid="{1A68263C-2B8E-4094-8339-5F01DF26FA22}"/>
    <cellStyle name="Normal 10 2 6 3" xfId="1039" xr:uid="{EC9679D7-84A9-40CB-94CF-4346BC6E1B87}"/>
    <cellStyle name="Normal 10 2 6 3 2" xfId="1040" xr:uid="{621D3EFC-6B15-4E8B-9DCC-93E1EB5F79DA}"/>
    <cellStyle name="Normal 10 2 6 4" xfId="1041" xr:uid="{F04166BB-3AB7-4726-8ECD-8A11D74E1CDF}"/>
    <cellStyle name="Normal 10 2 6 5" xfId="2544" xr:uid="{6C99C941-3786-433D-BB3E-D2C032048877}"/>
    <cellStyle name="Normal 10 2 7" xfId="485" xr:uid="{F26BBE84-28E1-4078-9F07-ACF369328F75}"/>
    <cellStyle name="Normal 10 2 7 2" xfId="1042" xr:uid="{8F7312EC-ED91-4C78-AB71-FE183C61513F}"/>
    <cellStyle name="Normal 10 2 7 2 2" xfId="1043" xr:uid="{C87243DA-B306-4A05-89EA-877B886E0DE3}"/>
    <cellStyle name="Normal 10 2 7 2 3" xfId="4332" xr:uid="{3A106B87-288A-4DA1-BEFF-7909D41453BA}"/>
    <cellStyle name="Normal 10 2 7 3" xfId="1044" xr:uid="{DBF84BF0-16C2-4D04-93BC-2E797040B5AC}"/>
    <cellStyle name="Normal 10 2 7 4" xfId="2545" xr:uid="{0D33D088-CFA8-4596-8FB3-F4E14132970D}"/>
    <cellStyle name="Normal 10 2 7 4 2" xfId="4563" xr:uid="{82B835DD-54D5-404D-8EA0-8D31D7853F32}"/>
    <cellStyle name="Normal 10 2 7 4 3" xfId="4678" xr:uid="{56003699-875C-4DAA-918A-8F47BC5E3BA9}"/>
    <cellStyle name="Normal 10 2 7 4 4" xfId="4601" xr:uid="{8D6D36CA-C0D8-4295-BF41-00B70DA9F6CD}"/>
    <cellStyle name="Normal 10 2 8" xfId="1045" xr:uid="{6F0715B0-00D7-4FF5-9699-C57E41B05A1E}"/>
    <cellStyle name="Normal 10 2 8 2" xfId="1046" xr:uid="{E2BBA95A-B85D-4308-81F6-4C131A8EC7C1}"/>
    <cellStyle name="Normal 10 2 8 3" xfId="2546" xr:uid="{881AE841-0527-4BEB-84DE-CC0AC49BC89F}"/>
    <cellStyle name="Normal 10 2 8 4" xfId="2547" xr:uid="{4E8F5C33-D5CB-4183-82DB-F6E34AE88A13}"/>
    <cellStyle name="Normal 10 2 9" xfId="1047" xr:uid="{3DDE9317-07B0-4339-903D-B16EEDE1E66C}"/>
    <cellStyle name="Normal 10 3" xfId="50" xr:uid="{E585013E-4939-4E73-B85B-D2B592A85D2F}"/>
    <cellStyle name="Normal 10 3 10" xfId="2548" xr:uid="{65232190-CFE0-4E6F-A47C-88FE47247AF7}"/>
    <cellStyle name="Normal 10 3 11" xfId="2549" xr:uid="{C43706A8-9139-426A-8E1B-B8C942291375}"/>
    <cellStyle name="Normal 10 3 2" xfId="51" xr:uid="{E4EA85C3-42C0-477D-B06B-9425B4C44C90}"/>
    <cellStyle name="Normal 10 3 2 2" xfId="52" xr:uid="{CF3B0385-3644-4B3A-83F3-4D71FB90575D}"/>
    <cellStyle name="Normal 10 3 2 2 2" xfId="247" xr:uid="{9FA89388-3CC6-4812-8F63-91BABB9830EB}"/>
    <cellStyle name="Normal 10 3 2 2 2 2" xfId="486" xr:uid="{F6EE49B9-14F0-44CD-BF52-CF674B6C1453}"/>
    <cellStyle name="Normal 10 3 2 2 2 2 2" xfId="1048" xr:uid="{E03EF3B0-1DBB-4A14-B07E-5ACDF65FBEB8}"/>
    <cellStyle name="Normal 10 3 2 2 2 2 2 2" xfId="1049" xr:uid="{F839176F-FA5F-4612-9619-A8D24F1CF019}"/>
    <cellStyle name="Normal 10 3 2 2 2 2 3" xfId="1050" xr:uid="{82023183-5B32-473A-B301-C07DC62C6B77}"/>
    <cellStyle name="Normal 10 3 2 2 2 2 4" xfId="2550" xr:uid="{6FB00C0A-863F-4730-A586-02E2BA4D8F0B}"/>
    <cellStyle name="Normal 10 3 2 2 2 3" xfId="1051" xr:uid="{972D2EE9-D171-4E80-8C9F-05087E4E9439}"/>
    <cellStyle name="Normal 10 3 2 2 2 3 2" xfId="1052" xr:uid="{BBF5ABC3-1D54-440A-884B-EA08FA91755E}"/>
    <cellStyle name="Normal 10 3 2 2 2 3 3" xfId="2551" xr:uid="{2B00EC18-7ECC-4337-8AEC-A11D152E9BC4}"/>
    <cellStyle name="Normal 10 3 2 2 2 3 4" xfId="2552" xr:uid="{C588DDE4-5AF2-409F-9C08-62F18E17E99A}"/>
    <cellStyle name="Normal 10 3 2 2 2 4" xfId="1053" xr:uid="{E75D5DEF-66E6-4601-9F1C-720B0203617C}"/>
    <cellStyle name="Normal 10 3 2 2 2 5" xfId="2553" xr:uid="{06CA0CCA-B0B3-4175-93F5-1FC9E756A0ED}"/>
    <cellStyle name="Normal 10 3 2 2 2 6" xfId="2554" xr:uid="{94940C21-5EAB-48D5-A9CE-EB2392DA75F3}"/>
    <cellStyle name="Normal 10 3 2 2 3" xfId="487" xr:uid="{8EEEE3BB-0260-4BFE-853D-29F7229528B3}"/>
    <cellStyle name="Normal 10 3 2 2 3 2" xfId="1054" xr:uid="{B36BE031-A4FF-47F9-9883-C56A8EB19298}"/>
    <cellStyle name="Normal 10 3 2 2 3 2 2" xfId="1055" xr:uid="{9AE892B2-4273-4F6B-8346-D580FEB353A8}"/>
    <cellStyle name="Normal 10 3 2 2 3 2 3" xfId="2555" xr:uid="{1B38968D-7633-4E40-BB2A-42A8AF7CF24E}"/>
    <cellStyle name="Normal 10 3 2 2 3 2 4" xfId="2556" xr:uid="{CF0E55E9-24EC-499B-9776-00EA2FDD49D7}"/>
    <cellStyle name="Normal 10 3 2 2 3 3" xfId="1056" xr:uid="{105EEE31-40E4-4317-B293-0F9E670E6235}"/>
    <cellStyle name="Normal 10 3 2 2 3 4" xfId="2557" xr:uid="{3F1F7130-1B49-402A-87B1-AD7EF99F72E7}"/>
    <cellStyle name="Normal 10 3 2 2 3 5" xfId="2558" xr:uid="{9098D24F-796E-4A43-B544-F8169A197CF6}"/>
    <cellStyle name="Normal 10 3 2 2 4" xfId="1057" xr:uid="{5213C235-ABF2-4961-A292-F95011391167}"/>
    <cellStyle name="Normal 10 3 2 2 4 2" xfId="1058" xr:uid="{1612CB2E-512C-4BDF-AF4C-19C78524F7CF}"/>
    <cellStyle name="Normal 10 3 2 2 4 3" xfId="2559" xr:uid="{93450858-96B9-4543-AF03-714B8B01D1E7}"/>
    <cellStyle name="Normal 10 3 2 2 4 4" xfId="2560" xr:uid="{05E9BB36-9064-483B-BE06-1EBE3FDB5872}"/>
    <cellStyle name="Normal 10 3 2 2 5" xfId="1059" xr:uid="{2D078D88-AF75-4640-B959-5F8E0A3EB116}"/>
    <cellStyle name="Normal 10 3 2 2 5 2" xfId="2561" xr:uid="{1E9B9F8F-0EA6-44E8-8DF9-A34E72709EF9}"/>
    <cellStyle name="Normal 10 3 2 2 5 3" xfId="2562" xr:uid="{11F4B049-8524-461F-B63C-23624683AC46}"/>
    <cellStyle name="Normal 10 3 2 2 5 4" xfId="2563" xr:uid="{E318F7DD-E75A-4962-B4C5-D6350D317D67}"/>
    <cellStyle name="Normal 10 3 2 2 6" xfId="2564" xr:uid="{49882F88-3F3D-469A-A676-91C688D66755}"/>
    <cellStyle name="Normal 10 3 2 2 7" xfId="2565" xr:uid="{18AB4817-55F3-4AC8-A2C6-454771FF0C61}"/>
    <cellStyle name="Normal 10 3 2 2 8" xfId="2566" xr:uid="{0E7537FE-502D-4727-892C-28EA0B21D6D5}"/>
    <cellStyle name="Normal 10 3 2 3" xfId="248" xr:uid="{1FF01504-4093-43B3-B036-410715388366}"/>
    <cellStyle name="Normal 10 3 2 3 2" xfId="488" xr:uid="{3B3F37CF-BF27-4462-B903-F70753B28F60}"/>
    <cellStyle name="Normal 10 3 2 3 2 2" xfId="489" xr:uid="{CA54B0E3-62B8-416E-ADC3-6D037E1962FA}"/>
    <cellStyle name="Normal 10 3 2 3 2 2 2" xfId="1060" xr:uid="{A58B0F2D-30F2-433B-B2FB-F9CCE93EFF70}"/>
    <cellStyle name="Normal 10 3 2 3 2 2 2 2" xfId="1061" xr:uid="{89A4AB3C-3B1F-40AF-8CB1-997E32361C4A}"/>
    <cellStyle name="Normal 10 3 2 3 2 2 3" xfId="1062" xr:uid="{E6BEDB29-FE5D-400C-A452-43EE50C2F6EF}"/>
    <cellStyle name="Normal 10 3 2 3 2 3" xfId="1063" xr:uid="{DAEBB12D-B867-4C3A-93BD-88ACE53327FF}"/>
    <cellStyle name="Normal 10 3 2 3 2 3 2" xfId="1064" xr:uid="{2A30B39A-7433-4363-814F-FE2C7DE9A3D2}"/>
    <cellStyle name="Normal 10 3 2 3 2 4" xfId="1065" xr:uid="{F5AE2B63-037E-43BF-A382-5F148CCC436B}"/>
    <cellStyle name="Normal 10 3 2 3 3" xfId="490" xr:uid="{6030F170-8868-4B88-979A-6618136CB7ED}"/>
    <cellStyle name="Normal 10 3 2 3 3 2" xfId="1066" xr:uid="{07AB7D9C-B109-480F-B6A8-A08EE592EBB6}"/>
    <cellStyle name="Normal 10 3 2 3 3 2 2" xfId="1067" xr:uid="{F57CA197-E1F1-4179-B9DD-5B2507F30066}"/>
    <cellStyle name="Normal 10 3 2 3 3 3" xfId="1068" xr:uid="{D7834198-40CB-42FB-BDD8-1DEB5AD4F62A}"/>
    <cellStyle name="Normal 10 3 2 3 3 4" xfId="2567" xr:uid="{2A97F217-A58A-464D-AB7B-6CEAF4125CE8}"/>
    <cellStyle name="Normal 10 3 2 3 4" xfId="1069" xr:uid="{BB3346DF-0853-47A5-B2FA-64CAE498D206}"/>
    <cellStyle name="Normal 10 3 2 3 4 2" xfId="1070" xr:uid="{606423D9-4DCA-43B9-8D3F-10090C41E2A6}"/>
    <cellStyle name="Normal 10 3 2 3 5" xfId="1071" xr:uid="{831BC0DE-7842-4983-9AEC-A3166B81E6BE}"/>
    <cellStyle name="Normal 10 3 2 3 6" xfId="2568" xr:uid="{85E5E620-E860-4ABA-A7E1-B4B42897B7EE}"/>
    <cellStyle name="Normal 10 3 2 4" xfId="249" xr:uid="{7CE968A4-0237-4133-B594-A5E2A13CB125}"/>
    <cellStyle name="Normal 10 3 2 4 2" xfId="491" xr:uid="{F616CA8A-A221-4C6C-B636-95F9692D4907}"/>
    <cellStyle name="Normal 10 3 2 4 2 2" xfId="1072" xr:uid="{90174021-2084-4CAD-B65D-E6F5B1022C91}"/>
    <cellStyle name="Normal 10 3 2 4 2 2 2" xfId="1073" xr:uid="{6F06CB6A-7D30-4735-A0A6-6F0A64DEBAC4}"/>
    <cellStyle name="Normal 10 3 2 4 2 3" xfId="1074" xr:uid="{AA85B8E6-7D2A-4767-BBF7-3D491B39CAAE}"/>
    <cellStyle name="Normal 10 3 2 4 2 4" xfId="2569" xr:uid="{7670A5ED-1A37-4C8A-92D5-630C4755E62E}"/>
    <cellStyle name="Normal 10 3 2 4 3" xfId="1075" xr:uid="{6D735880-E7D6-4E2D-8F25-5686727E77E1}"/>
    <cellStyle name="Normal 10 3 2 4 3 2" xfId="1076" xr:uid="{8A5914CC-45A4-4AB1-AE60-1FB978207163}"/>
    <cellStyle name="Normal 10 3 2 4 4" xfId="1077" xr:uid="{63F852D3-92CD-4D3D-B9FB-8885C8C13139}"/>
    <cellStyle name="Normal 10 3 2 4 5" xfId="2570" xr:uid="{E7A8CD26-6EF0-46E8-9CA9-E0697958C119}"/>
    <cellStyle name="Normal 10 3 2 5" xfId="251" xr:uid="{5A2CAFB4-7C2A-4F5A-B563-478A418F3EE0}"/>
    <cellStyle name="Normal 10 3 2 5 2" xfId="1078" xr:uid="{1538158F-1AC6-45E1-9ED2-BBA955D9A48A}"/>
    <cellStyle name="Normal 10 3 2 5 2 2" xfId="1079" xr:uid="{3508767A-FE8F-4929-B708-304A77ABCEDA}"/>
    <cellStyle name="Normal 10 3 2 5 3" xfId="1080" xr:uid="{022F3237-7B4F-4D33-A0F0-6AB4727FB7D9}"/>
    <cellStyle name="Normal 10 3 2 5 4" xfId="2571" xr:uid="{C24C82F9-3989-44FC-A205-DAE5ED794DE4}"/>
    <cellStyle name="Normal 10 3 2 6" xfId="1081" xr:uid="{E3B3B543-CA13-4608-90EE-C4CA8342E379}"/>
    <cellStyle name="Normal 10 3 2 6 2" xfId="1082" xr:uid="{24CFE5D9-93ED-4192-90E0-A83BE6B9725B}"/>
    <cellStyle name="Normal 10 3 2 6 3" xfId="2572" xr:uid="{2BED77FF-E103-4B0F-AF31-F3A5A9AD3DE7}"/>
    <cellStyle name="Normal 10 3 2 6 4" xfId="2573" xr:uid="{51C69FE4-745F-4BCE-887F-3975E818CBF1}"/>
    <cellStyle name="Normal 10 3 2 7" xfId="1083" xr:uid="{4B7FC9AA-561F-450F-9B08-FF1844020A24}"/>
    <cellStyle name="Normal 10 3 2 8" xfId="2574" xr:uid="{B42DAD2A-7926-4A8A-A200-1B9CBFEC0410}"/>
    <cellStyle name="Normal 10 3 2 9" xfId="2575" xr:uid="{20BE6AEE-DB43-4CAF-AB79-943493F43538}"/>
    <cellStyle name="Normal 10 3 3" xfId="53" xr:uid="{E4408336-78A9-4415-96C8-50337233FC57}"/>
    <cellStyle name="Normal 10 3 3 2" xfId="54" xr:uid="{EE1119AC-9C01-4B49-8E93-1EB758AE1FA7}"/>
    <cellStyle name="Normal 10 3 3 2 2" xfId="492" xr:uid="{8B2256E4-C96A-4453-81FB-1C4BAACD1EAD}"/>
    <cellStyle name="Normal 10 3 3 2 2 2" xfId="1084" xr:uid="{B96C3609-A2F3-45E0-B8AB-009BE32AD784}"/>
    <cellStyle name="Normal 10 3 3 2 2 2 2" xfId="1085" xr:uid="{40484F7C-6275-418A-ADFB-9B8AE34E166F}"/>
    <cellStyle name="Normal 10 3 3 2 2 2 2 2" xfId="4445" xr:uid="{9BF545BD-E082-468B-9790-BB69A948FF58}"/>
    <cellStyle name="Normal 10 3 3 2 2 2 3" xfId="4446" xr:uid="{0BEC8B6B-74B8-4FA6-952A-C3526A30C78A}"/>
    <cellStyle name="Normal 10 3 3 2 2 3" xfId="1086" xr:uid="{7A1402D2-E290-4662-9B5A-BAA6885E52C0}"/>
    <cellStyle name="Normal 10 3 3 2 2 3 2" xfId="4447" xr:uid="{E4C64131-C1F2-4EB0-9AE1-35BBE321D1C5}"/>
    <cellStyle name="Normal 10 3 3 2 2 4" xfId="2576" xr:uid="{CA6A7CEF-7A3A-41F3-B096-FF14DAAAD01C}"/>
    <cellStyle name="Normal 10 3 3 2 3" xfId="1087" xr:uid="{59F84736-14B5-4B4A-8195-297B0CE2D717}"/>
    <cellStyle name="Normal 10 3 3 2 3 2" xfId="1088" xr:uid="{F8E5FFF4-8FE7-4832-89D7-75E38BE23951}"/>
    <cellStyle name="Normal 10 3 3 2 3 2 2" xfId="4448" xr:uid="{BF5502D6-22E2-4648-ACE2-5304F041AB68}"/>
    <cellStyle name="Normal 10 3 3 2 3 3" xfId="2577" xr:uid="{58C7366A-4FD0-4A3A-B80B-7B275BAA33B7}"/>
    <cellStyle name="Normal 10 3 3 2 3 4" xfId="2578" xr:uid="{C9CB8482-F1DF-46F2-927B-36D9B5D0372C}"/>
    <cellStyle name="Normal 10 3 3 2 4" xfId="1089" xr:uid="{3BFE8A0B-A888-4BD5-A244-C5F45DC4FCF2}"/>
    <cellStyle name="Normal 10 3 3 2 4 2" xfId="4449" xr:uid="{041317C5-5E6F-4B1A-A17D-E1C8A526FFDB}"/>
    <cellStyle name="Normal 10 3 3 2 5" xfId="2579" xr:uid="{1471235B-0FCB-4780-8476-77D01619C08C}"/>
    <cellStyle name="Normal 10 3 3 2 6" xfId="2580" xr:uid="{F65F80B8-AC35-42C9-91A2-2D733CEEDDDF}"/>
    <cellStyle name="Normal 10 3 3 3" xfId="252" xr:uid="{BD6270A8-C88B-43B7-A5FC-400AA8ADE9BE}"/>
    <cellStyle name="Normal 10 3 3 3 2" xfId="1090" xr:uid="{CA53009D-4ABB-4D04-A2CB-12E4B9BD2133}"/>
    <cellStyle name="Normal 10 3 3 3 2 2" xfId="1091" xr:uid="{9165499C-D6BF-4059-835A-BC1CC346F5FE}"/>
    <cellStyle name="Normal 10 3 3 3 2 2 2" xfId="4450" xr:uid="{01D8DF6A-A0E8-4CE2-AC52-57DAF38D6732}"/>
    <cellStyle name="Normal 10 3 3 3 2 3" xfId="2581" xr:uid="{36DB0B7C-BAD1-46EC-AB68-61BF2682B8E9}"/>
    <cellStyle name="Normal 10 3 3 3 2 4" xfId="2582" xr:uid="{87E3B639-E292-4F8B-8004-156A0364EF04}"/>
    <cellStyle name="Normal 10 3 3 3 3" xfId="1092" xr:uid="{BD57C310-6548-4EFB-9B7C-E0EE4A9BBCA1}"/>
    <cellStyle name="Normal 10 3 3 3 3 2" xfId="4451" xr:uid="{C2F9DEEE-0D60-4B84-9FC3-A3B6FFD872B8}"/>
    <cellStyle name="Normal 10 3 3 3 4" xfId="2583" xr:uid="{80D9392D-B01C-4531-B31F-911D1366D755}"/>
    <cellStyle name="Normal 10 3 3 3 5" xfId="2584" xr:uid="{E746EE79-9B98-48C0-83D6-F28A25E62254}"/>
    <cellStyle name="Normal 10 3 3 4" xfId="1093" xr:uid="{8B4858AB-BE38-41B3-8C37-740C5E0B4D71}"/>
    <cellStyle name="Normal 10 3 3 4 2" xfId="1094" xr:uid="{876746AF-07C7-459B-BD10-9575088F2A4C}"/>
    <cellStyle name="Normal 10 3 3 4 2 2" xfId="4452" xr:uid="{173A9664-C4A8-4E65-8985-A853D1CE9888}"/>
    <cellStyle name="Normal 10 3 3 4 3" xfId="2585" xr:uid="{2D149F0C-2DEB-4052-AC6A-2BFBC32A3C0D}"/>
    <cellStyle name="Normal 10 3 3 4 4" xfId="2586" xr:uid="{E1DADDD1-15FF-4F1C-8D0F-B9000743BF31}"/>
    <cellStyle name="Normal 10 3 3 5" xfId="1095" xr:uid="{1B9BE1B6-C917-446B-B5EF-3F6E332E70C1}"/>
    <cellStyle name="Normal 10 3 3 5 2" xfId="2587" xr:uid="{39E56A35-968D-4D2F-B937-8C56DFD496F7}"/>
    <cellStyle name="Normal 10 3 3 5 3" xfId="2588" xr:uid="{B56BAC5F-2C91-49B4-B753-DDF5D1AC598D}"/>
    <cellStyle name="Normal 10 3 3 5 4" xfId="2589" xr:uid="{350469B4-CC63-4BE1-9F1E-7C0B08735762}"/>
    <cellStyle name="Normal 10 3 3 6" xfId="2590" xr:uid="{5E567083-66B4-495D-B616-7EA4D9224517}"/>
    <cellStyle name="Normal 10 3 3 7" xfId="2591" xr:uid="{26DE82BC-0F26-45F2-B0CF-361DC220E0BC}"/>
    <cellStyle name="Normal 10 3 3 8" xfId="2592" xr:uid="{4953CC2B-2E38-4B4A-A771-C555ECDCB096}"/>
    <cellStyle name="Normal 10 3 4" xfId="55" xr:uid="{4D5375C5-A9D4-4E07-8692-EC0CEA98F477}"/>
    <cellStyle name="Normal 10 3 4 2" xfId="493" xr:uid="{E302E853-A30B-426D-8390-FEB503273386}"/>
    <cellStyle name="Normal 10 3 4 2 2" xfId="494" xr:uid="{A290E935-B34F-4C2D-B8CA-69BAD43B8490}"/>
    <cellStyle name="Normal 10 3 4 2 2 2" xfId="1096" xr:uid="{9BE9FBDB-78D3-4117-B3B6-0E209230CA0A}"/>
    <cellStyle name="Normal 10 3 4 2 2 2 2" xfId="1097" xr:uid="{09035FC0-CC96-421E-8E2D-DD0CE645A23A}"/>
    <cellStyle name="Normal 10 3 4 2 2 3" xfId="1098" xr:uid="{243982AE-51AF-4543-9B80-5B427A80C1F5}"/>
    <cellStyle name="Normal 10 3 4 2 2 4" xfId="2593" xr:uid="{0CF796DC-1AEC-4FFF-99EF-01DC8618C6E4}"/>
    <cellStyle name="Normal 10 3 4 2 3" xfId="1099" xr:uid="{D9EBEB3F-B77B-4E12-82F4-2C3030C10415}"/>
    <cellStyle name="Normal 10 3 4 2 3 2" xfId="1100" xr:uid="{2A91C700-6355-4FC3-A6E7-64769288CA90}"/>
    <cellStyle name="Normal 10 3 4 2 4" xfId="1101" xr:uid="{FBABDAD3-81A4-4490-9409-97794EF4154D}"/>
    <cellStyle name="Normal 10 3 4 2 5" xfId="2594" xr:uid="{F319F410-3370-428C-B0BC-7413A626460F}"/>
    <cellStyle name="Normal 10 3 4 3" xfId="495" xr:uid="{BD9A4FAE-8201-4C00-8A9B-6F5ACD038C34}"/>
    <cellStyle name="Normal 10 3 4 3 2" xfId="1102" xr:uid="{471B4FC1-54F4-4880-8175-32AA53B3052E}"/>
    <cellStyle name="Normal 10 3 4 3 2 2" xfId="1103" xr:uid="{309B9561-2F04-4E3A-9D1E-C14CAABC343E}"/>
    <cellStyle name="Normal 10 3 4 3 3" xfId="1104" xr:uid="{BEE89048-96FB-4D15-996B-6C542EDADD24}"/>
    <cellStyle name="Normal 10 3 4 3 4" xfId="2595" xr:uid="{A365C51A-82E0-4F69-B329-3C9278B04FC9}"/>
    <cellStyle name="Normal 10 3 4 4" xfId="1105" xr:uid="{1FF23C8A-0BA0-4CF2-98F1-FF0DB8186639}"/>
    <cellStyle name="Normal 10 3 4 4 2" xfId="1106" xr:uid="{4CC2BA8E-3AB4-4791-AB1C-23F432CD4D47}"/>
    <cellStyle name="Normal 10 3 4 4 3" xfId="2596" xr:uid="{1358D68F-4134-4CB5-A363-09C42E0E58AE}"/>
    <cellStyle name="Normal 10 3 4 4 4" xfId="2597" xr:uid="{AACA78B1-1926-4C00-9554-FBBB485C42E9}"/>
    <cellStyle name="Normal 10 3 4 5" xfId="1107" xr:uid="{651936E6-A5A4-47CD-82C2-316F225612E4}"/>
    <cellStyle name="Normal 10 3 4 6" xfId="2598" xr:uid="{18793AE8-BC5A-44AC-ABD8-10467A652C23}"/>
    <cellStyle name="Normal 10 3 4 7" xfId="2599" xr:uid="{67B5B642-DF4F-4A00-9BBA-E56EBFAE1061}"/>
    <cellStyle name="Normal 10 3 5" xfId="253" xr:uid="{C14C87AD-DC42-457A-9594-7BDB932A873B}"/>
    <cellStyle name="Normal 10 3 5 2" xfId="496" xr:uid="{AAFEEBAD-3F9C-4BF6-A6F1-9DEF94B7A0A7}"/>
    <cellStyle name="Normal 10 3 5 2 2" xfId="1108" xr:uid="{F37C6B8F-F85F-490B-828F-02A31D36D768}"/>
    <cellStyle name="Normal 10 3 5 2 2 2" xfId="1109" xr:uid="{A0F5BB80-C32D-4551-8720-D219B0DCD619}"/>
    <cellStyle name="Normal 10 3 5 2 3" xfId="1110" xr:uid="{0C87F07F-B70C-4B74-A5A1-AC76CBB8E553}"/>
    <cellStyle name="Normal 10 3 5 2 4" xfId="2600" xr:uid="{8BFC6327-3D35-42FE-B0DB-182CDEBF9090}"/>
    <cellStyle name="Normal 10 3 5 3" xfId="1111" xr:uid="{C115AC03-47A1-4FBA-A957-55518BC9722F}"/>
    <cellStyle name="Normal 10 3 5 3 2" xfId="1112" xr:uid="{406E74AC-9905-4927-B554-694282717570}"/>
    <cellStyle name="Normal 10 3 5 3 3" xfId="2601" xr:uid="{46A13961-94EE-4E38-B64C-837446E3DBEA}"/>
    <cellStyle name="Normal 10 3 5 3 4" xfId="2602" xr:uid="{64C4FFE1-7617-426D-90FE-9ACE5AA68436}"/>
    <cellStyle name="Normal 10 3 5 4" xfId="1113" xr:uid="{CA975045-79D2-419D-81C5-E159EB2B35E9}"/>
    <cellStyle name="Normal 10 3 5 5" xfId="2603" xr:uid="{F531C7DC-924B-49B6-BA89-8C461049E218}"/>
    <cellStyle name="Normal 10 3 5 6" xfId="2604" xr:uid="{2BFB69AC-A569-49DA-BFB0-66BF5F0B33B8}"/>
    <cellStyle name="Normal 10 3 6" xfId="254" xr:uid="{CB93E6EC-2C5B-4224-BB99-446DF43287FE}"/>
    <cellStyle name="Normal 10 3 6 2" xfId="1114" xr:uid="{0B4F3A4C-EF50-4A5C-9E79-5A2DA49D7A71}"/>
    <cellStyle name="Normal 10 3 6 2 2" xfId="1115" xr:uid="{9E513BDD-B432-4CD9-B0DE-1A6B5AE8EB3D}"/>
    <cellStyle name="Normal 10 3 6 2 3" xfId="2605" xr:uid="{E5BC96E0-F1F9-4E05-9AC9-343141351402}"/>
    <cellStyle name="Normal 10 3 6 2 4" xfId="2606" xr:uid="{31D96E0A-0941-4545-8724-21D5374F7B4D}"/>
    <cellStyle name="Normal 10 3 6 3" xfId="1116" xr:uid="{C464C1BA-5341-47A9-A069-EF0130DECDE0}"/>
    <cellStyle name="Normal 10 3 6 4" xfId="2607" xr:uid="{5C232633-334C-40FA-8C01-1A270CE94E25}"/>
    <cellStyle name="Normal 10 3 6 5" xfId="2608" xr:uid="{3EF63BCC-F809-455F-9A7C-1FCC1DC75437}"/>
    <cellStyle name="Normal 10 3 7" xfId="1117" xr:uid="{EBD1567A-9082-4685-9C13-4C8505033011}"/>
    <cellStyle name="Normal 10 3 7 2" xfId="1118" xr:uid="{B119FF91-D583-430E-A22C-426B9AB6C4E2}"/>
    <cellStyle name="Normal 10 3 7 3" xfId="2609" xr:uid="{73FE09B4-6F53-49D1-AE2B-CFD2F5231D48}"/>
    <cellStyle name="Normal 10 3 7 4" xfId="2610" xr:uid="{F7A6AE51-22A0-4969-BADD-159624985AA3}"/>
    <cellStyle name="Normal 10 3 8" xfId="1119" xr:uid="{F19F9DC3-925A-4972-AE0A-59C7FAACD4B3}"/>
    <cellStyle name="Normal 10 3 8 2" xfId="2611" xr:uid="{249A4735-D291-4A17-81D8-FF97D19CE9A7}"/>
    <cellStyle name="Normal 10 3 8 3" xfId="2612" xr:uid="{FD8EA69D-2267-4444-9104-466E51DFEF47}"/>
    <cellStyle name="Normal 10 3 8 4" xfId="2613" xr:uid="{2B3814ED-7232-4E1C-9E3C-326D029D0C66}"/>
    <cellStyle name="Normal 10 3 9" xfId="2614" xr:uid="{F4989B80-2E6C-489A-9D94-9D83DFAB8656}"/>
    <cellStyle name="Normal 10 4" xfId="56" xr:uid="{02E3DE8E-9BF7-4273-8A59-347B9A0A08AE}"/>
    <cellStyle name="Normal 10 4 10" xfId="2615" xr:uid="{C703ED6D-26F6-4963-A621-82415C8C24AA}"/>
    <cellStyle name="Normal 10 4 11" xfId="2616" xr:uid="{4C00CC00-892E-4AEB-B4FB-2846EEBD9086}"/>
    <cellStyle name="Normal 10 4 2" xfId="57" xr:uid="{ED0BEEF1-E724-487F-B55D-6BC6ADDE0BDD}"/>
    <cellStyle name="Normal 10 4 2 2" xfId="255" xr:uid="{3CD10D4F-6EDC-4806-B2E5-98604C75B6AA}"/>
    <cellStyle name="Normal 10 4 2 2 2" xfId="497" xr:uid="{37C7E283-D849-462E-8B6E-C2C9CAC04099}"/>
    <cellStyle name="Normal 10 4 2 2 2 2" xfId="498" xr:uid="{0B2B2248-BE3F-4F29-BA2C-AB5FA60E72DB}"/>
    <cellStyle name="Normal 10 4 2 2 2 2 2" xfId="1120" xr:uid="{7B08FB4C-6EEC-48CB-9AE8-36B1E7EE1591}"/>
    <cellStyle name="Normal 10 4 2 2 2 2 3" xfId="2617" xr:uid="{2B3BD04A-3908-4E49-87C1-89AA02E7CCE7}"/>
    <cellStyle name="Normal 10 4 2 2 2 2 4" xfId="2618" xr:uid="{6570E024-C1A1-45C2-A94F-E0745427CFE4}"/>
    <cellStyle name="Normal 10 4 2 2 2 3" xfId="1121" xr:uid="{95A80742-45AA-4AE3-A744-DDAB4FDCBFC7}"/>
    <cellStyle name="Normal 10 4 2 2 2 3 2" xfId="2619" xr:uid="{B573B64A-5D96-4A76-A282-B3022A32CEBD}"/>
    <cellStyle name="Normal 10 4 2 2 2 3 3" xfId="2620" xr:uid="{488A7359-6297-4FCF-A722-B3D1C94A0154}"/>
    <cellStyle name="Normal 10 4 2 2 2 3 4" xfId="2621" xr:uid="{26094E3C-20E3-43B8-9903-D33BA357A58C}"/>
    <cellStyle name="Normal 10 4 2 2 2 4" xfId="2622" xr:uid="{439FDDBF-AEFB-4CB9-821A-FE0BC7D11E28}"/>
    <cellStyle name="Normal 10 4 2 2 2 5" xfId="2623" xr:uid="{603E73EB-C453-451B-84FC-596DD9455C8D}"/>
    <cellStyle name="Normal 10 4 2 2 2 6" xfId="2624" xr:uid="{E9897CB3-1D4C-4A84-BCD9-8543329856C8}"/>
    <cellStyle name="Normal 10 4 2 2 3" xfId="499" xr:uid="{96DE5E17-F489-4617-9DE2-749AB9E602AA}"/>
    <cellStyle name="Normal 10 4 2 2 3 2" xfId="1122" xr:uid="{3338C35E-A877-40FB-85D5-A3A878FE0131}"/>
    <cellStyle name="Normal 10 4 2 2 3 2 2" xfId="2625" xr:uid="{88DD9A18-E5C0-41E5-8B1D-D7E159AF722D}"/>
    <cellStyle name="Normal 10 4 2 2 3 2 3" xfId="2626" xr:uid="{CD6F46CA-9160-4AD3-9F7C-EC54F926F0AC}"/>
    <cellStyle name="Normal 10 4 2 2 3 2 4" xfId="2627" xr:uid="{7753EE20-FB44-48C5-82E9-5F45390CAB0C}"/>
    <cellStyle name="Normal 10 4 2 2 3 3" xfId="2628" xr:uid="{2AB0ADFC-DA27-422F-B4B4-602CB2D86838}"/>
    <cellStyle name="Normal 10 4 2 2 3 4" xfId="2629" xr:uid="{47E0A61B-948E-4358-BC83-4FE94EFC5770}"/>
    <cellStyle name="Normal 10 4 2 2 3 5" xfId="2630" xr:uid="{DE0A5106-37A1-46D5-877D-2EB48729CB98}"/>
    <cellStyle name="Normal 10 4 2 2 4" xfId="1123" xr:uid="{096E5188-40C6-45D8-BAA6-04C6DFF5171B}"/>
    <cellStyle name="Normal 10 4 2 2 4 2" xfId="2631" xr:uid="{1282E9CF-6A10-46C3-ABE5-5227C93D2204}"/>
    <cellStyle name="Normal 10 4 2 2 4 3" xfId="2632" xr:uid="{815FCC32-E0E7-4A92-8963-227AD81DD42D}"/>
    <cellStyle name="Normal 10 4 2 2 4 4" xfId="2633" xr:uid="{AC4CFF6C-607E-42F4-8B15-A5F4BEBFCE58}"/>
    <cellStyle name="Normal 10 4 2 2 5" xfId="2634" xr:uid="{81DFE626-37C2-46BE-A12E-8EBA882626CB}"/>
    <cellStyle name="Normal 10 4 2 2 5 2" xfId="2635" xr:uid="{BE4191E3-B00F-4D9E-BDA8-70E61033C3AF}"/>
    <cellStyle name="Normal 10 4 2 2 5 3" xfId="2636" xr:uid="{BDAD797E-3D86-4F8C-8055-2799C30ED44A}"/>
    <cellStyle name="Normal 10 4 2 2 5 4" xfId="2637" xr:uid="{2A16F412-FBE7-4780-8C5A-FFB4068B2A82}"/>
    <cellStyle name="Normal 10 4 2 2 6" xfId="2638" xr:uid="{20758B95-243D-437F-B9CE-4451A41CF83F}"/>
    <cellStyle name="Normal 10 4 2 2 7" xfId="2639" xr:uid="{87923BBD-E2A7-4360-AB01-BFFE48DAE6BE}"/>
    <cellStyle name="Normal 10 4 2 2 8" xfId="2640" xr:uid="{D96CAED4-9E39-45EE-90D3-401456D5B6F3}"/>
    <cellStyle name="Normal 10 4 2 3" xfId="500" xr:uid="{9090BDF0-C3D2-41AD-B5B1-C7D1D4E0827C}"/>
    <cellStyle name="Normal 10 4 2 3 2" xfId="501" xr:uid="{FBD94BE8-FA3C-49F6-89A2-B091FB7F6282}"/>
    <cellStyle name="Normal 10 4 2 3 2 2" xfId="502" xr:uid="{B0DF30AB-EEAB-486B-9A94-2613E706C97E}"/>
    <cellStyle name="Normal 10 4 2 3 2 3" xfId="2641" xr:uid="{6F5EEBEC-63AE-4574-BFB3-F94E79A0F33D}"/>
    <cellStyle name="Normal 10 4 2 3 2 4" xfId="2642" xr:uid="{99D6C8AE-CEA1-43B2-AF70-29D5BA413CDF}"/>
    <cellStyle name="Normal 10 4 2 3 3" xfId="503" xr:uid="{57526C5A-A3EE-40EB-906C-B5E1F0686B5A}"/>
    <cellStyle name="Normal 10 4 2 3 3 2" xfId="2643" xr:uid="{34C058B2-34CB-4640-B5A9-60BD8D10D2CF}"/>
    <cellStyle name="Normal 10 4 2 3 3 3" xfId="2644" xr:uid="{5315F529-7615-48EE-ADB4-04DD5F6AE5FB}"/>
    <cellStyle name="Normal 10 4 2 3 3 4" xfId="2645" xr:uid="{81FB91F0-BB39-48EC-82F5-0AD48A44E436}"/>
    <cellStyle name="Normal 10 4 2 3 4" xfId="2646" xr:uid="{58014933-9524-4631-AF2B-35C39891F332}"/>
    <cellStyle name="Normal 10 4 2 3 5" xfId="2647" xr:uid="{333EDE66-2A17-4761-9099-3CF8561DDB30}"/>
    <cellStyle name="Normal 10 4 2 3 6" xfId="2648" xr:uid="{E3C1D1FE-36DE-42A2-8AA2-16EE9BC44613}"/>
    <cellStyle name="Normal 10 4 2 4" xfId="504" xr:uid="{C92C410C-0D8F-4C04-AEF7-20BBB4F553D0}"/>
    <cellStyle name="Normal 10 4 2 4 2" xfId="505" xr:uid="{27FEB1E7-EBF7-4135-B248-CEACEFB9E469}"/>
    <cellStyle name="Normal 10 4 2 4 2 2" xfId="2649" xr:uid="{24C6F1D3-8703-487F-8FA6-09BB9889760D}"/>
    <cellStyle name="Normal 10 4 2 4 2 3" xfId="2650" xr:uid="{767D417A-C24E-46EF-9CB0-1592605CEBEF}"/>
    <cellStyle name="Normal 10 4 2 4 2 4" xfId="2651" xr:uid="{CB9DE580-86EB-4A13-A04C-3021210249E6}"/>
    <cellStyle name="Normal 10 4 2 4 3" xfId="2652" xr:uid="{E2F68AAF-FE92-4741-AB5C-AB7A28C655EB}"/>
    <cellStyle name="Normal 10 4 2 4 4" xfId="2653" xr:uid="{240ED741-84F7-4543-8D5F-AD2BC3ACB003}"/>
    <cellStyle name="Normal 10 4 2 4 5" xfId="2654" xr:uid="{58BFA615-2EC8-403D-A61F-BD5D90B998A5}"/>
    <cellStyle name="Normal 10 4 2 5" xfId="506" xr:uid="{88687BE3-55F4-472F-99BF-4D2B75326AB2}"/>
    <cellStyle name="Normal 10 4 2 5 2" xfId="2655" xr:uid="{129D26C4-862C-4CB0-A962-9B723EEA53C4}"/>
    <cellStyle name="Normal 10 4 2 5 3" xfId="2656" xr:uid="{DF6EF02F-3527-4FB5-86B8-65A6497BBB8C}"/>
    <cellStyle name="Normal 10 4 2 5 4" xfId="2657" xr:uid="{0BAE9F67-2719-4863-A5AB-ED46B4BC8926}"/>
    <cellStyle name="Normal 10 4 2 6" xfId="2658" xr:uid="{B8995DEB-2C10-4694-A224-507267305A46}"/>
    <cellStyle name="Normal 10 4 2 6 2" xfId="2659" xr:uid="{33890964-039F-4199-9A3C-E037568BEAF6}"/>
    <cellStyle name="Normal 10 4 2 6 3" xfId="2660" xr:uid="{69322BF8-9E2D-4D0A-9910-F364E6B4EFF0}"/>
    <cellStyle name="Normal 10 4 2 6 4" xfId="2661" xr:uid="{834D96FF-6ADD-4346-A610-D88E82E03B39}"/>
    <cellStyle name="Normal 10 4 2 7" xfId="2662" xr:uid="{54352BC7-AEB5-4ABF-86B0-64EC75C80BAF}"/>
    <cellStyle name="Normal 10 4 2 8" xfId="2663" xr:uid="{FE69037D-4579-4297-A6C6-9FF884ADC413}"/>
    <cellStyle name="Normal 10 4 2 9" xfId="2664" xr:uid="{C804F8E8-C514-4BAC-96BF-63D1F0E3D7E2}"/>
    <cellStyle name="Normal 10 4 3" xfId="256" xr:uid="{91769551-38DE-444F-977E-C71F6BB1FE37}"/>
    <cellStyle name="Normal 10 4 3 2" xfId="507" xr:uid="{77944784-E50A-4BDA-A34A-D3EF65174A1B}"/>
    <cellStyle name="Normal 10 4 3 2 2" xfId="508" xr:uid="{90D12493-E141-4D5A-A9D2-F29D4F2E5EF9}"/>
    <cellStyle name="Normal 10 4 3 2 2 2" xfId="1124" xr:uid="{EB1416D1-4BF8-4E66-A1EE-B8B3BE19CDE9}"/>
    <cellStyle name="Normal 10 4 3 2 2 2 2" xfId="1125" xr:uid="{161A71DC-850F-4428-B31D-3AD6B922C291}"/>
    <cellStyle name="Normal 10 4 3 2 2 3" xfId="1126" xr:uid="{5E045941-CAC4-46DE-BF14-ADEAA5957CA0}"/>
    <cellStyle name="Normal 10 4 3 2 2 4" xfId="2665" xr:uid="{02AE56E6-C366-4F19-ABE7-9C85BA59C309}"/>
    <cellStyle name="Normal 10 4 3 2 3" xfId="1127" xr:uid="{FAEEE88C-97F2-402F-8CEC-A4C5B5E666F4}"/>
    <cellStyle name="Normal 10 4 3 2 3 2" xfId="1128" xr:uid="{3D54BC22-0420-4F29-8984-B3F8C6A38A3C}"/>
    <cellStyle name="Normal 10 4 3 2 3 3" xfId="2666" xr:uid="{7E8F58FD-0D13-4646-A807-3244B1255B97}"/>
    <cellStyle name="Normal 10 4 3 2 3 4" xfId="2667" xr:uid="{E0B85A34-1A73-4A45-B605-8B962FF53763}"/>
    <cellStyle name="Normal 10 4 3 2 4" xfId="1129" xr:uid="{1F39F94D-B065-4FBB-950C-5D6DB6BD39BB}"/>
    <cellStyle name="Normal 10 4 3 2 5" xfId="2668" xr:uid="{AAB5F3AF-AE52-4E14-AF1F-7A7F23ACEB3D}"/>
    <cellStyle name="Normal 10 4 3 2 6" xfId="2669" xr:uid="{5901CDDF-0FBD-4E97-8C53-166E08E5B79E}"/>
    <cellStyle name="Normal 10 4 3 3" xfId="509" xr:uid="{3D17830D-7F3C-407F-9455-C4835B3E2385}"/>
    <cellStyle name="Normal 10 4 3 3 2" xfId="1130" xr:uid="{9EE1DEB1-A349-4746-866F-D7171F9A8880}"/>
    <cellStyle name="Normal 10 4 3 3 2 2" xfId="1131" xr:uid="{1833A158-2E65-4CA0-BAA5-B5461C4EAE8B}"/>
    <cellStyle name="Normal 10 4 3 3 2 3" xfId="2670" xr:uid="{D4717032-B9ED-4DA6-916F-7336AC29DCA6}"/>
    <cellStyle name="Normal 10 4 3 3 2 4" xfId="2671" xr:uid="{7B4CB046-2FBA-44FF-8B82-1269D65DB858}"/>
    <cellStyle name="Normal 10 4 3 3 3" xfId="1132" xr:uid="{3D9D9C0D-8B38-47DE-8CBE-125D9F2EF7DB}"/>
    <cellStyle name="Normal 10 4 3 3 4" xfId="2672" xr:uid="{7AAC6DF0-0E33-4226-B3BE-7B25E612C335}"/>
    <cellStyle name="Normal 10 4 3 3 5" xfId="2673" xr:uid="{44066B39-9972-47FE-8E4F-A5AC026D3760}"/>
    <cellStyle name="Normal 10 4 3 4" xfId="1133" xr:uid="{AE9499AD-77E9-45E8-9230-7DDEED10FB86}"/>
    <cellStyle name="Normal 10 4 3 4 2" xfId="1134" xr:uid="{8A6AEFCF-597B-43C8-AD9E-13DCA823E51F}"/>
    <cellStyle name="Normal 10 4 3 4 3" xfId="2674" xr:uid="{9039711D-BC6B-4B74-8283-0B6C0A181BBF}"/>
    <cellStyle name="Normal 10 4 3 4 4" xfId="2675" xr:uid="{2B83AB31-FD76-4425-9297-7AFEC7526103}"/>
    <cellStyle name="Normal 10 4 3 5" xfId="1135" xr:uid="{3DFA98E8-CEBF-47F6-8381-A026DA3ADDC9}"/>
    <cellStyle name="Normal 10 4 3 5 2" xfId="2676" xr:uid="{87E01AEF-FAE0-45A6-866E-1DD91644C16A}"/>
    <cellStyle name="Normal 10 4 3 5 3" xfId="2677" xr:uid="{81AC16BC-3A23-448E-9FAE-0AA4F07D1704}"/>
    <cellStyle name="Normal 10 4 3 5 4" xfId="2678" xr:uid="{2CB8E216-BE0F-43AF-84D2-9629E0854CF1}"/>
    <cellStyle name="Normal 10 4 3 6" xfId="2679" xr:uid="{4FB67FD9-9FCF-44F8-BA22-DA5DFDD3E364}"/>
    <cellStyle name="Normal 10 4 3 7" xfId="2680" xr:uid="{E3090E66-1552-4601-B6C7-977B5053734B}"/>
    <cellStyle name="Normal 10 4 3 8" xfId="2681" xr:uid="{9FDD50E2-6809-4155-A269-9D5E03121BA8}"/>
    <cellStyle name="Normal 10 4 4" xfId="257" xr:uid="{391EDDD3-F059-4D42-8E04-8EB9BECF5975}"/>
    <cellStyle name="Normal 10 4 4 2" xfId="510" xr:uid="{1425AD00-8D7D-4EB3-8931-5FCF8CC9B00D}"/>
    <cellStyle name="Normal 10 4 4 2 2" xfId="511" xr:uid="{AD580107-8350-42C6-89D5-B1C8876FDAF0}"/>
    <cellStyle name="Normal 10 4 4 2 2 2" xfId="1136" xr:uid="{3C326BD3-DFCF-4391-83B9-35DC29B3323A}"/>
    <cellStyle name="Normal 10 4 4 2 2 3" xfId="2682" xr:uid="{778A3A9D-5C56-4718-8A6B-05FB72E8275F}"/>
    <cellStyle name="Normal 10 4 4 2 2 4" xfId="2683" xr:uid="{9AE98E4C-9CAD-4726-AFD3-21D8853AF63D}"/>
    <cellStyle name="Normal 10 4 4 2 3" xfId="1137" xr:uid="{7F29927B-645B-45BC-8ECE-D9C7FEF5829C}"/>
    <cellStyle name="Normal 10 4 4 2 4" xfId="2684" xr:uid="{57506651-23C6-4216-A1CC-4287260233FC}"/>
    <cellStyle name="Normal 10 4 4 2 5" xfId="2685" xr:uid="{1A9440E9-4103-47BC-9FA3-82981C02461F}"/>
    <cellStyle name="Normal 10 4 4 3" xfId="512" xr:uid="{69FB2465-97A7-4857-AA52-71881E22AC0C}"/>
    <cellStyle name="Normal 10 4 4 3 2" xfId="1138" xr:uid="{872134B6-5D4A-438D-9A7A-334F6804D95B}"/>
    <cellStyle name="Normal 10 4 4 3 3" xfId="2686" xr:uid="{C6B6F90D-ACF1-41A0-A6A2-3567C4A38771}"/>
    <cellStyle name="Normal 10 4 4 3 4" xfId="2687" xr:uid="{A7EDA50B-0AF9-409C-8103-F2832E792207}"/>
    <cellStyle name="Normal 10 4 4 4" xfId="1139" xr:uid="{285AC9F8-9756-4958-BD84-0B184973C72B}"/>
    <cellStyle name="Normal 10 4 4 4 2" xfId="2688" xr:uid="{4B98C6F9-1D53-4DF8-BC3A-B4821EFD6170}"/>
    <cellStyle name="Normal 10 4 4 4 3" xfId="2689" xr:uid="{B5D84E38-F2E1-46F4-ACC6-FE2670FBF688}"/>
    <cellStyle name="Normal 10 4 4 4 4" xfId="2690" xr:uid="{3BB7829B-E715-4149-B71F-3ED559EC0C2C}"/>
    <cellStyle name="Normal 10 4 4 5" xfId="2691" xr:uid="{832F2BAF-D087-49CD-BDD9-D9F31AB53762}"/>
    <cellStyle name="Normal 10 4 4 6" xfId="2692" xr:uid="{C5D31353-377F-4767-B414-A6DEC22A62AB}"/>
    <cellStyle name="Normal 10 4 4 7" xfId="2693" xr:uid="{FDEC7BF1-7EA6-4AF8-811A-3391898FAE1A}"/>
    <cellStyle name="Normal 10 4 5" xfId="258" xr:uid="{36A90A9D-684D-4596-B1B9-4DF9D28393BA}"/>
    <cellStyle name="Normal 10 4 5 2" xfId="513" xr:uid="{5577E3D6-00FC-4870-9FC1-78501AA550A9}"/>
    <cellStyle name="Normal 10 4 5 2 2" xfId="1140" xr:uid="{63CD32CC-6B16-4C9D-B363-862043D7DD6D}"/>
    <cellStyle name="Normal 10 4 5 2 3" xfId="2694" xr:uid="{5631E2ED-579A-4F1A-9AD5-191BDEB0E6A7}"/>
    <cellStyle name="Normal 10 4 5 2 4" xfId="2695" xr:uid="{8AB5A62C-A0CD-4676-99CD-8B41BB88617E}"/>
    <cellStyle name="Normal 10 4 5 3" xfId="1141" xr:uid="{93B7593A-AA7D-45A3-BC0E-7FDD6033144B}"/>
    <cellStyle name="Normal 10 4 5 3 2" xfId="2696" xr:uid="{643D7D12-3E38-4532-ACD7-6B12726D43A6}"/>
    <cellStyle name="Normal 10 4 5 3 3" xfId="2697" xr:uid="{D43DF6CC-B40D-4583-8DEF-1432D04CF3B0}"/>
    <cellStyle name="Normal 10 4 5 3 4" xfId="2698" xr:uid="{94228441-8D7A-4349-B4FE-A49EDA9794F0}"/>
    <cellStyle name="Normal 10 4 5 4" xfId="2699" xr:uid="{F0368665-8D13-46BA-9B23-B53AB279BC6B}"/>
    <cellStyle name="Normal 10 4 5 5" xfId="2700" xr:uid="{F75A94E3-83AD-471B-B78B-D1A90E8EF40A}"/>
    <cellStyle name="Normal 10 4 5 6" xfId="2701" xr:uid="{AB0E2E8C-7940-4B93-8B84-A0158055B748}"/>
    <cellStyle name="Normal 10 4 6" xfId="514" xr:uid="{23CF225D-EA90-42E8-966A-6162FE9140FA}"/>
    <cellStyle name="Normal 10 4 6 2" xfId="1142" xr:uid="{B8B3DC6B-F230-4909-96B3-E8894ACE7E1A}"/>
    <cellStyle name="Normal 10 4 6 2 2" xfId="2702" xr:uid="{A97363B4-1726-4B45-B815-71A72125CCBD}"/>
    <cellStyle name="Normal 10 4 6 2 3" xfId="2703" xr:uid="{40831BB5-F081-4221-A337-3B681794E802}"/>
    <cellStyle name="Normal 10 4 6 2 4" xfId="2704" xr:uid="{5CE1C681-565A-4408-9741-6547FBD155F3}"/>
    <cellStyle name="Normal 10 4 6 3" xfId="2705" xr:uid="{2CA9161B-3529-45ED-8D1B-65C64018E8F4}"/>
    <cellStyle name="Normal 10 4 6 4" xfId="2706" xr:uid="{F9F8CD63-DD4D-427A-8B2F-AED2D5AB3576}"/>
    <cellStyle name="Normal 10 4 6 5" xfId="2707" xr:uid="{BA003D5E-0EFF-4C38-9E80-DF64DFBAD937}"/>
    <cellStyle name="Normal 10 4 7" xfId="1143" xr:uid="{FA7CC37E-F438-42CB-9D89-7B16E227835B}"/>
    <cellStyle name="Normal 10 4 7 2" xfId="2708" xr:uid="{E12E285E-672D-4E8B-BCB8-469014889D75}"/>
    <cellStyle name="Normal 10 4 7 3" xfId="2709" xr:uid="{C3BA1BC9-096E-401B-88F3-8081B9C7B035}"/>
    <cellStyle name="Normal 10 4 7 4" xfId="2710" xr:uid="{188963BF-08DD-4402-9091-83D23FF77890}"/>
    <cellStyle name="Normal 10 4 8" xfId="2711" xr:uid="{289884BA-95E7-44FF-BA14-2F181AE61B3E}"/>
    <cellStyle name="Normal 10 4 8 2" xfId="2712" xr:uid="{58202F6C-57FC-4905-ACE5-366A4D23C5EE}"/>
    <cellStyle name="Normal 10 4 8 3" xfId="2713" xr:uid="{9E9E70A8-80D3-4394-955B-1166B6F937E5}"/>
    <cellStyle name="Normal 10 4 8 4" xfId="2714" xr:uid="{7B16A3B5-D690-4372-A7BE-BD91949423C8}"/>
    <cellStyle name="Normal 10 4 9" xfId="2715" xr:uid="{BCEEE1C4-ED05-48A2-8BC2-6E9CF7AEDDDB}"/>
    <cellStyle name="Normal 10 5" xfId="58" xr:uid="{7337A2AE-A62A-4D2E-9AB6-763333926993}"/>
    <cellStyle name="Normal 10 5 2" xfId="59" xr:uid="{04931595-D0FF-4173-9022-9B1216A10F14}"/>
    <cellStyle name="Normal 10 5 2 2" xfId="259" xr:uid="{48235D98-23B9-422E-AC8D-7901CDD51A53}"/>
    <cellStyle name="Normal 10 5 2 2 2" xfId="515" xr:uid="{5938DC96-987E-44AA-8A5F-B4A92AC028B9}"/>
    <cellStyle name="Normal 10 5 2 2 2 2" xfId="1144" xr:uid="{E96C1E33-7505-4213-B35B-925CC59A8F57}"/>
    <cellStyle name="Normal 10 5 2 2 2 3" xfId="2716" xr:uid="{FA42533C-9B7B-42E9-B97B-B3202FB022DB}"/>
    <cellStyle name="Normal 10 5 2 2 2 4" xfId="2717" xr:uid="{38186660-4172-4679-AC7E-CFDD7B755C7A}"/>
    <cellStyle name="Normal 10 5 2 2 3" xfId="1145" xr:uid="{0A6DD66D-8FD1-420E-80B5-BEFE2E209EF9}"/>
    <cellStyle name="Normal 10 5 2 2 3 2" xfId="2718" xr:uid="{F61C1FD4-9077-4D9D-B603-0DF6C2336FB5}"/>
    <cellStyle name="Normal 10 5 2 2 3 3" xfId="2719" xr:uid="{8C591126-2778-41D7-82E4-7703811D2501}"/>
    <cellStyle name="Normal 10 5 2 2 3 4" xfId="2720" xr:uid="{E16BC5C2-41A7-4B23-9ED7-0E939E46D10B}"/>
    <cellStyle name="Normal 10 5 2 2 4" xfId="2721" xr:uid="{FBA786D7-C08F-4798-9E5E-2A38CBDED8D2}"/>
    <cellStyle name="Normal 10 5 2 2 5" xfId="2722" xr:uid="{E738D427-2954-4A45-B3E4-82B5AD6601A0}"/>
    <cellStyle name="Normal 10 5 2 2 6" xfId="2723" xr:uid="{B78E4E8F-2569-46C6-BC76-AC96A6ADC045}"/>
    <cellStyle name="Normal 10 5 2 3" xfId="516" xr:uid="{5A42531E-B9B2-43B5-8090-22BEF5C5329F}"/>
    <cellStyle name="Normal 10 5 2 3 2" xfId="1146" xr:uid="{07C0A886-E2A0-4C4E-B16C-C7DE6BAEA7B0}"/>
    <cellStyle name="Normal 10 5 2 3 2 2" xfId="2724" xr:uid="{3863BFDF-D3DF-49BD-BDD2-7D2D5B7ABA7E}"/>
    <cellStyle name="Normal 10 5 2 3 2 3" xfId="2725" xr:uid="{B2B1DA49-0BE1-4EA8-BE5E-28646DC17D24}"/>
    <cellStyle name="Normal 10 5 2 3 2 4" xfId="2726" xr:uid="{571894EC-D852-4448-980A-D98DB1DC27B3}"/>
    <cellStyle name="Normal 10 5 2 3 3" xfId="2727" xr:uid="{1FED375B-60F6-4999-AB68-2C07E28AE630}"/>
    <cellStyle name="Normal 10 5 2 3 4" xfId="2728" xr:uid="{6A8B68D5-5DAE-4FCC-98E6-12F8CBDEB82F}"/>
    <cellStyle name="Normal 10 5 2 3 5" xfId="2729" xr:uid="{D61D1495-11C1-4F0E-A091-F1F675D8D198}"/>
    <cellStyle name="Normal 10 5 2 4" xfId="1147" xr:uid="{7AD7D283-F99E-48A7-B313-EC236AFB8B64}"/>
    <cellStyle name="Normal 10 5 2 4 2" xfId="2730" xr:uid="{65E0DE73-57BB-437C-A2E8-33B16F363FD1}"/>
    <cellStyle name="Normal 10 5 2 4 3" xfId="2731" xr:uid="{81EAF0E2-8643-4FD6-879A-A195CE862140}"/>
    <cellStyle name="Normal 10 5 2 4 4" xfId="2732" xr:uid="{1CA15017-9163-4E79-9000-633311CF9869}"/>
    <cellStyle name="Normal 10 5 2 5" xfId="2733" xr:uid="{E0729B2D-610D-42D3-A3C2-AC59F3A83D71}"/>
    <cellStyle name="Normal 10 5 2 5 2" xfId="2734" xr:uid="{D440C505-04B0-474B-B04A-FB8503AF370C}"/>
    <cellStyle name="Normal 10 5 2 5 3" xfId="2735" xr:uid="{AC669505-9F2C-43FA-BBF0-DF7666BD6925}"/>
    <cellStyle name="Normal 10 5 2 5 4" xfId="2736" xr:uid="{A68D92D6-032B-4B31-9F10-2411E6E04205}"/>
    <cellStyle name="Normal 10 5 2 6" xfId="2737" xr:uid="{79BC5452-0B6E-472D-A51E-4AB24A8DD15C}"/>
    <cellStyle name="Normal 10 5 2 7" xfId="2738" xr:uid="{47DB250D-4320-4E92-9B19-BB77787C91E3}"/>
    <cellStyle name="Normal 10 5 2 8" xfId="2739" xr:uid="{E99392BD-2CBD-45C4-89DF-6B7F39CC7612}"/>
    <cellStyle name="Normal 10 5 3" xfId="260" xr:uid="{EEABC99D-71A9-4BE7-BC11-89B4BA703F28}"/>
    <cellStyle name="Normal 10 5 3 2" xfId="517" xr:uid="{274F29D3-DB13-4DD2-8983-2EBDC098CDAC}"/>
    <cellStyle name="Normal 10 5 3 2 2" xfId="518" xr:uid="{39FF3C69-41D1-46DD-8A2D-BB5B3005B1F1}"/>
    <cellStyle name="Normal 10 5 3 2 3" xfId="2740" xr:uid="{96E546B6-AE16-4743-9094-EAF94D3E061C}"/>
    <cellStyle name="Normal 10 5 3 2 4" xfId="2741" xr:uid="{41DD5BBD-B42C-4864-A9E6-F8CAADFD64B1}"/>
    <cellStyle name="Normal 10 5 3 3" xfId="519" xr:uid="{E0302043-6236-4FD4-8392-EC89DB9AC68F}"/>
    <cellStyle name="Normal 10 5 3 3 2" xfId="2742" xr:uid="{A236E904-A9B3-4C25-8920-EDAE92147248}"/>
    <cellStyle name="Normal 10 5 3 3 3" xfId="2743" xr:uid="{F1C7B618-54FA-4A12-87C7-14AC1DE186B8}"/>
    <cellStyle name="Normal 10 5 3 3 4" xfId="2744" xr:uid="{A11A5422-92E6-4CFF-AEB3-1EB45DE6B692}"/>
    <cellStyle name="Normal 10 5 3 4" xfId="2745" xr:uid="{2550872B-5D1C-40C8-85C2-AE9097643279}"/>
    <cellStyle name="Normal 10 5 3 5" xfId="2746" xr:uid="{D6B73FD6-38A3-4154-969B-F469793D60CD}"/>
    <cellStyle name="Normal 10 5 3 6" xfId="2747" xr:uid="{A9C45933-1675-4D05-B47B-2C55678AE6AC}"/>
    <cellStyle name="Normal 10 5 4" xfId="261" xr:uid="{9C5A7C09-2CD6-40A8-A3D8-074FFDA30CB1}"/>
    <cellStyle name="Normal 10 5 4 2" xfId="520" xr:uid="{8716F0AE-2023-4354-9375-7CB247AC0B41}"/>
    <cellStyle name="Normal 10 5 4 2 2" xfId="2748" xr:uid="{075820CC-A7A5-43C4-B1B6-EA898DBCFF21}"/>
    <cellStyle name="Normal 10 5 4 2 3" xfId="2749" xr:uid="{2FB0D7F0-B068-4530-99F5-41BA0CF37461}"/>
    <cellStyle name="Normal 10 5 4 2 4" xfId="2750" xr:uid="{9D5413B9-30AF-4D33-8E50-A259A5B7E33C}"/>
    <cellStyle name="Normal 10 5 4 3" xfId="2751" xr:uid="{097518F8-EBFA-4AB7-9C5F-CEBEF6C01C1E}"/>
    <cellStyle name="Normal 10 5 4 4" xfId="2752" xr:uid="{DA09E459-DA4D-4069-8BEA-60FF3F4E27E1}"/>
    <cellStyle name="Normal 10 5 4 5" xfId="2753" xr:uid="{2C2658F7-F06E-4BC8-9BD4-F08EA8C62753}"/>
    <cellStyle name="Normal 10 5 5" xfId="521" xr:uid="{F4290ABE-9373-4049-8160-7FAFDFE81CBE}"/>
    <cellStyle name="Normal 10 5 5 2" xfId="2754" xr:uid="{989722C4-FB10-44A5-94AE-E8859D0955D3}"/>
    <cellStyle name="Normal 10 5 5 3" xfId="2755" xr:uid="{B8815B81-5043-4C8E-A361-B630C0A8ECF3}"/>
    <cellStyle name="Normal 10 5 5 4" xfId="2756" xr:uid="{832F4204-0D27-44A1-ADB6-7C64AF8F3617}"/>
    <cellStyle name="Normal 10 5 6" xfId="2757" xr:uid="{58EFC35F-4336-4375-817E-3E114C6E5A5A}"/>
    <cellStyle name="Normal 10 5 6 2" xfId="2758" xr:uid="{73B672AE-1EDE-4940-9E5A-E472862992B1}"/>
    <cellStyle name="Normal 10 5 6 3" xfId="2759" xr:uid="{6F5E0E2B-B82D-4FE7-8604-8EDCFF2DF844}"/>
    <cellStyle name="Normal 10 5 6 4" xfId="2760" xr:uid="{4596B333-FCCD-4172-8578-50457363FC4D}"/>
    <cellStyle name="Normal 10 5 7" xfId="2761" xr:uid="{20443993-6A90-4E93-8278-FBE02F7E1F48}"/>
    <cellStyle name="Normal 10 5 8" xfId="2762" xr:uid="{95B9A3F1-2574-405D-B469-68675C885209}"/>
    <cellStyle name="Normal 10 5 9" xfId="2763" xr:uid="{3C314B70-F150-46B6-8C54-034532618F4B}"/>
    <cellStyle name="Normal 10 6" xfId="60" xr:uid="{1C3F6E6C-B8B2-43ED-ACB2-8907AA154D19}"/>
    <cellStyle name="Normal 10 6 2" xfId="262" xr:uid="{00E42462-F88E-4308-9E14-A1468EDE01EA}"/>
    <cellStyle name="Normal 10 6 2 2" xfId="522" xr:uid="{56167952-038D-4B67-92CE-21E5E0CCD0D3}"/>
    <cellStyle name="Normal 10 6 2 2 2" xfId="1148" xr:uid="{75C63D12-ECF1-4B9A-98C0-A9DE44E19AF2}"/>
    <cellStyle name="Normal 10 6 2 2 2 2" xfId="1149" xr:uid="{9F681771-8972-4F84-AB0A-C1F21E72188D}"/>
    <cellStyle name="Normal 10 6 2 2 3" xfId="1150" xr:uid="{68DE87BB-1343-460B-98DE-129E64580991}"/>
    <cellStyle name="Normal 10 6 2 2 4" xfId="2764" xr:uid="{909C78D1-E997-474A-B390-63C2A694D20C}"/>
    <cellStyle name="Normal 10 6 2 3" xfId="1151" xr:uid="{AEB78426-88A6-4046-8D41-7322180CE129}"/>
    <cellStyle name="Normal 10 6 2 3 2" xfId="1152" xr:uid="{78490C66-BB40-4891-A300-4A01421CAC96}"/>
    <cellStyle name="Normal 10 6 2 3 3" xfId="2765" xr:uid="{F814EB17-8DFC-46CC-8D46-44CFE42733ED}"/>
    <cellStyle name="Normal 10 6 2 3 4" xfId="2766" xr:uid="{D5EDB2E6-25F5-457A-8C20-2BC579A13282}"/>
    <cellStyle name="Normal 10 6 2 4" xfId="1153" xr:uid="{77B3720D-8797-4B68-B0BE-7C6A859713FE}"/>
    <cellStyle name="Normal 10 6 2 5" xfId="2767" xr:uid="{829ADD3D-C421-4987-9BB7-579B70C73420}"/>
    <cellStyle name="Normal 10 6 2 6" xfId="2768" xr:uid="{AC8F5A1B-7613-449A-8030-E1DD7BDC3E94}"/>
    <cellStyle name="Normal 10 6 3" xfId="523" xr:uid="{7BCB7996-EECC-4E72-BE92-6E661E7AA3DD}"/>
    <cellStyle name="Normal 10 6 3 2" xfId="1154" xr:uid="{944903FB-A42E-4E46-8B68-3D4161F05C33}"/>
    <cellStyle name="Normal 10 6 3 2 2" xfId="1155" xr:uid="{98CFE620-DB3A-43F9-84F8-C59843EB0D06}"/>
    <cellStyle name="Normal 10 6 3 2 3" xfId="2769" xr:uid="{25B0AD3E-B4DE-49E6-86B9-BCB1F8206E79}"/>
    <cellStyle name="Normal 10 6 3 2 4" xfId="2770" xr:uid="{80A71543-BE06-4A75-91EA-44B26E90D158}"/>
    <cellStyle name="Normal 10 6 3 3" xfId="1156" xr:uid="{EE35C582-8C9E-45C8-91E0-2A0D8001B693}"/>
    <cellStyle name="Normal 10 6 3 4" xfId="2771" xr:uid="{99BA0CEA-1B41-4CD4-B222-89985B621B7D}"/>
    <cellStyle name="Normal 10 6 3 5" xfId="2772" xr:uid="{5B87409D-B62E-4717-A317-3878C1845CC3}"/>
    <cellStyle name="Normal 10 6 4" xfId="1157" xr:uid="{8B550320-D6E5-4F49-B3F7-6DE48F61EAEF}"/>
    <cellStyle name="Normal 10 6 4 2" xfId="1158" xr:uid="{F0EB45CF-6497-451E-986A-B380974C41ED}"/>
    <cellStyle name="Normal 10 6 4 3" xfId="2773" xr:uid="{0B9DC2E0-E208-4AB8-8E55-9AE2A60A87B6}"/>
    <cellStyle name="Normal 10 6 4 4" xfId="2774" xr:uid="{9140EE27-D430-4B22-94B5-1E985D46D1FD}"/>
    <cellStyle name="Normal 10 6 5" xfId="1159" xr:uid="{27C38107-5A6B-4DE7-9104-8885CEFA9CF8}"/>
    <cellStyle name="Normal 10 6 5 2" xfId="2775" xr:uid="{82AF75DC-0B46-4FAE-B430-A6EE0DD89E0C}"/>
    <cellStyle name="Normal 10 6 5 3" xfId="2776" xr:uid="{0594BD17-CD0C-49FB-9FAF-05296780C8A8}"/>
    <cellStyle name="Normal 10 6 5 4" xfId="2777" xr:uid="{0C512441-17A0-45EA-B757-AEF3FAE9E6C5}"/>
    <cellStyle name="Normal 10 6 6" xfId="2778" xr:uid="{B7D07A63-5179-43D9-A3CD-B18802BED2CF}"/>
    <cellStyle name="Normal 10 6 7" xfId="2779" xr:uid="{8A3DF730-4B5E-440F-8424-7C5587FCE570}"/>
    <cellStyle name="Normal 10 6 8" xfId="2780" xr:uid="{8600A61E-CF1F-4B82-95DF-092D78A41396}"/>
    <cellStyle name="Normal 10 7" xfId="263" xr:uid="{E35710D4-D477-41A6-9C8D-4FABDA461B6C}"/>
    <cellStyle name="Normal 10 7 2" xfId="524" xr:uid="{70CEB267-6500-45A8-B718-0E68482CF054}"/>
    <cellStyle name="Normal 10 7 2 2" xfId="525" xr:uid="{838485F0-8515-4F6D-8805-1C021DD504F1}"/>
    <cellStyle name="Normal 10 7 2 2 2" xfId="1160" xr:uid="{D07AB74B-3A6F-46BC-A35B-6A0F75DDD043}"/>
    <cellStyle name="Normal 10 7 2 2 3" xfId="2781" xr:uid="{FB23FAC1-8CAF-4BCA-999F-5E4CC816A008}"/>
    <cellStyle name="Normal 10 7 2 2 4" xfId="2782" xr:uid="{54BD7E1E-CB71-43DC-A53D-A6A476784124}"/>
    <cellStyle name="Normal 10 7 2 3" xfId="1161" xr:uid="{C8E4B42B-005A-41CB-97BB-A527166177EC}"/>
    <cellStyle name="Normal 10 7 2 4" xfId="2783" xr:uid="{D18902E1-9DA7-4CFE-BB08-B00B5B950B04}"/>
    <cellStyle name="Normal 10 7 2 5" xfId="2784" xr:uid="{B1143D56-A00A-4AC8-A4BF-924CE3E8FCE7}"/>
    <cellStyle name="Normal 10 7 3" xfId="526" xr:uid="{FD8A648E-BE92-46E0-853B-B58A60D7F1B0}"/>
    <cellStyle name="Normal 10 7 3 2" xfId="1162" xr:uid="{8F3E57A3-15FB-467D-A7BE-CA66DC16B419}"/>
    <cellStyle name="Normal 10 7 3 3" xfId="2785" xr:uid="{109FD1B0-D8A8-4696-8400-7AFB56CEA76A}"/>
    <cellStyle name="Normal 10 7 3 4" xfId="2786" xr:uid="{CF3331A8-2587-4949-9FF7-C9FE9EE83463}"/>
    <cellStyle name="Normal 10 7 4" xfId="1163" xr:uid="{16FC1852-71C7-4084-AD9C-75AD93DAE018}"/>
    <cellStyle name="Normal 10 7 4 2" xfId="2787" xr:uid="{AE24C22A-B905-49B2-9498-F4C83BC6B093}"/>
    <cellStyle name="Normal 10 7 4 3" xfId="2788" xr:uid="{CF5D9AC9-381E-438E-8099-DA90B159894B}"/>
    <cellStyle name="Normal 10 7 4 4" xfId="2789" xr:uid="{349B7A96-A8B6-4D5A-8A54-9F3878C6AFEA}"/>
    <cellStyle name="Normal 10 7 5" xfId="2790" xr:uid="{F99F3DA7-C7B3-4E3A-B8DA-5BAD01D02C64}"/>
    <cellStyle name="Normal 10 7 6" xfId="2791" xr:uid="{B148B790-1032-43F9-89B9-D3E567CEC018}"/>
    <cellStyle name="Normal 10 7 7" xfId="2792" xr:uid="{62759E51-066F-4C3F-AFB8-5A28E1472180}"/>
    <cellStyle name="Normal 10 8" xfId="264" xr:uid="{8C4EC4FD-D97B-4FA2-AE88-6C75FD1DD091}"/>
    <cellStyle name="Normal 10 8 2" xfId="527" xr:uid="{F32D0E6D-D3F4-4015-BE4C-5895AE0F5B07}"/>
    <cellStyle name="Normal 10 8 2 2" xfId="1164" xr:uid="{D7505A31-7322-4CA8-B485-72376A1568FF}"/>
    <cellStyle name="Normal 10 8 2 3" xfId="2793" xr:uid="{5F345ACE-869C-4DAA-8150-BA2FA8DE15C2}"/>
    <cellStyle name="Normal 10 8 2 4" xfId="2794" xr:uid="{4E0637E5-42C4-40B9-96EB-F9AB6B8C10CC}"/>
    <cellStyle name="Normal 10 8 3" xfId="1165" xr:uid="{6AEBBAD3-9797-40A4-B01A-EE65910D6E83}"/>
    <cellStyle name="Normal 10 8 3 2" xfId="2795" xr:uid="{4FDEB727-639A-436D-B5A4-42AB114F54DF}"/>
    <cellStyle name="Normal 10 8 3 3" xfId="2796" xr:uid="{698E5766-DFC7-45BC-BAA6-7A8FB8EBB0EA}"/>
    <cellStyle name="Normal 10 8 3 4" xfId="2797" xr:uid="{D284A951-14E7-431E-A57A-422618BAC1BD}"/>
    <cellStyle name="Normal 10 8 4" xfId="2798" xr:uid="{45C3F85C-F0FD-4BD7-9927-D30D12170252}"/>
    <cellStyle name="Normal 10 8 5" xfId="2799" xr:uid="{FD50C6B5-ECAF-4EF3-9C7D-BC11FED6BC88}"/>
    <cellStyle name="Normal 10 8 6" xfId="2800" xr:uid="{F3B01239-001A-49EF-9F41-6A8B7C3D034B}"/>
    <cellStyle name="Normal 10 9" xfId="265" xr:uid="{21CE6FF5-7816-40DD-8F81-2BABEBE7EF4F}"/>
    <cellStyle name="Normal 10 9 2" xfId="1166" xr:uid="{4817325D-334B-427E-9C60-DDC2928D7D90}"/>
    <cellStyle name="Normal 10 9 2 2" xfId="2801" xr:uid="{2A012C33-AC79-418B-904F-C78FE9F33191}"/>
    <cellStyle name="Normal 10 9 2 2 2" xfId="4330" xr:uid="{52D6B13C-B389-4DBE-AB3F-233900CE4537}"/>
    <cellStyle name="Normal 10 9 2 2 3" xfId="4679" xr:uid="{FF3A3AE9-490E-45CF-88C8-6AB30467A0B5}"/>
    <cellStyle name="Normal 10 9 2 3" xfId="2802" xr:uid="{F402454D-EFBA-4A82-9128-3D61054A8640}"/>
    <cellStyle name="Normal 10 9 2 4" xfId="2803" xr:uid="{9F064038-D450-455E-A7AB-835D4D19DEF5}"/>
    <cellStyle name="Normal 10 9 3" xfId="2804" xr:uid="{8A64994E-E767-477A-95CC-118CFA408519}"/>
    <cellStyle name="Normal 10 9 3 2" xfId="5339" xr:uid="{55E694F4-CB0A-4563-8552-09E76AF219AF}"/>
    <cellStyle name="Normal 10 9 4" xfId="2805" xr:uid="{42538B74-94FE-44EC-8D9D-0054B60E9023}"/>
    <cellStyle name="Normal 10 9 4 2" xfId="4562" xr:uid="{3FED162E-1226-4A52-B8BA-74345036398B}"/>
    <cellStyle name="Normal 10 9 4 3" xfId="4680" xr:uid="{869294F5-6DDA-45FC-BCD7-2F5ED2F8864A}"/>
    <cellStyle name="Normal 10 9 4 4" xfId="4600" xr:uid="{25C9DC52-7D4C-44FC-BFD5-BC45B045F923}"/>
    <cellStyle name="Normal 10 9 5" xfId="2806" xr:uid="{377106CC-D1DE-4AEA-8EDB-46B7706C83BA}"/>
    <cellStyle name="Normal 11" xfId="61" xr:uid="{C3EA85A5-C992-4BED-8946-763E03A5CD4F}"/>
    <cellStyle name="Normal 11 2" xfId="266" xr:uid="{78D3AB55-6547-4DF8-82F2-2F7B3AB708E1}"/>
    <cellStyle name="Normal 11 2 2" xfId="4647" xr:uid="{71B19E98-B514-452E-912E-BE71FB93EA6A}"/>
    <cellStyle name="Normal 11 3" xfId="4335" xr:uid="{31D23ACA-ACCD-4E93-80A1-932B68E15F3B}"/>
    <cellStyle name="Normal 11 3 2" xfId="4541" xr:uid="{4C993217-1E1A-4B3F-B1FE-49A478CC0F73}"/>
    <cellStyle name="Normal 11 3 3" xfId="4724" xr:uid="{26B437E3-3CFA-4C07-A523-FC2979CA59E6}"/>
    <cellStyle name="Normal 11 3 4" xfId="4701" xr:uid="{0D6C2643-4BA4-454B-840A-F04155F99D10}"/>
    <cellStyle name="Normal 12" xfId="62" xr:uid="{CED69206-410C-4AC6-92FF-E06246FE8762}"/>
    <cellStyle name="Normal 12 2" xfId="267" xr:uid="{F6849B7D-AAFA-4C78-ABFE-5873E771812C}"/>
    <cellStyle name="Normal 12 2 2" xfId="4648" xr:uid="{85497DB2-741F-48B1-BE7A-6C470ADCF081}"/>
    <cellStyle name="Normal 12 3" xfId="4542" xr:uid="{D568A2EC-E549-4598-99FF-361D64A8BBF8}"/>
    <cellStyle name="Normal 13" xfId="63" xr:uid="{FF25506A-7072-44FF-9770-D2DD52CF181D}"/>
    <cellStyle name="Normal 13 2" xfId="64" xr:uid="{6D8FAFFD-0FA5-4062-94AE-E44D6CEDE064}"/>
    <cellStyle name="Normal 13 2 2" xfId="268" xr:uid="{9C7B941A-A84F-42AB-89C9-7EE9750751B5}"/>
    <cellStyle name="Normal 13 2 2 2" xfId="4649" xr:uid="{5417CF17-5672-48F3-A697-65BEBDAC9A4B}"/>
    <cellStyle name="Normal 13 2 3" xfId="4337" xr:uid="{3D2A54F8-7438-4B29-96B7-DB63990109E8}"/>
    <cellStyle name="Normal 13 2 3 2" xfId="4543" xr:uid="{683CEAAC-1FEE-40C0-86FF-357B14BF59B8}"/>
    <cellStyle name="Normal 13 2 3 3" xfId="4725" xr:uid="{90C244C9-4872-45E3-8D10-C25A7EAFA337}"/>
    <cellStyle name="Normal 13 2 3 4" xfId="4702" xr:uid="{52F84655-3FF9-41C6-9D89-1083F482A9DD}"/>
    <cellStyle name="Normal 13 3" xfId="269" xr:uid="{0C2FB1C2-D056-4275-8432-54530AA91014}"/>
    <cellStyle name="Normal 13 3 2" xfId="4421" xr:uid="{86C45372-1B65-487B-BC2C-6A2D9EB20CAA}"/>
    <cellStyle name="Normal 13 3 3" xfId="4338" xr:uid="{7CF325FB-9AE9-47B2-8784-EDD86FA8BE3C}"/>
    <cellStyle name="Normal 13 3 4" xfId="4566" xr:uid="{4A4C7317-1C33-4B9B-8EBE-49BC800C8D3B}"/>
    <cellStyle name="Normal 13 3 5" xfId="4726" xr:uid="{6A759326-7B1F-413D-B29B-11834B5A72D1}"/>
    <cellStyle name="Normal 13 4" xfId="4339" xr:uid="{A7EF1177-8490-4CED-B6DC-B63ED5D0FEA1}"/>
    <cellStyle name="Normal 13 5" xfId="4336" xr:uid="{1DDE9BFC-6B7B-49AC-9BFD-9665AD4D09BC}"/>
    <cellStyle name="Normal 14" xfId="65" xr:uid="{CFDB08D7-65C0-4400-A579-FB13518C06EA}"/>
    <cellStyle name="Normal 14 18" xfId="4341" xr:uid="{825F62BF-C2C6-4244-9F14-D4F5170C6E6A}"/>
    <cellStyle name="Normal 14 2" xfId="270" xr:uid="{E0E29FEF-A6FF-436F-9615-DAA2AF98CA36}"/>
    <cellStyle name="Normal 14 2 2" xfId="430" xr:uid="{CF7A4805-6FCA-4918-8DBD-1CA17EABCFD6}"/>
    <cellStyle name="Normal 14 2 2 2" xfId="431" xr:uid="{EDD7B4DB-66A8-4B0B-9C70-6CCA930949E9}"/>
    <cellStyle name="Normal 14 2 3" xfId="432" xr:uid="{4726F269-4EAF-4B70-8204-D42FE32680C2}"/>
    <cellStyle name="Normal 14 3" xfId="433" xr:uid="{9197B830-448E-4C31-A6ED-7C6E4A048932}"/>
    <cellStyle name="Normal 14 3 2" xfId="4650" xr:uid="{C7B26CF5-16F7-43FE-B4F8-49FA3BD2B094}"/>
    <cellStyle name="Normal 14 4" xfId="4340" xr:uid="{02AB2555-5EB3-4817-A77F-17A297B33CB1}"/>
    <cellStyle name="Normal 14 4 2" xfId="4544" xr:uid="{C573A862-A2BD-465E-911A-90DEB3579D77}"/>
    <cellStyle name="Normal 14 4 3" xfId="4727" xr:uid="{E4E23213-87C0-44A0-8647-F92ECB6708DF}"/>
    <cellStyle name="Normal 14 4 4" xfId="4703" xr:uid="{A9D95518-05CC-465A-87F0-9B1178F03157}"/>
    <cellStyle name="Normal 15" xfId="66" xr:uid="{EDA5D1DC-132A-4A8C-B018-5628CC9A3F2D}"/>
    <cellStyle name="Normal 15 2" xfId="67" xr:uid="{AF90B4CD-35EB-43CA-A59E-F2978305DCE8}"/>
    <cellStyle name="Normal 15 2 2" xfId="271" xr:uid="{3E2CBD3A-6249-4005-8099-EB17EB56ABE7}"/>
    <cellStyle name="Normal 15 2 2 2" xfId="4453" xr:uid="{1C799898-C99C-4D31-B5BD-AF8CB0B5C395}"/>
    <cellStyle name="Normal 15 2 3" xfId="4546" xr:uid="{A14CECCA-5FB4-4C86-8FFA-8E2BE45F118D}"/>
    <cellStyle name="Normal 15 3" xfId="272" xr:uid="{43D7F66B-5834-45E6-AE0B-42DBD0580ABA}"/>
    <cellStyle name="Normal 15 3 2" xfId="4422" xr:uid="{641F9F2E-B888-452A-B92F-1F4754C95C88}"/>
    <cellStyle name="Normal 15 3 3" xfId="4343" xr:uid="{19978840-C8B1-42B4-BF56-3ABBBD367949}"/>
    <cellStyle name="Normal 15 3 4" xfId="4567" xr:uid="{A40F0BB6-6CB1-4705-AD3D-62BFC18D04CD}"/>
    <cellStyle name="Normal 15 3 5" xfId="4729" xr:uid="{B5F02B4B-54CF-4D55-9297-D2F2A6716CF1}"/>
    <cellStyle name="Normal 15 4" xfId="4342" xr:uid="{9B533DA9-049F-4222-A6D2-A58F173B7F24}"/>
    <cellStyle name="Normal 15 4 2" xfId="4545" xr:uid="{572F4BB3-9D07-4E18-B1C5-055CC76390F4}"/>
    <cellStyle name="Normal 15 4 3" xfId="4728" xr:uid="{51535293-39B1-410E-BC09-0A33A3A08499}"/>
    <cellStyle name="Normal 15 4 4" xfId="4704" xr:uid="{8396B8F4-4206-4354-9E4E-F799A096193A}"/>
    <cellStyle name="Normal 16" xfId="68" xr:uid="{4AA5F154-82C4-49A5-B430-32C7DE8D75B1}"/>
    <cellStyle name="Normal 16 2" xfId="273" xr:uid="{A9FADA2F-D995-4492-90B3-62CB56B641DD}"/>
    <cellStyle name="Normal 16 2 2" xfId="4423" xr:uid="{482B76C8-45C1-4447-ACCC-FED51F8777DA}"/>
    <cellStyle name="Normal 16 2 3" xfId="4344" xr:uid="{6B7D32CB-9A9C-4A57-B735-DF465D9CC821}"/>
    <cellStyle name="Normal 16 2 4" xfId="4568" xr:uid="{E22767D6-4BAC-43B7-90DE-4670C00060B2}"/>
    <cellStyle name="Normal 16 2 5" xfId="4730" xr:uid="{FB9E885E-588D-40BB-92AF-36E84DB0BAB1}"/>
    <cellStyle name="Normal 16 3" xfId="274" xr:uid="{412D79A5-6FB2-4186-BA2F-7699DEA21D65}"/>
    <cellStyle name="Normal 17" xfId="69" xr:uid="{C21E68B6-E257-4781-B752-6D103E56E149}"/>
    <cellStyle name="Normal 17 2" xfId="275" xr:uid="{548629B1-6D1D-4DB9-97C7-A65276EABFC8}"/>
    <cellStyle name="Normal 17 2 2" xfId="4424" xr:uid="{C1377C5F-914D-4722-8174-10E2A169D5C4}"/>
    <cellStyle name="Normal 17 2 3" xfId="4346" xr:uid="{1015064C-46CB-44E2-B257-46FAB15A3C93}"/>
    <cellStyle name="Normal 17 2 4" xfId="4569" xr:uid="{8E1936B1-F0DF-4C6B-8F34-7B5B9243EC12}"/>
    <cellStyle name="Normal 17 2 5" xfId="4731" xr:uid="{D9A3431C-B787-4457-B650-4DC7BF6787AC}"/>
    <cellStyle name="Normal 17 3" xfId="4347" xr:uid="{D149E0CC-6E66-42AF-B3C3-6E345229D3B4}"/>
    <cellStyle name="Normal 17 4" xfId="4345" xr:uid="{E0D8BCB6-525A-493A-92C0-9EE974C25E0F}"/>
    <cellStyle name="Normal 18" xfId="70" xr:uid="{6B37A3D0-A4A6-4D69-9A78-6B35C6803AC4}"/>
    <cellStyle name="Normal 18 2" xfId="276" xr:uid="{95E9D519-BC87-4299-9498-7CA5FF61ADAE}"/>
    <cellStyle name="Normal 18 2 2" xfId="4454" xr:uid="{F1E903E5-0F23-46C1-AE5E-DDDD464AF24F}"/>
    <cellStyle name="Normal 18 3" xfId="4348" xr:uid="{3BDA85D1-AE15-4915-9293-31649D6CB2A0}"/>
    <cellStyle name="Normal 18 3 2" xfId="4547" xr:uid="{A6531F9B-0D7A-40C1-9D2E-A1451935B464}"/>
    <cellStyle name="Normal 18 3 3" xfId="4732" xr:uid="{EB5D1E94-22B0-41CA-8DAF-F1C22BB8FA04}"/>
    <cellStyle name="Normal 18 3 4" xfId="4705" xr:uid="{862103C8-7D14-4C92-8CCC-3AF391B83E7D}"/>
    <cellStyle name="Normal 19" xfId="71" xr:uid="{45DB4C04-1C42-490E-8F10-86B455DC4909}"/>
    <cellStyle name="Normal 19 2" xfId="72" xr:uid="{03C3D688-5B74-47BD-A775-701ACA97B590}"/>
    <cellStyle name="Normal 19 2 2" xfId="277" xr:uid="{B4B7BE03-DE47-41B8-A170-AE3ED2E3A35E}"/>
    <cellStyle name="Normal 19 2 2 2" xfId="4651" xr:uid="{4AD09EF8-B5D5-4E47-BE3D-DB270D20A828}"/>
    <cellStyle name="Normal 19 2 3" xfId="4549" xr:uid="{CFC1F689-7E5A-4D85-8D42-D3BA9F15A5BD}"/>
    <cellStyle name="Normal 19 3" xfId="278" xr:uid="{8915CC49-71A7-48D7-8490-9CCE53E1AF2C}"/>
    <cellStyle name="Normal 19 3 2" xfId="4652" xr:uid="{926AAB02-FC68-44B1-96C2-D8313A6E01BD}"/>
    <cellStyle name="Normal 19 4" xfId="4548" xr:uid="{D4C93231-A991-4353-90A5-00C82CF8AC28}"/>
    <cellStyle name="Normal 2" xfId="3" xr:uid="{0035700C-F3A5-4A6F-B63A-5CE25669DEE2}"/>
    <cellStyle name="Normal 2 2" xfId="73" xr:uid="{061997FE-6DC6-440D-9B7D-5F3011FAB884}"/>
    <cellStyle name="Normal 2 2 2" xfId="74" xr:uid="{8CAFAC48-880C-4D29-9A4E-A29E8A9B07C1}"/>
    <cellStyle name="Normal 2 2 2 2" xfId="279" xr:uid="{F2B8DAB3-3003-4709-B630-283B6BCA4960}"/>
    <cellStyle name="Normal 2 2 2 2 2" xfId="4655" xr:uid="{0A8D85EF-99AA-471D-B5AC-BF25B22FD6FD}"/>
    <cellStyle name="Normal 2 2 2 3" xfId="4551" xr:uid="{B3D40722-9154-4EA1-87E7-93757D12705F}"/>
    <cellStyle name="Normal 2 2 3" xfId="280" xr:uid="{270FE773-2976-47E9-9876-CB323B1E3149}"/>
    <cellStyle name="Normal 2 2 3 2" xfId="4455" xr:uid="{13B2C72A-37C5-434A-9E0A-BAB918ABD1DF}"/>
    <cellStyle name="Normal 2 2 3 2 2" xfId="4585" xr:uid="{8D1D248E-FD2B-4E25-AA15-A79495DFBAC0}"/>
    <cellStyle name="Normal 2 2 3 2 2 2" xfId="4656" xr:uid="{7D518EB6-625B-4B3B-8FBF-77F19E8BDD04}"/>
    <cellStyle name="Normal 2 2 3 2 2 3" xfId="5354" xr:uid="{20B30FBE-BB62-45FB-B5B1-ACD88E085373}"/>
    <cellStyle name="Normal 2 2 3 2 2 4" xfId="5368" xr:uid="{84DBB343-E793-49B0-8A43-9A765C0E4A9C}"/>
    <cellStyle name="Normal 2 2 3 2 3" xfId="4750" xr:uid="{E318BE8A-9F16-49FF-82A9-8919D812257A}"/>
    <cellStyle name="Normal 2 2 3 2 4" xfId="5305" xr:uid="{BAD6AED5-A424-4BCB-8CB3-1F0E8C8EC409}"/>
    <cellStyle name="Normal 2 2 3 3" xfId="4435" xr:uid="{A13D9D37-3840-41D6-8C85-5B93A0870C8E}"/>
    <cellStyle name="Normal 2 2 3 4" xfId="4706" xr:uid="{57A66991-92B7-40DF-B4C5-F67AA769734C}"/>
    <cellStyle name="Normal 2 2 3 5" xfId="4695" xr:uid="{84D31E02-0775-4E4B-84CB-7B02919F4D9C}"/>
    <cellStyle name="Normal 2 2 4" xfId="4349" xr:uid="{DEFDB446-56AE-44E4-A89E-4D63ACA7761F}"/>
    <cellStyle name="Normal 2 2 4 2" xfId="4550" xr:uid="{00374CFD-2037-4E41-8493-AB6A92A6582D}"/>
    <cellStyle name="Normal 2 2 4 3" xfId="4733" xr:uid="{914C497A-5975-4761-898D-C1203A574E14}"/>
    <cellStyle name="Normal 2 2 4 4" xfId="4707" xr:uid="{8A39F512-E22E-46A8-8E7E-F18A33606166}"/>
    <cellStyle name="Normal 2 2 5" xfId="4654" xr:uid="{7F0C0DEE-8826-437C-86EB-E106BAFD4A38}"/>
    <cellStyle name="Normal 2 2 6" xfId="4753" xr:uid="{3FEF1482-E195-473B-B5FB-63AE9E150621}"/>
    <cellStyle name="Normal 2 3" xfId="75" xr:uid="{713B645E-45F8-490C-AADD-6E69241712D8}"/>
    <cellStyle name="Normal 2 3 2" xfId="76" xr:uid="{9D56BD2F-431B-46AA-86B9-1F2DACD86E08}"/>
    <cellStyle name="Normal 2 3 2 2" xfId="281" xr:uid="{B26B8250-D294-4A9F-8A4B-790150E8853B}"/>
    <cellStyle name="Normal 2 3 2 2 2" xfId="4657" xr:uid="{DFD84E9D-195E-4234-885A-E16BA38ABB54}"/>
    <cellStyle name="Normal 2 3 2 3" xfId="4351" xr:uid="{66798ACD-1821-48E3-B115-D53AF90D98EB}"/>
    <cellStyle name="Normal 2 3 2 3 2" xfId="4553" xr:uid="{F30B9529-6E7A-4A09-8104-0751524CAA4F}"/>
    <cellStyle name="Normal 2 3 2 3 3" xfId="4735" xr:uid="{C978EE12-F437-4AD9-838B-483D1CA3343C}"/>
    <cellStyle name="Normal 2 3 2 3 4" xfId="4708" xr:uid="{EE91E6A2-280E-4DD3-BDDE-A39519563048}"/>
    <cellStyle name="Normal 2 3 3" xfId="77" xr:uid="{C73F90C5-8260-44B1-ACEE-1A939D412A88}"/>
    <cellStyle name="Normal 2 3 4" xfId="78" xr:uid="{CE9F4051-DC53-434E-815B-140F3D6707AD}"/>
    <cellStyle name="Normal 2 3 5" xfId="185" xr:uid="{60539E64-DA70-42B1-AD42-E0DA25400B2B}"/>
    <cellStyle name="Normal 2 3 5 2" xfId="4658" xr:uid="{08065224-9277-40EE-9205-9E584231C0CD}"/>
    <cellStyle name="Normal 2 3 6" xfId="4350" xr:uid="{19F28D68-3FDA-4B56-A5B1-999622DC1B98}"/>
    <cellStyle name="Normal 2 3 6 2" xfId="4552" xr:uid="{9CE79F59-4F4A-4970-B876-9457A6E862BB}"/>
    <cellStyle name="Normal 2 3 6 3" xfId="4734" xr:uid="{E5CFAAEB-A1A9-4E16-A81B-FDF9D1AA6998}"/>
    <cellStyle name="Normal 2 3 6 4" xfId="4709" xr:uid="{20C30DE3-7EFC-460A-BEDF-CCADD3D21C8A}"/>
    <cellStyle name="Normal 2 3 7" xfId="5318" xr:uid="{CB4DAEC7-501C-4B80-949C-4FE6D38BD9FA}"/>
    <cellStyle name="Normal 2 4" xfId="79" xr:uid="{CFAB6183-83AA-4A23-A8E3-480B559B9EBA}"/>
    <cellStyle name="Normal 2 4 2" xfId="80" xr:uid="{1DFCE38F-9C8C-4CB0-A3D2-E6EC5219716E}"/>
    <cellStyle name="Normal 2 4 3" xfId="282" xr:uid="{CA1D0285-F7A0-4322-B1B7-42E5FF668FD8}"/>
    <cellStyle name="Normal 2 4 3 2" xfId="4659" xr:uid="{8FF3C948-4E70-464C-B42A-CE1C0AC03B0B}"/>
    <cellStyle name="Normal 2 4 3 3" xfId="4673" xr:uid="{FE9B3666-DF8E-4517-91D3-ED79AE3001D4}"/>
    <cellStyle name="Normal 2 4 4" xfId="4554" xr:uid="{C0CD2727-DF0D-47D8-A474-4AA84E09AB5A}"/>
    <cellStyle name="Normal 2 4 5" xfId="4754" xr:uid="{B9E61AC2-9A2E-4ED2-B7CE-855168B7E333}"/>
    <cellStyle name="Normal 2 4 6" xfId="4752" xr:uid="{5C6160EC-C629-4116-8B78-F643906942D8}"/>
    <cellStyle name="Normal 2 5" xfId="184" xr:uid="{F220EBF0-5626-4841-BEB1-9AC0A43271E2}"/>
    <cellStyle name="Normal 2 5 2" xfId="284" xr:uid="{12F17232-DA24-49C0-A293-6FC0D7CCD2E9}"/>
    <cellStyle name="Normal 2 5 2 2" xfId="2505" xr:uid="{CCCDC95A-4419-4892-BD71-43A9C55B7F39}"/>
    <cellStyle name="Normal 2 5 3" xfId="283" xr:uid="{C825F137-D8A3-4883-B3D5-886E92FDB1F7}"/>
    <cellStyle name="Normal 2 5 3 2" xfId="4586" xr:uid="{163C6E6C-24C4-4A58-BD2A-82C9C3759D2B}"/>
    <cellStyle name="Normal 2 5 3 3" xfId="4746" xr:uid="{7D0FFDB1-2D04-44BA-96C6-2458A1D3E9B2}"/>
    <cellStyle name="Normal 2 5 3 4" xfId="5302" xr:uid="{AF0204DB-0329-4FC5-9CEB-D50AB2DDA0F6}"/>
    <cellStyle name="Normal 2 5 3 4 2" xfId="5348" xr:uid="{DF7C8B09-F778-4F7F-AA95-CE61561F9992}"/>
    <cellStyle name="Normal 2 5 4" xfId="4660" xr:uid="{9A582D79-D4CB-4C35-ABA0-360A349310B2}"/>
    <cellStyle name="Normal 2 5 5" xfId="4615" xr:uid="{92514D6A-EA06-4825-B4AA-3F1CDA7B8BE9}"/>
    <cellStyle name="Normal 2 5 6" xfId="4614" xr:uid="{8ED753DD-3C55-4F34-9E93-0603FF00E1DF}"/>
    <cellStyle name="Normal 2 5 7" xfId="4749" xr:uid="{FC047EA3-5206-42FB-AD6F-E858A89330AA}"/>
    <cellStyle name="Normal 2 5 8" xfId="4719" xr:uid="{AED22856-B307-4434-9AFD-224438DC9B0A}"/>
    <cellStyle name="Normal 2 6" xfId="285" xr:uid="{D43CA690-FA15-42CA-8409-E8FAF640A15E}"/>
    <cellStyle name="Normal 2 6 2" xfId="286" xr:uid="{C6A21710-A71D-4833-9E4F-533D5D7F94B2}"/>
    <cellStyle name="Normal 2 6 3" xfId="452" xr:uid="{62E8C9EA-F426-4A9E-89CB-7A88FF704BA5}"/>
    <cellStyle name="Normal 2 6 3 2" xfId="5335" xr:uid="{59AF1246-0C69-4BB1-B66A-15671DDF26B6}"/>
    <cellStyle name="Normal 2 6 4" xfId="4661" xr:uid="{1BC48566-CC70-4178-903C-4E331B7820A7}"/>
    <cellStyle name="Normal 2 6 5" xfId="4612" xr:uid="{9593EA5F-EE48-462F-A60F-7D08A4180644}"/>
    <cellStyle name="Normal 2 6 5 2" xfId="4710" xr:uid="{E3B9DA22-C0B1-4699-9638-49B2BAC9613F}"/>
    <cellStyle name="Normal 2 6 6" xfId="4598" xr:uid="{AFC667EB-2844-4481-8761-D732B25F4147}"/>
    <cellStyle name="Normal 2 6 7" xfId="5322" xr:uid="{C49DE684-FF7B-432E-BA3D-1ECC7FA93D65}"/>
    <cellStyle name="Normal 2 6 8" xfId="5331" xr:uid="{2A43ADEC-7679-4D79-8D1C-53A63B01C774}"/>
    <cellStyle name="Normal 2 7" xfId="287" xr:uid="{3B2DEED7-C9FD-4F42-8C35-CCD8EE5A9567}"/>
    <cellStyle name="Normal 2 7 2" xfId="4456" xr:uid="{483A10A6-0875-4D45-A687-11BE0F85FB66}"/>
    <cellStyle name="Normal 2 7 3" xfId="4662" xr:uid="{1D3C600C-5091-4570-B1DF-C9A78649E76C}"/>
    <cellStyle name="Normal 2 7 4" xfId="5303" xr:uid="{CB87CB86-AED7-4EB0-B0D7-6009EBC9A218}"/>
    <cellStyle name="Normal 2 8" xfId="4508" xr:uid="{2A7E794C-7694-46B0-8B42-2CFF6952B62C}"/>
    <cellStyle name="Normal 2 9" xfId="4653" xr:uid="{5A6D271D-BD43-4C40-8DCE-8825AF2DBDEA}"/>
    <cellStyle name="Normal 20" xfId="434" xr:uid="{A66820C4-8643-42E5-A65D-F581F25E397B}"/>
    <cellStyle name="Normal 20 2" xfId="435" xr:uid="{722F9F92-E1C1-4CF3-9273-AFC51CB2A3F0}"/>
    <cellStyle name="Normal 20 2 2" xfId="436" xr:uid="{2E507238-BD7D-4007-AAD3-06873F977795}"/>
    <cellStyle name="Normal 20 2 2 2" xfId="4425" xr:uid="{8DC79C16-4E29-47B5-83C3-5B98470D5D2C}"/>
    <cellStyle name="Normal 20 2 2 3" xfId="4417" xr:uid="{E5E011A9-391F-4414-A88C-9800ACF420AB}"/>
    <cellStyle name="Normal 20 2 2 4" xfId="4582" xr:uid="{B4952E35-CC63-415C-9CDC-1692782B63A8}"/>
    <cellStyle name="Normal 20 2 2 5" xfId="4744" xr:uid="{2E1B689C-C410-4D37-B714-7D89468AC9D5}"/>
    <cellStyle name="Normal 20 2 3" xfId="4420" xr:uid="{895A0DE5-26D3-45A5-AA0F-7030B43ED34A}"/>
    <cellStyle name="Normal 20 2 4" xfId="4416" xr:uid="{9559995B-07D9-41A5-912B-9927E20781DF}"/>
    <cellStyle name="Normal 20 2 5" xfId="4581" xr:uid="{DCE3AFFA-4114-435F-8280-C9F397D7E295}"/>
    <cellStyle name="Normal 20 2 6" xfId="4743" xr:uid="{16683423-A7E3-49B1-9080-097C318A0E6B}"/>
    <cellStyle name="Normal 20 3" xfId="1167" xr:uid="{1FA68632-3C85-4CB7-9FD0-D39FED5A6DED}"/>
    <cellStyle name="Normal 20 3 2" xfId="4457" xr:uid="{8AEBDC1F-EAD9-478B-81AC-A4EFF3E37CB6}"/>
    <cellStyle name="Normal 20 4" xfId="4352" xr:uid="{82B04461-380A-47CD-A849-FF9A6D4F84A9}"/>
    <cellStyle name="Normal 20 4 2" xfId="4555" xr:uid="{9881A216-49EF-4020-881E-E275949A3EDF}"/>
    <cellStyle name="Normal 20 4 3" xfId="4736" xr:uid="{E040B027-01AA-4CA0-9A48-883FF2B49FF2}"/>
    <cellStyle name="Normal 20 4 4" xfId="4711" xr:uid="{BD854487-33DF-442A-8977-728304D5CBE6}"/>
    <cellStyle name="Normal 20 5" xfId="4433" xr:uid="{B10947B0-1017-489E-B615-18120E5374CE}"/>
    <cellStyle name="Normal 20 5 2" xfId="5328" xr:uid="{D5F32638-3219-460A-8F1D-80F1589E1CE0}"/>
    <cellStyle name="Normal 20 6" xfId="4587" xr:uid="{4EE0F520-2C59-4090-B250-3AB363C4F3DE}"/>
    <cellStyle name="Normal 20 7" xfId="4696" xr:uid="{B45B94CE-26CA-42E9-8A7F-0CAD17CE580D}"/>
    <cellStyle name="Normal 20 8" xfId="4717" xr:uid="{5E6B7D89-03F5-4F70-A0F7-F88F8878BA9B}"/>
    <cellStyle name="Normal 20 9" xfId="4716" xr:uid="{1F261A15-FE23-48B0-BBB6-E80446B3FC42}"/>
    <cellStyle name="Normal 21" xfId="437" xr:uid="{4A19AA2F-4F6B-403A-9E6E-9F3AFBDB3FCD}"/>
    <cellStyle name="Normal 21 2" xfId="438" xr:uid="{E8B485F0-0015-4CF4-A425-D56C7DB0CAB7}"/>
    <cellStyle name="Normal 21 2 2" xfId="439" xr:uid="{B7EDF06E-E592-4B1F-A10B-90D1493EFEF8}"/>
    <cellStyle name="Normal 21 3" xfId="4353" xr:uid="{3795DE86-743C-4621-B0CE-C196A5BD34A9}"/>
    <cellStyle name="Normal 21 3 2" xfId="4459" xr:uid="{C3B2B88D-7510-4F1F-9D00-DD24E1766F7A}"/>
    <cellStyle name="Normal 21 3 2 2" xfId="5359" xr:uid="{388DD15F-54A3-440E-9F5D-203B57EFD64A}"/>
    <cellStyle name="Normal 21 3 3" xfId="4458" xr:uid="{884AE439-A535-4319-A187-40D468597CAA}"/>
    <cellStyle name="Normal 21 4" xfId="4570" xr:uid="{A9BEB6C9-0909-4499-8B32-CC7413AC7A93}"/>
    <cellStyle name="Normal 21 4 2" xfId="5360" xr:uid="{9C04B538-9DFB-4612-8E29-A3FB1A3B29AE}"/>
    <cellStyle name="Normal 21 5" xfId="4737" xr:uid="{A1593337-0BB2-4886-94BF-CC19B2C0E3D2}"/>
    <cellStyle name="Normal 22" xfId="440" xr:uid="{327DD3ED-B83F-4E78-9FEC-202065B43458}"/>
    <cellStyle name="Normal 22 2" xfId="441" xr:uid="{9BB9111A-796A-4294-9888-982F054FAC0D}"/>
    <cellStyle name="Normal 22 3" xfId="4310" xr:uid="{7B57FBD3-4FDC-495F-878F-36FA9A57C4A1}"/>
    <cellStyle name="Normal 22 3 2" xfId="4354" xr:uid="{F61A1D2F-F184-4505-8583-761788F40833}"/>
    <cellStyle name="Normal 22 3 2 2" xfId="4461" xr:uid="{3310BC68-6AA5-451A-87DB-84F7284F75F9}"/>
    <cellStyle name="Normal 22 3 3" xfId="4460" xr:uid="{C005D560-EE7B-4A40-AF52-901F8E740CAB}"/>
    <cellStyle name="Normal 22 3 4" xfId="4691" xr:uid="{B4594A27-A7FD-4202-8275-4CF08446150F}"/>
    <cellStyle name="Normal 22 4" xfId="4313" xr:uid="{0CDFCD6B-5996-4E73-BBF8-1F42CF4BB5D7}"/>
    <cellStyle name="Normal 22 4 10" xfId="5357" xr:uid="{5EB49C1E-E75D-42F3-ADE5-8B4DFDD4C23F}"/>
    <cellStyle name="Normal 22 4 2" xfId="4431" xr:uid="{62BEC479-D723-4427-B09A-E45E1E5A8CFE}"/>
    <cellStyle name="Normal 22 4 3" xfId="4571" xr:uid="{4C963194-B71D-421C-BE50-B48EA0E9DD20}"/>
    <cellStyle name="Normal 22 4 3 2" xfId="4590" xr:uid="{6B4BDAC2-FA08-4F87-8140-A6796A76F407}"/>
    <cellStyle name="Normal 22 4 3 3" xfId="4748" xr:uid="{E73151F3-DE3D-466A-9CFF-44BFEBEC3667}"/>
    <cellStyle name="Normal 22 4 3 4" xfId="5338" xr:uid="{4FAF150A-86C1-43C1-A623-B1EC43CF9575}"/>
    <cellStyle name="Normal 22 4 3 5" xfId="5334" xr:uid="{49D8943A-BF1B-4A05-A1B0-775326A2DD1B}"/>
    <cellStyle name="Normal 22 4 4" xfId="4692" xr:uid="{D0268546-F691-4890-A68C-919111BD4070}"/>
    <cellStyle name="Normal 22 4 5" xfId="4604" xr:uid="{086F2292-6A81-4EFF-A829-B6B306A41565}"/>
    <cellStyle name="Normal 22 4 6" xfId="4595" xr:uid="{E058F989-5745-49B9-B773-54B783AF60EE}"/>
    <cellStyle name="Normal 22 4 7" xfId="4594" xr:uid="{20695865-0CD3-4842-A4E4-C26530BAF0BB}"/>
    <cellStyle name="Normal 22 4 8" xfId="4593" xr:uid="{F59501EA-0432-4275-8663-5325528DE3A2}"/>
    <cellStyle name="Normal 22 4 9" xfId="4592" xr:uid="{708E21DD-02AA-4777-8F2D-6B6888420778}"/>
    <cellStyle name="Normal 22 5" xfId="4738" xr:uid="{78405F6E-B6AC-421C-B78C-B5B3A51AADDA}"/>
    <cellStyle name="Normal 23" xfId="442" xr:uid="{0DCF3C09-2D46-49D4-983C-60C7A48A8F7E}"/>
    <cellStyle name="Normal 23 2" xfId="2500" xr:uid="{4F2715AC-F4A7-4CF8-BD25-5C41CB6060B5}"/>
    <cellStyle name="Normal 23 2 2" xfId="4356" xr:uid="{A6BCCBED-2521-408E-B835-9F7C10A781DF}"/>
    <cellStyle name="Normal 23 2 2 2" xfId="4751" xr:uid="{68253200-4E09-443F-ACB4-5C84ECFFDD85}"/>
    <cellStyle name="Normal 23 2 2 3" xfId="4693" xr:uid="{B2A5C465-3024-4C91-A198-E99DF16F59B4}"/>
    <cellStyle name="Normal 23 2 2 4" xfId="4663" xr:uid="{5EEF35D1-160C-47B2-BD41-4DEBBF45236C}"/>
    <cellStyle name="Normal 23 2 3" xfId="4605" xr:uid="{E7102606-8498-4AC2-83B1-4D911F1ED24B}"/>
    <cellStyle name="Normal 23 2 4" xfId="4712" xr:uid="{5FE1AEC6-5DF7-40A0-BCD0-97431EE07656}"/>
    <cellStyle name="Normal 23 3" xfId="4426" xr:uid="{514C117F-4F9B-4E18-B1C6-F826288D7938}"/>
    <cellStyle name="Normal 23 4" xfId="4355" xr:uid="{F6AC8F33-8A1A-451C-B921-E7E06BA5232E}"/>
    <cellStyle name="Normal 23 5" xfId="4572" xr:uid="{722A65CB-2BF8-491E-9F16-8B698ADED877}"/>
    <cellStyle name="Normal 23 6" xfId="4739" xr:uid="{94490E19-A4D3-4208-8149-9EEAF6B13FDF}"/>
    <cellStyle name="Normal 24" xfId="443" xr:uid="{CBD8BF99-4EBC-4224-BB3E-4A484841CCA3}"/>
    <cellStyle name="Normal 24 2" xfId="444" xr:uid="{D1839A8D-27EF-4971-8547-A9EDBE80EB00}"/>
    <cellStyle name="Normal 24 2 2" xfId="4428" xr:uid="{CF29D638-9050-4CDF-936E-342A23746223}"/>
    <cellStyle name="Normal 24 2 3" xfId="4358" xr:uid="{D5713FC5-E54E-490F-9B45-03BFED878154}"/>
    <cellStyle name="Normal 24 2 4" xfId="4574" xr:uid="{95945713-9490-4578-83A0-471D6587A5EB}"/>
    <cellStyle name="Normal 24 2 5" xfId="4741" xr:uid="{BD930352-E4A9-431A-9184-1093D927F65A}"/>
    <cellStyle name="Normal 24 3" xfId="4427" xr:uid="{2C6BB157-3D56-4600-8255-7AABE9075AD5}"/>
    <cellStyle name="Normal 24 4" xfId="4357" xr:uid="{8C82B2A0-8EEF-454E-80F5-357D34A93289}"/>
    <cellStyle name="Normal 24 5" xfId="4573" xr:uid="{DC6797D3-1C91-432D-A4DC-D33ADD72D97C}"/>
    <cellStyle name="Normal 24 6" xfId="4740" xr:uid="{F50A0C2C-15D1-4C25-990F-5A49E3FF9E43}"/>
    <cellStyle name="Normal 25" xfId="451" xr:uid="{D256EB6A-46C1-47C3-92D7-FBD2982937B5}"/>
    <cellStyle name="Normal 25 2" xfId="4360" xr:uid="{6564D093-F8B0-4552-8A67-7242E120635F}"/>
    <cellStyle name="Normal 25 2 2" xfId="5337" xr:uid="{7AEE1335-04E7-46E3-A39E-B63A29BDA96D}"/>
    <cellStyle name="Normal 25 3" xfId="4429" xr:uid="{7B3DB3A3-D2F1-4C4B-935D-5E9A79008135}"/>
    <cellStyle name="Normal 25 4" xfId="4359" xr:uid="{F403BB63-BC10-42CC-96F4-4830DF6C8AB0}"/>
    <cellStyle name="Normal 25 5" xfId="4575" xr:uid="{F8042177-B2A5-4B52-B7B3-53EF7FFB024F}"/>
    <cellStyle name="Normal 26" xfId="2498" xr:uid="{13292C92-4156-4CB6-867A-DD0433A462F5}"/>
    <cellStyle name="Normal 26 2" xfId="2499" xr:uid="{4A643EA7-F788-423D-B8B4-3BE2E85E5CB0}"/>
    <cellStyle name="Normal 26 2 2" xfId="4362" xr:uid="{073621C8-35B8-4236-8537-E0F0F00EE7BD}"/>
    <cellStyle name="Normal 26 3" xfId="4361" xr:uid="{92E6E9D6-636C-477D-B3A4-6411129754F3}"/>
    <cellStyle name="Normal 26 3 2" xfId="4436" xr:uid="{1BC8805D-88D0-4246-B69F-0B20CCEA3775}"/>
    <cellStyle name="Normal 27" xfId="2507" xr:uid="{837F3881-0E5B-4D38-8A5E-063DDBC8CEDC}"/>
    <cellStyle name="Normal 27 2" xfId="4364" xr:uid="{FF085CC7-DF38-4749-A5C7-1A15A80255B8}"/>
    <cellStyle name="Normal 27 3" xfId="4363" xr:uid="{737B1A01-CF99-4C1A-8C6F-D70313AF3FCF}"/>
    <cellStyle name="Normal 27 4" xfId="4599" xr:uid="{BB6E92AA-D661-4EA5-AB6F-EE32A09ACA82}"/>
    <cellStyle name="Normal 27 5" xfId="5320" xr:uid="{AF77F104-7300-40FE-AF36-63F5B2CB6B9B}"/>
    <cellStyle name="Normal 27 6" xfId="4589" xr:uid="{06FBDD06-A361-4D39-9F6C-A154A4068A95}"/>
    <cellStyle name="Normal 27 7" xfId="5332" xr:uid="{0AB12F36-BFCD-487D-ADA8-7D99E0615B03}"/>
    <cellStyle name="Normal 28" xfId="4365" xr:uid="{A71A4AB3-3FA6-42B2-B523-8D5A5DDE2226}"/>
    <cellStyle name="Normal 28 2" xfId="4366" xr:uid="{9D2C3D40-FF1A-46A1-93E6-7C3968202B8D}"/>
    <cellStyle name="Normal 28 3" xfId="4367" xr:uid="{0DF6DA51-F24C-444C-B16A-2ACF216D0C2D}"/>
    <cellStyle name="Normal 29" xfId="4368" xr:uid="{D78646BE-EE3C-4507-8FC1-FBC1D8E1B53F}"/>
    <cellStyle name="Normal 29 2" xfId="4369" xr:uid="{1204B859-F10C-438E-BCA9-392C797F96E0}"/>
    <cellStyle name="Normal 3" xfId="2" xr:uid="{665067A7-73F8-4B7E-BFD2-7BB3B9468366}"/>
    <cellStyle name="Normal 3 2" xfId="81" xr:uid="{7DF4052E-25C5-43F0-BBA9-DF3669E23FD8}"/>
    <cellStyle name="Normal 3 2 2" xfId="82" xr:uid="{5CE917E5-E2D6-41A6-A69A-790976A84246}"/>
    <cellStyle name="Normal 3 2 2 2" xfId="288" xr:uid="{D274E1BE-FB67-4B39-9D90-2D47261D3CBA}"/>
    <cellStyle name="Normal 3 2 2 2 2" xfId="4665" xr:uid="{921CF69E-DD46-44F1-811A-956BAE9FB635}"/>
    <cellStyle name="Normal 3 2 2 3" xfId="4556" xr:uid="{B2173AD1-67CB-47F6-A635-47CC4D0A76B6}"/>
    <cellStyle name="Normal 3 2 3" xfId="83" xr:uid="{A4C2F6E9-D639-40B5-B905-5A91BAC2F579}"/>
    <cellStyle name="Normal 3 2 4" xfId="289" xr:uid="{4EBE4BD6-7C94-4CCC-AF0F-232A85625E62}"/>
    <cellStyle name="Normal 3 2 4 2" xfId="4666" xr:uid="{E960DA95-191B-452F-8AD3-9B776FDB592D}"/>
    <cellStyle name="Normal 3 2 5" xfId="2506" xr:uid="{52558907-F097-4F27-BB06-4175EDFCF47F}"/>
    <cellStyle name="Normal 3 2 5 2" xfId="4509" xr:uid="{4A52E7CD-6116-4B83-A969-A785C292639F}"/>
    <cellStyle name="Normal 3 2 5 3" xfId="5304" xr:uid="{A633C02C-6C4C-499B-8EE3-413D499588DE}"/>
    <cellStyle name="Normal 3 3" xfId="84" xr:uid="{A9F364EB-7D37-46F7-BA64-152D6E42DFB2}"/>
    <cellStyle name="Normal 3 3 2" xfId="290" xr:uid="{7EDC90DC-849D-498C-ADD7-47EB148C0E99}"/>
    <cellStyle name="Normal 3 3 2 2" xfId="4667" xr:uid="{50088C20-5197-4534-B1E9-9C91FBF113BD}"/>
    <cellStyle name="Normal 3 3 3" xfId="4557" xr:uid="{D9CB1D22-1C38-4FD8-8D33-4C83CA0BDEF8}"/>
    <cellStyle name="Normal 3 4" xfId="85" xr:uid="{3A8FFCF3-FF85-4115-B122-4E6C9A868ECC}"/>
    <cellStyle name="Normal 3 4 2" xfId="2502" xr:uid="{69BB2EFB-ABB9-4E09-BBB9-1DB98BC50686}"/>
    <cellStyle name="Normal 3 4 2 2" xfId="4668" xr:uid="{645F8852-CD6D-4E51-9613-D8820D3D8574}"/>
    <cellStyle name="Normal 3 4 3" xfId="5341" xr:uid="{AE8A541E-C8AB-4332-A5AE-A6700F9D79BA}"/>
    <cellStyle name="Normal 3 5" xfId="2501" xr:uid="{111BB672-C17A-489F-BD48-2AF37ED9FCE4}"/>
    <cellStyle name="Normal 3 5 2" xfId="4669" xr:uid="{0336C172-D162-40CA-9E1F-241A3478C858}"/>
    <cellStyle name="Normal 3 5 3" xfId="4745" xr:uid="{DEDA794D-2C72-4762-80C2-F6213EB370B8}"/>
    <cellStyle name="Normal 3 5 4" xfId="4713" xr:uid="{407D59C5-3C0A-4BB1-817B-C7915AAA8F33}"/>
    <cellStyle name="Normal 3 6" xfId="4664" xr:uid="{9773FA7C-AC3D-4C46-87FF-D7B51934F117}"/>
    <cellStyle name="Normal 3 6 2" xfId="5336" xr:uid="{52A579D3-7723-47D4-BBD0-623D428DC52C}"/>
    <cellStyle name="Normal 3 6 2 2" xfId="5333" xr:uid="{3AA8A3D4-2C5D-4ABE-81A0-ECB388C255A8}"/>
    <cellStyle name="Normal 3 6 2 3" xfId="5369" xr:uid="{A84A443B-8EAB-43BE-81D0-60992BF8BD7B}"/>
    <cellStyle name="Normal 3 6 3" xfId="5344" xr:uid="{093BC124-A946-4506-8DCF-1828B96482AF}"/>
    <cellStyle name="Normal 3 6 3 2" xfId="5370" xr:uid="{F6BE4D18-66D0-4FE0-9E41-450794E9DA22}"/>
    <cellStyle name="Normal 3 6 3 3" xfId="5365" xr:uid="{1A733E13-5CF4-4AF9-B2C4-7F00D495F6E9}"/>
    <cellStyle name="Normal 30" xfId="4370" xr:uid="{3550A1EB-708C-4F56-9745-3165E1061ECB}"/>
    <cellStyle name="Normal 30 2" xfId="4371" xr:uid="{1BC564B4-BC2D-46CB-BB68-467FCEFE0C40}"/>
    <cellStyle name="Normal 31" xfId="4372" xr:uid="{88208D5D-9325-4532-A5F1-6776A24F65FC}"/>
    <cellStyle name="Normal 31 2" xfId="4373" xr:uid="{423F08C7-A417-4417-9A80-0C2C66DA9A20}"/>
    <cellStyle name="Normal 32" xfId="4374" xr:uid="{C84D88AA-BDD3-4980-AF27-84C3F8326579}"/>
    <cellStyle name="Normal 33" xfId="4375" xr:uid="{B56D0DEE-E8AD-46A0-A13E-BE2A416C8265}"/>
    <cellStyle name="Normal 33 2" xfId="4376" xr:uid="{33512966-127A-4A7E-9524-B6D260362886}"/>
    <cellStyle name="Normal 34" xfId="4377" xr:uid="{826D4144-0815-43DB-852B-91C86743EC0E}"/>
    <cellStyle name="Normal 34 2" xfId="4378" xr:uid="{C936F23A-DF3A-44F4-A355-80C6E3EF7811}"/>
    <cellStyle name="Normal 35" xfId="4379" xr:uid="{D0ED2F92-7A5F-46AD-BB6E-ACE937A5CC97}"/>
    <cellStyle name="Normal 35 2" xfId="4380" xr:uid="{78DAE374-F827-4027-88B5-93BB922BD66E}"/>
    <cellStyle name="Normal 36" xfId="4381" xr:uid="{0E77B246-C57D-4C36-98B5-435150A02DF8}"/>
    <cellStyle name="Normal 36 2" xfId="4382" xr:uid="{02B92EA0-5C7D-4BFE-A3C4-05A04644C903}"/>
    <cellStyle name="Normal 37" xfId="4383" xr:uid="{93F18EB9-F809-4B8B-BBA0-2B762E2EE00A}"/>
    <cellStyle name="Normal 37 2" xfId="4384" xr:uid="{DE88D6AE-9F89-40C4-9413-E069888D32BE}"/>
    <cellStyle name="Normal 38" xfId="4385" xr:uid="{B9771A11-D50E-4AD9-A6DA-13DEE89626B0}"/>
    <cellStyle name="Normal 38 2" xfId="4386" xr:uid="{E3AB740C-9054-435D-A04F-15BD766590C2}"/>
    <cellStyle name="Normal 39" xfId="4387" xr:uid="{8B440701-0931-4DB5-84C7-F972B15C8AC7}"/>
    <cellStyle name="Normal 39 2" xfId="4388" xr:uid="{76EAA4AA-3A29-44D6-BA98-105B572025CE}"/>
    <cellStyle name="Normal 39 2 2" xfId="4389" xr:uid="{9AE33997-9871-4512-84E6-B43C7EF897D7}"/>
    <cellStyle name="Normal 39 3" xfId="4390" xr:uid="{D1D06AA5-450B-4F39-A902-ACB27FAC3CF0}"/>
    <cellStyle name="Normal 4" xfId="86" xr:uid="{2193EC3F-7A3D-4572-A6AE-2591F258B651}"/>
    <cellStyle name="Normal 4 2" xfId="87" xr:uid="{6656B831-10F8-48B2-AD01-6F6DE91ED0AB}"/>
    <cellStyle name="Normal 4 2 2" xfId="88" xr:uid="{69383804-F811-4489-BECD-FB9983E3A88A}"/>
    <cellStyle name="Normal 4 2 2 2" xfId="445" xr:uid="{7C36A491-2873-45E1-B1BC-2F25A2820386}"/>
    <cellStyle name="Normal 4 2 2 3" xfId="2807" xr:uid="{5B35BC6E-2512-4416-A536-6CCFD29035AF}"/>
    <cellStyle name="Normal 4 2 2 4" xfId="2808" xr:uid="{82757EF0-89C6-4CE1-B5D7-3CF0DC8D6C88}"/>
    <cellStyle name="Normal 4 2 2 4 2" xfId="2809" xr:uid="{D4452721-8362-469E-AB64-BF4B894A9618}"/>
    <cellStyle name="Normal 4 2 2 4 3" xfId="2810" xr:uid="{21453346-682A-4115-8322-B32FB3BE2991}"/>
    <cellStyle name="Normal 4 2 2 4 3 2" xfId="2811" xr:uid="{E2E47C5B-EACB-4263-ACCB-EA138B22F927}"/>
    <cellStyle name="Normal 4 2 2 4 3 3" xfId="4312" xr:uid="{6BB8362F-0FBB-4779-96F0-2594234277E4}"/>
    <cellStyle name="Normal 4 2 3" xfId="2493" xr:uid="{4D8670D5-29F4-4E72-8B25-95F42C37EB2B}"/>
    <cellStyle name="Normal 4 2 3 2" xfId="2504" xr:uid="{0D73067B-CF75-46D8-BE31-DE4359828A9E}"/>
    <cellStyle name="Normal 4 2 3 2 2" xfId="4462" xr:uid="{90836EB6-2A3B-44D1-9D77-DE0B042DB480}"/>
    <cellStyle name="Normal 4 2 3 2 3" xfId="5347" xr:uid="{4F49C6A3-98E4-43B6-9814-86578FF5735D}"/>
    <cellStyle name="Normal 4 2 3 3" xfId="4463" xr:uid="{07A641B0-5684-4DB5-95B8-35E314FBB796}"/>
    <cellStyle name="Normal 4 2 3 3 2" xfId="4464" xr:uid="{291D25BC-14B8-4A87-9707-7277396B374C}"/>
    <cellStyle name="Normal 4 2 3 4" xfId="4465" xr:uid="{37AF4234-E348-4373-B516-A1A900640B10}"/>
    <cellStyle name="Normal 4 2 3 5" xfId="4466" xr:uid="{A9FDA142-057D-4A6E-8E49-7BB57615D973}"/>
    <cellStyle name="Normal 4 2 4" xfId="2494" xr:uid="{75D4D381-EADE-4053-9170-A88927C74992}"/>
    <cellStyle name="Normal 4 2 4 2" xfId="4392" xr:uid="{96730ECE-3B4D-4007-8C4A-C8B281657BEB}"/>
    <cellStyle name="Normal 4 2 4 2 2" xfId="4467" xr:uid="{456CEEEC-1DF5-445B-A8F1-1FCDB74B774A}"/>
    <cellStyle name="Normal 4 2 4 2 3" xfId="4694" xr:uid="{0098C341-4FAF-4DE1-A69C-4ACED017497C}"/>
    <cellStyle name="Normal 4 2 4 2 4" xfId="4613" xr:uid="{17CD6F0C-780E-4A80-93E1-51E855B4C572}"/>
    <cellStyle name="Normal 4 2 4 3" xfId="4576" xr:uid="{06214359-DC3C-4EFE-BCDF-E9BA021B1707}"/>
    <cellStyle name="Normal 4 2 4 4" xfId="4714" xr:uid="{73BA0F68-8889-4456-ADFE-13A11F7FA3E4}"/>
    <cellStyle name="Normal 4 2 5" xfId="1168" xr:uid="{EF59D521-22BC-423A-955E-3FD7A9761DFF}"/>
    <cellStyle name="Normal 4 2 6" xfId="4558" xr:uid="{E3DDA9EF-9B82-478A-9FC3-518E57B439C8}"/>
    <cellStyle name="Normal 4 2 7" xfId="5351" xr:uid="{2CB0F057-C6B5-4E49-A592-DA5664BFA2A3}"/>
    <cellStyle name="Normal 4 3" xfId="528" xr:uid="{530DCFE8-AEC1-41D3-8AAE-1D140F1E1F4B}"/>
    <cellStyle name="Normal 4 3 2" xfId="1170" xr:uid="{E70CACE5-C225-4105-A3A0-AE241DE2C07A}"/>
    <cellStyle name="Normal 4 3 2 2" xfId="1171" xr:uid="{01DD78BC-0830-4AE3-8971-2F247ADED28B}"/>
    <cellStyle name="Normal 4 3 2 3" xfId="1172" xr:uid="{0BDB9DE6-71F8-4D89-BD79-24434A724E75}"/>
    <cellStyle name="Normal 4 3 3" xfId="1169" xr:uid="{E1885952-FEA7-4177-AB9E-1176D30A874F}"/>
    <cellStyle name="Normal 4 3 3 2" xfId="4434" xr:uid="{6DC11F4E-154D-46FE-8E22-62273F1D2ED9}"/>
    <cellStyle name="Normal 4 3 4" xfId="2812" xr:uid="{316119A4-415F-4BA9-AE50-B7C7A0DF1D17}"/>
    <cellStyle name="Normal 4 3 4 2" xfId="5363" xr:uid="{E2C16A30-70C4-46AF-9FA2-6BBD53065590}"/>
    <cellStyle name="Normal 4 3 5" xfId="2813" xr:uid="{87E7E63F-5006-4DB5-909A-2EC9074F1E6D}"/>
    <cellStyle name="Normal 4 3 5 2" xfId="2814" xr:uid="{DFF3B7DD-5BB0-4BAF-9D67-A4461EBE3FB4}"/>
    <cellStyle name="Normal 4 3 5 3" xfId="2815" xr:uid="{9BA479A4-7901-470F-A3AE-4979B6175239}"/>
    <cellStyle name="Normal 4 3 5 3 2" xfId="2816" xr:uid="{1011C227-3BBC-42C2-9E59-F712507B4A19}"/>
    <cellStyle name="Normal 4 3 5 3 3" xfId="4311" xr:uid="{4D38F4B9-6781-41CD-843C-D556726123A4}"/>
    <cellStyle name="Normal 4 3 6" xfId="4314" xr:uid="{A8EA666A-76D9-4D15-B440-ACC1C25464E4}"/>
    <cellStyle name="Normal 4 3 7" xfId="5346" xr:uid="{9113A400-E590-477C-97B1-3C6C0F1EAFE4}"/>
    <cellStyle name="Normal 4 4" xfId="453" xr:uid="{8A0E4A3F-AB6A-4098-A691-D2BF993EA212}"/>
    <cellStyle name="Normal 4 4 2" xfId="2495" xr:uid="{64570FE3-2E46-4B34-93DB-2A5EA15FFF36}"/>
    <cellStyle name="Normal 4 4 2 2" xfId="5355" xr:uid="{521F3C50-80BF-4D1A-AF64-4D00DF9F3B80}"/>
    <cellStyle name="Normal 4 4 3" xfId="2503" xr:uid="{57BA7694-BF6E-4F5B-87C4-A34AD3C05BD0}"/>
    <cellStyle name="Normal 4 4 3 2" xfId="4317" xr:uid="{9BE0DF3E-6DCA-4032-9150-5A611773D028}"/>
    <cellStyle name="Normal 4 4 3 3" xfId="4316" xr:uid="{F749E7EA-283C-47A5-96D4-6081AF0E6F4F}"/>
    <cellStyle name="Normal 4 4 4" xfId="4747" xr:uid="{F2E94F0A-2332-4CC8-8FCF-02D9D395E6B2}"/>
    <cellStyle name="Normal 4 4 4 2" xfId="5364" xr:uid="{D3140C4E-E521-4C02-A583-7A434ED05048}"/>
    <cellStyle name="Normal 4 4 5" xfId="5345" xr:uid="{71729E08-20B2-4939-A364-429A6B51B253}"/>
    <cellStyle name="Normal 4 5" xfId="2496" xr:uid="{793E3FEF-4025-4C8F-AA3E-D76168F71227}"/>
    <cellStyle name="Normal 4 5 2" xfId="4391" xr:uid="{D0FEDD81-6B57-4B9D-9943-69D701CD54A6}"/>
    <cellStyle name="Normal 4 6" xfId="2497" xr:uid="{8D36FEF4-3881-4C0C-A7B8-17B8AFF5E957}"/>
    <cellStyle name="Normal 4 7" xfId="900" xr:uid="{D38DD273-0805-41F5-B8D7-7B4E3AC9CD4F}"/>
    <cellStyle name="Normal 4 8" xfId="5350" xr:uid="{81E6AB0F-4472-4AE0-B391-618CEDD3EC25}"/>
    <cellStyle name="Normal 40" xfId="4393" xr:uid="{7480B9FC-C40C-4772-8FAC-72CF414DACC0}"/>
    <cellStyle name="Normal 40 2" xfId="4394" xr:uid="{C47F8219-1B8A-4DA7-8B7E-FC2F3594EA90}"/>
    <cellStyle name="Normal 40 2 2" xfId="4395" xr:uid="{7A32BC9C-C068-4C3D-AAAF-BF3545858DBB}"/>
    <cellStyle name="Normal 40 3" xfId="4396" xr:uid="{8EDBF799-FCE7-452B-997F-84BD9A32F008}"/>
    <cellStyle name="Normal 41" xfId="4397" xr:uid="{DAB2AFF9-7915-47AF-A611-0CCDEDF92681}"/>
    <cellStyle name="Normal 41 2" xfId="4398" xr:uid="{0BB90465-4BAF-4C8A-BC98-3966FA574978}"/>
    <cellStyle name="Normal 42" xfId="4399" xr:uid="{217CD11C-5080-4ACF-B275-15E9CF84FF66}"/>
    <cellStyle name="Normal 42 2" xfId="4400" xr:uid="{B94DC9D8-6A9D-47F3-82CB-B45704045ACD}"/>
    <cellStyle name="Normal 43" xfId="4401" xr:uid="{66E46D1A-62A5-4795-B924-5B8D4AAABAC1}"/>
    <cellStyle name="Normal 43 2" xfId="4402" xr:uid="{7DD481AD-E00E-452E-B0A0-2C28B234CE29}"/>
    <cellStyle name="Normal 44" xfId="4412" xr:uid="{AE86F52A-C75E-457F-9CE1-322281D0E674}"/>
    <cellStyle name="Normal 44 2" xfId="4413" xr:uid="{9A346E8B-D1E3-4214-A70A-CB994523131C}"/>
    <cellStyle name="Normal 45" xfId="4674" xr:uid="{B679D0F2-3EB3-4756-B42E-9196E9550B5B}"/>
    <cellStyle name="Normal 45 2" xfId="5324" xr:uid="{42CD8C24-057B-4232-B352-857BADF54C8F}"/>
    <cellStyle name="Normal 45 3" xfId="5323" xr:uid="{45B4D274-3115-4F62-984A-15DCEE9D9070}"/>
    <cellStyle name="Normal 5" xfId="89" xr:uid="{8AFA262C-8ED3-42A1-9FA2-3B697A12B9E2}"/>
    <cellStyle name="Normal 5 10" xfId="291" xr:uid="{56F1F3E1-CCA8-4CAF-9060-6F0C9C4B49EC}"/>
    <cellStyle name="Normal 5 10 2" xfId="529" xr:uid="{F4273FA7-FBF6-4E6F-89BB-A65005CF219F}"/>
    <cellStyle name="Normal 5 10 2 2" xfId="1173" xr:uid="{4742C081-26A6-4622-AB66-40400AA73692}"/>
    <cellStyle name="Normal 5 10 2 3" xfId="2817" xr:uid="{66DBDF90-7FF5-46B6-BAB3-84AFCFA89D48}"/>
    <cellStyle name="Normal 5 10 2 4" xfId="2818" xr:uid="{703F2269-93B9-4808-B3AF-9000C7F2CFFF}"/>
    <cellStyle name="Normal 5 10 3" xfId="1174" xr:uid="{42AC17A6-D6A2-45B2-B3F8-09D2C58E5321}"/>
    <cellStyle name="Normal 5 10 3 2" xfId="2819" xr:uid="{B5F9BDF3-C258-4A5E-A00A-D5FF1700ACA9}"/>
    <cellStyle name="Normal 5 10 3 3" xfId="2820" xr:uid="{0653CAA5-596A-4E67-B8BD-4AD7716B3A4C}"/>
    <cellStyle name="Normal 5 10 3 4" xfId="2821" xr:uid="{5AF7990E-2259-4FD0-9131-23534CD40EE6}"/>
    <cellStyle name="Normal 5 10 4" xfId="2822" xr:uid="{E88D8337-5689-47D8-8895-06C787324E59}"/>
    <cellStyle name="Normal 5 10 5" xfId="2823" xr:uid="{7CDA9B27-B30E-44EA-B4FA-E37B6BCEEE7A}"/>
    <cellStyle name="Normal 5 10 6" xfId="2824" xr:uid="{EFEE6D3B-672F-4753-863B-2DB2510406C2}"/>
    <cellStyle name="Normal 5 11" xfId="292" xr:uid="{370FDDEE-5409-40B2-8312-7F6586CBDF7E}"/>
    <cellStyle name="Normal 5 11 2" xfId="1175" xr:uid="{0E9C0A2B-A063-4062-9B42-AEAF60B39886}"/>
    <cellStyle name="Normal 5 11 2 2" xfId="2825" xr:uid="{223BBBD3-D0F0-4C0D-852A-69FD671C1910}"/>
    <cellStyle name="Normal 5 11 2 2 2" xfId="4403" xr:uid="{19E6E292-4347-40DE-A792-BE90216A3757}"/>
    <cellStyle name="Normal 5 11 2 2 3" xfId="4681" xr:uid="{48205492-99E4-4A39-A785-C1258125C856}"/>
    <cellStyle name="Normal 5 11 2 3" xfId="2826" xr:uid="{DD9669D2-4B5E-4110-BC05-A6471F13FA23}"/>
    <cellStyle name="Normal 5 11 2 4" xfId="2827" xr:uid="{FF256339-639D-427E-A42D-2C4EED71C14A}"/>
    <cellStyle name="Normal 5 11 3" xfId="2828" xr:uid="{CEB566BB-AFF4-4CB6-8402-84AF1F101B22}"/>
    <cellStyle name="Normal 5 11 3 2" xfId="5340" xr:uid="{6609BF9E-95BF-45BD-BFD6-E1647C9FFDD7}"/>
    <cellStyle name="Normal 5 11 4" xfId="2829" xr:uid="{335C38E0-65DE-4780-AD8F-B08FF332B48A}"/>
    <cellStyle name="Normal 5 11 4 2" xfId="4577" xr:uid="{CE902829-9DB7-4D66-A89E-72B791881DC7}"/>
    <cellStyle name="Normal 5 11 4 3" xfId="4682" xr:uid="{1AE0B09E-BEC3-4890-A6FC-97A91D5DF484}"/>
    <cellStyle name="Normal 5 11 4 4" xfId="4606" xr:uid="{430CF3FD-FCAC-4F7E-9406-EF81C15EAC8F}"/>
    <cellStyle name="Normal 5 11 5" xfId="2830" xr:uid="{318BDE47-D068-4B28-90CD-8B81A27B2EC5}"/>
    <cellStyle name="Normal 5 12" xfId="1176" xr:uid="{860102DB-403C-4FA1-83EC-09F34EBBAE42}"/>
    <cellStyle name="Normal 5 12 2" xfId="2831" xr:uid="{EB1AA4E9-7E9B-4125-B21E-05E49F49E7FA}"/>
    <cellStyle name="Normal 5 12 3" xfId="2832" xr:uid="{F363329D-0FB6-4914-B633-D7EFDBCE4D7E}"/>
    <cellStyle name="Normal 5 12 4" xfId="2833" xr:uid="{97D89F74-399D-433A-B3F1-07380724B671}"/>
    <cellStyle name="Normal 5 13" xfId="901" xr:uid="{DCA7463B-67D2-4C03-AB65-8F6B900B6A5B}"/>
    <cellStyle name="Normal 5 13 2" xfId="2834" xr:uid="{99CC2292-7ECB-4A6F-95EA-C510EAABC820}"/>
    <cellStyle name="Normal 5 13 3" xfId="2835" xr:uid="{34134342-B3D3-4245-A239-EDD7F718BA68}"/>
    <cellStyle name="Normal 5 13 4" xfId="2836" xr:uid="{27BB733E-0062-4F6B-807E-3207EA23B6E2}"/>
    <cellStyle name="Normal 5 14" xfId="2837" xr:uid="{8CA16197-EF4B-431C-8599-09907C139233}"/>
    <cellStyle name="Normal 5 14 2" xfId="2838" xr:uid="{9B7D42D4-D804-4748-8F22-B51983153F1C}"/>
    <cellStyle name="Normal 5 15" xfId="2839" xr:uid="{0ED5413D-1BC3-466E-ABB9-613CC30652A1}"/>
    <cellStyle name="Normal 5 16" xfId="2840" xr:uid="{95906FB7-970B-407C-9F77-DFE4C458A6C5}"/>
    <cellStyle name="Normal 5 17" xfId="2841" xr:uid="{04FB64C7-CE16-455E-9E84-0D70E2515483}"/>
    <cellStyle name="Normal 5 18" xfId="5361" xr:uid="{AFEB25C2-9546-4071-8B15-047EB756369D}"/>
    <cellStyle name="Normal 5 2" xfId="90" xr:uid="{90FCCB5A-7C37-4B7C-9F5F-26771723B321}"/>
    <cellStyle name="Normal 5 2 2" xfId="187" xr:uid="{57DA3B0C-2E5B-4188-B385-4CF497AB3ECF}"/>
    <cellStyle name="Normal 5 2 2 2" xfId="188" xr:uid="{CD03826A-ACDB-4E88-8D04-376E71E4B761}"/>
    <cellStyle name="Normal 5 2 2 2 2" xfId="189" xr:uid="{CF10B3D5-EF59-4F49-B894-E22A9765268B}"/>
    <cellStyle name="Normal 5 2 2 2 2 2" xfId="190" xr:uid="{DD684E0A-3922-4F47-97CB-B75E616794F2}"/>
    <cellStyle name="Normal 5 2 2 2 3" xfId="191" xr:uid="{A58C538E-D1D6-491E-BE30-D14116F89462}"/>
    <cellStyle name="Normal 5 2 2 2 4" xfId="4670" xr:uid="{FC7505D5-EC2F-4532-8EAC-28511C1742C8}"/>
    <cellStyle name="Normal 5 2 2 2 5" xfId="5300" xr:uid="{5C7AC00B-0455-4332-B009-718E997AA3AB}"/>
    <cellStyle name="Normal 5 2 2 3" xfId="192" xr:uid="{C60092AB-1D7D-40E7-BC62-0A7ABE19B1AE}"/>
    <cellStyle name="Normal 5 2 2 3 2" xfId="193" xr:uid="{E43FC3B9-700F-4776-9497-52B1225B57B9}"/>
    <cellStyle name="Normal 5 2 2 4" xfId="194" xr:uid="{1496DE63-8095-439C-B1C3-C595645178B0}"/>
    <cellStyle name="Normal 5 2 2 5" xfId="293" xr:uid="{C62475EE-8412-4585-BCFA-A23C417E067E}"/>
    <cellStyle name="Normal 5 2 2 6" xfId="4596" xr:uid="{C847FBE0-BB1D-4953-9656-B1D7C6ABC96B}"/>
    <cellStyle name="Normal 5 2 2 7" xfId="5329" xr:uid="{FEE440E4-0C5B-44B7-A1AD-B4995FFD424B}"/>
    <cellStyle name="Normal 5 2 3" xfId="195" xr:uid="{E2C8FBA0-159F-4505-8F9E-83F938589FB7}"/>
    <cellStyle name="Normal 5 2 3 2" xfId="196" xr:uid="{D918DA3A-9ABA-41EA-9284-B69AA8976C5C}"/>
    <cellStyle name="Normal 5 2 3 2 2" xfId="197" xr:uid="{58A2C44B-4EBF-44E8-8A20-3433D6653309}"/>
    <cellStyle name="Normal 5 2 3 2 3" xfId="4559" xr:uid="{14BECD57-9B8B-4E60-8510-56E72C39A9C3}"/>
    <cellStyle name="Normal 5 2 3 2 4" xfId="5301" xr:uid="{7E61B9DC-16CD-4B35-9C1C-730C7482B39B}"/>
    <cellStyle name="Normal 5 2 3 3" xfId="198" xr:uid="{1CC9DDCB-503D-4721-96C1-18DC5CC4CC83}"/>
    <cellStyle name="Normal 5 2 3 3 2" xfId="4742" xr:uid="{E03A5A4B-DFA1-4AB4-9394-757B75097DA4}"/>
    <cellStyle name="Normal 5 2 3 4" xfId="4404" xr:uid="{47A076B9-77E0-4F0C-89D4-83A5FF39E6FB}"/>
    <cellStyle name="Normal 5 2 3 4 2" xfId="4715" xr:uid="{EC827BC3-DE3C-4765-948A-56A65BE29093}"/>
    <cellStyle name="Normal 5 2 3 5" xfId="4597" xr:uid="{D7BC158D-3C4D-400E-90C5-58714F8BFEDC}"/>
    <cellStyle name="Normal 5 2 3 6" xfId="5321" xr:uid="{490724E7-E927-4596-A983-42B87AB170CC}"/>
    <cellStyle name="Normal 5 2 3 7" xfId="5330" xr:uid="{67076B87-ED88-4B10-94B7-3775E7314820}"/>
    <cellStyle name="Normal 5 2 4" xfId="199" xr:uid="{91F813D6-3E78-4765-8387-2F9CA6398196}"/>
    <cellStyle name="Normal 5 2 4 2" xfId="200" xr:uid="{BF592541-1DF6-4C81-A32D-5D12A20DE701}"/>
    <cellStyle name="Normal 5 2 5" xfId="201" xr:uid="{777AEC6D-523A-4D53-87AA-EED6EDB1C660}"/>
    <cellStyle name="Normal 5 2 6" xfId="186" xr:uid="{4719751A-08F7-4D5C-9647-E8CE98D391AE}"/>
    <cellStyle name="Normal 5 3" xfId="91" xr:uid="{83FE8416-A364-487E-AB10-B7F959B0A2D4}"/>
    <cellStyle name="Normal 5 3 2" xfId="4406" xr:uid="{BCEA56AF-A10E-4295-86ED-54FE6E7432DD}"/>
    <cellStyle name="Normal 5 3 3" xfId="4405" xr:uid="{E8F33E25-C1E7-4C0B-8DE8-6B2E85B34793}"/>
    <cellStyle name="Normal 5 4" xfId="92" xr:uid="{6509B1A5-491C-4FFA-A7E3-FE7A4D1F7D62}"/>
    <cellStyle name="Normal 5 4 10" xfId="2842" xr:uid="{B0608A6F-5DD9-42C8-BCEF-449F5DD9D9F4}"/>
    <cellStyle name="Normal 5 4 11" xfId="2843" xr:uid="{CD8722B8-48A5-47A8-B6F4-2871141406AB}"/>
    <cellStyle name="Normal 5 4 2" xfId="93" xr:uid="{9F5746DA-9B59-4413-9305-2A07B3F40F30}"/>
    <cellStyle name="Normal 5 4 2 2" xfId="94" xr:uid="{E950938E-51B4-4129-BAFE-2C48F04A13D5}"/>
    <cellStyle name="Normal 5 4 2 2 2" xfId="294" xr:uid="{30322C2E-29B8-42E0-8C2A-9DB0CC8CDDD2}"/>
    <cellStyle name="Normal 5 4 2 2 2 2" xfId="530" xr:uid="{AF357E90-FB2A-458D-B4C3-18320B23ACCF}"/>
    <cellStyle name="Normal 5 4 2 2 2 2 2" xfId="531" xr:uid="{A4801CD7-0870-41BD-85C6-8A9F0CEA36F0}"/>
    <cellStyle name="Normal 5 4 2 2 2 2 2 2" xfId="1177" xr:uid="{E3D1E80F-C8CE-41D4-AAFD-6183B6DDFEDF}"/>
    <cellStyle name="Normal 5 4 2 2 2 2 2 2 2" xfId="1178" xr:uid="{B80071A6-4682-415B-A02B-D902FA7E6CB5}"/>
    <cellStyle name="Normal 5 4 2 2 2 2 2 3" xfId="1179" xr:uid="{43670505-2B26-42E2-820C-06F9B4A2B62C}"/>
    <cellStyle name="Normal 5 4 2 2 2 2 3" xfId="1180" xr:uid="{265486EF-A1A8-4DF4-963B-4151BC2237AE}"/>
    <cellStyle name="Normal 5 4 2 2 2 2 3 2" xfId="1181" xr:uid="{50E06209-B1A8-44C5-A6B4-D843BA54BEAE}"/>
    <cellStyle name="Normal 5 4 2 2 2 2 4" xfId="1182" xr:uid="{88AC171E-C8CE-4291-9D38-CE9597F7083C}"/>
    <cellStyle name="Normal 5 4 2 2 2 3" xfId="532" xr:uid="{60F3F4B6-9E6A-4585-A346-3E780A7289ED}"/>
    <cellStyle name="Normal 5 4 2 2 2 3 2" xfId="1183" xr:uid="{309216F5-2477-48DA-8153-1023601D6BA1}"/>
    <cellStyle name="Normal 5 4 2 2 2 3 2 2" xfId="1184" xr:uid="{275A65C2-1A97-4A99-9CC4-7D9A2D0225A0}"/>
    <cellStyle name="Normal 5 4 2 2 2 3 3" xfId="1185" xr:uid="{557EC110-C532-4346-A6BE-6E4BF6B3DC59}"/>
    <cellStyle name="Normal 5 4 2 2 2 3 4" xfId="2844" xr:uid="{8D832430-DCD5-433F-B4B2-8ABD3B7B0EA3}"/>
    <cellStyle name="Normal 5 4 2 2 2 4" xfId="1186" xr:uid="{D9227659-30B0-495D-8CC2-6C1EF3E9D7ED}"/>
    <cellStyle name="Normal 5 4 2 2 2 4 2" xfId="1187" xr:uid="{4D8C264C-4475-4E58-B1C3-128546AD786F}"/>
    <cellStyle name="Normal 5 4 2 2 2 5" xfId="1188" xr:uid="{0361985F-51CE-4182-9905-F46DB2835EE7}"/>
    <cellStyle name="Normal 5 4 2 2 2 6" xfId="2845" xr:uid="{F29FD4FD-AA28-4AF6-A526-3E0BD9321838}"/>
    <cellStyle name="Normal 5 4 2 2 3" xfId="295" xr:uid="{AA4FA887-077C-4AC4-B0B0-8177DD73AEF8}"/>
    <cellStyle name="Normal 5 4 2 2 3 2" xfId="533" xr:uid="{0EF9CF7A-F454-49F6-A809-33D3A9194529}"/>
    <cellStyle name="Normal 5 4 2 2 3 2 2" xfId="534" xr:uid="{33378504-82C4-48BC-B418-AA320FA753B1}"/>
    <cellStyle name="Normal 5 4 2 2 3 2 2 2" xfId="1189" xr:uid="{44F91543-2C99-46AD-A7D0-E41BBCE90B32}"/>
    <cellStyle name="Normal 5 4 2 2 3 2 2 2 2" xfId="1190" xr:uid="{3F342C1F-5CB2-456A-BEA7-BD58A1699079}"/>
    <cellStyle name="Normal 5 4 2 2 3 2 2 3" xfId="1191" xr:uid="{FCC62368-DC98-426A-835E-F75F230C9958}"/>
    <cellStyle name="Normal 5 4 2 2 3 2 3" xfId="1192" xr:uid="{C21D24AB-8EAD-4CDB-A8A0-944BA55BFAC5}"/>
    <cellStyle name="Normal 5 4 2 2 3 2 3 2" xfId="1193" xr:uid="{8BC5A9E0-3ED9-47C4-84BB-5B0E2F48090C}"/>
    <cellStyle name="Normal 5 4 2 2 3 2 4" xfId="1194" xr:uid="{ACAA4854-34EE-4947-8E32-4683AB89F3D7}"/>
    <cellStyle name="Normal 5 4 2 2 3 3" xfId="535" xr:uid="{7F743944-6373-49A3-A810-B6F191E65434}"/>
    <cellStyle name="Normal 5 4 2 2 3 3 2" xfId="1195" xr:uid="{152B8764-03EE-4881-ABFB-794428885DA9}"/>
    <cellStyle name="Normal 5 4 2 2 3 3 2 2" xfId="1196" xr:uid="{FC97C1B9-2C02-4AF6-ACE7-F7378EBB3D53}"/>
    <cellStyle name="Normal 5 4 2 2 3 3 3" xfId="1197" xr:uid="{53CA47D3-63B8-4238-8667-E85DE24EBB55}"/>
    <cellStyle name="Normal 5 4 2 2 3 4" xfId="1198" xr:uid="{E65B1C10-1A8C-4DB7-B6CD-CC2735A160A3}"/>
    <cellStyle name="Normal 5 4 2 2 3 4 2" xfId="1199" xr:uid="{2F86C41B-59AD-4F83-A1C6-F326DD9E47D7}"/>
    <cellStyle name="Normal 5 4 2 2 3 5" xfId="1200" xr:uid="{791F0428-7E08-4B60-AF48-6CEA90553EA0}"/>
    <cellStyle name="Normal 5 4 2 2 4" xfId="536" xr:uid="{6C378DC2-6D90-4BB2-B590-8DAD3F24E689}"/>
    <cellStyle name="Normal 5 4 2 2 4 2" xfId="537" xr:uid="{0690131F-2346-41E0-A9DC-7072839D577D}"/>
    <cellStyle name="Normal 5 4 2 2 4 2 2" xfId="1201" xr:uid="{528C5303-55C6-4884-91B7-CC3003FE62AC}"/>
    <cellStyle name="Normal 5 4 2 2 4 2 2 2" xfId="1202" xr:uid="{BDC116CF-1D13-4022-B207-B077CD93C8ED}"/>
    <cellStyle name="Normal 5 4 2 2 4 2 3" xfId="1203" xr:uid="{59ED953F-15C6-475D-807C-4DD38466FCB2}"/>
    <cellStyle name="Normal 5 4 2 2 4 3" xfId="1204" xr:uid="{B66885C7-A4B0-479E-A10A-0C581B7782E7}"/>
    <cellStyle name="Normal 5 4 2 2 4 3 2" xfId="1205" xr:uid="{6955CA5A-A769-4D0C-AD1D-7C093FA268DF}"/>
    <cellStyle name="Normal 5 4 2 2 4 4" xfId="1206" xr:uid="{42BFD4A6-57A6-4666-9C6D-73EEF009ED98}"/>
    <cellStyle name="Normal 5 4 2 2 5" xfId="538" xr:uid="{9C7B7AF0-A597-4DBB-9830-739E89D67F6F}"/>
    <cellStyle name="Normal 5 4 2 2 5 2" xfId="1207" xr:uid="{328F6046-2D6B-4C35-9CC6-59E083352EA5}"/>
    <cellStyle name="Normal 5 4 2 2 5 2 2" xfId="1208" xr:uid="{BE5B9B1B-CE14-4184-9745-10A165C3627E}"/>
    <cellStyle name="Normal 5 4 2 2 5 3" xfId="1209" xr:uid="{B4C8E765-C052-44C8-B7A2-C0327BDC7FF4}"/>
    <cellStyle name="Normal 5 4 2 2 5 4" xfId="2846" xr:uid="{3A177B4E-2F3A-4A34-9CB0-AE4BDC31E08F}"/>
    <cellStyle name="Normal 5 4 2 2 6" xfId="1210" xr:uid="{64AE988C-FA37-4E60-9D3B-81C9B28C407A}"/>
    <cellStyle name="Normal 5 4 2 2 6 2" xfId="1211" xr:uid="{FF415636-4DB1-4DBF-AD04-B724B4887DDE}"/>
    <cellStyle name="Normal 5 4 2 2 7" xfId="1212" xr:uid="{E7F8FAA3-58A6-4964-B916-F4549B7F8C8C}"/>
    <cellStyle name="Normal 5 4 2 2 8" xfId="2847" xr:uid="{3EEF6421-8638-4311-B2A3-800A9153E0DB}"/>
    <cellStyle name="Normal 5 4 2 3" xfId="296" xr:uid="{F47ABCF9-CAED-498D-8E37-29BE9424B622}"/>
    <cellStyle name="Normal 5 4 2 3 2" xfId="539" xr:uid="{BF575D1A-A9C5-4458-B1BD-D54062E73C9B}"/>
    <cellStyle name="Normal 5 4 2 3 2 2" xfId="540" xr:uid="{89A57952-E5B6-4FDC-A54B-D58A67B253EB}"/>
    <cellStyle name="Normal 5 4 2 3 2 2 2" xfId="1213" xr:uid="{DF83219C-0117-4833-9618-DB667E023516}"/>
    <cellStyle name="Normal 5 4 2 3 2 2 2 2" xfId="1214" xr:uid="{73CE66D3-9C8D-46B0-A44C-2EAFF4A629D2}"/>
    <cellStyle name="Normal 5 4 2 3 2 2 3" xfId="1215" xr:uid="{1C161324-C7D6-4769-8A6F-178BE36443EE}"/>
    <cellStyle name="Normal 5 4 2 3 2 3" xfId="1216" xr:uid="{A265EA48-5D27-4758-BFB3-E76F2688E380}"/>
    <cellStyle name="Normal 5 4 2 3 2 3 2" xfId="1217" xr:uid="{3C6AA4B7-73C1-4C03-9632-1B15794D2E2A}"/>
    <cellStyle name="Normal 5 4 2 3 2 4" xfId="1218" xr:uid="{FAE4351B-F46B-455C-9D86-028AE6F61CF2}"/>
    <cellStyle name="Normal 5 4 2 3 3" xfId="541" xr:uid="{48554F97-4C5F-4AC4-9490-D8C8AE47BB9B}"/>
    <cellStyle name="Normal 5 4 2 3 3 2" xfId="1219" xr:uid="{FA2362BA-053C-4988-A3DC-BB2C0220CE5B}"/>
    <cellStyle name="Normal 5 4 2 3 3 2 2" xfId="1220" xr:uid="{45DD1B9E-4DF1-4811-95CE-5EE3AE9C787D}"/>
    <cellStyle name="Normal 5 4 2 3 3 3" xfId="1221" xr:uid="{884DC55C-8CBB-49F3-B88A-3943BCE114DF}"/>
    <cellStyle name="Normal 5 4 2 3 3 4" xfId="2848" xr:uid="{E1292DC2-38FA-456E-BAF0-9385EBA5ECAF}"/>
    <cellStyle name="Normal 5 4 2 3 4" xfId="1222" xr:uid="{E5B64855-1002-4563-9F98-037A2EAB0419}"/>
    <cellStyle name="Normal 5 4 2 3 4 2" xfId="1223" xr:uid="{E48395E2-7B95-4A73-AC76-0C41417CC248}"/>
    <cellStyle name="Normal 5 4 2 3 5" xfId="1224" xr:uid="{C6DFDCF4-7DA3-4C76-88D5-2161665D26C1}"/>
    <cellStyle name="Normal 5 4 2 3 6" xfId="2849" xr:uid="{A652747D-0A8C-474C-9C2C-B9B66373091D}"/>
    <cellStyle name="Normal 5 4 2 4" xfId="297" xr:uid="{BA728461-63EB-4F9E-BD34-BC212E64835A}"/>
    <cellStyle name="Normal 5 4 2 4 2" xfId="542" xr:uid="{AF0ED358-E230-4482-86A8-189A65C5DC3A}"/>
    <cellStyle name="Normal 5 4 2 4 2 2" xfId="543" xr:uid="{950AD005-CEBE-4A00-8787-9AFC49D03B71}"/>
    <cellStyle name="Normal 5 4 2 4 2 2 2" xfId="1225" xr:uid="{8134EF41-C09C-40FF-BDF2-D157449CE1E3}"/>
    <cellStyle name="Normal 5 4 2 4 2 2 2 2" xfId="1226" xr:uid="{B46D1108-159B-4475-9525-92ACA7D20987}"/>
    <cellStyle name="Normal 5 4 2 4 2 2 3" xfId="1227" xr:uid="{C46D188F-7463-4448-9524-4B21BC0FE90B}"/>
    <cellStyle name="Normal 5 4 2 4 2 3" xfId="1228" xr:uid="{F68B7C3D-4CFC-4E6C-8FE3-CC5BCE09C72B}"/>
    <cellStyle name="Normal 5 4 2 4 2 3 2" xfId="1229" xr:uid="{7198BD76-4641-4E01-8D2D-44509A19278E}"/>
    <cellStyle name="Normal 5 4 2 4 2 4" xfId="1230" xr:uid="{B7624112-2191-4D7C-8EBA-019657907CED}"/>
    <cellStyle name="Normal 5 4 2 4 3" xfId="544" xr:uid="{0DE08C01-C33C-49D7-9E0F-612119EFA3C4}"/>
    <cellStyle name="Normal 5 4 2 4 3 2" xfId="1231" xr:uid="{4DA1F955-5F04-4DA1-9095-E734F154F4D1}"/>
    <cellStyle name="Normal 5 4 2 4 3 2 2" xfId="1232" xr:uid="{E39E78F7-F222-4DFA-8CA0-E14670F27571}"/>
    <cellStyle name="Normal 5 4 2 4 3 3" xfId="1233" xr:uid="{3FD0E00D-958B-41E8-AB4B-D02F6D3426AE}"/>
    <cellStyle name="Normal 5 4 2 4 4" xfId="1234" xr:uid="{9CD4FA71-809D-4F86-BBB0-3C6DD25E0EDA}"/>
    <cellStyle name="Normal 5 4 2 4 4 2" xfId="1235" xr:uid="{94B0E16E-557C-4A4E-A747-2B9672A6EF43}"/>
    <cellStyle name="Normal 5 4 2 4 5" xfId="1236" xr:uid="{FD08B63D-D09E-4F2B-9735-5354B13E65E1}"/>
    <cellStyle name="Normal 5 4 2 5" xfId="298" xr:uid="{B4F436EC-C24B-4D5B-B4C9-2C169ECD1303}"/>
    <cellStyle name="Normal 5 4 2 5 2" xfId="545" xr:uid="{394BBF38-277E-4911-A0EA-E499BE6EF5D1}"/>
    <cellStyle name="Normal 5 4 2 5 2 2" xfId="1237" xr:uid="{3BC64222-AFCA-4277-B37F-6BFA69C66B20}"/>
    <cellStyle name="Normal 5 4 2 5 2 2 2" xfId="1238" xr:uid="{811A02CA-0862-4693-85A0-9CF5B5B0C01C}"/>
    <cellStyle name="Normal 5 4 2 5 2 3" xfId="1239" xr:uid="{A41FECEC-0849-4986-A8C3-941C2D0F5FC4}"/>
    <cellStyle name="Normal 5 4 2 5 3" xfId="1240" xr:uid="{1B4BBF3C-8535-498C-A186-FA1F33610001}"/>
    <cellStyle name="Normal 5 4 2 5 3 2" xfId="1241" xr:uid="{E25D7632-A514-4BB4-ACF2-3E140A236D18}"/>
    <cellStyle name="Normal 5 4 2 5 4" xfId="1242" xr:uid="{2622C572-3678-4985-829D-664A7805EF09}"/>
    <cellStyle name="Normal 5 4 2 6" xfId="546" xr:uid="{9936BA97-358C-467E-A6A7-BC18288A9BB8}"/>
    <cellStyle name="Normal 5 4 2 6 2" xfId="1243" xr:uid="{2AD8F3DF-037C-49ED-B92A-F501572BBAF0}"/>
    <cellStyle name="Normal 5 4 2 6 2 2" xfId="1244" xr:uid="{ED4FFCED-F83D-4493-A8B4-671ECBC29AE0}"/>
    <cellStyle name="Normal 5 4 2 6 2 3" xfId="4419" xr:uid="{05CD1AC5-D7FC-41AC-887B-7B92F3C36A23}"/>
    <cellStyle name="Normal 5 4 2 6 3" xfId="1245" xr:uid="{3E009949-44D9-4749-B49A-5D61C40807E8}"/>
    <cellStyle name="Normal 5 4 2 6 4" xfId="2850" xr:uid="{CD93B027-5312-46F7-B76B-A0BA68BB7E5B}"/>
    <cellStyle name="Normal 5 4 2 6 4 2" xfId="4584" xr:uid="{F889CDC7-3F32-48BE-A835-D4DF3FAEADEF}"/>
    <cellStyle name="Normal 5 4 2 6 4 3" xfId="4683" xr:uid="{D64E918E-1E3E-4C0A-A8FB-BAD8A25EB2F0}"/>
    <cellStyle name="Normal 5 4 2 6 4 4" xfId="4611" xr:uid="{8CAC49D8-3595-42AD-829B-D17F1B42A238}"/>
    <cellStyle name="Normal 5 4 2 7" xfId="1246" xr:uid="{38381F52-B254-449C-B25C-F02948F32138}"/>
    <cellStyle name="Normal 5 4 2 7 2" xfId="1247" xr:uid="{A6FCAAC3-A661-4A5C-8147-07AF0EF1F778}"/>
    <cellStyle name="Normal 5 4 2 8" xfId="1248" xr:uid="{3165A879-BD4E-4D62-87DE-5A9C300D355A}"/>
    <cellStyle name="Normal 5 4 2 9" xfId="2851" xr:uid="{3FE0ADD1-FD18-4B57-ACDC-8EDBA58F48EB}"/>
    <cellStyle name="Normal 5 4 3" xfId="95" xr:uid="{47CE6D43-099B-48AF-891F-277667210125}"/>
    <cellStyle name="Normal 5 4 3 2" xfId="96" xr:uid="{9F49A35B-A8CE-46E8-8528-75F3AE1B74D7}"/>
    <cellStyle name="Normal 5 4 3 2 2" xfId="547" xr:uid="{0A9208F7-C55D-42B4-9EDF-9C712E33DBA7}"/>
    <cellStyle name="Normal 5 4 3 2 2 2" xfId="548" xr:uid="{56D7648A-2B8E-4E16-9F23-FE70C1F8FBBE}"/>
    <cellStyle name="Normal 5 4 3 2 2 2 2" xfId="1249" xr:uid="{61699002-0167-42E4-801B-A16297DBB157}"/>
    <cellStyle name="Normal 5 4 3 2 2 2 2 2" xfId="1250" xr:uid="{C0A0D9F7-80F2-4C16-B79D-BEDD91EBE50F}"/>
    <cellStyle name="Normal 5 4 3 2 2 2 3" xfId="1251" xr:uid="{8F639749-3364-4B70-AEB9-A716DDEA3D66}"/>
    <cellStyle name="Normal 5 4 3 2 2 3" xfId="1252" xr:uid="{BAC83EBB-673B-4173-AD42-18A94DEC6E45}"/>
    <cellStyle name="Normal 5 4 3 2 2 3 2" xfId="1253" xr:uid="{49F31D95-F571-46B1-82DE-9DA95C8E0C56}"/>
    <cellStyle name="Normal 5 4 3 2 2 4" xfId="1254" xr:uid="{6582ED3E-C56A-4FA7-9C69-0B67A652C550}"/>
    <cellStyle name="Normal 5 4 3 2 3" xfId="549" xr:uid="{C680FB75-207E-4BAC-B22A-4FED7B26E245}"/>
    <cellStyle name="Normal 5 4 3 2 3 2" xfId="1255" xr:uid="{490A8537-B6B8-4AD5-A3D9-BF1DEB1E0CFB}"/>
    <cellStyle name="Normal 5 4 3 2 3 2 2" xfId="1256" xr:uid="{8AA95E58-A477-45EB-B98E-93448E750159}"/>
    <cellStyle name="Normal 5 4 3 2 3 3" xfId="1257" xr:uid="{411F2893-6790-4802-AFC2-5C5BA30F39BD}"/>
    <cellStyle name="Normal 5 4 3 2 3 4" xfId="2852" xr:uid="{991A1965-1261-44DF-B276-EF3DCB4C6FD8}"/>
    <cellStyle name="Normal 5 4 3 2 4" xfId="1258" xr:uid="{EC185D38-D414-4B51-A301-10594A1D4210}"/>
    <cellStyle name="Normal 5 4 3 2 4 2" xfId="1259" xr:uid="{9E2FDBF0-99B6-4BEA-8AE4-03089298A00A}"/>
    <cellStyle name="Normal 5 4 3 2 5" xfId="1260" xr:uid="{2E21B9BE-46AE-499F-B1F3-9111995D1D03}"/>
    <cellStyle name="Normal 5 4 3 2 6" xfId="2853" xr:uid="{A3486B41-4689-46A8-9D4A-ACEADD136782}"/>
    <cellStyle name="Normal 5 4 3 3" xfId="299" xr:uid="{2E4FE381-3351-4D06-BE4C-98D36CC8D665}"/>
    <cellStyle name="Normal 5 4 3 3 2" xfId="550" xr:uid="{267902AA-4C4D-49AF-8C02-6DB8373B1CC2}"/>
    <cellStyle name="Normal 5 4 3 3 2 2" xfId="551" xr:uid="{D8C39DF8-5F7D-49C4-A9D2-05A956D65E7F}"/>
    <cellStyle name="Normal 5 4 3 3 2 2 2" xfId="1261" xr:uid="{C7137314-E53E-4055-84B0-4A99F25BF51D}"/>
    <cellStyle name="Normal 5 4 3 3 2 2 2 2" xfId="1262" xr:uid="{4C83EF7F-9598-46AF-9A0A-AEA1E1013A9B}"/>
    <cellStyle name="Normal 5 4 3 3 2 2 3" xfId="1263" xr:uid="{57FC14B9-AE48-4DCB-8BE1-2083F572C31D}"/>
    <cellStyle name="Normal 5 4 3 3 2 3" xfId="1264" xr:uid="{64B40A43-2DBA-4790-B2E0-59580950818A}"/>
    <cellStyle name="Normal 5 4 3 3 2 3 2" xfId="1265" xr:uid="{A9978759-61B4-4113-B102-26586A32D4AC}"/>
    <cellStyle name="Normal 5 4 3 3 2 4" xfId="1266" xr:uid="{7F40389C-678E-4C4A-8512-2B44A54D2E79}"/>
    <cellStyle name="Normal 5 4 3 3 3" xfId="552" xr:uid="{C46451B0-A68D-4D82-A167-E8E88030A229}"/>
    <cellStyle name="Normal 5 4 3 3 3 2" xfId="1267" xr:uid="{B77E7137-634E-406A-A5E1-5544641A7626}"/>
    <cellStyle name="Normal 5 4 3 3 3 2 2" xfId="1268" xr:uid="{EC41A41E-4F2C-40C9-8E5B-85ACBD8F76F9}"/>
    <cellStyle name="Normal 5 4 3 3 3 3" xfId="1269" xr:uid="{E93F6B51-41A5-456A-8ACC-1E755DD1CFF8}"/>
    <cellStyle name="Normal 5 4 3 3 4" xfId="1270" xr:uid="{211E7D3F-0823-41C9-A868-06665837AA82}"/>
    <cellStyle name="Normal 5 4 3 3 4 2" xfId="1271" xr:uid="{018696F1-3C57-4DFE-B08F-FB7645989259}"/>
    <cellStyle name="Normal 5 4 3 3 5" xfId="1272" xr:uid="{AFBC9A6B-39FD-47D1-94B2-D8F98103F6A9}"/>
    <cellStyle name="Normal 5 4 3 4" xfId="300" xr:uid="{35A48FCE-76E0-420C-AB7C-F4E3170DE6B1}"/>
    <cellStyle name="Normal 5 4 3 4 2" xfId="553" xr:uid="{F4D68B34-C951-45FE-839C-0A2E4990338D}"/>
    <cellStyle name="Normal 5 4 3 4 2 2" xfId="1273" xr:uid="{0D85C500-7DD3-470D-94A9-278DDA640C85}"/>
    <cellStyle name="Normal 5 4 3 4 2 2 2" xfId="1274" xr:uid="{1CC55331-E8B2-40A5-BCC0-6AF236E6CE5A}"/>
    <cellStyle name="Normal 5 4 3 4 2 3" xfId="1275" xr:uid="{E1AC3156-3FF4-44DD-A810-75D40C5C6192}"/>
    <cellStyle name="Normal 5 4 3 4 3" xfId="1276" xr:uid="{98179843-35F9-4571-B15F-C00B07312F4E}"/>
    <cellStyle name="Normal 5 4 3 4 3 2" xfId="1277" xr:uid="{0FAA9093-69FF-4FEB-B2EA-B15D24A9FA94}"/>
    <cellStyle name="Normal 5 4 3 4 4" xfId="1278" xr:uid="{CCF4B3CD-0BF9-4767-A8BC-81965B7D8AD4}"/>
    <cellStyle name="Normal 5 4 3 5" xfId="554" xr:uid="{70F97711-FA24-41BF-9261-7C6239B5BD45}"/>
    <cellStyle name="Normal 5 4 3 5 2" xfId="1279" xr:uid="{64EB223F-B8AB-448B-AB25-41F27D1819CD}"/>
    <cellStyle name="Normal 5 4 3 5 2 2" xfId="1280" xr:uid="{9F718DEA-F700-4442-ADA1-768834E77162}"/>
    <cellStyle name="Normal 5 4 3 5 3" xfId="1281" xr:uid="{4C537563-F073-4721-B8C6-9F5AF187A725}"/>
    <cellStyle name="Normal 5 4 3 5 4" xfId="2854" xr:uid="{F51CF966-330A-49CE-BDEB-6B6BC16AA1BC}"/>
    <cellStyle name="Normal 5 4 3 6" xfId="1282" xr:uid="{F37F41C6-7BF5-4F30-8FF4-F5C9B5ED4ECD}"/>
    <cellStyle name="Normal 5 4 3 6 2" xfId="1283" xr:uid="{AF6E53F5-8653-4CDD-B7A1-0DAC98A171F0}"/>
    <cellStyle name="Normal 5 4 3 7" xfId="1284" xr:uid="{690B24B5-887B-4553-9787-4FE7116BEBE1}"/>
    <cellStyle name="Normal 5 4 3 8" xfId="2855" xr:uid="{68364AB8-CC88-424A-ACFA-72CFBABF33BB}"/>
    <cellStyle name="Normal 5 4 4" xfId="97" xr:uid="{07A018CB-2E5D-400D-AD74-5D2BD0D4D509}"/>
    <cellStyle name="Normal 5 4 4 2" xfId="446" xr:uid="{CB8F6693-8F77-4801-B67D-9377922B141F}"/>
    <cellStyle name="Normal 5 4 4 2 2" xfId="555" xr:uid="{1CCB5CB2-4C1A-48DF-A28B-09BAD6A93DF4}"/>
    <cellStyle name="Normal 5 4 4 2 2 2" xfId="1285" xr:uid="{335B6214-53AB-4DA9-9839-98F1B7BAC23C}"/>
    <cellStyle name="Normal 5 4 4 2 2 2 2" xfId="1286" xr:uid="{331398C9-D2F3-483E-B3CE-6DB6784F0FA7}"/>
    <cellStyle name="Normal 5 4 4 2 2 3" xfId="1287" xr:uid="{7E7F7828-67B7-495E-BC9B-C77E5E404B93}"/>
    <cellStyle name="Normal 5 4 4 2 2 4" xfId="2856" xr:uid="{EF76124B-3C34-426D-B70E-B1A9AE963583}"/>
    <cellStyle name="Normal 5 4 4 2 3" xfId="1288" xr:uid="{D82B9479-4030-45D6-BD38-E85DA9FFC530}"/>
    <cellStyle name="Normal 5 4 4 2 3 2" xfId="1289" xr:uid="{B389D475-8A5A-424A-8EB3-E97CB875FB78}"/>
    <cellStyle name="Normal 5 4 4 2 4" xfId="1290" xr:uid="{64202E15-F46B-45C7-8FA7-22B3E6BA471D}"/>
    <cellStyle name="Normal 5 4 4 2 5" xfId="2857" xr:uid="{703AF34D-7844-4292-8B59-3115CCBF9CAE}"/>
    <cellStyle name="Normal 5 4 4 3" xfId="556" xr:uid="{225A957F-7244-4CDD-820A-A586F151DE25}"/>
    <cellStyle name="Normal 5 4 4 3 2" xfId="1291" xr:uid="{1131B979-22AC-4F77-BDB4-021B5C421649}"/>
    <cellStyle name="Normal 5 4 4 3 2 2" xfId="1292" xr:uid="{E7B04C46-C536-4EB9-9714-C7F19CDB610E}"/>
    <cellStyle name="Normal 5 4 4 3 3" xfId="1293" xr:uid="{D0E9A7E1-3639-4940-88D9-699BE4AB4C6F}"/>
    <cellStyle name="Normal 5 4 4 3 4" xfId="2858" xr:uid="{47A987C9-74CF-4A81-A5A3-7267362233E0}"/>
    <cellStyle name="Normal 5 4 4 4" xfId="1294" xr:uid="{6183D62E-8518-4FBE-BD9C-3EDC377AF2F8}"/>
    <cellStyle name="Normal 5 4 4 4 2" xfId="1295" xr:uid="{FA97D016-4E9C-4C5F-BD71-FC859B8676D8}"/>
    <cellStyle name="Normal 5 4 4 4 3" xfId="2859" xr:uid="{2ECB90B2-A8ED-4839-87C6-DB960D09A9E1}"/>
    <cellStyle name="Normal 5 4 4 4 4" xfId="2860" xr:uid="{D867321E-6A97-42A0-8FD7-0A85D85DF54E}"/>
    <cellStyle name="Normal 5 4 4 5" xfId="1296" xr:uid="{0539EA4F-4942-4808-B515-E675AF06359C}"/>
    <cellStyle name="Normal 5 4 4 6" xfId="2861" xr:uid="{E7186FAF-132B-4EFC-914D-5633AC0A715F}"/>
    <cellStyle name="Normal 5 4 4 7" xfId="2862" xr:uid="{02DA3B2D-8A71-4E0E-B5FB-70BC054FFBA6}"/>
    <cellStyle name="Normal 5 4 5" xfId="301" xr:uid="{341630CA-4ACD-45D5-8052-EDC2060D4983}"/>
    <cellStyle name="Normal 5 4 5 2" xfId="557" xr:uid="{247A30C9-C873-428A-A0C2-AB31C53C6758}"/>
    <cellStyle name="Normal 5 4 5 2 2" xfId="558" xr:uid="{BC7CE190-4CCE-4FD6-8900-6CBE965D1BC6}"/>
    <cellStyle name="Normal 5 4 5 2 2 2" xfId="1297" xr:uid="{3FFB2A31-18E4-4B1A-8CB5-C2F743D71A54}"/>
    <cellStyle name="Normal 5 4 5 2 2 2 2" xfId="1298" xr:uid="{136C2028-8B02-4DCD-8299-AF1E182C34CB}"/>
    <cellStyle name="Normal 5 4 5 2 2 3" xfId="1299" xr:uid="{ED14E2E5-AEF3-4EFE-AE9D-28F6AC50C4C8}"/>
    <cellStyle name="Normal 5 4 5 2 3" xfId="1300" xr:uid="{25367C5F-2EBF-485E-B4A8-1799D03E8AE8}"/>
    <cellStyle name="Normal 5 4 5 2 3 2" xfId="1301" xr:uid="{EEB216E3-F5A0-4C11-80FE-AA02D7D0D91B}"/>
    <cellStyle name="Normal 5 4 5 2 4" xfId="1302" xr:uid="{BCBF2367-EA26-4C99-B5B2-DD8C96134C80}"/>
    <cellStyle name="Normal 5 4 5 3" xfId="559" xr:uid="{448AA3DF-6682-4616-807B-77F9DBAC52F1}"/>
    <cellStyle name="Normal 5 4 5 3 2" xfId="1303" xr:uid="{CAFCB00D-B8A9-4AB3-B633-A56B16DEED75}"/>
    <cellStyle name="Normal 5 4 5 3 2 2" xfId="1304" xr:uid="{FE7B3E9B-8D54-4EBF-AA4E-E44D8AE246D5}"/>
    <cellStyle name="Normal 5 4 5 3 3" xfId="1305" xr:uid="{0120C020-9192-4655-8B5F-13AFFBB0DFA2}"/>
    <cellStyle name="Normal 5 4 5 3 4" xfId="2863" xr:uid="{90F7B9C9-FC15-44EB-9176-19339453E1EE}"/>
    <cellStyle name="Normal 5 4 5 4" xfId="1306" xr:uid="{8BC30DC4-BBD6-42E4-AA55-D39E3CEDEAFC}"/>
    <cellStyle name="Normal 5 4 5 4 2" xfId="1307" xr:uid="{E19CE3C8-E79E-4BBA-8F3C-0C0925BB52A8}"/>
    <cellStyle name="Normal 5 4 5 5" xfId="1308" xr:uid="{C4A6FB9C-33CB-4EAD-A6F8-E20F5BEE639B}"/>
    <cellStyle name="Normal 5 4 5 6" xfId="2864" xr:uid="{CF1185EE-5B2B-4587-B235-4F3A9632F795}"/>
    <cellStyle name="Normal 5 4 6" xfId="302" xr:uid="{F34197DB-FD59-4F22-8944-2785E3E73E96}"/>
    <cellStyle name="Normal 5 4 6 2" xfId="560" xr:uid="{C225A445-FA66-41ED-9987-F3F92905D660}"/>
    <cellStyle name="Normal 5 4 6 2 2" xfId="1309" xr:uid="{ABA04B3F-D99E-4107-8831-308BB89C4235}"/>
    <cellStyle name="Normal 5 4 6 2 2 2" xfId="1310" xr:uid="{C1F29058-A158-4BE2-AA97-FE74A611C279}"/>
    <cellStyle name="Normal 5 4 6 2 3" xfId="1311" xr:uid="{D117A191-2A85-4199-BBED-99B01B7AC106}"/>
    <cellStyle name="Normal 5 4 6 2 4" xfId="2865" xr:uid="{215C2F40-26D4-402A-940F-F44F04544791}"/>
    <cellStyle name="Normal 5 4 6 3" xfId="1312" xr:uid="{0D713A78-A6BE-4216-8CD2-34EC6C6D8008}"/>
    <cellStyle name="Normal 5 4 6 3 2" xfId="1313" xr:uid="{9A219170-0D6E-4046-A0AD-349EF6BB435D}"/>
    <cellStyle name="Normal 5 4 6 4" xfId="1314" xr:uid="{5969E4E1-A5F2-4970-8751-FA88DA4A5C3B}"/>
    <cellStyle name="Normal 5 4 6 5" xfId="2866" xr:uid="{C0897C78-D2E1-42DA-B765-A907AB068B8C}"/>
    <cellStyle name="Normal 5 4 7" xfId="561" xr:uid="{52809B7A-F9FC-412F-BC0A-1AD4C6599F5B}"/>
    <cellStyle name="Normal 5 4 7 2" xfId="1315" xr:uid="{0959BB53-ACE9-446A-A8A3-B78C5B33BA08}"/>
    <cellStyle name="Normal 5 4 7 2 2" xfId="1316" xr:uid="{EC91395D-29CA-400B-BE07-C138E8695BC0}"/>
    <cellStyle name="Normal 5 4 7 2 3" xfId="4418" xr:uid="{C05F9BCD-CC47-4A77-9346-F3F74D1FA84C}"/>
    <cellStyle name="Normal 5 4 7 3" xfId="1317" xr:uid="{B2C20134-DB8B-4283-A968-8E86F277001A}"/>
    <cellStyle name="Normal 5 4 7 4" xfId="2867" xr:uid="{54AFB391-B917-42D7-BED0-BCFCC5B498D4}"/>
    <cellStyle name="Normal 5 4 7 4 2" xfId="4583" xr:uid="{651C6132-1079-4652-AC17-3F52D0F275F2}"/>
    <cellStyle name="Normal 5 4 7 4 3" xfId="4684" xr:uid="{690A1E58-4020-4E97-8760-C4ACA9F039E3}"/>
    <cellStyle name="Normal 5 4 7 4 4" xfId="4610" xr:uid="{B0FEF15A-1C3A-4E22-BE44-A3EF75358E48}"/>
    <cellStyle name="Normal 5 4 8" xfId="1318" xr:uid="{EC09F353-6C26-4021-B81F-191C9111163C}"/>
    <cellStyle name="Normal 5 4 8 2" xfId="1319" xr:uid="{F276631B-1976-40A1-B27A-6182A8F1CC8A}"/>
    <cellStyle name="Normal 5 4 8 3" xfId="2868" xr:uid="{347B31AF-816D-4F03-9B8C-15ECC8E0949E}"/>
    <cellStyle name="Normal 5 4 8 4" xfId="2869" xr:uid="{B5D4D8E0-3151-4D68-8DBF-A3D7A6D2D28D}"/>
    <cellStyle name="Normal 5 4 9" xfId="1320" xr:uid="{7C5CC09C-42A7-4269-A0D2-28B8DE16FE62}"/>
    <cellStyle name="Normal 5 5" xfId="98" xr:uid="{2EC2DE1B-7C34-4F90-A373-E430DDCAC17D}"/>
    <cellStyle name="Normal 5 5 10" xfId="2870" xr:uid="{D53A866E-0647-4BE0-AAA5-16D9D946CFFA}"/>
    <cellStyle name="Normal 5 5 11" xfId="2871" xr:uid="{1EE34345-6B2A-4C79-9FB0-36D3CA394799}"/>
    <cellStyle name="Normal 5 5 2" xfId="99" xr:uid="{C9CAC82A-AEB5-4422-BF37-110F8F1AA17B}"/>
    <cellStyle name="Normal 5 5 2 2" xfId="100" xr:uid="{20C0BD71-4597-46FF-9065-5CA40F08A286}"/>
    <cellStyle name="Normal 5 5 2 2 2" xfId="303" xr:uid="{956EE681-2278-416B-9FDC-0C774ED7AEB8}"/>
    <cellStyle name="Normal 5 5 2 2 2 2" xfId="562" xr:uid="{9C644389-5975-4BF9-A228-FED6ED541845}"/>
    <cellStyle name="Normal 5 5 2 2 2 2 2" xfId="1321" xr:uid="{37DCC633-E9C6-442A-9FBA-A254B83D3A79}"/>
    <cellStyle name="Normal 5 5 2 2 2 2 2 2" xfId="1322" xr:uid="{E94F5977-D751-45BB-85D1-3012678666E4}"/>
    <cellStyle name="Normal 5 5 2 2 2 2 3" xfId="1323" xr:uid="{582A1309-4FC8-40DD-8F21-4369F3800349}"/>
    <cellStyle name="Normal 5 5 2 2 2 2 4" xfId="2872" xr:uid="{520C783A-520A-4317-AC01-31A597FBD2C5}"/>
    <cellStyle name="Normal 5 5 2 2 2 3" xfId="1324" xr:uid="{D1EBF9F2-C30B-4537-B6A8-2366CB004102}"/>
    <cellStyle name="Normal 5 5 2 2 2 3 2" xfId="1325" xr:uid="{01021B7A-E5E3-4CF0-9A0E-AC7993D45662}"/>
    <cellStyle name="Normal 5 5 2 2 2 3 3" xfId="2873" xr:uid="{563407CC-BF99-4A5A-91D7-AAA1D5D0BCBA}"/>
    <cellStyle name="Normal 5 5 2 2 2 3 4" xfId="2874" xr:uid="{754D1ABD-36A7-4BB6-B048-617FDFECA2A1}"/>
    <cellStyle name="Normal 5 5 2 2 2 4" xfId="1326" xr:uid="{E850CC1B-EFAA-457A-BEAE-D52A3BBFC75E}"/>
    <cellStyle name="Normal 5 5 2 2 2 5" xfId="2875" xr:uid="{8417D57C-C019-42B8-859A-0B0849DD9CA5}"/>
    <cellStyle name="Normal 5 5 2 2 2 6" xfId="2876" xr:uid="{F3B1447F-CF21-41FD-96AE-C9263A3D3C61}"/>
    <cellStyle name="Normal 5 5 2 2 3" xfId="563" xr:uid="{D072E7CF-F495-4F0E-A290-727B61D0A569}"/>
    <cellStyle name="Normal 5 5 2 2 3 2" xfId="1327" xr:uid="{5972A0D7-FC13-41AE-AD2F-B8EF43B5D888}"/>
    <cellStyle name="Normal 5 5 2 2 3 2 2" xfId="1328" xr:uid="{22F9DAF2-6F12-4AFB-983F-471C53C344DF}"/>
    <cellStyle name="Normal 5 5 2 2 3 2 3" xfId="2877" xr:uid="{EF772F62-3D8B-4F62-AE72-168966A7E9D6}"/>
    <cellStyle name="Normal 5 5 2 2 3 2 4" xfId="2878" xr:uid="{74C606F8-7D4D-4C2F-9244-995F387A1D91}"/>
    <cellStyle name="Normal 5 5 2 2 3 3" xfId="1329" xr:uid="{92C06669-C9F9-432C-ADE3-907488FEB08C}"/>
    <cellStyle name="Normal 5 5 2 2 3 4" xfId="2879" xr:uid="{DABB90E9-A5D8-4148-92FE-C9DFF29C12FC}"/>
    <cellStyle name="Normal 5 5 2 2 3 5" xfId="2880" xr:uid="{84FA3C43-91A3-4B55-9A0C-4CCE663BA2D1}"/>
    <cellStyle name="Normal 5 5 2 2 4" xfId="1330" xr:uid="{6AC4109A-B139-49DE-BA9E-2E51F4F13143}"/>
    <cellStyle name="Normal 5 5 2 2 4 2" xfId="1331" xr:uid="{3E47D519-53D6-4D71-A508-D0D93CB658ED}"/>
    <cellStyle name="Normal 5 5 2 2 4 3" xfId="2881" xr:uid="{03FCDE27-C8D0-4226-899F-59CDE6ABB516}"/>
    <cellStyle name="Normal 5 5 2 2 4 4" xfId="2882" xr:uid="{0CF085AD-61A8-4C27-AE12-5600160E5677}"/>
    <cellStyle name="Normal 5 5 2 2 5" xfId="1332" xr:uid="{2ED3FED5-3C1A-4D35-89EE-2A61DE4133BB}"/>
    <cellStyle name="Normal 5 5 2 2 5 2" xfId="2883" xr:uid="{15B7E43D-257F-4CBB-AF70-D2E07037FF24}"/>
    <cellStyle name="Normal 5 5 2 2 5 3" xfId="2884" xr:uid="{A3640262-4CE9-4223-8FFB-0D7A0465963B}"/>
    <cellStyle name="Normal 5 5 2 2 5 4" xfId="2885" xr:uid="{E9C58130-662C-4CB6-BF9F-3B60A03CEE5A}"/>
    <cellStyle name="Normal 5 5 2 2 6" xfId="2886" xr:uid="{02F06C57-CFCC-405B-8C7E-8861D39E908D}"/>
    <cellStyle name="Normal 5 5 2 2 7" xfId="2887" xr:uid="{45B31C27-8B55-48F3-86C7-5EEDC1ED16BD}"/>
    <cellStyle name="Normal 5 5 2 2 8" xfId="2888" xr:uid="{0A39C1F8-7F61-4FCE-BEB6-4811475A265F}"/>
    <cellStyle name="Normal 5 5 2 3" xfId="304" xr:uid="{C916B3F7-B96B-4947-A625-FE3FA1CA0DE4}"/>
    <cellStyle name="Normal 5 5 2 3 2" xfId="564" xr:uid="{C7460316-1448-485D-B0B5-C0E94E3394C7}"/>
    <cellStyle name="Normal 5 5 2 3 2 2" xfId="565" xr:uid="{27964091-29B2-4864-8DB0-139D3D41E4DA}"/>
    <cellStyle name="Normal 5 5 2 3 2 2 2" xfId="1333" xr:uid="{482C7869-FFA5-4BB9-8A73-5FE9E6DA121E}"/>
    <cellStyle name="Normal 5 5 2 3 2 2 2 2" xfId="1334" xr:uid="{81FB36E5-941F-4488-A60A-4892203D2F51}"/>
    <cellStyle name="Normal 5 5 2 3 2 2 3" xfId="1335" xr:uid="{A0DBF025-3CD2-4E30-AF6B-CF5220B9864D}"/>
    <cellStyle name="Normal 5 5 2 3 2 3" xfId="1336" xr:uid="{F4EF6E8E-F801-4E4D-BFE9-41A28C92803F}"/>
    <cellStyle name="Normal 5 5 2 3 2 3 2" xfId="1337" xr:uid="{ECC45EB2-77AD-41F9-99F7-5D6792FD7426}"/>
    <cellStyle name="Normal 5 5 2 3 2 4" xfId="1338" xr:uid="{6C17C4A5-B0FB-4D88-ACFA-1A69056B2FD0}"/>
    <cellStyle name="Normal 5 5 2 3 3" xfId="566" xr:uid="{93D1255C-BA8B-4D86-8F57-B8FD118CE7D9}"/>
    <cellStyle name="Normal 5 5 2 3 3 2" xfId="1339" xr:uid="{4B9AB647-C542-4048-B5D9-381286F79367}"/>
    <cellStyle name="Normal 5 5 2 3 3 2 2" xfId="1340" xr:uid="{D6CA3217-DA29-4F76-9AFF-73FC225D86A7}"/>
    <cellStyle name="Normal 5 5 2 3 3 3" xfId="1341" xr:uid="{5F6E94BC-CD91-472B-8CE7-9933BDB1A77C}"/>
    <cellStyle name="Normal 5 5 2 3 3 4" xfId="2889" xr:uid="{D2D9A2E7-31FD-49D9-9593-412A61E751CA}"/>
    <cellStyle name="Normal 5 5 2 3 4" xfId="1342" xr:uid="{891B41C5-7D59-4734-B4BA-181B3D80AC45}"/>
    <cellStyle name="Normal 5 5 2 3 4 2" xfId="1343" xr:uid="{4CC04097-2F95-43DB-82CA-BCA1CEA0DC0E}"/>
    <cellStyle name="Normal 5 5 2 3 5" xfId="1344" xr:uid="{B11793AE-4AED-4136-B382-8E95DBC0E8C7}"/>
    <cellStyle name="Normal 5 5 2 3 6" xfId="2890" xr:uid="{6CEF7A9F-4FAE-4F53-B195-A6F3C85F3D61}"/>
    <cellStyle name="Normal 5 5 2 4" xfId="305" xr:uid="{949150C9-F17D-4313-8270-D6B4E0EE4413}"/>
    <cellStyle name="Normal 5 5 2 4 2" xfId="567" xr:uid="{A47E67A7-6CD9-4AAC-AF14-133AC9C7913C}"/>
    <cellStyle name="Normal 5 5 2 4 2 2" xfId="1345" xr:uid="{0EA54D82-4B85-4753-A678-1BE99B83E2A1}"/>
    <cellStyle name="Normal 5 5 2 4 2 2 2" xfId="1346" xr:uid="{FF069AE7-C331-4480-A305-8AEA38E24199}"/>
    <cellStyle name="Normal 5 5 2 4 2 3" xfId="1347" xr:uid="{17FA4D0E-FD71-476E-B305-7DC2D04D315C}"/>
    <cellStyle name="Normal 5 5 2 4 2 4" xfId="2891" xr:uid="{1C4BEDA4-EABA-42A8-A6F2-DCFEF663F0BC}"/>
    <cellStyle name="Normal 5 5 2 4 3" xfId="1348" xr:uid="{DA20E329-B5C1-42C9-B860-0785F782EFAE}"/>
    <cellStyle name="Normal 5 5 2 4 3 2" xfId="1349" xr:uid="{6F22AE1D-D25A-495C-9E76-D0E66D624904}"/>
    <cellStyle name="Normal 5 5 2 4 4" xfId="1350" xr:uid="{FCCD50A4-227F-470B-8A4A-015C1EB91EF9}"/>
    <cellStyle name="Normal 5 5 2 4 5" xfId="2892" xr:uid="{01A4118B-BCAD-4D42-88C3-86CCEF74FD94}"/>
    <cellStyle name="Normal 5 5 2 5" xfId="306" xr:uid="{5ED7E9EB-25A5-41C0-A50F-DC638C3F13BF}"/>
    <cellStyle name="Normal 5 5 2 5 2" xfId="1351" xr:uid="{FE04795A-1E42-4D68-BEE4-60DD7C83DFF1}"/>
    <cellStyle name="Normal 5 5 2 5 2 2" xfId="1352" xr:uid="{1E4F6EA8-28AF-45D1-A803-2BDA0C1705ED}"/>
    <cellStyle name="Normal 5 5 2 5 3" xfId="1353" xr:uid="{F747370E-7E64-40FC-8178-420A7FE02FA0}"/>
    <cellStyle name="Normal 5 5 2 5 4" xfId="2893" xr:uid="{C38F9569-517A-499A-A7A8-C18F4DBFC8DE}"/>
    <cellStyle name="Normal 5 5 2 6" xfId="1354" xr:uid="{DB65A222-5CF6-4244-8822-D90087362FA8}"/>
    <cellStyle name="Normal 5 5 2 6 2" xfId="1355" xr:uid="{C8C353AC-D0EC-4CD6-A350-28B33D9FCD06}"/>
    <cellStyle name="Normal 5 5 2 6 3" xfId="2894" xr:uid="{78F9EBC6-6BAC-4D9E-BB22-11ADEE1C91A5}"/>
    <cellStyle name="Normal 5 5 2 6 4" xfId="2895" xr:uid="{566506F7-0E26-4F38-A33E-D0B1C6D7ADD6}"/>
    <cellStyle name="Normal 5 5 2 7" xfId="1356" xr:uid="{EEC00791-57C8-4D05-A9DF-8B202C1A2570}"/>
    <cellStyle name="Normal 5 5 2 8" xfId="2896" xr:uid="{58EAC7C3-0D7C-4BB6-8EF2-216CD73293CC}"/>
    <cellStyle name="Normal 5 5 2 9" xfId="2897" xr:uid="{00CE52E8-4A91-4DA9-B7AD-568062C14349}"/>
    <cellStyle name="Normal 5 5 3" xfId="101" xr:uid="{D26695D0-013C-46D3-9866-19D6FFE7F5FA}"/>
    <cellStyle name="Normal 5 5 3 2" xfId="102" xr:uid="{C012F870-D198-4E92-B6F6-08D1BB29A243}"/>
    <cellStyle name="Normal 5 5 3 2 2" xfId="568" xr:uid="{345438EB-1FB2-4AD3-85F5-D707AF474F7B}"/>
    <cellStyle name="Normal 5 5 3 2 2 2" xfId="1357" xr:uid="{0BB19A57-7C8C-447C-820A-E9049CA6DC83}"/>
    <cellStyle name="Normal 5 5 3 2 2 2 2" xfId="1358" xr:uid="{B0B98F56-4A12-4998-ADC5-376D6215164E}"/>
    <cellStyle name="Normal 5 5 3 2 2 2 2 2" xfId="4468" xr:uid="{A6931C5F-AE91-42A8-A900-DC0C28E3CAE5}"/>
    <cellStyle name="Normal 5 5 3 2 2 2 3" xfId="4469" xr:uid="{81B52F4B-0C45-418E-8697-D9FE0DD087A9}"/>
    <cellStyle name="Normal 5 5 3 2 2 3" xfId="1359" xr:uid="{9DA57AC9-BDD8-477A-8369-EB4A86BEEC41}"/>
    <cellStyle name="Normal 5 5 3 2 2 3 2" xfId="4470" xr:uid="{C1C7C462-85EC-4ACB-8CDB-556822152E79}"/>
    <cellStyle name="Normal 5 5 3 2 2 4" xfId="2898" xr:uid="{83A19D2F-8D6A-4DBF-87F7-FD4343FB0910}"/>
    <cellStyle name="Normal 5 5 3 2 3" xfId="1360" xr:uid="{0D65055B-2440-432A-A3AB-797F5B3B5C96}"/>
    <cellStyle name="Normal 5 5 3 2 3 2" xfId="1361" xr:uid="{0C91BC3B-3ED5-4409-912B-E8FCAE10C3BD}"/>
    <cellStyle name="Normal 5 5 3 2 3 2 2" xfId="4471" xr:uid="{2EE24529-116B-4312-84F3-A44FEF52F1F2}"/>
    <cellStyle name="Normal 5 5 3 2 3 3" xfId="2899" xr:uid="{28655A6D-5157-459B-847E-2E535906E631}"/>
    <cellStyle name="Normal 5 5 3 2 3 4" xfId="2900" xr:uid="{AE51F650-4D9E-4AC8-BCBC-9924F0A7E82E}"/>
    <cellStyle name="Normal 5 5 3 2 4" xfId="1362" xr:uid="{8FDACE02-8CFB-426A-B44D-6966735D26F1}"/>
    <cellStyle name="Normal 5 5 3 2 4 2" xfId="4472" xr:uid="{82A51EAE-D5BF-4BD4-8371-28BB592BC103}"/>
    <cellStyle name="Normal 5 5 3 2 5" xfId="2901" xr:uid="{1DDBC639-4842-428B-A7F4-4CF601095108}"/>
    <cellStyle name="Normal 5 5 3 2 6" xfId="2902" xr:uid="{42E7AADA-9802-487F-BA34-188ABC982A09}"/>
    <cellStyle name="Normal 5 5 3 3" xfId="307" xr:uid="{6EAF0932-291E-4ED0-AD36-5B5AA79FBC4E}"/>
    <cellStyle name="Normal 5 5 3 3 2" xfId="1363" xr:uid="{22847D0B-D63A-44DF-A864-C9BDCAC05BAE}"/>
    <cellStyle name="Normal 5 5 3 3 2 2" xfId="1364" xr:uid="{DA4FDDB2-31FA-48E2-BAA5-6B1E975B9E2C}"/>
    <cellStyle name="Normal 5 5 3 3 2 2 2" xfId="4473" xr:uid="{C92234E2-280F-47C3-B7E2-76F715A6A655}"/>
    <cellStyle name="Normal 5 5 3 3 2 3" xfId="2903" xr:uid="{F8C95BF1-4CA0-4490-908E-EA9380D452ED}"/>
    <cellStyle name="Normal 5 5 3 3 2 4" xfId="2904" xr:uid="{AAE837E1-1E99-4CE2-BDA9-E158330C6624}"/>
    <cellStyle name="Normal 5 5 3 3 3" xfId="1365" xr:uid="{D9791B17-5F00-4A99-9525-5ADD26651CAE}"/>
    <cellStyle name="Normal 5 5 3 3 3 2" xfId="4474" xr:uid="{DEF599E8-4830-401D-877E-DB897A8DA7DB}"/>
    <cellStyle name="Normal 5 5 3 3 4" xfId="2905" xr:uid="{598B42B8-54CA-4511-A25A-3435A2F7FE75}"/>
    <cellStyle name="Normal 5 5 3 3 5" xfId="2906" xr:uid="{D113FB8B-3A12-4BCC-A6D0-9C62A1ADB484}"/>
    <cellStyle name="Normal 5 5 3 4" xfId="1366" xr:uid="{E0002D09-0766-4DA5-BD3E-F95BE8182C57}"/>
    <cellStyle name="Normal 5 5 3 4 2" xfId="1367" xr:uid="{1B7B0876-C063-413E-82F8-330938966B3F}"/>
    <cellStyle name="Normal 5 5 3 4 2 2" xfId="4475" xr:uid="{3C8FB7BA-7BEC-4F73-AE7C-1FF21A178FC2}"/>
    <cellStyle name="Normal 5 5 3 4 3" xfId="2907" xr:uid="{F74D3E64-9D88-4EE4-96D8-4D51E7EF1126}"/>
    <cellStyle name="Normal 5 5 3 4 4" xfId="2908" xr:uid="{25985BC7-6B1B-4F9C-B6FE-1E04AD0E6EB2}"/>
    <cellStyle name="Normal 5 5 3 5" xfId="1368" xr:uid="{D728B98F-FFAA-473D-8684-BC973996B5E4}"/>
    <cellStyle name="Normal 5 5 3 5 2" xfId="2909" xr:uid="{0870DA79-C4FD-4367-B27E-B3DA23DD2836}"/>
    <cellStyle name="Normal 5 5 3 5 3" xfId="2910" xr:uid="{8031B8DF-9122-46FB-851F-5B8E6D72B59B}"/>
    <cellStyle name="Normal 5 5 3 5 4" xfId="2911" xr:uid="{F96D22CE-D2F6-411B-BFC7-B6BF6B8D6F0F}"/>
    <cellStyle name="Normal 5 5 3 6" xfId="2912" xr:uid="{3A85C7F8-88F4-404D-BD97-DA7FCFEBD9C4}"/>
    <cellStyle name="Normal 5 5 3 7" xfId="2913" xr:uid="{6BA9F8FE-CBBE-488C-AB37-B63BD184C03B}"/>
    <cellStyle name="Normal 5 5 3 8" xfId="2914" xr:uid="{66957EF7-EA35-4E3E-98B2-B2200B9831B3}"/>
    <cellStyle name="Normal 5 5 4" xfId="103" xr:uid="{721B5103-1142-430E-B51A-14F8B8112D8F}"/>
    <cellStyle name="Normal 5 5 4 2" xfId="569" xr:uid="{6F257EEB-97D9-421A-AA4F-2EF5ACCEAE7D}"/>
    <cellStyle name="Normal 5 5 4 2 2" xfId="570" xr:uid="{99BB158E-D9DF-46F1-BBF2-AD1BF026601F}"/>
    <cellStyle name="Normal 5 5 4 2 2 2" xfId="1369" xr:uid="{DC5C202E-9E8E-4AA0-BF41-7692ACE103F3}"/>
    <cellStyle name="Normal 5 5 4 2 2 2 2" xfId="1370" xr:uid="{CE8D2F80-96CC-4D09-BEAB-312AB963027B}"/>
    <cellStyle name="Normal 5 5 4 2 2 3" xfId="1371" xr:uid="{9402E39C-8E5E-4C34-BE88-745C350115D6}"/>
    <cellStyle name="Normal 5 5 4 2 2 4" xfId="2915" xr:uid="{A7BC96D4-4985-4674-9406-4DB0010CA57F}"/>
    <cellStyle name="Normal 5 5 4 2 3" xfId="1372" xr:uid="{11657791-6109-4740-BBEF-D275DFF5CFE8}"/>
    <cellStyle name="Normal 5 5 4 2 3 2" xfId="1373" xr:uid="{4561E341-84F9-4B08-BE0D-EA0C21E8A0CC}"/>
    <cellStyle name="Normal 5 5 4 2 4" xfId="1374" xr:uid="{43FC6E43-9441-4F31-86F1-8162C3DBEA92}"/>
    <cellStyle name="Normal 5 5 4 2 5" xfId="2916" xr:uid="{AE23D20E-D9C4-43B0-9F26-2753915A2E42}"/>
    <cellStyle name="Normal 5 5 4 3" xfId="571" xr:uid="{838AC5A8-34D1-487D-B08B-A9B0FDCB0784}"/>
    <cellStyle name="Normal 5 5 4 3 2" xfId="1375" xr:uid="{022F44B8-6B36-44FB-9523-0940321D0F92}"/>
    <cellStyle name="Normal 5 5 4 3 2 2" xfId="1376" xr:uid="{AC52C339-5774-4B41-A4B5-98BA747EF8F5}"/>
    <cellStyle name="Normal 5 5 4 3 3" xfId="1377" xr:uid="{7662EA5D-FDC3-49CE-A19D-7AA36DFC7F2D}"/>
    <cellStyle name="Normal 5 5 4 3 4" xfId="2917" xr:uid="{E4B23652-5F8C-4698-B37F-336CE09794B2}"/>
    <cellStyle name="Normal 5 5 4 4" xfId="1378" xr:uid="{1A94D49B-540C-47A0-902D-2B0E8B6CE500}"/>
    <cellStyle name="Normal 5 5 4 4 2" xfId="1379" xr:uid="{370D8878-B9E1-46D0-85F0-175FEC6EA35D}"/>
    <cellStyle name="Normal 5 5 4 4 3" xfId="2918" xr:uid="{996C5BB4-D3F4-4974-9E40-F2D337A19A22}"/>
    <cellStyle name="Normal 5 5 4 4 4" xfId="2919" xr:uid="{E5199921-B832-4D90-B97D-43CA64B61FCD}"/>
    <cellStyle name="Normal 5 5 4 5" xfId="1380" xr:uid="{B7C841ED-2692-44D6-844E-27345640A37B}"/>
    <cellStyle name="Normal 5 5 4 6" xfId="2920" xr:uid="{EC6A9884-0526-432B-AEA7-E76C116C786E}"/>
    <cellStyle name="Normal 5 5 4 7" xfId="2921" xr:uid="{952B460D-1DDF-4413-AD65-F908356DBE83}"/>
    <cellStyle name="Normal 5 5 5" xfId="308" xr:uid="{7E28A760-11E4-4AC5-ACA1-6F0FCD9783E8}"/>
    <cellStyle name="Normal 5 5 5 2" xfId="572" xr:uid="{B37D97A3-24D3-4399-9AA8-3F2F3568370F}"/>
    <cellStyle name="Normal 5 5 5 2 2" xfId="1381" xr:uid="{F438E31F-C45A-4AE4-A79B-12C691C76F7F}"/>
    <cellStyle name="Normal 5 5 5 2 2 2" xfId="1382" xr:uid="{53D26DCD-717D-46A6-8562-35FB76AB179D}"/>
    <cellStyle name="Normal 5 5 5 2 3" xfId="1383" xr:uid="{06F8C138-CCBB-4FE4-B835-34408CF602CE}"/>
    <cellStyle name="Normal 5 5 5 2 4" xfId="2922" xr:uid="{9CC41B10-038C-41EF-B666-F5F5C87AFB1F}"/>
    <cellStyle name="Normal 5 5 5 3" xfId="1384" xr:uid="{A83E9B38-EAA5-4C58-B3BB-39E487DAE808}"/>
    <cellStyle name="Normal 5 5 5 3 2" xfId="1385" xr:uid="{EC391784-42A6-4C2F-911A-B2770D333D27}"/>
    <cellStyle name="Normal 5 5 5 3 3" xfId="2923" xr:uid="{A43B73FD-4DFC-4E36-8A1B-B8BA429D84E5}"/>
    <cellStyle name="Normal 5 5 5 3 4" xfId="2924" xr:uid="{79B8AB75-6C28-429D-9DB3-298F30F521D9}"/>
    <cellStyle name="Normal 5 5 5 4" xfId="1386" xr:uid="{36B93E27-8C84-4972-895A-AA76A1A6BE79}"/>
    <cellStyle name="Normal 5 5 5 5" xfId="2925" xr:uid="{DFE45656-6837-4F15-8AF9-2F417DA78DA5}"/>
    <cellStyle name="Normal 5 5 5 6" xfId="2926" xr:uid="{405296AC-D470-471C-8AAA-E5194F558310}"/>
    <cellStyle name="Normal 5 5 6" xfId="309" xr:uid="{3F24AFE2-11A1-466F-A441-E2529FB52A59}"/>
    <cellStyle name="Normal 5 5 6 2" xfId="1387" xr:uid="{A119A1FC-A82C-49C0-B366-9E12D0AA194F}"/>
    <cellStyle name="Normal 5 5 6 2 2" xfId="1388" xr:uid="{88367D8B-DA7E-4C18-A8F1-B7813242757C}"/>
    <cellStyle name="Normal 5 5 6 2 3" xfId="2927" xr:uid="{27883886-64B0-4AD3-BCCE-4F7CC7F2C20C}"/>
    <cellStyle name="Normal 5 5 6 2 4" xfId="2928" xr:uid="{4F2C2440-FC54-4C15-A598-C166FEB49B34}"/>
    <cellStyle name="Normal 5 5 6 3" xfId="1389" xr:uid="{EFA1841B-A1A2-4694-8931-DE9062E65EA3}"/>
    <cellStyle name="Normal 5 5 6 4" xfId="2929" xr:uid="{1AC84E8E-6F3B-42A2-9D1C-EF37F31C8D86}"/>
    <cellStyle name="Normal 5 5 6 5" xfId="2930" xr:uid="{529AB436-92BF-4617-864E-BB7AA9951457}"/>
    <cellStyle name="Normal 5 5 7" xfId="1390" xr:uid="{91093B06-8AC1-40EB-A8D3-4185A81BBAFB}"/>
    <cellStyle name="Normal 5 5 7 2" xfId="1391" xr:uid="{1A40E64A-228D-4F04-BF1E-9DD31068EC95}"/>
    <cellStyle name="Normal 5 5 7 3" xfId="2931" xr:uid="{9BC6CB4C-05D1-4667-9FEB-45FCD36AED5C}"/>
    <cellStyle name="Normal 5 5 7 4" xfId="2932" xr:uid="{75762EBE-52F1-4884-9964-076BAF53A1B1}"/>
    <cellStyle name="Normal 5 5 8" xfId="1392" xr:uid="{4E09E629-E220-44C7-8CEF-F90D174AD4BC}"/>
    <cellStyle name="Normal 5 5 8 2" xfId="2933" xr:uid="{54327B45-D0B4-4D7B-A951-DBD8743095AD}"/>
    <cellStyle name="Normal 5 5 8 3" xfId="2934" xr:uid="{F3EE211E-8EC8-4A2D-B938-C04B8499153D}"/>
    <cellStyle name="Normal 5 5 8 4" xfId="2935" xr:uid="{FC84D778-6F5F-41E3-8B0C-16DDEA1256B0}"/>
    <cellStyle name="Normal 5 5 9" xfId="2936" xr:uid="{68925559-0D2E-4D81-BF28-EC625FBD11E8}"/>
    <cellStyle name="Normal 5 6" xfId="104" xr:uid="{AF1730D6-9927-4C34-8169-C356846853A4}"/>
    <cellStyle name="Normal 5 6 10" xfId="2937" xr:uid="{B731D405-DA51-4DBE-9A43-D090B29C1880}"/>
    <cellStyle name="Normal 5 6 11" xfId="2938" xr:uid="{7458145E-6B2F-4FA7-93E6-32658F18CBCB}"/>
    <cellStyle name="Normal 5 6 2" xfId="105" xr:uid="{A1DD4668-A52A-4E4C-93E4-B84229DE469E}"/>
    <cellStyle name="Normal 5 6 2 2" xfId="310" xr:uid="{CDA5567F-8CC5-4B13-9971-09C806AA8CDC}"/>
    <cellStyle name="Normal 5 6 2 2 2" xfId="573" xr:uid="{D50EA462-A0CF-486F-AF3E-7BA26D8CAEC9}"/>
    <cellStyle name="Normal 5 6 2 2 2 2" xfId="574" xr:uid="{066C92C9-D729-442D-977E-BED3070A5CC9}"/>
    <cellStyle name="Normal 5 6 2 2 2 2 2" xfId="1393" xr:uid="{D198A479-065C-43ED-956D-58ADF2638A51}"/>
    <cellStyle name="Normal 5 6 2 2 2 2 3" xfId="2939" xr:uid="{78E2F069-2B32-4317-A57A-12FF4AB6ED6A}"/>
    <cellStyle name="Normal 5 6 2 2 2 2 4" xfId="2940" xr:uid="{14241E5C-B20C-41C6-83A4-C27BBF60A7B2}"/>
    <cellStyle name="Normal 5 6 2 2 2 3" xfId="1394" xr:uid="{AD086C9A-F968-49F9-9D88-C737A36855A7}"/>
    <cellStyle name="Normal 5 6 2 2 2 3 2" xfId="2941" xr:uid="{2C50A6B9-E140-45AA-A53E-BF49A81F53B9}"/>
    <cellStyle name="Normal 5 6 2 2 2 3 3" xfId="2942" xr:uid="{2413C686-3789-4B48-AEB8-69B354E4B967}"/>
    <cellStyle name="Normal 5 6 2 2 2 3 4" xfId="2943" xr:uid="{3C79978D-F672-4042-B374-04A23B938E17}"/>
    <cellStyle name="Normal 5 6 2 2 2 4" xfId="2944" xr:uid="{17F6EC0A-59B8-40A6-B0CE-72EA01DE14AC}"/>
    <cellStyle name="Normal 5 6 2 2 2 5" xfId="2945" xr:uid="{7ACABEEE-B8CF-490A-8215-2ED7C718284B}"/>
    <cellStyle name="Normal 5 6 2 2 2 6" xfId="2946" xr:uid="{C872BC89-8EAC-463B-B77E-BA1C3300F275}"/>
    <cellStyle name="Normal 5 6 2 2 3" xfId="575" xr:uid="{0DA0153A-5D66-483A-AE2C-77635152C036}"/>
    <cellStyle name="Normal 5 6 2 2 3 2" xfId="1395" xr:uid="{B744127B-C5E0-4C16-8441-8354AA5EDFEA}"/>
    <cellStyle name="Normal 5 6 2 2 3 2 2" xfId="2947" xr:uid="{65ECFFB3-8832-4BF3-AE77-3C4733051991}"/>
    <cellStyle name="Normal 5 6 2 2 3 2 3" xfId="2948" xr:uid="{B85B0D90-734E-476E-BE0B-8566382C0337}"/>
    <cellStyle name="Normal 5 6 2 2 3 2 4" xfId="2949" xr:uid="{90E63FF8-BABC-4349-80E4-5E919A65DE27}"/>
    <cellStyle name="Normal 5 6 2 2 3 3" xfId="2950" xr:uid="{840346C1-A41A-4AE5-86B5-2ECD014E2D93}"/>
    <cellStyle name="Normal 5 6 2 2 3 4" xfId="2951" xr:uid="{E6C0F572-E544-486D-8B78-87B10FEA2D41}"/>
    <cellStyle name="Normal 5 6 2 2 3 5" xfId="2952" xr:uid="{773E73E4-3650-4EA7-ABE8-6037B90E1FA3}"/>
    <cellStyle name="Normal 5 6 2 2 4" xfId="1396" xr:uid="{FA15B618-67C3-4775-B48A-8961C7BE2D61}"/>
    <cellStyle name="Normal 5 6 2 2 4 2" xfId="2953" xr:uid="{10430F62-50B0-4B0C-BB34-AD5B9FB636D1}"/>
    <cellStyle name="Normal 5 6 2 2 4 3" xfId="2954" xr:uid="{19024CE7-5C3E-4A37-A2E6-E5437FDC6E79}"/>
    <cellStyle name="Normal 5 6 2 2 4 4" xfId="2955" xr:uid="{21AA157E-7B22-427C-A0B3-8727B015017C}"/>
    <cellStyle name="Normal 5 6 2 2 5" xfId="2956" xr:uid="{F81A35A2-8314-4918-9AA2-5DE20517463F}"/>
    <cellStyle name="Normal 5 6 2 2 5 2" xfId="2957" xr:uid="{710B08D2-B02D-466D-B305-609DC3978930}"/>
    <cellStyle name="Normal 5 6 2 2 5 3" xfId="2958" xr:uid="{2108ED73-AB13-4A5F-90F0-C08FEF72B7B2}"/>
    <cellStyle name="Normal 5 6 2 2 5 4" xfId="2959" xr:uid="{699F7651-B87A-4899-9402-D34ACA838470}"/>
    <cellStyle name="Normal 5 6 2 2 6" xfId="2960" xr:uid="{B1582036-3204-4ABB-B745-047C7EC1C349}"/>
    <cellStyle name="Normal 5 6 2 2 7" xfId="2961" xr:uid="{E3E88312-734E-4F5A-9827-E810442F49DA}"/>
    <cellStyle name="Normal 5 6 2 2 8" xfId="2962" xr:uid="{542B3B06-8EF8-480A-8128-284DC1BA69F7}"/>
    <cellStyle name="Normal 5 6 2 3" xfId="576" xr:uid="{6DB0566E-8221-48C0-92D1-CC121CA78586}"/>
    <cellStyle name="Normal 5 6 2 3 2" xfId="577" xr:uid="{0A307AEB-6F55-457D-BB2F-E633C2670C50}"/>
    <cellStyle name="Normal 5 6 2 3 2 2" xfId="578" xr:uid="{C792C708-4AE8-4FEB-BDF9-A5C0EAA87A92}"/>
    <cellStyle name="Normal 5 6 2 3 2 3" xfId="2963" xr:uid="{7F217348-FE6B-4D6B-A7EB-9718EB433578}"/>
    <cellStyle name="Normal 5 6 2 3 2 4" xfId="2964" xr:uid="{509CB86A-C9DB-4AEF-8D90-15F3BA953C7D}"/>
    <cellStyle name="Normal 5 6 2 3 3" xfId="579" xr:uid="{889B6DE2-F535-4DD2-A3EB-0D2F9ABF371F}"/>
    <cellStyle name="Normal 5 6 2 3 3 2" xfId="2965" xr:uid="{3D20327A-E97F-46E8-B148-9B4D576C0B7C}"/>
    <cellStyle name="Normal 5 6 2 3 3 3" xfId="2966" xr:uid="{4A4AFEE0-ACAB-4159-998A-490A216C4A72}"/>
    <cellStyle name="Normal 5 6 2 3 3 4" xfId="2967" xr:uid="{5B0B2C7A-2D74-4512-9081-5A3719584EBF}"/>
    <cellStyle name="Normal 5 6 2 3 4" xfId="2968" xr:uid="{82F15DBD-F3F4-4969-AF12-BF00BAA7C15D}"/>
    <cellStyle name="Normal 5 6 2 3 5" xfId="2969" xr:uid="{25DECD5C-1D8C-4589-88EC-C0EB4A114B0F}"/>
    <cellStyle name="Normal 5 6 2 3 6" xfId="2970" xr:uid="{E6612F20-0532-471F-8B41-844522B45289}"/>
    <cellStyle name="Normal 5 6 2 4" xfId="580" xr:uid="{C01CF7D0-0010-4D24-9F12-F14041F30942}"/>
    <cellStyle name="Normal 5 6 2 4 2" xfId="581" xr:uid="{72246BAC-EE50-4E67-A22B-6E95F6A76193}"/>
    <cellStyle name="Normal 5 6 2 4 2 2" xfId="2971" xr:uid="{EC75A648-608D-45E5-87AF-DE5E84CC3B34}"/>
    <cellStyle name="Normal 5 6 2 4 2 3" xfId="2972" xr:uid="{3BDAA6BD-9762-43E3-A0DC-E611233B398C}"/>
    <cellStyle name="Normal 5 6 2 4 2 4" xfId="2973" xr:uid="{5151D33A-90E6-4F2D-A4A1-62EBF736B7D2}"/>
    <cellStyle name="Normal 5 6 2 4 3" xfId="2974" xr:uid="{C740F4B8-0569-4F08-A7D1-A1214AE34C93}"/>
    <cellStyle name="Normal 5 6 2 4 4" xfId="2975" xr:uid="{CBD416F9-A4C6-4122-8A69-0DAB615EE621}"/>
    <cellStyle name="Normal 5 6 2 4 5" xfId="2976" xr:uid="{9F581F8D-10BB-4B21-BA65-002B25D37C41}"/>
    <cellStyle name="Normal 5 6 2 5" xfId="582" xr:uid="{23562554-F85F-419F-A045-68B78B3765C9}"/>
    <cellStyle name="Normal 5 6 2 5 2" xfId="2977" xr:uid="{E6E863F2-5F41-4F88-A01C-ED4DE534ACB9}"/>
    <cellStyle name="Normal 5 6 2 5 3" xfId="2978" xr:uid="{F3565653-C4B8-4CD4-AD72-1F27D22583CC}"/>
    <cellStyle name="Normal 5 6 2 5 4" xfId="2979" xr:uid="{B5E9FF9F-E003-4F8D-9863-78500F0028DB}"/>
    <cellStyle name="Normal 5 6 2 6" xfId="2980" xr:uid="{CD7A3263-2734-4F63-8EBE-B65D0CFEED39}"/>
    <cellStyle name="Normal 5 6 2 6 2" xfId="2981" xr:uid="{D8879C22-B846-4B70-8546-752BBC4B249F}"/>
    <cellStyle name="Normal 5 6 2 6 3" xfId="2982" xr:uid="{E51C9285-5752-4BC4-B43C-B42247A05346}"/>
    <cellStyle name="Normal 5 6 2 6 4" xfId="2983" xr:uid="{63144543-423B-4A59-AE6D-F9DAD9A0CE3E}"/>
    <cellStyle name="Normal 5 6 2 7" xfId="2984" xr:uid="{7AA33ED0-D58C-409D-85C5-2FB195E8E3AD}"/>
    <cellStyle name="Normal 5 6 2 8" xfId="2985" xr:uid="{1B415834-BB3D-4267-A148-381CDAE5F809}"/>
    <cellStyle name="Normal 5 6 2 9" xfId="2986" xr:uid="{4015D40C-3C23-40C8-A7D0-82C7055D720E}"/>
    <cellStyle name="Normal 5 6 3" xfId="311" xr:uid="{44D9B2B6-CA12-4357-AC86-628640182062}"/>
    <cellStyle name="Normal 5 6 3 2" xfId="583" xr:uid="{7DE557E8-C138-455D-BB6D-C3D9FFE8C305}"/>
    <cellStyle name="Normal 5 6 3 2 2" xfId="584" xr:uid="{124369C4-14D9-435B-86EB-888AEBA94F0C}"/>
    <cellStyle name="Normal 5 6 3 2 2 2" xfId="1397" xr:uid="{45C9FB7F-E0AC-4934-815B-8F65FB5E3DA1}"/>
    <cellStyle name="Normal 5 6 3 2 2 2 2" xfId="1398" xr:uid="{6EC6DF08-66CE-41F6-999B-FBD110979162}"/>
    <cellStyle name="Normal 5 6 3 2 2 3" xfId="1399" xr:uid="{35CC92F0-3EE6-41D3-B8FD-E41202D4E9B2}"/>
    <cellStyle name="Normal 5 6 3 2 2 4" xfId="2987" xr:uid="{06DBA0BE-7EA2-41B0-9220-3B7A15079BD6}"/>
    <cellStyle name="Normal 5 6 3 2 3" xfId="1400" xr:uid="{D2C8C6E5-0F39-4096-8EA9-EC1DC1601FAD}"/>
    <cellStyle name="Normal 5 6 3 2 3 2" xfId="1401" xr:uid="{538E1FDB-7503-46FD-8076-60451A200B6C}"/>
    <cellStyle name="Normal 5 6 3 2 3 3" xfId="2988" xr:uid="{D682079A-378C-419C-A40A-14D761F97974}"/>
    <cellStyle name="Normal 5 6 3 2 3 4" xfId="2989" xr:uid="{D20066A2-343A-47A9-A34C-929C24EF1D94}"/>
    <cellStyle name="Normal 5 6 3 2 4" xfId="1402" xr:uid="{CCEB4814-7FF6-4508-B28A-A334C116E9D3}"/>
    <cellStyle name="Normal 5 6 3 2 5" xfId="2990" xr:uid="{E79F388F-B1E1-4775-BFBF-ACAE35F78D31}"/>
    <cellStyle name="Normal 5 6 3 2 6" xfId="2991" xr:uid="{991255C4-553B-4226-90EB-47063743A8A2}"/>
    <cellStyle name="Normal 5 6 3 3" xfId="585" xr:uid="{777BE11F-4D67-4FB3-83A0-8EC9E8FACC7E}"/>
    <cellStyle name="Normal 5 6 3 3 2" xfId="1403" xr:uid="{6E874A1D-B34E-4441-B9D4-9B20EC487D4C}"/>
    <cellStyle name="Normal 5 6 3 3 2 2" xfId="1404" xr:uid="{44D5A3D0-E588-4E67-A442-0F0FD731F9F0}"/>
    <cellStyle name="Normal 5 6 3 3 2 3" xfId="2992" xr:uid="{010A291B-7926-4FE0-A581-0FFDA147874F}"/>
    <cellStyle name="Normal 5 6 3 3 2 4" xfId="2993" xr:uid="{413E16E5-8868-457F-91C7-AC4FA1B1378F}"/>
    <cellStyle name="Normal 5 6 3 3 3" xfId="1405" xr:uid="{DC4F8E54-4E4E-4010-88BF-76CA398F7063}"/>
    <cellStyle name="Normal 5 6 3 3 4" xfId="2994" xr:uid="{6C143425-36D6-47F6-A460-3C1FF47D9F32}"/>
    <cellStyle name="Normal 5 6 3 3 5" xfId="2995" xr:uid="{0BA192B0-96F1-49B4-BD2B-4EEDD4C7AD3D}"/>
    <cellStyle name="Normal 5 6 3 4" xfId="1406" xr:uid="{759A530E-D31F-4B20-957D-AD1BD60A6D4D}"/>
    <cellStyle name="Normal 5 6 3 4 2" xfId="1407" xr:uid="{AAC024D5-FADC-495D-A88D-C0053843889F}"/>
    <cellStyle name="Normal 5 6 3 4 3" xfId="2996" xr:uid="{2172E6E1-831D-4B79-80CE-4EE0E916AB79}"/>
    <cellStyle name="Normal 5 6 3 4 4" xfId="2997" xr:uid="{8A27D59F-3D11-48C4-A4FC-20CC4496D5C1}"/>
    <cellStyle name="Normal 5 6 3 5" xfId="1408" xr:uid="{F88AFE53-B1E0-49B1-A3B8-E2552DD10055}"/>
    <cellStyle name="Normal 5 6 3 5 2" xfId="2998" xr:uid="{9488CB7E-9D64-4905-9C25-CBF8DEC6E8FC}"/>
    <cellStyle name="Normal 5 6 3 5 3" xfId="2999" xr:uid="{E70D7EB9-1176-4311-8B92-BDA9E7A7AA26}"/>
    <cellStyle name="Normal 5 6 3 5 4" xfId="3000" xr:uid="{3E1AD3BC-27C0-4BE9-940A-CE3D82A7AFCA}"/>
    <cellStyle name="Normal 5 6 3 6" xfId="3001" xr:uid="{396A0668-DE8F-4518-894D-C2445544D668}"/>
    <cellStyle name="Normal 5 6 3 7" xfId="3002" xr:uid="{D657EE16-F13C-4CE4-A083-E414E466577F}"/>
    <cellStyle name="Normal 5 6 3 8" xfId="3003" xr:uid="{32C8FBD8-6C0B-4639-9100-1E7FCE43C13F}"/>
    <cellStyle name="Normal 5 6 4" xfId="312" xr:uid="{9B5FD874-A286-40BF-BAAD-0BC90976348E}"/>
    <cellStyle name="Normal 5 6 4 2" xfId="586" xr:uid="{3CAEC81A-06B7-4C28-BA8C-9905523A3F29}"/>
    <cellStyle name="Normal 5 6 4 2 2" xfId="587" xr:uid="{EF561A5E-1650-4CCB-A0DC-0AE7771E01BF}"/>
    <cellStyle name="Normal 5 6 4 2 2 2" xfId="1409" xr:uid="{06D9A440-70E8-44BF-8AA6-87F858B8F616}"/>
    <cellStyle name="Normal 5 6 4 2 2 3" xfId="3004" xr:uid="{F7EE4F2E-B522-4267-A013-EB8870D91CDE}"/>
    <cellStyle name="Normal 5 6 4 2 2 4" xfId="3005" xr:uid="{7614EA21-794E-4647-BEC6-5497C2BD6EA4}"/>
    <cellStyle name="Normal 5 6 4 2 3" xfId="1410" xr:uid="{8C20FF92-DE11-4BD0-B6A0-FC295CA2BC1B}"/>
    <cellStyle name="Normal 5 6 4 2 4" xfId="3006" xr:uid="{E506DF33-8CA6-4FCA-B519-ECDA3C0DDD0C}"/>
    <cellStyle name="Normal 5 6 4 2 5" xfId="3007" xr:uid="{0274B34D-18E0-400F-9AEF-7CA841C9C26E}"/>
    <cellStyle name="Normal 5 6 4 3" xfId="588" xr:uid="{C7068084-AFA6-45A6-82C3-68EA2EA931BD}"/>
    <cellStyle name="Normal 5 6 4 3 2" xfId="1411" xr:uid="{8BB9699C-CE8D-4C2C-964F-2A66BB3AC156}"/>
    <cellStyle name="Normal 5 6 4 3 3" xfId="3008" xr:uid="{12C8C227-72BF-41CB-AB86-F1CA91F25BC5}"/>
    <cellStyle name="Normal 5 6 4 3 4" xfId="3009" xr:uid="{C118D065-7317-45F4-845D-33165A439200}"/>
    <cellStyle name="Normal 5 6 4 4" xfId="1412" xr:uid="{B8373234-B4C3-4F59-916B-74A4E4E24C5A}"/>
    <cellStyle name="Normal 5 6 4 4 2" xfId="3010" xr:uid="{382BBD83-DE35-46BD-BAF8-E402D0E7C8DA}"/>
    <cellStyle name="Normal 5 6 4 4 3" xfId="3011" xr:uid="{E1B77BE3-7F33-4765-8DFC-1BBF4E35FE4A}"/>
    <cellStyle name="Normal 5 6 4 4 4" xfId="3012" xr:uid="{B05EFBBB-693C-4DE2-984C-7C867C6E834E}"/>
    <cellStyle name="Normal 5 6 4 5" xfId="3013" xr:uid="{7BB7D510-4A90-4C70-BE28-50194E1FA0B0}"/>
    <cellStyle name="Normal 5 6 4 6" xfId="3014" xr:uid="{43EB4101-20A0-48B4-9A3C-FBE26BEC6BBB}"/>
    <cellStyle name="Normal 5 6 4 7" xfId="3015" xr:uid="{A035BFF5-7AC3-421F-97EE-3249E6ED949E}"/>
    <cellStyle name="Normal 5 6 5" xfId="313" xr:uid="{EB7196A5-F019-4630-BB17-83BC86648428}"/>
    <cellStyle name="Normal 5 6 5 2" xfId="589" xr:uid="{FFF4DEAE-EAEE-45C1-B9E2-9A8B33D3FA9E}"/>
    <cellStyle name="Normal 5 6 5 2 2" xfId="1413" xr:uid="{35F9B8F5-1D17-4DE8-B16D-1F0365FAF336}"/>
    <cellStyle name="Normal 5 6 5 2 3" xfId="3016" xr:uid="{7AB0B103-E203-4D7D-9D14-52F67647EBC4}"/>
    <cellStyle name="Normal 5 6 5 2 4" xfId="3017" xr:uid="{81849FA8-F5A8-42C0-B4EA-A095D4597D2C}"/>
    <cellStyle name="Normal 5 6 5 3" xfId="1414" xr:uid="{1571129C-26F7-42CE-AC70-9E934EB3EAA9}"/>
    <cellStyle name="Normal 5 6 5 3 2" xfId="3018" xr:uid="{6E64C19B-34E4-4610-8E15-3C693752AC5C}"/>
    <cellStyle name="Normal 5 6 5 3 3" xfId="3019" xr:uid="{69A11FD1-0A81-4B62-8010-FD8CE4C7AB56}"/>
    <cellStyle name="Normal 5 6 5 3 4" xfId="3020" xr:uid="{88B9E10D-AAC8-405C-AF53-477C60B348AE}"/>
    <cellStyle name="Normal 5 6 5 4" xfId="3021" xr:uid="{89F041F0-B815-4671-8C9A-A72C607342A1}"/>
    <cellStyle name="Normal 5 6 5 5" xfId="3022" xr:uid="{CCFE1348-A3B5-4E23-BA5A-053B8BB394E0}"/>
    <cellStyle name="Normal 5 6 5 6" xfId="3023" xr:uid="{00777239-D3DF-462A-A52F-B3B69E45C702}"/>
    <cellStyle name="Normal 5 6 6" xfId="590" xr:uid="{CDE978A4-34DA-4A1B-B68A-A4359B09886B}"/>
    <cellStyle name="Normal 5 6 6 2" xfId="1415" xr:uid="{D1EA3FEC-7900-40DF-B3BE-40CBA0BF6491}"/>
    <cellStyle name="Normal 5 6 6 2 2" xfId="3024" xr:uid="{D67C3F31-FBC5-4902-BF3B-982419EB7605}"/>
    <cellStyle name="Normal 5 6 6 2 3" xfId="3025" xr:uid="{A750C38B-B27D-47C8-A55E-A94E802C1F78}"/>
    <cellStyle name="Normal 5 6 6 2 4" xfId="3026" xr:uid="{9DC647AA-D8CC-4B37-BFE2-7A42D6A5206E}"/>
    <cellStyle name="Normal 5 6 6 3" xfId="3027" xr:uid="{40FCFD6E-4FA6-4740-8452-BCBBC05BB2BB}"/>
    <cellStyle name="Normal 5 6 6 4" xfId="3028" xr:uid="{29589582-89B9-4464-AC43-E8FE3F176FA5}"/>
    <cellStyle name="Normal 5 6 6 5" xfId="3029" xr:uid="{6A7B542C-DACE-4C51-BBA3-242F104393F2}"/>
    <cellStyle name="Normal 5 6 7" xfId="1416" xr:uid="{C8FAD03C-D12A-4DDC-8BB0-A76A34B2EB9D}"/>
    <cellStyle name="Normal 5 6 7 2" xfId="3030" xr:uid="{C33A7456-2E43-4727-AA45-29146F1339B8}"/>
    <cellStyle name="Normal 5 6 7 3" xfId="3031" xr:uid="{76B36B73-B29F-485A-B4D1-621FAC54DC6D}"/>
    <cellStyle name="Normal 5 6 7 4" xfId="3032" xr:uid="{CE269091-130C-48BE-97CC-A249359D95A6}"/>
    <cellStyle name="Normal 5 6 8" xfId="3033" xr:uid="{D46F9864-C012-4981-8B95-AA549081CFEF}"/>
    <cellStyle name="Normal 5 6 8 2" xfId="3034" xr:uid="{37DD0AA8-E4BB-4603-AFBB-6C56229F50ED}"/>
    <cellStyle name="Normal 5 6 8 3" xfId="3035" xr:uid="{E4467727-CC6A-4242-B40F-BE9CB542A902}"/>
    <cellStyle name="Normal 5 6 8 4" xfId="3036" xr:uid="{A3D973C1-0797-4715-B76C-7211C7D4198D}"/>
    <cellStyle name="Normal 5 6 9" xfId="3037" xr:uid="{DCC75EB5-07EC-48EA-8128-F500A7320696}"/>
    <cellStyle name="Normal 5 7" xfId="106" xr:uid="{775B9181-9B54-4372-B557-778864EA7184}"/>
    <cellStyle name="Normal 5 7 2" xfId="107" xr:uid="{21C47389-5AFB-4E54-9610-D93BC02556D9}"/>
    <cellStyle name="Normal 5 7 2 2" xfId="314" xr:uid="{9FE6A9CB-14F5-4292-AC43-435E706DF7D1}"/>
    <cellStyle name="Normal 5 7 2 2 2" xfId="591" xr:uid="{CED2F38C-226D-4247-972D-CE02E8E1C01F}"/>
    <cellStyle name="Normal 5 7 2 2 2 2" xfId="1417" xr:uid="{0CA5B930-A9EF-4D61-BBCA-8C842B2C9DC7}"/>
    <cellStyle name="Normal 5 7 2 2 2 3" xfId="3038" xr:uid="{8DEDD6A5-CB43-4C6F-AD37-056C505462EB}"/>
    <cellStyle name="Normal 5 7 2 2 2 4" xfId="3039" xr:uid="{54594B7C-9984-46E1-BF14-9EEE9EF2D184}"/>
    <cellStyle name="Normal 5 7 2 2 3" xfId="1418" xr:uid="{4B5B0B9C-0634-4715-9CA0-479FE3C76828}"/>
    <cellStyle name="Normal 5 7 2 2 3 2" xfId="3040" xr:uid="{3D6BBD3D-857F-4198-A646-12DCBD114CFB}"/>
    <cellStyle name="Normal 5 7 2 2 3 3" xfId="3041" xr:uid="{0EBE3C31-CA06-413B-A86E-9449CA5A0309}"/>
    <cellStyle name="Normal 5 7 2 2 3 4" xfId="3042" xr:uid="{10331D1A-4420-46AA-A113-9E1BE15534B6}"/>
    <cellStyle name="Normal 5 7 2 2 4" xfId="3043" xr:uid="{A5FA21EE-7F47-49A9-ABE2-A9C8BFFE9BDA}"/>
    <cellStyle name="Normal 5 7 2 2 5" xfId="3044" xr:uid="{9A6E9094-253D-438A-9024-524CB1BE1050}"/>
    <cellStyle name="Normal 5 7 2 2 6" xfId="3045" xr:uid="{C8974951-5F2D-4182-AEC9-492DC5AA79BB}"/>
    <cellStyle name="Normal 5 7 2 3" xfId="592" xr:uid="{2A7F58EA-5A2A-4E09-8F5C-E1278B90B9D1}"/>
    <cellStyle name="Normal 5 7 2 3 2" xfId="1419" xr:uid="{E31AE554-7996-4C2E-ACBA-90BC74EC0A92}"/>
    <cellStyle name="Normal 5 7 2 3 2 2" xfId="3046" xr:uid="{66AF1C04-CBEB-4DDA-A5EC-608826EE847D}"/>
    <cellStyle name="Normal 5 7 2 3 2 3" xfId="3047" xr:uid="{25425063-892C-4DB3-8BEB-82AC31844B8F}"/>
    <cellStyle name="Normal 5 7 2 3 2 4" xfId="3048" xr:uid="{960B3A3A-77ED-48E9-AF14-4D839F9F4307}"/>
    <cellStyle name="Normal 5 7 2 3 3" xfId="3049" xr:uid="{0AFD864A-58E9-4229-9009-3AC14820D788}"/>
    <cellStyle name="Normal 5 7 2 3 4" xfId="3050" xr:uid="{6D9D40DB-6388-4D6C-B403-986263079298}"/>
    <cellStyle name="Normal 5 7 2 3 5" xfId="3051" xr:uid="{EE7C667C-A1D8-4553-9541-6421A9A18515}"/>
    <cellStyle name="Normal 5 7 2 4" xfId="1420" xr:uid="{27FBCAFC-59A3-40D9-8159-219DF2593104}"/>
    <cellStyle name="Normal 5 7 2 4 2" xfId="3052" xr:uid="{7EA235DB-37A4-44CA-8615-2C13AA5F9894}"/>
    <cellStyle name="Normal 5 7 2 4 3" xfId="3053" xr:uid="{998ADDA0-2B84-49F8-A498-05F5B8449007}"/>
    <cellStyle name="Normal 5 7 2 4 4" xfId="3054" xr:uid="{80F69E03-A9D0-4156-8254-800A6764D753}"/>
    <cellStyle name="Normal 5 7 2 5" xfId="3055" xr:uid="{D80B70B2-38BC-4D7E-8B39-8752B0B2E6E2}"/>
    <cellStyle name="Normal 5 7 2 5 2" xfId="3056" xr:uid="{CE49B9FC-D8C4-461E-A844-73C0004D068F}"/>
    <cellStyle name="Normal 5 7 2 5 3" xfId="3057" xr:uid="{1C766106-AD1C-4BDC-BFDE-866677EEF0A3}"/>
    <cellStyle name="Normal 5 7 2 5 4" xfId="3058" xr:uid="{2149E083-5D21-49AA-8368-B1A2D15AFAE1}"/>
    <cellStyle name="Normal 5 7 2 6" xfId="3059" xr:uid="{9DAEA23C-05F5-457A-9E6E-8D693463A16E}"/>
    <cellStyle name="Normal 5 7 2 7" xfId="3060" xr:uid="{FDCB662C-83F6-4A42-8A4E-877D70D91DCB}"/>
    <cellStyle name="Normal 5 7 2 8" xfId="3061" xr:uid="{E692DE6B-6CFD-45AB-ADCD-27FCE6D14BDB}"/>
    <cellStyle name="Normal 5 7 3" xfId="315" xr:uid="{F3203D3D-88CA-43E3-97AE-7614CB42D85E}"/>
    <cellStyle name="Normal 5 7 3 2" xfId="593" xr:uid="{466EC4F2-44C9-4E0D-BD64-C195FC435A76}"/>
    <cellStyle name="Normal 5 7 3 2 2" xfId="594" xr:uid="{DB5F42FD-B4D0-42EA-B633-A1EAE7C3BE4E}"/>
    <cellStyle name="Normal 5 7 3 2 3" xfId="3062" xr:uid="{0FA2ED9C-DB0A-449F-9E40-541108CC4A12}"/>
    <cellStyle name="Normal 5 7 3 2 4" xfId="3063" xr:uid="{062E9812-C3E1-44DF-A515-7D3B1FAC228A}"/>
    <cellStyle name="Normal 5 7 3 3" xfId="595" xr:uid="{A9EE5BB9-5FAB-4169-A978-4F2EBA862130}"/>
    <cellStyle name="Normal 5 7 3 3 2" xfId="3064" xr:uid="{E8293B80-3E51-4A67-8D2E-F93DD1AF730E}"/>
    <cellStyle name="Normal 5 7 3 3 3" xfId="3065" xr:uid="{8727E3B9-EDD9-4963-8C73-A9992EDBCCBF}"/>
    <cellStyle name="Normal 5 7 3 3 4" xfId="3066" xr:uid="{D1437AE1-CD3A-4C6A-83EE-15366FAD8E5C}"/>
    <cellStyle name="Normal 5 7 3 4" xfId="3067" xr:uid="{DE9165A5-1A14-4E60-9682-BE51EB9FDB38}"/>
    <cellStyle name="Normal 5 7 3 5" xfId="3068" xr:uid="{AFDBD022-FEBF-44CC-8332-279F4423948A}"/>
    <cellStyle name="Normal 5 7 3 6" xfId="3069" xr:uid="{80309C5E-C00E-4A66-91E6-7C2FC819B7BB}"/>
    <cellStyle name="Normal 5 7 4" xfId="316" xr:uid="{5718A7EC-1B3F-4398-B9CC-4E9D24A78C58}"/>
    <cellStyle name="Normal 5 7 4 2" xfId="596" xr:uid="{2AD82A7C-138E-4FD7-81BE-6CD4E82778CE}"/>
    <cellStyle name="Normal 5 7 4 2 2" xfId="3070" xr:uid="{7C3E7AFF-A7CC-4272-9C65-B911A1DD5AA4}"/>
    <cellStyle name="Normal 5 7 4 2 3" xfId="3071" xr:uid="{CA707F50-311C-4B33-88DA-65C8F1C58892}"/>
    <cellStyle name="Normal 5 7 4 2 4" xfId="3072" xr:uid="{4DDA0D3C-355E-4185-A942-F9A7040E986D}"/>
    <cellStyle name="Normal 5 7 4 3" xfId="3073" xr:uid="{04961A6F-E8F8-42D7-9423-9EC5E37CD3CA}"/>
    <cellStyle name="Normal 5 7 4 4" xfId="3074" xr:uid="{8F9DAAA4-AF7F-4797-AAB9-826838C92FC6}"/>
    <cellStyle name="Normal 5 7 4 5" xfId="3075" xr:uid="{23C56912-CFEE-4580-8D09-95884AEAC7EB}"/>
    <cellStyle name="Normal 5 7 5" xfId="597" xr:uid="{75019616-8114-4F71-BA54-82BD65A299A6}"/>
    <cellStyle name="Normal 5 7 5 2" xfId="3076" xr:uid="{8969B0A4-F3D1-4034-B62B-43F49AA6D419}"/>
    <cellStyle name="Normal 5 7 5 3" xfId="3077" xr:uid="{B58DDB46-4933-4F66-86AD-DAC7D29C5E45}"/>
    <cellStyle name="Normal 5 7 5 4" xfId="3078" xr:uid="{C3664844-FA40-4257-B83A-FA9A310EBD01}"/>
    <cellStyle name="Normal 5 7 6" xfId="3079" xr:uid="{FFD5D493-86F9-44F8-B703-B2AE853279A8}"/>
    <cellStyle name="Normal 5 7 6 2" xfId="3080" xr:uid="{15ADAF50-510E-4B6B-9BBB-0F5B3F60FD45}"/>
    <cellStyle name="Normal 5 7 6 3" xfId="3081" xr:uid="{84BBFE06-46C9-4A08-B824-A7A3517F9444}"/>
    <cellStyle name="Normal 5 7 6 4" xfId="3082" xr:uid="{0F852A60-1431-401E-AE6C-568B92CB95EA}"/>
    <cellStyle name="Normal 5 7 7" xfId="3083" xr:uid="{A54B94B4-53E9-4CE1-8150-64125DB39AF1}"/>
    <cellStyle name="Normal 5 7 8" xfId="3084" xr:uid="{ADC0A435-DAE2-4989-B3BB-ECCB580C451E}"/>
    <cellStyle name="Normal 5 7 9" xfId="3085" xr:uid="{13200CE6-72D0-46E6-833A-9E35A0E8C20E}"/>
    <cellStyle name="Normal 5 8" xfId="108" xr:uid="{3986062D-F325-411F-BCC2-620ED9553F7E}"/>
    <cellStyle name="Normal 5 8 2" xfId="317" xr:uid="{34AAE4BD-84F2-48B1-B0AA-F08B03C275B6}"/>
    <cellStyle name="Normal 5 8 2 2" xfId="598" xr:uid="{4A3421DB-B401-4467-BA98-E78D7210DFC4}"/>
    <cellStyle name="Normal 5 8 2 2 2" xfId="1421" xr:uid="{27578417-33A0-47A8-AD2F-7F4152F3D5B6}"/>
    <cellStyle name="Normal 5 8 2 2 2 2" xfId="1422" xr:uid="{92D7DB67-6066-4DAA-B42A-E85C90B2AC7D}"/>
    <cellStyle name="Normal 5 8 2 2 3" xfId="1423" xr:uid="{8B5DEC36-413E-4489-93B0-E293CD2A1C87}"/>
    <cellStyle name="Normal 5 8 2 2 4" xfId="3086" xr:uid="{A56E81FE-705B-4536-8352-00DD13E63F65}"/>
    <cellStyle name="Normal 5 8 2 3" xfId="1424" xr:uid="{8ED0D186-B344-44CA-ADC9-2DAF187E1EFA}"/>
    <cellStyle name="Normal 5 8 2 3 2" xfId="1425" xr:uid="{81E18BB9-F34E-4310-9EFD-C78FA438ECFC}"/>
    <cellStyle name="Normal 5 8 2 3 3" xfId="3087" xr:uid="{228E8B06-27AF-488B-9203-DBD6DCBB0C9D}"/>
    <cellStyle name="Normal 5 8 2 3 4" xfId="3088" xr:uid="{78738C83-37AD-45A6-976A-AD195325EEEA}"/>
    <cellStyle name="Normal 5 8 2 4" xfId="1426" xr:uid="{290ECE40-7B19-4C97-AFED-C62AF5B206B3}"/>
    <cellStyle name="Normal 5 8 2 5" xfId="3089" xr:uid="{4E2AA996-912A-4DF4-8549-413A2E6C562F}"/>
    <cellStyle name="Normal 5 8 2 6" xfId="3090" xr:uid="{C5B70F56-27E6-4B5A-BF6B-417D4F1FEF23}"/>
    <cellStyle name="Normal 5 8 3" xfId="599" xr:uid="{EB8A9DDF-4010-47D4-8050-A9CB93C4D210}"/>
    <cellStyle name="Normal 5 8 3 2" xfId="1427" xr:uid="{DFE00723-0614-41EF-9B65-C38A8EDA23F9}"/>
    <cellStyle name="Normal 5 8 3 2 2" xfId="1428" xr:uid="{9A589A70-FD98-4E90-82C9-D1401042C2C8}"/>
    <cellStyle name="Normal 5 8 3 2 3" xfId="3091" xr:uid="{28F21E82-3DBD-4F7E-A4D2-ED18C324FBDD}"/>
    <cellStyle name="Normal 5 8 3 2 4" xfId="3092" xr:uid="{F7AB33EB-E7AA-4151-B321-CBDCDC60E208}"/>
    <cellStyle name="Normal 5 8 3 3" xfId="1429" xr:uid="{00EF4D9A-FFCD-4B54-AE6F-8BFEC5A6766E}"/>
    <cellStyle name="Normal 5 8 3 4" xfId="3093" xr:uid="{5B2FDE7E-4E85-46A2-848E-34BB8C5FB10D}"/>
    <cellStyle name="Normal 5 8 3 5" xfId="3094" xr:uid="{ADE4A7D8-4E64-4A76-B9F4-7A15139B7508}"/>
    <cellStyle name="Normal 5 8 4" xfId="1430" xr:uid="{B1289EF4-2F2D-4E11-A30D-BDF424908042}"/>
    <cellStyle name="Normal 5 8 4 2" xfId="1431" xr:uid="{EF957D2E-7FEA-41CB-AC59-C77975A87264}"/>
    <cellStyle name="Normal 5 8 4 3" xfId="3095" xr:uid="{17E4541A-331D-44EA-88BB-5EF56E0FA9FF}"/>
    <cellStyle name="Normal 5 8 4 4" xfId="3096" xr:uid="{B8A3CB91-571B-464A-B51C-B7B4EE6C70DE}"/>
    <cellStyle name="Normal 5 8 5" xfId="1432" xr:uid="{909449EB-98E0-4D38-894A-9B5F557DC143}"/>
    <cellStyle name="Normal 5 8 5 2" xfId="3097" xr:uid="{B018068A-3FF4-4E14-8F91-77DA31DF06AC}"/>
    <cellStyle name="Normal 5 8 5 3" xfId="3098" xr:uid="{BF16E84B-C696-49C7-9AD4-75B583932341}"/>
    <cellStyle name="Normal 5 8 5 4" xfId="3099" xr:uid="{A794CDF5-D25B-40CA-B56F-7394F2ADCAF2}"/>
    <cellStyle name="Normal 5 8 6" xfId="3100" xr:uid="{E610519B-6BF6-4DDB-A95D-ABA8AF31CF75}"/>
    <cellStyle name="Normal 5 8 7" xfId="3101" xr:uid="{3E5256D7-917F-4886-BF19-730AE381266C}"/>
    <cellStyle name="Normal 5 8 8" xfId="3102" xr:uid="{8E82CF5B-3AE0-4949-AA1C-87716352C22D}"/>
    <cellStyle name="Normal 5 9" xfId="318" xr:uid="{277AD62A-0AFE-41D9-BB94-738AD99C502B}"/>
    <cellStyle name="Normal 5 9 2" xfId="600" xr:uid="{F4A92872-09D6-4E0F-9F7F-C126E2E946BD}"/>
    <cellStyle name="Normal 5 9 2 2" xfId="601" xr:uid="{BF3C7D91-5A1A-4FAD-80B9-5C9878AB5014}"/>
    <cellStyle name="Normal 5 9 2 2 2" xfId="1433" xr:uid="{26BC9E0F-B1A6-4DD3-AFFF-8EABFB3C0F1D}"/>
    <cellStyle name="Normal 5 9 2 2 3" xfId="3103" xr:uid="{56D6655D-F3B0-4360-B3BF-1AAD91E00C68}"/>
    <cellStyle name="Normal 5 9 2 2 4" xfId="3104" xr:uid="{F3FF0EAC-043F-4640-A1A9-98B1A1AEB0B0}"/>
    <cellStyle name="Normal 5 9 2 3" xfId="1434" xr:uid="{379E0604-A617-4EE9-8A82-589264B54665}"/>
    <cellStyle name="Normal 5 9 2 4" xfId="3105" xr:uid="{DB021CCA-B6B6-4A6F-A98A-C1B3769703D4}"/>
    <cellStyle name="Normal 5 9 2 5" xfId="3106" xr:uid="{D8451122-68BC-48F9-9983-4B91BE48AB9E}"/>
    <cellStyle name="Normal 5 9 3" xfId="602" xr:uid="{13BAA9DE-5C05-4DB4-8029-5FAC3DF7BE0C}"/>
    <cellStyle name="Normal 5 9 3 2" xfId="1435" xr:uid="{BDB8E90E-2603-4B16-A11C-55F67C775904}"/>
    <cellStyle name="Normal 5 9 3 3" xfId="3107" xr:uid="{83180BBC-0D84-4CC0-B266-C26390821036}"/>
    <cellStyle name="Normal 5 9 3 4" xfId="3108" xr:uid="{CBA12452-7D9D-4AF9-9FFB-181B3FD30EB8}"/>
    <cellStyle name="Normal 5 9 4" xfId="1436" xr:uid="{FF75D29E-633B-47A3-B4FF-C4151B1F3609}"/>
    <cellStyle name="Normal 5 9 4 2" xfId="3109" xr:uid="{8FD5A43A-F91A-41E8-98ED-97C51D1A58C7}"/>
    <cellStyle name="Normal 5 9 4 3" xfId="3110" xr:uid="{5D40C8CC-C514-4A54-9A05-5FBB2CC03372}"/>
    <cellStyle name="Normal 5 9 4 4" xfId="3111" xr:uid="{C5CE7431-C194-4A7B-AF4D-F8E28EF88498}"/>
    <cellStyle name="Normal 5 9 5" xfId="3112" xr:uid="{0B327841-AD76-48E2-976D-81D9DB9FB771}"/>
    <cellStyle name="Normal 5 9 6" xfId="3113" xr:uid="{2FDB4C28-CC41-472C-ADB5-49CCBA2CE2E8}"/>
    <cellStyle name="Normal 5 9 7" xfId="3114" xr:uid="{D39EB07F-5300-4EE3-B4FD-04FAB84D0342}"/>
    <cellStyle name="Normal 6" xfId="109" xr:uid="{47CFED80-4739-4B79-A00D-F7CE544B01E4}"/>
    <cellStyle name="Normal 6 10" xfId="319" xr:uid="{0A9BF340-0A5C-468D-ABC1-051E1955C0FF}"/>
    <cellStyle name="Normal 6 10 2" xfId="1437" xr:uid="{DE255F12-ADD3-4E4A-A58F-BD29922B744A}"/>
    <cellStyle name="Normal 6 10 2 2" xfId="3115" xr:uid="{7307C9FA-24DB-422E-A329-5701AF70FB42}"/>
    <cellStyle name="Normal 6 10 2 2 2" xfId="4588" xr:uid="{84997A84-E1D9-4C7F-B5B3-6D73416218BD}"/>
    <cellStyle name="Normal 6 10 2 3" xfId="3116" xr:uid="{6D55E3E2-5B4C-4E43-ADAC-8D8ED9625651}"/>
    <cellStyle name="Normal 6 10 2 4" xfId="3117" xr:uid="{9549E2F2-36AB-4FD2-B278-0692C0AD052A}"/>
    <cellStyle name="Normal 6 10 2 5" xfId="5349" xr:uid="{2D08504D-4464-44F1-A8BD-E376835C2EDF}"/>
    <cellStyle name="Normal 6 10 3" xfId="3118" xr:uid="{758E633D-1636-4EC7-8324-09966520F2FA}"/>
    <cellStyle name="Normal 6 10 4" xfId="3119" xr:uid="{36AE07C4-8252-414A-BA85-85A152D9551D}"/>
    <cellStyle name="Normal 6 10 5" xfId="3120" xr:uid="{79D68765-E5C8-4DAC-8F61-4DE30922C525}"/>
    <cellStyle name="Normal 6 11" xfId="1438" xr:uid="{3D972E45-F1D1-4987-874B-1A58A1E30DE6}"/>
    <cellStyle name="Normal 6 11 2" xfId="3121" xr:uid="{337990D7-6BBB-4378-863B-698B9D8CB4FF}"/>
    <cellStyle name="Normal 6 11 3" xfId="3122" xr:uid="{A13B2314-436A-49E9-A498-6D90143CF7F4}"/>
    <cellStyle name="Normal 6 11 4" xfId="3123" xr:uid="{781A547E-4BB4-4A8E-8637-057C3679A659}"/>
    <cellStyle name="Normal 6 12" xfId="902" xr:uid="{679CDF5D-014B-42F9-A563-5C8321BC7821}"/>
    <cellStyle name="Normal 6 12 2" xfId="3124" xr:uid="{382FBBF6-7209-4D03-9EE7-D16D79892A50}"/>
    <cellStyle name="Normal 6 12 3" xfId="3125" xr:uid="{54FC3D03-69C9-44E5-B5BF-B1AEA7A35BA7}"/>
    <cellStyle name="Normal 6 12 4" xfId="3126" xr:uid="{89207376-9C96-4AC6-B5FC-51F8A5FADA1B}"/>
    <cellStyle name="Normal 6 13" xfId="899" xr:uid="{4CDD1F9E-0078-4A8D-9BFE-D6EB891F3C7D}"/>
    <cellStyle name="Normal 6 13 2" xfId="3128" xr:uid="{272CE4A7-696D-4350-8F70-1A8D7EB95D41}"/>
    <cellStyle name="Normal 6 13 3" xfId="4315" xr:uid="{77BC0DAD-5F64-4F80-B37F-2A74D8F8B35F}"/>
    <cellStyle name="Normal 6 13 4" xfId="3127" xr:uid="{5F6733D9-C029-4517-AA07-E11C852A5EE4}"/>
    <cellStyle name="Normal 6 13 5" xfId="5319" xr:uid="{9164BF59-2200-41D6-AE65-CB0866540952}"/>
    <cellStyle name="Normal 6 14" xfId="3129" xr:uid="{2979EB0C-C98E-42EA-8D69-E29464A4A5C1}"/>
    <cellStyle name="Normal 6 15" xfId="3130" xr:uid="{31D7E5D9-8FA1-4A86-A021-E44728D84DC9}"/>
    <cellStyle name="Normal 6 16" xfId="3131" xr:uid="{39F421A9-C9DB-44E6-9704-810CF7CAE153}"/>
    <cellStyle name="Normal 6 2" xfId="110" xr:uid="{1FA735DE-1552-4802-8778-AE1C08BDE250}"/>
    <cellStyle name="Normal 6 2 2" xfId="320" xr:uid="{60EC36A9-37AC-47C3-A8BC-C84FE4ABD88C}"/>
    <cellStyle name="Normal 6 2 2 2" xfId="4671" xr:uid="{8CEC890F-99FE-4BA0-8893-5B62C4C97EBA}"/>
    <cellStyle name="Normal 6 2 3" xfId="4560" xr:uid="{21B104A7-937D-43A2-8AC6-BE6A41A8FD2F}"/>
    <cellStyle name="Normal 6 3" xfId="111" xr:uid="{0A8CBA63-441F-44E5-BAC2-A7E204646CBA}"/>
    <cellStyle name="Normal 6 3 10" xfId="3132" xr:uid="{8791A4FF-E77C-4278-A281-C358CEF58C5E}"/>
    <cellStyle name="Normal 6 3 11" xfId="3133" xr:uid="{0F19FF84-0985-4CF4-87AE-E1408E38545A}"/>
    <cellStyle name="Normal 6 3 2" xfId="112" xr:uid="{5FB5EEF1-380A-4331-B67F-FB566AFCE86B}"/>
    <cellStyle name="Normal 6 3 2 2" xfId="113" xr:uid="{19260352-7B77-4175-BC20-6EF9CCC4EEAA}"/>
    <cellStyle name="Normal 6 3 2 2 2" xfId="321" xr:uid="{40BB251D-511A-4EE3-8CBE-2E3D14EC8279}"/>
    <cellStyle name="Normal 6 3 2 2 2 2" xfId="603" xr:uid="{F5FFC215-01A0-4312-8A33-F27416E979EC}"/>
    <cellStyle name="Normal 6 3 2 2 2 2 2" xfId="604" xr:uid="{99B2DE9E-CD30-496A-8A8D-BE9AF0D9FC0B}"/>
    <cellStyle name="Normal 6 3 2 2 2 2 2 2" xfId="1439" xr:uid="{A8EC86B6-60B5-4200-AB34-743B869CDC6B}"/>
    <cellStyle name="Normal 6 3 2 2 2 2 2 2 2" xfId="1440" xr:uid="{A337337A-10C5-45ED-AAAB-CE03BC0A406A}"/>
    <cellStyle name="Normal 6 3 2 2 2 2 2 3" xfId="1441" xr:uid="{524ED352-FFB7-4825-A7D0-BF99A99FC671}"/>
    <cellStyle name="Normal 6 3 2 2 2 2 3" xfId="1442" xr:uid="{26B2F302-61D6-4A70-B494-71D59828FBFC}"/>
    <cellStyle name="Normal 6 3 2 2 2 2 3 2" xfId="1443" xr:uid="{781353C0-E94A-46EE-A010-7ED46B1A464D}"/>
    <cellStyle name="Normal 6 3 2 2 2 2 4" xfId="1444" xr:uid="{C1073104-CC8D-41A0-B2C0-4D36D30124DB}"/>
    <cellStyle name="Normal 6 3 2 2 2 3" xfId="605" xr:uid="{CBC9683C-B01F-4B91-97DB-FEE2007BD6D6}"/>
    <cellStyle name="Normal 6 3 2 2 2 3 2" xfId="1445" xr:uid="{119F6A6D-221A-4028-B9EF-4EF6DB9C0DBC}"/>
    <cellStyle name="Normal 6 3 2 2 2 3 2 2" xfId="1446" xr:uid="{1AEBED17-2FAA-4C35-895A-A65B2A4481F1}"/>
    <cellStyle name="Normal 6 3 2 2 2 3 3" xfId="1447" xr:uid="{DE37AAA4-7874-468D-B1F9-16E61D68738E}"/>
    <cellStyle name="Normal 6 3 2 2 2 3 4" xfId="3134" xr:uid="{A9BB182E-ADC4-46E3-B40F-B7ED470B9E69}"/>
    <cellStyle name="Normal 6 3 2 2 2 4" xfId="1448" xr:uid="{8423ED46-C05D-4D89-8DDC-970AE278EBFA}"/>
    <cellStyle name="Normal 6 3 2 2 2 4 2" xfId="1449" xr:uid="{E44CFDCB-570A-4728-81F1-492CA179FBEF}"/>
    <cellStyle name="Normal 6 3 2 2 2 5" xfId="1450" xr:uid="{80F5CB1C-9B19-4809-8086-A643D687B1FA}"/>
    <cellStyle name="Normal 6 3 2 2 2 6" xfId="3135" xr:uid="{B937F4E3-C583-44A4-B603-E5BB9BF3CE03}"/>
    <cellStyle name="Normal 6 3 2 2 3" xfId="322" xr:uid="{0BB6155B-DAA6-4877-8D87-6436F42735E2}"/>
    <cellStyle name="Normal 6 3 2 2 3 2" xfId="606" xr:uid="{2FF14DDB-30B4-476E-A37D-42A590E3E4F6}"/>
    <cellStyle name="Normal 6 3 2 2 3 2 2" xfId="607" xr:uid="{C843D0EB-4A3B-4FB5-B8CC-0BEDE5090DC1}"/>
    <cellStyle name="Normal 6 3 2 2 3 2 2 2" xfId="1451" xr:uid="{0C0C951D-34D2-4AB5-9128-A6C274AC6B28}"/>
    <cellStyle name="Normal 6 3 2 2 3 2 2 2 2" xfId="1452" xr:uid="{0A63A57D-56EA-4D6D-B8EC-3716A8D7399A}"/>
    <cellStyle name="Normal 6 3 2 2 3 2 2 3" xfId="1453" xr:uid="{96484C18-E4ED-4FCB-9B8F-4C9B8CBE5149}"/>
    <cellStyle name="Normal 6 3 2 2 3 2 3" xfId="1454" xr:uid="{B92E8492-5D2A-4A7E-A642-537957AAB518}"/>
    <cellStyle name="Normal 6 3 2 2 3 2 3 2" xfId="1455" xr:uid="{15B551C0-2388-4D66-BC10-05657F154198}"/>
    <cellStyle name="Normal 6 3 2 2 3 2 4" xfId="1456" xr:uid="{3119C770-1B84-4CFD-B6B0-972FB7481314}"/>
    <cellStyle name="Normal 6 3 2 2 3 3" xfId="608" xr:uid="{6D6F9E30-B3D7-4FF3-A207-E0E96C83DC97}"/>
    <cellStyle name="Normal 6 3 2 2 3 3 2" xfId="1457" xr:uid="{16320E04-A7F0-4BAF-B276-DE5C6B648B92}"/>
    <cellStyle name="Normal 6 3 2 2 3 3 2 2" xfId="1458" xr:uid="{7B3B4FAE-ECAB-4B8C-9B93-627448A0CAA7}"/>
    <cellStyle name="Normal 6 3 2 2 3 3 3" xfId="1459" xr:uid="{9B793F27-AB33-4AB5-A969-AABA3AE91CD9}"/>
    <cellStyle name="Normal 6 3 2 2 3 4" xfId="1460" xr:uid="{60516662-D2E0-4CA9-8E1C-F7BE8B74A921}"/>
    <cellStyle name="Normal 6 3 2 2 3 4 2" xfId="1461" xr:uid="{763D660C-CDFB-47C6-A686-AED0994DBE4F}"/>
    <cellStyle name="Normal 6 3 2 2 3 5" xfId="1462" xr:uid="{FC53B3BA-1985-4D32-9D9B-4E1EA3B6D38D}"/>
    <cellStyle name="Normal 6 3 2 2 4" xfId="609" xr:uid="{A6F56474-FF9B-46BE-BA9E-F2C38E1EE821}"/>
    <cellStyle name="Normal 6 3 2 2 4 2" xfId="610" xr:uid="{0C8AF86D-8D19-4429-9F86-FFB672C1836E}"/>
    <cellStyle name="Normal 6 3 2 2 4 2 2" xfId="1463" xr:uid="{D609F0F0-9069-4E8A-B875-AAADAAFA24AF}"/>
    <cellStyle name="Normal 6 3 2 2 4 2 2 2" xfId="1464" xr:uid="{EAF879E7-3C9A-42CC-9823-7260ED0EF9F4}"/>
    <cellStyle name="Normal 6 3 2 2 4 2 3" xfId="1465" xr:uid="{B2471AF7-53D5-4684-9E78-6836E5F51DED}"/>
    <cellStyle name="Normal 6 3 2 2 4 3" xfId="1466" xr:uid="{27FC8897-DF6A-4E69-AE09-B8279F719A0A}"/>
    <cellStyle name="Normal 6 3 2 2 4 3 2" xfId="1467" xr:uid="{9A2DD860-CCBA-4B19-8757-A63A57C92BBD}"/>
    <cellStyle name="Normal 6 3 2 2 4 4" xfId="1468" xr:uid="{E242DEE1-2477-4DDA-8483-EF50D820075B}"/>
    <cellStyle name="Normal 6 3 2 2 5" xfId="611" xr:uid="{44F73BC3-C7BD-46B4-93A1-2F9570B354BE}"/>
    <cellStyle name="Normal 6 3 2 2 5 2" xfId="1469" xr:uid="{4752795E-6962-4726-B1C0-2B13853600F7}"/>
    <cellStyle name="Normal 6 3 2 2 5 2 2" xfId="1470" xr:uid="{6C75F1F0-3F00-447A-B0E9-90B58E995F59}"/>
    <cellStyle name="Normal 6 3 2 2 5 3" xfId="1471" xr:uid="{EC140D42-DDE9-4F94-A3A4-EEAC94F9064E}"/>
    <cellStyle name="Normal 6 3 2 2 5 4" xfId="3136" xr:uid="{003F0ACD-87D0-4052-89C1-AF053D629A8E}"/>
    <cellStyle name="Normal 6 3 2 2 6" xfId="1472" xr:uid="{7419068D-3DE9-4E7C-ABCC-75090CCEE0A6}"/>
    <cellStyle name="Normal 6 3 2 2 6 2" xfId="1473" xr:uid="{FC8047E4-E397-438C-A2CF-336E5EFECC3C}"/>
    <cellStyle name="Normal 6 3 2 2 7" xfId="1474" xr:uid="{3815F6E0-A2E8-4D47-9AAC-01C9DCFE0FAA}"/>
    <cellStyle name="Normal 6 3 2 2 8" xfId="3137" xr:uid="{9B9A3B65-96EF-44DA-9F69-BB7ABC90090E}"/>
    <cellStyle name="Normal 6 3 2 3" xfId="323" xr:uid="{B2386281-3AF9-4D18-A241-EB852C237D5B}"/>
    <cellStyle name="Normal 6 3 2 3 2" xfId="612" xr:uid="{AB8D0C1A-1C7E-45D5-810F-C607679D5B87}"/>
    <cellStyle name="Normal 6 3 2 3 2 2" xfId="613" xr:uid="{22CCFCC5-AF5B-47EB-9989-5DB8D821C351}"/>
    <cellStyle name="Normal 6 3 2 3 2 2 2" xfId="1475" xr:uid="{61B51960-4AE8-44BB-8A8F-A4C9957D2256}"/>
    <cellStyle name="Normal 6 3 2 3 2 2 2 2" xfId="1476" xr:uid="{936180D7-3623-46B0-B9F1-B89EAB5DB64F}"/>
    <cellStyle name="Normal 6 3 2 3 2 2 3" xfId="1477" xr:uid="{77E70CC9-EE94-43DA-9267-1A91F6D1CE9E}"/>
    <cellStyle name="Normal 6 3 2 3 2 3" xfId="1478" xr:uid="{8CB5B02B-E91D-49B3-BE40-12206FF01E97}"/>
    <cellStyle name="Normal 6 3 2 3 2 3 2" xfId="1479" xr:uid="{A9281F67-98FD-4EF0-A341-2A04A65ABA19}"/>
    <cellStyle name="Normal 6 3 2 3 2 4" xfId="1480" xr:uid="{C49042A6-1DA3-45BA-9E5A-C138CEC53C6C}"/>
    <cellStyle name="Normal 6 3 2 3 3" xfId="614" xr:uid="{FC5A1BA9-949C-4DA4-8C39-1C93DC17EA04}"/>
    <cellStyle name="Normal 6 3 2 3 3 2" xfId="1481" xr:uid="{4DB96C96-FE8E-404F-8970-D3D416530112}"/>
    <cellStyle name="Normal 6 3 2 3 3 2 2" xfId="1482" xr:uid="{6E83AAF4-20A8-46CD-8407-FF08D2CBC8B1}"/>
    <cellStyle name="Normal 6 3 2 3 3 3" xfId="1483" xr:uid="{FBC536B0-61DF-42DB-B370-3B2042299EBA}"/>
    <cellStyle name="Normal 6 3 2 3 3 4" xfId="3138" xr:uid="{1943A9CF-0BB0-4F71-91E2-F28FF6A563F6}"/>
    <cellStyle name="Normal 6 3 2 3 4" xfId="1484" xr:uid="{367F7B50-FF32-4C06-B8F1-4DF19BB15912}"/>
    <cellStyle name="Normal 6 3 2 3 4 2" xfId="1485" xr:uid="{F5AB3FD8-9478-450A-A1C6-B9E66C2D6A2A}"/>
    <cellStyle name="Normal 6 3 2 3 5" xfId="1486" xr:uid="{51A61F51-38A5-483A-92C4-855F7B28B042}"/>
    <cellStyle name="Normal 6 3 2 3 6" xfId="3139" xr:uid="{80F124F9-DB77-43E4-A352-AED43D36CD99}"/>
    <cellStyle name="Normal 6 3 2 4" xfId="324" xr:uid="{993A62FE-5F2F-4619-B045-3C35FFDF159A}"/>
    <cellStyle name="Normal 6 3 2 4 2" xfId="615" xr:uid="{C4DE6A31-7E05-4446-A1F3-AD771B1E6C02}"/>
    <cellStyle name="Normal 6 3 2 4 2 2" xfId="616" xr:uid="{353C84CD-D7E9-40B8-8251-6E9C76668EE7}"/>
    <cellStyle name="Normal 6 3 2 4 2 2 2" xfId="1487" xr:uid="{AB528B00-F1EF-475E-B70A-23E222CFD768}"/>
    <cellStyle name="Normal 6 3 2 4 2 2 2 2" xfId="1488" xr:uid="{9AD3410C-686E-46D1-872F-2453A7C1A962}"/>
    <cellStyle name="Normal 6 3 2 4 2 2 3" xfId="1489" xr:uid="{7BECC99D-EF53-481B-A9AC-0475580D379F}"/>
    <cellStyle name="Normal 6 3 2 4 2 3" xfId="1490" xr:uid="{A19C7213-4616-4084-8A48-5A6144773E19}"/>
    <cellStyle name="Normal 6 3 2 4 2 3 2" xfId="1491" xr:uid="{0AD91D46-082B-4F56-857C-A7DD68794F2E}"/>
    <cellStyle name="Normal 6 3 2 4 2 4" xfId="1492" xr:uid="{8A606E56-1125-42AD-A018-7B13CB9D737C}"/>
    <cellStyle name="Normal 6 3 2 4 3" xfId="617" xr:uid="{DE937A3A-935E-4E4C-81C8-4957DDDA470D}"/>
    <cellStyle name="Normal 6 3 2 4 3 2" xfId="1493" xr:uid="{C99A7AA3-1D57-452E-AE69-D4D9FB73CE85}"/>
    <cellStyle name="Normal 6 3 2 4 3 2 2" xfId="1494" xr:uid="{5A2C641E-2968-4FD8-AF55-EF721051778D}"/>
    <cellStyle name="Normal 6 3 2 4 3 3" xfId="1495" xr:uid="{427AAF62-E169-4292-985E-D27BED10BD4B}"/>
    <cellStyle name="Normal 6 3 2 4 4" xfId="1496" xr:uid="{7FD330EC-0166-411A-9DDA-384DD36F19AE}"/>
    <cellStyle name="Normal 6 3 2 4 4 2" xfId="1497" xr:uid="{FF9F7C6E-44D9-4039-AD14-622CF9EE4FB5}"/>
    <cellStyle name="Normal 6 3 2 4 5" xfId="1498" xr:uid="{87AB200C-D93C-40DF-A439-F74CB6701834}"/>
    <cellStyle name="Normal 6 3 2 5" xfId="325" xr:uid="{55A52013-FEC2-449C-99CD-8AA089FA885C}"/>
    <cellStyle name="Normal 6 3 2 5 2" xfId="618" xr:uid="{B7ED7ECD-BB59-4048-B227-D4954BCA6177}"/>
    <cellStyle name="Normal 6 3 2 5 2 2" xfId="1499" xr:uid="{CE346C87-35EC-4535-8A34-204E9CE54A51}"/>
    <cellStyle name="Normal 6 3 2 5 2 2 2" xfId="1500" xr:uid="{97BFB36E-7064-4DFC-8436-74A19533B28B}"/>
    <cellStyle name="Normal 6 3 2 5 2 3" xfId="1501" xr:uid="{122D2A00-17AC-4479-804C-491FF1FBBFDC}"/>
    <cellStyle name="Normal 6 3 2 5 3" xfId="1502" xr:uid="{643E677F-E7D1-41D8-9840-BADAD5BDA703}"/>
    <cellStyle name="Normal 6 3 2 5 3 2" xfId="1503" xr:uid="{6DBACB2F-ED8A-4191-A5C6-AF228A18BF8E}"/>
    <cellStyle name="Normal 6 3 2 5 4" xfId="1504" xr:uid="{482AE800-C120-40C2-ACAE-1672969AF332}"/>
    <cellStyle name="Normal 6 3 2 6" xfId="619" xr:uid="{A0A38EAC-763F-48B7-A2E5-69FF6C984060}"/>
    <cellStyle name="Normal 6 3 2 6 2" xfId="1505" xr:uid="{18419C8B-0027-4261-83D3-53FD96A35D9D}"/>
    <cellStyle name="Normal 6 3 2 6 2 2" xfId="1506" xr:uid="{2AA2E314-4FF7-4917-8166-8294E93B395D}"/>
    <cellStyle name="Normal 6 3 2 6 3" xfId="1507" xr:uid="{D4599A28-56FC-4FC7-BEB6-4A31329365C5}"/>
    <cellStyle name="Normal 6 3 2 6 4" xfId="3140" xr:uid="{8D9EA0E1-8620-4251-8D7E-CAE5001D2BEE}"/>
    <cellStyle name="Normal 6 3 2 7" xfId="1508" xr:uid="{DC5BE8E3-2AB5-4A66-A0C8-B022FDCDF788}"/>
    <cellStyle name="Normal 6 3 2 7 2" xfId="1509" xr:uid="{7839E59D-6F27-4BEE-9CEA-4A01437FBB8D}"/>
    <cellStyle name="Normal 6 3 2 8" xfId="1510" xr:uid="{E7BCAB61-42E0-44A3-8C36-1D44B1B806A0}"/>
    <cellStyle name="Normal 6 3 2 9" xfId="3141" xr:uid="{5A4381AB-6690-4767-9768-6CC158091601}"/>
    <cellStyle name="Normal 6 3 3" xfId="114" xr:uid="{3538FB5A-9577-4967-8EF3-98F6EEE8486B}"/>
    <cellStyle name="Normal 6 3 3 2" xfId="115" xr:uid="{AC7C940C-141C-4481-91B1-F5C0DEC452A7}"/>
    <cellStyle name="Normal 6 3 3 2 2" xfId="620" xr:uid="{90AB5D67-58E9-48B4-8C08-E109FE1E43BA}"/>
    <cellStyle name="Normal 6 3 3 2 2 2" xfId="621" xr:uid="{635D23A3-4419-441E-9612-6D5CE0A91D57}"/>
    <cellStyle name="Normal 6 3 3 2 2 2 2" xfId="1511" xr:uid="{DC02FE54-CE3C-4677-8B05-F33D1AB55FDA}"/>
    <cellStyle name="Normal 6 3 3 2 2 2 2 2" xfId="1512" xr:uid="{D70ECFC8-F4D0-48A3-A69B-3AF698FC2FA5}"/>
    <cellStyle name="Normal 6 3 3 2 2 2 3" xfId="1513" xr:uid="{B1F973F3-D085-4E99-A3A0-C2AB69A34153}"/>
    <cellStyle name="Normal 6 3 3 2 2 3" xfId="1514" xr:uid="{E6BE349F-7B6C-41C8-B711-745BE389A89B}"/>
    <cellStyle name="Normal 6 3 3 2 2 3 2" xfId="1515" xr:uid="{DE66BBE4-E26A-4711-8B73-41614F6EAF10}"/>
    <cellStyle name="Normal 6 3 3 2 2 4" xfId="1516" xr:uid="{47FDACDE-4D09-4327-BA50-91D3735ABE1A}"/>
    <cellStyle name="Normal 6 3 3 2 3" xfId="622" xr:uid="{FA6FB7E2-A6A1-42FC-B910-BCA7E258F4CA}"/>
    <cellStyle name="Normal 6 3 3 2 3 2" xfId="1517" xr:uid="{C7194315-03E2-45CD-8175-C3952E4DEA5B}"/>
    <cellStyle name="Normal 6 3 3 2 3 2 2" xfId="1518" xr:uid="{303DA754-AF56-4251-B17A-9D661FF951A0}"/>
    <cellStyle name="Normal 6 3 3 2 3 3" xfId="1519" xr:uid="{029E1062-55E9-444E-81A9-908B07872DD7}"/>
    <cellStyle name="Normal 6 3 3 2 3 4" xfId="3142" xr:uid="{56E67635-3D28-4FBB-BDDC-C57658DCB52D}"/>
    <cellStyle name="Normal 6 3 3 2 4" xfId="1520" xr:uid="{D5AAA07D-0C0D-4042-A9A7-9056C6FF1C9A}"/>
    <cellStyle name="Normal 6 3 3 2 4 2" xfId="1521" xr:uid="{AC67E037-9BFC-45D5-AC5D-E406349D5EA6}"/>
    <cellStyle name="Normal 6 3 3 2 5" xfId="1522" xr:uid="{3CA7F756-3115-4A13-A33D-9A20FDE15F3D}"/>
    <cellStyle name="Normal 6 3 3 2 6" xfId="3143" xr:uid="{819401C3-9413-41B6-834A-8DF2C93E855E}"/>
    <cellStyle name="Normal 6 3 3 3" xfId="326" xr:uid="{9A2DC973-DAA2-422B-AFC5-EDC7C7E6F481}"/>
    <cellStyle name="Normal 6 3 3 3 2" xfId="623" xr:uid="{416EF161-3D30-47D5-9D9F-007F6240FE36}"/>
    <cellStyle name="Normal 6 3 3 3 2 2" xfId="624" xr:uid="{2601DA9E-5970-43DB-83E3-634F75D42DE5}"/>
    <cellStyle name="Normal 6 3 3 3 2 2 2" xfId="1523" xr:uid="{4759F9E4-3C0B-46E7-A49C-EDEE18AE7BCD}"/>
    <cellStyle name="Normal 6 3 3 3 2 2 2 2" xfId="1524" xr:uid="{429B7A49-6115-44BD-974B-2B27E957E70A}"/>
    <cellStyle name="Normal 6 3 3 3 2 2 3" xfId="1525" xr:uid="{78DD1BAF-2E64-4053-BAAC-FC8F76976576}"/>
    <cellStyle name="Normal 6 3 3 3 2 3" xfId="1526" xr:uid="{33F4EF12-EBA8-4B9F-851B-15CC0BA135B5}"/>
    <cellStyle name="Normal 6 3 3 3 2 3 2" xfId="1527" xr:uid="{46A8C227-5163-4075-97DA-3696CDE91F9C}"/>
    <cellStyle name="Normal 6 3 3 3 2 4" xfId="1528" xr:uid="{0209724E-705A-49A1-B47C-85FD77102606}"/>
    <cellStyle name="Normal 6 3 3 3 3" xfId="625" xr:uid="{FEFA54B7-5472-48DD-A806-6ADB3DE084FE}"/>
    <cellStyle name="Normal 6 3 3 3 3 2" xfId="1529" xr:uid="{3B95B445-1F4B-4A61-B5F3-399B6BF45390}"/>
    <cellStyle name="Normal 6 3 3 3 3 2 2" xfId="1530" xr:uid="{CDA7D1EB-87B0-471C-8F59-6684653BCCBB}"/>
    <cellStyle name="Normal 6 3 3 3 3 3" xfId="1531" xr:uid="{9F14219A-A854-48E0-A45F-91F958227F71}"/>
    <cellStyle name="Normal 6 3 3 3 4" xfId="1532" xr:uid="{2D75CAC6-8412-4E11-A24E-0CD72A2FBF73}"/>
    <cellStyle name="Normal 6 3 3 3 4 2" xfId="1533" xr:uid="{4B553C47-2F16-496B-8999-1F2674DD2FF4}"/>
    <cellStyle name="Normal 6 3 3 3 5" xfId="1534" xr:uid="{D10182D2-7280-433D-8F80-42292D12D829}"/>
    <cellStyle name="Normal 6 3 3 4" xfId="327" xr:uid="{9A710164-4F26-41A8-95DC-93B00E9E5FD8}"/>
    <cellStyle name="Normal 6 3 3 4 2" xfId="626" xr:uid="{9D7134F8-8A3F-4818-AE83-BD8669A318B3}"/>
    <cellStyle name="Normal 6 3 3 4 2 2" xfId="1535" xr:uid="{4F884A07-4454-4A18-9772-9C22C232C2A6}"/>
    <cellStyle name="Normal 6 3 3 4 2 2 2" xfId="1536" xr:uid="{462C4C3B-E7EC-484A-B24F-D4C5551E7566}"/>
    <cellStyle name="Normal 6 3 3 4 2 3" xfId="1537" xr:uid="{E0232ED7-3674-44EA-A380-7E9DC850A03B}"/>
    <cellStyle name="Normal 6 3 3 4 3" xfId="1538" xr:uid="{E35A0348-3FDE-4F29-ABF0-32699295674E}"/>
    <cellStyle name="Normal 6 3 3 4 3 2" xfId="1539" xr:uid="{6C4714F1-3DF8-4541-AABE-AFF47E7E18FA}"/>
    <cellStyle name="Normal 6 3 3 4 4" xfId="1540" xr:uid="{5BC6BBF0-0C7A-46EF-A9FA-38056BAFAAFC}"/>
    <cellStyle name="Normal 6 3 3 5" xfId="627" xr:uid="{F210CF78-8EAC-4D9A-B938-4656E8F5BC98}"/>
    <cellStyle name="Normal 6 3 3 5 2" xfId="1541" xr:uid="{746504B5-2160-42A0-8CA7-F0C832CE16E9}"/>
    <cellStyle name="Normal 6 3 3 5 2 2" xfId="1542" xr:uid="{44FED41D-221D-4CB4-AC01-7CE4E8956461}"/>
    <cellStyle name="Normal 6 3 3 5 3" xfId="1543" xr:uid="{AF4271DC-5E57-451C-8223-BA5E4DD13572}"/>
    <cellStyle name="Normal 6 3 3 5 4" xfId="3144" xr:uid="{2252230C-EB24-4F89-AB78-C600AF55AF26}"/>
    <cellStyle name="Normal 6 3 3 6" xfId="1544" xr:uid="{AD1AD962-BD8F-4F42-9C71-4A25495F14AB}"/>
    <cellStyle name="Normal 6 3 3 6 2" xfId="1545" xr:uid="{AF4FB931-06E9-41E7-AA20-F28BFD4472BE}"/>
    <cellStyle name="Normal 6 3 3 7" xfId="1546" xr:uid="{312A2DA3-AAF3-4774-AB70-A0DEF841F52E}"/>
    <cellStyle name="Normal 6 3 3 8" xfId="3145" xr:uid="{EA75C972-F684-4FB2-9755-08679058A395}"/>
    <cellStyle name="Normal 6 3 4" xfId="116" xr:uid="{69115134-079A-43DE-AFBD-3E8EFCB4D5E4}"/>
    <cellStyle name="Normal 6 3 4 2" xfId="447" xr:uid="{7DE1DFF6-EC68-47CB-A67A-C45C479040DE}"/>
    <cellStyle name="Normal 6 3 4 2 2" xfId="628" xr:uid="{4A74F48A-7494-44BD-A413-274C01AD46C0}"/>
    <cellStyle name="Normal 6 3 4 2 2 2" xfId="1547" xr:uid="{39F242A5-F660-470C-B2BB-3D7F675BC4A7}"/>
    <cellStyle name="Normal 6 3 4 2 2 2 2" xfId="1548" xr:uid="{B362DDE4-382C-4E9B-AC4A-DC29B51353D8}"/>
    <cellStyle name="Normal 6 3 4 2 2 3" xfId="1549" xr:uid="{21B6D69D-560F-4525-BDBA-25D11F1B08F2}"/>
    <cellStyle name="Normal 6 3 4 2 2 4" xfId="3146" xr:uid="{ABF9B2D8-740D-41B8-90A6-405ED0A50817}"/>
    <cellStyle name="Normal 6 3 4 2 3" xfId="1550" xr:uid="{A6B37A4D-7FF3-40D9-96CB-A10CA9245A1A}"/>
    <cellStyle name="Normal 6 3 4 2 3 2" xfId="1551" xr:uid="{C428DB05-6ECD-489A-9183-5879664622D8}"/>
    <cellStyle name="Normal 6 3 4 2 4" xfId="1552" xr:uid="{48E88B73-5B60-4E37-9E4A-E9A1F7B52A83}"/>
    <cellStyle name="Normal 6 3 4 2 5" xfId="3147" xr:uid="{8E7628F2-1B32-485F-A11D-32BB0F2F468D}"/>
    <cellStyle name="Normal 6 3 4 3" xfId="629" xr:uid="{552394A9-E04D-40D4-B432-77BDE5C02610}"/>
    <cellStyle name="Normal 6 3 4 3 2" xfId="1553" xr:uid="{C24DB937-F4C6-4BA5-ADF8-42467F93AF27}"/>
    <cellStyle name="Normal 6 3 4 3 2 2" xfId="1554" xr:uid="{5EEB40E7-2BDC-4749-BE09-2441B3CB715A}"/>
    <cellStyle name="Normal 6 3 4 3 3" xfId="1555" xr:uid="{015E16DA-360F-42EA-B884-A94B1B73F137}"/>
    <cellStyle name="Normal 6 3 4 3 4" xfId="3148" xr:uid="{2CFF306A-3F7D-4BEC-A1BB-1400C3C3DDF9}"/>
    <cellStyle name="Normal 6 3 4 4" xfId="1556" xr:uid="{8ECA7CC5-3FD1-48CA-B351-ADB056A03F7C}"/>
    <cellStyle name="Normal 6 3 4 4 2" xfId="1557" xr:uid="{59332B50-8A1C-41C1-9EE0-5F57507EE148}"/>
    <cellStyle name="Normal 6 3 4 4 3" xfId="3149" xr:uid="{2F8E4302-E59F-43AD-BCB6-E87BDE3146DB}"/>
    <cellStyle name="Normal 6 3 4 4 4" xfId="3150" xr:uid="{A195E4CF-4849-4214-B345-392037BC40D6}"/>
    <cellStyle name="Normal 6 3 4 5" xfId="1558" xr:uid="{D1EC0E17-A8E5-487D-BB46-7B08628DCA7C}"/>
    <cellStyle name="Normal 6 3 4 6" xfId="3151" xr:uid="{65BC2C5B-0532-4319-A46B-E312141E7344}"/>
    <cellStyle name="Normal 6 3 4 7" xfId="3152" xr:uid="{961EE5B5-69EC-49D5-8D74-612ED087E95D}"/>
    <cellStyle name="Normal 6 3 5" xfId="328" xr:uid="{D02BF352-A797-4086-8A83-E19932334589}"/>
    <cellStyle name="Normal 6 3 5 2" xfId="630" xr:uid="{A40FF080-613A-4AEB-82CB-16720762B422}"/>
    <cellStyle name="Normal 6 3 5 2 2" xfId="631" xr:uid="{BEC0AC54-2D31-47FD-97F5-A15C93EFB0A6}"/>
    <cellStyle name="Normal 6 3 5 2 2 2" xfId="1559" xr:uid="{B1C45349-4332-407D-8931-139DA0379D3F}"/>
    <cellStyle name="Normal 6 3 5 2 2 2 2" xfId="1560" xr:uid="{BF5F6E2F-3CBD-49E1-AEA5-9AABEEB4D898}"/>
    <cellStyle name="Normal 6 3 5 2 2 3" xfId="1561" xr:uid="{A379B43F-6C7D-4C8C-9A33-B255AC6FDFD5}"/>
    <cellStyle name="Normal 6 3 5 2 3" xfId="1562" xr:uid="{F28DCDDA-924D-4327-8142-97B57570EB01}"/>
    <cellStyle name="Normal 6 3 5 2 3 2" xfId="1563" xr:uid="{A9534419-3FFC-4283-818B-9E0B6F5623E6}"/>
    <cellStyle name="Normal 6 3 5 2 4" xfId="1564" xr:uid="{40B81290-1BE4-4586-B0E3-ED44E4762377}"/>
    <cellStyle name="Normal 6 3 5 3" xfId="632" xr:uid="{7EFD3490-EFD1-4866-916A-C9A306EFB51E}"/>
    <cellStyle name="Normal 6 3 5 3 2" xfId="1565" xr:uid="{BC0317B2-C12F-4A4F-8391-C9273F93FEBE}"/>
    <cellStyle name="Normal 6 3 5 3 2 2" xfId="1566" xr:uid="{3170BA0C-9C11-4DEA-9274-023B072FFFFD}"/>
    <cellStyle name="Normal 6 3 5 3 3" xfId="1567" xr:uid="{AF267433-9944-447E-93B3-5D1CD0BABE7F}"/>
    <cellStyle name="Normal 6 3 5 3 4" xfId="3153" xr:uid="{614D7045-FC8B-4970-B78E-7BAA979319FF}"/>
    <cellStyle name="Normal 6 3 5 4" xfId="1568" xr:uid="{B13BA0D2-1DC0-4A23-BC81-F676AA61F602}"/>
    <cellStyle name="Normal 6 3 5 4 2" xfId="1569" xr:uid="{0324FB30-1B42-423E-B2D9-6524993953B3}"/>
    <cellStyle name="Normal 6 3 5 5" xfId="1570" xr:uid="{3C8F7C6D-75E7-4F48-A2C3-3C95EA42923D}"/>
    <cellStyle name="Normal 6 3 5 6" xfId="3154" xr:uid="{7E58C942-49AD-40BC-8E42-5A726ED42879}"/>
    <cellStyle name="Normal 6 3 6" xfId="329" xr:uid="{F4526ED2-F50D-4C90-9002-34024D586641}"/>
    <cellStyle name="Normal 6 3 6 2" xfId="633" xr:uid="{7176DDD9-6B10-47A2-A3DE-4681CDDFA966}"/>
    <cellStyle name="Normal 6 3 6 2 2" xfId="1571" xr:uid="{A920A55C-4A1C-4191-BE15-B3879718873A}"/>
    <cellStyle name="Normal 6 3 6 2 2 2" xfId="1572" xr:uid="{4CB59CBE-5AC7-4AF3-B9B9-F9C3C5783C0F}"/>
    <cellStyle name="Normal 6 3 6 2 3" xfId="1573" xr:uid="{18717D14-5A21-44E1-8573-4A5CCE87847A}"/>
    <cellStyle name="Normal 6 3 6 2 4" xfId="3155" xr:uid="{B2DCD6AE-00EF-4028-BA3B-30D105CDA5F5}"/>
    <cellStyle name="Normal 6 3 6 3" xfId="1574" xr:uid="{6B9A1B0F-37A9-461B-A950-A1FF172BCBA7}"/>
    <cellStyle name="Normal 6 3 6 3 2" xfId="1575" xr:uid="{FFD8FEE4-F57E-475E-814C-D88975259587}"/>
    <cellStyle name="Normal 6 3 6 4" xfId="1576" xr:uid="{AACDED7A-744A-47D5-92DD-F915B26F7E58}"/>
    <cellStyle name="Normal 6 3 6 5" xfId="3156" xr:uid="{15A8D66E-86BF-439B-9C43-770D881D4A11}"/>
    <cellStyle name="Normal 6 3 7" xfId="634" xr:uid="{E784835C-0DAC-4D8B-BD68-BA0DD1DEAC3A}"/>
    <cellStyle name="Normal 6 3 7 2" xfId="1577" xr:uid="{28073561-05F1-433A-A209-914FF8E30810}"/>
    <cellStyle name="Normal 6 3 7 2 2" xfId="1578" xr:uid="{513D817D-817D-43E7-B64C-56EBCB4B576C}"/>
    <cellStyle name="Normal 6 3 7 3" xfId="1579" xr:uid="{FF75B2C7-3366-4749-B007-EC1BBDA125A5}"/>
    <cellStyle name="Normal 6 3 7 4" xfId="3157" xr:uid="{AABD3CE4-997D-468D-AAE9-0A1781B49B32}"/>
    <cellStyle name="Normal 6 3 8" xfId="1580" xr:uid="{56E333FD-936A-4925-8C47-A2D1DEA4BABB}"/>
    <cellStyle name="Normal 6 3 8 2" xfId="1581" xr:uid="{CF0B9B35-B325-485A-997C-F0826797E7DC}"/>
    <cellStyle name="Normal 6 3 8 3" xfId="3158" xr:uid="{12306B11-92BA-4E2A-8687-A10E28117021}"/>
    <cellStyle name="Normal 6 3 8 4" xfId="3159" xr:uid="{11E53DB8-5BA9-4681-AAB2-7EAA05920807}"/>
    <cellStyle name="Normal 6 3 9" xfId="1582" xr:uid="{5BC7D342-C30F-4E3F-9C69-74A06D4C8AD1}"/>
    <cellStyle name="Normal 6 3 9 2" xfId="4718" xr:uid="{3B0F8D65-6CC7-421E-9D49-10FCDC934D73}"/>
    <cellStyle name="Normal 6 4" xfId="117" xr:uid="{3D5C2705-0215-4871-9C25-E131D9031CFD}"/>
    <cellStyle name="Normal 6 4 10" xfId="3160" xr:uid="{B2D8760E-66D2-48D4-A388-3B9C96434909}"/>
    <cellStyle name="Normal 6 4 11" xfId="3161" xr:uid="{B46B7B4C-885A-4477-824B-2DF6C2C4FF5D}"/>
    <cellStyle name="Normal 6 4 2" xfId="118" xr:uid="{A1CA8F57-5CCA-4956-B6A1-F71B7541AF17}"/>
    <cellStyle name="Normal 6 4 2 2" xfId="119" xr:uid="{C52A54C8-8865-43FB-B89B-C10F6C9C925F}"/>
    <cellStyle name="Normal 6 4 2 2 2" xfId="330" xr:uid="{43A62231-6B1C-4FC3-9B09-69B99C6891ED}"/>
    <cellStyle name="Normal 6 4 2 2 2 2" xfId="635" xr:uid="{C1126ED4-7F00-49CB-A423-0A5FB9AB1D87}"/>
    <cellStyle name="Normal 6 4 2 2 2 2 2" xfId="1583" xr:uid="{E885463D-94C8-4453-A712-BFD123F7A2C3}"/>
    <cellStyle name="Normal 6 4 2 2 2 2 2 2" xfId="1584" xr:uid="{AABD98E5-2456-43F5-A906-8C3135E8D21F}"/>
    <cellStyle name="Normal 6 4 2 2 2 2 3" xfId="1585" xr:uid="{92FC67F0-D6F0-46F2-8DD4-7D791C4357CB}"/>
    <cellStyle name="Normal 6 4 2 2 2 2 4" xfId="3162" xr:uid="{F5403B44-ED83-42B1-B483-83CD7049B876}"/>
    <cellStyle name="Normal 6 4 2 2 2 3" xfId="1586" xr:uid="{7BC6A7A1-E550-4D49-8F5A-D8FB6BD3E1F2}"/>
    <cellStyle name="Normal 6 4 2 2 2 3 2" xfId="1587" xr:uid="{C34A27A8-88B9-42C3-B783-E99A54BE04C3}"/>
    <cellStyle name="Normal 6 4 2 2 2 3 3" xfId="3163" xr:uid="{732829BF-1E49-4C1A-BF95-9924D2452BC9}"/>
    <cellStyle name="Normal 6 4 2 2 2 3 4" xfId="3164" xr:uid="{BBB0609B-0BA9-47E3-B2F2-4A6AD4005500}"/>
    <cellStyle name="Normal 6 4 2 2 2 4" xfId="1588" xr:uid="{23381BE7-C226-4114-8AE1-219C6B7F36D3}"/>
    <cellStyle name="Normal 6 4 2 2 2 5" xfId="3165" xr:uid="{64A81ED4-3BD5-416B-A440-DBACA3D6AD13}"/>
    <cellStyle name="Normal 6 4 2 2 2 6" xfId="3166" xr:uid="{A301195C-4D58-49BA-AF08-EEC22A642916}"/>
    <cellStyle name="Normal 6 4 2 2 3" xfId="636" xr:uid="{45230FC5-C7F6-44B1-9A77-B4EB3E892D7F}"/>
    <cellStyle name="Normal 6 4 2 2 3 2" xfId="1589" xr:uid="{4FCE822C-2371-4141-A90A-F4A209A52C82}"/>
    <cellStyle name="Normal 6 4 2 2 3 2 2" xfId="1590" xr:uid="{A7079E5B-51DE-42F1-8713-FFD28A3BEDA4}"/>
    <cellStyle name="Normal 6 4 2 2 3 2 3" xfId="3167" xr:uid="{9E5549E2-6763-4EE6-9F91-1C58E27DD8F5}"/>
    <cellStyle name="Normal 6 4 2 2 3 2 4" xfId="3168" xr:uid="{CB73AA0D-0635-4579-A1D8-1662C2AA913E}"/>
    <cellStyle name="Normal 6 4 2 2 3 3" xfId="1591" xr:uid="{56E38818-41B8-4C1B-8A49-CDD3A637DC47}"/>
    <cellStyle name="Normal 6 4 2 2 3 4" xfId="3169" xr:uid="{A6395ADA-BC04-4E2E-AF3E-A1A72C3C0DCB}"/>
    <cellStyle name="Normal 6 4 2 2 3 5" xfId="3170" xr:uid="{1A41E755-35A4-41BE-B110-BE05C0293637}"/>
    <cellStyle name="Normal 6 4 2 2 4" xfId="1592" xr:uid="{255B32E5-2AD0-4846-82BB-8BFF2A22A4B4}"/>
    <cellStyle name="Normal 6 4 2 2 4 2" xfId="1593" xr:uid="{D699F92D-FACF-4019-8EF9-D24FDA016F89}"/>
    <cellStyle name="Normal 6 4 2 2 4 3" xfId="3171" xr:uid="{158038EB-E886-47C1-8636-5349440A92CC}"/>
    <cellStyle name="Normal 6 4 2 2 4 4" xfId="3172" xr:uid="{CD87CCEB-6254-4449-AE5E-4D6B76FE3B06}"/>
    <cellStyle name="Normal 6 4 2 2 5" xfId="1594" xr:uid="{FEB31FDD-1421-4F43-9832-E6EE937CC745}"/>
    <cellStyle name="Normal 6 4 2 2 5 2" xfId="3173" xr:uid="{0604790F-4747-45BA-9E75-E8AAC90F502B}"/>
    <cellStyle name="Normal 6 4 2 2 5 3" xfId="3174" xr:uid="{CCF17678-FBFC-4690-A2D3-827CFA4A10A6}"/>
    <cellStyle name="Normal 6 4 2 2 5 4" xfId="3175" xr:uid="{E1A438EA-25D6-4972-BC30-A6FA525D909D}"/>
    <cellStyle name="Normal 6 4 2 2 6" xfId="3176" xr:uid="{D1071E51-8F5E-4BC7-8989-CA08C8992928}"/>
    <cellStyle name="Normal 6 4 2 2 7" xfId="3177" xr:uid="{7A01E241-2CA9-423E-8C40-22D0745B02AB}"/>
    <cellStyle name="Normal 6 4 2 2 8" xfId="3178" xr:uid="{06C1DE12-0C52-4D55-B3BF-6D43AD841AFD}"/>
    <cellStyle name="Normal 6 4 2 3" xfId="331" xr:uid="{D2AEBBBF-F070-46C2-96CA-482BF1B179ED}"/>
    <cellStyle name="Normal 6 4 2 3 2" xfId="637" xr:uid="{EDF9F845-20DB-4D2A-9947-D50BB0B68BAD}"/>
    <cellStyle name="Normal 6 4 2 3 2 2" xfId="638" xr:uid="{71E6E796-ED08-4778-AFB7-792FFFBA30AC}"/>
    <cellStyle name="Normal 6 4 2 3 2 2 2" xfId="1595" xr:uid="{6BD16D99-5278-48A3-9156-D09184C71817}"/>
    <cellStyle name="Normal 6 4 2 3 2 2 2 2" xfId="1596" xr:uid="{60C382F7-8F01-46E4-A1E0-9445B102E61C}"/>
    <cellStyle name="Normal 6 4 2 3 2 2 3" xfId="1597" xr:uid="{B522877D-3EBD-4C00-8E58-8661A06277EF}"/>
    <cellStyle name="Normal 6 4 2 3 2 3" xfId="1598" xr:uid="{914ECD40-6FBA-4E4C-98B3-6D7B8AC91AD3}"/>
    <cellStyle name="Normal 6 4 2 3 2 3 2" xfId="1599" xr:uid="{805C11AE-3FDF-44B7-A867-8D125DD272A3}"/>
    <cellStyle name="Normal 6 4 2 3 2 4" xfId="1600" xr:uid="{1D034DEC-77C6-4FFE-B530-77E68DA6D6A6}"/>
    <cellStyle name="Normal 6 4 2 3 3" xfId="639" xr:uid="{8FF8314F-9F7E-4852-9F28-198329812F7E}"/>
    <cellStyle name="Normal 6 4 2 3 3 2" xfId="1601" xr:uid="{B825D20A-1CF9-411A-BA6D-E1F6B0FDEBB6}"/>
    <cellStyle name="Normal 6 4 2 3 3 2 2" xfId="1602" xr:uid="{69284DE5-40AF-4893-AC06-1179455982E8}"/>
    <cellStyle name="Normal 6 4 2 3 3 3" xfId="1603" xr:uid="{82DB27C1-4472-4B25-881A-64D6566B8C9E}"/>
    <cellStyle name="Normal 6 4 2 3 3 4" xfId="3179" xr:uid="{0BA06DAE-2945-4EB7-9D24-ED61EAF26644}"/>
    <cellStyle name="Normal 6 4 2 3 4" xfId="1604" xr:uid="{20E62FF5-48BD-40A2-BD9D-76A817EC2C59}"/>
    <cellStyle name="Normal 6 4 2 3 4 2" xfId="1605" xr:uid="{D2CEADC5-BB29-40B0-A9CC-A7B3CBD5EB28}"/>
    <cellStyle name="Normal 6 4 2 3 5" xfId="1606" xr:uid="{BDA67C17-4511-4DA8-AD8C-4CCF13B603B3}"/>
    <cellStyle name="Normal 6 4 2 3 6" xfId="3180" xr:uid="{5AE04A4A-01DE-46FA-8582-705DA1B50352}"/>
    <cellStyle name="Normal 6 4 2 4" xfId="332" xr:uid="{7F171B11-FC3C-4C37-8B30-95BCAEF30CA7}"/>
    <cellStyle name="Normal 6 4 2 4 2" xfId="640" xr:uid="{CC6A307D-C4DB-49BC-8C76-F3C936E9B7AD}"/>
    <cellStyle name="Normal 6 4 2 4 2 2" xfId="1607" xr:uid="{9A584658-F0D7-4189-9CF1-1BC10F0CE06B}"/>
    <cellStyle name="Normal 6 4 2 4 2 2 2" xfId="1608" xr:uid="{1B0C6391-F918-491C-BA0E-20D0849560DC}"/>
    <cellStyle name="Normal 6 4 2 4 2 3" xfId="1609" xr:uid="{A44962F7-2348-4411-A872-704D94690A0E}"/>
    <cellStyle name="Normal 6 4 2 4 2 4" xfId="3181" xr:uid="{92F97E83-01D3-4694-8093-CD9363D276F3}"/>
    <cellStyle name="Normal 6 4 2 4 3" xfId="1610" xr:uid="{9CCA1B59-63FC-4F48-95CE-3573E42AA784}"/>
    <cellStyle name="Normal 6 4 2 4 3 2" xfId="1611" xr:uid="{8DFD2888-DF21-4E29-BA12-0E0764F29221}"/>
    <cellStyle name="Normal 6 4 2 4 4" xfId="1612" xr:uid="{B6949784-6B7E-4C34-97AF-1E341E578749}"/>
    <cellStyle name="Normal 6 4 2 4 5" xfId="3182" xr:uid="{32547297-7D22-4E1E-A727-DE4B29CF180C}"/>
    <cellStyle name="Normal 6 4 2 5" xfId="333" xr:uid="{B558BCE6-E35D-454C-A23D-6636A4B513F9}"/>
    <cellStyle name="Normal 6 4 2 5 2" xfId="1613" xr:uid="{6C1513A1-AA02-41D5-81F8-DF69443E317A}"/>
    <cellStyle name="Normal 6 4 2 5 2 2" xfId="1614" xr:uid="{A85BB40D-71CA-40C6-BDA4-F01B8A4AFA4E}"/>
    <cellStyle name="Normal 6 4 2 5 3" xfId="1615" xr:uid="{E5C068F8-3D87-4DD1-ACA0-739360D4102F}"/>
    <cellStyle name="Normal 6 4 2 5 4" xfId="3183" xr:uid="{EC77A2C6-A007-4E2C-977F-3D293FD4D5E6}"/>
    <cellStyle name="Normal 6 4 2 6" xfId="1616" xr:uid="{76AB5D78-F5EE-4101-A67B-2CDF5FF145E3}"/>
    <cellStyle name="Normal 6 4 2 6 2" xfId="1617" xr:uid="{E49388C0-799D-4796-88CF-CD67AF8F9C52}"/>
    <cellStyle name="Normal 6 4 2 6 3" xfId="3184" xr:uid="{2EA6BFB4-9CB1-45ED-92CC-215633CB9F83}"/>
    <cellStyle name="Normal 6 4 2 6 4" xfId="3185" xr:uid="{61CFE033-86F9-4977-8015-3D9EEF1A699D}"/>
    <cellStyle name="Normal 6 4 2 7" xfId="1618" xr:uid="{0DA01CFC-9A27-4E4B-BCED-9EBEA1E59A1B}"/>
    <cellStyle name="Normal 6 4 2 8" xfId="3186" xr:uid="{D2555C1C-634D-4E98-9ABC-1712D123D914}"/>
    <cellStyle name="Normal 6 4 2 9" xfId="3187" xr:uid="{C9233DB9-425D-4CDE-A5EE-E55BB3900301}"/>
    <cellStyle name="Normal 6 4 3" xfId="120" xr:uid="{C62E5C4D-74F7-49D9-9FEF-A55D209AB7E3}"/>
    <cellStyle name="Normal 6 4 3 2" xfId="121" xr:uid="{A2D56FAE-8ADA-4136-8C0F-80E09C39EBF2}"/>
    <cellStyle name="Normal 6 4 3 2 2" xfId="641" xr:uid="{AEFD4849-C3FC-44C8-9823-8E1678CB65F5}"/>
    <cellStyle name="Normal 6 4 3 2 2 2" xfId="1619" xr:uid="{D4D59E56-BA03-4A7C-85AF-52ADB0F8B4C4}"/>
    <cellStyle name="Normal 6 4 3 2 2 2 2" xfId="1620" xr:uid="{56B8A60A-0455-44D8-8FE4-6564BA0CBDA2}"/>
    <cellStyle name="Normal 6 4 3 2 2 2 2 2" xfId="4476" xr:uid="{06210EA1-EBCA-4462-B09C-79BA9CA5BA9B}"/>
    <cellStyle name="Normal 6 4 3 2 2 2 3" xfId="4477" xr:uid="{02D768E1-B417-4525-97A1-276FFBCFDECF}"/>
    <cellStyle name="Normal 6 4 3 2 2 3" xfId="1621" xr:uid="{8975F5B2-0664-498F-8752-89CE78B6A354}"/>
    <cellStyle name="Normal 6 4 3 2 2 3 2" xfId="4478" xr:uid="{507B7EFF-1C53-4242-BE0E-0B7F256946E1}"/>
    <cellStyle name="Normal 6 4 3 2 2 4" xfId="3188" xr:uid="{5A8BFF42-3AC8-4711-8E59-6D19F5C43F53}"/>
    <cellStyle name="Normal 6 4 3 2 3" xfId="1622" xr:uid="{A6DDC004-B9D7-41CB-92C1-87B500492C02}"/>
    <cellStyle name="Normal 6 4 3 2 3 2" xfId="1623" xr:uid="{E2E37846-FF5B-4ECA-879B-B8F0AA75CB21}"/>
    <cellStyle name="Normal 6 4 3 2 3 2 2" xfId="4479" xr:uid="{706F9706-79D0-4EA7-804C-B38823C5D9DF}"/>
    <cellStyle name="Normal 6 4 3 2 3 3" xfId="3189" xr:uid="{90AA3464-F5A3-4386-AB29-3BC86913E76E}"/>
    <cellStyle name="Normal 6 4 3 2 3 4" xfId="3190" xr:uid="{705ACEE1-5E34-4DAD-A145-161A32F499CA}"/>
    <cellStyle name="Normal 6 4 3 2 4" xfId="1624" xr:uid="{88C7D948-8F4E-4261-B717-2D45D39821CA}"/>
    <cellStyle name="Normal 6 4 3 2 4 2" xfId="4480" xr:uid="{75167ACE-1DE7-4A08-8A1A-419272AD8335}"/>
    <cellStyle name="Normal 6 4 3 2 5" xfId="3191" xr:uid="{73DB0F66-AE40-4060-BF02-278C7613E6CC}"/>
    <cellStyle name="Normal 6 4 3 2 6" xfId="3192" xr:uid="{7B20E1E7-51D9-4F1A-BF30-887921577196}"/>
    <cellStyle name="Normal 6 4 3 3" xfId="334" xr:uid="{F2169740-A503-463A-9506-26F274C0ABA4}"/>
    <cellStyle name="Normal 6 4 3 3 2" xfId="1625" xr:uid="{906BE809-9F52-4970-9D5E-C614AA56BB9B}"/>
    <cellStyle name="Normal 6 4 3 3 2 2" xfId="1626" xr:uid="{9D979276-81BA-4577-BF0D-4A2DC6305C38}"/>
    <cellStyle name="Normal 6 4 3 3 2 2 2" xfId="4481" xr:uid="{41898A42-7416-43C8-81FD-33DDFD7ABF92}"/>
    <cellStyle name="Normal 6 4 3 3 2 3" xfId="3193" xr:uid="{AF3C92A9-C248-45BD-A5E1-6EDFEE5D825B}"/>
    <cellStyle name="Normal 6 4 3 3 2 4" xfId="3194" xr:uid="{D980B786-7C55-45AE-B615-ACE6B425A97E}"/>
    <cellStyle name="Normal 6 4 3 3 3" xfId="1627" xr:uid="{03FB4CE2-0F8C-4A5A-9837-004D45EB99BD}"/>
    <cellStyle name="Normal 6 4 3 3 3 2" xfId="4482" xr:uid="{3FFEA6C4-BCF3-47FC-8210-A321FD7063DB}"/>
    <cellStyle name="Normal 6 4 3 3 4" xfId="3195" xr:uid="{39559DA6-30BA-4786-8ACE-DFFD3C4BD896}"/>
    <cellStyle name="Normal 6 4 3 3 5" xfId="3196" xr:uid="{7BE02C63-1662-4878-BB64-EA9BDE036A96}"/>
    <cellStyle name="Normal 6 4 3 4" xfId="1628" xr:uid="{AA3CC603-F908-43B4-ACF3-6FA2A5FA3BF8}"/>
    <cellStyle name="Normal 6 4 3 4 2" xfId="1629" xr:uid="{71868414-CC9C-41E6-8E33-E77FFD8BA157}"/>
    <cellStyle name="Normal 6 4 3 4 2 2" xfId="4483" xr:uid="{B3A550ED-BB24-471D-A031-8682D7AD7F9B}"/>
    <cellStyle name="Normal 6 4 3 4 3" xfId="3197" xr:uid="{F99D5134-1546-45A6-A4A8-8C287B9C690E}"/>
    <cellStyle name="Normal 6 4 3 4 4" xfId="3198" xr:uid="{F98645F8-C914-4F1D-A48B-62447398DD24}"/>
    <cellStyle name="Normal 6 4 3 5" xfId="1630" xr:uid="{C06E465F-5971-4D5E-A8B2-BFF2B2390016}"/>
    <cellStyle name="Normal 6 4 3 5 2" xfId="3199" xr:uid="{1972B8FE-08A1-4CAA-A6F5-62F1EBC44923}"/>
    <cellStyle name="Normal 6 4 3 5 3" xfId="3200" xr:uid="{38A8814A-E4F5-4AEB-A761-16C1F6D9E125}"/>
    <cellStyle name="Normal 6 4 3 5 4" xfId="3201" xr:uid="{3119D6C5-271E-48AB-A377-58DEEFB996F6}"/>
    <cellStyle name="Normal 6 4 3 6" xfId="3202" xr:uid="{93BF4AB3-733C-4F57-849E-94897829DCC4}"/>
    <cellStyle name="Normal 6 4 3 7" xfId="3203" xr:uid="{7DF25E7A-1079-4A93-9DAA-E840D3C6B075}"/>
    <cellStyle name="Normal 6 4 3 8" xfId="3204" xr:uid="{7991A93B-6046-4861-A525-02277071E9B4}"/>
    <cellStyle name="Normal 6 4 4" xfId="122" xr:uid="{5C5AD4F6-D291-439C-86EA-13DF131EE612}"/>
    <cellStyle name="Normal 6 4 4 2" xfId="642" xr:uid="{E7F14305-B89A-4FEA-9027-6F51E274A77B}"/>
    <cellStyle name="Normal 6 4 4 2 2" xfId="643" xr:uid="{B8E04C3E-0773-49CC-B78B-5CD0710CE899}"/>
    <cellStyle name="Normal 6 4 4 2 2 2" xfId="1631" xr:uid="{CD889220-DEB8-423B-B14C-25D6C4E68ED3}"/>
    <cellStyle name="Normal 6 4 4 2 2 2 2" xfId="1632" xr:uid="{55442F2F-85D7-41A8-BC65-39C131849AC4}"/>
    <cellStyle name="Normal 6 4 4 2 2 3" xfId="1633" xr:uid="{45B2E022-7303-4793-85FE-C258C76788FA}"/>
    <cellStyle name="Normal 6 4 4 2 2 4" xfId="3205" xr:uid="{1508437C-C157-4AEF-B7DC-059A6239F79A}"/>
    <cellStyle name="Normal 6 4 4 2 3" xfId="1634" xr:uid="{110AAA58-18A2-4CF6-ADDE-3EB97377F58F}"/>
    <cellStyle name="Normal 6 4 4 2 3 2" xfId="1635" xr:uid="{198A20F0-E78D-4A0D-8A7C-BD17DECB84AE}"/>
    <cellStyle name="Normal 6 4 4 2 4" xfId="1636" xr:uid="{41440189-F931-4620-BAC4-4A3C252D48AB}"/>
    <cellStyle name="Normal 6 4 4 2 5" xfId="3206" xr:uid="{89AEF3F9-DD51-45CA-BA91-9927E4F5BCE1}"/>
    <cellStyle name="Normal 6 4 4 3" xfId="644" xr:uid="{9B95D0A6-503E-41F2-B3B5-A524D61A6CE3}"/>
    <cellStyle name="Normal 6 4 4 3 2" xfId="1637" xr:uid="{BB463D1F-F4E1-4D8E-A20A-7DE651B39E69}"/>
    <cellStyle name="Normal 6 4 4 3 2 2" xfId="1638" xr:uid="{B2A72BAF-C223-4B1C-BC31-27DE20B11C70}"/>
    <cellStyle name="Normal 6 4 4 3 3" xfId="1639" xr:uid="{0907BEAD-8DE3-4D52-B9F4-642A99F82D5D}"/>
    <cellStyle name="Normal 6 4 4 3 4" xfId="3207" xr:uid="{D618CF39-80E2-4628-A6C9-BF2487620017}"/>
    <cellStyle name="Normal 6 4 4 4" xfId="1640" xr:uid="{83D6BF06-5185-4039-AF86-2F464A1C92C1}"/>
    <cellStyle name="Normal 6 4 4 4 2" xfId="1641" xr:uid="{802E1C99-8CAE-4D5B-8BBA-4F12777EF689}"/>
    <cellStyle name="Normal 6 4 4 4 3" xfId="3208" xr:uid="{A98DF5A7-BDA5-4FEF-A86A-53DF94A7614C}"/>
    <cellStyle name="Normal 6 4 4 4 4" xfId="3209" xr:uid="{7442E708-7DB1-445C-A50B-ABE73DF062DD}"/>
    <cellStyle name="Normal 6 4 4 5" xfId="1642" xr:uid="{6C1AA978-DC9E-4132-84D3-92DC160AC3A9}"/>
    <cellStyle name="Normal 6 4 4 6" xfId="3210" xr:uid="{F9051B89-268C-44FB-A517-6AFF2DF33181}"/>
    <cellStyle name="Normal 6 4 4 7" xfId="3211" xr:uid="{C953D5C1-F640-4762-B00F-12B8A7EAC803}"/>
    <cellStyle name="Normal 6 4 5" xfId="335" xr:uid="{319CFCA7-742B-4945-8FAF-91CCE56FFC93}"/>
    <cellStyle name="Normal 6 4 5 2" xfId="645" xr:uid="{51814FF3-E96C-4DFA-85CC-15BC4D0F4954}"/>
    <cellStyle name="Normal 6 4 5 2 2" xfId="1643" xr:uid="{180E961D-9C49-4206-A02C-7B0520F84583}"/>
    <cellStyle name="Normal 6 4 5 2 2 2" xfId="1644" xr:uid="{3B0938D2-6DA4-46CE-97F2-EDC62E9634AF}"/>
    <cellStyle name="Normal 6 4 5 2 3" xfId="1645" xr:uid="{5122B029-8753-4A96-8566-6852364EC8E4}"/>
    <cellStyle name="Normal 6 4 5 2 4" xfId="3212" xr:uid="{F1A3CB40-F13B-4A3B-8C07-56AFBBB6003E}"/>
    <cellStyle name="Normal 6 4 5 3" xfId="1646" xr:uid="{8376C3AF-A102-41E8-BCC2-30C92D597686}"/>
    <cellStyle name="Normal 6 4 5 3 2" xfId="1647" xr:uid="{5D5CF176-C0E0-4FCD-B4B4-7163085FE20E}"/>
    <cellStyle name="Normal 6 4 5 3 3" xfId="3213" xr:uid="{EC861D91-F8A0-4B8D-AF53-85B1484FD35C}"/>
    <cellStyle name="Normal 6 4 5 3 4" xfId="3214" xr:uid="{B3671DCF-F0A3-4957-B822-BF0D368ACBD9}"/>
    <cellStyle name="Normal 6 4 5 4" xfId="1648" xr:uid="{1085E8D2-BFDF-48CE-ABF1-C565824261AA}"/>
    <cellStyle name="Normal 6 4 5 5" xfId="3215" xr:uid="{CED0FCB0-709F-4596-84BE-986A08D8BFF1}"/>
    <cellStyle name="Normal 6 4 5 6" xfId="3216" xr:uid="{491B43E0-3E3A-4520-A054-A054CA12EBD8}"/>
    <cellStyle name="Normal 6 4 6" xfId="336" xr:uid="{F37C5A1D-A418-4CD1-BEB4-CFD8C88A7CCE}"/>
    <cellStyle name="Normal 6 4 6 2" xfId="1649" xr:uid="{19E7BD22-D1F8-4CC4-9279-A3E1A09DE17B}"/>
    <cellStyle name="Normal 6 4 6 2 2" xfId="1650" xr:uid="{D7091C59-706D-4A33-9D98-04F7A045274E}"/>
    <cellStyle name="Normal 6 4 6 2 3" xfId="3217" xr:uid="{8EBAC2F7-2DEF-4D15-B80C-25D41495984B}"/>
    <cellStyle name="Normal 6 4 6 2 4" xfId="3218" xr:uid="{ED0FFB0D-7E7D-4878-A1A7-8BAAF8694183}"/>
    <cellStyle name="Normal 6 4 6 3" xfId="1651" xr:uid="{F9915E57-4125-4DA9-83B4-199246C0F278}"/>
    <cellStyle name="Normal 6 4 6 4" xfId="3219" xr:uid="{35100A0F-C5F1-48D5-8C24-652310442424}"/>
    <cellStyle name="Normal 6 4 6 5" xfId="3220" xr:uid="{67C812D1-BBB7-4793-8AA9-D7932F7DEEBF}"/>
    <cellStyle name="Normal 6 4 7" xfId="1652" xr:uid="{7C2B9D76-A3EB-48BC-9AB3-1BD655A902E1}"/>
    <cellStyle name="Normal 6 4 7 2" xfId="1653" xr:uid="{B75E5672-0CEF-4339-90D5-207F9CA3648E}"/>
    <cellStyle name="Normal 6 4 7 3" xfId="3221" xr:uid="{B8FB9E4D-8137-4709-ABD5-9268E36958F3}"/>
    <cellStyle name="Normal 6 4 7 3 2" xfId="4407" xr:uid="{F20D055B-FFE4-4789-99ED-60EF3EFA2EB1}"/>
    <cellStyle name="Normal 6 4 7 3 3" xfId="4685" xr:uid="{BB0451C2-C610-40EF-9400-354EB8EDD13E}"/>
    <cellStyle name="Normal 6 4 7 4" xfId="3222" xr:uid="{FB687091-48BD-4F15-AE17-055C87F41FEC}"/>
    <cellStyle name="Normal 6 4 8" xfId="1654" xr:uid="{298422EE-3B97-4781-A192-6E0813C9D1F1}"/>
    <cellStyle name="Normal 6 4 8 2" xfId="3223" xr:uid="{0CAD83D9-1A8D-4252-ABFD-09801DE98246}"/>
    <cellStyle name="Normal 6 4 8 3" xfId="3224" xr:uid="{E5C1E55F-44DD-4022-88C7-5986D00801AC}"/>
    <cellStyle name="Normal 6 4 8 4" xfId="3225" xr:uid="{A5985DDD-132F-4FC2-B476-026A6BEEDF39}"/>
    <cellStyle name="Normal 6 4 9" xfId="3226" xr:uid="{91DDCA53-D9ED-4501-8F49-1AC16E562032}"/>
    <cellStyle name="Normal 6 5" xfId="123" xr:uid="{43EBD5FA-33E0-4A68-973D-12C66D6C8162}"/>
    <cellStyle name="Normal 6 5 10" xfId="3227" xr:uid="{A212E77C-0332-499F-BCFD-E0CB1F40B7B2}"/>
    <cellStyle name="Normal 6 5 11" xfId="3228" xr:uid="{99B82CBF-DA6A-4E12-91B0-101B22D194E6}"/>
    <cellStyle name="Normal 6 5 2" xfId="124" xr:uid="{D943751E-2ECD-4FA7-B137-ADFDC23A0AB2}"/>
    <cellStyle name="Normal 6 5 2 2" xfId="337" xr:uid="{BAE39CAD-D545-4ABA-8BFA-90E5E949FAA3}"/>
    <cellStyle name="Normal 6 5 2 2 2" xfId="646" xr:uid="{F13DF71B-C8B5-491A-8549-2F911C412235}"/>
    <cellStyle name="Normal 6 5 2 2 2 2" xfId="647" xr:uid="{9220AF69-A6CA-4CD2-941A-147AC29AD3BA}"/>
    <cellStyle name="Normal 6 5 2 2 2 2 2" xfId="1655" xr:uid="{427759C6-F618-4A7C-8809-DC45E6E7E00A}"/>
    <cellStyle name="Normal 6 5 2 2 2 2 3" xfId="3229" xr:uid="{7420E0FD-3604-40D7-8F6D-CB8D7B49C5C8}"/>
    <cellStyle name="Normal 6 5 2 2 2 2 4" xfId="3230" xr:uid="{4F1C2EB7-C7C0-4E60-9E25-4624E486E487}"/>
    <cellStyle name="Normal 6 5 2 2 2 3" xfId="1656" xr:uid="{ED5C55C6-6E19-44CA-BD5D-E9AFB74CC804}"/>
    <cellStyle name="Normal 6 5 2 2 2 3 2" xfId="3231" xr:uid="{85BECC5B-8AAA-4A94-866F-8351E5503EC8}"/>
    <cellStyle name="Normal 6 5 2 2 2 3 3" xfId="3232" xr:uid="{96879571-18D1-46FC-9EEB-E9572B3B6F15}"/>
    <cellStyle name="Normal 6 5 2 2 2 3 4" xfId="3233" xr:uid="{425EC780-71D4-43B0-B055-7C4B51171712}"/>
    <cellStyle name="Normal 6 5 2 2 2 4" xfId="3234" xr:uid="{1EA37C5B-7628-4B13-837B-1B7ACB17CB31}"/>
    <cellStyle name="Normal 6 5 2 2 2 5" xfId="3235" xr:uid="{F6FAB378-11B1-4DB3-815A-3CF9BB7EC596}"/>
    <cellStyle name="Normal 6 5 2 2 2 6" xfId="3236" xr:uid="{79B81E43-8997-40D8-99B9-23953F9C7BB9}"/>
    <cellStyle name="Normal 6 5 2 2 3" xfId="648" xr:uid="{5845235D-2078-4F50-AB60-9C23205C7F41}"/>
    <cellStyle name="Normal 6 5 2 2 3 2" xfId="1657" xr:uid="{CE9C3EDD-9C7D-4881-89D2-947047FA3BB4}"/>
    <cellStyle name="Normal 6 5 2 2 3 2 2" xfId="3237" xr:uid="{4E388CB8-24F3-4FF8-8883-4BC19CFBE1F6}"/>
    <cellStyle name="Normal 6 5 2 2 3 2 3" xfId="3238" xr:uid="{03C693B4-853A-4DFF-927F-E527C01EC042}"/>
    <cellStyle name="Normal 6 5 2 2 3 2 4" xfId="3239" xr:uid="{6B9E8D62-BD4E-4D54-B5FF-8E92611BBC76}"/>
    <cellStyle name="Normal 6 5 2 2 3 3" xfId="3240" xr:uid="{274A7958-95E8-4128-A359-945B6BBB065B}"/>
    <cellStyle name="Normal 6 5 2 2 3 4" xfId="3241" xr:uid="{8B3ADF35-4427-4981-A5D9-7228916F8851}"/>
    <cellStyle name="Normal 6 5 2 2 3 5" xfId="3242" xr:uid="{DA43D94B-2C3C-471D-ACA9-614114A700C6}"/>
    <cellStyle name="Normal 6 5 2 2 4" xfId="1658" xr:uid="{37CA82D6-FAED-4A88-B3BA-41AAFE6E0D06}"/>
    <cellStyle name="Normal 6 5 2 2 4 2" xfId="3243" xr:uid="{37AE6649-9B39-4ED7-A7C8-F4167B4C0C93}"/>
    <cellStyle name="Normal 6 5 2 2 4 3" xfId="3244" xr:uid="{917499EF-F225-4971-91F9-2B4972ECE0A6}"/>
    <cellStyle name="Normal 6 5 2 2 4 4" xfId="3245" xr:uid="{CF04CA38-6ADE-4C6F-A0CA-6F4107783974}"/>
    <cellStyle name="Normal 6 5 2 2 5" xfId="3246" xr:uid="{F955ED6E-728B-4B8F-94FD-4C8D0EE13480}"/>
    <cellStyle name="Normal 6 5 2 2 5 2" xfId="3247" xr:uid="{B2F0295B-3EE3-445B-A835-384A1264FCB3}"/>
    <cellStyle name="Normal 6 5 2 2 5 3" xfId="3248" xr:uid="{B879BE9B-DFD3-418A-9C8A-9658C60A2851}"/>
    <cellStyle name="Normal 6 5 2 2 5 4" xfId="3249" xr:uid="{816543CE-4914-42C7-A899-4C9FB858C5BF}"/>
    <cellStyle name="Normal 6 5 2 2 6" xfId="3250" xr:uid="{2208B166-99DF-446A-9AB0-8A5FFCDCF7F2}"/>
    <cellStyle name="Normal 6 5 2 2 7" xfId="3251" xr:uid="{3DF15317-E10B-4FAB-90CF-4D840D91AE4E}"/>
    <cellStyle name="Normal 6 5 2 2 8" xfId="3252" xr:uid="{EFF520DE-B2CD-4C09-9B99-64BB19F3B964}"/>
    <cellStyle name="Normal 6 5 2 3" xfId="649" xr:uid="{ECC1DA30-13E1-4EB5-B2E0-9E87E747914B}"/>
    <cellStyle name="Normal 6 5 2 3 2" xfId="650" xr:uid="{2CE4F0CE-05F1-47BD-95E1-D0C1407B9C98}"/>
    <cellStyle name="Normal 6 5 2 3 2 2" xfId="651" xr:uid="{C4EB724A-6B2D-42E7-828F-A401E01AEAD9}"/>
    <cellStyle name="Normal 6 5 2 3 2 3" xfId="3253" xr:uid="{9BB24501-C41E-4028-9074-F0C9B9432B07}"/>
    <cellStyle name="Normal 6 5 2 3 2 4" xfId="3254" xr:uid="{BFD194FD-5B77-4154-A644-CBAC3113496E}"/>
    <cellStyle name="Normal 6 5 2 3 3" xfId="652" xr:uid="{2B6E52F6-5F82-4A15-94CB-5F95A9A2F7DD}"/>
    <cellStyle name="Normal 6 5 2 3 3 2" xfId="3255" xr:uid="{E1329C89-943B-41E7-BE8E-EE178DA8BDA1}"/>
    <cellStyle name="Normal 6 5 2 3 3 3" xfId="3256" xr:uid="{5B472D6C-1FDE-4D45-8DCB-E9031721614C}"/>
    <cellStyle name="Normal 6 5 2 3 3 4" xfId="3257" xr:uid="{48D743E7-8055-4962-86CF-02D5755E95CE}"/>
    <cellStyle name="Normal 6 5 2 3 4" xfId="3258" xr:uid="{06CB008C-4A5A-4F31-91CC-274922384F6E}"/>
    <cellStyle name="Normal 6 5 2 3 5" xfId="3259" xr:uid="{D140E3A9-4EE4-47DB-B830-ADCDCFAC6F05}"/>
    <cellStyle name="Normal 6 5 2 3 6" xfId="3260" xr:uid="{9366B608-6F9A-4B67-952A-C21D8F75B88D}"/>
    <cellStyle name="Normal 6 5 2 4" xfId="653" xr:uid="{867F5917-0798-4AF0-9C49-AB7BCD823CB9}"/>
    <cellStyle name="Normal 6 5 2 4 2" xfId="654" xr:uid="{58AA5E9C-84EF-4953-B88B-96F6F502E8AC}"/>
    <cellStyle name="Normal 6 5 2 4 2 2" xfId="3261" xr:uid="{3F0225BF-C5C0-4D60-91FF-F3E8AD5C38F6}"/>
    <cellStyle name="Normal 6 5 2 4 2 3" xfId="3262" xr:uid="{281E74B7-4348-4138-9E25-5A7692CA86BC}"/>
    <cellStyle name="Normal 6 5 2 4 2 4" xfId="3263" xr:uid="{0DE3D8C9-66CB-4F50-BF29-B8E86D582EF4}"/>
    <cellStyle name="Normal 6 5 2 4 3" xfId="3264" xr:uid="{5ED16879-4D22-4A27-9F2B-6E5C32374A13}"/>
    <cellStyle name="Normal 6 5 2 4 4" xfId="3265" xr:uid="{5960BA99-1E3A-4082-AEEC-E41AE4BAA8A4}"/>
    <cellStyle name="Normal 6 5 2 4 5" xfId="3266" xr:uid="{E4838883-F445-44F9-A8EF-C0881EDAD94E}"/>
    <cellStyle name="Normal 6 5 2 5" xfId="655" xr:uid="{CE9453E8-F4FC-4619-9AFA-16158062485B}"/>
    <cellStyle name="Normal 6 5 2 5 2" xfId="3267" xr:uid="{55E4AB95-4F18-481C-9F0B-84038F447F17}"/>
    <cellStyle name="Normal 6 5 2 5 3" xfId="3268" xr:uid="{26F28D33-D65B-4B11-9B2D-B337C61171C8}"/>
    <cellStyle name="Normal 6 5 2 5 4" xfId="3269" xr:uid="{0EB35ED5-9CAB-44F1-BAD8-3BC7DBB6DA0C}"/>
    <cellStyle name="Normal 6 5 2 6" xfId="3270" xr:uid="{16600BBD-67DF-4BB9-A4EE-CDDE9D65C19C}"/>
    <cellStyle name="Normal 6 5 2 6 2" xfId="3271" xr:uid="{04214B58-DC06-4BBD-8C70-D30304D05355}"/>
    <cellStyle name="Normal 6 5 2 6 3" xfId="3272" xr:uid="{4DDA6273-4CA8-4E9F-9F7F-082E0A26D52B}"/>
    <cellStyle name="Normal 6 5 2 6 4" xfId="3273" xr:uid="{C75D3E58-0873-4E06-BAE9-4F3ADE0F8B59}"/>
    <cellStyle name="Normal 6 5 2 7" xfId="3274" xr:uid="{2D9D8543-B159-4536-94EF-B1BE00A96019}"/>
    <cellStyle name="Normal 6 5 2 8" xfId="3275" xr:uid="{07E24150-D613-401B-BBC1-346954E7DCF6}"/>
    <cellStyle name="Normal 6 5 2 9" xfId="3276" xr:uid="{1AF1F015-17FA-4974-BB46-F594F0373317}"/>
    <cellStyle name="Normal 6 5 3" xfId="338" xr:uid="{2558389C-6BEF-4D9B-9B61-68657809F9D3}"/>
    <cellStyle name="Normal 6 5 3 2" xfId="656" xr:uid="{4CAE33D5-8955-483F-9DF6-C654FFBFD0B9}"/>
    <cellStyle name="Normal 6 5 3 2 2" xfId="657" xr:uid="{74D6C6EE-99AB-4035-9447-AC92FF6D5F9B}"/>
    <cellStyle name="Normal 6 5 3 2 2 2" xfId="1659" xr:uid="{92A41271-5220-4D29-B2AE-9BA0385D8FB2}"/>
    <cellStyle name="Normal 6 5 3 2 2 2 2" xfId="1660" xr:uid="{81B6269C-FF95-4A71-8E95-BA5D4885409C}"/>
    <cellStyle name="Normal 6 5 3 2 2 3" xfId="1661" xr:uid="{B19861EB-7387-4A59-B904-46C507F2AB71}"/>
    <cellStyle name="Normal 6 5 3 2 2 4" xfId="3277" xr:uid="{2D42B12C-93D1-4E2B-813A-0BF6850EA078}"/>
    <cellStyle name="Normal 6 5 3 2 3" xfId="1662" xr:uid="{804D9EC3-B12B-4276-B3AC-DF3AB47BFD47}"/>
    <cellStyle name="Normal 6 5 3 2 3 2" xfId="1663" xr:uid="{0A1DFF4A-E168-403F-AC70-C1BED35CA79B}"/>
    <cellStyle name="Normal 6 5 3 2 3 3" xfId="3278" xr:uid="{52D7B8E1-5BE9-4583-802D-F1B03059C052}"/>
    <cellStyle name="Normal 6 5 3 2 3 4" xfId="3279" xr:uid="{C12CA4E8-19CA-4390-A21F-A31384E5B9D4}"/>
    <cellStyle name="Normal 6 5 3 2 4" xfId="1664" xr:uid="{886B771E-D23F-4D9F-9495-6899337AB6E6}"/>
    <cellStyle name="Normal 6 5 3 2 5" xfId="3280" xr:uid="{F84C0843-F08B-4A61-88FF-2B7F2D579F75}"/>
    <cellStyle name="Normal 6 5 3 2 6" xfId="3281" xr:uid="{CCD51DD3-0396-4632-A997-05EE61C33336}"/>
    <cellStyle name="Normal 6 5 3 3" xfId="658" xr:uid="{3DB31181-2D2C-4119-808B-13259A35FC0F}"/>
    <cellStyle name="Normal 6 5 3 3 2" xfId="1665" xr:uid="{DDBCABE4-C486-45CA-8DAE-C897DE2B6DA0}"/>
    <cellStyle name="Normal 6 5 3 3 2 2" xfId="1666" xr:uid="{EA9A9EFE-7867-4843-9378-243715C5FF89}"/>
    <cellStyle name="Normal 6 5 3 3 2 3" xfId="3282" xr:uid="{F973A895-6B66-4C70-9CE6-88C790D37DD8}"/>
    <cellStyle name="Normal 6 5 3 3 2 4" xfId="3283" xr:uid="{9FAD11B1-2425-466A-B02D-B3D893FD15C8}"/>
    <cellStyle name="Normal 6 5 3 3 3" xfId="1667" xr:uid="{A848B9D7-C9A7-44E4-BE25-B7AFB4B6E98E}"/>
    <cellStyle name="Normal 6 5 3 3 4" xfId="3284" xr:uid="{E04C8A1A-8D7A-4E91-8C03-9C113054530C}"/>
    <cellStyle name="Normal 6 5 3 3 5" xfId="3285" xr:uid="{4B4C63E2-0340-4072-91A6-E33C25DC151E}"/>
    <cellStyle name="Normal 6 5 3 4" xfId="1668" xr:uid="{C4FDCBD3-F7D9-498C-AE33-A1BD8132C662}"/>
    <cellStyle name="Normal 6 5 3 4 2" xfId="1669" xr:uid="{2E4E9291-A59B-4889-9C8F-6D45599E0EB6}"/>
    <cellStyle name="Normal 6 5 3 4 3" xfId="3286" xr:uid="{FCE20A57-759F-4604-8069-C2F3173967FA}"/>
    <cellStyle name="Normal 6 5 3 4 4" xfId="3287" xr:uid="{5191BC76-219E-4F7B-B028-A3580CBBBA67}"/>
    <cellStyle name="Normal 6 5 3 5" xfId="1670" xr:uid="{4BB8C209-497A-42B0-A5C7-34D03F3AF0E8}"/>
    <cellStyle name="Normal 6 5 3 5 2" xfId="3288" xr:uid="{52655195-2E63-42F1-84FE-19D567BD4854}"/>
    <cellStyle name="Normal 6 5 3 5 3" xfId="3289" xr:uid="{23419954-DAA5-4148-9832-E50415242EEE}"/>
    <cellStyle name="Normal 6 5 3 5 4" xfId="3290" xr:uid="{DA344EDF-0618-4CA5-8195-566889C95203}"/>
    <cellStyle name="Normal 6 5 3 6" xfId="3291" xr:uid="{5C4610B7-A048-45C1-98DB-5340B765549C}"/>
    <cellStyle name="Normal 6 5 3 7" xfId="3292" xr:uid="{94F542E7-CAFE-4BA8-9261-566D9144A263}"/>
    <cellStyle name="Normal 6 5 3 8" xfId="3293" xr:uid="{A17C6EEA-15E3-4D35-92EE-55155F8FDED1}"/>
    <cellStyle name="Normal 6 5 4" xfId="339" xr:uid="{52E68BFC-D47C-4FF0-9C51-3DDAA541A09F}"/>
    <cellStyle name="Normal 6 5 4 2" xfId="659" xr:uid="{755D1D10-714F-4F91-A19F-FD344C768759}"/>
    <cellStyle name="Normal 6 5 4 2 2" xfId="660" xr:uid="{E7243A58-5B2A-4179-9111-FD8A36392A66}"/>
    <cellStyle name="Normal 6 5 4 2 2 2" xfId="1671" xr:uid="{3369A02E-57BD-4BEF-A794-23B6E0DDBCA1}"/>
    <cellStyle name="Normal 6 5 4 2 2 3" xfId="3294" xr:uid="{953C35CD-2384-45BD-9EDA-8E815CE8DCAE}"/>
    <cellStyle name="Normal 6 5 4 2 2 4" xfId="3295" xr:uid="{6F8F54C3-B6D2-47CF-9D84-7F31DFEE5821}"/>
    <cellStyle name="Normal 6 5 4 2 3" xfId="1672" xr:uid="{0B4309F8-19FE-491A-A310-2D922E86C9F9}"/>
    <cellStyle name="Normal 6 5 4 2 4" xfId="3296" xr:uid="{B3624488-C619-436A-8E6C-68B4181498A2}"/>
    <cellStyle name="Normal 6 5 4 2 5" xfId="3297" xr:uid="{0703E0D2-09D0-4A5F-B33D-8FF168E7E7C8}"/>
    <cellStyle name="Normal 6 5 4 3" xfId="661" xr:uid="{10F14597-2755-44CE-A241-3E8EC8FC66AD}"/>
    <cellStyle name="Normal 6 5 4 3 2" xfId="1673" xr:uid="{2FE8B8EA-847D-4032-940D-27A6528C7020}"/>
    <cellStyle name="Normal 6 5 4 3 3" xfId="3298" xr:uid="{97FF7431-C8BD-4E15-B68C-A9A6ABEBE47A}"/>
    <cellStyle name="Normal 6 5 4 3 4" xfId="3299" xr:uid="{393A9CBD-EF26-4ABF-8A88-4B4DDC1E3EF8}"/>
    <cellStyle name="Normal 6 5 4 4" xfId="1674" xr:uid="{F912FD7A-D494-4644-ABBD-BD7E7EEF9E2D}"/>
    <cellStyle name="Normal 6 5 4 4 2" xfId="3300" xr:uid="{2C1B33C8-49B4-40A3-AF2C-C995141C1BA6}"/>
    <cellStyle name="Normal 6 5 4 4 3" xfId="3301" xr:uid="{D33F3414-0DD8-4C4D-BF50-789E705BFAFB}"/>
    <cellStyle name="Normal 6 5 4 4 4" xfId="3302" xr:uid="{5190369F-463A-44E7-94A8-0E54118F06C7}"/>
    <cellStyle name="Normal 6 5 4 5" xfId="3303" xr:uid="{1709174D-8407-4433-AB2D-53BDE0D44B81}"/>
    <cellStyle name="Normal 6 5 4 6" xfId="3304" xr:uid="{FF8EFC6D-88B6-477F-B070-0C919344300F}"/>
    <cellStyle name="Normal 6 5 4 7" xfId="3305" xr:uid="{67B460BD-2416-4EBC-AE08-5D9BF3DF736B}"/>
    <cellStyle name="Normal 6 5 5" xfId="340" xr:uid="{BC2B7F5E-0BEF-4355-A6CA-50C7B25F41C1}"/>
    <cellStyle name="Normal 6 5 5 2" xfId="662" xr:uid="{A1F8F858-2B22-4904-9B76-9DF94BC07589}"/>
    <cellStyle name="Normal 6 5 5 2 2" xfId="1675" xr:uid="{80447A66-DAF0-480D-91C1-BAE2C1A59D23}"/>
    <cellStyle name="Normal 6 5 5 2 3" xfId="3306" xr:uid="{06CEB766-470D-4643-BAA4-8EFB17A58067}"/>
    <cellStyle name="Normal 6 5 5 2 4" xfId="3307" xr:uid="{A5AF10AA-A153-426D-9C67-29C2B0F2AE74}"/>
    <cellStyle name="Normal 6 5 5 3" xfId="1676" xr:uid="{170F3A33-AEBE-481E-BFCE-9A277C8792D9}"/>
    <cellStyle name="Normal 6 5 5 3 2" xfId="3308" xr:uid="{A10BEBBD-FC10-494A-8946-EFB71888FC7B}"/>
    <cellStyle name="Normal 6 5 5 3 3" xfId="3309" xr:uid="{B224A588-8A98-41E1-9B2B-BA0DFA3FB64F}"/>
    <cellStyle name="Normal 6 5 5 3 4" xfId="3310" xr:uid="{0EC30D0A-A21C-4A9B-AFFE-6D05227FD632}"/>
    <cellStyle name="Normal 6 5 5 4" xfId="3311" xr:uid="{C3CAFDB5-A5F2-40B0-A68C-F951B0D65683}"/>
    <cellStyle name="Normal 6 5 5 5" xfId="3312" xr:uid="{D39D9A87-82D9-420C-B423-741CA93FE716}"/>
    <cellStyle name="Normal 6 5 5 6" xfId="3313" xr:uid="{5F042241-0846-4777-875D-2B5BE71F03E7}"/>
    <cellStyle name="Normal 6 5 6" xfId="663" xr:uid="{9E4E1445-DF70-4F4A-8308-5D7D9B7B0EBE}"/>
    <cellStyle name="Normal 6 5 6 2" xfId="1677" xr:uid="{30E7B756-A3B0-481F-B4F8-35FC0C03E157}"/>
    <cellStyle name="Normal 6 5 6 2 2" xfId="3314" xr:uid="{1CB57EDC-EDBB-45A6-B661-B9B9663EE1FC}"/>
    <cellStyle name="Normal 6 5 6 2 3" xfId="3315" xr:uid="{21410041-8165-42A1-827A-6C26240E333A}"/>
    <cellStyle name="Normal 6 5 6 2 4" xfId="3316" xr:uid="{B254682E-C8BB-441C-8E4D-87EBA105A2C7}"/>
    <cellStyle name="Normal 6 5 6 3" xfId="3317" xr:uid="{A6FE536A-90FC-4714-B909-61B088B25D84}"/>
    <cellStyle name="Normal 6 5 6 4" xfId="3318" xr:uid="{5A9A35E2-2E4F-4B24-8705-844510856C37}"/>
    <cellStyle name="Normal 6 5 6 5" xfId="3319" xr:uid="{6FEEBFA3-2F65-4356-A840-8B7412D88D5A}"/>
    <cellStyle name="Normal 6 5 7" xfId="1678" xr:uid="{C916A560-0624-4771-84F0-F5FC9A18BA0E}"/>
    <cellStyle name="Normal 6 5 7 2" xfId="3320" xr:uid="{F7C8BCC3-384C-4EC1-BB7C-88F94C667157}"/>
    <cellStyle name="Normal 6 5 7 3" xfId="3321" xr:uid="{22844D1D-52DD-4E18-8111-AFBD96E58340}"/>
    <cellStyle name="Normal 6 5 7 4" xfId="3322" xr:uid="{84FE0446-FA70-4299-A446-1E5D56447F71}"/>
    <cellStyle name="Normal 6 5 8" xfId="3323" xr:uid="{AED390EE-5ECE-4662-A1CB-276E72BA07CB}"/>
    <cellStyle name="Normal 6 5 8 2" xfId="3324" xr:uid="{27445109-EA3A-4865-A70C-7798F9FE14CC}"/>
    <cellStyle name="Normal 6 5 8 3" xfId="3325" xr:uid="{20249FA0-0249-480B-B0F2-2606E04F5029}"/>
    <cellStyle name="Normal 6 5 8 4" xfId="3326" xr:uid="{FA6E15EC-BB77-46B4-8017-633E33F84D8E}"/>
    <cellStyle name="Normal 6 5 9" xfId="3327" xr:uid="{E42937EA-EB7C-45A1-8618-15AE93EC258D}"/>
    <cellStyle name="Normal 6 6" xfId="125" xr:uid="{BE8DF6C7-0D45-493F-A95E-70A12ECECF8D}"/>
    <cellStyle name="Normal 6 6 2" xfId="126" xr:uid="{CC73E0B4-9625-4EF5-AD20-235A8714E4EA}"/>
    <cellStyle name="Normal 6 6 2 2" xfId="341" xr:uid="{E7C82534-9AE6-4A9F-92D3-54A612B6FE21}"/>
    <cellStyle name="Normal 6 6 2 2 2" xfId="664" xr:uid="{FF912919-332C-4199-B0D5-F5C8091DB5A7}"/>
    <cellStyle name="Normal 6 6 2 2 2 2" xfId="1679" xr:uid="{BAED93AE-BDA0-479D-9894-EB5035515DCC}"/>
    <cellStyle name="Normal 6 6 2 2 2 3" xfId="3328" xr:uid="{00607B68-62BE-4057-90DE-A3F3E790CAC1}"/>
    <cellStyle name="Normal 6 6 2 2 2 4" xfId="3329" xr:uid="{484556C1-658F-4EAF-AA0E-9D16440F9120}"/>
    <cellStyle name="Normal 6 6 2 2 3" xfId="1680" xr:uid="{8FBDBEE9-4890-4FBA-8513-CCFA2870CF8B}"/>
    <cellStyle name="Normal 6 6 2 2 3 2" xfId="3330" xr:uid="{0162D7D2-F7B1-4338-8842-F803B64E687C}"/>
    <cellStyle name="Normal 6 6 2 2 3 3" xfId="3331" xr:uid="{DE53B358-CD29-4FA0-8E2C-C4FA91072A96}"/>
    <cellStyle name="Normal 6 6 2 2 3 4" xfId="3332" xr:uid="{80026845-4846-4886-B7C8-945F8132114E}"/>
    <cellStyle name="Normal 6 6 2 2 4" xfId="3333" xr:uid="{27CAB639-B86A-4E13-8011-525EB44D39B5}"/>
    <cellStyle name="Normal 6 6 2 2 5" xfId="3334" xr:uid="{B7CAA774-0587-4A45-8A66-A8708CD9A24F}"/>
    <cellStyle name="Normal 6 6 2 2 6" xfId="3335" xr:uid="{9405A0B5-AFCF-4159-BBCD-B91319C1C678}"/>
    <cellStyle name="Normal 6 6 2 3" xfId="665" xr:uid="{4455AC9E-20DA-4282-A894-B2932734BEE1}"/>
    <cellStyle name="Normal 6 6 2 3 2" xfId="1681" xr:uid="{76035701-D426-44F2-8F2A-10BB0A7ECAD7}"/>
    <cellStyle name="Normal 6 6 2 3 2 2" xfId="3336" xr:uid="{3973E08A-B648-40EE-8114-2073C76BD9AE}"/>
    <cellStyle name="Normal 6 6 2 3 2 3" xfId="3337" xr:uid="{5BE2CD9F-2FB4-4A70-8A3F-7EF5BBB7763B}"/>
    <cellStyle name="Normal 6 6 2 3 2 4" xfId="3338" xr:uid="{DCDB5420-73F0-4889-BD69-F1666BCE77A1}"/>
    <cellStyle name="Normal 6 6 2 3 3" xfId="3339" xr:uid="{008D89D4-65D7-496D-A08A-FECB6874D083}"/>
    <cellStyle name="Normal 6 6 2 3 4" xfId="3340" xr:uid="{B9FBF9CF-5125-43AE-B568-B4C06C18869E}"/>
    <cellStyle name="Normal 6 6 2 3 5" xfId="3341" xr:uid="{EBF83FAE-FE79-419F-8B36-231E39B06624}"/>
    <cellStyle name="Normal 6 6 2 4" xfId="1682" xr:uid="{2732D283-D8D4-45EC-99F9-CD6F12FAF868}"/>
    <cellStyle name="Normal 6 6 2 4 2" xfId="3342" xr:uid="{C0B14828-774B-4C38-8737-08FEB2592793}"/>
    <cellStyle name="Normal 6 6 2 4 3" xfId="3343" xr:uid="{57539A12-A477-4791-AA36-ECE707639CD8}"/>
    <cellStyle name="Normal 6 6 2 4 4" xfId="3344" xr:uid="{9453EB55-CB7A-4DCD-AAFF-CC69177207C2}"/>
    <cellStyle name="Normal 6 6 2 5" xfId="3345" xr:uid="{F13A8221-93CE-4010-8D6A-C6586FFDAADF}"/>
    <cellStyle name="Normal 6 6 2 5 2" xfId="3346" xr:uid="{DACD4E24-2A26-4873-8EAE-076E49899155}"/>
    <cellStyle name="Normal 6 6 2 5 3" xfId="3347" xr:uid="{228D6107-44D7-4684-9678-01EE819928A8}"/>
    <cellStyle name="Normal 6 6 2 5 4" xfId="3348" xr:uid="{30A164E9-10FE-4564-BB18-C531517E53CB}"/>
    <cellStyle name="Normal 6 6 2 6" xfId="3349" xr:uid="{39AF2CA3-9C41-4207-9AB1-81D38C730FAC}"/>
    <cellStyle name="Normal 6 6 2 7" xfId="3350" xr:uid="{3E93379D-18B2-4CAA-BB91-805AF948BB25}"/>
    <cellStyle name="Normal 6 6 2 8" xfId="3351" xr:uid="{EF6FED98-4B2D-4569-A280-BEAF6265E0C1}"/>
    <cellStyle name="Normal 6 6 3" xfId="342" xr:uid="{D3FCFFE9-1E7F-461F-BA32-1D7944BD7189}"/>
    <cellStyle name="Normal 6 6 3 2" xfId="666" xr:uid="{12DE12E1-03EA-4EB4-AAAC-1862F1E82207}"/>
    <cellStyle name="Normal 6 6 3 2 2" xfId="667" xr:uid="{E3862CF1-274D-4C7D-9540-A7487D737108}"/>
    <cellStyle name="Normal 6 6 3 2 3" xfId="3352" xr:uid="{650C5053-3D9A-4EEE-8962-7908AC9DBF7D}"/>
    <cellStyle name="Normal 6 6 3 2 4" xfId="3353" xr:uid="{9EC9D427-D5E3-4E0D-9BAA-25A91B82CDDA}"/>
    <cellStyle name="Normal 6 6 3 3" xfId="668" xr:uid="{9912A53F-E122-4B9D-A841-4AAB8FE12CD6}"/>
    <cellStyle name="Normal 6 6 3 3 2" xfId="3354" xr:uid="{5D051E59-9270-4EE9-BABB-B87BBC200419}"/>
    <cellStyle name="Normal 6 6 3 3 3" xfId="3355" xr:uid="{E46F6733-CC99-4CE3-B29E-1315D64324A3}"/>
    <cellStyle name="Normal 6 6 3 3 4" xfId="3356" xr:uid="{32205C83-D965-4D5B-9F61-2281AF508F8C}"/>
    <cellStyle name="Normal 6 6 3 4" xfId="3357" xr:uid="{FA837F12-32AE-4234-B89F-B967A6A6D701}"/>
    <cellStyle name="Normal 6 6 3 5" xfId="3358" xr:uid="{3E091FBE-FEBD-45E7-ABF2-0AA33B891F78}"/>
    <cellStyle name="Normal 6 6 3 6" xfId="3359" xr:uid="{810DE016-BDBF-471D-A690-823AFF5254DB}"/>
    <cellStyle name="Normal 6 6 4" xfId="343" xr:uid="{F7D7A06F-5E79-469A-8FD2-B03C4EDCDD15}"/>
    <cellStyle name="Normal 6 6 4 2" xfId="669" xr:uid="{4B762E8A-6612-4A09-80ED-93B8AB5E8BBA}"/>
    <cellStyle name="Normal 6 6 4 2 2" xfId="3360" xr:uid="{B74554D7-F9C8-4955-A592-97641D3F25FD}"/>
    <cellStyle name="Normal 6 6 4 2 3" xfId="3361" xr:uid="{7C06B6DC-2F7F-4225-AE7C-74A3CBD85328}"/>
    <cellStyle name="Normal 6 6 4 2 4" xfId="3362" xr:uid="{30604232-83E3-4F01-9948-A9330727ADA5}"/>
    <cellStyle name="Normal 6 6 4 3" xfId="3363" xr:uid="{3D74D5F7-AA73-43F5-9362-AEF96B190DD5}"/>
    <cellStyle name="Normal 6 6 4 4" xfId="3364" xr:uid="{6FEA7DF4-BD09-43E0-87E0-C07ED6203D6E}"/>
    <cellStyle name="Normal 6 6 4 5" xfId="3365" xr:uid="{6DFE1F9D-9443-4C67-ABA1-9278F655C1A5}"/>
    <cellStyle name="Normal 6 6 5" xfId="670" xr:uid="{005E65CA-B13F-4C50-AAEF-788FFB339F4C}"/>
    <cellStyle name="Normal 6 6 5 2" xfId="3366" xr:uid="{73B26FB9-B3EA-42F9-AF39-4A3AAF5D13B6}"/>
    <cellStyle name="Normal 6 6 5 3" xfId="3367" xr:uid="{AFD1333C-A568-43E1-8092-50BA60F5698D}"/>
    <cellStyle name="Normal 6 6 5 4" xfId="3368" xr:uid="{DBC7931F-E883-4CAC-B37B-9EC94203D3C5}"/>
    <cellStyle name="Normal 6 6 6" xfId="3369" xr:uid="{6CC1274F-038C-4D66-82A5-FA0BC776A5E2}"/>
    <cellStyle name="Normal 6 6 6 2" xfId="3370" xr:uid="{BFD120FE-6546-423D-B5BB-A7B5A874B9D6}"/>
    <cellStyle name="Normal 6 6 6 3" xfId="3371" xr:uid="{A54B677B-8E91-4E25-94CF-0847AD5A5130}"/>
    <cellStyle name="Normal 6 6 6 4" xfId="3372" xr:uid="{FC23E95D-36E2-4C8E-A55E-3982D20258B7}"/>
    <cellStyle name="Normal 6 6 7" xfId="3373" xr:uid="{6E4BEEC8-B803-4D79-8D7A-E435BAF822C9}"/>
    <cellStyle name="Normal 6 6 8" xfId="3374" xr:uid="{7511A235-A631-4842-B3E8-B769F267FEDB}"/>
    <cellStyle name="Normal 6 6 9" xfId="3375" xr:uid="{3AB1EFBE-F394-4E4B-B8BC-F9E4B10BC2B4}"/>
    <cellStyle name="Normal 6 7" xfId="127" xr:uid="{999A9126-2BDE-490E-8749-BF1D9352A171}"/>
    <cellStyle name="Normal 6 7 2" xfId="344" xr:uid="{88A64576-870B-4889-BB79-5444876ABE00}"/>
    <cellStyle name="Normal 6 7 2 2" xfId="671" xr:uid="{4B7392AC-46BC-4CF7-8742-938E33D2AA71}"/>
    <cellStyle name="Normal 6 7 2 2 2" xfId="1683" xr:uid="{50CDCFB8-C9A7-47CA-AC05-67846C17C41B}"/>
    <cellStyle name="Normal 6 7 2 2 2 2" xfId="1684" xr:uid="{D50BE723-7E79-4C7F-A3B1-9C0739FDEDD6}"/>
    <cellStyle name="Normal 6 7 2 2 3" xfId="1685" xr:uid="{851D6688-6D2A-4FAB-BB1F-D89F418D5C87}"/>
    <cellStyle name="Normal 6 7 2 2 4" xfId="3376" xr:uid="{23E53951-106E-4A95-91AE-2BAD9055E1E3}"/>
    <cellStyle name="Normal 6 7 2 3" xfId="1686" xr:uid="{E3CB92B5-6A44-4A59-9E71-7C76684D0505}"/>
    <cellStyle name="Normal 6 7 2 3 2" xfId="1687" xr:uid="{BB2314C0-73D1-45D0-926E-2F6386A9ABC4}"/>
    <cellStyle name="Normal 6 7 2 3 3" xfId="3377" xr:uid="{EA229154-3BD9-4730-A38E-3799E71B6CFD}"/>
    <cellStyle name="Normal 6 7 2 3 4" xfId="3378" xr:uid="{4B78F3BD-EE2C-4380-9556-889A7D510EAE}"/>
    <cellStyle name="Normal 6 7 2 4" xfId="1688" xr:uid="{88640AA1-5A38-4823-9F31-7B17C0444FDC}"/>
    <cellStyle name="Normal 6 7 2 5" xfId="3379" xr:uid="{73F7C6BE-A5C7-4CB1-8C14-E2116D9B0E8B}"/>
    <cellStyle name="Normal 6 7 2 6" xfId="3380" xr:uid="{1632C8BB-377A-4602-B2E2-82FE172A7FE6}"/>
    <cellStyle name="Normal 6 7 3" xfId="672" xr:uid="{8124CE9A-7069-4E83-8C89-6A4ACA051EA1}"/>
    <cellStyle name="Normal 6 7 3 2" xfId="1689" xr:uid="{866B2AB8-7D72-4D1F-9F66-A0C55E23B8E4}"/>
    <cellStyle name="Normal 6 7 3 2 2" xfId="1690" xr:uid="{152EA78A-BFE4-4134-8F4A-DE5BBA356B59}"/>
    <cellStyle name="Normal 6 7 3 2 3" xfId="3381" xr:uid="{244708DB-173B-4983-95ED-5A85B59AA03A}"/>
    <cellStyle name="Normal 6 7 3 2 4" xfId="3382" xr:uid="{19E39551-9FD9-4AA6-AED7-79A8305649D7}"/>
    <cellStyle name="Normal 6 7 3 3" xfId="1691" xr:uid="{2623585E-7BCA-427C-A20F-5C09E29535D4}"/>
    <cellStyle name="Normal 6 7 3 4" xfId="3383" xr:uid="{A5D386A0-1F4C-4D7A-9CE8-6074A321DD95}"/>
    <cellStyle name="Normal 6 7 3 5" xfId="3384" xr:uid="{961E9C2C-1968-4735-8174-E93545701C54}"/>
    <cellStyle name="Normal 6 7 4" xfId="1692" xr:uid="{9E9A358B-8CC2-43BB-A98A-6042052BC194}"/>
    <cellStyle name="Normal 6 7 4 2" xfId="1693" xr:uid="{0A8EFEA0-C338-4D16-86E7-9CE4B87DA4C7}"/>
    <cellStyle name="Normal 6 7 4 3" xfId="3385" xr:uid="{4E8D55E1-3F9F-4EE6-BBBA-549BBC106037}"/>
    <cellStyle name="Normal 6 7 4 4" xfId="3386" xr:uid="{67866057-4DFF-4F41-900E-3324D257C8A3}"/>
    <cellStyle name="Normal 6 7 5" xfId="1694" xr:uid="{28D1DA3A-AA27-48CB-BC43-2E0E0D39AB1A}"/>
    <cellStyle name="Normal 6 7 5 2" xfId="3387" xr:uid="{4169841F-9B45-4F15-824B-E8976A43185D}"/>
    <cellStyle name="Normal 6 7 5 3" xfId="3388" xr:uid="{AD05A99C-44A3-4F28-AFB1-DC650A70E5EE}"/>
    <cellStyle name="Normal 6 7 5 4" xfId="3389" xr:uid="{D240C51F-D4CC-4CB3-9DAC-B855F78FB899}"/>
    <cellStyle name="Normal 6 7 6" xfId="3390" xr:uid="{83C22405-D0A7-485C-AC54-D9942421910F}"/>
    <cellStyle name="Normal 6 7 7" xfId="3391" xr:uid="{46E517FE-AB99-450F-8DE1-B19D1C14053B}"/>
    <cellStyle name="Normal 6 7 8" xfId="3392" xr:uid="{6293D2A2-A19A-47A5-8A09-952DF1B29C7B}"/>
    <cellStyle name="Normal 6 8" xfId="345" xr:uid="{78FAFC0F-FA81-40E8-B3CC-989B04B09376}"/>
    <cellStyle name="Normal 6 8 2" xfId="673" xr:uid="{4633362C-19E0-48D2-BFC0-25FFC8C9DA99}"/>
    <cellStyle name="Normal 6 8 2 2" xfId="674" xr:uid="{EA3922E7-8ADE-43C5-A96B-E546EE0509DF}"/>
    <cellStyle name="Normal 6 8 2 2 2" xfId="1695" xr:uid="{5840118C-97BC-4DEE-BF26-55962E19DBA4}"/>
    <cellStyle name="Normal 6 8 2 2 3" xfId="3393" xr:uid="{52B466AC-EE37-400C-9BD4-DB5DE169B8B3}"/>
    <cellStyle name="Normal 6 8 2 2 4" xfId="3394" xr:uid="{3581FCBC-12DD-489C-BE01-13EAC4AE0825}"/>
    <cellStyle name="Normal 6 8 2 3" xfId="1696" xr:uid="{60E8C772-900F-4AA3-92E9-BDA94AAFE813}"/>
    <cellStyle name="Normal 6 8 2 4" xfId="3395" xr:uid="{7F812F14-3976-4752-A578-D206169B086A}"/>
    <cellStyle name="Normal 6 8 2 5" xfId="3396" xr:uid="{8A5A283D-1075-4967-8BA7-752CC851D9B6}"/>
    <cellStyle name="Normal 6 8 3" xfId="675" xr:uid="{C51EFE33-FB75-4409-B4FF-061EC813893D}"/>
    <cellStyle name="Normal 6 8 3 2" xfId="1697" xr:uid="{9BB3812B-D0C6-4C97-A5A4-13AAF95E3E21}"/>
    <cellStyle name="Normal 6 8 3 3" xfId="3397" xr:uid="{74D94F58-0D5D-4EC3-93EC-EC10DE57219E}"/>
    <cellStyle name="Normal 6 8 3 4" xfId="3398" xr:uid="{B728EF65-4EAE-4C73-90C7-F8A0A956AF6E}"/>
    <cellStyle name="Normal 6 8 4" xfId="1698" xr:uid="{B5D8A8C0-AA65-4691-9742-FA905F4BEE79}"/>
    <cellStyle name="Normal 6 8 4 2" xfId="3399" xr:uid="{96C6DBEC-1A3B-4A86-A840-6DDA5FF23DF8}"/>
    <cellStyle name="Normal 6 8 4 3" xfId="3400" xr:uid="{81E86B05-D54F-4F33-AFC5-40FA86610E4A}"/>
    <cellStyle name="Normal 6 8 4 4" xfId="3401" xr:uid="{0043EAB3-D568-40AE-BF8D-9038F324302B}"/>
    <cellStyle name="Normal 6 8 5" xfId="3402" xr:uid="{83D9C1C8-AAD1-4BE5-BB4A-9B0B3EEDB56C}"/>
    <cellStyle name="Normal 6 8 6" xfId="3403" xr:uid="{4CE4E717-2FFD-49EE-B815-014B82660223}"/>
    <cellStyle name="Normal 6 8 7" xfId="3404" xr:uid="{28D99DE6-767A-49CD-9D9B-39E0A9147791}"/>
    <cellStyle name="Normal 6 9" xfId="346" xr:uid="{B2EBF8BC-7718-46CD-ACF3-36623EF134AE}"/>
    <cellStyle name="Normal 6 9 2" xfId="676" xr:uid="{B01D60C4-95CB-4DF2-92C4-CE304D431A57}"/>
    <cellStyle name="Normal 6 9 2 2" xfId="1699" xr:uid="{E589EC32-9206-47F0-AE0A-8B869C68D883}"/>
    <cellStyle name="Normal 6 9 2 3" xfId="3405" xr:uid="{66721C67-4385-4C06-B4CD-EDF0D85D1C23}"/>
    <cellStyle name="Normal 6 9 2 4" xfId="3406" xr:uid="{DE7D8EB8-7558-4044-BB98-165E3D7CD0E5}"/>
    <cellStyle name="Normal 6 9 3" xfId="1700" xr:uid="{C16E4D1D-24C5-4C61-9289-3E652D425400}"/>
    <cellStyle name="Normal 6 9 3 2" xfId="3407" xr:uid="{A9D81DA6-9230-41DF-9A56-3C70C8744598}"/>
    <cellStyle name="Normal 6 9 3 3" xfId="3408" xr:uid="{810793C7-3D72-4938-A311-F3FD6932884F}"/>
    <cellStyle name="Normal 6 9 3 4" xfId="3409" xr:uid="{599B3769-4E61-4519-885A-657C3420FD02}"/>
    <cellStyle name="Normal 6 9 4" xfId="3410" xr:uid="{2145422B-5DF8-492B-A08D-EFD5E54C7F27}"/>
    <cellStyle name="Normal 6 9 5" xfId="3411" xr:uid="{BF50ED62-C05D-45C4-BDC7-30F806A82F1C}"/>
    <cellStyle name="Normal 6 9 6" xfId="3412" xr:uid="{AB2A81EB-78A3-4E00-94F1-5A1557B781AD}"/>
    <cellStyle name="Normal 7" xfId="128" xr:uid="{65279CF0-994E-4D67-AA68-EF4A2B6E8B96}"/>
    <cellStyle name="Normal 7 10" xfId="1701" xr:uid="{736BB52B-251C-4B6C-B979-763AC2256AE2}"/>
    <cellStyle name="Normal 7 10 2" xfId="3413" xr:uid="{F0FE82FF-EFE2-459F-A9CA-8133CCED5A60}"/>
    <cellStyle name="Normal 7 10 3" xfId="3414" xr:uid="{9EAED6F2-AAC2-4791-AA9B-69A2FBC73AB1}"/>
    <cellStyle name="Normal 7 10 4" xfId="3415" xr:uid="{B2842382-726B-43F6-9842-425DD4D5A105}"/>
    <cellStyle name="Normal 7 11" xfId="3416" xr:uid="{173FF633-9834-4227-9DCB-EDF1C5E72DE5}"/>
    <cellStyle name="Normal 7 11 2" xfId="3417" xr:uid="{F12CFFCB-A647-4D70-BAB2-C7D39B00065E}"/>
    <cellStyle name="Normal 7 11 3" xfId="3418" xr:uid="{6464E5CE-E1FD-4DA6-860B-B4C215321106}"/>
    <cellStyle name="Normal 7 11 4" xfId="3419" xr:uid="{7080FA62-A5B9-4180-A3E4-A62BDD0AA25F}"/>
    <cellStyle name="Normal 7 12" xfId="3420" xr:uid="{C24B0502-4619-420C-8115-A1EBF0C3258B}"/>
    <cellStyle name="Normal 7 12 2" xfId="3421" xr:uid="{0B78E6D4-8DC9-4978-B9C5-A9DEACA490BF}"/>
    <cellStyle name="Normal 7 13" xfId="3422" xr:uid="{7798D337-DA04-4436-80B2-4770F4FFBFB7}"/>
    <cellStyle name="Normal 7 14" xfId="3423" xr:uid="{45C7E569-4868-4A93-AE75-41101F56230A}"/>
    <cellStyle name="Normal 7 15" xfId="3424" xr:uid="{B098A62E-D106-4DFA-8FB8-63B4CDA65B7D}"/>
    <cellStyle name="Normal 7 2" xfId="129" xr:uid="{6F256BE1-D453-4AD4-AA02-8F588806D61D}"/>
    <cellStyle name="Normal 7 2 10" xfId="3425" xr:uid="{52E4630C-66DD-4EEF-94DF-77829BD900CD}"/>
    <cellStyle name="Normal 7 2 11" xfId="3426" xr:uid="{15D82181-AC61-426D-9B84-463E6BB89A4D}"/>
    <cellStyle name="Normal 7 2 2" xfId="130" xr:uid="{FEB4A871-951D-441C-9CF1-63A27A6FFE42}"/>
    <cellStyle name="Normal 7 2 2 2" xfId="131" xr:uid="{9D023186-5578-40AF-820A-F29206D6F03E}"/>
    <cellStyle name="Normal 7 2 2 2 2" xfId="347" xr:uid="{6A584A53-BCF9-4902-B1F3-A4BA86EA8BDF}"/>
    <cellStyle name="Normal 7 2 2 2 2 2" xfId="677" xr:uid="{67F29942-D81D-44D3-B3DA-71D7B3DED22C}"/>
    <cellStyle name="Normal 7 2 2 2 2 2 2" xfId="678" xr:uid="{F3CCE7BF-475F-4D76-BE54-CCDC785D7F6B}"/>
    <cellStyle name="Normal 7 2 2 2 2 2 2 2" xfId="1702" xr:uid="{4C6AC586-CEC9-4B58-85B4-3A2F98523E0C}"/>
    <cellStyle name="Normal 7 2 2 2 2 2 2 2 2" xfId="1703" xr:uid="{D5C136B6-0E24-4DA1-9E53-7A33C3F5D2AA}"/>
    <cellStyle name="Normal 7 2 2 2 2 2 2 3" xfId="1704" xr:uid="{BD0B8722-A77A-432A-BA45-17060531ECCA}"/>
    <cellStyle name="Normal 7 2 2 2 2 2 3" xfId="1705" xr:uid="{AC3CB67F-4541-4472-BED7-4DC02ED17F14}"/>
    <cellStyle name="Normal 7 2 2 2 2 2 3 2" xfId="1706" xr:uid="{24D14CEF-B814-479E-A060-EC2470F22A5D}"/>
    <cellStyle name="Normal 7 2 2 2 2 2 4" xfId="1707" xr:uid="{9F1AFC04-EFAD-4CEC-ADBC-53780E5EE89F}"/>
    <cellStyle name="Normal 7 2 2 2 2 3" xfId="679" xr:uid="{BCF44800-2079-4986-B349-83A9DA01941F}"/>
    <cellStyle name="Normal 7 2 2 2 2 3 2" xfId="1708" xr:uid="{580D463A-A891-48DD-A04A-0823FA8C7A6E}"/>
    <cellStyle name="Normal 7 2 2 2 2 3 2 2" xfId="1709" xr:uid="{63C2C2D0-C587-4466-9981-23F221DFC871}"/>
    <cellStyle name="Normal 7 2 2 2 2 3 3" xfId="1710" xr:uid="{4BB14FE0-2BF0-44B5-BB05-6A4DA79AA386}"/>
    <cellStyle name="Normal 7 2 2 2 2 3 4" xfId="3427" xr:uid="{0E750928-B0BD-4F1E-8096-8176BD9F6CE7}"/>
    <cellStyle name="Normal 7 2 2 2 2 4" xfId="1711" xr:uid="{9763905B-E9FF-40A1-B23B-BD3A982A510E}"/>
    <cellStyle name="Normal 7 2 2 2 2 4 2" xfId="1712" xr:uid="{7348677B-8C65-4AF1-9F12-8668FCF644B2}"/>
    <cellStyle name="Normal 7 2 2 2 2 5" xfId="1713" xr:uid="{B142BD73-FD57-4281-AD78-4FAB851F5D50}"/>
    <cellStyle name="Normal 7 2 2 2 2 6" xfId="3428" xr:uid="{9C284B70-E3FE-44A5-A0F8-3A47DB199901}"/>
    <cellStyle name="Normal 7 2 2 2 3" xfId="348" xr:uid="{40902101-E9C8-40D9-A5FF-1397EB3EDBF7}"/>
    <cellStyle name="Normal 7 2 2 2 3 2" xfId="680" xr:uid="{5FBDE80A-DF5F-4428-9937-2B860EB68AFD}"/>
    <cellStyle name="Normal 7 2 2 2 3 2 2" xfId="681" xr:uid="{964EB05E-3F2B-462D-860B-3ACE9CAEBD7C}"/>
    <cellStyle name="Normal 7 2 2 2 3 2 2 2" xfId="1714" xr:uid="{30C43936-F40D-4575-A07A-496D83F9D19D}"/>
    <cellStyle name="Normal 7 2 2 2 3 2 2 2 2" xfId="1715" xr:uid="{530426AC-8553-40CA-BCF8-2BF94421FFD6}"/>
    <cellStyle name="Normal 7 2 2 2 3 2 2 3" xfId="1716" xr:uid="{BEC429D6-6337-4C2C-8FD7-167BE43553A1}"/>
    <cellStyle name="Normal 7 2 2 2 3 2 3" xfId="1717" xr:uid="{F20BFB5F-CF95-4057-A7A7-40DAA1093C55}"/>
    <cellStyle name="Normal 7 2 2 2 3 2 3 2" xfId="1718" xr:uid="{8A14DDD9-93E1-4974-9916-779E60B490C5}"/>
    <cellStyle name="Normal 7 2 2 2 3 2 4" xfId="1719" xr:uid="{BC97925B-8BCB-4547-97DA-579B90F294B6}"/>
    <cellStyle name="Normal 7 2 2 2 3 3" xfId="682" xr:uid="{9CE68682-A3D4-4DE0-A862-0B026BA4485F}"/>
    <cellStyle name="Normal 7 2 2 2 3 3 2" xfId="1720" xr:uid="{D254619E-86C5-4720-A565-82E55188846C}"/>
    <cellStyle name="Normal 7 2 2 2 3 3 2 2" xfId="1721" xr:uid="{6AFD1ADF-BED2-4AFA-A574-F032910192D9}"/>
    <cellStyle name="Normal 7 2 2 2 3 3 3" xfId="1722" xr:uid="{0BBEDAB5-5C44-40A6-85F3-EB9C0CE2B74D}"/>
    <cellStyle name="Normal 7 2 2 2 3 4" xfId="1723" xr:uid="{AE24A0D0-BD60-42CF-8D5B-EFA8A8C85AEA}"/>
    <cellStyle name="Normal 7 2 2 2 3 4 2" xfId="1724" xr:uid="{28CDD327-EFB1-49D2-9D86-EAE58CB3002E}"/>
    <cellStyle name="Normal 7 2 2 2 3 5" xfId="1725" xr:uid="{26170222-663F-42A3-9175-DD70E2F2CC89}"/>
    <cellStyle name="Normal 7 2 2 2 4" xfId="683" xr:uid="{4F128EBF-5533-4237-A072-07EA2B4D3FE1}"/>
    <cellStyle name="Normal 7 2 2 2 4 2" xfId="684" xr:uid="{1AE2E00B-6855-4EF2-B09E-D4F4456C96A3}"/>
    <cellStyle name="Normal 7 2 2 2 4 2 2" xfId="1726" xr:uid="{9512BD8E-981B-4C4E-AA5F-04FD8FD844DD}"/>
    <cellStyle name="Normal 7 2 2 2 4 2 2 2" xfId="1727" xr:uid="{092264DA-8E77-46BE-B2D1-ED533F9EEB17}"/>
    <cellStyle name="Normal 7 2 2 2 4 2 3" xfId="1728" xr:uid="{80EFB612-1BB6-40E2-93BC-DCEAACD40552}"/>
    <cellStyle name="Normal 7 2 2 2 4 3" xfId="1729" xr:uid="{E73A79C2-D9B7-4B6B-BC3F-A2F54D9E6C9E}"/>
    <cellStyle name="Normal 7 2 2 2 4 3 2" xfId="1730" xr:uid="{B867C8FA-984C-4EC5-B2E3-5ADC24FD6D84}"/>
    <cellStyle name="Normal 7 2 2 2 4 4" xfId="1731" xr:uid="{1F428B37-89E8-4D70-9962-5052147610EF}"/>
    <cellStyle name="Normal 7 2 2 2 5" xfId="685" xr:uid="{BAD5ED7A-45D6-46A6-9DF9-76C7792D1783}"/>
    <cellStyle name="Normal 7 2 2 2 5 2" xfId="1732" xr:uid="{37DC40C5-2594-4166-B749-035D1DBDD206}"/>
    <cellStyle name="Normal 7 2 2 2 5 2 2" xfId="1733" xr:uid="{057DBB4F-6101-4BD7-8EE3-2E43EEC63608}"/>
    <cellStyle name="Normal 7 2 2 2 5 3" xfId="1734" xr:uid="{0CA33485-890F-4662-9D90-B63BAC63E28B}"/>
    <cellStyle name="Normal 7 2 2 2 5 4" xfId="3429" xr:uid="{82EFCBF1-719D-44C2-8023-798DB9E4765D}"/>
    <cellStyle name="Normal 7 2 2 2 6" xfId="1735" xr:uid="{0FC3CAEB-AF96-4F78-ACA2-31AD16CD6D5D}"/>
    <cellStyle name="Normal 7 2 2 2 6 2" xfId="1736" xr:uid="{0CBDCDA6-96C7-43F8-A6BE-7D5661BBE2AF}"/>
    <cellStyle name="Normal 7 2 2 2 7" xfId="1737" xr:uid="{3EE5FE46-52BA-47BF-A7B9-14A40DCA75C8}"/>
    <cellStyle name="Normal 7 2 2 2 8" xfId="3430" xr:uid="{AE4D633F-B9E8-4293-8766-6D9DA41FF505}"/>
    <cellStyle name="Normal 7 2 2 3" xfId="349" xr:uid="{8D5CB5C9-CD0F-4032-B2B7-ECC86664503B}"/>
    <cellStyle name="Normal 7 2 2 3 2" xfId="686" xr:uid="{A2C58021-AE4C-4E58-A42D-B029B15908B5}"/>
    <cellStyle name="Normal 7 2 2 3 2 2" xfId="687" xr:uid="{DC8F9531-CCE5-4E2A-9865-86FE879BCDB4}"/>
    <cellStyle name="Normal 7 2 2 3 2 2 2" xfId="1738" xr:uid="{CFDD4628-80B3-4FAB-BBF8-4DAF86B5FB1D}"/>
    <cellStyle name="Normal 7 2 2 3 2 2 2 2" xfId="1739" xr:uid="{51A5F282-3632-46E0-BA39-29E03D9B43BD}"/>
    <cellStyle name="Normal 7 2 2 3 2 2 3" xfId="1740" xr:uid="{AD0BE6A4-A990-4A3A-B6CE-B4BC66CAD2E0}"/>
    <cellStyle name="Normal 7 2 2 3 2 3" xfId="1741" xr:uid="{0F94592E-E1E7-46E4-AEB3-885A0502A181}"/>
    <cellStyle name="Normal 7 2 2 3 2 3 2" xfId="1742" xr:uid="{059A3C5A-88A4-4863-9179-F80A613890D0}"/>
    <cellStyle name="Normal 7 2 2 3 2 4" xfId="1743" xr:uid="{CC543E76-33CD-46A3-9E66-E7620CB2D972}"/>
    <cellStyle name="Normal 7 2 2 3 3" xfId="688" xr:uid="{8A968A00-BBC3-4BF7-B640-CEA4E029117F}"/>
    <cellStyle name="Normal 7 2 2 3 3 2" xfId="1744" xr:uid="{9FFAB92E-A733-4D25-8A5F-9EA4A5BF1594}"/>
    <cellStyle name="Normal 7 2 2 3 3 2 2" xfId="1745" xr:uid="{EEF47501-9CEE-4AE2-BCBE-2B3925E2C08B}"/>
    <cellStyle name="Normal 7 2 2 3 3 3" xfId="1746" xr:uid="{5261A240-A689-41EF-A28A-FCFC4C6613A5}"/>
    <cellStyle name="Normal 7 2 2 3 3 4" xfId="3431" xr:uid="{20D64AC1-D2B5-4AE4-A0F2-697485CADFE4}"/>
    <cellStyle name="Normal 7 2 2 3 4" xfId="1747" xr:uid="{D0E4B175-CA1E-439B-A9B1-DE47566ED256}"/>
    <cellStyle name="Normal 7 2 2 3 4 2" xfId="1748" xr:uid="{69B16540-4F4D-49AA-B6BD-18A55277B213}"/>
    <cellStyle name="Normal 7 2 2 3 5" xfId="1749" xr:uid="{8A67F36F-8C95-4548-86F1-291A7A1C1692}"/>
    <cellStyle name="Normal 7 2 2 3 6" xfId="3432" xr:uid="{6DC3C731-B97A-438C-BE4D-35B7DBF0EDFE}"/>
    <cellStyle name="Normal 7 2 2 4" xfId="350" xr:uid="{2769F6D9-80F5-431D-89CA-8303B9EAA395}"/>
    <cellStyle name="Normal 7 2 2 4 2" xfId="689" xr:uid="{42AB6A26-3DD1-4F7E-BA2C-319638198DD9}"/>
    <cellStyle name="Normal 7 2 2 4 2 2" xfId="690" xr:uid="{B9FA3A6C-5C9A-4A85-BD2F-E17177B50F94}"/>
    <cellStyle name="Normal 7 2 2 4 2 2 2" xfId="1750" xr:uid="{87C3625E-B932-4261-BEF5-4B57062F5357}"/>
    <cellStyle name="Normal 7 2 2 4 2 2 2 2" xfId="1751" xr:uid="{106E51C5-D7ED-48CA-A191-B21CF9A8CA58}"/>
    <cellStyle name="Normal 7 2 2 4 2 2 3" xfId="1752" xr:uid="{BBD261D7-7B62-40C4-BE0C-B045FAF78634}"/>
    <cellStyle name="Normal 7 2 2 4 2 3" xfId="1753" xr:uid="{0F73E7F9-3862-4AAF-8EF3-204151383E6F}"/>
    <cellStyle name="Normal 7 2 2 4 2 3 2" xfId="1754" xr:uid="{D21475B5-946F-468D-B47B-F89C830124D9}"/>
    <cellStyle name="Normal 7 2 2 4 2 4" xfId="1755" xr:uid="{DB977E99-2291-49D7-AFE3-51B2D5A60A82}"/>
    <cellStyle name="Normal 7 2 2 4 3" xfId="691" xr:uid="{937DE8DC-CFA2-457E-A357-858614D9B610}"/>
    <cellStyle name="Normal 7 2 2 4 3 2" xfId="1756" xr:uid="{A9B1ADB1-F6D5-422B-B25E-FD8B816EFE3A}"/>
    <cellStyle name="Normal 7 2 2 4 3 2 2" xfId="1757" xr:uid="{46993F09-8B8D-447D-8FBC-1F480355C0DA}"/>
    <cellStyle name="Normal 7 2 2 4 3 3" xfId="1758" xr:uid="{B2711FD7-BE83-4458-B018-00E9A5EDD10E}"/>
    <cellStyle name="Normal 7 2 2 4 4" xfId="1759" xr:uid="{305A7BA7-D816-4EF6-A1B4-03006DA3B2C2}"/>
    <cellStyle name="Normal 7 2 2 4 4 2" xfId="1760" xr:uid="{72FE7AA1-BD0B-470B-A1AF-7A77937F079A}"/>
    <cellStyle name="Normal 7 2 2 4 5" xfId="1761" xr:uid="{E80E1424-DDB9-4D00-9E60-37C86B6B95EE}"/>
    <cellStyle name="Normal 7 2 2 5" xfId="351" xr:uid="{5E27654E-5AB6-4C1D-929B-B56C958E4654}"/>
    <cellStyle name="Normal 7 2 2 5 2" xfId="692" xr:uid="{64841C6D-0559-44F0-BD45-1A1F00ADDC83}"/>
    <cellStyle name="Normal 7 2 2 5 2 2" xfId="1762" xr:uid="{7DB8B2A4-0FE5-4DAC-BDBD-8EDFD1801C27}"/>
    <cellStyle name="Normal 7 2 2 5 2 2 2" xfId="1763" xr:uid="{8672515F-2903-4505-91FB-3E366BF82D7C}"/>
    <cellStyle name="Normal 7 2 2 5 2 3" xfId="1764" xr:uid="{BA52054F-207E-4685-85BF-E405CE860FB7}"/>
    <cellStyle name="Normal 7 2 2 5 3" xfId="1765" xr:uid="{9408F9EA-2B96-4543-A700-510F74FB2CB1}"/>
    <cellStyle name="Normal 7 2 2 5 3 2" xfId="1766" xr:uid="{FAE973B5-C1C1-4993-935A-F68FD60FD741}"/>
    <cellStyle name="Normal 7 2 2 5 4" xfId="1767" xr:uid="{D0B7AF74-8509-4610-82CD-46E30CFEB25F}"/>
    <cellStyle name="Normal 7 2 2 6" xfId="693" xr:uid="{5405C7FE-0407-4A1E-8CB2-9C21BE6B169A}"/>
    <cellStyle name="Normal 7 2 2 6 2" xfId="1768" xr:uid="{2D5374BC-38F9-4DAB-9049-89D373A8F889}"/>
    <cellStyle name="Normal 7 2 2 6 2 2" xfId="1769" xr:uid="{DA3FEF9F-FFA2-4282-875B-0290017B1053}"/>
    <cellStyle name="Normal 7 2 2 6 3" xfId="1770" xr:uid="{FDF32644-1ACB-40C0-968F-5AD60599CBFF}"/>
    <cellStyle name="Normal 7 2 2 6 4" xfId="3433" xr:uid="{90AB0E37-BA7E-40CD-97A9-ECF9E04611D5}"/>
    <cellStyle name="Normal 7 2 2 7" xfId="1771" xr:uid="{4021D2EA-695D-4D98-845E-FD027555C7F4}"/>
    <cellStyle name="Normal 7 2 2 7 2" xfId="1772" xr:uid="{ABD09F89-65FE-48B3-92A3-A8343098FFE9}"/>
    <cellStyle name="Normal 7 2 2 8" xfId="1773" xr:uid="{3259DB2C-4A67-4B94-AB85-4E85FA7B9937}"/>
    <cellStyle name="Normal 7 2 2 9" xfId="3434" xr:uid="{7ECE107B-46EF-464F-B0BE-B782F22C3265}"/>
    <cellStyle name="Normal 7 2 3" xfId="132" xr:uid="{D04ED4F3-DF47-4237-A327-D5D5D4820AAB}"/>
    <cellStyle name="Normal 7 2 3 2" xfId="133" xr:uid="{A7EC511F-DB02-4C20-8706-80889A5F2B6B}"/>
    <cellStyle name="Normal 7 2 3 2 2" xfId="694" xr:uid="{2624438A-7453-4F36-9F70-A71CE95852C3}"/>
    <cellStyle name="Normal 7 2 3 2 2 2" xfId="695" xr:uid="{0A453A43-E26E-4E70-9A4D-57B51DABDBCB}"/>
    <cellStyle name="Normal 7 2 3 2 2 2 2" xfId="1774" xr:uid="{6E792F67-03BD-49D9-B8D7-2C3492EBF4F5}"/>
    <cellStyle name="Normal 7 2 3 2 2 2 2 2" xfId="1775" xr:uid="{FE2A411E-7B86-413D-8FFA-0F909392ED01}"/>
    <cellStyle name="Normal 7 2 3 2 2 2 3" xfId="1776" xr:uid="{F3F03AFA-E876-4186-B954-43982E26E1E6}"/>
    <cellStyle name="Normal 7 2 3 2 2 3" xfId="1777" xr:uid="{1B45C4A8-3DFF-4691-BEAD-71C0F81745DB}"/>
    <cellStyle name="Normal 7 2 3 2 2 3 2" xfId="1778" xr:uid="{A583C9F9-2075-4101-86E8-09CC29A46681}"/>
    <cellStyle name="Normal 7 2 3 2 2 4" xfId="1779" xr:uid="{2AFF6974-DD00-489B-B6F7-B5483592C9E4}"/>
    <cellStyle name="Normal 7 2 3 2 3" xfId="696" xr:uid="{5913C737-BE6B-48C8-B348-233ABD19ADCC}"/>
    <cellStyle name="Normal 7 2 3 2 3 2" xfId="1780" xr:uid="{CEF39588-A393-4376-861D-262961209EF5}"/>
    <cellStyle name="Normal 7 2 3 2 3 2 2" xfId="1781" xr:uid="{0BD7B977-8C3A-4EAD-9192-990AAA86364F}"/>
    <cellStyle name="Normal 7 2 3 2 3 3" xfId="1782" xr:uid="{30FF5369-9B62-4DDF-A5CC-1B8122E70DA6}"/>
    <cellStyle name="Normal 7 2 3 2 3 4" xfId="3435" xr:uid="{DB44DEEA-08B6-467A-B8CE-FEAFF31F44A3}"/>
    <cellStyle name="Normal 7 2 3 2 4" xfId="1783" xr:uid="{2EBA830D-0A96-491E-AB3D-2725C84D087A}"/>
    <cellStyle name="Normal 7 2 3 2 4 2" xfId="1784" xr:uid="{9E3D56BD-23A9-43B3-BCA7-F96A88037946}"/>
    <cellStyle name="Normal 7 2 3 2 5" xfId="1785" xr:uid="{8AAE8B5F-99C8-4612-9E7A-4830C357E007}"/>
    <cellStyle name="Normal 7 2 3 2 6" xfId="3436" xr:uid="{E3C14E0B-DA12-4F83-BB7C-906C3DB36092}"/>
    <cellStyle name="Normal 7 2 3 3" xfId="352" xr:uid="{A39D18B3-47AF-4878-911C-59D713D005BE}"/>
    <cellStyle name="Normal 7 2 3 3 2" xfId="697" xr:uid="{FE9C4852-8FD7-4199-A9AA-652BDF3BDCAF}"/>
    <cellStyle name="Normal 7 2 3 3 2 2" xfId="698" xr:uid="{20448840-87F8-4503-BAE2-C9BC54F433A5}"/>
    <cellStyle name="Normal 7 2 3 3 2 2 2" xfId="1786" xr:uid="{3C3D2381-15DC-49A2-A3E0-9684A00C109D}"/>
    <cellStyle name="Normal 7 2 3 3 2 2 2 2" xfId="1787" xr:uid="{AC862EB0-B00F-491D-8E10-9237E25884EC}"/>
    <cellStyle name="Normal 7 2 3 3 2 2 3" xfId="1788" xr:uid="{745966A3-FB13-4687-BC32-D7BCDB03E32B}"/>
    <cellStyle name="Normal 7 2 3 3 2 3" xfId="1789" xr:uid="{EE1F082B-38CA-4619-BDA5-CEC9A0C4A4D8}"/>
    <cellStyle name="Normal 7 2 3 3 2 3 2" xfId="1790" xr:uid="{7DD15245-60D8-4B91-8FBD-E8276B1165F6}"/>
    <cellStyle name="Normal 7 2 3 3 2 4" xfId="1791" xr:uid="{3A8D3C40-9936-4B7C-B6CE-70C2B47F8A2F}"/>
    <cellStyle name="Normal 7 2 3 3 3" xfId="699" xr:uid="{D71672F3-271B-4647-BEAD-4BFB3EAD979E}"/>
    <cellStyle name="Normal 7 2 3 3 3 2" xfId="1792" xr:uid="{D2C919B7-20DD-4898-975C-7FDB6DFCE08E}"/>
    <cellStyle name="Normal 7 2 3 3 3 2 2" xfId="1793" xr:uid="{1858BD99-E146-4E4B-802E-88B3D2E295CA}"/>
    <cellStyle name="Normal 7 2 3 3 3 3" xfId="1794" xr:uid="{A2F8DE1B-03CB-4E80-BEC1-BFBFFD67E16B}"/>
    <cellStyle name="Normal 7 2 3 3 4" xfId="1795" xr:uid="{24A569E4-093F-4157-9A6E-CD65ED1DDE82}"/>
    <cellStyle name="Normal 7 2 3 3 4 2" xfId="1796" xr:uid="{228FCAE3-7C43-45B7-9124-42AC47335201}"/>
    <cellStyle name="Normal 7 2 3 3 5" xfId="1797" xr:uid="{09E58EED-8149-4FAC-AA3C-D0415057887A}"/>
    <cellStyle name="Normal 7 2 3 4" xfId="353" xr:uid="{1A04E3A6-5A4D-4FAE-8A4C-940F3B2C39C8}"/>
    <cellStyle name="Normal 7 2 3 4 2" xfId="700" xr:uid="{974BAAA8-4851-49B1-AE16-692F8FFCE34D}"/>
    <cellStyle name="Normal 7 2 3 4 2 2" xfId="1798" xr:uid="{8B8293CD-B024-4F21-BB2D-FA210047B00F}"/>
    <cellStyle name="Normal 7 2 3 4 2 2 2" xfId="1799" xr:uid="{3D999C88-842A-4255-BD36-1DD7B2F2CD73}"/>
    <cellStyle name="Normal 7 2 3 4 2 3" xfId="1800" xr:uid="{B15D0C36-57E3-4352-9179-8A123B92ECDE}"/>
    <cellStyle name="Normal 7 2 3 4 3" xfId="1801" xr:uid="{9F758E1A-8D44-4367-AB84-1BBB21ACF3C6}"/>
    <cellStyle name="Normal 7 2 3 4 3 2" xfId="1802" xr:uid="{4D04DE0A-61BE-4B17-87BB-4413A3332115}"/>
    <cellStyle name="Normal 7 2 3 4 4" xfId="1803" xr:uid="{8E5260AA-0D99-4189-AFFB-E65B6E1E8A6B}"/>
    <cellStyle name="Normal 7 2 3 5" xfId="701" xr:uid="{14D4A97D-0008-4DCF-AEB8-B434EAA81601}"/>
    <cellStyle name="Normal 7 2 3 5 2" xfId="1804" xr:uid="{CAEEB8AB-AF0B-4ECF-9D1F-2D2E9C2E5FE7}"/>
    <cellStyle name="Normal 7 2 3 5 2 2" xfId="1805" xr:uid="{A2A0D381-27CD-4392-852C-6EB9B9BC9C31}"/>
    <cellStyle name="Normal 7 2 3 5 3" xfId="1806" xr:uid="{442AB835-5D1B-47F7-B09D-EAE2EA3D267D}"/>
    <cellStyle name="Normal 7 2 3 5 4" xfId="3437" xr:uid="{FCA0FFB6-FC49-4636-B4BF-4D2019E5029F}"/>
    <cellStyle name="Normal 7 2 3 6" xfId="1807" xr:uid="{15313976-5ADB-48B6-AA8C-DB97BA3B23AF}"/>
    <cellStyle name="Normal 7 2 3 6 2" xfId="1808" xr:uid="{8640540E-AA69-4416-9479-B92C447D2749}"/>
    <cellStyle name="Normal 7 2 3 7" xfId="1809" xr:uid="{2EE80445-24C3-4AE4-84A0-254C8E3EDF79}"/>
    <cellStyle name="Normal 7 2 3 8" xfId="3438" xr:uid="{A53C0157-B442-4F9D-A31D-C5CDA3503CD3}"/>
    <cellStyle name="Normal 7 2 4" xfId="134" xr:uid="{83730003-F33D-4F96-BCDF-36F008774152}"/>
    <cellStyle name="Normal 7 2 4 2" xfId="448" xr:uid="{A6153DAC-D3CF-45B5-BBD6-826F90C98333}"/>
    <cellStyle name="Normal 7 2 4 2 2" xfId="702" xr:uid="{E7FB8C59-0F63-4100-BBA0-2BECA7AB19BA}"/>
    <cellStyle name="Normal 7 2 4 2 2 2" xfId="1810" xr:uid="{90E1B025-BE10-45F6-BF96-997BCFE50257}"/>
    <cellStyle name="Normal 7 2 4 2 2 2 2" xfId="1811" xr:uid="{3BE72CFB-DFC6-4678-8795-06C6D48BB040}"/>
    <cellStyle name="Normal 7 2 4 2 2 3" xfId="1812" xr:uid="{279F1D87-96B0-4719-92BD-7D0ABF097088}"/>
    <cellStyle name="Normal 7 2 4 2 2 4" xfId="3439" xr:uid="{47F75CB9-A33F-4174-9398-4B95F14FB74A}"/>
    <cellStyle name="Normal 7 2 4 2 3" xfId="1813" xr:uid="{2775FEDB-E296-4E6C-9A5C-0E5C7BD556E3}"/>
    <cellStyle name="Normal 7 2 4 2 3 2" xfId="1814" xr:uid="{3548FE26-6DB5-47D5-B76E-AD1B2CC664AC}"/>
    <cellStyle name="Normal 7 2 4 2 4" xfId="1815" xr:uid="{D3CDEC5F-2C70-486E-BD49-CEC8A4F1A456}"/>
    <cellStyle name="Normal 7 2 4 2 5" xfId="3440" xr:uid="{BE126510-A5E5-434D-8C6D-61C62840D0FD}"/>
    <cellStyle name="Normal 7 2 4 3" xfId="703" xr:uid="{8C52E451-7F10-416C-A232-BE1B2BF6AE89}"/>
    <cellStyle name="Normal 7 2 4 3 2" xfId="1816" xr:uid="{A5BA6945-C489-4D2F-989D-94CDBAD8353F}"/>
    <cellStyle name="Normal 7 2 4 3 2 2" xfId="1817" xr:uid="{C4379E8D-AEA0-4525-BCE9-C9380E3A3B42}"/>
    <cellStyle name="Normal 7 2 4 3 3" xfId="1818" xr:uid="{5E30A14A-1062-4594-B44F-26F829BFD5EA}"/>
    <cellStyle name="Normal 7 2 4 3 4" xfId="3441" xr:uid="{8A52F3EE-D90F-493B-8260-BBFA39CAEC5F}"/>
    <cellStyle name="Normal 7 2 4 4" xfId="1819" xr:uid="{B87CEE91-D2D4-49CA-BDB9-FB907ACE5F5D}"/>
    <cellStyle name="Normal 7 2 4 4 2" xfId="1820" xr:uid="{1E5E41F7-5E9E-4221-A5B5-36F60E1067A9}"/>
    <cellStyle name="Normal 7 2 4 4 3" xfId="3442" xr:uid="{2012D560-6D2D-4872-A595-83FB7E6EE2EF}"/>
    <cellStyle name="Normal 7 2 4 4 4" xfId="3443" xr:uid="{B493DAFB-1C54-4E9A-8D5F-7704053B645F}"/>
    <cellStyle name="Normal 7 2 4 5" xfId="1821" xr:uid="{E5E05B18-E5F1-404B-838B-47E364903BA1}"/>
    <cellStyle name="Normal 7 2 4 6" xfId="3444" xr:uid="{7C2D6702-02DF-48DF-92CC-977C18BB23E1}"/>
    <cellStyle name="Normal 7 2 4 7" xfId="3445" xr:uid="{1F3CFBB6-0428-4E25-964F-473D4CDDEAE8}"/>
    <cellStyle name="Normal 7 2 5" xfId="354" xr:uid="{FAB4FCB4-044F-4FA4-AA7B-D98210906751}"/>
    <cellStyle name="Normal 7 2 5 2" xfId="704" xr:uid="{45608082-BD3F-479C-A0C4-54C52FE8D28D}"/>
    <cellStyle name="Normal 7 2 5 2 2" xfId="705" xr:uid="{AA89CB67-E2F4-4C1C-B295-98219DCA4DD3}"/>
    <cellStyle name="Normal 7 2 5 2 2 2" xfId="1822" xr:uid="{88D99F01-07DF-4D36-939B-43C0B320A11E}"/>
    <cellStyle name="Normal 7 2 5 2 2 2 2" xfId="1823" xr:uid="{A5B579A1-1A42-4A0B-8E1B-40C86F5B1790}"/>
    <cellStyle name="Normal 7 2 5 2 2 3" xfId="1824" xr:uid="{42810D71-92E4-4ECF-B8A2-AC82E0118602}"/>
    <cellStyle name="Normal 7 2 5 2 3" xfId="1825" xr:uid="{7C5010F2-DFA2-4AD5-A748-F2D86849962E}"/>
    <cellStyle name="Normal 7 2 5 2 3 2" xfId="1826" xr:uid="{F160BFC5-414B-4639-B5FE-2B989D67A002}"/>
    <cellStyle name="Normal 7 2 5 2 4" xfId="1827" xr:uid="{6493C4DE-28F0-476D-BCB2-24BBF0C80E39}"/>
    <cellStyle name="Normal 7 2 5 3" xfId="706" xr:uid="{8C630670-1D1C-45A4-AD94-B93C33ECC0EA}"/>
    <cellStyle name="Normal 7 2 5 3 2" xfId="1828" xr:uid="{A4DAC746-2F7A-450C-B854-6472F28FA60E}"/>
    <cellStyle name="Normal 7 2 5 3 2 2" xfId="1829" xr:uid="{6690AEC5-120C-4660-A8E7-C69560D89F00}"/>
    <cellStyle name="Normal 7 2 5 3 3" xfId="1830" xr:uid="{175855B3-0738-4621-8787-0C86739E425F}"/>
    <cellStyle name="Normal 7 2 5 3 4" xfId="3446" xr:uid="{7F6D9DDE-AA28-4C81-ABC0-954088387541}"/>
    <cellStyle name="Normal 7 2 5 4" xfId="1831" xr:uid="{E1595BB7-E33C-4C26-BA25-46BAB48D93FC}"/>
    <cellStyle name="Normal 7 2 5 4 2" xfId="1832" xr:uid="{FC431D21-E5D1-4F09-A28D-C2E044B63B88}"/>
    <cellStyle name="Normal 7 2 5 5" xfId="1833" xr:uid="{91040B63-D5C6-4DB3-A576-619581ECDD07}"/>
    <cellStyle name="Normal 7 2 5 6" xfId="3447" xr:uid="{36AA32DB-16CA-4445-8AC6-04DB3AD1B018}"/>
    <cellStyle name="Normal 7 2 6" xfId="355" xr:uid="{DF04BC5A-B9F0-4E27-A2E1-6A24304BFBAE}"/>
    <cellStyle name="Normal 7 2 6 2" xfId="707" xr:uid="{CA11588E-DAAF-487B-B9DD-541E3E082014}"/>
    <cellStyle name="Normal 7 2 6 2 2" xfId="1834" xr:uid="{79E3F4DB-437C-400C-AC4D-4C3A971D3CC0}"/>
    <cellStyle name="Normal 7 2 6 2 2 2" xfId="1835" xr:uid="{DB8D8CEF-4B3B-4F99-B7D0-464F9229639F}"/>
    <cellStyle name="Normal 7 2 6 2 3" xfId="1836" xr:uid="{552E00AF-9492-4DBB-8EAF-5263E2187EF5}"/>
    <cellStyle name="Normal 7 2 6 2 4" xfId="3448" xr:uid="{C12ADA7A-B053-45D9-8E7A-3E9150435938}"/>
    <cellStyle name="Normal 7 2 6 3" xfId="1837" xr:uid="{26D65A70-C38C-44F9-B998-DD1F4DC8769F}"/>
    <cellStyle name="Normal 7 2 6 3 2" xfId="1838" xr:uid="{EFE61698-6EBF-408E-A8CD-959574AD1F93}"/>
    <cellStyle name="Normal 7 2 6 4" xfId="1839" xr:uid="{FC361C94-CCCA-415E-88EC-A901B4F1A0A1}"/>
    <cellStyle name="Normal 7 2 6 5" xfId="3449" xr:uid="{6C7951EB-A530-4C0C-9085-CB717D4191E0}"/>
    <cellStyle name="Normal 7 2 7" xfId="708" xr:uid="{7E212A37-38AC-4E66-9D3A-2CE543458364}"/>
    <cellStyle name="Normal 7 2 7 2" xfId="1840" xr:uid="{712DF358-A378-4BA6-81ED-F5E478E00F25}"/>
    <cellStyle name="Normal 7 2 7 2 2" xfId="1841" xr:uid="{E3F3D389-5F44-4592-B9E7-4CAD206BA08B}"/>
    <cellStyle name="Normal 7 2 7 2 3" xfId="4409" xr:uid="{4A199EE9-E697-4639-972E-D1020FB29AFE}"/>
    <cellStyle name="Normal 7 2 7 3" xfId="1842" xr:uid="{E09ADF40-3055-4552-B889-831DEAA2A8F5}"/>
    <cellStyle name="Normal 7 2 7 4" xfId="3450" xr:uid="{0565D96F-2655-43A2-8B39-F6EA1793BE7E}"/>
    <cellStyle name="Normal 7 2 7 4 2" xfId="4579" xr:uid="{52D28E70-2ED9-434D-BD2A-D706BE5CC7A6}"/>
    <cellStyle name="Normal 7 2 7 4 3" xfId="4686" xr:uid="{CEC97B0A-630E-4FFE-8F21-ACAC9AC0BCFF}"/>
    <cellStyle name="Normal 7 2 7 4 4" xfId="4608" xr:uid="{6E2DAF4D-2854-48F9-96AE-BB3A453C9973}"/>
    <cellStyle name="Normal 7 2 8" xfId="1843" xr:uid="{9156623D-C80F-4571-B50B-CE499D170082}"/>
    <cellStyle name="Normal 7 2 8 2" xfId="1844" xr:uid="{70202762-3800-4CBF-B8D4-20CB5F5713E8}"/>
    <cellStyle name="Normal 7 2 8 3" xfId="3451" xr:uid="{3D69EEA0-C8DD-45A5-9217-DACBBEF0ACDF}"/>
    <cellStyle name="Normal 7 2 8 4" xfId="3452" xr:uid="{0D37102A-C34F-4AD0-8394-93843839DFF0}"/>
    <cellStyle name="Normal 7 2 9" xfId="1845" xr:uid="{99158B37-2F3E-4186-803C-F7E07DA25BC2}"/>
    <cellStyle name="Normal 7 3" xfId="135" xr:uid="{28A1180E-E2E1-4C1D-BF47-4183343D85A6}"/>
    <cellStyle name="Normal 7 3 10" xfId="3453" xr:uid="{51C01BEF-6A06-41B5-9B5A-C6D400F71BEF}"/>
    <cellStyle name="Normal 7 3 11" xfId="3454" xr:uid="{73BEAB9C-4D6C-410A-9944-486AD1059A07}"/>
    <cellStyle name="Normal 7 3 2" xfId="136" xr:uid="{3DCDAC21-CCC9-4749-B717-811BEBBBC933}"/>
    <cellStyle name="Normal 7 3 2 2" xfId="137" xr:uid="{DD581D05-F32F-45AF-9823-D8591C0BDFD6}"/>
    <cellStyle name="Normal 7 3 2 2 2" xfId="356" xr:uid="{41151FF9-C7CA-4F84-A9B4-3C7BB1E828F9}"/>
    <cellStyle name="Normal 7 3 2 2 2 2" xfId="709" xr:uid="{051265C9-1823-4F58-8D79-CA1E2DF95432}"/>
    <cellStyle name="Normal 7 3 2 2 2 2 2" xfId="1846" xr:uid="{6DA30C75-9CB8-40DE-BC6B-A0DF96248DFB}"/>
    <cellStyle name="Normal 7 3 2 2 2 2 2 2" xfId="1847" xr:uid="{A8DC45B1-B329-408F-B4AB-E8FC645A9CF0}"/>
    <cellStyle name="Normal 7 3 2 2 2 2 3" xfId="1848" xr:uid="{114F20A0-2995-4C0B-800A-853740585DCE}"/>
    <cellStyle name="Normal 7 3 2 2 2 2 4" xfId="3455" xr:uid="{AD3E1244-6A09-4EA9-A803-BFC9291B0D97}"/>
    <cellStyle name="Normal 7 3 2 2 2 3" xfId="1849" xr:uid="{EAE03E95-9215-4F53-86D4-46F42399F36C}"/>
    <cellStyle name="Normal 7 3 2 2 2 3 2" xfId="1850" xr:uid="{0D5BEF22-2F88-400B-9277-3084914262E9}"/>
    <cellStyle name="Normal 7 3 2 2 2 3 3" xfId="3456" xr:uid="{90F63E08-4A01-4734-9843-4AC4044B783D}"/>
    <cellStyle name="Normal 7 3 2 2 2 3 4" xfId="3457" xr:uid="{0E7A9262-BB7A-4DDD-B56C-3BB9FE708937}"/>
    <cellStyle name="Normal 7 3 2 2 2 4" xfId="1851" xr:uid="{D1DEB695-442A-42AC-96C1-F423E2C61C70}"/>
    <cellStyle name="Normal 7 3 2 2 2 5" xfId="3458" xr:uid="{561313FF-60B3-4AA2-B206-164AB6A37753}"/>
    <cellStyle name="Normal 7 3 2 2 2 6" xfId="3459" xr:uid="{55BC81F6-E108-4A4B-8978-7461F4A0F204}"/>
    <cellStyle name="Normal 7 3 2 2 3" xfId="710" xr:uid="{B513A891-B63B-4395-B651-7D9B7A1915F9}"/>
    <cellStyle name="Normal 7 3 2 2 3 2" xfId="1852" xr:uid="{2A6881BE-DEAF-4BBC-9041-8980323BE862}"/>
    <cellStyle name="Normal 7 3 2 2 3 2 2" xfId="1853" xr:uid="{A033DF2B-FEC6-4787-AC80-5D8A2BB73578}"/>
    <cellStyle name="Normal 7 3 2 2 3 2 3" xfId="3460" xr:uid="{0D4487DA-6C85-4F40-8F85-4D1F79CBB099}"/>
    <cellStyle name="Normal 7 3 2 2 3 2 4" xfId="3461" xr:uid="{ACBBDB98-881B-47F3-96A3-FA285387A631}"/>
    <cellStyle name="Normal 7 3 2 2 3 3" xfId="1854" xr:uid="{C439B0D9-FC9E-48F6-8D7D-342AFE444EFC}"/>
    <cellStyle name="Normal 7 3 2 2 3 4" xfId="3462" xr:uid="{78C07A94-408E-42F0-8DB8-6391003A95FD}"/>
    <cellStyle name="Normal 7 3 2 2 3 5" xfId="3463" xr:uid="{10557D9F-8E37-4236-A8CD-2D7115ED36B7}"/>
    <cellStyle name="Normal 7 3 2 2 4" xfId="1855" xr:uid="{7549442A-FB91-43B3-9A7D-7EAB6C4BF704}"/>
    <cellStyle name="Normal 7 3 2 2 4 2" xfId="1856" xr:uid="{EB439254-10DF-4A4B-9221-52498FDE7362}"/>
    <cellStyle name="Normal 7 3 2 2 4 3" xfId="3464" xr:uid="{5F0EEB0E-7CB1-4287-8065-DE69A17B0D17}"/>
    <cellStyle name="Normal 7 3 2 2 4 4" xfId="3465" xr:uid="{E5FDE43C-D3B4-47DD-84D7-B23682C38212}"/>
    <cellStyle name="Normal 7 3 2 2 5" xfId="1857" xr:uid="{846DBCAB-0FF8-4211-8B96-F79BE49EA972}"/>
    <cellStyle name="Normal 7 3 2 2 5 2" xfId="3466" xr:uid="{36CEBAC1-9F10-4B3A-9ED4-36BD02934A96}"/>
    <cellStyle name="Normal 7 3 2 2 5 3" xfId="3467" xr:uid="{A2227558-9200-4934-9E63-72F03B3FD798}"/>
    <cellStyle name="Normal 7 3 2 2 5 4" xfId="3468" xr:uid="{D27A6390-6E60-4DA0-A7D0-F74EB937E68B}"/>
    <cellStyle name="Normal 7 3 2 2 6" xfId="3469" xr:uid="{C1F89857-244B-48A3-B2F1-2A063A578705}"/>
    <cellStyle name="Normal 7 3 2 2 7" xfId="3470" xr:uid="{858F697F-D002-47B2-9448-E096590725CB}"/>
    <cellStyle name="Normal 7 3 2 2 8" xfId="3471" xr:uid="{20CA9CE5-2708-470F-BC1C-D0FEB2577CBE}"/>
    <cellStyle name="Normal 7 3 2 3" xfId="357" xr:uid="{F7B64D39-AD68-4696-AC9F-24EE3576FDE9}"/>
    <cellStyle name="Normal 7 3 2 3 2" xfId="711" xr:uid="{D1B6025A-6F0C-40DF-B8E8-72D8D3368C4A}"/>
    <cellStyle name="Normal 7 3 2 3 2 2" xfId="712" xr:uid="{EF2E7CF1-B610-48BD-BAA8-D862C9AD7422}"/>
    <cellStyle name="Normal 7 3 2 3 2 2 2" xfId="1858" xr:uid="{16040AF0-EDF9-49AE-941B-C50312CC8EC3}"/>
    <cellStyle name="Normal 7 3 2 3 2 2 2 2" xfId="1859" xr:uid="{34E3E997-23A9-45BF-97D7-30F3D80106BF}"/>
    <cellStyle name="Normal 7 3 2 3 2 2 3" xfId="1860" xr:uid="{87AE5D12-B9C5-4CF7-AB08-9F1EA484DC34}"/>
    <cellStyle name="Normal 7 3 2 3 2 3" xfId="1861" xr:uid="{F25B300E-C6BF-4F65-8F20-8D89E29738DD}"/>
    <cellStyle name="Normal 7 3 2 3 2 3 2" xfId="1862" xr:uid="{444F1C29-A72A-48BD-B07C-5CC13F027A41}"/>
    <cellStyle name="Normal 7 3 2 3 2 4" xfId="1863" xr:uid="{AC547CB6-04DA-4410-AF64-FB45D59482DB}"/>
    <cellStyle name="Normal 7 3 2 3 3" xfId="713" xr:uid="{E8BC4815-B410-4997-9CC3-A1EA751BB329}"/>
    <cellStyle name="Normal 7 3 2 3 3 2" xfId="1864" xr:uid="{E9A65446-FDFC-40A1-B394-95DDFBC6C036}"/>
    <cellStyle name="Normal 7 3 2 3 3 2 2" xfId="1865" xr:uid="{D5CE2C82-A84A-405F-A66B-A34D4C82EDD3}"/>
    <cellStyle name="Normal 7 3 2 3 3 3" xfId="1866" xr:uid="{6901782C-1655-4DE0-B7DB-FA5544A31709}"/>
    <cellStyle name="Normal 7 3 2 3 3 4" xfId="3472" xr:uid="{28EE1F68-3611-431B-A1AC-D4E7E1FBDF9F}"/>
    <cellStyle name="Normal 7 3 2 3 4" xfId="1867" xr:uid="{DA6DAE21-DC4A-4DE8-A014-769931736E54}"/>
    <cellStyle name="Normal 7 3 2 3 4 2" xfId="1868" xr:uid="{C92499E6-7FAC-4904-B368-7C38E56371F9}"/>
    <cellStyle name="Normal 7 3 2 3 5" xfId="1869" xr:uid="{A8E4B460-C3F8-4590-9F8D-8AA90AB29557}"/>
    <cellStyle name="Normal 7 3 2 3 6" xfId="3473" xr:uid="{0424D430-1A15-40F3-AA7F-DD633B4E5B19}"/>
    <cellStyle name="Normal 7 3 2 4" xfId="358" xr:uid="{2B1D3E0D-393C-448C-B067-17F9C8AB6751}"/>
    <cellStyle name="Normal 7 3 2 4 2" xfId="714" xr:uid="{335FECF2-0779-44D9-ADB0-0A5BE7A61C89}"/>
    <cellStyle name="Normal 7 3 2 4 2 2" xfId="1870" xr:uid="{F812C821-9EBD-4387-B94F-19EF137722FC}"/>
    <cellStyle name="Normal 7 3 2 4 2 2 2" xfId="1871" xr:uid="{4EE8ECB4-5E42-4E94-A2E9-C9201185946E}"/>
    <cellStyle name="Normal 7 3 2 4 2 3" xfId="1872" xr:uid="{6CE1E13C-0F87-4ABA-B935-DA933BA3DE4A}"/>
    <cellStyle name="Normal 7 3 2 4 2 4" xfId="3474" xr:uid="{17915DB9-28DB-4033-B746-FD28BE3ED2F3}"/>
    <cellStyle name="Normal 7 3 2 4 3" xfId="1873" xr:uid="{4E7B5A56-C1A5-4E7B-80AD-7B0C49C85B13}"/>
    <cellStyle name="Normal 7 3 2 4 3 2" xfId="1874" xr:uid="{4FDCB1FE-D723-4DBA-B836-E68EF025AE32}"/>
    <cellStyle name="Normal 7 3 2 4 4" xfId="1875" xr:uid="{DEA8FA3B-C3CC-472B-9949-23F279DC2742}"/>
    <cellStyle name="Normal 7 3 2 4 5" xfId="3475" xr:uid="{BA756FD4-D35E-4C08-9400-07A5B64AA631}"/>
    <cellStyle name="Normal 7 3 2 5" xfId="359" xr:uid="{75D4EDAC-EF9F-42CB-8140-6669ACFDEF43}"/>
    <cellStyle name="Normal 7 3 2 5 2" xfId="1876" xr:uid="{DC6EEE82-3D74-4F05-88E3-41CBF32997BC}"/>
    <cellStyle name="Normal 7 3 2 5 2 2" xfId="1877" xr:uid="{A95A0B0B-C1FC-458B-B035-F4F1262B33C9}"/>
    <cellStyle name="Normal 7 3 2 5 3" xfId="1878" xr:uid="{D84E0DF1-549B-477B-AE10-BD45B6D25517}"/>
    <cellStyle name="Normal 7 3 2 5 4" xfId="3476" xr:uid="{6FD70024-8073-4BED-8F54-75C17047AFFB}"/>
    <cellStyle name="Normal 7 3 2 6" xfId="1879" xr:uid="{23CED98B-EB56-4CA8-A4CB-FC607D56A405}"/>
    <cellStyle name="Normal 7 3 2 6 2" xfId="1880" xr:uid="{8DD66420-BD41-4DF6-B585-812671E552D2}"/>
    <cellStyle name="Normal 7 3 2 6 3" xfId="3477" xr:uid="{0082714F-8649-49E8-AC72-14681F8C3302}"/>
    <cellStyle name="Normal 7 3 2 6 4" xfId="3478" xr:uid="{2D40DF19-69E4-41ED-BC8B-FC2B0D6322A2}"/>
    <cellStyle name="Normal 7 3 2 7" xfId="1881" xr:uid="{CA78C757-998F-4105-903A-D146A1F7F305}"/>
    <cellStyle name="Normal 7 3 2 8" xfId="3479" xr:uid="{ABC00F60-4418-4E56-922B-27E03B15EA5C}"/>
    <cellStyle name="Normal 7 3 2 9" xfId="3480" xr:uid="{743711F3-D3DF-4756-B512-A383A3111659}"/>
    <cellStyle name="Normal 7 3 3" xfId="138" xr:uid="{EC2B87BE-552A-4795-A47E-28DE9E3D5F46}"/>
    <cellStyle name="Normal 7 3 3 2" xfId="139" xr:uid="{521AAC03-14F1-46A0-BDD6-F47B6C0E1B02}"/>
    <cellStyle name="Normal 7 3 3 2 2" xfId="715" xr:uid="{61664F45-AEA5-4EE7-BC85-EE64DD31A4D1}"/>
    <cellStyle name="Normal 7 3 3 2 2 2" xfId="1882" xr:uid="{992E886F-19C2-40E2-910E-6F292C4066F6}"/>
    <cellStyle name="Normal 7 3 3 2 2 2 2" xfId="1883" xr:uid="{D1AB0AF8-B117-43DD-B5F0-301DA8B49EF1}"/>
    <cellStyle name="Normal 7 3 3 2 2 2 2 2" xfId="4484" xr:uid="{C3BF1C9F-D5FA-4BBF-A5F8-0C91CBC76098}"/>
    <cellStyle name="Normal 7 3 3 2 2 2 3" xfId="4485" xr:uid="{0B630BA4-8E18-450A-B0DB-B27921934084}"/>
    <cellStyle name="Normal 7 3 3 2 2 3" xfId="1884" xr:uid="{22B2C6B7-5AA6-49E3-BF06-0AFF3F1C41C5}"/>
    <cellStyle name="Normal 7 3 3 2 2 3 2" xfId="4486" xr:uid="{CD2B3DE4-1328-4601-8016-3C4ADEB080E6}"/>
    <cellStyle name="Normal 7 3 3 2 2 4" xfId="3481" xr:uid="{95FC9788-644B-4226-8694-7ACC5C125C27}"/>
    <cellStyle name="Normal 7 3 3 2 3" xfId="1885" xr:uid="{253F4AD7-2043-4B4F-BF35-94DA14C10E11}"/>
    <cellStyle name="Normal 7 3 3 2 3 2" xfId="1886" xr:uid="{7C064411-1743-4A03-A0E1-57AFD69F6EB9}"/>
    <cellStyle name="Normal 7 3 3 2 3 2 2" xfId="4487" xr:uid="{94BBF520-0A56-4382-BEAB-3C0D893BB8F4}"/>
    <cellStyle name="Normal 7 3 3 2 3 3" xfId="3482" xr:uid="{EE9C91AB-7429-4CCB-8013-D9937702C60D}"/>
    <cellStyle name="Normal 7 3 3 2 3 4" xfId="3483" xr:uid="{15B2C6CC-675E-4886-839D-1CA18E0EAC66}"/>
    <cellStyle name="Normal 7 3 3 2 4" xfId="1887" xr:uid="{B6EE4B2E-8E48-401C-9A28-B4D35CFDAADD}"/>
    <cellStyle name="Normal 7 3 3 2 4 2" xfId="4488" xr:uid="{345BC53F-D02C-4796-B2A9-4307A013136F}"/>
    <cellStyle name="Normal 7 3 3 2 5" xfId="3484" xr:uid="{23582729-FB7C-4A65-96DB-75521CF5A652}"/>
    <cellStyle name="Normal 7 3 3 2 6" xfId="3485" xr:uid="{5B28D3DC-D47E-4AE2-B979-AB3ABEF42434}"/>
    <cellStyle name="Normal 7 3 3 3" xfId="360" xr:uid="{602BE059-18EE-467F-89DA-D8611BB0721E}"/>
    <cellStyle name="Normal 7 3 3 3 2" xfId="1888" xr:uid="{21F6BE29-A522-4B2E-BFDB-CB3C1C26FEC6}"/>
    <cellStyle name="Normal 7 3 3 3 2 2" xfId="1889" xr:uid="{01BB1A17-7148-4416-9DD4-4AA0553C8936}"/>
    <cellStyle name="Normal 7 3 3 3 2 2 2" xfId="4489" xr:uid="{1D8A5487-1693-41BF-973A-AFD68FDA6DFE}"/>
    <cellStyle name="Normal 7 3 3 3 2 3" xfId="3486" xr:uid="{6030A302-D182-45A1-8328-4681094E5518}"/>
    <cellStyle name="Normal 7 3 3 3 2 4" xfId="3487" xr:uid="{9EB3D90D-7613-47C5-B84B-8DB3157EBE0F}"/>
    <cellStyle name="Normal 7 3 3 3 3" xfId="1890" xr:uid="{AF5B01F9-9A7E-44A5-BBDB-05066F35CE87}"/>
    <cellStyle name="Normal 7 3 3 3 3 2" xfId="4490" xr:uid="{05223E1F-9B5F-415F-AF93-68B21B7BB35E}"/>
    <cellStyle name="Normal 7 3 3 3 4" xfId="3488" xr:uid="{B8C069FA-3D08-4A21-9B56-95EAEB9069BF}"/>
    <cellStyle name="Normal 7 3 3 3 5" xfId="3489" xr:uid="{2F6D426F-8D06-4817-BB54-1771ED1B4288}"/>
    <cellStyle name="Normal 7 3 3 4" xfId="1891" xr:uid="{367613D0-E038-4C2C-879D-F95D217F713A}"/>
    <cellStyle name="Normal 7 3 3 4 2" xfId="1892" xr:uid="{F6B898D6-17CB-451D-A19E-236D499402F5}"/>
    <cellStyle name="Normal 7 3 3 4 2 2" xfId="4491" xr:uid="{8AEC43B0-5093-4A64-8633-2F7BE3029376}"/>
    <cellStyle name="Normal 7 3 3 4 3" xfId="3490" xr:uid="{2BC12FDF-190D-4CD4-8A52-2BF778FD5D24}"/>
    <cellStyle name="Normal 7 3 3 4 4" xfId="3491" xr:uid="{36FC82EC-85B9-421B-A673-1F2F0C069454}"/>
    <cellStyle name="Normal 7 3 3 5" xfId="1893" xr:uid="{D91C3693-D4FA-41E5-BEFD-934AC8781EBA}"/>
    <cellStyle name="Normal 7 3 3 5 2" xfId="3492" xr:uid="{EB7BEE73-8E92-486E-8DA3-9BE11A319A9F}"/>
    <cellStyle name="Normal 7 3 3 5 3" xfId="3493" xr:uid="{50EC64C9-CFE8-4038-8E6C-615AC86A653F}"/>
    <cellStyle name="Normal 7 3 3 5 4" xfId="3494" xr:uid="{1542EE3E-8F78-4C82-987F-1F10187D284F}"/>
    <cellStyle name="Normal 7 3 3 6" xfId="3495" xr:uid="{BC100B63-0DBE-4156-81EB-D5EAF46C6F0B}"/>
    <cellStyle name="Normal 7 3 3 7" xfId="3496" xr:uid="{0A6F4085-D837-4F5F-B09A-FE08A842ADA5}"/>
    <cellStyle name="Normal 7 3 3 8" xfId="3497" xr:uid="{536CA7B3-5D92-41BF-85D0-951AE968090C}"/>
    <cellStyle name="Normal 7 3 4" xfId="140" xr:uid="{4B38866E-6E7E-4A78-ACC7-66C32AC1F80A}"/>
    <cellStyle name="Normal 7 3 4 2" xfId="716" xr:uid="{0BD5DBE9-6A59-4FAB-B271-CEB081A62AA7}"/>
    <cellStyle name="Normal 7 3 4 2 2" xfId="717" xr:uid="{52F9B045-06F3-416C-ACFA-7536CD8839D5}"/>
    <cellStyle name="Normal 7 3 4 2 2 2" xfId="1894" xr:uid="{5AE25248-962A-4BC9-95EB-A6163B66D42D}"/>
    <cellStyle name="Normal 7 3 4 2 2 2 2" xfId="1895" xr:uid="{2AE691BF-8D9E-417D-88CE-43BCF9CDA0CC}"/>
    <cellStyle name="Normal 7 3 4 2 2 3" xfId="1896" xr:uid="{D38B5AEB-21E4-4E9C-B6EF-570B8FA8A519}"/>
    <cellStyle name="Normal 7 3 4 2 2 4" xfId="3498" xr:uid="{D1185606-F4C0-4F4C-8DA9-B533F67CED55}"/>
    <cellStyle name="Normal 7 3 4 2 3" xfId="1897" xr:uid="{B5525628-980D-442D-9320-D32F2ECE1A98}"/>
    <cellStyle name="Normal 7 3 4 2 3 2" xfId="1898" xr:uid="{6E6A4DAA-30CF-402B-B0C0-A06A4FB48969}"/>
    <cellStyle name="Normal 7 3 4 2 4" xfId="1899" xr:uid="{E0CDBAB2-CAE3-45D7-87EF-39A14B2D100A}"/>
    <cellStyle name="Normal 7 3 4 2 5" xfId="3499" xr:uid="{D2CA2A34-61E8-4DA1-AD33-AF9A07DF6895}"/>
    <cellStyle name="Normal 7 3 4 3" xfId="718" xr:uid="{E57EE30E-749D-40C0-9FF2-D2B2EFD9957A}"/>
    <cellStyle name="Normal 7 3 4 3 2" xfId="1900" xr:uid="{D556C274-979E-4B3B-B118-1AA81E584542}"/>
    <cellStyle name="Normal 7 3 4 3 2 2" xfId="1901" xr:uid="{9F8F3FC2-42FC-4035-9BDD-1E12C7B2F55D}"/>
    <cellStyle name="Normal 7 3 4 3 3" xfId="1902" xr:uid="{2471DABD-EF4E-484D-B3E1-14B4B50A068B}"/>
    <cellStyle name="Normal 7 3 4 3 4" xfId="3500" xr:uid="{E6882E7A-45B7-4192-8AE7-0A737E26BD9F}"/>
    <cellStyle name="Normal 7 3 4 4" xfId="1903" xr:uid="{865445EF-CC64-41E9-A2C2-C5D95F9F57FF}"/>
    <cellStyle name="Normal 7 3 4 4 2" xfId="1904" xr:uid="{5D2406A3-0A37-46FC-9A98-2DCCDCB95CBA}"/>
    <cellStyle name="Normal 7 3 4 4 3" xfId="3501" xr:uid="{FC0FC7D7-1975-47A9-BB10-47060B0B4CC1}"/>
    <cellStyle name="Normal 7 3 4 4 4" xfId="3502" xr:uid="{C1DD3350-AB6E-418E-877A-C71C2D5E6928}"/>
    <cellStyle name="Normal 7 3 4 5" xfId="1905" xr:uid="{8618799F-3A42-456C-A16E-2EBB03C44166}"/>
    <cellStyle name="Normal 7 3 4 6" xfId="3503" xr:uid="{70A2BA2D-7B44-4F4F-83BD-79475901ABF0}"/>
    <cellStyle name="Normal 7 3 4 7" xfId="3504" xr:uid="{024E41C5-2D54-4BF9-A973-B865C6E4F895}"/>
    <cellStyle name="Normal 7 3 5" xfId="361" xr:uid="{D7125511-B507-427A-9926-7F41297445BF}"/>
    <cellStyle name="Normal 7 3 5 2" xfId="719" xr:uid="{A204A2AD-1733-42FD-A0E8-E088B4518C37}"/>
    <cellStyle name="Normal 7 3 5 2 2" xfId="1906" xr:uid="{3A3C107B-1BDB-40AF-930B-C6C01AC3C2D9}"/>
    <cellStyle name="Normal 7 3 5 2 2 2" xfId="1907" xr:uid="{91F2D748-6D9A-48A9-BE71-23089F4E2E94}"/>
    <cellStyle name="Normal 7 3 5 2 3" xfId="1908" xr:uid="{49A83518-5809-4EAA-B090-4C03B603900C}"/>
    <cellStyle name="Normal 7 3 5 2 4" xfId="3505" xr:uid="{CA3DC72E-866D-48AF-BE99-8BD51ECE14D0}"/>
    <cellStyle name="Normal 7 3 5 3" xfId="1909" xr:uid="{AA644A33-095D-474B-9017-B4C0ED084126}"/>
    <cellStyle name="Normal 7 3 5 3 2" xfId="1910" xr:uid="{BA5A939C-C500-4686-8A3C-CDDDCE206D6C}"/>
    <cellStyle name="Normal 7 3 5 3 3" xfId="3506" xr:uid="{1896E953-D839-4AF3-BAC1-82F60EF9C437}"/>
    <cellStyle name="Normal 7 3 5 3 4" xfId="3507" xr:uid="{E46B77AA-5DEB-4308-ACD3-E25ACDEBEDB4}"/>
    <cellStyle name="Normal 7 3 5 4" xfId="1911" xr:uid="{EEEC31E8-26CA-4690-92E4-D3F59249F4C9}"/>
    <cellStyle name="Normal 7 3 5 5" xfId="3508" xr:uid="{0A66CB83-AEE3-4CBC-959F-AA99EA80AB08}"/>
    <cellStyle name="Normal 7 3 5 6" xfId="3509" xr:uid="{B476A5C1-7804-4C49-B7D3-168D8693110B}"/>
    <cellStyle name="Normal 7 3 6" xfId="362" xr:uid="{60840AE8-0E19-4338-A8F7-338160CC5372}"/>
    <cellStyle name="Normal 7 3 6 2" xfId="1912" xr:uid="{0A4A870E-8837-44F9-A8D2-1C147DB25FE1}"/>
    <cellStyle name="Normal 7 3 6 2 2" xfId="1913" xr:uid="{58C8238C-0F17-4812-86BF-7F180DFC6624}"/>
    <cellStyle name="Normal 7 3 6 2 3" xfId="3510" xr:uid="{585541D3-8C7E-4F21-BF8A-123725780E4F}"/>
    <cellStyle name="Normal 7 3 6 2 4" xfId="3511" xr:uid="{80859658-72F5-4DF8-A3A6-DDB4F5B3A1DD}"/>
    <cellStyle name="Normal 7 3 6 3" xfId="1914" xr:uid="{E0C9F0EA-B137-4935-B0B7-D8326DA7D548}"/>
    <cellStyle name="Normal 7 3 6 4" xfId="3512" xr:uid="{8AE12325-9382-46ED-8940-9F61AF3867E9}"/>
    <cellStyle name="Normal 7 3 6 5" xfId="3513" xr:uid="{7B2A68D5-49FD-48F8-ACB0-E1E34FD8C648}"/>
    <cellStyle name="Normal 7 3 7" xfId="1915" xr:uid="{1677C9B7-B716-4A4E-B570-871DCB8DE99C}"/>
    <cellStyle name="Normal 7 3 7 2" xfId="1916" xr:uid="{E12ADF3C-D0A8-4C4D-93C6-7CD1938FC71B}"/>
    <cellStyle name="Normal 7 3 7 3" xfId="3514" xr:uid="{DD6FDC16-3FFA-4551-8984-B4D194704616}"/>
    <cellStyle name="Normal 7 3 7 4" xfId="3515" xr:uid="{C444D694-EDC9-4405-AD13-3190BE3B2092}"/>
    <cellStyle name="Normal 7 3 8" xfId="1917" xr:uid="{02BF8336-F176-4349-AC18-82C59138244F}"/>
    <cellStyle name="Normal 7 3 8 2" xfId="3516" xr:uid="{163475EC-E4AC-4B8F-B81C-573DBB000591}"/>
    <cellStyle name="Normal 7 3 8 3" xfId="3517" xr:uid="{BFD6B882-68CC-400A-8FF4-C9377617C23F}"/>
    <cellStyle name="Normal 7 3 8 4" xfId="3518" xr:uid="{18CA721C-F7D6-40A0-9AB8-5F5995EA5728}"/>
    <cellStyle name="Normal 7 3 9" xfId="3519" xr:uid="{34817ECE-ACCE-4AE5-949B-21A0FDDD41CE}"/>
    <cellStyle name="Normal 7 4" xfId="141" xr:uid="{C5E49011-4619-4FD8-B8CB-85D2F58BDCB5}"/>
    <cellStyle name="Normal 7 4 10" xfId="3520" xr:uid="{22F07DD9-22FF-42A7-B4EA-9FF40BC043E4}"/>
    <cellStyle name="Normal 7 4 11" xfId="3521" xr:uid="{87E465FC-FBF4-4925-8513-96921F046260}"/>
    <cellStyle name="Normal 7 4 2" xfId="142" xr:uid="{5E41E9E0-B9D5-43FC-841B-5A88A5020133}"/>
    <cellStyle name="Normal 7 4 2 2" xfId="363" xr:uid="{BB136306-517C-41AD-9995-FBD70B39E230}"/>
    <cellStyle name="Normal 7 4 2 2 2" xfId="720" xr:uid="{8DC006C0-A8DA-4288-B587-DE265E1323E9}"/>
    <cellStyle name="Normal 7 4 2 2 2 2" xfId="721" xr:uid="{9C3A4F08-198C-41BE-9B8F-8A3311049C71}"/>
    <cellStyle name="Normal 7 4 2 2 2 2 2" xfId="1918" xr:uid="{9BE151D6-DC95-4AAE-B8D5-38EBACBEECB0}"/>
    <cellStyle name="Normal 7 4 2 2 2 2 3" xfId="3522" xr:uid="{167BEF35-67FB-427C-B1FA-358632315AD3}"/>
    <cellStyle name="Normal 7 4 2 2 2 2 4" xfId="3523" xr:uid="{B0AFB250-B2D1-474E-A689-28ACE9F39C3F}"/>
    <cellStyle name="Normal 7 4 2 2 2 3" xfId="1919" xr:uid="{FE1124D7-DFA9-47B1-9C8F-DB238F1A8B5C}"/>
    <cellStyle name="Normal 7 4 2 2 2 3 2" xfId="3524" xr:uid="{13949E4B-14C9-4C3B-8E83-8EEE124E8994}"/>
    <cellStyle name="Normal 7 4 2 2 2 3 3" xfId="3525" xr:uid="{E42F8127-B6A0-4388-A204-FAB63E60A00C}"/>
    <cellStyle name="Normal 7 4 2 2 2 3 4" xfId="3526" xr:uid="{78E73B63-3B4A-44B4-85DF-7282416B8283}"/>
    <cellStyle name="Normal 7 4 2 2 2 4" xfId="3527" xr:uid="{F6AEBCA5-D452-4708-9374-F579175A4D8F}"/>
    <cellStyle name="Normal 7 4 2 2 2 5" xfId="3528" xr:uid="{EB9FF987-86DA-4E52-96A3-0BA8F70BDFF9}"/>
    <cellStyle name="Normal 7 4 2 2 2 6" xfId="3529" xr:uid="{1A24B231-EDEF-432D-89DB-FFF9F90D999D}"/>
    <cellStyle name="Normal 7 4 2 2 3" xfId="722" xr:uid="{C6D62668-39F0-457A-8C3E-C003E5C701CE}"/>
    <cellStyle name="Normal 7 4 2 2 3 2" xfId="1920" xr:uid="{A381C92B-D75B-4B6D-A2BE-00A7715DD9E6}"/>
    <cellStyle name="Normal 7 4 2 2 3 2 2" xfId="3530" xr:uid="{42FF78F4-1C21-4E54-8977-42901BA89629}"/>
    <cellStyle name="Normal 7 4 2 2 3 2 3" xfId="3531" xr:uid="{B25EA156-13BC-4EC3-A3D9-1614E3ECA7DC}"/>
    <cellStyle name="Normal 7 4 2 2 3 2 4" xfId="3532" xr:uid="{C3896879-2A25-4753-8B2D-5BAF79D4721E}"/>
    <cellStyle name="Normal 7 4 2 2 3 3" xfId="3533" xr:uid="{F816B015-6010-4BB7-9970-057E1C28A4CF}"/>
    <cellStyle name="Normal 7 4 2 2 3 4" xfId="3534" xr:uid="{C05B6025-547B-492F-AE57-09CA0EA74592}"/>
    <cellStyle name="Normal 7 4 2 2 3 5" xfId="3535" xr:uid="{8BDD28D1-F181-46BB-AFA8-E07BB9CBC8FA}"/>
    <cellStyle name="Normal 7 4 2 2 4" xfId="1921" xr:uid="{47691560-D08D-4534-8F44-B8E617D6B43F}"/>
    <cellStyle name="Normal 7 4 2 2 4 2" xfId="3536" xr:uid="{21AB24C6-A0F3-45F7-B0A1-3F025E56F14A}"/>
    <cellStyle name="Normal 7 4 2 2 4 3" xfId="3537" xr:uid="{1148854A-BDC7-4BD0-A984-5666FFD68E43}"/>
    <cellStyle name="Normal 7 4 2 2 4 4" xfId="3538" xr:uid="{8FA88F59-62B1-43FC-86AC-942741070DD5}"/>
    <cellStyle name="Normal 7 4 2 2 5" xfId="3539" xr:uid="{91006492-9E82-4BC6-97BC-B12AD585C406}"/>
    <cellStyle name="Normal 7 4 2 2 5 2" xfId="3540" xr:uid="{7EC59A4B-B235-4B06-B7DA-E0CB8B022090}"/>
    <cellStyle name="Normal 7 4 2 2 5 3" xfId="3541" xr:uid="{C5EDDF60-60D4-42A0-8B46-A382D25A5371}"/>
    <cellStyle name="Normal 7 4 2 2 5 4" xfId="3542" xr:uid="{263C16F6-57C9-43EE-8187-0394A26B1F6B}"/>
    <cellStyle name="Normal 7 4 2 2 6" xfId="3543" xr:uid="{3AF94EAE-FACB-4363-BDF5-15A2BFF5DF6E}"/>
    <cellStyle name="Normal 7 4 2 2 7" xfId="3544" xr:uid="{5ECC0689-DF0F-411A-9D5B-23791D918EC7}"/>
    <cellStyle name="Normal 7 4 2 2 8" xfId="3545" xr:uid="{C79BC1BE-0965-4CBE-B82E-E797F7E3486E}"/>
    <cellStyle name="Normal 7 4 2 3" xfId="723" xr:uid="{F14EAC54-CC3D-49D6-B92F-CEAB28CEED73}"/>
    <cellStyle name="Normal 7 4 2 3 2" xfId="724" xr:uid="{43C7A0ED-7994-44B4-910B-F66F4B86C3F9}"/>
    <cellStyle name="Normal 7 4 2 3 2 2" xfId="725" xr:uid="{A6434D6A-276E-4C43-9E43-C6D7C0BC00FA}"/>
    <cellStyle name="Normal 7 4 2 3 2 3" xfId="3546" xr:uid="{8BE314EC-1A1E-43F6-B4A6-FE8E0D5A8AAA}"/>
    <cellStyle name="Normal 7 4 2 3 2 4" xfId="3547" xr:uid="{EB705C9A-2AB7-4400-B98C-AE80B0BE1925}"/>
    <cellStyle name="Normal 7 4 2 3 3" xfId="726" xr:uid="{649AA929-8C3B-428B-8A12-5A7A8855D61B}"/>
    <cellStyle name="Normal 7 4 2 3 3 2" xfId="3548" xr:uid="{3ED66DED-2075-4069-B484-6F31744C93B9}"/>
    <cellStyle name="Normal 7 4 2 3 3 3" xfId="3549" xr:uid="{400D0EFE-1F7A-4B38-AB40-7EEFFF02A613}"/>
    <cellStyle name="Normal 7 4 2 3 3 4" xfId="3550" xr:uid="{A0502C91-2EB2-43EC-B016-684982EDE502}"/>
    <cellStyle name="Normal 7 4 2 3 4" xfId="3551" xr:uid="{8CB8CD6B-EA9C-4C5C-9E01-CA71490F7DC8}"/>
    <cellStyle name="Normal 7 4 2 3 5" xfId="3552" xr:uid="{C96F5BF0-8F65-4A13-9412-A0F7C393D11F}"/>
    <cellStyle name="Normal 7 4 2 3 6" xfId="3553" xr:uid="{8916E5DA-782C-43D1-ABF4-DDF06B2F6FDD}"/>
    <cellStyle name="Normal 7 4 2 4" xfId="727" xr:uid="{AEDB8547-79AF-4F9C-9297-759E0BD0D208}"/>
    <cellStyle name="Normal 7 4 2 4 2" xfId="728" xr:uid="{0DB5C0BF-4FF5-4A45-BFE1-EE6B01C9A5F5}"/>
    <cellStyle name="Normal 7 4 2 4 2 2" xfId="3554" xr:uid="{3E622452-36E4-4D66-933C-60C80EBD4D04}"/>
    <cellStyle name="Normal 7 4 2 4 2 3" xfId="3555" xr:uid="{EC133284-F5CB-456E-80B3-DC9EBF7654A9}"/>
    <cellStyle name="Normal 7 4 2 4 2 4" xfId="3556" xr:uid="{4AE4604A-1828-4986-A5A9-5E57268B3BC7}"/>
    <cellStyle name="Normal 7 4 2 4 3" xfId="3557" xr:uid="{8F799906-A6C5-4BEB-A6FA-ACDCF07B1615}"/>
    <cellStyle name="Normal 7 4 2 4 4" xfId="3558" xr:uid="{3A1B5928-9E3E-4DCF-A5C7-19A178FF5C5C}"/>
    <cellStyle name="Normal 7 4 2 4 5" xfId="3559" xr:uid="{592E38C5-A054-41A7-B8D5-2B6B303D9D19}"/>
    <cellStyle name="Normal 7 4 2 5" xfId="729" xr:uid="{549B54F8-5F0A-4B4C-9420-FDB97B39DBC0}"/>
    <cellStyle name="Normal 7 4 2 5 2" xfId="3560" xr:uid="{E3C82234-DC45-4BA3-A50E-A8C95862727F}"/>
    <cellStyle name="Normal 7 4 2 5 3" xfId="3561" xr:uid="{885D90AB-B2FD-4D6C-811D-D74292B32818}"/>
    <cellStyle name="Normal 7 4 2 5 4" xfId="3562" xr:uid="{CF98DE82-7A55-4764-BD88-0E7C45409D7A}"/>
    <cellStyle name="Normal 7 4 2 6" xfId="3563" xr:uid="{CFD5B1B2-E479-4A93-A3AE-8462B7CF7A01}"/>
    <cellStyle name="Normal 7 4 2 6 2" xfId="3564" xr:uid="{AB41BBB6-F6CE-4CDD-94EF-EB92009BD085}"/>
    <cellStyle name="Normal 7 4 2 6 3" xfId="3565" xr:uid="{53491670-FC3B-478C-9E35-6883C9427650}"/>
    <cellStyle name="Normal 7 4 2 6 4" xfId="3566" xr:uid="{7B07637E-9579-4D83-BB1A-19536CEAD70F}"/>
    <cellStyle name="Normal 7 4 2 7" xfId="3567" xr:uid="{D684BAD7-BC04-4DAB-BC79-73D1AD863F51}"/>
    <cellStyle name="Normal 7 4 2 8" xfId="3568" xr:uid="{B2701FA8-9C01-4966-BB05-B0BCDDC27406}"/>
    <cellStyle name="Normal 7 4 2 9" xfId="3569" xr:uid="{48152D64-29B9-4421-B6A8-92F7ED60BFDC}"/>
    <cellStyle name="Normal 7 4 3" xfId="364" xr:uid="{485A0F0E-2413-4422-986D-C283B214A1EA}"/>
    <cellStyle name="Normal 7 4 3 2" xfId="730" xr:uid="{3B260E65-78E2-4F8C-BD22-FBE1835F3012}"/>
    <cellStyle name="Normal 7 4 3 2 2" xfId="731" xr:uid="{7873998F-B2D4-4319-8929-BA18804EA8CB}"/>
    <cellStyle name="Normal 7 4 3 2 2 2" xfId="1922" xr:uid="{B73D0833-65C6-4078-93DF-84A1D515E91A}"/>
    <cellStyle name="Normal 7 4 3 2 2 2 2" xfId="1923" xr:uid="{7C7371B2-F262-4A4F-BF12-9C845EC4A846}"/>
    <cellStyle name="Normal 7 4 3 2 2 3" xfId="1924" xr:uid="{6AFD842F-61D2-415F-BACC-9CD173B42FF6}"/>
    <cellStyle name="Normal 7 4 3 2 2 4" xfId="3570" xr:uid="{C65C6AAB-C2F5-4A4A-BBA5-E940883FACC8}"/>
    <cellStyle name="Normal 7 4 3 2 3" xfId="1925" xr:uid="{06FF040A-6D64-41EF-A73D-CB92F794D00E}"/>
    <cellStyle name="Normal 7 4 3 2 3 2" xfId="1926" xr:uid="{86E3EF9E-96D0-46FE-9F17-791925FBAFEF}"/>
    <cellStyle name="Normal 7 4 3 2 3 3" xfId="3571" xr:uid="{4F43479A-8459-4CDD-BDFA-8864309B8C27}"/>
    <cellStyle name="Normal 7 4 3 2 3 4" xfId="3572" xr:uid="{20442B84-AD0E-403E-90EE-B1B4C9C1FCED}"/>
    <cellStyle name="Normal 7 4 3 2 4" xfId="1927" xr:uid="{08B85F78-77E5-4914-B9FC-60EDB4541E3D}"/>
    <cellStyle name="Normal 7 4 3 2 5" xfId="3573" xr:uid="{FB85431E-C349-49BA-A522-D158AD2650B6}"/>
    <cellStyle name="Normal 7 4 3 2 6" xfId="3574" xr:uid="{E820351F-25C4-4013-BD8C-442F520204D6}"/>
    <cellStyle name="Normal 7 4 3 3" xfId="732" xr:uid="{82653AF9-8D52-463C-A49E-3692AA64AF20}"/>
    <cellStyle name="Normal 7 4 3 3 2" xfId="1928" xr:uid="{D9C0E0AF-F5D8-47F3-B4F3-B60BA1E2CE73}"/>
    <cellStyle name="Normal 7 4 3 3 2 2" xfId="1929" xr:uid="{84DC621F-98D2-47B3-9E5D-8F0CBF4E48EA}"/>
    <cellStyle name="Normal 7 4 3 3 2 3" xfId="3575" xr:uid="{3366B65C-2B7E-4069-B6D0-66AAEB1F36DE}"/>
    <cellStyle name="Normal 7 4 3 3 2 4" xfId="3576" xr:uid="{8846DC52-1C6C-47DB-A9A6-97A4019E6934}"/>
    <cellStyle name="Normal 7 4 3 3 3" xfId="1930" xr:uid="{1F13E9A0-5BC1-42C5-AB23-3CA53F1CEFE9}"/>
    <cellStyle name="Normal 7 4 3 3 4" xfId="3577" xr:uid="{E1508D80-520F-4A23-879B-3157F94FC3B5}"/>
    <cellStyle name="Normal 7 4 3 3 5" xfId="3578" xr:uid="{B6A641DB-36FD-4E74-8B7C-62D062FDD08E}"/>
    <cellStyle name="Normal 7 4 3 4" xfId="1931" xr:uid="{D7C98F56-7FDD-4CD6-9A92-EDF446A4FEFD}"/>
    <cellStyle name="Normal 7 4 3 4 2" xfId="1932" xr:uid="{1C29D96C-AEA5-4008-9181-B71182D29DC3}"/>
    <cellStyle name="Normal 7 4 3 4 3" xfId="3579" xr:uid="{82496AF0-2B88-4A1C-BC20-3E844BCF5EC4}"/>
    <cellStyle name="Normal 7 4 3 4 4" xfId="3580" xr:uid="{197B5617-3911-49B5-BF80-C08F194817D8}"/>
    <cellStyle name="Normal 7 4 3 5" xfId="1933" xr:uid="{07941D75-5258-42C5-B8BF-604053B4BAEE}"/>
    <cellStyle name="Normal 7 4 3 5 2" xfId="3581" xr:uid="{287FB87B-BEA4-441A-AE67-6E633ABA9A5C}"/>
    <cellStyle name="Normal 7 4 3 5 3" xfId="3582" xr:uid="{931145C8-A566-4A0A-ABF2-90DD7E3F19B2}"/>
    <cellStyle name="Normal 7 4 3 5 4" xfId="3583" xr:uid="{20C50D5C-4B13-4E96-A514-9C07AD7263F1}"/>
    <cellStyle name="Normal 7 4 3 6" xfId="3584" xr:uid="{8A4A4B74-F608-41AD-B8B6-8C78452F883E}"/>
    <cellStyle name="Normal 7 4 3 7" xfId="3585" xr:uid="{C73D76C0-740A-4A4E-A54D-4A34B71107A9}"/>
    <cellStyle name="Normal 7 4 3 8" xfId="3586" xr:uid="{C1926779-3483-4FF3-957F-1E64E8F1846E}"/>
    <cellStyle name="Normal 7 4 4" xfId="365" xr:uid="{C3CC6A5F-C77E-4E8B-A949-A96BD4C2B9FE}"/>
    <cellStyle name="Normal 7 4 4 2" xfId="733" xr:uid="{50EFCB35-4348-4F52-AAE3-256F3ADA3FA7}"/>
    <cellStyle name="Normal 7 4 4 2 2" xfId="734" xr:uid="{74CC8669-196A-4E39-8C4B-0265E096F416}"/>
    <cellStyle name="Normal 7 4 4 2 2 2" xfId="1934" xr:uid="{80F782E6-8266-4D6C-B767-D6CF67D47A33}"/>
    <cellStyle name="Normal 7 4 4 2 2 3" xfId="3587" xr:uid="{D9106C7A-84A6-4D3F-9516-B2B58DAE95AA}"/>
    <cellStyle name="Normal 7 4 4 2 2 4" xfId="3588" xr:uid="{CAFC477E-73F8-4F56-80A2-71B18E09E716}"/>
    <cellStyle name="Normal 7 4 4 2 3" xfId="1935" xr:uid="{AB844296-0D2A-435B-9DE3-FAD220BAB651}"/>
    <cellStyle name="Normal 7 4 4 2 4" xfId="3589" xr:uid="{5132422F-D0FD-485B-B31E-842FEC4E8024}"/>
    <cellStyle name="Normal 7 4 4 2 5" xfId="3590" xr:uid="{EF15B445-CB16-4C8B-915A-5AF0F3561983}"/>
    <cellStyle name="Normal 7 4 4 3" xfId="735" xr:uid="{DEFE1D74-DE27-49F1-B30B-F6332B23FC4B}"/>
    <cellStyle name="Normal 7 4 4 3 2" xfId="1936" xr:uid="{51DC56C1-9293-4B5D-B199-6E2F8C58CEF4}"/>
    <cellStyle name="Normal 7 4 4 3 3" xfId="3591" xr:uid="{6C3A66CF-824E-471E-BC99-0856FB2E46BD}"/>
    <cellStyle name="Normal 7 4 4 3 4" xfId="3592" xr:uid="{D9314B1A-7361-4826-8AB0-C4D0F7CDB24A}"/>
    <cellStyle name="Normal 7 4 4 4" xfId="1937" xr:uid="{AD4B96B1-DE79-493D-A7B2-ADE7629A41AA}"/>
    <cellStyle name="Normal 7 4 4 4 2" xfId="3593" xr:uid="{54A10B88-C33F-4ABD-99F6-C8F5E333908F}"/>
    <cellStyle name="Normal 7 4 4 4 3" xfId="3594" xr:uid="{992034DD-A6F0-4162-8B8E-19D72117A4CA}"/>
    <cellStyle name="Normal 7 4 4 4 4" xfId="3595" xr:uid="{C2A6890A-2649-44E4-A4F6-4AABF4FC2C20}"/>
    <cellStyle name="Normal 7 4 4 5" xfId="3596" xr:uid="{9B291F53-E4BA-4CC0-8FC7-2AF924D7EE23}"/>
    <cellStyle name="Normal 7 4 4 6" xfId="3597" xr:uid="{613ACEB1-E485-4EEC-A7AE-C21A2062C6A0}"/>
    <cellStyle name="Normal 7 4 4 7" xfId="3598" xr:uid="{3A12F620-7B8C-4543-9854-9DEBE9FF1C62}"/>
    <cellStyle name="Normal 7 4 5" xfId="366" xr:uid="{E8BDA8ED-CD1B-4437-A1FA-F0DB5A7A9AEB}"/>
    <cellStyle name="Normal 7 4 5 2" xfId="736" xr:uid="{86BD32C7-76CC-4DB6-B92B-375F17F13462}"/>
    <cellStyle name="Normal 7 4 5 2 2" xfId="1938" xr:uid="{03FF1C9E-FA95-4069-A22B-803F7172FAD1}"/>
    <cellStyle name="Normal 7 4 5 2 3" xfId="3599" xr:uid="{6265604A-300D-4034-8458-A72D1ED50A10}"/>
    <cellStyle name="Normal 7 4 5 2 4" xfId="3600" xr:uid="{56952DEB-D498-4429-843F-B34D65995B66}"/>
    <cellStyle name="Normal 7 4 5 3" xfId="1939" xr:uid="{E171B398-B1AA-4B25-9FCB-E607C2FFAE80}"/>
    <cellStyle name="Normal 7 4 5 3 2" xfId="3601" xr:uid="{54B17F7D-EFF9-41E6-9E3B-9760714EFDCF}"/>
    <cellStyle name="Normal 7 4 5 3 3" xfId="3602" xr:uid="{EB341063-D5FE-4D69-9709-4F9AD87BC215}"/>
    <cellStyle name="Normal 7 4 5 3 4" xfId="3603" xr:uid="{B96E119C-FBE6-49C7-9F0F-ECCDA7203464}"/>
    <cellStyle name="Normal 7 4 5 4" xfId="3604" xr:uid="{BD3D68C0-7BD0-45A8-A914-77CA55101422}"/>
    <cellStyle name="Normal 7 4 5 5" xfId="3605" xr:uid="{C1449E84-B3EC-424B-AC1D-CFAF8B217322}"/>
    <cellStyle name="Normal 7 4 5 6" xfId="3606" xr:uid="{5DC168A3-2030-42C4-8C81-ACEA076C12DE}"/>
    <cellStyle name="Normal 7 4 6" xfId="737" xr:uid="{6F37C3ED-E3E3-410F-AAFF-E754E05B43C6}"/>
    <cellStyle name="Normal 7 4 6 2" xfId="1940" xr:uid="{CBAACBFD-21A2-442B-AE26-B6BE53F0CB51}"/>
    <cellStyle name="Normal 7 4 6 2 2" xfId="3607" xr:uid="{8AE7F8AD-3231-4CA9-8630-7C0839D3BB99}"/>
    <cellStyle name="Normal 7 4 6 2 3" xfId="3608" xr:uid="{62AA5C8F-0638-47EB-9E3F-6BB8878D0421}"/>
    <cellStyle name="Normal 7 4 6 2 4" xfId="3609" xr:uid="{F120EE2C-B487-4A2E-ADCC-BC51D488FF38}"/>
    <cellStyle name="Normal 7 4 6 3" xfId="3610" xr:uid="{9E50CE38-2649-40D3-AE98-6CE5F63ED852}"/>
    <cellStyle name="Normal 7 4 6 4" xfId="3611" xr:uid="{8E72C3E9-2C31-43DF-8A66-5BEB556D441C}"/>
    <cellStyle name="Normal 7 4 6 5" xfId="3612" xr:uid="{939359C9-6E6B-4BC6-A214-5F0642D6BF8C}"/>
    <cellStyle name="Normal 7 4 7" xfId="1941" xr:uid="{939C7A70-2F12-4DB3-B90D-C2B21F2BA5BD}"/>
    <cellStyle name="Normal 7 4 7 2" xfId="3613" xr:uid="{5BF91F78-18DD-4C44-93D0-2A453A69D906}"/>
    <cellStyle name="Normal 7 4 7 3" xfId="3614" xr:uid="{EC4A9242-5592-47C1-B470-D38A84136B8D}"/>
    <cellStyle name="Normal 7 4 7 4" xfId="3615" xr:uid="{FA8E6C78-D721-4B26-A99C-A94A260BC080}"/>
    <cellStyle name="Normal 7 4 8" xfId="3616" xr:uid="{EDE3CC86-2A56-4AC8-A46B-00FD28DFC665}"/>
    <cellStyle name="Normal 7 4 8 2" xfId="3617" xr:uid="{25BB452D-22CA-4126-B404-E8A656239718}"/>
    <cellStyle name="Normal 7 4 8 3" xfId="3618" xr:uid="{F5ED03B6-A143-461B-8377-52C56F49C923}"/>
    <cellStyle name="Normal 7 4 8 4" xfId="3619" xr:uid="{BB677335-9D53-4D49-B82D-CEF673D68F73}"/>
    <cellStyle name="Normal 7 4 9" xfId="3620" xr:uid="{646CB52A-BB4D-462B-931B-98641B0FA876}"/>
    <cellStyle name="Normal 7 5" xfId="143" xr:uid="{B24DEF84-E561-4CCD-8463-9CB357BC8BE3}"/>
    <cellStyle name="Normal 7 5 2" xfId="144" xr:uid="{5C5BA83F-E039-45DE-AAD0-BE417C7D27C1}"/>
    <cellStyle name="Normal 7 5 2 2" xfId="367" xr:uid="{44BA3935-405A-4F4C-ACB5-12528DFF3A23}"/>
    <cellStyle name="Normal 7 5 2 2 2" xfId="738" xr:uid="{8AA0BF3B-CBE5-4E86-B36F-78739F59D4C5}"/>
    <cellStyle name="Normal 7 5 2 2 2 2" xfId="1942" xr:uid="{22DF89F9-C5C5-47C3-94F8-E9B22DBCA04E}"/>
    <cellStyle name="Normal 7 5 2 2 2 3" xfId="3621" xr:uid="{EB9C9602-C03A-489B-9F6C-74258EF4964D}"/>
    <cellStyle name="Normal 7 5 2 2 2 4" xfId="3622" xr:uid="{C5F62665-37C8-4972-84A6-5E03F2F7A022}"/>
    <cellStyle name="Normal 7 5 2 2 3" xfId="1943" xr:uid="{A96FE168-33AE-410F-A848-4C41B297655C}"/>
    <cellStyle name="Normal 7 5 2 2 3 2" xfId="3623" xr:uid="{A9155B88-2206-438F-8BDB-6FA010AF1A40}"/>
    <cellStyle name="Normal 7 5 2 2 3 3" xfId="3624" xr:uid="{D6DB2BD5-328F-49BF-9441-88E79A7EF363}"/>
    <cellStyle name="Normal 7 5 2 2 3 4" xfId="3625" xr:uid="{928BB13C-F453-43F9-9AE8-816A90CF536F}"/>
    <cellStyle name="Normal 7 5 2 2 4" xfId="3626" xr:uid="{45239A26-21DF-4E6D-834A-4DCBD80C561A}"/>
    <cellStyle name="Normal 7 5 2 2 5" xfId="3627" xr:uid="{808F7572-7843-47A2-AEA3-453DB0DCC8D5}"/>
    <cellStyle name="Normal 7 5 2 2 6" xfId="3628" xr:uid="{F8291308-E7D6-4E11-B7C4-6ACFB387E6CB}"/>
    <cellStyle name="Normal 7 5 2 3" xfId="739" xr:uid="{09BE07DD-714B-41FF-9277-1A11A6BD939C}"/>
    <cellStyle name="Normal 7 5 2 3 2" xfId="1944" xr:uid="{89069BBF-E0AB-4DE4-9A33-40AF0AC0057A}"/>
    <cellStyle name="Normal 7 5 2 3 2 2" xfId="3629" xr:uid="{5D6FE1F3-2F7A-4624-A991-C5F9E24B04ED}"/>
    <cellStyle name="Normal 7 5 2 3 2 3" xfId="3630" xr:uid="{C05E060E-B21B-4FA7-A737-E776AC5C8DA4}"/>
    <cellStyle name="Normal 7 5 2 3 2 4" xfId="3631" xr:uid="{60509330-4772-4763-A79F-ADA04FEFBFF8}"/>
    <cellStyle name="Normal 7 5 2 3 3" xfId="3632" xr:uid="{F993A528-F896-4A05-8503-7B6E86A7DF6C}"/>
    <cellStyle name="Normal 7 5 2 3 4" xfId="3633" xr:uid="{FEDEA891-DBCE-4CC6-B1AE-CAE3715B239C}"/>
    <cellStyle name="Normal 7 5 2 3 5" xfId="3634" xr:uid="{24BB8733-DFE2-4A75-9E8E-9897DDA4C1E8}"/>
    <cellStyle name="Normal 7 5 2 4" xfId="1945" xr:uid="{46D81BAA-CE34-432D-B1EC-A1BF7734315F}"/>
    <cellStyle name="Normal 7 5 2 4 2" xfId="3635" xr:uid="{999B2664-29C4-40A4-A79D-44813A804F94}"/>
    <cellStyle name="Normal 7 5 2 4 3" xfId="3636" xr:uid="{574EC58C-C09D-4BD8-9B46-5FB7494814B3}"/>
    <cellStyle name="Normal 7 5 2 4 4" xfId="3637" xr:uid="{5AE357D2-C3E1-4056-9DDC-23F8AA291F25}"/>
    <cellStyle name="Normal 7 5 2 5" xfId="3638" xr:uid="{B5561AFB-9572-4AC9-8AD6-0E9EC450429A}"/>
    <cellStyle name="Normal 7 5 2 5 2" xfId="3639" xr:uid="{61680189-B7B8-49D4-B1B1-2CBEA88F7537}"/>
    <cellStyle name="Normal 7 5 2 5 3" xfId="3640" xr:uid="{5688CC78-C981-4FD8-A608-AECDBD969041}"/>
    <cellStyle name="Normal 7 5 2 5 4" xfId="3641" xr:uid="{3E1F2C3F-C18A-4FDD-8DD6-0B9AC00246DE}"/>
    <cellStyle name="Normal 7 5 2 6" xfId="3642" xr:uid="{0C97D6CE-1385-4E5E-B8EA-976E71229CBE}"/>
    <cellStyle name="Normal 7 5 2 7" xfId="3643" xr:uid="{5989850D-3308-46F0-898B-149D2AA2EB83}"/>
    <cellStyle name="Normal 7 5 2 8" xfId="3644" xr:uid="{09A2D82C-FEE8-4632-8399-1C40565D33A7}"/>
    <cellStyle name="Normal 7 5 3" xfId="368" xr:uid="{D785F03F-8950-4357-91BD-6FD818219919}"/>
    <cellStyle name="Normal 7 5 3 2" xfId="740" xr:uid="{7EB045F6-4C8C-4FA2-8DE3-AA15A7FFA40D}"/>
    <cellStyle name="Normal 7 5 3 2 2" xfId="741" xr:uid="{A8B7B4C0-6612-43D7-B48E-69A31DFE06D7}"/>
    <cellStyle name="Normal 7 5 3 2 3" xfId="3645" xr:uid="{A5A1A473-3506-4425-983F-762497465397}"/>
    <cellStyle name="Normal 7 5 3 2 4" xfId="3646" xr:uid="{BB16FA7C-5BE0-48C9-AEA9-8116073EF858}"/>
    <cellStyle name="Normal 7 5 3 3" xfId="742" xr:uid="{75B088CE-822B-4235-BDFE-389F9B10505A}"/>
    <cellStyle name="Normal 7 5 3 3 2" xfId="3647" xr:uid="{270379A1-5687-4A99-B2B8-A90D359DE66C}"/>
    <cellStyle name="Normal 7 5 3 3 3" xfId="3648" xr:uid="{85EB3B4E-7C99-4A98-9118-2A44C383BA52}"/>
    <cellStyle name="Normal 7 5 3 3 4" xfId="3649" xr:uid="{6A6A31D8-55AC-45D8-BD2E-13C77B25D087}"/>
    <cellStyle name="Normal 7 5 3 4" xfId="3650" xr:uid="{BB43DA6C-F62F-40D2-BD06-8616984EBE36}"/>
    <cellStyle name="Normal 7 5 3 5" xfId="3651" xr:uid="{2F23852A-C78E-4AD1-B9A8-03A301FB4BB7}"/>
    <cellStyle name="Normal 7 5 3 6" xfId="3652" xr:uid="{0F3FA97D-71BE-4591-9FE3-88BD0CB015DD}"/>
    <cellStyle name="Normal 7 5 4" xfId="369" xr:uid="{08A67F78-82F6-434C-B5A8-CB7FB7294168}"/>
    <cellStyle name="Normal 7 5 4 2" xfId="743" xr:uid="{E4FBC72F-3558-4F56-9E59-FECAB80BAB12}"/>
    <cellStyle name="Normal 7 5 4 2 2" xfId="3653" xr:uid="{B849F35D-438C-4310-B3C2-B526D04B1B66}"/>
    <cellStyle name="Normal 7 5 4 2 3" xfId="3654" xr:uid="{E06AFF00-6022-4FB9-8C06-9D36D543375B}"/>
    <cellStyle name="Normal 7 5 4 2 4" xfId="3655" xr:uid="{97DE640F-E625-49A1-B7A4-156B4C36FD98}"/>
    <cellStyle name="Normal 7 5 4 3" xfId="3656" xr:uid="{FA4B42EF-EE36-433A-867B-5E6201448557}"/>
    <cellStyle name="Normal 7 5 4 4" xfId="3657" xr:uid="{6AB8ABB2-16B2-464B-B040-997AC7C8B9D8}"/>
    <cellStyle name="Normal 7 5 4 5" xfId="3658" xr:uid="{B1F72D46-A5A7-4E8F-82E6-02771C782BCD}"/>
    <cellStyle name="Normal 7 5 5" xfId="744" xr:uid="{D817391E-0689-4FE2-A719-531CE1E0B952}"/>
    <cellStyle name="Normal 7 5 5 2" xfId="3659" xr:uid="{6F683579-0C53-4374-A9FA-C284D8121492}"/>
    <cellStyle name="Normal 7 5 5 3" xfId="3660" xr:uid="{4A8F19AD-C8F8-48FC-9ED5-2739251A4568}"/>
    <cellStyle name="Normal 7 5 5 4" xfId="3661" xr:uid="{81F3FF8D-BD41-4338-829D-136B129350BF}"/>
    <cellStyle name="Normal 7 5 6" xfId="3662" xr:uid="{D85F9953-CF99-49D6-9225-F75D94A0D3A2}"/>
    <cellStyle name="Normal 7 5 6 2" xfId="3663" xr:uid="{B72A3F79-8A06-4F4C-9623-F8AD102344C0}"/>
    <cellStyle name="Normal 7 5 6 3" xfId="3664" xr:uid="{EFA93233-A191-4554-8E24-3BD3D1565936}"/>
    <cellStyle name="Normal 7 5 6 4" xfId="3665" xr:uid="{5EDF14B1-4D69-467F-96FF-8C5339D5B754}"/>
    <cellStyle name="Normal 7 5 7" xfId="3666" xr:uid="{F7AE0B5F-B137-47AF-98EB-13A1D87749FB}"/>
    <cellStyle name="Normal 7 5 8" xfId="3667" xr:uid="{72B63DEA-F23D-4136-9EC0-4EE5720CFE26}"/>
    <cellStyle name="Normal 7 5 9" xfId="3668" xr:uid="{E155D7F5-9320-448B-9F8E-6400DAE10A55}"/>
    <cellStyle name="Normal 7 6" xfId="145" xr:uid="{F0A68684-E0DD-4B93-9B90-5BC7340BEABD}"/>
    <cellStyle name="Normal 7 6 2" xfId="370" xr:uid="{CB56DDFB-011F-4FF5-B1CC-9B384079B728}"/>
    <cellStyle name="Normal 7 6 2 2" xfId="745" xr:uid="{93D26D5D-5BF0-4DA3-98CD-7AA3D43FFFAB}"/>
    <cellStyle name="Normal 7 6 2 2 2" xfId="1946" xr:uid="{43805BA5-CE7D-4D7C-BA3A-3CD9F69298FA}"/>
    <cellStyle name="Normal 7 6 2 2 2 2" xfId="1947" xr:uid="{B4D207AD-7062-4774-9CE8-999F677CA3DC}"/>
    <cellStyle name="Normal 7 6 2 2 3" xfId="1948" xr:uid="{24F809F3-BAFB-49E1-94A7-519F4CD47A91}"/>
    <cellStyle name="Normal 7 6 2 2 4" xfId="3669" xr:uid="{FD067835-AE51-4111-8FAF-F335913731DB}"/>
    <cellStyle name="Normal 7 6 2 3" xfId="1949" xr:uid="{0D804B17-A282-4E6D-9520-22644D5C5C50}"/>
    <cellStyle name="Normal 7 6 2 3 2" xfId="1950" xr:uid="{7A6DBD5D-CFA9-4D90-85F7-14E130C31CA6}"/>
    <cellStyle name="Normal 7 6 2 3 3" xfId="3670" xr:uid="{62FD4D73-CF12-468B-95E9-87C68F1293FD}"/>
    <cellStyle name="Normal 7 6 2 3 4" xfId="3671" xr:uid="{111C4F80-AD49-49DF-9A89-E7E27BEC6045}"/>
    <cellStyle name="Normal 7 6 2 4" xfId="1951" xr:uid="{76D95413-C475-4970-B59B-92938F59DB46}"/>
    <cellStyle name="Normal 7 6 2 5" xfId="3672" xr:uid="{A31448CF-044F-4874-9D82-9AD249DBFA1B}"/>
    <cellStyle name="Normal 7 6 2 6" xfId="3673" xr:uid="{0A76A740-43DC-4D65-8FD8-07A7AB4990F4}"/>
    <cellStyle name="Normal 7 6 3" xfId="746" xr:uid="{DDEF7CD2-BC25-42F7-87A9-4C397DB79A55}"/>
    <cellStyle name="Normal 7 6 3 2" xfId="1952" xr:uid="{EA77E694-9D27-4577-BA74-D556E8402DAE}"/>
    <cellStyle name="Normal 7 6 3 2 2" xfId="1953" xr:uid="{30B99AE5-2627-4AC7-A9ED-7ED405BF7D02}"/>
    <cellStyle name="Normal 7 6 3 2 3" xfId="3674" xr:uid="{BF86A731-8024-4F5D-B506-02EF46B111FD}"/>
    <cellStyle name="Normal 7 6 3 2 4" xfId="3675" xr:uid="{833965FE-5A0C-4303-B261-E596ED906023}"/>
    <cellStyle name="Normal 7 6 3 3" xfId="1954" xr:uid="{AC263891-D64D-40C0-B8B1-EF08D4E141D7}"/>
    <cellStyle name="Normal 7 6 3 4" xfId="3676" xr:uid="{446B6F7A-F9A6-455E-95E7-1ECE1385EBB0}"/>
    <cellStyle name="Normal 7 6 3 5" xfId="3677" xr:uid="{1D88718A-A47F-4B8D-B304-537F0B1B4DF9}"/>
    <cellStyle name="Normal 7 6 4" xfId="1955" xr:uid="{456B68B7-0750-4304-AFEA-914E36968046}"/>
    <cellStyle name="Normal 7 6 4 2" xfId="1956" xr:uid="{7A75E3BA-B76A-443B-A865-83FD52AC1554}"/>
    <cellStyle name="Normal 7 6 4 3" xfId="3678" xr:uid="{8EE11DF6-1B79-4E00-B640-E53D2CA0750A}"/>
    <cellStyle name="Normal 7 6 4 4" xfId="3679" xr:uid="{07628C9D-E64B-4F79-B464-6CFFCBA77C41}"/>
    <cellStyle name="Normal 7 6 5" xfId="1957" xr:uid="{9EC52440-187C-46AD-AAFA-0707208519C8}"/>
    <cellStyle name="Normal 7 6 5 2" xfId="3680" xr:uid="{F49C7E31-F333-4B31-8956-D2BFA84ECC98}"/>
    <cellStyle name="Normal 7 6 5 3" xfId="3681" xr:uid="{E06DDC02-98D7-4DC8-93B2-640207F067E2}"/>
    <cellStyle name="Normal 7 6 5 4" xfId="3682" xr:uid="{AB941D98-C3F8-4D95-BB73-025DF0481635}"/>
    <cellStyle name="Normal 7 6 6" xfId="3683" xr:uid="{F2281168-3193-4C08-B7B8-6077DF2F1A84}"/>
    <cellStyle name="Normal 7 6 7" xfId="3684" xr:uid="{33ACE40A-3D8B-4E61-BF17-D03B43A964A8}"/>
    <cellStyle name="Normal 7 6 8" xfId="3685" xr:uid="{605FCB95-A7E0-46BD-8BEC-FE4E5F386DC1}"/>
    <cellStyle name="Normal 7 7" xfId="371" xr:uid="{5B56C68A-3E4C-40C1-A618-721FE92DB631}"/>
    <cellStyle name="Normal 7 7 2" xfId="747" xr:uid="{843F5260-7919-4B56-BEE9-557F9F9B10F8}"/>
    <cellStyle name="Normal 7 7 2 2" xfId="748" xr:uid="{C4F32215-FB2D-4409-A64F-9A932BF26DA8}"/>
    <cellStyle name="Normal 7 7 2 2 2" xfId="1958" xr:uid="{07604F2A-E5FD-4309-9127-29B3A8AB3A3F}"/>
    <cellStyle name="Normal 7 7 2 2 3" xfId="3686" xr:uid="{BF3B56E1-E53E-47D1-81A0-B518523CCEFD}"/>
    <cellStyle name="Normal 7 7 2 2 4" xfId="3687" xr:uid="{BCEF3701-12FB-4F25-A857-C5C2D6FA6B04}"/>
    <cellStyle name="Normal 7 7 2 3" xfId="1959" xr:uid="{FFDEB819-6D45-4B9F-9C30-EC64721534A9}"/>
    <cellStyle name="Normal 7 7 2 4" xfId="3688" xr:uid="{F62F534E-6EC7-4F47-8F4C-9EB142FBBD69}"/>
    <cellStyle name="Normal 7 7 2 5" xfId="3689" xr:uid="{5C631AE0-3887-4B97-AE5C-3F6A596EA6BB}"/>
    <cellStyle name="Normal 7 7 3" xfId="749" xr:uid="{95D967A9-DBEF-4AE6-979D-1CBD51A18DD9}"/>
    <cellStyle name="Normal 7 7 3 2" xfId="1960" xr:uid="{D4FCF220-D478-4204-B9CE-D8D41DFBCFAF}"/>
    <cellStyle name="Normal 7 7 3 3" xfId="3690" xr:uid="{09E13518-D30C-4277-A27F-20B231798697}"/>
    <cellStyle name="Normal 7 7 3 4" xfId="3691" xr:uid="{0BF6941B-0C92-4D45-A5B5-3DDD2D99BF65}"/>
    <cellStyle name="Normal 7 7 4" xfId="1961" xr:uid="{F820B2C3-7266-41F9-AAD0-52F034CF5D72}"/>
    <cellStyle name="Normal 7 7 4 2" xfId="3692" xr:uid="{BD5394AA-C58B-4C7B-A455-AA65B5DF1BC7}"/>
    <cellStyle name="Normal 7 7 4 3" xfId="3693" xr:uid="{3121E444-B84E-4EEE-A6E6-37D35072FF7F}"/>
    <cellStyle name="Normal 7 7 4 4" xfId="3694" xr:uid="{3A2FEA3D-1D7E-4A3C-A90A-525A488E0487}"/>
    <cellStyle name="Normal 7 7 5" xfId="3695" xr:uid="{C19B8A70-EF1F-4789-90D3-B81140C428BB}"/>
    <cellStyle name="Normal 7 7 6" xfId="3696" xr:uid="{8FA89236-CBDC-4BB9-AC0F-06C6C4AB95C8}"/>
    <cellStyle name="Normal 7 7 7" xfId="3697" xr:uid="{78EBDE2A-833C-4A26-A844-51CB462AE261}"/>
    <cellStyle name="Normal 7 8" xfId="372" xr:uid="{0625C5EC-CA98-4D55-82A1-18E062B13D04}"/>
    <cellStyle name="Normal 7 8 2" xfId="750" xr:uid="{A2F2DEA5-783F-4EAA-A691-BC26BBE70B6B}"/>
    <cellStyle name="Normal 7 8 2 2" xfId="1962" xr:uid="{BA7FB988-BC60-4837-9B67-F204B5D8ECE0}"/>
    <cellStyle name="Normal 7 8 2 3" xfId="3698" xr:uid="{CEC3B361-B9F0-44E8-A103-EEF59480D1D5}"/>
    <cellStyle name="Normal 7 8 2 4" xfId="3699" xr:uid="{5EAC268B-3795-4417-A365-797132A75014}"/>
    <cellStyle name="Normal 7 8 3" xfId="1963" xr:uid="{429B9D99-FC3D-4F1F-A5E5-44C55B43DB9B}"/>
    <cellStyle name="Normal 7 8 3 2" xfId="3700" xr:uid="{15FF1E29-EF47-432B-85CC-F61B81B67DC8}"/>
    <cellStyle name="Normal 7 8 3 3" xfId="3701" xr:uid="{5206A10F-BECC-42C0-9EE6-1C61D1235AE8}"/>
    <cellStyle name="Normal 7 8 3 4" xfId="3702" xr:uid="{A2D46EC5-AC7B-42D5-8894-9A79CE7AC5D1}"/>
    <cellStyle name="Normal 7 8 4" xfId="3703" xr:uid="{94E0F9CA-0A25-48F9-9BE4-1EEABE862BF6}"/>
    <cellStyle name="Normal 7 8 5" xfId="3704" xr:uid="{6D66C9E4-F0FA-4088-8423-6FCD19838AD1}"/>
    <cellStyle name="Normal 7 8 6" xfId="3705" xr:uid="{BF7D9C48-0A20-4CF5-85B2-9B26BA930EE2}"/>
    <cellStyle name="Normal 7 9" xfId="373" xr:uid="{A46DF708-6EDA-4A82-BFF2-38457E61F3CB}"/>
    <cellStyle name="Normal 7 9 2" xfId="1964" xr:uid="{A5FBF8E0-2CA6-4E02-95E9-B46ABA5A7136}"/>
    <cellStyle name="Normal 7 9 2 2" xfId="3706" xr:uid="{4FCE923B-AF08-493B-BD61-D3CA7C5BDD48}"/>
    <cellStyle name="Normal 7 9 2 2 2" xfId="4408" xr:uid="{E28B86C6-E921-406A-B867-E3E2B0D5297F}"/>
    <cellStyle name="Normal 7 9 2 2 3" xfId="4687" xr:uid="{C6AA9BF8-AE54-4C39-9CF2-ED60D53781FD}"/>
    <cellStyle name="Normal 7 9 2 3" xfId="3707" xr:uid="{5B74D1DF-6181-43FE-A1F3-F9C203DF0389}"/>
    <cellStyle name="Normal 7 9 2 4" xfId="3708" xr:uid="{AE08090B-7C6C-4445-97AA-8D38AEB5DD6C}"/>
    <cellStyle name="Normal 7 9 3" xfId="3709" xr:uid="{749BE2A4-164D-4CA9-99DD-8BEBC1897DD8}"/>
    <cellStyle name="Normal 7 9 3 2" xfId="5342" xr:uid="{1D02EAF9-FA2D-4BBD-B648-3B7BA0DEA1BD}"/>
    <cellStyle name="Normal 7 9 4" xfId="3710" xr:uid="{1C394D2B-B676-459B-8005-AD682A7C93A3}"/>
    <cellStyle name="Normal 7 9 4 2" xfId="4578" xr:uid="{82F70B3F-118A-49B9-97AF-367858C1F42C}"/>
    <cellStyle name="Normal 7 9 4 3" xfId="4688" xr:uid="{2EA14B32-FE9A-44DE-97CC-6C9BEC380C68}"/>
    <cellStyle name="Normal 7 9 4 4" xfId="4607" xr:uid="{0249CFEC-B14E-4272-8671-56411E6084F9}"/>
    <cellStyle name="Normal 7 9 5" xfId="3711" xr:uid="{3F04A35F-0F37-401A-9574-67FAB1D36394}"/>
    <cellStyle name="Normal 8" xfId="146" xr:uid="{9B334A3B-1103-4BB4-BB44-DD914921D600}"/>
    <cellStyle name="Normal 8 10" xfId="1965" xr:uid="{159AF199-74A0-4C85-B33D-DE099B15E79A}"/>
    <cellStyle name="Normal 8 10 2" xfId="3712" xr:uid="{3740E621-A556-4C50-9F93-7E7A7C247E6C}"/>
    <cellStyle name="Normal 8 10 3" xfId="3713" xr:uid="{F61495B2-81B7-4B51-BD88-221F1BE4956D}"/>
    <cellStyle name="Normal 8 10 4" xfId="3714" xr:uid="{9F021C83-DF81-4C01-BA28-8CA00EE8D84F}"/>
    <cellStyle name="Normal 8 11" xfId="3715" xr:uid="{C40161EB-5950-4B21-8F57-0258CA299BFA}"/>
    <cellStyle name="Normal 8 11 2" xfId="3716" xr:uid="{6A3DF699-AC62-4C7E-820D-1BE834A0F9CB}"/>
    <cellStyle name="Normal 8 11 3" xfId="3717" xr:uid="{0113CF27-D1AE-4B3E-BEDA-98624C1EC817}"/>
    <cellStyle name="Normal 8 11 4" xfId="3718" xr:uid="{26E915AB-8E98-47A3-A230-09FA996F241B}"/>
    <cellStyle name="Normal 8 12" xfId="3719" xr:uid="{BF688BBA-8605-442A-93DA-B3487E4C94E0}"/>
    <cellStyle name="Normal 8 12 2" xfId="3720" xr:uid="{E1AD7BC3-CC4F-4E6F-9A06-48129F1983F8}"/>
    <cellStyle name="Normal 8 13" xfId="3721" xr:uid="{2C73A91C-CF23-404E-BD2B-AB91FDDCC01D}"/>
    <cellStyle name="Normal 8 14" xfId="3722" xr:uid="{DA0CDF6E-CA1A-4F1B-9F17-85DB884B5A89}"/>
    <cellStyle name="Normal 8 15" xfId="3723" xr:uid="{51F1AD59-D44B-4918-A83B-128576D92F0E}"/>
    <cellStyle name="Normal 8 2" xfId="147" xr:uid="{971335E2-567E-4840-AC63-3839ACA1E8BA}"/>
    <cellStyle name="Normal 8 2 10" xfId="3724" xr:uid="{86FA53B2-D8B5-43EA-BE88-F74E0E23130B}"/>
    <cellStyle name="Normal 8 2 11" xfId="3725" xr:uid="{3001D7DB-C00B-4F89-968E-739035E3FD3E}"/>
    <cellStyle name="Normal 8 2 2" xfId="148" xr:uid="{BBD48535-E238-4146-99FA-7D867A335EC1}"/>
    <cellStyle name="Normal 8 2 2 2" xfId="149" xr:uid="{66735B6B-EA31-4258-8B14-684B7E1BA2B6}"/>
    <cellStyle name="Normal 8 2 2 2 2" xfId="374" xr:uid="{F60EBA21-9706-45D8-8AA3-1C8043B76667}"/>
    <cellStyle name="Normal 8 2 2 2 2 2" xfId="751" xr:uid="{6B07D286-152D-4563-8A8F-248A3F52EE1C}"/>
    <cellStyle name="Normal 8 2 2 2 2 2 2" xfId="752" xr:uid="{CF07768D-6391-4E02-9C12-C37FFD0C1E83}"/>
    <cellStyle name="Normal 8 2 2 2 2 2 2 2" xfId="1966" xr:uid="{C91F6601-91F9-4C2F-945B-A927CF685F75}"/>
    <cellStyle name="Normal 8 2 2 2 2 2 2 2 2" xfId="1967" xr:uid="{B7FCDCB3-03EE-4B97-92BB-F5746A425E79}"/>
    <cellStyle name="Normal 8 2 2 2 2 2 2 3" xfId="1968" xr:uid="{AAD91696-5E98-4999-9671-ED9E962A420D}"/>
    <cellStyle name="Normal 8 2 2 2 2 2 3" xfId="1969" xr:uid="{7B8C5AF3-E365-47E0-B32D-BBDDBBA887A2}"/>
    <cellStyle name="Normal 8 2 2 2 2 2 3 2" xfId="1970" xr:uid="{B8C75FF8-95EC-4852-8448-31A36F72B0A1}"/>
    <cellStyle name="Normal 8 2 2 2 2 2 4" xfId="1971" xr:uid="{32FBA88A-8B08-45F4-B759-8160DA68C546}"/>
    <cellStyle name="Normal 8 2 2 2 2 3" xfId="753" xr:uid="{674ADED5-0CFC-4CCF-A6A4-35CDE5EE67EC}"/>
    <cellStyle name="Normal 8 2 2 2 2 3 2" xfId="1972" xr:uid="{A8D9E693-94A8-4A0D-9370-FE349F9C2F5F}"/>
    <cellStyle name="Normal 8 2 2 2 2 3 2 2" xfId="1973" xr:uid="{917D3F66-5C4C-4151-8EB4-A48B44067168}"/>
    <cellStyle name="Normal 8 2 2 2 2 3 3" xfId="1974" xr:uid="{D213FE14-7232-4F3F-9761-46DA54FD3D0C}"/>
    <cellStyle name="Normal 8 2 2 2 2 3 4" xfId="3726" xr:uid="{3B7F8183-5F5D-446E-924E-C4703B7A6005}"/>
    <cellStyle name="Normal 8 2 2 2 2 4" xfId="1975" xr:uid="{FF0EE034-DBBE-4C0C-84B7-D6494FD23C5B}"/>
    <cellStyle name="Normal 8 2 2 2 2 4 2" xfId="1976" xr:uid="{22B2418C-8A8C-4FFC-8ED1-DF746D530937}"/>
    <cellStyle name="Normal 8 2 2 2 2 5" xfId="1977" xr:uid="{E1F67460-371D-4C04-ABE1-C9579FE4E51A}"/>
    <cellStyle name="Normal 8 2 2 2 2 6" xfId="3727" xr:uid="{E8BB609E-4BC3-48E7-9F46-4553F446F7EA}"/>
    <cellStyle name="Normal 8 2 2 2 3" xfId="375" xr:uid="{6F83BC1C-D44B-42FD-9993-D9C89F0355B7}"/>
    <cellStyle name="Normal 8 2 2 2 3 2" xfId="754" xr:uid="{9A6173A8-C8DC-4378-B882-23EF88C0FB97}"/>
    <cellStyle name="Normal 8 2 2 2 3 2 2" xfId="755" xr:uid="{6921EB0E-0F8E-47BF-89FB-9B87412CD9B9}"/>
    <cellStyle name="Normal 8 2 2 2 3 2 2 2" xfId="1978" xr:uid="{4D43EB30-EE3A-4A1D-8648-8349C97B86AD}"/>
    <cellStyle name="Normal 8 2 2 2 3 2 2 2 2" xfId="1979" xr:uid="{D0AB3B43-D420-469C-B8D2-9C482DF94503}"/>
    <cellStyle name="Normal 8 2 2 2 3 2 2 3" xfId="1980" xr:uid="{CBD3A194-63DE-4753-8810-E48B5CD25A09}"/>
    <cellStyle name="Normal 8 2 2 2 3 2 3" xfId="1981" xr:uid="{6FECFC2D-5905-4154-80F7-A02AA933EF5C}"/>
    <cellStyle name="Normal 8 2 2 2 3 2 3 2" xfId="1982" xr:uid="{AE9AB09E-C5C0-4C16-B32D-1AE8194C4C6D}"/>
    <cellStyle name="Normal 8 2 2 2 3 2 4" xfId="1983" xr:uid="{7F93FD6E-C287-4ECC-BC10-2FB2AFEC43E1}"/>
    <cellStyle name="Normal 8 2 2 2 3 3" xfId="756" xr:uid="{F09610F0-103B-47E5-A3FF-F42B1E12B62F}"/>
    <cellStyle name="Normal 8 2 2 2 3 3 2" xfId="1984" xr:uid="{581B1C30-3511-4040-9F70-DEF8474C9D90}"/>
    <cellStyle name="Normal 8 2 2 2 3 3 2 2" xfId="1985" xr:uid="{83D1A866-088F-4855-89AA-D4FA7CB093E4}"/>
    <cellStyle name="Normal 8 2 2 2 3 3 3" xfId="1986" xr:uid="{047775E9-2D6E-47AC-941A-8F072DFF5359}"/>
    <cellStyle name="Normal 8 2 2 2 3 4" xfId="1987" xr:uid="{2598A243-37AD-4700-86B6-D9C1058E624A}"/>
    <cellStyle name="Normal 8 2 2 2 3 4 2" xfId="1988" xr:uid="{B073DE40-329E-44D6-8522-6452698715A5}"/>
    <cellStyle name="Normal 8 2 2 2 3 5" xfId="1989" xr:uid="{0EFDAAF9-9DDC-4279-A857-80CDEA426C65}"/>
    <cellStyle name="Normal 8 2 2 2 4" xfId="757" xr:uid="{9568A64E-9C8A-45FB-AD6B-11D19B48B3F3}"/>
    <cellStyle name="Normal 8 2 2 2 4 2" xfId="758" xr:uid="{1F9922C5-7B5E-4439-9ACD-76DC7B5AD407}"/>
    <cellStyle name="Normal 8 2 2 2 4 2 2" xfId="1990" xr:uid="{7EF6A221-A9B8-4CE2-93F1-3047F46E2B7E}"/>
    <cellStyle name="Normal 8 2 2 2 4 2 2 2" xfId="1991" xr:uid="{7A7EBFC5-ADB6-4667-A438-16D9B349FD93}"/>
    <cellStyle name="Normal 8 2 2 2 4 2 3" xfId="1992" xr:uid="{2DDA636A-031E-4BD8-A8BD-2E5493393EBC}"/>
    <cellStyle name="Normal 8 2 2 2 4 3" xfId="1993" xr:uid="{74C41352-1B64-464D-AE66-57EE291DA123}"/>
    <cellStyle name="Normal 8 2 2 2 4 3 2" xfId="1994" xr:uid="{48C3C9DE-E814-42FE-B668-1CB9DB54FD41}"/>
    <cellStyle name="Normal 8 2 2 2 4 4" xfId="1995" xr:uid="{458CB060-956A-4014-A01B-A2AB60505BD7}"/>
    <cellStyle name="Normal 8 2 2 2 5" xfId="759" xr:uid="{39FCCD4B-65BD-4A78-BB29-D6503D1D85CC}"/>
    <cellStyle name="Normal 8 2 2 2 5 2" xfId="1996" xr:uid="{146B3B2D-9D3C-4868-93DA-98CF3E17136D}"/>
    <cellStyle name="Normal 8 2 2 2 5 2 2" xfId="1997" xr:uid="{5F5EF49C-B94F-4395-9779-BCBF3F0A5258}"/>
    <cellStyle name="Normal 8 2 2 2 5 3" xfId="1998" xr:uid="{EBB41DF7-4949-449F-BA08-807320FB8826}"/>
    <cellStyle name="Normal 8 2 2 2 5 4" xfId="3728" xr:uid="{2609673C-C15B-42A2-90B1-686A1AE84731}"/>
    <cellStyle name="Normal 8 2 2 2 6" xfId="1999" xr:uid="{0CFA4833-4BAE-47E3-9AF2-8779861B91E3}"/>
    <cellStyle name="Normal 8 2 2 2 6 2" xfId="2000" xr:uid="{94B0BF45-C3AC-4B9A-B6C4-7CCECFA32582}"/>
    <cellStyle name="Normal 8 2 2 2 7" xfId="2001" xr:uid="{7F6B0CC2-0FBC-4CBD-BBEB-6BFAFB1B5AF2}"/>
    <cellStyle name="Normal 8 2 2 2 8" xfId="3729" xr:uid="{14515232-6E0F-456F-A0DC-AB87B1598B2C}"/>
    <cellStyle name="Normal 8 2 2 3" xfId="376" xr:uid="{CE593D20-C314-4C69-A887-9AD5A231F681}"/>
    <cellStyle name="Normal 8 2 2 3 2" xfId="760" xr:uid="{E7F0DB3C-A32B-44D9-875C-2B60A8600496}"/>
    <cellStyle name="Normal 8 2 2 3 2 2" xfId="761" xr:uid="{3221C27D-1832-46CA-AC7C-822E8C82BC84}"/>
    <cellStyle name="Normal 8 2 2 3 2 2 2" xfId="2002" xr:uid="{05A6C0D9-254A-44E3-ACDC-034211A4DBBE}"/>
    <cellStyle name="Normal 8 2 2 3 2 2 2 2" xfId="2003" xr:uid="{410E0D30-AE4B-4513-9031-B4D0BC6662DF}"/>
    <cellStyle name="Normal 8 2 2 3 2 2 3" xfId="2004" xr:uid="{8A5F8EBF-28C4-4E6F-97A9-C0232FB14DE6}"/>
    <cellStyle name="Normal 8 2 2 3 2 3" xfId="2005" xr:uid="{470AE37F-1D25-46E9-800D-1D02D465086D}"/>
    <cellStyle name="Normal 8 2 2 3 2 3 2" xfId="2006" xr:uid="{9602CE48-3C7B-49DF-AEF0-9AAE7C38C568}"/>
    <cellStyle name="Normal 8 2 2 3 2 4" xfId="2007" xr:uid="{FA70367A-4AEF-41D4-B6E6-FD05BD721064}"/>
    <cellStyle name="Normal 8 2 2 3 3" xfId="762" xr:uid="{386999A3-38BB-4000-9833-DD9495063CC0}"/>
    <cellStyle name="Normal 8 2 2 3 3 2" xfId="2008" xr:uid="{26691FD1-756A-48F0-A3F7-AA875877B751}"/>
    <cellStyle name="Normal 8 2 2 3 3 2 2" xfId="2009" xr:uid="{07C9F9CB-47D7-466F-A345-DACB3D29B37C}"/>
    <cellStyle name="Normal 8 2 2 3 3 3" xfId="2010" xr:uid="{D53A7E5D-185C-4FFF-A503-CAE93706F1A5}"/>
    <cellStyle name="Normal 8 2 2 3 3 4" xfId="3730" xr:uid="{A7EB283F-2425-46E0-AFFD-694AC8432DD8}"/>
    <cellStyle name="Normal 8 2 2 3 4" xfId="2011" xr:uid="{EDB37C16-B51B-4D51-9B8A-BFFD6CB3EE21}"/>
    <cellStyle name="Normal 8 2 2 3 4 2" xfId="2012" xr:uid="{9E8266A5-A42B-4584-ADD2-6779DCCD94B5}"/>
    <cellStyle name="Normal 8 2 2 3 5" xfId="2013" xr:uid="{525B0AD7-9E76-40F7-B77C-E929B105889D}"/>
    <cellStyle name="Normal 8 2 2 3 6" xfId="3731" xr:uid="{BF0905B6-D73A-46A4-A1F7-C44604E1A468}"/>
    <cellStyle name="Normal 8 2 2 4" xfId="377" xr:uid="{487DDC52-A240-41B6-8BDD-2BD9BE3919A5}"/>
    <cellStyle name="Normal 8 2 2 4 2" xfId="763" xr:uid="{3FA89BD2-AF49-4C1B-90D3-E89AD400BAAC}"/>
    <cellStyle name="Normal 8 2 2 4 2 2" xfId="764" xr:uid="{96A67630-C4F6-4CBA-B611-4ACA7906828C}"/>
    <cellStyle name="Normal 8 2 2 4 2 2 2" xfId="2014" xr:uid="{9B2CF372-F90B-430F-B16B-91FB52B364FB}"/>
    <cellStyle name="Normal 8 2 2 4 2 2 2 2" xfId="2015" xr:uid="{5654191C-00C8-4CBD-AB24-F0481E56CA1E}"/>
    <cellStyle name="Normal 8 2 2 4 2 2 3" xfId="2016" xr:uid="{8E7C2C3E-2263-4CC9-8870-02CD01682043}"/>
    <cellStyle name="Normal 8 2 2 4 2 3" xfId="2017" xr:uid="{C62D8DB5-7ECC-4728-B172-54F4E78615D5}"/>
    <cellStyle name="Normal 8 2 2 4 2 3 2" xfId="2018" xr:uid="{216EB0A7-5C8E-4D07-8FE5-589B3B194C75}"/>
    <cellStyle name="Normal 8 2 2 4 2 4" xfId="2019" xr:uid="{D3C79968-043C-4BF7-929F-E13BCDA4FB25}"/>
    <cellStyle name="Normal 8 2 2 4 3" xfId="765" xr:uid="{3C84EBB2-1E7E-414D-9CE4-923B28F652A7}"/>
    <cellStyle name="Normal 8 2 2 4 3 2" xfId="2020" xr:uid="{8440A997-A0F4-4C9B-863C-196D68DA1F79}"/>
    <cellStyle name="Normal 8 2 2 4 3 2 2" xfId="2021" xr:uid="{4377D80A-362C-4040-A8F2-1B1206D1A97E}"/>
    <cellStyle name="Normal 8 2 2 4 3 3" xfId="2022" xr:uid="{BBA69781-665D-4CB8-BC8E-3133273DA05A}"/>
    <cellStyle name="Normal 8 2 2 4 4" xfId="2023" xr:uid="{50B0B788-6D6B-44C8-BD8C-E6D5798ABF7D}"/>
    <cellStyle name="Normal 8 2 2 4 4 2" xfId="2024" xr:uid="{87B310F2-15E4-40CE-83ED-38934CFAB1F0}"/>
    <cellStyle name="Normal 8 2 2 4 5" xfId="2025" xr:uid="{AD7A17D2-C3D1-4E19-A775-A61408C5C35B}"/>
    <cellStyle name="Normal 8 2 2 5" xfId="378" xr:uid="{B2FC65A1-9F1A-4C8C-B078-8BCEA7F3E76C}"/>
    <cellStyle name="Normal 8 2 2 5 2" xfId="766" xr:uid="{DF1D21A8-E1EC-4120-A38A-0191EB164A70}"/>
    <cellStyle name="Normal 8 2 2 5 2 2" xfId="2026" xr:uid="{F6D19789-3917-481D-9B5B-96B687039CF2}"/>
    <cellStyle name="Normal 8 2 2 5 2 2 2" xfId="2027" xr:uid="{8BE4B7A2-0672-40AC-BBAA-AB78913BE934}"/>
    <cellStyle name="Normal 8 2 2 5 2 3" xfId="2028" xr:uid="{FE01F892-27D5-4C6C-8D7E-B4CAC838E2DE}"/>
    <cellStyle name="Normal 8 2 2 5 3" xfId="2029" xr:uid="{128AD5FF-2C7F-49AB-87A7-1AC45DF96B1D}"/>
    <cellStyle name="Normal 8 2 2 5 3 2" xfId="2030" xr:uid="{BD6067F1-F9B2-433B-9194-6A2B3FD3D09E}"/>
    <cellStyle name="Normal 8 2 2 5 4" xfId="2031" xr:uid="{EBDFCCB5-D1C0-4F67-9443-1A3BF2CE5B4C}"/>
    <cellStyle name="Normal 8 2 2 6" xfId="767" xr:uid="{02688CA0-ACD0-4816-BC69-82F74B4F0703}"/>
    <cellStyle name="Normal 8 2 2 6 2" xfId="2032" xr:uid="{388CF435-7940-4685-977A-AE7444AD0C5B}"/>
    <cellStyle name="Normal 8 2 2 6 2 2" xfId="2033" xr:uid="{CA99C942-7FD3-4298-A014-0CB9B9D6EBDE}"/>
    <cellStyle name="Normal 8 2 2 6 3" xfId="2034" xr:uid="{7C67C073-29AA-44B9-8C34-1E82778AD2C9}"/>
    <cellStyle name="Normal 8 2 2 6 4" xfId="3732" xr:uid="{C12810AA-7462-4388-8007-B8BF07554657}"/>
    <cellStyle name="Normal 8 2 2 7" xfId="2035" xr:uid="{C6068A5D-181A-499E-990D-236958BA2A81}"/>
    <cellStyle name="Normal 8 2 2 7 2" xfId="2036" xr:uid="{C5F88ECC-CA95-4E9C-87FC-8EAE0ED70147}"/>
    <cellStyle name="Normal 8 2 2 8" xfId="2037" xr:uid="{60FCBB8E-3989-4989-A146-E8889F0F280B}"/>
    <cellStyle name="Normal 8 2 2 9" xfId="3733" xr:uid="{2CE601E8-4B98-44A3-B907-0DCBDE50B935}"/>
    <cellStyle name="Normal 8 2 3" xfId="150" xr:uid="{8D4AF734-79C7-4370-9623-CC4645CA9837}"/>
    <cellStyle name="Normal 8 2 3 2" xfId="151" xr:uid="{C93B12BB-7C39-4DF4-BB2B-47E624F1B263}"/>
    <cellStyle name="Normal 8 2 3 2 2" xfId="768" xr:uid="{5D4E6BF9-765B-4538-B5BA-E915FB428E8C}"/>
    <cellStyle name="Normal 8 2 3 2 2 2" xfId="769" xr:uid="{79B5107B-4D44-41CC-BEFD-631651690CF7}"/>
    <cellStyle name="Normal 8 2 3 2 2 2 2" xfId="2038" xr:uid="{F242EAD9-1D97-4E9A-8CD5-31FD524C8D43}"/>
    <cellStyle name="Normal 8 2 3 2 2 2 2 2" xfId="2039" xr:uid="{44F2DFE1-6577-4829-A2EE-BB304BB53C66}"/>
    <cellStyle name="Normal 8 2 3 2 2 2 3" xfId="2040" xr:uid="{13667083-A8E4-47E9-95CF-809D099C7243}"/>
    <cellStyle name="Normal 8 2 3 2 2 3" xfId="2041" xr:uid="{11C77D43-45E8-4F2E-AAF1-905438BA3F4B}"/>
    <cellStyle name="Normal 8 2 3 2 2 3 2" xfId="2042" xr:uid="{DD880166-66E6-4B16-99D7-DEE5D247F1A5}"/>
    <cellStyle name="Normal 8 2 3 2 2 4" xfId="2043" xr:uid="{94232EF0-7449-4060-9818-2234A3940418}"/>
    <cellStyle name="Normal 8 2 3 2 3" xfId="770" xr:uid="{48016104-9FEC-4386-83E0-F75760794609}"/>
    <cellStyle name="Normal 8 2 3 2 3 2" xfId="2044" xr:uid="{B26AE878-7F2E-4DEC-8E90-9B3ECEB85C7F}"/>
    <cellStyle name="Normal 8 2 3 2 3 2 2" xfId="2045" xr:uid="{5A530623-FAC7-49DD-9E07-2A5440A95160}"/>
    <cellStyle name="Normal 8 2 3 2 3 3" xfId="2046" xr:uid="{AF9983BD-C71F-442D-B9C6-DA6843BD7A7D}"/>
    <cellStyle name="Normal 8 2 3 2 3 4" xfId="3734" xr:uid="{594ECB75-C354-460D-90B7-8DFDCD365362}"/>
    <cellStyle name="Normal 8 2 3 2 4" xfId="2047" xr:uid="{74243A3D-AC93-446E-B51F-76BB8DEACE46}"/>
    <cellStyle name="Normal 8 2 3 2 4 2" xfId="2048" xr:uid="{02D47D23-960E-429F-A3C1-1D8304836E6F}"/>
    <cellStyle name="Normal 8 2 3 2 5" xfId="2049" xr:uid="{61CC5EC6-6D06-47B3-8A48-313910672283}"/>
    <cellStyle name="Normal 8 2 3 2 6" xfId="3735" xr:uid="{E98B07C7-0874-4B58-8755-F8DADB3AAC28}"/>
    <cellStyle name="Normal 8 2 3 3" xfId="379" xr:uid="{A8BCD3F7-8CDA-4B7F-A75D-311E5919EF34}"/>
    <cellStyle name="Normal 8 2 3 3 2" xfId="771" xr:uid="{C203D400-84DB-4C66-A40B-92C77F121700}"/>
    <cellStyle name="Normal 8 2 3 3 2 2" xfId="772" xr:uid="{535AEDD3-0DD8-4230-800D-8E70609A9742}"/>
    <cellStyle name="Normal 8 2 3 3 2 2 2" xfId="2050" xr:uid="{613F7333-74F2-448F-9D22-5D73826F624F}"/>
    <cellStyle name="Normal 8 2 3 3 2 2 2 2" xfId="2051" xr:uid="{0771F4AB-8D70-427C-8463-FCF73A5361F4}"/>
    <cellStyle name="Normal 8 2 3 3 2 2 3" xfId="2052" xr:uid="{BDF7B18E-5CD5-41D9-96E5-2D9F4B3355E2}"/>
    <cellStyle name="Normal 8 2 3 3 2 3" xfId="2053" xr:uid="{BB4708C1-7E6E-454E-8595-4A798E303C41}"/>
    <cellStyle name="Normal 8 2 3 3 2 3 2" xfId="2054" xr:uid="{9BBA7E2E-8DCE-4663-B958-A988671AF28C}"/>
    <cellStyle name="Normal 8 2 3 3 2 4" xfId="2055" xr:uid="{1D48A4FE-D8EC-4384-8312-460DDB34F0FA}"/>
    <cellStyle name="Normal 8 2 3 3 3" xfId="773" xr:uid="{672D6612-406D-4A1F-A564-28984745FE14}"/>
    <cellStyle name="Normal 8 2 3 3 3 2" xfId="2056" xr:uid="{8B9BDA6E-0FF3-4D15-822A-D5850A7A57F4}"/>
    <cellStyle name="Normal 8 2 3 3 3 2 2" xfId="2057" xr:uid="{73CA2B63-8E54-4B68-85F9-A50EBA868FB3}"/>
    <cellStyle name="Normal 8 2 3 3 3 3" xfId="2058" xr:uid="{CB3DBE42-7CD2-4115-81B5-E2D5C51358A8}"/>
    <cellStyle name="Normal 8 2 3 3 4" xfId="2059" xr:uid="{A9BDB3C2-04F8-4088-BAD5-56929B0F4F56}"/>
    <cellStyle name="Normal 8 2 3 3 4 2" xfId="2060" xr:uid="{F09EBEC5-794B-41DA-870E-89B15C9FD380}"/>
    <cellStyle name="Normal 8 2 3 3 5" xfId="2061" xr:uid="{B8F83484-4FC2-412E-BABD-2B1CE15EA20E}"/>
    <cellStyle name="Normal 8 2 3 4" xfId="380" xr:uid="{75E7D2AE-FF1E-405C-ADD2-88764E5D6DCC}"/>
    <cellStyle name="Normal 8 2 3 4 2" xfId="774" xr:uid="{4FB2A0E1-AF2C-471B-8FF9-D8200D0F0F65}"/>
    <cellStyle name="Normal 8 2 3 4 2 2" xfId="2062" xr:uid="{C5E912F0-533E-4CA7-84AD-5FE5B0024226}"/>
    <cellStyle name="Normal 8 2 3 4 2 2 2" xfId="2063" xr:uid="{884C6ED4-2AAD-4005-B077-FD816389D163}"/>
    <cellStyle name="Normal 8 2 3 4 2 3" xfId="2064" xr:uid="{2945ACE8-FA15-4BB0-BB5C-E50D32B7877E}"/>
    <cellStyle name="Normal 8 2 3 4 3" xfId="2065" xr:uid="{337BA7FE-1976-4BA4-A0D0-D360141DE7D4}"/>
    <cellStyle name="Normal 8 2 3 4 3 2" xfId="2066" xr:uid="{A3D739F8-893D-4C79-B1D6-0D7449EED011}"/>
    <cellStyle name="Normal 8 2 3 4 4" xfId="2067" xr:uid="{1C593ECE-4C34-462B-B909-07FE5B5244B9}"/>
    <cellStyle name="Normal 8 2 3 5" xfId="775" xr:uid="{09F9FF65-0B1E-426E-8EC9-DC3B5286BBD4}"/>
    <cellStyle name="Normal 8 2 3 5 2" xfId="2068" xr:uid="{B685B105-AAF6-41E6-BBC6-807C4E54A483}"/>
    <cellStyle name="Normal 8 2 3 5 2 2" xfId="2069" xr:uid="{C47CA51E-5F7B-4C30-A286-77744C1EDD32}"/>
    <cellStyle name="Normal 8 2 3 5 3" xfId="2070" xr:uid="{C36768FB-6772-4470-9855-AFECBC66D13A}"/>
    <cellStyle name="Normal 8 2 3 5 4" xfId="3736" xr:uid="{506EEB50-8F88-4D89-A71E-849778C51B61}"/>
    <cellStyle name="Normal 8 2 3 6" xfId="2071" xr:uid="{382726C4-85F5-4676-8D8F-74F774A335E9}"/>
    <cellStyle name="Normal 8 2 3 6 2" xfId="2072" xr:uid="{2F51BA27-5586-453D-97DA-F0898E136308}"/>
    <cellStyle name="Normal 8 2 3 7" xfId="2073" xr:uid="{FE00608F-0361-4BC3-BBA6-ADD328CFE33E}"/>
    <cellStyle name="Normal 8 2 3 8" xfId="3737" xr:uid="{7601D748-1443-4AB0-BB40-E3465D50858D}"/>
    <cellStyle name="Normal 8 2 4" xfId="152" xr:uid="{73DC098C-7E35-4BA1-96B4-DB9F560E839A}"/>
    <cellStyle name="Normal 8 2 4 2" xfId="449" xr:uid="{5562B3A2-D73A-4B97-8A69-15C2730FE238}"/>
    <cellStyle name="Normal 8 2 4 2 2" xfId="776" xr:uid="{55197024-19F7-4259-8DE2-75EA7319DF26}"/>
    <cellStyle name="Normal 8 2 4 2 2 2" xfId="2074" xr:uid="{29606EA9-30CA-4EFE-BA0B-696D51C7A67D}"/>
    <cellStyle name="Normal 8 2 4 2 2 2 2" xfId="2075" xr:uid="{FBF621C5-9ABD-43B8-B1C6-B5882938B369}"/>
    <cellStyle name="Normal 8 2 4 2 2 3" xfId="2076" xr:uid="{44A5DEF2-917B-4D13-9CE5-4B4F87CEF1B6}"/>
    <cellStyle name="Normal 8 2 4 2 2 4" xfId="3738" xr:uid="{52DA97FC-8D51-49F6-9362-EC51C203822F}"/>
    <cellStyle name="Normal 8 2 4 2 3" xfId="2077" xr:uid="{27569755-60EF-4736-A9B0-EE061D650793}"/>
    <cellStyle name="Normal 8 2 4 2 3 2" xfId="2078" xr:uid="{88D18080-C854-420F-8F52-45044DD765C8}"/>
    <cellStyle name="Normal 8 2 4 2 4" xfId="2079" xr:uid="{BC63DD47-FFB6-4EA4-978A-CDB4193AD7C6}"/>
    <cellStyle name="Normal 8 2 4 2 5" xfId="3739" xr:uid="{E00143C8-35ED-46DD-907C-7414FD92C4A7}"/>
    <cellStyle name="Normal 8 2 4 3" xfId="777" xr:uid="{0336D122-1DC5-4954-8256-244542796CEE}"/>
    <cellStyle name="Normal 8 2 4 3 2" xfId="2080" xr:uid="{8047AF3C-F7B3-4965-B733-3F02B3EC2A4F}"/>
    <cellStyle name="Normal 8 2 4 3 2 2" xfId="2081" xr:uid="{BD8FA9A6-0192-4E44-B22B-0A80E8ED01F5}"/>
    <cellStyle name="Normal 8 2 4 3 3" xfId="2082" xr:uid="{278A0FC6-BD04-4EB8-BE47-9AEDF76B5501}"/>
    <cellStyle name="Normal 8 2 4 3 4" xfId="3740" xr:uid="{8E8CB96A-81D7-48E0-A5D3-ECE2A2C1E36A}"/>
    <cellStyle name="Normal 8 2 4 4" xfId="2083" xr:uid="{8485D864-CF73-452B-8C45-D3C6670A9660}"/>
    <cellStyle name="Normal 8 2 4 4 2" xfId="2084" xr:uid="{9DABA9BA-9FCE-4D61-86C9-68A5EBD4D792}"/>
    <cellStyle name="Normal 8 2 4 4 3" xfId="3741" xr:uid="{BBC72B73-81CA-4262-B0CD-3E28B718CA66}"/>
    <cellStyle name="Normal 8 2 4 4 4" xfId="3742" xr:uid="{703134EA-8B55-454A-9D67-F0CF7E23EC6A}"/>
    <cellStyle name="Normal 8 2 4 5" xfId="2085" xr:uid="{05445DD4-9587-45D3-83D7-FACBD05AB86A}"/>
    <cellStyle name="Normal 8 2 4 6" xfId="3743" xr:uid="{3DDEC715-13EB-4548-B537-632F12AFF617}"/>
    <cellStyle name="Normal 8 2 4 7" xfId="3744" xr:uid="{E25DFFB0-9275-4BB7-8C7B-C81CDE231B97}"/>
    <cellStyle name="Normal 8 2 5" xfId="381" xr:uid="{46CC4305-EF66-4594-BFD1-7B67AB6E0C2D}"/>
    <cellStyle name="Normal 8 2 5 2" xfId="778" xr:uid="{6E9671DA-5CCC-40FD-AACC-BB5DA4AE0F55}"/>
    <cellStyle name="Normal 8 2 5 2 2" xfId="779" xr:uid="{3979B4A5-E46B-4540-A06C-EB2BEC91DD87}"/>
    <cellStyle name="Normal 8 2 5 2 2 2" xfId="2086" xr:uid="{0BEF5131-8DDB-4B8E-A914-2B3125EDE8F4}"/>
    <cellStyle name="Normal 8 2 5 2 2 2 2" xfId="2087" xr:uid="{2D2313D0-E688-4E31-B51A-D21B693164E0}"/>
    <cellStyle name="Normal 8 2 5 2 2 3" xfId="2088" xr:uid="{53BFBCA2-A7B7-44E1-A823-ACD33BE5F49C}"/>
    <cellStyle name="Normal 8 2 5 2 3" xfId="2089" xr:uid="{BFB04379-B10C-4ACE-A757-449876F4B620}"/>
    <cellStyle name="Normal 8 2 5 2 3 2" xfId="2090" xr:uid="{9D871777-9B56-4C44-BAC5-2F30D9EE05DC}"/>
    <cellStyle name="Normal 8 2 5 2 4" xfId="2091" xr:uid="{F4555301-6B06-491E-890E-7789CC81A037}"/>
    <cellStyle name="Normal 8 2 5 3" xfId="780" xr:uid="{C2113081-0590-4C00-BEA5-92F89A759479}"/>
    <cellStyle name="Normal 8 2 5 3 2" xfId="2092" xr:uid="{BB3D7FB8-E917-4492-8D1C-62DF79B7C5BB}"/>
    <cellStyle name="Normal 8 2 5 3 2 2" xfId="2093" xr:uid="{0072792D-BEF1-4B62-8694-FA40D8F7ADD7}"/>
    <cellStyle name="Normal 8 2 5 3 3" xfId="2094" xr:uid="{85744920-CFC3-42E5-8B89-7DEA570982E5}"/>
    <cellStyle name="Normal 8 2 5 3 4" xfId="3745" xr:uid="{88DC7AFB-612F-471E-8C66-D29D477ED17B}"/>
    <cellStyle name="Normal 8 2 5 4" xfId="2095" xr:uid="{6D99EA2C-AEDB-4701-8A92-CD07D7D0ABC6}"/>
    <cellStyle name="Normal 8 2 5 4 2" xfId="2096" xr:uid="{B0CA9323-ABBE-442A-A189-17B6A7DFFFA1}"/>
    <cellStyle name="Normal 8 2 5 5" xfId="2097" xr:uid="{9AD2005B-2E63-46F2-BBDA-9B3AF905E8B6}"/>
    <cellStyle name="Normal 8 2 5 6" xfId="3746" xr:uid="{0E5F16E8-960F-457D-ADAD-2014A4E204B6}"/>
    <cellStyle name="Normal 8 2 6" xfId="382" xr:uid="{A423851E-F61C-42B5-B054-116578A0B4B4}"/>
    <cellStyle name="Normal 8 2 6 2" xfId="781" xr:uid="{4F9B90FA-0AA9-44CB-B286-5409703D1772}"/>
    <cellStyle name="Normal 8 2 6 2 2" xfId="2098" xr:uid="{7D33E5B7-4F35-41B9-A24C-7D6BD25640DC}"/>
    <cellStyle name="Normal 8 2 6 2 2 2" xfId="2099" xr:uid="{AF193C63-C78B-49C7-9062-154E32C42A42}"/>
    <cellStyle name="Normal 8 2 6 2 3" xfId="2100" xr:uid="{C3DEEFAC-7B91-4ACD-A094-3880CE6742A6}"/>
    <cellStyle name="Normal 8 2 6 2 4" xfId="3747" xr:uid="{466360E1-0CD1-4DDC-B6F4-EC8D62F51CE1}"/>
    <cellStyle name="Normal 8 2 6 3" xfId="2101" xr:uid="{FAD6183B-AFA3-4D2F-BC8E-94366445A113}"/>
    <cellStyle name="Normal 8 2 6 3 2" xfId="2102" xr:uid="{DB9DF0C1-8CA4-4BB4-9DB6-09F76A2F0348}"/>
    <cellStyle name="Normal 8 2 6 4" xfId="2103" xr:uid="{F0B39068-5E51-43A1-B74E-846077254251}"/>
    <cellStyle name="Normal 8 2 6 5" xfId="3748" xr:uid="{E0A0FD85-DA1F-45C4-A77F-7388428B8263}"/>
    <cellStyle name="Normal 8 2 7" xfId="782" xr:uid="{1F25ECEB-63B5-46C8-97EE-656073DAB402}"/>
    <cellStyle name="Normal 8 2 7 2" xfId="2104" xr:uid="{B0038F2A-A904-4752-9EF0-0B4A54AB4151}"/>
    <cellStyle name="Normal 8 2 7 2 2" xfId="2105" xr:uid="{AFE93F8A-8D61-4B5D-BEC4-0F1395985D16}"/>
    <cellStyle name="Normal 8 2 7 3" xfId="2106" xr:uid="{962C0422-C060-4CC7-8204-6281186EE95F}"/>
    <cellStyle name="Normal 8 2 7 4" xfId="3749" xr:uid="{D0536064-F453-407C-9D2D-65AB0D024595}"/>
    <cellStyle name="Normal 8 2 8" xfId="2107" xr:uid="{3502EE00-E5B8-4BC6-9D97-63761E2FC19C}"/>
    <cellStyle name="Normal 8 2 8 2" xfId="2108" xr:uid="{31BCA2AB-85A2-4FA0-9098-686740D071DC}"/>
    <cellStyle name="Normal 8 2 8 3" xfId="3750" xr:uid="{151CC087-CB02-4E00-B546-92855D8C69CC}"/>
    <cellStyle name="Normal 8 2 8 4" xfId="3751" xr:uid="{89A25C7D-84C7-4847-944B-4FE24E4EF2AD}"/>
    <cellStyle name="Normal 8 2 9" xfId="2109" xr:uid="{E02C3626-3D1C-42F8-9ACD-848DDBAC1F9E}"/>
    <cellStyle name="Normal 8 3" xfId="153" xr:uid="{D1DC0055-738B-4C5C-90EE-D950493A25E8}"/>
    <cellStyle name="Normal 8 3 10" xfId="3752" xr:uid="{F5433B6A-7F19-46CB-B8C7-56A960CFEAFD}"/>
    <cellStyle name="Normal 8 3 11" xfId="3753" xr:uid="{B39E0BDB-92E9-4678-8668-1D60EE580087}"/>
    <cellStyle name="Normal 8 3 2" xfId="154" xr:uid="{B3B7C278-0549-4A11-A24B-1D7A272A231C}"/>
    <cellStyle name="Normal 8 3 2 2" xfId="155" xr:uid="{E9B25C28-5314-40E3-81C7-0A34C0640932}"/>
    <cellStyle name="Normal 8 3 2 2 2" xfId="383" xr:uid="{62483DC9-579A-4DAB-B749-CF28E204E649}"/>
    <cellStyle name="Normal 8 3 2 2 2 2" xfId="783" xr:uid="{5B459F64-4CA4-4B1E-A133-61EA0E304A85}"/>
    <cellStyle name="Normal 8 3 2 2 2 2 2" xfId="2110" xr:uid="{82095EDA-FB7E-495C-B35B-C92FD8906559}"/>
    <cellStyle name="Normal 8 3 2 2 2 2 2 2" xfId="2111" xr:uid="{C20B8CA7-5D1D-4AA2-BD5E-699F97EF1B8C}"/>
    <cellStyle name="Normal 8 3 2 2 2 2 3" xfId="2112" xr:uid="{08FFBFA5-DF3E-4AE9-B2CF-24A0066472C9}"/>
    <cellStyle name="Normal 8 3 2 2 2 2 4" xfId="3754" xr:uid="{DC4C2C03-D2F0-40B5-9AB8-D265D91BB702}"/>
    <cellStyle name="Normal 8 3 2 2 2 3" xfId="2113" xr:uid="{AF283C00-585A-4BD7-A6EE-53FF7B73997C}"/>
    <cellStyle name="Normal 8 3 2 2 2 3 2" xfId="2114" xr:uid="{E4085D88-E0CB-4CCF-AA1D-DF0A21F3BBF1}"/>
    <cellStyle name="Normal 8 3 2 2 2 3 3" xfId="3755" xr:uid="{0BC3778F-ADDD-4B83-91DA-A52941AC685D}"/>
    <cellStyle name="Normal 8 3 2 2 2 3 4" xfId="3756" xr:uid="{F8A7EDB8-A8CC-4AA1-BC94-D067FF9F786A}"/>
    <cellStyle name="Normal 8 3 2 2 2 4" xfId="2115" xr:uid="{9ECEC146-4829-47C2-B56A-AED9EB0CC102}"/>
    <cellStyle name="Normal 8 3 2 2 2 5" xfId="3757" xr:uid="{AF014EA6-8E13-4EF8-8D53-365166194D0D}"/>
    <cellStyle name="Normal 8 3 2 2 2 6" xfId="3758" xr:uid="{E6376DD9-2D18-415D-A9AF-6894B5FB5D08}"/>
    <cellStyle name="Normal 8 3 2 2 3" xfId="784" xr:uid="{1687C76E-EBFE-4352-8F64-11618857728A}"/>
    <cellStyle name="Normal 8 3 2 2 3 2" xfId="2116" xr:uid="{ADB60F7A-1F15-4F60-A4E9-47E96BC38557}"/>
    <cellStyle name="Normal 8 3 2 2 3 2 2" xfId="2117" xr:uid="{B3D34513-28A3-4ABD-9FF3-C9E91F043959}"/>
    <cellStyle name="Normal 8 3 2 2 3 2 3" xfId="3759" xr:uid="{066A33A5-B3D8-45DC-9CFE-B764D81E816C}"/>
    <cellStyle name="Normal 8 3 2 2 3 2 4" xfId="3760" xr:uid="{51B0BD6F-D70D-4A4E-9DBD-61B9691DC2C7}"/>
    <cellStyle name="Normal 8 3 2 2 3 3" xfId="2118" xr:uid="{1F6ACAAD-A5E6-462A-8DF0-0AD506D87B2D}"/>
    <cellStyle name="Normal 8 3 2 2 3 4" xfId="3761" xr:uid="{5DA58120-4E1D-467C-A3A7-2381DCDFEF44}"/>
    <cellStyle name="Normal 8 3 2 2 3 5" xfId="3762" xr:uid="{EC8F107A-9FBC-4490-8C3C-AB8713CECCF2}"/>
    <cellStyle name="Normal 8 3 2 2 4" xfId="2119" xr:uid="{66423034-0FCF-42DE-ACC6-9702CCCAC36D}"/>
    <cellStyle name="Normal 8 3 2 2 4 2" xfId="2120" xr:uid="{B709D472-662A-42B0-AC33-C78E61B72226}"/>
    <cellStyle name="Normal 8 3 2 2 4 3" xfId="3763" xr:uid="{998482B2-0765-4CA7-B4FC-60B1BC70463A}"/>
    <cellStyle name="Normal 8 3 2 2 4 4" xfId="3764" xr:uid="{76B97129-F36E-4A88-93D4-14B7BD69B813}"/>
    <cellStyle name="Normal 8 3 2 2 5" xfId="2121" xr:uid="{188AA7E4-2EAF-41F3-B1E6-038DA0F0F3AA}"/>
    <cellStyle name="Normal 8 3 2 2 5 2" xfId="3765" xr:uid="{FC8539CA-4E8C-4965-B983-C87F46FF9277}"/>
    <cellStyle name="Normal 8 3 2 2 5 3" xfId="3766" xr:uid="{8F806A17-4237-47E3-8B15-805D84201665}"/>
    <cellStyle name="Normal 8 3 2 2 5 4" xfId="3767" xr:uid="{04EE5241-B53C-48D0-9598-9178C32C5A57}"/>
    <cellStyle name="Normal 8 3 2 2 6" xfId="3768" xr:uid="{4F7FC3AB-B9DD-4918-BA25-BD5F8F7589A0}"/>
    <cellStyle name="Normal 8 3 2 2 7" xfId="3769" xr:uid="{701E0E43-7506-4AD7-834A-87047020F4B0}"/>
    <cellStyle name="Normal 8 3 2 2 8" xfId="3770" xr:uid="{20F18318-CBF2-49D9-BB6A-8A9F0073B928}"/>
    <cellStyle name="Normal 8 3 2 3" xfId="384" xr:uid="{2B384744-ED95-4FA6-BA85-38111215DDEF}"/>
    <cellStyle name="Normal 8 3 2 3 2" xfId="785" xr:uid="{0BAAC5BB-28E1-447B-8833-367FF668E494}"/>
    <cellStyle name="Normal 8 3 2 3 2 2" xfId="786" xr:uid="{EA6D6125-FC6E-4EB6-AA5D-B2CE38B1469E}"/>
    <cellStyle name="Normal 8 3 2 3 2 2 2" xfId="2122" xr:uid="{6BEA3855-34D1-4CE4-AD43-37E4FC05A87E}"/>
    <cellStyle name="Normal 8 3 2 3 2 2 2 2" xfId="2123" xr:uid="{719AB9E6-1B29-4A6C-8E9E-1CC6ED20AFEE}"/>
    <cellStyle name="Normal 8 3 2 3 2 2 3" xfId="2124" xr:uid="{9631F19D-D098-4692-8C99-5E9DE7D789E2}"/>
    <cellStyle name="Normal 8 3 2 3 2 3" xfId="2125" xr:uid="{490328B3-D0C5-44D8-BB92-9DDE7D9DFA23}"/>
    <cellStyle name="Normal 8 3 2 3 2 3 2" xfId="2126" xr:uid="{E8AF466B-2D5A-42B5-A81F-881298FF207E}"/>
    <cellStyle name="Normal 8 3 2 3 2 4" xfId="2127" xr:uid="{23839E93-2B53-41C0-B085-CA74F1CDB57C}"/>
    <cellStyle name="Normal 8 3 2 3 3" xfId="787" xr:uid="{C2954704-B634-4ABE-A36A-AA98F6959047}"/>
    <cellStyle name="Normal 8 3 2 3 3 2" xfId="2128" xr:uid="{D94CB4BC-0269-4BAC-A495-C3E6A3CC3471}"/>
    <cellStyle name="Normal 8 3 2 3 3 2 2" xfId="2129" xr:uid="{8387156C-F960-4B56-978F-CB846FE4D86E}"/>
    <cellStyle name="Normal 8 3 2 3 3 3" xfId="2130" xr:uid="{E76C417A-F1BD-43C1-91CC-1EE1000CFA2C}"/>
    <cellStyle name="Normal 8 3 2 3 3 4" xfId="3771" xr:uid="{84549897-7777-439E-BAC8-33CF6B02E82A}"/>
    <cellStyle name="Normal 8 3 2 3 4" xfId="2131" xr:uid="{16144A33-2B44-451E-AFE2-8DF6D57441BC}"/>
    <cellStyle name="Normal 8 3 2 3 4 2" xfId="2132" xr:uid="{EDCEFEE8-7E68-4C18-87F6-56FA47BAB747}"/>
    <cellStyle name="Normal 8 3 2 3 5" xfId="2133" xr:uid="{D2B5E697-92C5-4D04-AFCD-7B5F17C73A0D}"/>
    <cellStyle name="Normal 8 3 2 3 6" xfId="3772" xr:uid="{CEEFB4D4-EC9A-4319-955E-D9F16F55E4EB}"/>
    <cellStyle name="Normal 8 3 2 4" xfId="385" xr:uid="{5E863BD2-B5BE-4D8E-B3BD-039FC32FFB74}"/>
    <cellStyle name="Normal 8 3 2 4 2" xfId="788" xr:uid="{DB2C6377-683F-4A9A-9D73-62ED20BBE57D}"/>
    <cellStyle name="Normal 8 3 2 4 2 2" xfId="2134" xr:uid="{6125B34F-2E58-4244-BDA8-E2E100E9E0DB}"/>
    <cellStyle name="Normal 8 3 2 4 2 2 2" xfId="2135" xr:uid="{08CF0D12-FAD2-4008-A71D-AAFFE1FF10A7}"/>
    <cellStyle name="Normal 8 3 2 4 2 3" xfId="2136" xr:uid="{D5355B9D-7844-4232-B15A-7E762D20FEDF}"/>
    <cellStyle name="Normal 8 3 2 4 2 4" xfId="3773" xr:uid="{7693E491-BF48-4736-AA6D-925AF89462D2}"/>
    <cellStyle name="Normal 8 3 2 4 3" xfId="2137" xr:uid="{0469B51B-80D2-4CEA-86F0-56A000DD2040}"/>
    <cellStyle name="Normal 8 3 2 4 3 2" xfId="2138" xr:uid="{B4F3F20C-BDCB-42AD-B5EA-A4FBDE507539}"/>
    <cellStyle name="Normal 8 3 2 4 4" xfId="2139" xr:uid="{116A1211-C968-47E4-BD55-96FE9998B1B8}"/>
    <cellStyle name="Normal 8 3 2 4 5" xfId="3774" xr:uid="{26F2DD19-D3E0-4931-AE65-287E7F312F04}"/>
    <cellStyle name="Normal 8 3 2 5" xfId="386" xr:uid="{BE15E0BB-A3AB-4520-AE14-1A9622353AF8}"/>
    <cellStyle name="Normal 8 3 2 5 2" xfId="2140" xr:uid="{830FAC5F-3C81-4553-AE17-E9E1BBB031C6}"/>
    <cellStyle name="Normal 8 3 2 5 2 2" xfId="2141" xr:uid="{DD2E9D81-84B2-496C-8362-B7B013A77386}"/>
    <cellStyle name="Normal 8 3 2 5 3" xfId="2142" xr:uid="{4AD4F4A3-7CF4-4CE0-90F2-8415B61F10D7}"/>
    <cellStyle name="Normal 8 3 2 5 4" xfId="3775" xr:uid="{423D626A-4B90-4963-B733-7456BA7F38CD}"/>
    <cellStyle name="Normal 8 3 2 6" xfId="2143" xr:uid="{5504C0BA-9BA6-461F-9FF0-B203D23AC86C}"/>
    <cellStyle name="Normal 8 3 2 6 2" xfId="2144" xr:uid="{AB57B51E-C0B6-4789-99C1-3FA3DE0ACAAE}"/>
    <cellStyle name="Normal 8 3 2 6 3" xfId="3776" xr:uid="{226F1798-950B-4E83-8373-848923A05630}"/>
    <cellStyle name="Normal 8 3 2 6 4" xfId="3777" xr:uid="{8046815E-D262-4E79-AB2B-74A15663EF21}"/>
    <cellStyle name="Normal 8 3 2 7" xfId="2145" xr:uid="{8AEBA7F9-5C42-40DF-960D-31DCE7F93B56}"/>
    <cellStyle name="Normal 8 3 2 8" xfId="3778" xr:uid="{64A8CF00-711A-416A-886E-922D3B40119C}"/>
    <cellStyle name="Normal 8 3 2 9" xfId="3779" xr:uid="{8259F7B8-6D23-4C28-BEFF-D0E2D35FE6FE}"/>
    <cellStyle name="Normal 8 3 3" xfId="156" xr:uid="{345A1C50-F808-47F8-AB77-FFB8133523ED}"/>
    <cellStyle name="Normal 8 3 3 2" xfId="157" xr:uid="{6DC0BA82-3DEF-48B1-98D4-EC7C00AC1A1E}"/>
    <cellStyle name="Normal 8 3 3 2 2" xfId="789" xr:uid="{5B535E19-5786-4D32-A692-C6048D077452}"/>
    <cellStyle name="Normal 8 3 3 2 2 2" xfId="2146" xr:uid="{D1824696-A88B-4C85-B9F3-73906F3279A8}"/>
    <cellStyle name="Normal 8 3 3 2 2 2 2" xfId="2147" xr:uid="{9F9E5E0E-DC57-408B-A596-2A59C9C539B2}"/>
    <cellStyle name="Normal 8 3 3 2 2 2 2 2" xfId="4492" xr:uid="{283ED678-A85D-430B-B5F1-32C103CAE7A5}"/>
    <cellStyle name="Normal 8 3 3 2 2 2 3" xfId="4493" xr:uid="{1BB0CF28-00C1-488C-A4E4-0CF62525DAE2}"/>
    <cellStyle name="Normal 8 3 3 2 2 3" xfId="2148" xr:uid="{1FF37C09-8ADF-4665-8825-5B8646DC31A9}"/>
    <cellStyle name="Normal 8 3 3 2 2 3 2" xfId="4494" xr:uid="{0BCFEC96-91B7-4659-9794-4C7BB35BA6E3}"/>
    <cellStyle name="Normal 8 3 3 2 2 4" xfId="3780" xr:uid="{118FB542-CFC8-4CB0-9B5B-EE50EFD94D61}"/>
    <cellStyle name="Normal 8 3 3 2 3" xfId="2149" xr:uid="{53C6D475-144E-4BAC-9985-EEFAD92B0FC4}"/>
    <cellStyle name="Normal 8 3 3 2 3 2" xfId="2150" xr:uid="{57647FA7-DF80-45BA-B03C-CE2B4C6F8870}"/>
    <cellStyle name="Normal 8 3 3 2 3 2 2" xfId="4495" xr:uid="{DC012CD3-1B6B-4CF4-955B-672A2CA1976E}"/>
    <cellStyle name="Normal 8 3 3 2 3 3" xfId="3781" xr:uid="{91CC0827-973C-44FC-A302-FFD95DC5FF2C}"/>
    <cellStyle name="Normal 8 3 3 2 3 4" xfId="3782" xr:uid="{1425C29B-66C9-4F00-A40F-1CD0520C012C}"/>
    <cellStyle name="Normal 8 3 3 2 4" xfId="2151" xr:uid="{922C273A-73A1-4523-8D4D-21F0AFD8E1EB}"/>
    <cellStyle name="Normal 8 3 3 2 4 2" xfId="4496" xr:uid="{6DE6D120-1001-44F0-BD91-5740EAFF36B2}"/>
    <cellStyle name="Normal 8 3 3 2 5" xfId="3783" xr:uid="{A22BCA65-D730-4BAB-A88F-451907738894}"/>
    <cellStyle name="Normal 8 3 3 2 6" xfId="3784" xr:uid="{11D3684D-53D9-4D31-B10E-1B1ABAB50B1C}"/>
    <cellStyle name="Normal 8 3 3 3" xfId="387" xr:uid="{3E23FA3F-6C3E-4896-B506-AFB2C8033B73}"/>
    <cellStyle name="Normal 8 3 3 3 2" xfId="2152" xr:uid="{C64FF125-2BF7-4849-A440-19399B66A666}"/>
    <cellStyle name="Normal 8 3 3 3 2 2" xfId="2153" xr:uid="{6240FF5E-DEFE-4D3A-9AB3-D5C33FF293FB}"/>
    <cellStyle name="Normal 8 3 3 3 2 2 2" xfId="4497" xr:uid="{97A90199-03D7-401D-9A8B-09416863B1A6}"/>
    <cellStyle name="Normal 8 3 3 3 2 3" xfId="3785" xr:uid="{50167348-B870-4DE7-A2C4-5E7C533C1D6D}"/>
    <cellStyle name="Normal 8 3 3 3 2 4" xfId="3786" xr:uid="{FC208B98-AB58-4656-B726-61C488D84200}"/>
    <cellStyle name="Normal 8 3 3 3 3" xfId="2154" xr:uid="{85395BAA-8ACC-4D43-BD4F-55D1C2C23389}"/>
    <cellStyle name="Normal 8 3 3 3 3 2" xfId="4498" xr:uid="{FA88ED43-1686-4368-87E1-D5A1CE5D4C69}"/>
    <cellStyle name="Normal 8 3 3 3 4" xfId="3787" xr:uid="{8C841916-C8DF-408F-A5C5-22D771CEDCAD}"/>
    <cellStyle name="Normal 8 3 3 3 5" xfId="3788" xr:uid="{5C5D76CF-4A9D-46A0-9734-7BCEC0898677}"/>
    <cellStyle name="Normal 8 3 3 4" xfId="2155" xr:uid="{733C4E97-A5ED-424A-9197-EC314CAAA759}"/>
    <cellStyle name="Normal 8 3 3 4 2" xfId="2156" xr:uid="{0E5AF9F0-C828-4B0E-9B71-9F447031045E}"/>
    <cellStyle name="Normal 8 3 3 4 2 2" xfId="4499" xr:uid="{880A0524-A71B-4947-B874-3FF5D190A03A}"/>
    <cellStyle name="Normal 8 3 3 4 3" xfId="3789" xr:uid="{33F85C1B-8D42-4411-A27A-D2B2C9D30812}"/>
    <cellStyle name="Normal 8 3 3 4 4" xfId="3790" xr:uid="{BCE4AF4A-1E12-442F-BF03-5E755BD5B58B}"/>
    <cellStyle name="Normal 8 3 3 5" xfId="2157" xr:uid="{446883E8-8CD1-4AEB-89BA-C6D70F2579C4}"/>
    <cellStyle name="Normal 8 3 3 5 2" xfId="3791" xr:uid="{4A9D7190-303E-430D-BD39-8EA815B062DA}"/>
    <cellStyle name="Normal 8 3 3 5 3" xfId="3792" xr:uid="{F76940EC-73FC-4B32-A74F-7C5EE3EF926D}"/>
    <cellStyle name="Normal 8 3 3 5 4" xfId="3793" xr:uid="{B37828F2-35C9-4973-A970-C5E5801F8A3E}"/>
    <cellStyle name="Normal 8 3 3 6" xfId="3794" xr:uid="{FDC92C72-D822-46C0-811B-13B72EFBD191}"/>
    <cellStyle name="Normal 8 3 3 7" xfId="3795" xr:uid="{134AB5E2-DCAD-46D9-A790-30C941A1F40E}"/>
    <cellStyle name="Normal 8 3 3 8" xfId="3796" xr:uid="{DAA606AE-8795-4C95-ABC2-5713A4A29B6C}"/>
    <cellStyle name="Normal 8 3 4" xfId="158" xr:uid="{EB1357FC-3E38-4A45-84FA-55BFE4C83D76}"/>
    <cellStyle name="Normal 8 3 4 2" xfId="790" xr:uid="{9EF55EA8-8C1E-4E09-80CF-C3DD596F08EC}"/>
    <cellStyle name="Normal 8 3 4 2 2" xfId="791" xr:uid="{81F8B02F-C8CC-4D4D-89BF-41EC27609156}"/>
    <cellStyle name="Normal 8 3 4 2 2 2" xfId="2158" xr:uid="{E7F47053-1532-4673-8891-DC5885B722DA}"/>
    <cellStyle name="Normal 8 3 4 2 2 2 2" xfId="2159" xr:uid="{CD011628-14F0-4A60-A38C-7797B0F7C2DE}"/>
    <cellStyle name="Normal 8 3 4 2 2 3" xfId="2160" xr:uid="{9E1B53B7-8C07-4B39-A782-3516805C1D47}"/>
    <cellStyle name="Normal 8 3 4 2 2 4" xfId="3797" xr:uid="{43F7894A-2268-4457-A14C-60F3260216DC}"/>
    <cellStyle name="Normal 8 3 4 2 3" xfId="2161" xr:uid="{68D75C5A-754D-49DC-808C-D3020D52FE7B}"/>
    <cellStyle name="Normal 8 3 4 2 3 2" xfId="2162" xr:uid="{406ACEDF-30D5-4E65-AEA1-E61685081DF0}"/>
    <cellStyle name="Normal 8 3 4 2 4" xfId="2163" xr:uid="{E639644E-E851-41B0-8186-670A8E643A13}"/>
    <cellStyle name="Normal 8 3 4 2 5" xfId="3798" xr:uid="{F6AB17D3-9C6B-4BDD-8717-6CCD9919F764}"/>
    <cellStyle name="Normal 8 3 4 3" xfId="792" xr:uid="{C40B0065-B0DF-487D-9B98-10AD47BDD96A}"/>
    <cellStyle name="Normal 8 3 4 3 2" xfId="2164" xr:uid="{7D31359F-347A-44FD-BD0B-200994221935}"/>
    <cellStyle name="Normal 8 3 4 3 2 2" xfId="2165" xr:uid="{A03EAB0E-65F4-4BFC-B6CF-11BFFD38402D}"/>
    <cellStyle name="Normal 8 3 4 3 3" xfId="2166" xr:uid="{2C347719-AB99-45C1-B1F0-4C9DA0B60AA3}"/>
    <cellStyle name="Normal 8 3 4 3 4" xfId="3799" xr:uid="{5C93DB9A-002E-4AEA-86F5-64B252B4FCAB}"/>
    <cellStyle name="Normal 8 3 4 4" xfId="2167" xr:uid="{042281CB-E6AE-41A3-B1E7-50B5D50FE37A}"/>
    <cellStyle name="Normal 8 3 4 4 2" xfId="2168" xr:uid="{4660F0CD-3BDF-447C-9CC4-BFC9626C73A5}"/>
    <cellStyle name="Normal 8 3 4 4 3" xfId="3800" xr:uid="{6F8FC968-53F1-4975-8C3A-C598DCA588AC}"/>
    <cellStyle name="Normal 8 3 4 4 4" xfId="3801" xr:uid="{36A7BC2E-96CB-465B-925C-01249D9C12CC}"/>
    <cellStyle name="Normal 8 3 4 5" xfId="2169" xr:uid="{E374BDE4-3799-4CE1-B8B8-361BF76E3E94}"/>
    <cellStyle name="Normal 8 3 4 6" xfId="3802" xr:uid="{D9A1A3A4-1582-4A63-B3A8-BFE9FCF13927}"/>
    <cellStyle name="Normal 8 3 4 7" xfId="3803" xr:uid="{B0BDF71E-81C6-4FEF-B670-DE316E59F3BF}"/>
    <cellStyle name="Normal 8 3 5" xfId="388" xr:uid="{4CA477FC-408D-42A2-AB0B-755F7E05C2B0}"/>
    <cellStyle name="Normal 8 3 5 2" xfId="793" xr:uid="{1475222C-42EE-439D-B019-8B7CEDDDCA4D}"/>
    <cellStyle name="Normal 8 3 5 2 2" xfId="2170" xr:uid="{5F5151B9-81BA-40BE-AC1D-F69E7E498ED7}"/>
    <cellStyle name="Normal 8 3 5 2 2 2" xfId="2171" xr:uid="{E01C8DA4-70DF-4B33-A603-DD64AE041325}"/>
    <cellStyle name="Normal 8 3 5 2 3" xfId="2172" xr:uid="{6066598A-02DD-4429-ADF4-242567E15DB9}"/>
    <cellStyle name="Normal 8 3 5 2 4" xfId="3804" xr:uid="{28D55BAC-561B-46EA-B261-868D827D0117}"/>
    <cellStyle name="Normal 8 3 5 3" xfId="2173" xr:uid="{E3D6DB18-B935-4F98-963E-71861E2D63A2}"/>
    <cellStyle name="Normal 8 3 5 3 2" xfId="2174" xr:uid="{042EDC21-3FBF-4F58-B241-49CC53834190}"/>
    <cellStyle name="Normal 8 3 5 3 3" xfId="3805" xr:uid="{CEAB6975-E966-4429-A39D-5CC9F08FE439}"/>
    <cellStyle name="Normal 8 3 5 3 4" xfId="3806" xr:uid="{9D154782-CCE2-4A0C-B583-D40ED3F0DA94}"/>
    <cellStyle name="Normal 8 3 5 4" xfId="2175" xr:uid="{54B6F1CD-213C-4AE4-A88D-912D686B7C2E}"/>
    <cellStyle name="Normal 8 3 5 5" xfId="3807" xr:uid="{B361FD95-AA89-4033-B090-19209B9A1F6B}"/>
    <cellStyle name="Normal 8 3 5 6" xfId="3808" xr:uid="{E33BD823-A3B7-418B-B869-26C671188F97}"/>
    <cellStyle name="Normal 8 3 6" xfId="389" xr:uid="{B11B76BB-7DC2-4153-8423-97A30E91A57C}"/>
    <cellStyle name="Normal 8 3 6 2" xfId="2176" xr:uid="{404BD5E7-FEF5-4CDD-99E5-01CF8A4806EF}"/>
    <cellStyle name="Normal 8 3 6 2 2" xfId="2177" xr:uid="{36B29712-21CD-4275-B221-69DB69176F71}"/>
    <cellStyle name="Normal 8 3 6 2 3" xfId="3809" xr:uid="{D3FC61C2-BCD6-44D3-A3EC-CB488AA4DA8E}"/>
    <cellStyle name="Normal 8 3 6 2 4" xfId="3810" xr:uid="{FFF12C08-2DCC-4EF9-8022-6809DEF31E6D}"/>
    <cellStyle name="Normal 8 3 6 3" xfId="2178" xr:uid="{819AFCA2-0F56-45D7-B4AF-F9A40F6A70DE}"/>
    <cellStyle name="Normal 8 3 6 4" xfId="3811" xr:uid="{F63BC799-61C0-4358-985C-18CADAB99A39}"/>
    <cellStyle name="Normal 8 3 6 5" xfId="3812" xr:uid="{C07B559F-514D-43B7-8835-303FB36D30C2}"/>
    <cellStyle name="Normal 8 3 7" xfId="2179" xr:uid="{01A14D0C-3F87-4E90-BD03-420A9DD8628B}"/>
    <cellStyle name="Normal 8 3 7 2" xfId="2180" xr:uid="{3E9A823D-EC24-4B52-B5EB-1C488F368D2E}"/>
    <cellStyle name="Normal 8 3 7 3" xfId="3813" xr:uid="{6247663D-BBE4-46FF-83AA-2FC1572C613C}"/>
    <cellStyle name="Normal 8 3 7 4" xfId="3814" xr:uid="{6F21CCB3-3C72-416C-B43E-446E1BB1A75B}"/>
    <cellStyle name="Normal 8 3 8" xfId="2181" xr:uid="{251F0EB6-CF4E-4071-97A2-5AD05BB7417F}"/>
    <cellStyle name="Normal 8 3 8 2" xfId="3815" xr:uid="{9E56D732-2284-4F38-AB0A-3F5024832454}"/>
    <cellStyle name="Normal 8 3 8 3" xfId="3816" xr:uid="{03A0A108-D26D-4547-AFE9-FE7EF27B63B3}"/>
    <cellStyle name="Normal 8 3 8 4" xfId="3817" xr:uid="{C019B7B4-E53F-472A-9185-22EEBA634FE2}"/>
    <cellStyle name="Normal 8 3 9" xfId="3818" xr:uid="{C85BE9F2-8840-490D-AC56-1417FB774F49}"/>
    <cellStyle name="Normal 8 4" xfId="159" xr:uid="{C9D02EE2-2B65-433A-8269-F80C22D1DD1A}"/>
    <cellStyle name="Normal 8 4 10" xfId="3819" xr:uid="{E7E77BDE-925C-4D03-910E-9D9C936D527D}"/>
    <cellStyle name="Normal 8 4 11" xfId="3820" xr:uid="{621BAEAB-0C42-43BC-AAAD-63A478FA196A}"/>
    <cellStyle name="Normal 8 4 2" xfId="160" xr:uid="{80DAB0D4-A610-43D1-80A7-5BCB3BCCFE4D}"/>
    <cellStyle name="Normal 8 4 2 2" xfId="390" xr:uid="{41581696-CB8E-4E32-8AA7-D1E5FE8CFC2F}"/>
    <cellStyle name="Normal 8 4 2 2 2" xfId="794" xr:uid="{41A60F26-77DF-4B04-8843-EAFD80A14EE4}"/>
    <cellStyle name="Normal 8 4 2 2 2 2" xfId="795" xr:uid="{2E3EAC22-77E6-44E4-B7AB-307FDA9A0211}"/>
    <cellStyle name="Normal 8 4 2 2 2 2 2" xfId="2182" xr:uid="{03A20C14-ACF6-4CBE-AAC7-18210B272483}"/>
    <cellStyle name="Normal 8 4 2 2 2 2 3" xfId="3821" xr:uid="{86F6082A-4348-4EDD-A856-0027670F0F48}"/>
    <cellStyle name="Normal 8 4 2 2 2 2 4" xfId="3822" xr:uid="{34F0CC20-357E-430F-90D3-AD751566F907}"/>
    <cellStyle name="Normal 8 4 2 2 2 3" xfId="2183" xr:uid="{D27BD7FB-E378-4FF1-9D22-527EB6AD8323}"/>
    <cellStyle name="Normal 8 4 2 2 2 3 2" xfId="3823" xr:uid="{F5756D83-7019-43F5-8E1E-C9CD739BB75A}"/>
    <cellStyle name="Normal 8 4 2 2 2 3 3" xfId="3824" xr:uid="{BFC68E2A-F02A-4038-A1D9-4609969AAF86}"/>
    <cellStyle name="Normal 8 4 2 2 2 3 4" xfId="3825" xr:uid="{C8730C18-5B09-4F89-8090-1277D5142750}"/>
    <cellStyle name="Normal 8 4 2 2 2 4" xfId="3826" xr:uid="{6AF71133-610B-4D5B-8E96-8A475DD2B25A}"/>
    <cellStyle name="Normal 8 4 2 2 2 5" xfId="3827" xr:uid="{6F76083F-AF13-4181-9CCE-D1ABE4898C45}"/>
    <cellStyle name="Normal 8 4 2 2 2 6" xfId="3828" xr:uid="{85F315FB-EFA9-4F4D-898D-CAE1D86FC1E8}"/>
    <cellStyle name="Normal 8 4 2 2 3" xfId="796" xr:uid="{CA36C4AA-702B-471C-BAA8-5C85AE186D50}"/>
    <cellStyle name="Normal 8 4 2 2 3 2" xfId="2184" xr:uid="{D5BD8349-97D8-4DB4-8029-DC3685A3F100}"/>
    <cellStyle name="Normal 8 4 2 2 3 2 2" xfId="3829" xr:uid="{3C2ED497-8C56-4D54-8440-0D86D9C667F3}"/>
    <cellStyle name="Normal 8 4 2 2 3 2 3" xfId="3830" xr:uid="{306834E9-2062-4489-AEF9-F2D5DFEAEFEE}"/>
    <cellStyle name="Normal 8 4 2 2 3 2 4" xfId="3831" xr:uid="{19F6EE1C-0256-463E-9F38-709C15317CDE}"/>
    <cellStyle name="Normal 8 4 2 2 3 3" xfId="3832" xr:uid="{B850F307-0640-45B8-BF11-05A82DD965D1}"/>
    <cellStyle name="Normal 8 4 2 2 3 4" xfId="3833" xr:uid="{783CEF98-BF2A-4C8F-9924-B7FC7686D95A}"/>
    <cellStyle name="Normal 8 4 2 2 3 5" xfId="3834" xr:uid="{C3F07C63-EE5D-455E-A824-6D3C67C96460}"/>
    <cellStyle name="Normal 8 4 2 2 4" xfId="2185" xr:uid="{F8100161-3777-46AA-B30E-120E779151BD}"/>
    <cellStyle name="Normal 8 4 2 2 4 2" xfId="3835" xr:uid="{B4BE0E89-D88F-4E66-98C5-C2B4D4A9A929}"/>
    <cellStyle name="Normal 8 4 2 2 4 3" xfId="3836" xr:uid="{E0DA17BA-108C-4167-B833-94F64419BC3B}"/>
    <cellStyle name="Normal 8 4 2 2 4 4" xfId="3837" xr:uid="{B603F09A-94E7-41E6-9081-E40989D68B18}"/>
    <cellStyle name="Normal 8 4 2 2 5" xfId="3838" xr:uid="{1A51733A-0DE2-40B2-B655-B1FAF21DA557}"/>
    <cellStyle name="Normal 8 4 2 2 5 2" xfId="3839" xr:uid="{219EBABB-B4A6-4EA3-BD02-ABE39D493623}"/>
    <cellStyle name="Normal 8 4 2 2 5 3" xfId="3840" xr:uid="{6254252A-4DFC-43A0-B62E-C2EC33AC8538}"/>
    <cellStyle name="Normal 8 4 2 2 5 4" xfId="3841" xr:uid="{4E30AEE4-F0E6-4D37-856D-D3967E687712}"/>
    <cellStyle name="Normal 8 4 2 2 6" xfId="3842" xr:uid="{9112833F-3F5B-45E4-9EDB-903455FC158B}"/>
    <cellStyle name="Normal 8 4 2 2 7" xfId="3843" xr:uid="{BDBB38AC-0A72-4E26-B284-447D535D2871}"/>
    <cellStyle name="Normal 8 4 2 2 8" xfId="3844" xr:uid="{056EFAEE-DC3E-4BD1-819A-F1D541DD3066}"/>
    <cellStyle name="Normal 8 4 2 3" xfId="797" xr:uid="{BE745E22-9201-4D52-A1AD-68C90E7D4D46}"/>
    <cellStyle name="Normal 8 4 2 3 2" xfId="798" xr:uid="{B9DE345E-CC80-4F3C-ACBB-8AF36F4EAFF8}"/>
    <cellStyle name="Normal 8 4 2 3 2 2" xfId="799" xr:uid="{87F7B4BA-9B50-426D-8616-C334264C99F0}"/>
    <cellStyle name="Normal 8 4 2 3 2 3" xfId="3845" xr:uid="{8BF4C9B7-9BBE-42D4-BEFF-6E503F293252}"/>
    <cellStyle name="Normal 8 4 2 3 2 4" xfId="3846" xr:uid="{77377963-DC45-4375-A29C-C0CDEB44DBDC}"/>
    <cellStyle name="Normal 8 4 2 3 3" xfId="800" xr:uid="{41DA33B4-ED84-4C8E-BC9C-9F03EEE44263}"/>
    <cellStyle name="Normal 8 4 2 3 3 2" xfId="3847" xr:uid="{639C510D-A68A-49DF-8B94-DD99FE584086}"/>
    <cellStyle name="Normal 8 4 2 3 3 3" xfId="3848" xr:uid="{A23F4E31-AA92-4553-B95B-D8367A0A4861}"/>
    <cellStyle name="Normal 8 4 2 3 3 4" xfId="3849" xr:uid="{F4D7B2E5-A40A-47E3-834A-A2A60DBB0428}"/>
    <cellStyle name="Normal 8 4 2 3 4" xfId="3850" xr:uid="{9CE367B9-6140-4218-A0C5-F68934AB3AB5}"/>
    <cellStyle name="Normal 8 4 2 3 5" xfId="3851" xr:uid="{949627AF-258C-4B67-AF4B-D8EEB513B6A2}"/>
    <cellStyle name="Normal 8 4 2 3 6" xfId="3852" xr:uid="{AD088782-650E-4F1E-B1BC-6B5BFF2DC72B}"/>
    <cellStyle name="Normal 8 4 2 4" xfId="801" xr:uid="{E49515AD-5176-44FC-9F64-7AD4F68C6EF6}"/>
    <cellStyle name="Normal 8 4 2 4 2" xfId="802" xr:uid="{1EA50513-1222-473E-B92C-2B722E3ED7E9}"/>
    <cellStyle name="Normal 8 4 2 4 2 2" xfId="3853" xr:uid="{F4AB5D0B-A648-40CC-9E0F-09015B513226}"/>
    <cellStyle name="Normal 8 4 2 4 2 3" xfId="3854" xr:uid="{94845EEF-DDDE-42ED-A225-877CD0A81778}"/>
    <cellStyle name="Normal 8 4 2 4 2 4" xfId="3855" xr:uid="{D9F8E494-46A0-4D81-8D2C-933630E6BD2B}"/>
    <cellStyle name="Normal 8 4 2 4 3" xfId="3856" xr:uid="{1F680A77-3427-45FB-B4A4-083BE2083ED2}"/>
    <cellStyle name="Normal 8 4 2 4 4" xfId="3857" xr:uid="{597EAE79-FB4E-4B3A-8FBD-4C30AB0B6C27}"/>
    <cellStyle name="Normal 8 4 2 4 5" xfId="3858" xr:uid="{C9D4896F-628C-48A1-914C-4F9E7C9BB821}"/>
    <cellStyle name="Normal 8 4 2 5" xfId="803" xr:uid="{68B2A5CF-974D-4042-B243-9ED0C5B3C429}"/>
    <cellStyle name="Normal 8 4 2 5 2" xfId="3859" xr:uid="{3571232E-377D-46FF-A3D6-B2FFC19E6A88}"/>
    <cellStyle name="Normal 8 4 2 5 3" xfId="3860" xr:uid="{E577A007-634E-4CD5-BCA3-A5A18977A615}"/>
    <cellStyle name="Normal 8 4 2 5 4" xfId="3861" xr:uid="{F741D204-F579-4C55-90E7-FAA7A32BC55D}"/>
    <cellStyle name="Normal 8 4 2 6" xfId="3862" xr:uid="{6C53E0F4-8B34-473F-9453-77DCF89A17E6}"/>
    <cellStyle name="Normal 8 4 2 6 2" xfId="3863" xr:uid="{9498E4A1-DD67-4480-A680-C56248179077}"/>
    <cellStyle name="Normal 8 4 2 6 3" xfId="3864" xr:uid="{E08A3385-51F0-4F79-A8AE-DF9E1748C5D6}"/>
    <cellStyle name="Normal 8 4 2 6 4" xfId="3865" xr:uid="{2D0E1688-3B6A-4A25-AAE1-EB14291F5946}"/>
    <cellStyle name="Normal 8 4 2 7" xfId="3866" xr:uid="{B8416987-8159-4829-9035-04310C2A8162}"/>
    <cellStyle name="Normal 8 4 2 8" xfId="3867" xr:uid="{869ED4DE-7541-4714-BF52-F57CE7285E93}"/>
    <cellStyle name="Normal 8 4 2 9" xfId="3868" xr:uid="{77368E89-9195-4772-8111-9654FED5D168}"/>
    <cellStyle name="Normal 8 4 3" xfId="391" xr:uid="{D3053085-F7EB-4BF9-9717-08B0FC81CC7F}"/>
    <cellStyle name="Normal 8 4 3 2" xfId="804" xr:uid="{B9BE96ED-645E-46C7-9B30-3462BBA2B186}"/>
    <cellStyle name="Normal 8 4 3 2 2" xfId="805" xr:uid="{13EC9875-65A8-4957-B9CC-CE2E5BF635B4}"/>
    <cellStyle name="Normal 8 4 3 2 2 2" xfId="2186" xr:uid="{A5CAE2F1-C067-41EB-BA3B-6070E3DE5E3D}"/>
    <cellStyle name="Normal 8 4 3 2 2 2 2" xfId="2187" xr:uid="{68C20239-CE0D-434F-928B-018BCC96339C}"/>
    <cellStyle name="Normal 8 4 3 2 2 3" xfId="2188" xr:uid="{0F49BB30-CCBA-4175-9D3E-F2D827F53F65}"/>
    <cellStyle name="Normal 8 4 3 2 2 4" xfId="3869" xr:uid="{C12063D4-06E3-4071-8F40-776A561E8D1D}"/>
    <cellStyle name="Normal 8 4 3 2 3" xfId="2189" xr:uid="{4705B4F6-65CB-40BB-A231-854E9D7D7E12}"/>
    <cellStyle name="Normal 8 4 3 2 3 2" xfId="2190" xr:uid="{EC7C9BFC-E9B2-4A39-8951-6203E390A312}"/>
    <cellStyle name="Normal 8 4 3 2 3 3" xfId="3870" xr:uid="{E96CE0BA-8554-480B-BDA0-7980C7F78DD1}"/>
    <cellStyle name="Normal 8 4 3 2 3 4" xfId="3871" xr:uid="{60C916C1-A42A-4E26-9AC7-CAB1D264195D}"/>
    <cellStyle name="Normal 8 4 3 2 4" xfId="2191" xr:uid="{399D7662-16A8-44F7-B2D6-38639E0EF22E}"/>
    <cellStyle name="Normal 8 4 3 2 5" xfId="3872" xr:uid="{93A17AFE-0B45-47D7-8A1B-457109E5B94B}"/>
    <cellStyle name="Normal 8 4 3 2 6" xfId="3873" xr:uid="{A564CF73-C8DF-421A-9ECD-5E76C118CBC4}"/>
    <cellStyle name="Normal 8 4 3 3" xfId="806" xr:uid="{EC65ABD0-AA40-44CF-AF88-F51E637144BB}"/>
    <cellStyle name="Normal 8 4 3 3 2" xfId="2192" xr:uid="{628E8770-CDFC-4430-A95A-94B8DDFA9744}"/>
    <cellStyle name="Normal 8 4 3 3 2 2" xfId="2193" xr:uid="{6362037B-3FAD-4C2F-B6A6-BA168D812613}"/>
    <cellStyle name="Normal 8 4 3 3 2 3" xfId="3874" xr:uid="{7312AFAA-9BB8-44ED-A925-136877898160}"/>
    <cellStyle name="Normal 8 4 3 3 2 4" xfId="3875" xr:uid="{306A5D1A-F20B-4187-B5CA-C016581935DF}"/>
    <cellStyle name="Normal 8 4 3 3 3" xfId="2194" xr:uid="{0E5C0D91-27EB-4AE4-83EA-59BAE282E6F7}"/>
    <cellStyle name="Normal 8 4 3 3 4" xfId="3876" xr:uid="{189058B1-151B-437B-88B3-6F9383AD4473}"/>
    <cellStyle name="Normal 8 4 3 3 5" xfId="3877" xr:uid="{7187F18F-CEF7-4927-ACF2-9DEAE234FBF7}"/>
    <cellStyle name="Normal 8 4 3 4" xfId="2195" xr:uid="{BC93279E-9AD5-40D0-BB03-8BA227B9DD72}"/>
    <cellStyle name="Normal 8 4 3 4 2" xfId="2196" xr:uid="{955AA7DF-C616-424B-82F3-C261FFB6F88D}"/>
    <cellStyle name="Normal 8 4 3 4 3" xfId="3878" xr:uid="{4A88C0D5-D15B-442D-8549-73037149A7BB}"/>
    <cellStyle name="Normal 8 4 3 4 4" xfId="3879" xr:uid="{6876480C-42ED-4553-9BA3-5BB63910283E}"/>
    <cellStyle name="Normal 8 4 3 5" xfId="2197" xr:uid="{41CCA1D1-DE6B-48A7-9047-B81D423C4EE4}"/>
    <cellStyle name="Normal 8 4 3 5 2" xfId="3880" xr:uid="{8EC9F4A9-1AAB-4D41-A346-B202C50BF3D7}"/>
    <cellStyle name="Normal 8 4 3 5 3" xfId="3881" xr:uid="{F8D5AE41-7446-4EF2-80DA-F90F6873A7B2}"/>
    <cellStyle name="Normal 8 4 3 5 4" xfId="3882" xr:uid="{FAED8B7E-C8F3-424D-AE72-F5E87EEC8128}"/>
    <cellStyle name="Normal 8 4 3 6" xfId="3883" xr:uid="{99DD77F1-8B61-4F03-8578-C8B9070E217E}"/>
    <cellStyle name="Normal 8 4 3 7" xfId="3884" xr:uid="{A0AA2640-6996-40C2-9750-3A1B12417E85}"/>
    <cellStyle name="Normal 8 4 3 8" xfId="3885" xr:uid="{DFACAA0F-C7C9-4F42-8E96-F4AFB5D54418}"/>
    <cellStyle name="Normal 8 4 4" xfId="392" xr:uid="{6C3F23F8-543E-41F0-88A6-0410BD5ADF5F}"/>
    <cellStyle name="Normal 8 4 4 2" xfId="807" xr:uid="{D1B6E7AB-3519-43C8-8417-4B7E8E0399DE}"/>
    <cellStyle name="Normal 8 4 4 2 2" xfId="808" xr:uid="{12F634CB-4BBD-49C6-A917-2C47B68D024D}"/>
    <cellStyle name="Normal 8 4 4 2 2 2" xfId="2198" xr:uid="{8490BA6B-61C1-4104-AD1B-FEE38D77C098}"/>
    <cellStyle name="Normal 8 4 4 2 2 3" xfId="3886" xr:uid="{405F0400-81E6-4B3E-8BD8-EF33477E9DEE}"/>
    <cellStyle name="Normal 8 4 4 2 2 4" xfId="3887" xr:uid="{B926700E-0967-41F7-BB96-AC13C49923B2}"/>
    <cellStyle name="Normal 8 4 4 2 3" xfId="2199" xr:uid="{556A11B7-B41B-430D-B2ED-4E4ECAD03576}"/>
    <cellStyle name="Normal 8 4 4 2 4" xfId="3888" xr:uid="{4A8ED6F5-8237-4C90-B032-2D56F5B18AFE}"/>
    <cellStyle name="Normal 8 4 4 2 5" xfId="3889" xr:uid="{8B8AAFCD-C5EC-4563-B903-ADEBC3478EED}"/>
    <cellStyle name="Normal 8 4 4 3" xfId="809" xr:uid="{C322C5BE-9774-4EBF-92CB-3B5EB4947739}"/>
    <cellStyle name="Normal 8 4 4 3 2" xfId="2200" xr:uid="{F154F660-3CCC-446B-8FE8-94EEE475B8E7}"/>
    <cellStyle name="Normal 8 4 4 3 3" xfId="3890" xr:uid="{FEF57F95-9D08-4FEB-83A0-37D23B1F4576}"/>
    <cellStyle name="Normal 8 4 4 3 4" xfId="3891" xr:uid="{712DE5BB-5588-42EA-9484-E078D5B4BA24}"/>
    <cellStyle name="Normal 8 4 4 4" xfId="2201" xr:uid="{B27F8F3B-E92A-42B9-B379-0F309D0A0C13}"/>
    <cellStyle name="Normal 8 4 4 4 2" xfId="3892" xr:uid="{9B4A3FF3-C694-4FDA-9A07-8BB83B826917}"/>
    <cellStyle name="Normal 8 4 4 4 3" xfId="3893" xr:uid="{AC039364-B3BB-4795-86CF-6F421E67AB72}"/>
    <cellStyle name="Normal 8 4 4 4 4" xfId="3894" xr:uid="{D58F7C43-36C3-4FC7-8152-30FDA3D100A8}"/>
    <cellStyle name="Normal 8 4 4 5" xfId="3895" xr:uid="{7DAC574E-4399-432D-A756-C9C43351A781}"/>
    <cellStyle name="Normal 8 4 4 6" xfId="3896" xr:uid="{40F95277-4FB3-481B-97BF-BE33946EE509}"/>
    <cellStyle name="Normal 8 4 4 7" xfId="3897" xr:uid="{5DDD7539-AE26-44FD-9407-7B426B294A05}"/>
    <cellStyle name="Normal 8 4 5" xfId="393" xr:uid="{AC6A8E3F-9BB3-4197-8F02-191565B47091}"/>
    <cellStyle name="Normal 8 4 5 2" xfId="810" xr:uid="{6CF7908D-3322-40A4-AF9D-CF8B3DB937D9}"/>
    <cellStyle name="Normal 8 4 5 2 2" xfId="2202" xr:uid="{9C84885F-4464-4141-B022-CD0C519E6AFB}"/>
    <cellStyle name="Normal 8 4 5 2 3" xfId="3898" xr:uid="{6A6A8777-EAC6-46F6-8C66-2FD4E602BEAE}"/>
    <cellStyle name="Normal 8 4 5 2 4" xfId="3899" xr:uid="{FBD27DDF-33D8-40F6-82BA-EEF44D6AF3BF}"/>
    <cellStyle name="Normal 8 4 5 3" xfId="2203" xr:uid="{DC10829B-B26E-4C75-B9D4-E4970FB37C15}"/>
    <cellStyle name="Normal 8 4 5 3 2" xfId="3900" xr:uid="{D5B813AF-CEEC-45D2-9989-F63D456181CA}"/>
    <cellStyle name="Normal 8 4 5 3 3" xfId="3901" xr:uid="{C407751B-89D5-4CD6-B816-39FACCCAFD5D}"/>
    <cellStyle name="Normal 8 4 5 3 4" xfId="3902" xr:uid="{71D75982-7796-43ED-A737-3A07635612B4}"/>
    <cellStyle name="Normal 8 4 5 4" xfId="3903" xr:uid="{7FBC5DDC-77D0-4D3E-A15B-FBC3CB6D0044}"/>
    <cellStyle name="Normal 8 4 5 5" xfId="3904" xr:uid="{9823219D-5C57-415F-83AB-F8B485C74400}"/>
    <cellStyle name="Normal 8 4 5 6" xfId="3905" xr:uid="{D3E56969-28C0-480E-90B3-3996D2FA488A}"/>
    <cellStyle name="Normal 8 4 6" xfId="811" xr:uid="{0EACBBAF-82DE-4804-8BB8-654BE02758F3}"/>
    <cellStyle name="Normal 8 4 6 2" xfId="2204" xr:uid="{55FAB2D1-B5B7-4B28-A18C-C99FA21F43F5}"/>
    <cellStyle name="Normal 8 4 6 2 2" xfId="3906" xr:uid="{95246CB0-2952-47A1-953B-DB1EC3AA1799}"/>
    <cellStyle name="Normal 8 4 6 2 3" xfId="3907" xr:uid="{59CB58ED-8F13-46BA-98D8-34D574077F9F}"/>
    <cellStyle name="Normal 8 4 6 2 4" xfId="3908" xr:uid="{BCC01019-ED37-43DB-B9A1-7CD0AF41FE36}"/>
    <cellStyle name="Normal 8 4 6 3" xfId="3909" xr:uid="{D6338CCC-736F-4462-8981-B6E6F86A1B35}"/>
    <cellStyle name="Normal 8 4 6 4" xfId="3910" xr:uid="{60E4EF9D-91F4-416E-BED1-BACF524A8DC4}"/>
    <cellStyle name="Normal 8 4 6 5" xfId="3911" xr:uid="{81AC812E-ABF8-44A9-8019-38C6B1210223}"/>
    <cellStyle name="Normal 8 4 7" xfId="2205" xr:uid="{F8E75779-A692-4078-9DF5-6D59043BBA80}"/>
    <cellStyle name="Normal 8 4 7 2" xfId="3912" xr:uid="{942BCC69-2C04-4486-BFE1-79D6DBF29962}"/>
    <cellStyle name="Normal 8 4 7 3" xfId="3913" xr:uid="{939C4A7E-80D0-4E72-9350-CB3A6268597F}"/>
    <cellStyle name="Normal 8 4 7 4" xfId="3914" xr:uid="{407CB2AE-821C-4F98-8251-41071FF3EFCB}"/>
    <cellStyle name="Normal 8 4 8" xfId="3915" xr:uid="{48524D52-70A1-4BAD-B005-5184055C5D6A}"/>
    <cellStyle name="Normal 8 4 8 2" xfId="3916" xr:uid="{5F9B0576-443A-4CB6-B9DA-663E64552FDE}"/>
    <cellStyle name="Normal 8 4 8 3" xfId="3917" xr:uid="{F7FD2402-71A8-4E6C-9510-FC4A62F30605}"/>
    <cellStyle name="Normal 8 4 8 4" xfId="3918" xr:uid="{B923F0AD-E11A-4517-A5AB-0395761A8183}"/>
    <cellStyle name="Normal 8 4 9" xfId="3919" xr:uid="{44840A7E-367B-4C67-AA6C-D45A84045359}"/>
    <cellStyle name="Normal 8 5" xfId="161" xr:uid="{8AF0BBA2-AB6E-4266-A156-44E1B00A1911}"/>
    <cellStyle name="Normal 8 5 2" xfId="162" xr:uid="{804F4A18-62F4-43E3-9742-BB632833DE62}"/>
    <cellStyle name="Normal 8 5 2 2" xfId="394" xr:uid="{F9D96EF5-0B75-4214-A58B-CA5A91054F43}"/>
    <cellStyle name="Normal 8 5 2 2 2" xfId="812" xr:uid="{B90F75CF-DACA-40CA-B88B-5F676743EACF}"/>
    <cellStyle name="Normal 8 5 2 2 2 2" xfId="2206" xr:uid="{153528BF-D490-4E11-848B-68C297D318C5}"/>
    <cellStyle name="Normal 8 5 2 2 2 3" xfId="3920" xr:uid="{EAA2FFA1-99AA-4CE7-AC01-1B2F3FED96BB}"/>
    <cellStyle name="Normal 8 5 2 2 2 4" xfId="3921" xr:uid="{41E71F2E-7C82-422A-9508-B49904CB01E0}"/>
    <cellStyle name="Normal 8 5 2 2 3" xfId="2207" xr:uid="{C0490260-0A6A-4CFD-9510-74E5BF6FB792}"/>
    <cellStyle name="Normal 8 5 2 2 3 2" xfId="3922" xr:uid="{E4C49563-DAE6-42BA-A116-B07AECEEF745}"/>
    <cellStyle name="Normal 8 5 2 2 3 3" xfId="3923" xr:uid="{CDF94529-FC20-407F-BA76-B88842E2E21A}"/>
    <cellStyle name="Normal 8 5 2 2 3 4" xfId="3924" xr:uid="{9F3219DA-28FC-4AB7-9412-E7D43AEB8590}"/>
    <cellStyle name="Normal 8 5 2 2 4" xfId="3925" xr:uid="{81F643BF-96B3-4D87-80FC-3BED7C2ED248}"/>
    <cellStyle name="Normal 8 5 2 2 5" xfId="3926" xr:uid="{AC8ABC51-FC9B-4500-95A8-788798C8F18A}"/>
    <cellStyle name="Normal 8 5 2 2 6" xfId="3927" xr:uid="{4B7D9B5F-7AA8-4BC5-8BB1-615218C2F114}"/>
    <cellStyle name="Normal 8 5 2 3" xfId="813" xr:uid="{2D08DF8B-82CF-4B0E-AD0F-13F60B9E10D8}"/>
    <cellStyle name="Normal 8 5 2 3 2" xfId="2208" xr:uid="{5CB6E110-865E-48D9-952D-9DBB6D9FE4E8}"/>
    <cellStyle name="Normal 8 5 2 3 2 2" xfId="3928" xr:uid="{ABF33284-BE77-478E-B6FF-3DD75C1959E2}"/>
    <cellStyle name="Normal 8 5 2 3 2 3" xfId="3929" xr:uid="{7CB586AF-1427-490E-8174-3640B43F6B55}"/>
    <cellStyle name="Normal 8 5 2 3 2 4" xfId="3930" xr:uid="{28C4CFFB-B47C-45DA-8E4C-387CAC45D43F}"/>
    <cellStyle name="Normal 8 5 2 3 3" xfId="3931" xr:uid="{9D1FE1AA-5846-4CC2-99F4-F0B832100313}"/>
    <cellStyle name="Normal 8 5 2 3 4" xfId="3932" xr:uid="{E4F1915A-F547-4607-9E71-6EE33B8140D5}"/>
    <cellStyle name="Normal 8 5 2 3 5" xfId="3933" xr:uid="{CC5E5134-7372-45A3-B821-A7C65BED10B9}"/>
    <cellStyle name="Normal 8 5 2 4" xfId="2209" xr:uid="{6B929A8E-3D68-4BFB-BBE2-6631B1BAEB31}"/>
    <cellStyle name="Normal 8 5 2 4 2" xfId="3934" xr:uid="{739301D7-29E0-44F1-801F-6B2507EF76B7}"/>
    <cellStyle name="Normal 8 5 2 4 3" xfId="3935" xr:uid="{24FB16A6-2567-419E-88AE-FBD45D70663B}"/>
    <cellStyle name="Normal 8 5 2 4 4" xfId="3936" xr:uid="{DF63C965-7BAD-4965-BA9C-82FE3C86122B}"/>
    <cellStyle name="Normal 8 5 2 5" xfId="3937" xr:uid="{05E1D582-759B-4D63-9EFF-11FE81FB1C8A}"/>
    <cellStyle name="Normal 8 5 2 5 2" xfId="3938" xr:uid="{290B8AF8-BC83-46C1-8300-5CE87838BA53}"/>
    <cellStyle name="Normal 8 5 2 5 3" xfId="3939" xr:uid="{9252ED46-5D54-4355-8FE9-531B10F9A373}"/>
    <cellStyle name="Normal 8 5 2 5 4" xfId="3940" xr:uid="{65EBA131-0D34-4A14-95E9-D5B3A866A9BD}"/>
    <cellStyle name="Normal 8 5 2 6" xfId="3941" xr:uid="{7C926827-D3FE-4B3F-8AC4-63561A9D85EE}"/>
    <cellStyle name="Normal 8 5 2 7" xfId="3942" xr:uid="{97A9365A-15C3-4A8D-85FB-14386C7E0A38}"/>
    <cellStyle name="Normal 8 5 2 8" xfId="3943" xr:uid="{1B79E9F1-B0D7-4160-A626-4E7B43CCCD19}"/>
    <cellStyle name="Normal 8 5 3" xfId="395" xr:uid="{B9A6751B-0278-4BBF-B198-BCD562B75C7B}"/>
    <cellStyle name="Normal 8 5 3 2" xfId="814" xr:uid="{4D8D7AA4-5780-4477-98BA-B33522A22EB6}"/>
    <cellStyle name="Normal 8 5 3 2 2" xfId="815" xr:uid="{0F199740-BCD8-4687-8362-87B7187CBE36}"/>
    <cellStyle name="Normal 8 5 3 2 3" xfId="3944" xr:uid="{7A4F6FB6-8182-4E42-93C6-8CEE34BC37CD}"/>
    <cellStyle name="Normal 8 5 3 2 4" xfId="3945" xr:uid="{05D2028B-8A1D-44D9-A041-8E78D8130BD5}"/>
    <cellStyle name="Normal 8 5 3 3" xfId="816" xr:uid="{F7E182AF-1580-467A-A3CA-FBD0D5CC99E2}"/>
    <cellStyle name="Normal 8 5 3 3 2" xfId="3946" xr:uid="{F19951D0-01BF-4D64-8F99-B7C59F09B8C8}"/>
    <cellStyle name="Normal 8 5 3 3 3" xfId="3947" xr:uid="{1BCD1698-B113-4464-9BFE-64328AB2C397}"/>
    <cellStyle name="Normal 8 5 3 3 4" xfId="3948" xr:uid="{F151B33C-940A-41D3-B0BE-4B87CBD0761A}"/>
    <cellStyle name="Normal 8 5 3 4" xfId="3949" xr:uid="{16A2257A-5DDE-43A7-BC97-C376DED3604D}"/>
    <cellStyle name="Normal 8 5 3 5" xfId="3950" xr:uid="{06C91EBB-7E89-4223-AC52-179A5D0D2F8E}"/>
    <cellStyle name="Normal 8 5 3 6" xfId="3951" xr:uid="{A8A35886-2A5D-47B8-98C9-6F244976FC19}"/>
    <cellStyle name="Normal 8 5 4" xfId="396" xr:uid="{8D51D2FF-D9A8-48C0-96F7-C3008FF55698}"/>
    <cellStyle name="Normal 8 5 4 2" xfId="817" xr:uid="{E80C729D-EBE4-483E-B9BB-74708435F128}"/>
    <cellStyle name="Normal 8 5 4 2 2" xfId="3952" xr:uid="{71295BAD-BDF3-4CC7-8D9F-4658261FBC4F}"/>
    <cellStyle name="Normal 8 5 4 2 3" xfId="3953" xr:uid="{A5B4988A-056F-4245-B900-0D05FD14EADE}"/>
    <cellStyle name="Normal 8 5 4 2 4" xfId="3954" xr:uid="{5FB294DC-5727-41C9-8928-4C256443D2B9}"/>
    <cellStyle name="Normal 8 5 4 3" xfId="3955" xr:uid="{0644DFD4-1B13-462A-BC92-14A23C05A0A6}"/>
    <cellStyle name="Normal 8 5 4 4" xfId="3956" xr:uid="{3FB2B1D8-44CF-4091-ABB4-EB8C493E5FB7}"/>
    <cellStyle name="Normal 8 5 4 5" xfId="3957" xr:uid="{593C2775-96EA-4C0B-BE53-4D04FC9F9EC5}"/>
    <cellStyle name="Normal 8 5 5" xfId="818" xr:uid="{2E87D1D9-282D-45CB-9CE6-8E9AA056D8FE}"/>
    <cellStyle name="Normal 8 5 5 2" xfId="3958" xr:uid="{E2982E75-A005-4C04-8E55-0B538E87C94F}"/>
    <cellStyle name="Normal 8 5 5 3" xfId="3959" xr:uid="{EECEAAD3-6E90-4CBF-9069-4A5E3E209D50}"/>
    <cellStyle name="Normal 8 5 5 4" xfId="3960" xr:uid="{56E0B12B-3B84-43F2-83EF-0B8D280C8163}"/>
    <cellStyle name="Normal 8 5 6" xfId="3961" xr:uid="{A159E0D6-83C9-4ED0-96CA-E6CEA5C9F69C}"/>
    <cellStyle name="Normal 8 5 6 2" xfId="3962" xr:uid="{9D9E5620-A933-49F5-B3DD-32FFE9E43AE3}"/>
    <cellStyle name="Normal 8 5 6 3" xfId="3963" xr:uid="{C4F59303-D57E-4D43-9EE5-80D0FDD245B4}"/>
    <cellStyle name="Normal 8 5 6 4" xfId="3964" xr:uid="{CA44FF0D-1CBB-4E7C-9486-C1E27F6B92D5}"/>
    <cellStyle name="Normal 8 5 7" xfId="3965" xr:uid="{8F09953B-974C-429F-9E67-2975530670CD}"/>
    <cellStyle name="Normal 8 5 8" xfId="3966" xr:uid="{50607202-A1C7-4D84-BFD6-2CD487871E08}"/>
    <cellStyle name="Normal 8 5 9" xfId="3967" xr:uid="{411678BF-A67F-4405-AF71-B3967B100A01}"/>
    <cellStyle name="Normal 8 6" xfId="163" xr:uid="{C26EA963-10BD-4E4C-8B39-C8C2FE4E7A1C}"/>
    <cellStyle name="Normal 8 6 2" xfId="397" xr:uid="{CE4BAFE3-688E-4EC0-A108-29A2BC9F2281}"/>
    <cellStyle name="Normal 8 6 2 2" xfId="819" xr:uid="{06B78DB6-510D-4E12-B52F-4807E0C5F1E0}"/>
    <cellStyle name="Normal 8 6 2 2 2" xfId="2210" xr:uid="{705EFE76-0A04-4E93-87C8-EFCCB1045ED0}"/>
    <cellStyle name="Normal 8 6 2 2 2 2" xfId="2211" xr:uid="{B8753C02-84B4-47C3-8585-4701EA159284}"/>
    <cellStyle name="Normal 8 6 2 2 3" xfId="2212" xr:uid="{4482214E-259D-4EFD-9EB2-C1FDD9F37404}"/>
    <cellStyle name="Normal 8 6 2 2 4" xfId="3968" xr:uid="{2EAC00B4-AE03-4916-BD54-69CE52254E88}"/>
    <cellStyle name="Normal 8 6 2 3" xfId="2213" xr:uid="{BD251A64-B5CB-464F-A13A-2A25A31FEB6F}"/>
    <cellStyle name="Normal 8 6 2 3 2" xfId="2214" xr:uid="{A081CBF4-8F9E-4A6C-8B75-48314F3533DF}"/>
    <cellStyle name="Normal 8 6 2 3 3" xfId="3969" xr:uid="{10916E0D-0610-4FE5-91C0-F96C62578F3E}"/>
    <cellStyle name="Normal 8 6 2 3 4" xfId="3970" xr:uid="{B8B91567-903D-49ED-B8BE-C247ED5BC623}"/>
    <cellStyle name="Normal 8 6 2 4" xfId="2215" xr:uid="{ECBF27E6-A0EC-45B7-8169-7B0C129DAAB9}"/>
    <cellStyle name="Normal 8 6 2 5" xfId="3971" xr:uid="{5AB4D161-4795-4BE5-8B55-EA7299F5A23D}"/>
    <cellStyle name="Normal 8 6 2 6" xfId="3972" xr:uid="{41992B6D-1F18-404F-8A47-0911EFD58E12}"/>
    <cellStyle name="Normal 8 6 3" xfId="820" xr:uid="{9154895C-0B46-4157-B1C2-B08C548B54F2}"/>
    <cellStyle name="Normal 8 6 3 2" xfId="2216" xr:uid="{6B50B6E5-D0EF-400A-9778-0E177319D0CF}"/>
    <cellStyle name="Normal 8 6 3 2 2" xfId="2217" xr:uid="{8963891E-46F2-4926-AFF9-A53A4454E606}"/>
    <cellStyle name="Normal 8 6 3 2 3" xfId="3973" xr:uid="{6A25E670-880E-4E3A-89E7-2141A590D7FD}"/>
    <cellStyle name="Normal 8 6 3 2 4" xfId="3974" xr:uid="{97B75BD4-1870-4504-9C3A-9D8DEC45807E}"/>
    <cellStyle name="Normal 8 6 3 3" xfId="2218" xr:uid="{273B2695-ABC3-4B9D-9200-D838C064C1D2}"/>
    <cellStyle name="Normal 8 6 3 4" xfId="3975" xr:uid="{F551451A-AFDE-4537-9948-15D1C5EDC992}"/>
    <cellStyle name="Normal 8 6 3 5" xfId="3976" xr:uid="{5524F988-BABF-45B7-8D81-56907949B996}"/>
    <cellStyle name="Normal 8 6 4" xfId="2219" xr:uid="{93AFCACA-DC91-457A-AB15-B0E52F047C20}"/>
    <cellStyle name="Normal 8 6 4 2" xfId="2220" xr:uid="{4AC7E346-A58F-4956-8153-3C756E7A2BF3}"/>
    <cellStyle name="Normal 8 6 4 3" xfId="3977" xr:uid="{328A7BA9-F4CD-4B30-A601-20E942B6E2F5}"/>
    <cellStyle name="Normal 8 6 4 4" xfId="3978" xr:uid="{94F616A2-16C3-4017-9DE0-B3199AEC0624}"/>
    <cellStyle name="Normal 8 6 5" xfId="2221" xr:uid="{03456D5A-3F4F-452C-A915-99CDDCDB6DD5}"/>
    <cellStyle name="Normal 8 6 5 2" xfId="3979" xr:uid="{0A1EF1FB-626D-4830-87A2-23AD04DDF44E}"/>
    <cellStyle name="Normal 8 6 5 3" xfId="3980" xr:uid="{275C00F0-F385-4F45-A300-1B8BFB384420}"/>
    <cellStyle name="Normal 8 6 5 4" xfId="3981" xr:uid="{8784F3B2-E33F-4E70-A1E5-831BCC899920}"/>
    <cellStyle name="Normal 8 6 6" xfId="3982" xr:uid="{5DBC737A-6C3F-4EB7-B0E4-9E47A14628BC}"/>
    <cellStyle name="Normal 8 6 7" xfId="3983" xr:uid="{21F53885-23B4-4A3F-8EAE-8EBA97ED4512}"/>
    <cellStyle name="Normal 8 6 8" xfId="3984" xr:uid="{B4FD3300-9BC1-4D6F-99D3-DD61666B3C47}"/>
    <cellStyle name="Normal 8 7" xfId="398" xr:uid="{0C98C74E-67AB-49AA-9047-6941A840D71C}"/>
    <cellStyle name="Normal 8 7 2" xfId="821" xr:uid="{C26BE517-D490-4718-925B-FB7511D86199}"/>
    <cellStyle name="Normal 8 7 2 2" xfId="822" xr:uid="{12D32B3C-B9A7-443B-815A-BD4985E7D2A5}"/>
    <cellStyle name="Normal 8 7 2 2 2" xfId="2222" xr:uid="{6CDBCCCC-D5F2-44FD-999D-9CB53DE97BFB}"/>
    <cellStyle name="Normal 8 7 2 2 3" xfId="3985" xr:uid="{14A1489A-D716-4F47-A55B-FA27B8DB82F3}"/>
    <cellStyle name="Normal 8 7 2 2 4" xfId="3986" xr:uid="{3A58693D-F591-4AAC-9E7C-DD59204F7226}"/>
    <cellStyle name="Normal 8 7 2 3" xfId="2223" xr:uid="{54A18DD0-1E7D-4776-9089-DC4E29B96CA7}"/>
    <cellStyle name="Normal 8 7 2 4" xfId="3987" xr:uid="{D4E4240A-49AC-4D94-A709-C442BD4593BA}"/>
    <cellStyle name="Normal 8 7 2 5" xfId="3988" xr:uid="{2814BFBB-9E96-4097-9CEF-F70AB79BA401}"/>
    <cellStyle name="Normal 8 7 3" xfId="823" xr:uid="{0D98F4DB-D575-477F-AA90-CC80EF38406F}"/>
    <cellStyle name="Normal 8 7 3 2" xfId="2224" xr:uid="{B2C296A4-C4D6-494A-B3FB-C139931B487A}"/>
    <cellStyle name="Normal 8 7 3 3" xfId="3989" xr:uid="{3F40AB30-20BD-402A-B2A0-EDD39E3910E1}"/>
    <cellStyle name="Normal 8 7 3 4" xfId="3990" xr:uid="{F893683E-5F84-4A65-8545-A96F5F67B538}"/>
    <cellStyle name="Normal 8 7 4" xfId="2225" xr:uid="{166D2489-0F5A-4C90-B5CD-D8DF918B27D8}"/>
    <cellStyle name="Normal 8 7 4 2" xfId="3991" xr:uid="{38906296-A8B6-4851-A773-F6300126E633}"/>
    <cellStyle name="Normal 8 7 4 3" xfId="3992" xr:uid="{3172B09E-FB77-4F88-90EF-4D8A9DAC1793}"/>
    <cellStyle name="Normal 8 7 4 4" xfId="3993" xr:uid="{2003EFFD-67B2-4EB3-95BA-8744E4BB2DE9}"/>
    <cellStyle name="Normal 8 7 5" xfId="3994" xr:uid="{2D7797B6-E0C5-4726-AE82-BF2624121826}"/>
    <cellStyle name="Normal 8 7 6" xfId="3995" xr:uid="{DE215E21-8849-48F8-8D81-5DBEA5255D00}"/>
    <cellStyle name="Normal 8 7 7" xfId="3996" xr:uid="{C11155B7-10E6-4BAF-A1F0-020A2F610D15}"/>
    <cellStyle name="Normal 8 8" xfId="399" xr:uid="{287B3323-4883-4083-90FC-DE00D484B7E9}"/>
    <cellStyle name="Normal 8 8 2" xfId="824" xr:uid="{8F6A00C8-D587-497F-B5AA-578E71F0EE8F}"/>
    <cellStyle name="Normal 8 8 2 2" xfId="2226" xr:uid="{ADF12BDC-1482-4A4A-ABED-8F2D484A10FF}"/>
    <cellStyle name="Normal 8 8 2 3" xfId="3997" xr:uid="{90ED5AAE-AFBE-4772-96E3-E4FC97201D23}"/>
    <cellStyle name="Normal 8 8 2 4" xfId="3998" xr:uid="{32717C87-CD3B-48B5-86CB-B7826DF43BED}"/>
    <cellStyle name="Normal 8 8 3" xfId="2227" xr:uid="{E49D5C32-C8FF-4FAB-8B0E-1BE6CF4112C0}"/>
    <cellStyle name="Normal 8 8 3 2" xfId="3999" xr:uid="{CDDC0FF8-69B6-4AF7-BF99-B93206803ED6}"/>
    <cellStyle name="Normal 8 8 3 3" xfId="4000" xr:uid="{D9B795C0-377C-4C00-93E9-DFEF711FEE85}"/>
    <cellStyle name="Normal 8 8 3 4" xfId="4001" xr:uid="{12217687-0F68-4E7A-9610-74C3DCB90268}"/>
    <cellStyle name="Normal 8 8 4" xfId="4002" xr:uid="{8A593500-993E-4C77-8A63-229B63B24791}"/>
    <cellStyle name="Normal 8 8 5" xfId="4003" xr:uid="{B3BADD0A-DD8C-4186-8614-5DD03BC1D99B}"/>
    <cellStyle name="Normal 8 8 6" xfId="4004" xr:uid="{C2FFC1D9-F103-4A62-A319-F88D3D3C2AD6}"/>
    <cellStyle name="Normal 8 9" xfId="400" xr:uid="{FD3AA411-269B-49C3-84F5-0A49104353C4}"/>
    <cellStyle name="Normal 8 9 2" xfId="2228" xr:uid="{80763C37-DF0E-4DC5-BE81-815A129FE824}"/>
    <cellStyle name="Normal 8 9 2 2" xfId="4005" xr:uid="{827AC3AB-4D24-425E-9B9C-D94A79A7E43E}"/>
    <cellStyle name="Normal 8 9 2 2 2" xfId="4410" xr:uid="{47D60C2E-A25F-48F6-845A-C391CAC11446}"/>
    <cellStyle name="Normal 8 9 2 2 3" xfId="4689" xr:uid="{ACDD7B30-5237-4156-B285-0AC828E2B372}"/>
    <cellStyle name="Normal 8 9 2 3" xfId="4006" xr:uid="{D01746C8-61AE-478E-B812-F2A07FE3B465}"/>
    <cellStyle name="Normal 8 9 2 4" xfId="4007" xr:uid="{FFFC4816-1887-477E-9D66-A0B48991700F}"/>
    <cellStyle name="Normal 8 9 3" xfId="4008" xr:uid="{AF6C2114-71E5-474E-A294-7DD4FD7B7973}"/>
    <cellStyle name="Normal 8 9 3 2" xfId="5343" xr:uid="{737D7B8B-2899-477D-A17F-40F6E42EF0CE}"/>
    <cellStyle name="Normal 8 9 4" xfId="4009" xr:uid="{FFC97C11-A815-4D7D-8F32-A697659768D9}"/>
    <cellStyle name="Normal 8 9 4 2" xfId="4580" xr:uid="{0408E7FF-C1AA-4EAB-9B7B-66704441940F}"/>
    <cellStyle name="Normal 8 9 4 3" xfId="4690" xr:uid="{6432F9FF-E4C1-4D0D-9D9B-10496436EB2E}"/>
    <cellStyle name="Normal 8 9 4 4" xfId="4609" xr:uid="{34197930-5FE9-44D1-A07C-6BA47F631187}"/>
    <cellStyle name="Normal 8 9 5" xfId="4010" xr:uid="{D78E7295-0A45-453B-AE6D-D33F5591C4BB}"/>
    <cellStyle name="Normal 9" xfId="164" xr:uid="{093FBD10-0D68-4BC3-99DF-6AAEE34C232C}"/>
    <cellStyle name="Normal 9 10" xfId="401" xr:uid="{B8330EC3-E1DD-4640-A444-4DE2477D7F39}"/>
    <cellStyle name="Normal 9 10 2" xfId="2229" xr:uid="{3FDE5ED6-20A4-4665-8CCF-2286E12A1F12}"/>
    <cellStyle name="Normal 9 10 2 2" xfId="4011" xr:uid="{8760EDC1-4195-4EFF-95D9-35F2931CB3B4}"/>
    <cellStyle name="Normal 9 10 2 3" xfId="4012" xr:uid="{409CD0AD-8CAC-42A9-9278-3F7BC05B9499}"/>
    <cellStyle name="Normal 9 10 2 4" xfId="4013" xr:uid="{5FED46F6-1ACB-4A2C-8D89-34F15ED13D86}"/>
    <cellStyle name="Normal 9 10 3" xfId="4014" xr:uid="{8E7977F4-D2A5-4A0E-9A48-3482795DE759}"/>
    <cellStyle name="Normal 9 10 4" xfId="4015" xr:uid="{9B80E9FD-90D7-4DEB-AAFE-99FA53BA599C}"/>
    <cellStyle name="Normal 9 10 5" xfId="4016" xr:uid="{960DF99C-79B9-48BC-AD60-9532D66072A3}"/>
    <cellStyle name="Normal 9 11" xfId="2230" xr:uid="{FD261A60-2CF0-40A0-BE5C-E1DF0151A058}"/>
    <cellStyle name="Normal 9 11 2" xfId="4017" xr:uid="{03873724-73E8-42E5-80E4-F4E4D6FE8295}"/>
    <cellStyle name="Normal 9 11 3" xfId="4018" xr:uid="{7A59BA1C-616F-4EA0-B39C-3ADF0F482133}"/>
    <cellStyle name="Normal 9 11 4" xfId="4019" xr:uid="{BAE02EE6-D004-49B5-B79F-0D8539EC4A05}"/>
    <cellStyle name="Normal 9 12" xfId="4020" xr:uid="{E049425D-39C2-41EA-B31D-04E62B190026}"/>
    <cellStyle name="Normal 9 12 2" xfId="4021" xr:uid="{B9192E2A-BBD4-47F4-AA2B-39DC8CFDEA02}"/>
    <cellStyle name="Normal 9 12 3" xfId="4022" xr:uid="{9DEC84CA-110B-4652-8F3E-302F73CA19BA}"/>
    <cellStyle name="Normal 9 12 4" xfId="4023" xr:uid="{B8ABB97D-58FC-40BC-A797-468F810B3AD6}"/>
    <cellStyle name="Normal 9 13" xfId="4024" xr:uid="{7CD5B177-C54D-41CD-8019-A109AD35E1D1}"/>
    <cellStyle name="Normal 9 13 2" xfId="4025" xr:uid="{77688E1E-CCBA-4E6D-B444-D138000EFEE2}"/>
    <cellStyle name="Normal 9 14" xfId="4026" xr:uid="{2B28D2E3-8F98-4F35-BA3F-C836A66FE696}"/>
    <cellStyle name="Normal 9 15" xfId="4027" xr:uid="{AEFA1910-F500-41C0-B903-C23C503FAB27}"/>
    <cellStyle name="Normal 9 16" xfId="4028" xr:uid="{6DE248D3-3188-40B6-8ECB-E7936011E233}"/>
    <cellStyle name="Normal 9 2" xfId="165" xr:uid="{DE3B9688-74B7-4BA4-9F4F-3A2AD6B841D1}"/>
    <cellStyle name="Normal 9 2 2" xfId="402" xr:uid="{6F0A8EE3-8F17-46B1-AC51-81C5F3124D40}"/>
    <cellStyle name="Normal 9 2 2 2" xfId="4672" xr:uid="{E1682DB5-391E-4775-9415-25E2ECEB0D3A}"/>
    <cellStyle name="Normal 9 2 3" xfId="4561" xr:uid="{13D86FAF-87F1-480A-BDFC-442619692F9D}"/>
    <cellStyle name="Normal 9 3" xfId="166" xr:uid="{7322AAAB-8C91-4D52-9688-5B2953D54248}"/>
    <cellStyle name="Normal 9 3 10" xfId="4029" xr:uid="{32093DD9-CDE9-4EFF-870E-86A3674C3939}"/>
    <cellStyle name="Normal 9 3 11" xfId="4030" xr:uid="{ACEF0992-415D-441D-8143-928577E24B03}"/>
    <cellStyle name="Normal 9 3 2" xfId="167" xr:uid="{238AAF83-59EE-48BD-8C01-DD0B60A01A0E}"/>
    <cellStyle name="Normal 9 3 2 2" xfId="168" xr:uid="{5CB41E57-46FA-4B50-AFE3-43A96957360E}"/>
    <cellStyle name="Normal 9 3 2 2 2" xfId="403" xr:uid="{D3C77E5E-530C-41F7-ACCA-9F184BFA6ADC}"/>
    <cellStyle name="Normal 9 3 2 2 2 2" xfId="825" xr:uid="{2346330F-37EE-4F8F-95F9-E5DF45E1321D}"/>
    <cellStyle name="Normal 9 3 2 2 2 2 2" xfId="826" xr:uid="{A62E7F33-ACFE-4FAC-9380-21F72E38265C}"/>
    <cellStyle name="Normal 9 3 2 2 2 2 2 2" xfId="2231" xr:uid="{D060A3B2-6A34-4344-9326-979884123548}"/>
    <cellStyle name="Normal 9 3 2 2 2 2 2 2 2" xfId="2232" xr:uid="{6059A8BD-4FE7-43B8-9799-67953479D141}"/>
    <cellStyle name="Normal 9 3 2 2 2 2 2 3" xfId="2233" xr:uid="{B71EC936-D7CB-4488-B130-AEB4D1AC704E}"/>
    <cellStyle name="Normal 9 3 2 2 2 2 3" xfId="2234" xr:uid="{8F91231D-38C9-43A5-A73B-13793ACADBD2}"/>
    <cellStyle name="Normal 9 3 2 2 2 2 3 2" xfId="2235" xr:uid="{AABBE531-F8C7-4434-8C85-7A0DD76EB0C0}"/>
    <cellStyle name="Normal 9 3 2 2 2 2 4" xfId="2236" xr:uid="{D95903F5-2653-40A5-B945-B436ADB19538}"/>
    <cellStyle name="Normal 9 3 2 2 2 3" xfId="827" xr:uid="{4860BA5E-9B10-41A8-9F55-B89851D1B7D6}"/>
    <cellStyle name="Normal 9 3 2 2 2 3 2" xfId="2237" xr:uid="{3EC559B3-19EC-489A-95F2-F5D58BEF24C0}"/>
    <cellStyle name="Normal 9 3 2 2 2 3 2 2" xfId="2238" xr:uid="{DD8B16F5-AC78-4CE0-B47A-D31C0CA43F3D}"/>
    <cellStyle name="Normal 9 3 2 2 2 3 3" xfId="2239" xr:uid="{6992502F-BE34-4F25-B0BF-1C21E436CCE3}"/>
    <cellStyle name="Normal 9 3 2 2 2 3 4" xfId="4031" xr:uid="{72D1D95B-3428-4571-9D13-38DDA9EDF8F4}"/>
    <cellStyle name="Normal 9 3 2 2 2 4" xfId="2240" xr:uid="{31E6E956-622E-4C5A-A0BE-69EE8709BB0C}"/>
    <cellStyle name="Normal 9 3 2 2 2 4 2" xfId="2241" xr:uid="{0DCC6A59-3592-4FCF-A4BF-8F2BA20A522B}"/>
    <cellStyle name="Normal 9 3 2 2 2 5" xfId="2242" xr:uid="{18E1C8B8-2758-47EB-95F9-A4A49C8CEC19}"/>
    <cellStyle name="Normal 9 3 2 2 2 6" xfId="4032" xr:uid="{337D0679-61D4-44B7-B8F1-C5EB1446F475}"/>
    <cellStyle name="Normal 9 3 2 2 3" xfId="404" xr:uid="{F85C8802-D72A-48D2-B2F8-0D1DB4D39F03}"/>
    <cellStyle name="Normal 9 3 2 2 3 2" xfId="828" xr:uid="{EB517C7D-A7F6-41BE-9F34-2E306C64FCAC}"/>
    <cellStyle name="Normal 9 3 2 2 3 2 2" xfId="829" xr:uid="{73B442EC-10FD-4F26-ABB9-B77038ACD45B}"/>
    <cellStyle name="Normal 9 3 2 2 3 2 2 2" xfId="2243" xr:uid="{87CC3CD2-549B-49CB-BABC-D4F6F808CC73}"/>
    <cellStyle name="Normal 9 3 2 2 3 2 2 2 2" xfId="2244" xr:uid="{108EFFA9-55CC-478A-94F6-E6B2AB346C27}"/>
    <cellStyle name="Normal 9 3 2 2 3 2 2 3" xfId="2245" xr:uid="{B7EE4C42-21B1-4685-BC1B-DA66FF974F74}"/>
    <cellStyle name="Normal 9 3 2 2 3 2 3" xfId="2246" xr:uid="{8244CBC1-4A46-4DF4-84AC-6102FCE50160}"/>
    <cellStyle name="Normal 9 3 2 2 3 2 3 2" xfId="2247" xr:uid="{C060EAE3-F9F7-4EA3-AA3B-08DBA19DECF8}"/>
    <cellStyle name="Normal 9 3 2 2 3 2 4" xfId="2248" xr:uid="{8EB8B313-1B7B-4794-AC9F-B0135C3F9B64}"/>
    <cellStyle name="Normal 9 3 2 2 3 3" xfId="830" xr:uid="{0DAE8BB4-9369-406E-A330-9A1267FFE256}"/>
    <cellStyle name="Normal 9 3 2 2 3 3 2" xfId="2249" xr:uid="{94B0D020-77CA-4EEF-B464-8D09DC391E74}"/>
    <cellStyle name="Normal 9 3 2 2 3 3 2 2" xfId="2250" xr:uid="{692BBD57-7FE8-4E15-913C-3480EF0F8408}"/>
    <cellStyle name="Normal 9 3 2 2 3 3 3" xfId="2251" xr:uid="{7D500874-C698-4258-AF67-779A6576E767}"/>
    <cellStyle name="Normal 9 3 2 2 3 4" xfId="2252" xr:uid="{62E1623D-6B17-4BDD-B2B7-912FFE2C2FDD}"/>
    <cellStyle name="Normal 9 3 2 2 3 4 2" xfId="2253" xr:uid="{19E09FC0-8093-4AA1-B91E-5FABDBB80308}"/>
    <cellStyle name="Normal 9 3 2 2 3 5" xfId="2254" xr:uid="{D891C21F-B95A-4105-95AC-F1C9F9945339}"/>
    <cellStyle name="Normal 9 3 2 2 4" xfId="831" xr:uid="{00259AAB-70FE-4841-83DA-167B5C028809}"/>
    <cellStyle name="Normal 9 3 2 2 4 2" xfId="832" xr:uid="{74784130-C3EB-439A-9DE1-DADB83522684}"/>
    <cellStyle name="Normal 9 3 2 2 4 2 2" xfId="2255" xr:uid="{1A334183-1D7E-4F9A-9628-661050294B00}"/>
    <cellStyle name="Normal 9 3 2 2 4 2 2 2" xfId="2256" xr:uid="{16AAFC3A-F045-42E9-9ABD-8F36985778AB}"/>
    <cellStyle name="Normal 9 3 2 2 4 2 3" xfId="2257" xr:uid="{E886F5C7-FBF1-4DBF-B7E6-F0E779C40167}"/>
    <cellStyle name="Normal 9 3 2 2 4 3" xfId="2258" xr:uid="{45A40299-2647-483F-9D39-701E9D2BD902}"/>
    <cellStyle name="Normal 9 3 2 2 4 3 2" xfId="2259" xr:uid="{E802A25D-4ECE-44A1-B6DC-3E810420573F}"/>
    <cellStyle name="Normal 9 3 2 2 4 4" xfId="2260" xr:uid="{EFFD53FF-27C6-46E8-A3B2-40AC95EE7170}"/>
    <cellStyle name="Normal 9 3 2 2 5" xfId="833" xr:uid="{7BCBE59C-4D59-4AFF-A7F2-32F5631B2569}"/>
    <cellStyle name="Normal 9 3 2 2 5 2" xfId="2261" xr:uid="{481CC462-61C5-4DBD-B380-191E992FCBC2}"/>
    <cellStyle name="Normal 9 3 2 2 5 2 2" xfId="2262" xr:uid="{9F08C8B9-7EBB-4652-BA62-9D1CDD15FB14}"/>
    <cellStyle name="Normal 9 3 2 2 5 3" xfId="2263" xr:uid="{862625D9-491F-4C44-BB68-EB5D0CE2C5E5}"/>
    <cellStyle name="Normal 9 3 2 2 5 4" xfId="4033" xr:uid="{8BDA3722-D976-4DFD-B5C8-D897280F30EA}"/>
    <cellStyle name="Normal 9 3 2 2 6" xfId="2264" xr:uid="{58662418-156B-4FDC-9287-270EE3B0780F}"/>
    <cellStyle name="Normal 9 3 2 2 6 2" xfId="2265" xr:uid="{EE8789DF-1680-4F92-8236-94510C1343B2}"/>
    <cellStyle name="Normal 9 3 2 2 7" xfId="2266" xr:uid="{28A448FF-656A-451E-8856-0FDA48C925A2}"/>
    <cellStyle name="Normal 9 3 2 2 8" xfId="4034" xr:uid="{A0EAB0B4-19AC-4690-B8FA-3581244965C3}"/>
    <cellStyle name="Normal 9 3 2 3" xfId="405" xr:uid="{120DBCE3-0997-4D79-9E73-F693BE94CA02}"/>
    <cellStyle name="Normal 9 3 2 3 2" xfId="834" xr:uid="{555581DF-5D5F-44F3-A8F2-A3BF2BDA00EB}"/>
    <cellStyle name="Normal 9 3 2 3 2 2" xfId="835" xr:uid="{B8F24983-A4B3-4D5C-86DC-07297AA770BF}"/>
    <cellStyle name="Normal 9 3 2 3 2 2 2" xfId="2267" xr:uid="{BD26159B-7B1B-451C-9304-41B38C40E7D5}"/>
    <cellStyle name="Normal 9 3 2 3 2 2 2 2" xfId="2268" xr:uid="{2FFBC430-A092-4ACC-BA22-1F7903B00E0C}"/>
    <cellStyle name="Normal 9 3 2 3 2 2 3" xfId="2269" xr:uid="{0843A716-9CF6-49ED-9ACF-BA6B911A2878}"/>
    <cellStyle name="Normal 9 3 2 3 2 3" xfId="2270" xr:uid="{706AB106-91AA-4AAF-92EB-2893E1404CD7}"/>
    <cellStyle name="Normal 9 3 2 3 2 3 2" xfId="2271" xr:uid="{E6D1882E-F8BC-4938-A874-FBFE75372C7A}"/>
    <cellStyle name="Normal 9 3 2 3 2 4" xfId="2272" xr:uid="{CCB66EE1-1703-48B2-978C-A3F5A2A6041F}"/>
    <cellStyle name="Normal 9 3 2 3 3" xfId="836" xr:uid="{812D6606-A46E-48CA-A804-84A9C54CC91D}"/>
    <cellStyle name="Normal 9 3 2 3 3 2" xfId="2273" xr:uid="{9EF73210-06E2-40D9-915F-9CC758101B32}"/>
    <cellStyle name="Normal 9 3 2 3 3 2 2" xfId="2274" xr:uid="{3C675D8B-C1F3-486E-9DA3-5421DB7E3DF7}"/>
    <cellStyle name="Normal 9 3 2 3 3 3" xfId="2275" xr:uid="{C70151F4-0146-4AE6-9C14-92D5B88FD213}"/>
    <cellStyle name="Normal 9 3 2 3 3 4" xfId="4035" xr:uid="{E2F6F3A7-F8B2-4DC7-A85E-804A6E80D432}"/>
    <cellStyle name="Normal 9 3 2 3 4" xfId="2276" xr:uid="{BED622C4-5FDC-40DB-BD10-4643E66C6560}"/>
    <cellStyle name="Normal 9 3 2 3 4 2" xfId="2277" xr:uid="{20141EA0-AA1F-4602-A4A9-B206DE54AE21}"/>
    <cellStyle name="Normal 9 3 2 3 5" xfId="2278" xr:uid="{B7ED87D2-5500-479F-912B-61812EE30EC4}"/>
    <cellStyle name="Normal 9 3 2 3 6" xfId="4036" xr:uid="{0ADACE30-BE90-4E09-B105-41B84680EE59}"/>
    <cellStyle name="Normal 9 3 2 4" xfId="406" xr:uid="{6CC09885-679E-434D-9FF3-D839940FF561}"/>
    <cellStyle name="Normal 9 3 2 4 2" xfId="837" xr:uid="{C3CBCA96-EBC6-4C28-8C51-E7A659F74F6E}"/>
    <cellStyle name="Normal 9 3 2 4 2 2" xfId="838" xr:uid="{DDA6B0BE-7411-4CB2-8CEF-12017393E039}"/>
    <cellStyle name="Normal 9 3 2 4 2 2 2" xfId="2279" xr:uid="{526A1BB4-ECF6-4A61-B31D-847D27E18551}"/>
    <cellStyle name="Normal 9 3 2 4 2 2 2 2" xfId="2280" xr:uid="{8BFD528E-D51A-40EA-B694-1C93CBCECB63}"/>
    <cellStyle name="Normal 9 3 2 4 2 2 3" xfId="2281" xr:uid="{F14E3693-CA06-4AA3-B4E9-BC55175D0F69}"/>
    <cellStyle name="Normal 9 3 2 4 2 3" xfId="2282" xr:uid="{36253226-7802-4AE8-8475-9711EA800AB6}"/>
    <cellStyle name="Normal 9 3 2 4 2 3 2" xfId="2283" xr:uid="{40328254-BFC2-4BC2-8022-DE1D50B8C92E}"/>
    <cellStyle name="Normal 9 3 2 4 2 4" xfId="2284" xr:uid="{5FA478E4-CF19-4EC6-8918-A69CC2E90F48}"/>
    <cellStyle name="Normal 9 3 2 4 3" xfId="839" xr:uid="{526E947D-74BB-4340-94F6-7EA8BD2E4922}"/>
    <cellStyle name="Normal 9 3 2 4 3 2" xfId="2285" xr:uid="{28A083D6-D281-44AD-A78A-53BB13891C06}"/>
    <cellStyle name="Normal 9 3 2 4 3 2 2" xfId="2286" xr:uid="{8934DE2C-F042-44E7-B540-0F63C491AA3B}"/>
    <cellStyle name="Normal 9 3 2 4 3 3" xfId="2287" xr:uid="{DE62349B-5DEA-49E4-A6AD-9BE3D76C4744}"/>
    <cellStyle name="Normal 9 3 2 4 4" xfId="2288" xr:uid="{02A78CD3-0306-421F-89C5-60282B772EB0}"/>
    <cellStyle name="Normal 9 3 2 4 4 2" xfId="2289" xr:uid="{7DF6A283-2A6E-4A20-B0AE-673F6F6CF179}"/>
    <cellStyle name="Normal 9 3 2 4 5" xfId="2290" xr:uid="{B30D5445-39E2-446F-8E50-26D311A629BE}"/>
    <cellStyle name="Normal 9 3 2 5" xfId="407" xr:uid="{3172872F-457C-4499-A2FF-281BAEBA45D9}"/>
    <cellStyle name="Normal 9 3 2 5 2" xfId="840" xr:uid="{7E004911-1453-4836-8525-E6294A09522A}"/>
    <cellStyle name="Normal 9 3 2 5 2 2" xfId="2291" xr:uid="{3FA21A09-E005-4E84-BE41-71F5FE2492B1}"/>
    <cellStyle name="Normal 9 3 2 5 2 2 2" xfId="2292" xr:uid="{E5C7A4BF-B890-431F-9C1C-F5FCF93BCB7D}"/>
    <cellStyle name="Normal 9 3 2 5 2 3" xfId="2293" xr:uid="{EF58F497-A026-4A21-B27E-94E3883B0791}"/>
    <cellStyle name="Normal 9 3 2 5 3" xfId="2294" xr:uid="{AE69FDA9-C9AA-4521-B6EF-5A608C60D918}"/>
    <cellStyle name="Normal 9 3 2 5 3 2" xfId="2295" xr:uid="{CC84DB22-F2B1-4A34-BCEF-BEEE3EEC8CB5}"/>
    <cellStyle name="Normal 9 3 2 5 4" xfId="2296" xr:uid="{C36F944C-E1E3-4FB7-B05F-86F4B076134D}"/>
    <cellStyle name="Normal 9 3 2 6" xfId="841" xr:uid="{7E69A2A3-B395-4DBF-89AE-6BCC6E57F7B7}"/>
    <cellStyle name="Normal 9 3 2 6 2" xfId="2297" xr:uid="{E6C11F15-D152-4EC2-A074-3F6BA60671CC}"/>
    <cellStyle name="Normal 9 3 2 6 2 2" xfId="2298" xr:uid="{2145B4C6-074E-4651-AFBF-9C42C7DF378A}"/>
    <cellStyle name="Normal 9 3 2 6 3" xfId="2299" xr:uid="{5763971D-4D04-4103-94C5-D3BF3FA0E44C}"/>
    <cellStyle name="Normal 9 3 2 6 4" xfId="4037" xr:uid="{73FA729C-498C-4AFA-8897-783BD8A1691B}"/>
    <cellStyle name="Normal 9 3 2 7" xfId="2300" xr:uid="{99EC678B-FFE7-424B-A64F-B088C6A67EA3}"/>
    <cellStyle name="Normal 9 3 2 7 2" xfId="2301" xr:uid="{C51008C9-FF5C-4066-B46D-7FC9CCF38173}"/>
    <cellStyle name="Normal 9 3 2 8" xfId="2302" xr:uid="{31116616-0AB2-4847-979F-55991F633B19}"/>
    <cellStyle name="Normal 9 3 2 9" xfId="4038" xr:uid="{5BA14CC0-5F7A-4B39-8FC7-6CFE79C8C5F0}"/>
    <cellStyle name="Normal 9 3 3" xfId="169" xr:uid="{2CFCB7B9-C2F3-4407-BE1D-BCEC295940C2}"/>
    <cellStyle name="Normal 9 3 3 2" xfId="170" xr:uid="{6273CFEC-8155-48E9-B926-755477DE8602}"/>
    <cellStyle name="Normal 9 3 3 2 2" xfId="842" xr:uid="{955B5956-E525-4AFE-ABA4-8F25564A4B6C}"/>
    <cellStyle name="Normal 9 3 3 2 2 2" xfId="843" xr:uid="{91F1FFDF-E6B8-406B-96F8-4D5F1BC4E77B}"/>
    <cellStyle name="Normal 9 3 3 2 2 2 2" xfId="2303" xr:uid="{53CC9C1A-26A3-408C-BC30-C473C2C5A60E}"/>
    <cellStyle name="Normal 9 3 3 2 2 2 2 2" xfId="2304" xr:uid="{20A9F63D-3E11-4A8E-B0C3-66D258CC468A}"/>
    <cellStyle name="Normal 9 3 3 2 2 2 3" xfId="2305" xr:uid="{47A08DA5-4817-4625-AC6F-8EC69EFE05C7}"/>
    <cellStyle name="Normal 9 3 3 2 2 3" xfId="2306" xr:uid="{7074FB0B-ADDD-421C-AA1A-3CC9C511C683}"/>
    <cellStyle name="Normal 9 3 3 2 2 3 2" xfId="2307" xr:uid="{189C4CC1-391C-4C51-902D-1AA125593DD2}"/>
    <cellStyle name="Normal 9 3 3 2 2 4" xfId="2308" xr:uid="{E3129C58-D16B-4F1D-901D-4A3B1ECF6651}"/>
    <cellStyle name="Normal 9 3 3 2 3" xfId="844" xr:uid="{E7D57DCE-5A98-46EB-8AB7-C8F8026C812A}"/>
    <cellStyle name="Normal 9 3 3 2 3 2" xfId="2309" xr:uid="{6523FBBC-C467-47E7-89E3-906772F8CCBA}"/>
    <cellStyle name="Normal 9 3 3 2 3 2 2" xfId="2310" xr:uid="{65ADD3E8-A4C2-488F-9DB1-4EE8491AC317}"/>
    <cellStyle name="Normal 9 3 3 2 3 3" xfId="2311" xr:uid="{3507B5F6-D6FA-4975-8AE7-D0886751B727}"/>
    <cellStyle name="Normal 9 3 3 2 3 4" xfId="4039" xr:uid="{909CDFCC-C7D2-4F53-9AA6-093FC39399D7}"/>
    <cellStyle name="Normal 9 3 3 2 4" xfId="2312" xr:uid="{8AF09652-CCB6-479E-8C5D-6AB1DF59D348}"/>
    <cellStyle name="Normal 9 3 3 2 4 2" xfId="2313" xr:uid="{4671BD25-2D25-4301-9EFE-566A803006B5}"/>
    <cellStyle name="Normal 9 3 3 2 5" xfId="2314" xr:uid="{C3CCE49B-83E0-40DE-9EA1-3264E80DA9AA}"/>
    <cellStyle name="Normal 9 3 3 2 6" xfId="4040" xr:uid="{6118EA14-7AFB-45EE-8751-244AB60D39B1}"/>
    <cellStyle name="Normal 9 3 3 3" xfId="408" xr:uid="{1040C756-1412-46FD-B48D-6F3FF142FD1D}"/>
    <cellStyle name="Normal 9 3 3 3 2" xfId="845" xr:uid="{7AC7EEE9-176B-4DB7-9D73-5110333ABD3E}"/>
    <cellStyle name="Normal 9 3 3 3 2 2" xfId="846" xr:uid="{3F292F09-106B-407F-97A9-CD6EC767B135}"/>
    <cellStyle name="Normal 9 3 3 3 2 2 2" xfId="2315" xr:uid="{DCEF1498-608C-4091-A7C4-9E52BA8D84FE}"/>
    <cellStyle name="Normal 9 3 3 3 2 2 2 2" xfId="2316" xr:uid="{80D67B69-C029-48C8-9940-F3455F0A491F}"/>
    <cellStyle name="Normal 9 3 3 3 2 2 2 2 2" xfId="4765" xr:uid="{774A89F1-8556-4507-A2C6-210B037F6421}"/>
    <cellStyle name="Normal 9 3 3 3 2 2 3" xfId="2317" xr:uid="{4EF2F1FB-A59F-404C-BDC3-8ACD0EC3BB0C}"/>
    <cellStyle name="Normal 9 3 3 3 2 2 3 2" xfId="4766" xr:uid="{793E6D83-106A-4172-AC4A-EDF88476B675}"/>
    <cellStyle name="Normal 9 3 3 3 2 3" xfId="2318" xr:uid="{AA63D008-CEA3-4EC1-A25F-C0A75484B5E0}"/>
    <cellStyle name="Normal 9 3 3 3 2 3 2" xfId="2319" xr:uid="{075C5629-4F85-41AD-8FAE-40D3DE448CD8}"/>
    <cellStyle name="Normal 9 3 3 3 2 3 2 2" xfId="4768" xr:uid="{3ED26161-F0AF-4983-888A-9867077696FD}"/>
    <cellStyle name="Normal 9 3 3 3 2 3 3" xfId="4767" xr:uid="{67122DD9-4E49-4EE1-BE19-0B04C9BA1956}"/>
    <cellStyle name="Normal 9 3 3 3 2 4" xfId="2320" xr:uid="{4D02980D-08C3-474E-8DC7-C02279A2D0AE}"/>
    <cellStyle name="Normal 9 3 3 3 2 4 2" xfId="4769" xr:uid="{66084250-704D-46AF-A84E-6936E74C65F5}"/>
    <cellStyle name="Normal 9 3 3 3 3" xfId="847" xr:uid="{9AFEFE3F-94CF-4607-BD53-532ED1BB19C2}"/>
    <cellStyle name="Normal 9 3 3 3 3 2" xfId="2321" xr:uid="{9240854D-6875-4CBE-AC43-ABB27B5D3417}"/>
    <cellStyle name="Normal 9 3 3 3 3 2 2" xfId="2322" xr:uid="{C3B30B42-7F65-4EA3-B438-4FE007C31374}"/>
    <cellStyle name="Normal 9 3 3 3 3 2 2 2" xfId="4772" xr:uid="{AC6F3EF1-BC60-4AEA-846C-42A537FC4C83}"/>
    <cellStyle name="Normal 9 3 3 3 3 2 3" xfId="4771" xr:uid="{1B64AF0A-F452-42D6-961B-97D1491A9769}"/>
    <cellStyle name="Normal 9 3 3 3 3 3" xfId="2323" xr:uid="{F0B7FBA3-8D01-4CCD-BAB5-E2899243AF9D}"/>
    <cellStyle name="Normal 9 3 3 3 3 3 2" xfId="4773" xr:uid="{31F521A5-C379-4E82-B2B1-8F10148668C1}"/>
    <cellStyle name="Normal 9 3 3 3 3 4" xfId="4770" xr:uid="{7B6CD329-9A83-4E94-93EE-DEF6AAF92232}"/>
    <cellStyle name="Normal 9 3 3 3 4" xfId="2324" xr:uid="{B2C52C92-BE0A-4AEF-8EF4-FAAC5CC0D210}"/>
    <cellStyle name="Normal 9 3 3 3 4 2" xfId="2325" xr:uid="{FE35C434-4D46-458B-BDD9-67D53FCDBDE7}"/>
    <cellStyle name="Normal 9 3 3 3 4 2 2" xfId="4775" xr:uid="{2CE12A60-E9C8-47D9-AECF-5A045600B9B4}"/>
    <cellStyle name="Normal 9 3 3 3 4 3" xfId="4774" xr:uid="{403253E5-1DCF-4C88-925D-2CBF29E5D058}"/>
    <cellStyle name="Normal 9 3 3 3 5" xfId="2326" xr:uid="{911E9300-29E7-40BD-AB25-464BBBDB0D18}"/>
    <cellStyle name="Normal 9 3 3 3 5 2" xfId="4776" xr:uid="{180F0BB4-4396-4D58-BBE5-0F4809862855}"/>
    <cellStyle name="Normal 9 3 3 4" xfId="409" xr:uid="{5BB9C923-2541-4D6F-B3AA-C00DD0667A7F}"/>
    <cellStyle name="Normal 9 3 3 4 2" xfId="848" xr:uid="{B419086D-8377-4CDF-AA23-6DAF9D8CAF74}"/>
    <cellStyle name="Normal 9 3 3 4 2 2" xfId="2327" xr:uid="{67D5E2A3-7659-426A-A27E-EE7110616282}"/>
    <cellStyle name="Normal 9 3 3 4 2 2 2" xfId="2328" xr:uid="{0571CE86-F5E3-4644-90DB-2818199843A4}"/>
    <cellStyle name="Normal 9 3 3 4 2 2 2 2" xfId="4780" xr:uid="{47AF2D96-F056-4A8F-A1D9-8694B9B466B6}"/>
    <cellStyle name="Normal 9 3 3 4 2 2 3" xfId="4779" xr:uid="{92E57CFC-1162-4EAE-822B-14C62362685A}"/>
    <cellStyle name="Normal 9 3 3 4 2 3" xfId="2329" xr:uid="{0292D655-326C-4D61-8DF6-52A5240C5B83}"/>
    <cellStyle name="Normal 9 3 3 4 2 3 2" xfId="4781" xr:uid="{56E314FB-751E-4E15-B740-DFB37B48912A}"/>
    <cellStyle name="Normal 9 3 3 4 2 4" xfId="4778" xr:uid="{377BB542-9FC2-40A0-9862-C0B9A5D0A97F}"/>
    <cellStyle name="Normal 9 3 3 4 3" xfId="2330" xr:uid="{646AD209-0923-48E1-9752-583C57B9731D}"/>
    <cellStyle name="Normal 9 3 3 4 3 2" xfId="2331" xr:uid="{81FE4FD5-3CCC-4919-BAB1-0241D4EE160F}"/>
    <cellStyle name="Normal 9 3 3 4 3 2 2" xfId="4783" xr:uid="{F9E9BF9A-DEE3-4B0D-888B-120D35F8E21F}"/>
    <cellStyle name="Normal 9 3 3 4 3 3" xfId="4782" xr:uid="{0EA839D8-C6DE-4FBF-BF82-9B6737CE468B}"/>
    <cellStyle name="Normal 9 3 3 4 4" xfId="2332" xr:uid="{0086331E-0E47-4A55-96FB-2057F92120FE}"/>
    <cellStyle name="Normal 9 3 3 4 4 2" xfId="4784" xr:uid="{D563E8F3-02A9-4CFB-B4B1-567E0A21C7BC}"/>
    <cellStyle name="Normal 9 3 3 4 5" xfId="4777" xr:uid="{12EE9A14-9A17-4076-8737-3DC44C77EA34}"/>
    <cellStyle name="Normal 9 3 3 5" xfId="849" xr:uid="{12BB024A-5D6B-4B00-8B3F-FBBC0DD6E09D}"/>
    <cellStyle name="Normal 9 3 3 5 2" xfId="2333" xr:uid="{4F8F608E-576A-492A-A536-C4E04E04DA64}"/>
    <cellStyle name="Normal 9 3 3 5 2 2" xfId="2334" xr:uid="{BE59AE37-EB60-4A2D-9714-DE2C7BF7CCEB}"/>
    <cellStyle name="Normal 9 3 3 5 2 2 2" xfId="4787" xr:uid="{9CC095A1-70F8-447E-8443-04E900C4904D}"/>
    <cellStyle name="Normal 9 3 3 5 2 3" xfId="4786" xr:uid="{B0E1D209-4783-49FE-A1EB-2CA7EDADBA37}"/>
    <cellStyle name="Normal 9 3 3 5 3" xfId="2335" xr:uid="{7DD0837A-B023-489D-B486-B5DD7AD688FC}"/>
    <cellStyle name="Normal 9 3 3 5 3 2" xfId="4788" xr:uid="{42B35696-4512-4EF1-B4B5-D0A71F8A5D93}"/>
    <cellStyle name="Normal 9 3 3 5 4" xfId="4041" xr:uid="{6C1428C4-297E-4CFF-813B-DB24F7CE8B63}"/>
    <cellStyle name="Normal 9 3 3 5 4 2" xfId="4789" xr:uid="{F56908CA-5143-4298-B245-AA20A78EFF2D}"/>
    <cellStyle name="Normal 9 3 3 5 5" xfId="4785" xr:uid="{C350FBE0-C593-49CB-816C-8AC847D446B2}"/>
    <cellStyle name="Normal 9 3 3 6" xfId="2336" xr:uid="{7018A9E1-4DF6-45C9-945E-423503DCA0AE}"/>
    <cellStyle name="Normal 9 3 3 6 2" xfId="2337" xr:uid="{751970D6-6105-479D-92D7-141A866F2002}"/>
    <cellStyle name="Normal 9 3 3 6 2 2" xfId="4791" xr:uid="{3E12A92A-DA26-4D71-A298-080E218B3072}"/>
    <cellStyle name="Normal 9 3 3 6 3" xfId="4790" xr:uid="{FB9A3AFE-83AE-48B0-95BB-A8AA9FB49E82}"/>
    <cellStyle name="Normal 9 3 3 7" xfId="2338" xr:uid="{8697CB9C-07B5-4EF9-B9E8-154754CDEF33}"/>
    <cellStyle name="Normal 9 3 3 7 2" xfId="4792" xr:uid="{E6B77156-246A-490D-82EF-447577B03DD7}"/>
    <cellStyle name="Normal 9 3 3 8" xfId="4042" xr:uid="{C6981D65-9DB1-4AD3-9109-0DD64F5E256B}"/>
    <cellStyle name="Normal 9 3 3 8 2" xfId="4793" xr:uid="{C02395E4-2D89-4B9E-947F-512AA834F449}"/>
    <cellStyle name="Normal 9 3 4" xfId="171" xr:uid="{43B33B8A-4F84-4C9C-98D6-BE5BAD40432E}"/>
    <cellStyle name="Normal 9 3 4 2" xfId="450" xr:uid="{84E66459-5FAF-416D-A2C0-41B7E1747E9F}"/>
    <cellStyle name="Normal 9 3 4 2 2" xfId="850" xr:uid="{D68E5FA1-6BB8-400B-B86C-B889DCB49983}"/>
    <cellStyle name="Normal 9 3 4 2 2 2" xfId="2339" xr:uid="{4B687FE5-BCBA-408C-9CB8-C937239E34EC}"/>
    <cellStyle name="Normal 9 3 4 2 2 2 2" xfId="2340" xr:uid="{AF5025FA-9738-4811-BE28-2147FC5ECB78}"/>
    <cellStyle name="Normal 9 3 4 2 2 2 2 2" xfId="4798" xr:uid="{483AFFDA-19C8-4396-9BBD-4739A159B048}"/>
    <cellStyle name="Normal 9 3 4 2 2 2 3" xfId="4797" xr:uid="{C398BD94-0715-44AE-9054-63087CC99E44}"/>
    <cellStyle name="Normal 9 3 4 2 2 3" xfId="2341" xr:uid="{55CE621E-A2CA-4670-86E4-6E39A7CF522D}"/>
    <cellStyle name="Normal 9 3 4 2 2 3 2" xfId="4799" xr:uid="{C4C52612-A664-4FD5-A43C-0F5D4F3B139B}"/>
    <cellStyle name="Normal 9 3 4 2 2 4" xfId="4043" xr:uid="{1CCCAF2D-C31B-4A84-A289-8988A51D5EE5}"/>
    <cellStyle name="Normal 9 3 4 2 2 4 2" xfId="4800" xr:uid="{4EFB2401-990E-482D-9059-8964A8D0251A}"/>
    <cellStyle name="Normal 9 3 4 2 2 5" xfId="4796" xr:uid="{B1484EC6-E4F7-47C8-ADE5-BB0B60C85160}"/>
    <cellStyle name="Normal 9 3 4 2 3" xfId="2342" xr:uid="{4CBB8CBB-B712-4C1B-A8DC-7306612F34F2}"/>
    <cellStyle name="Normal 9 3 4 2 3 2" xfId="2343" xr:uid="{0BD14DAC-8CF7-4E68-BC95-B8FB1DF93A75}"/>
    <cellStyle name="Normal 9 3 4 2 3 2 2" xfId="4802" xr:uid="{2A70DE49-3D1C-436C-A301-73828FB06707}"/>
    <cellStyle name="Normal 9 3 4 2 3 3" xfId="4801" xr:uid="{8DF017EB-B424-4B66-A77A-E14DB6661C3C}"/>
    <cellStyle name="Normal 9 3 4 2 4" xfId="2344" xr:uid="{28B04C63-57F1-4EA8-A3DD-E0C559E23AC4}"/>
    <cellStyle name="Normal 9 3 4 2 4 2" xfId="4803" xr:uid="{5717DF2E-A798-47D3-B87C-E85AE7AA2640}"/>
    <cellStyle name="Normal 9 3 4 2 5" xfId="4044" xr:uid="{730B8959-A95D-4729-8672-7370E61C74F6}"/>
    <cellStyle name="Normal 9 3 4 2 5 2" xfId="4804" xr:uid="{0E401A23-D8D2-47AB-8730-9FB3529C651A}"/>
    <cellStyle name="Normal 9 3 4 2 6" xfId="4795" xr:uid="{657443C2-D5DF-4FE2-85E0-CC1F753E7A67}"/>
    <cellStyle name="Normal 9 3 4 3" xfId="851" xr:uid="{E35EF3ED-E0F7-481D-9845-AF65FB1817FD}"/>
    <cellStyle name="Normal 9 3 4 3 2" xfId="2345" xr:uid="{79B2135E-EDE6-4790-BAC4-9A3A34777084}"/>
    <cellStyle name="Normal 9 3 4 3 2 2" xfId="2346" xr:uid="{5CDBB94D-DB5F-4FE6-8F15-376690CEC252}"/>
    <cellStyle name="Normal 9 3 4 3 2 2 2" xfId="4807" xr:uid="{DB810ABC-634B-4C75-964C-91345457B6DD}"/>
    <cellStyle name="Normal 9 3 4 3 2 3" xfId="4806" xr:uid="{CED7C567-054C-4077-A170-88D0764E26D5}"/>
    <cellStyle name="Normal 9 3 4 3 3" xfId="2347" xr:uid="{57F30816-D844-4D3D-8E5F-20EADE8ADA9A}"/>
    <cellStyle name="Normal 9 3 4 3 3 2" xfId="4808" xr:uid="{1E275977-137C-44FD-B9B3-3037C28B3F16}"/>
    <cellStyle name="Normal 9 3 4 3 4" xfId="4045" xr:uid="{8C3E3D48-B0A3-4594-9E6D-4FADEBC401ED}"/>
    <cellStyle name="Normal 9 3 4 3 4 2" xfId="4809" xr:uid="{2FA1D270-822A-4D94-9DB8-731060F4B1DC}"/>
    <cellStyle name="Normal 9 3 4 3 5" xfId="4805" xr:uid="{341F0D8A-416D-4494-94F6-032E55508A9C}"/>
    <cellStyle name="Normal 9 3 4 4" xfId="2348" xr:uid="{48632EB6-A1E3-43F0-9CE9-D79410EC8F9F}"/>
    <cellStyle name="Normal 9 3 4 4 2" xfId="2349" xr:uid="{91CC47BF-CA29-45C1-B4CF-B2741EB20503}"/>
    <cellStyle name="Normal 9 3 4 4 2 2" xfId="4811" xr:uid="{247D4814-FCD3-40A0-8594-80D8DBFC029B}"/>
    <cellStyle name="Normal 9 3 4 4 3" xfId="4046" xr:uid="{CB59AA77-2411-4A4D-AFB9-655AEAD86E84}"/>
    <cellStyle name="Normal 9 3 4 4 3 2" xfId="4812" xr:uid="{9015AD1E-4670-4E9B-98A4-C92D03FCDA2A}"/>
    <cellStyle name="Normal 9 3 4 4 4" xfId="4047" xr:uid="{35F6D28A-11EF-4ADA-87EE-1828408CC4CF}"/>
    <cellStyle name="Normal 9 3 4 4 4 2" xfId="4813" xr:uid="{CA6A0FCD-1325-4756-A624-8EDDDED7E103}"/>
    <cellStyle name="Normal 9 3 4 4 5" xfId="4810" xr:uid="{2F1D1EC8-FABC-4E54-8A3B-74BC1CA316B4}"/>
    <cellStyle name="Normal 9 3 4 5" xfId="2350" xr:uid="{5B6D212F-ADAD-4FE0-9830-2CB77E9DF9B6}"/>
    <cellStyle name="Normal 9 3 4 5 2" xfId="4814" xr:uid="{BF5595A3-9E4B-46BE-91C9-E2F0CCD0BD69}"/>
    <cellStyle name="Normal 9 3 4 6" xfId="4048" xr:uid="{5C7B88F3-7F1E-4292-81FA-F185CF1ED51E}"/>
    <cellStyle name="Normal 9 3 4 6 2" xfId="4815" xr:uid="{00695BB4-15CA-42CF-9FAF-F41B7A6991BF}"/>
    <cellStyle name="Normal 9 3 4 7" xfId="4049" xr:uid="{75FCF8B6-A518-4782-BA77-56FE4B47B295}"/>
    <cellStyle name="Normal 9 3 4 7 2" xfId="4816" xr:uid="{3DB1843B-E963-4B10-89BE-0350F98E1FAC}"/>
    <cellStyle name="Normal 9 3 4 8" xfId="4794" xr:uid="{43466820-0433-4550-AAE2-4BB28C348A53}"/>
    <cellStyle name="Normal 9 3 5" xfId="410" xr:uid="{8EB9F1F6-B1C1-42BE-A6C0-1EE3A214DF8B}"/>
    <cellStyle name="Normal 9 3 5 2" xfId="852" xr:uid="{F3A3BC74-A710-4C47-A6EA-A16943F4A991}"/>
    <cellStyle name="Normal 9 3 5 2 2" xfId="853" xr:uid="{4A4D7284-EBF7-45AE-B077-273C5608A986}"/>
    <cellStyle name="Normal 9 3 5 2 2 2" xfId="2351" xr:uid="{6DFB7681-FC24-4F0D-998D-9AA931063FC8}"/>
    <cellStyle name="Normal 9 3 5 2 2 2 2" xfId="2352" xr:uid="{B313BDF3-A15A-4B0C-9CE8-A99A4B7E7E5D}"/>
    <cellStyle name="Normal 9 3 5 2 2 2 2 2" xfId="4821" xr:uid="{E8357F6C-292D-4198-8993-D7E0A255B069}"/>
    <cellStyle name="Normal 9 3 5 2 2 2 3" xfId="4820" xr:uid="{326D39A3-C003-44E9-A94E-2193A34633A2}"/>
    <cellStyle name="Normal 9 3 5 2 2 3" xfId="2353" xr:uid="{8037F949-9AC9-45DF-888C-9AAD18678F2C}"/>
    <cellStyle name="Normal 9 3 5 2 2 3 2" xfId="4822" xr:uid="{51464DAE-5C98-4B69-A2DB-9BBE72F77C15}"/>
    <cellStyle name="Normal 9 3 5 2 2 4" xfId="4819" xr:uid="{2EFD7CE9-64E2-4FFC-B7E0-284524121CF1}"/>
    <cellStyle name="Normal 9 3 5 2 3" xfId="2354" xr:uid="{56D1556E-B5ED-4631-BA12-5BD1AA21BB6F}"/>
    <cellStyle name="Normal 9 3 5 2 3 2" xfId="2355" xr:uid="{36BD6867-F6A0-486A-94B1-4EF91DBCB74E}"/>
    <cellStyle name="Normal 9 3 5 2 3 2 2" xfId="4824" xr:uid="{4FA6494A-5CC0-477F-97FA-C6831BFFCF83}"/>
    <cellStyle name="Normal 9 3 5 2 3 3" xfId="4823" xr:uid="{A4FB45DF-B27E-47FB-863D-436251E0073D}"/>
    <cellStyle name="Normal 9 3 5 2 4" xfId="2356" xr:uid="{40F5D240-820D-488E-B351-F51DDB29C2D4}"/>
    <cellStyle name="Normal 9 3 5 2 4 2" xfId="4825" xr:uid="{CF7F82FC-FDBE-4BEE-A054-64229638F278}"/>
    <cellStyle name="Normal 9 3 5 2 5" xfId="4818" xr:uid="{0641BA1F-DB82-490A-A687-6685BBD75195}"/>
    <cellStyle name="Normal 9 3 5 3" xfId="854" xr:uid="{83106C05-F321-4049-AD1C-E42B2A86D852}"/>
    <cellStyle name="Normal 9 3 5 3 2" xfId="2357" xr:uid="{5ED2ACA6-95BD-4C59-8A38-EE6199A9A65F}"/>
    <cellStyle name="Normal 9 3 5 3 2 2" xfId="2358" xr:uid="{6CB94F11-500F-4227-B582-162D607F2962}"/>
    <cellStyle name="Normal 9 3 5 3 2 2 2" xfId="4828" xr:uid="{A50DCDC3-1186-4D5F-AFAA-C2F4BB68A8A0}"/>
    <cellStyle name="Normal 9 3 5 3 2 3" xfId="4827" xr:uid="{B6E2085F-AE2E-47A5-B553-B40DD429A77D}"/>
    <cellStyle name="Normal 9 3 5 3 3" xfId="2359" xr:uid="{1928EDE8-5087-458C-8437-18FB6D75AAAF}"/>
    <cellStyle name="Normal 9 3 5 3 3 2" xfId="4829" xr:uid="{03155726-B45D-4CB0-A565-B13F47F1340D}"/>
    <cellStyle name="Normal 9 3 5 3 4" xfId="4050" xr:uid="{92A4AA81-6BA2-46E4-A673-202C7FB44FA8}"/>
    <cellStyle name="Normal 9 3 5 3 4 2" xfId="4830" xr:uid="{4D2DDB12-B47E-47FF-8CB1-39745A1F263B}"/>
    <cellStyle name="Normal 9 3 5 3 5" xfId="4826" xr:uid="{70F9D1B4-CBE8-4E1F-94CB-844D131BAE42}"/>
    <cellStyle name="Normal 9 3 5 4" xfId="2360" xr:uid="{CE218CEB-74D6-4E67-AFCC-D2BB8DB4D59D}"/>
    <cellStyle name="Normal 9 3 5 4 2" xfId="2361" xr:uid="{8F52A84E-AD21-45F0-9745-CE9FDC0FD1BF}"/>
    <cellStyle name="Normal 9 3 5 4 2 2" xfId="4832" xr:uid="{0EBE4655-8EBB-45BB-AD89-2A443294CFFE}"/>
    <cellStyle name="Normal 9 3 5 4 3" xfId="4831" xr:uid="{32DB8A5F-D66C-4615-BB23-747D1D22CD18}"/>
    <cellStyle name="Normal 9 3 5 5" xfId="2362" xr:uid="{23057507-ECBD-4894-9F80-A517061C385D}"/>
    <cellStyle name="Normal 9 3 5 5 2" xfId="4833" xr:uid="{16656933-0DAF-49A1-8600-CD00A6AA1D40}"/>
    <cellStyle name="Normal 9 3 5 6" xfId="4051" xr:uid="{EF6C2285-CE98-46AB-AC3D-3D23276E8E31}"/>
    <cellStyle name="Normal 9 3 5 6 2" xfId="4834" xr:uid="{DC262E1F-5C97-4961-B1B9-76B1E0FF054A}"/>
    <cellStyle name="Normal 9 3 5 7" xfId="4817" xr:uid="{C4CD169D-F261-435C-8DF0-E3590C3685AD}"/>
    <cellStyle name="Normal 9 3 6" xfId="411" xr:uid="{B5910862-EDC8-4127-8F87-D665FEF195C0}"/>
    <cellStyle name="Normal 9 3 6 2" xfId="855" xr:uid="{2B78D0E2-5467-4F26-8C3B-810EC2D05315}"/>
    <cellStyle name="Normal 9 3 6 2 2" xfId="2363" xr:uid="{99EE1F82-2F44-44C1-8974-038BF33AA712}"/>
    <cellStyle name="Normal 9 3 6 2 2 2" xfId="2364" xr:uid="{825B7CA7-48C0-4913-8C5B-FF58067DF762}"/>
    <cellStyle name="Normal 9 3 6 2 2 2 2" xfId="4838" xr:uid="{7D5D2CEA-A681-4DF6-AFA4-0EF3B283E146}"/>
    <cellStyle name="Normal 9 3 6 2 2 3" xfId="4837" xr:uid="{18B2E2E8-31AE-4D32-AF50-D915734F45AA}"/>
    <cellStyle name="Normal 9 3 6 2 3" xfId="2365" xr:uid="{168070A3-4D3A-4708-AD94-FAAAC8D773A7}"/>
    <cellStyle name="Normal 9 3 6 2 3 2" xfId="4839" xr:uid="{2ADDDA45-77FD-456B-8B8E-76279F845FB3}"/>
    <cellStyle name="Normal 9 3 6 2 4" xfId="4052" xr:uid="{8E5BADD4-8C1E-4283-9F39-2F13C9E447DC}"/>
    <cellStyle name="Normal 9 3 6 2 4 2" xfId="4840" xr:uid="{098F4631-BB6B-4702-B552-507574A0C5D1}"/>
    <cellStyle name="Normal 9 3 6 2 5" xfId="4836" xr:uid="{1D915934-754A-4834-8113-2ADB123598DF}"/>
    <cellStyle name="Normal 9 3 6 3" xfId="2366" xr:uid="{7011F775-295F-4C04-ACCE-073BCEBA8E30}"/>
    <cellStyle name="Normal 9 3 6 3 2" xfId="2367" xr:uid="{741E520A-8E3F-43F0-BB5B-567AE20B4C11}"/>
    <cellStyle name="Normal 9 3 6 3 2 2" xfId="4842" xr:uid="{2B415456-380C-45EF-880D-BFDE61CDCE61}"/>
    <cellStyle name="Normal 9 3 6 3 3" xfId="4841" xr:uid="{E7D52D62-556A-4D15-A3DD-211EEA2A9513}"/>
    <cellStyle name="Normal 9 3 6 4" xfId="2368" xr:uid="{EAB4177D-ABA2-441C-B711-AA1270BF640C}"/>
    <cellStyle name="Normal 9 3 6 4 2" xfId="4843" xr:uid="{30C16012-360B-47B0-8861-EF9E8296C938}"/>
    <cellStyle name="Normal 9 3 6 5" xfId="4053" xr:uid="{25505C81-45FC-4EF9-8180-07A79C49865C}"/>
    <cellStyle name="Normal 9 3 6 5 2" xfId="4844" xr:uid="{8CD0E8D3-714B-4053-B53E-6121C43E1CB0}"/>
    <cellStyle name="Normal 9 3 6 6" xfId="4835" xr:uid="{86CA953E-BDC3-4656-A004-96DCBCEA0E6D}"/>
    <cellStyle name="Normal 9 3 7" xfId="856" xr:uid="{4550ACC9-65F8-4127-B2A8-788CA3B786E5}"/>
    <cellStyle name="Normal 9 3 7 2" xfId="2369" xr:uid="{4F3C3464-89CC-4F8B-B13F-37842E63660A}"/>
    <cellStyle name="Normal 9 3 7 2 2" xfId="2370" xr:uid="{AF14E294-942E-4C28-AC62-935278C89493}"/>
    <cellStyle name="Normal 9 3 7 2 2 2" xfId="4847" xr:uid="{7F29A705-DCE2-4586-92E1-7F8956D9D743}"/>
    <cellStyle name="Normal 9 3 7 2 3" xfId="4846" xr:uid="{5E3EC474-3126-4AA2-BF34-0A7DED124504}"/>
    <cellStyle name="Normal 9 3 7 3" xfId="2371" xr:uid="{82D82610-7AA1-4087-BBD0-8DB55B1F1C82}"/>
    <cellStyle name="Normal 9 3 7 3 2" xfId="4848" xr:uid="{B3410588-40E2-4FEF-AE75-24DB71FCD201}"/>
    <cellStyle name="Normal 9 3 7 4" xfId="4054" xr:uid="{DEC68191-9AA5-4618-AF98-514E1350A13A}"/>
    <cellStyle name="Normal 9 3 7 4 2" xfId="4849" xr:uid="{D61441EE-3C42-40FD-A03A-3D6CDC45F57F}"/>
    <cellStyle name="Normal 9 3 7 5" xfId="4845" xr:uid="{1916CFC1-10B0-47CE-8F74-6CBD64DA5685}"/>
    <cellStyle name="Normal 9 3 8" xfId="2372" xr:uid="{F43E60DA-85AE-442F-9A29-8427BB646949}"/>
    <cellStyle name="Normal 9 3 8 2" xfId="2373" xr:uid="{3B60C77F-CDFC-4837-AE93-4C7EED628232}"/>
    <cellStyle name="Normal 9 3 8 2 2" xfId="4851" xr:uid="{0D5FF0AA-92FD-419C-929D-72C10236D473}"/>
    <cellStyle name="Normal 9 3 8 3" xfId="4055" xr:uid="{CCEE2615-BAAA-41F7-98DB-B84BEC658E1D}"/>
    <cellStyle name="Normal 9 3 8 3 2" xfId="4852" xr:uid="{0B9F0B34-B692-4897-A7DE-C475B8AF1B46}"/>
    <cellStyle name="Normal 9 3 8 4" xfId="4056" xr:uid="{1FAA51AC-D36E-4670-B87A-61BC1C96137F}"/>
    <cellStyle name="Normal 9 3 8 4 2" xfId="4853" xr:uid="{093ECA23-EBE0-4B5C-ABAA-6478C26F606A}"/>
    <cellStyle name="Normal 9 3 8 5" xfId="4850" xr:uid="{E8DB7A4B-0BE1-4FDE-9B52-DE637C2FFBC6}"/>
    <cellStyle name="Normal 9 3 9" xfId="2374" xr:uid="{3C29B129-E726-4223-975C-0D1570FA5C01}"/>
    <cellStyle name="Normal 9 3 9 2" xfId="4854" xr:uid="{7530D537-82E5-43C0-A3CC-6EC60E894AF6}"/>
    <cellStyle name="Normal 9 4" xfId="172" xr:uid="{69237A70-FE38-46BD-A772-EA41543F5CA9}"/>
    <cellStyle name="Normal 9 4 10" xfId="4057" xr:uid="{803599FA-4907-4D04-9AE2-152B97D0DBA8}"/>
    <cellStyle name="Normal 9 4 10 2" xfId="4856" xr:uid="{1B44EE8C-F315-413E-820B-04FEAE3C0E6C}"/>
    <cellStyle name="Normal 9 4 11" xfId="4058" xr:uid="{996D6229-711E-42B0-AC5E-A7001CECD568}"/>
    <cellStyle name="Normal 9 4 11 2" xfId="4857" xr:uid="{312ACDC1-C3BC-46D9-91AE-BB661098FB28}"/>
    <cellStyle name="Normal 9 4 12" xfId="4855" xr:uid="{EB9C8B99-CDE5-47CD-836A-51F7CC448A79}"/>
    <cellStyle name="Normal 9 4 2" xfId="173" xr:uid="{C87653AA-CE3B-49CA-92EE-B5CD9214552E}"/>
    <cellStyle name="Normal 9 4 2 10" xfId="4858" xr:uid="{657E18CA-502E-4669-BD1F-0200717FE3E0}"/>
    <cellStyle name="Normal 9 4 2 2" xfId="174" xr:uid="{A4848E89-0365-4E5E-83D2-022BFF30E9CA}"/>
    <cellStyle name="Normal 9 4 2 2 2" xfId="412" xr:uid="{6C2F92FE-2C09-4FC0-A04A-F3BB4C444AD8}"/>
    <cellStyle name="Normal 9 4 2 2 2 2" xfId="857" xr:uid="{03208917-A520-4E6D-AAA2-0D0BB103F8D7}"/>
    <cellStyle name="Normal 9 4 2 2 2 2 2" xfId="2375" xr:uid="{6F1A8258-B01E-47F3-9D9F-B5397F7EE86A}"/>
    <cellStyle name="Normal 9 4 2 2 2 2 2 2" xfId="2376" xr:uid="{5B0C5B5B-AEEF-4091-9BE0-B793B0476160}"/>
    <cellStyle name="Normal 9 4 2 2 2 2 2 2 2" xfId="4863" xr:uid="{4493247E-0526-457C-A1EE-E7261996A236}"/>
    <cellStyle name="Normal 9 4 2 2 2 2 2 3" xfId="4862" xr:uid="{AF4D2E17-21A0-4FB8-9FE6-1EDE6D5E4CF9}"/>
    <cellStyle name="Normal 9 4 2 2 2 2 3" xfId="2377" xr:uid="{67ACBDD9-566D-49EE-8B16-C56271EF6274}"/>
    <cellStyle name="Normal 9 4 2 2 2 2 3 2" xfId="4864" xr:uid="{E3E3730D-D8E4-44BA-A26E-E21F6BDD97CA}"/>
    <cellStyle name="Normal 9 4 2 2 2 2 4" xfId="4059" xr:uid="{7F9D15C8-85F0-4B04-B6FE-56ED705E1A33}"/>
    <cellStyle name="Normal 9 4 2 2 2 2 4 2" xfId="4865" xr:uid="{E5A3D84A-25F5-43E2-93C0-A64308B42E32}"/>
    <cellStyle name="Normal 9 4 2 2 2 2 5" xfId="4861" xr:uid="{BCFA9992-F06D-4E4B-9B74-7BC4BA9DD7FE}"/>
    <cellStyle name="Normal 9 4 2 2 2 3" xfId="2378" xr:uid="{F331A16E-C0CC-4944-899B-D00C5B82AFED}"/>
    <cellStyle name="Normal 9 4 2 2 2 3 2" xfId="2379" xr:uid="{9E0DD793-A28D-4067-BB4F-6170BE776D9D}"/>
    <cellStyle name="Normal 9 4 2 2 2 3 2 2" xfId="4867" xr:uid="{4CDE345F-D456-483B-AEB5-7041DD410BC8}"/>
    <cellStyle name="Normal 9 4 2 2 2 3 3" xfId="4060" xr:uid="{DB8DD7B7-07BF-48A8-B910-4880B43854F0}"/>
    <cellStyle name="Normal 9 4 2 2 2 3 3 2" xfId="4868" xr:uid="{9EE55DD9-DB2B-42B0-9149-C7430DDABA8D}"/>
    <cellStyle name="Normal 9 4 2 2 2 3 4" xfId="4061" xr:uid="{CC61467E-6E14-4557-B13F-7EB88F6A9756}"/>
    <cellStyle name="Normal 9 4 2 2 2 3 4 2" xfId="4869" xr:uid="{5471F70A-998C-41AC-B0B7-5171074C86A7}"/>
    <cellStyle name="Normal 9 4 2 2 2 3 5" xfId="4866" xr:uid="{B545DC2A-9654-4337-B48F-CC10389901AB}"/>
    <cellStyle name="Normal 9 4 2 2 2 4" xfId="2380" xr:uid="{0C6794C0-6592-45C4-AD48-872924C7E3C4}"/>
    <cellStyle name="Normal 9 4 2 2 2 4 2" xfId="4870" xr:uid="{F3A259F2-DFC6-4913-8009-02201B8F11FA}"/>
    <cellStyle name="Normal 9 4 2 2 2 5" xfId="4062" xr:uid="{D8C065B6-DFD5-491E-82A2-0BE5219E9369}"/>
    <cellStyle name="Normal 9 4 2 2 2 5 2" xfId="4871" xr:uid="{7C65EA31-86A6-4D64-929B-73BFF787BA8C}"/>
    <cellStyle name="Normal 9 4 2 2 2 6" xfId="4063" xr:uid="{B0C1643B-F358-4070-9EB9-6BDFBDF2C4E4}"/>
    <cellStyle name="Normal 9 4 2 2 2 6 2" xfId="4872" xr:uid="{D5AAC0E8-FF70-4B65-9BD9-7B7AAE45829C}"/>
    <cellStyle name="Normal 9 4 2 2 2 7" xfId="4860" xr:uid="{6FA764A1-569F-4562-B3FC-62214D08466C}"/>
    <cellStyle name="Normal 9 4 2 2 3" xfId="858" xr:uid="{0AA015B4-486A-4BF6-8DBF-AC497CB3B2FD}"/>
    <cellStyle name="Normal 9 4 2 2 3 2" xfId="2381" xr:uid="{C41487F6-2391-4E50-9732-ED514598471D}"/>
    <cellStyle name="Normal 9 4 2 2 3 2 2" xfId="2382" xr:uid="{6421452D-F0FE-40C5-AD04-29F596C5C851}"/>
    <cellStyle name="Normal 9 4 2 2 3 2 2 2" xfId="4875" xr:uid="{2CB5A11A-1C47-4FD8-890E-8CA70923D958}"/>
    <cellStyle name="Normal 9 4 2 2 3 2 3" xfId="4064" xr:uid="{635726CE-D71B-4F7D-BFED-034CC2CCD483}"/>
    <cellStyle name="Normal 9 4 2 2 3 2 3 2" xfId="4876" xr:uid="{22EEDCDD-0253-44BE-AF47-7B86B122B4C3}"/>
    <cellStyle name="Normal 9 4 2 2 3 2 4" xfId="4065" xr:uid="{9C027444-F551-4D07-A0A2-E2E5CDCFAA65}"/>
    <cellStyle name="Normal 9 4 2 2 3 2 4 2" xfId="4877" xr:uid="{85DBA4B1-53E2-41C7-B050-5472D3FE9206}"/>
    <cellStyle name="Normal 9 4 2 2 3 2 5" xfId="4874" xr:uid="{FF73DAF5-0888-439F-9021-18F92F39B76C}"/>
    <cellStyle name="Normal 9 4 2 2 3 3" xfId="2383" xr:uid="{5B4C3F03-378D-4B75-A5E2-6946F37D0577}"/>
    <cellStyle name="Normal 9 4 2 2 3 3 2" xfId="4878" xr:uid="{94755B0D-F7DC-44CC-929D-8E5EF8EFCDD5}"/>
    <cellStyle name="Normal 9 4 2 2 3 4" xfId="4066" xr:uid="{76B86286-E878-4B4B-996C-CBB9AFB00000}"/>
    <cellStyle name="Normal 9 4 2 2 3 4 2" xfId="4879" xr:uid="{325D239E-1F6A-46CE-8A9E-9E7E3877483D}"/>
    <cellStyle name="Normal 9 4 2 2 3 5" xfId="4067" xr:uid="{93D65B7D-FF8D-4A55-8F96-1402AEE4C9DB}"/>
    <cellStyle name="Normal 9 4 2 2 3 5 2" xfId="4880" xr:uid="{9CB79783-35D5-417D-83A0-49A590ECBB6B}"/>
    <cellStyle name="Normal 9 4 2 2 3 6" xfId="4873" xr:uid="{94A9599F-4A9B-4E9C-8830-F67CB2EDED7B}"/>
    <cellStyle name="Normal 9 4 2 2 4" xfId="2384" xr:uid="{7B67EDBF-2209-4E24-B7B3-5B50484DFD1F}"/>
    <cellStyle name="Normal 9 4 2 2 4 2" xfId="2385" xr:uid="{E5417348-6E91-46E4-AD5B-8DD4BEEC6F66}"/>
    <cellStyle name="Normal 9 4 2 2 4 2 2" xfId="4882" xr:uid="{05DD2403-9A80-4999-BF8B-6AE1DE4A52CF}"/>
    <cellStyle name="Normal 9 4 2 2 4 3" xfId="4068" xr:uid="{D56CDD1F-F464-4068-A72E-69099BF8BDD8}"/>
    <cellStyle name="Normal 9 4 2 2 4 3 2" xfId="4883" xr:uid="{88920965-6191-4A6A-862F-DE24BB7386D3}"/>
    <cellStyle name="Normal 9 4 2 2 4 4" xfId="4069" xr:uid="{F2080474-9AE3-4687-AA51-D23C0D04A4C1}"/>
    <cellStyle name="Normal 9 4 2 2 4 4 2" xfId="4884" xr:uid="{B5ED9066-1C1D-4802-A43A-426BE48CD9B5}"/>
    <cellStyle name="Normal 9 4 2 2 4 5" xfId="4881" xr:uid="{0907B0DC-37CD-4F6B-9BB4-B1932A21BE1D}"/>
    <cellStyle name="Normal 9 4 2 2 5" xfId="2386" xr:uid="{FC0DBF6B-7FDE-4A17-874D-24056897891E}"/>
    <cellStyle name="Normal 9 4 2 2 5 2" xfId="4070" xr:uid="{2FF4870A-4168-4993-9849-C13F810D7932}"/>
    <cellStyle name="Normal 9 4 2 2 5 2 2" xfId="4886" xr:uid="{9128CFB0-1C1B-49CD-9BF3-BF6F4F94AAB5}"/>
    <cellStyle name="Normal 9 4 2 2 5 3" xfId="4071" xr:uid="{B5EB7CA8-2584-475C-B63D-FAE431447F68}"/>
    <cellStyle name="Normal 9 4 2 2 5 3 2" xfId="4887" xr:uid="{DC80E37E-ECE5-42D9-AB9B-5FF94AFC22E8}"/>
    <cellStyle name="Normal 9 4 2 2 5 4" xfId="4072" xr:uid="{612119E0-6ABF-44D7-BEAC-D857F74F790A}"/>
    <cellStyle name="Normal 9 4 2 2 5 4 2" xfId="4888" xr:uid="{D0199B0A-6210-48FA-9D2C-B0A3FF48FC56}"/>
    <cellStyle name="Normal 9 4 2 2 5 5" xfId="4885" xr:uid="{A28D6266-4E83-4E95-840F-93C30D2F5172}"/>
    <cellStyle name="Normal 9 4 2 2 6" xfId="4073" xr:uid="{3F6462B1-45FB-4E8B-85D7-5AFC503592CC}"/>
    <cellStyle name="Normal 9 4 2 2 6 2" xfId="4889" xr:uid="{0A368E7B-5E31-476E-B06B-F57E44C4A4DE}"/>
    <cellStyle name="Normal 9 4 2 2 7" xfId="4074" xr:uid="{8525059E-642E-456D-A558-D914AECB05B8}"/>
    <cellStyle name="Normal 9 4 2 2 7 2" xfId="4890" xr:uid="{813CB123-211E-4612-8746-437A300C6B49}"/>
    <cellStyle name="Normal 9 4 2 2 8" xfId="4075" xr:uid="{6C777CDE-FF49-4629-94D6-8705C0188327}"/>
    <cellStyle name="Normal 9 4 2 2 8 2" xfId="4891" xr:uid="{6E0F35E4-EEFD-4157-9648-B7DB2CD0D2E2}"/>
    <cellStyle name="Normal 9 4 2 2 9" xfId="4859" xr:uid="{3518D1DE-C0ED-4503-A012-3BD41BB4FB47}"/>
    <cellStyle name="Normal 9 4 2 3" xfId="413" xr:uid="{F9B8091B-06BE-4386-944A-4866523C7BDF}"/>
    <cellStyle name="Normal 9 4 2 3 2" xfId="859" xr:uid="{8EDA22D0-8AF5-40D4-8907-F87167BF3778}"/>
    <cellStyle name="Normal 9 4 2 3 2 2" xfId="860" xr:uid="{A9F16AFC-C83B-4646-9604-963B6059F6AD}"/>
    <cellStyle name="Normal 9 4 2 3 2 2 2" xfId="2387" xr:uid="{16331BCF-7BBD-42E9-93BA-766FC8046D35}"/>
    <cellStyle name="Normal 9 4 2 3 2 2 2 2" xfId="2388" xr:uid="{5FBEF237-AEB0-42E2-A8A6-67C0A936CBEC}"/>
    <cellStyle name="Normal 9 4 2 3 2 2 2 2 2" xfId="4896" xr:uid="{05D67768-5E24-40C0-BD72-8B8BDB6F0114}"/>
    <cellStyle name="Normal 9 4 2 3 2 2 2 3" xfId="4895" xr:uid="{E1BD609E-91E9-4FE1-A496-64FEABDC0A4F}"/>
    <cellStyle name="Normal 9 4 2 3 2 2 3" xfId="2389" xr:uid="{654B9FC8-93F7-40E1-955D-1D11F9295B95}"/>
    <cellStyle name="Normal 9 4 2 3 2 2 3 2" xfId="4897" xr:uid="{C5723429-0173-4807-A0D4-C7D135F1A248}"/>
    <cellStyle name="Normal 9 4 2 3 2 2 4" xfId="4894" xr:uid="{6305A127-563E-4AA8-917A-0047C325A5C5}"/>
    <cellStyle name="Normal 9 4 2 3 2 3" xfId="2390" xr:uid="{28F25E7E-01D7-422F-BC0A-B22535E1E72A}"/>
    <cellStyle name="Normal 9 4 2 3 2 3 2" xfId="2391" xr:uid="{71B0E489-CCFF-4F0C-B3A0-61537AC012D7}"/>
    <cellStyle name="Normal 9 4 2 3 2 3 2 2" xfId="4899" xr:uid="{5AE2B1BE-10A2-4A91-BD77-617DC8B0FA6B}"/>
    <cellStyle name="Normal 9 4 2 3 2 3 3" xfId="4898" xr:uid="{47F02B8F-D2D4-43D8-81B9-0DEFDB4383CC}"/>
    <cellStyle name="Normal 9 4 2 3 2 4" xfId="2392" xr:uid="{49426F8C-9983-422A-89C4-A712DD4A5565}"/>
    <cellStyle name="Normal 9 4 2 3 2 4 2" xfId="4900" xr:uid="{8E5C1B3D-CDAB-4A99-89A0-56016DF2503F}"/>
    <cellStyle name="Normal 9 4 2 3 2 5" xfId="4893" xr:uid="{5D51EDA7-C7FF-4F6D-B84D-24A0BBC2CD86}"/>
    <cellStyle name="Normal 9 4 2 3 3" xfId="861" xr:uid="{0098A6C8-C6E3-438F-8330-4971D79F828C}"/>
    <cellStyle name="Normal 9 4 2 3 3 2" xfId="2393" xr:uid="{36A30478-59F5-4EDB-9189-CF4F8C4086F8}"/>
    <cellStyle name="Normal 9 4 2 3 3 2 2" xfId="2394" xr:uid="{745A536B-FE91-40F5-9B35-E0CFF2C47DF8}"/>
    <cellStyle name="Normal 9 4 2 3 3 2 2 2" xfId="4903" xr:uid="{94701E42-C2C3-49A0-A091-4F3F44CB55DF}"/>
    <cellStyle name="Normal 9 4 2 3 3 2 3" xfId="4902" xr:uid="{72781396-1532-4C12-9384-788EBAE34EA0}"/>
    <cellStyle name="Normal 9 4 2 3 3 3" xfId="2395" xr:uid="{09C8D253-CB59-4E3C-B266-0E1840F432B1}"/>
    <cellStyle name="Normal 9 4 2 3 3 3 2" xfId="4904" xr:uid="{C1D8B650-F612-4474-A01D-DAE0A0CB7511}"/>
    <cellStyle name="Normal 9 4 2 3 3 4" xfId="4076" xr:uid="{E799E462-05CF-49E9-97D2-94E2C3B7A620}"/>
    <cellStyle name="Normal 9 4 2 3 3 4 2" xfId="4905" xr:uid="{AFC2F81F-DC66-4782-A994-880EB958EB99}"/>
    <cellStyle name="Normal 9 4 2 3 3 5" xfId="4901" xr:uid="{32ECADD4-B112-4968-9550-9A529A798250}"/>
    <cellStyle name="Normal 9 4 2 3 4" xfId="2396" xr:uid="{63DBFA12-9E7B-471F-A3FB-E65728073410}"/>
    <cellStyle name="Normal 9 4 2 3 4 2" xfId="2397" xr:uid="{6D082046-3AEE-4A90-B088-A2A062F31E5E}"/>
    <cellStyle name="Normal 9 4 2 3 4 2 2" xfId="4907" xr:uid="{BC88A97D-DE1A-4EEA-A217-6EA16E03FCE4}"/>
    <cellStyle name="Normal 9 4 2 3 4 3" xfId="4906" xr:uid="{515A8850-192C-4BD9-BEF0-C7F497377FC0}"/>
    <cellStyle name="Normal 9 4 2 3 5" xfId="2398" xr:uid="{639DFD6E-D4E1-4F1C-8E7D-D383923B9E5B}"/>
    <cellStyle name="Normal 9 4 2 3 5 2" xfId="4908" xr:uid="{82EAED47-3DF8-470C-8E39-C471BBECC01E}"/>
    <cellStyle name="Normal 9 4 2 3 6" xfId="4077" xr:uid="{2B8E7AFD-E09E-4499-A42D-D4785E69A30B}"/>
    <cellStyle name="Normal 9 4 2 3 6 2" xfId="4909" xr:uid="{26DB7344-8431-498B-AE18-86A9CF0A9B6F}"/>
    <cellStyle name="Normal 9 4 2 3 7" xfId="4892" xr:uid="{3CEAD123-4F45-460A-9712-E401015CE0EE}"/>
    <cellStyle name="Normal 9 4 2 4" xfId="414" xr:uid="{6301213B-1DFE-4D64-8C68-BEE933087D6F}"/>
    <cellStyle name="Normal 9 4 2 4 2" xfId="862" xr:uid="{322FF0A9-DA9D-46AE-BA5D-0C58117F07DF}"/>
    <cellStyle name="Normal 9 4 2 4 2 2" xfId="2399" xr:uid="{E86167E5-8EAD-43C9-B591-22B52974B0BA}"/>
    <cellStyle name="Normal 9 4 2 4 2 2 2" xfId="2400" xr:uid="{57F99F4E-424A-42D4-B000-9CB1266FEC28}"/>
    <cellStyle name="Normal 9 4 2 4 2 2 2 2" xfId="4913" xr:uid="{29095469-6902-485E-9ADC-837D8BC15558}"/>
    <cellStyle name="Normal 9 4 2 4 2 2 3" xfId="4912" xr:uid="{FE3DFFB5-9868-4E5A-93BB-A61FEF468D3F}"/>
    <cellStyle name="Normal 9 4 2 4 2 3" xfId="2401" xr:uid="{06E99075-BC77-4F74-B698-4C7E5EF97335}"/>
    <cellStyle name="Normal 9 4 2 4 2 3 2" xfId="4914" xr:uid="{4AFC6DC2-6C3F-4933-A122-216476E100EA}"/>
    <cellStyle name="Normal 9 4 2 4 2 4" xfId="4078" xr:uid="{164DECDF-42F7-4DB1-AD19-5DC8AD70EC33}"/>
    <cellStyle name="Normal 9 4 2 4 2 4 2" xfId="4915" xr:uid="{4B0D2C14-8C68-4795-BA83-B2DE28BB1DA0}"/>
    <cellStyle name="Normal 9 4 2 4 2 5" xfId="4911" xr:uid="{F945B024-CB94-4ECB-927E-AE536A5ABC04}"/>
    <cellStyle name="Normal 9 4 2 4 3" xfId="2402" xr:uid="{075C8936-F809-49A7-B29A-1F6594EED6AF}"/>
    <cellStyle name="Normal 9 4 2 4 3 2" xfId="2403" xr:uid="{49A111AF-4522-4AD1-802C-5D4326AB535D}"/>
    <cellStyle name="Normal 9 4 2 4 3 2 2" xfId="4917" xr:uid="{2C9512AF-E926-4A80-AAAF-D3EAC7E19654}"/>
    <cellStyle name="Normal 9 4 2 4 3 3" xfId="4916" xr:uid="{C5447AEB-F78D-40E2-899B-3495B5155B3F}"/>
    <cellStyle name="Normal 9 4 2 4 4" xfId="2404" xr:uid="{BE752C30-904A-4776-9DFE-A7C97C11545D}"/>
    <cellStyle name="Normal 9 4 2 4 4 2" xfId="4918" xr:uid="{FD1C92EF-DD31-48CB-BF43-79EC1A629AE7}"/>
    <cellStyle name="Normal 9 4 2 4 5" xfId="4079" xr:uid="{5839F062-0A63-4B83-9362-77DD211E0C6E}"/>
    <cellStyle name="Normal 9 4 2 4 5 2" xfId="4919" xr:uid="{A7416F04-728A-4212-93AC-89F1788B822B}"/>
    <cellStyle name="Normal 9 4 2 4 6" xfId="4910" xr:uid="{11752E02-E7AA-43CF-9C94-DE020CC60CBA}"/>
    <cellStyle name="Normal 9 4 2 5" xfId="415" xr:uid="{EBB92870-61F5-4F94-8F1E-8E9123094312}"/>
    <cellStyle name="Normal 9 4 2 5 2" xfId="2405" xr:uid="{64D7A12B-6284-4BDB-BDAA-918B96D381F5}"/>
    <cellStyle name="Normal 9 4 2 5 2 2" xfId="2406" xr:uid="{5F950301-8B64-4AC8-BC1F-76FCC610671A}"/>
    <cellStyle name="Normal 9 4 2 5 2 2 2" xfId="4922" xr:uid="{97B877BC-1184-45AF-8F98-200A2BFB0016}"/>
    <cellStyle name="Normal 9 4 2 5 2 3" xfId="4921" xr:uid="{15C00DE9-421F-4079-87D6-08F17B41F39A}"/>
    <cellStyle name="Normal 9 4 2 5 3" xfId="2407" xr:uid="{8B3B0E55-EADB-4DCB-9E35-E3D2B7210FC5}"/>
    <cellStyle name="Normal 9 4 2 5 3 2" xfId="4923" xr:uid="{D37D544E-E412-455E-B935-8900568D0B47}"/>
    <cellStyle name="Normal 9 4 2 5 4" xfId="4080" xr:uid="{85614A5D-79E6-4481-A74D-028BECC1B699}"/>
    <cellStyle name="Normal 9 4 2 5 4 2" xfId="4924" xr:uid="{393137A3-812B-4888-9DF7-98CB3DB7EB32}"/>
    <cellStyle name="Normal 9 4 2 5 5" xfId="4920" xr:uid="{2F10BDCC-9C24-4088-AB72-A987C02B5D80}"/>
    <cellStyle name="Normal 9 4 2 6" xfId="2408" xr:uid="{1452CEFE-90C2-4692-B0A3-9063C5D570DB}"/>
    <cellStyle name="Normal 9 4 2 6 2" xfId="2409" xr:uid="{D3C88E1B-AE76-4546-8CAC-5113AD84E153}"/>
    <cellStyle name="Normal 9 4 2 6 2 2" xfId="4926" xr:uid="{D3662BB4-1496-464A-AAB1-EF5576954AB8}"/>
    <cellStyle name="Normal 9 4 2 6 3" xfId="4081" xr:uid="{44A61305-00CB-497F-964E-35FA249BBD33}"/>
    <cellStyle name="Normal 9 4 2 6 3 2" xfId="4927" xr:uid="{7D983C28-6E0F-4945-8EFD-06D2F8C3F325}"/>
    <cellStyle name="Normal 9 4 2 6 4" xfId="4082" xr:uid="{83DAC26A-C5EC-4CC3-A173-C6E92BF5D983}"/>
    <cellStyle name="Normal 9 4 2 6 4 2" xfId="4928" xr:uid="{7BA60A3E-1229-4733-995C-5B91348C8BE7}"/>
    <cellStyle name="Normal 9 4 2 6 5" xfId="4925" xr:uid="{1C066789-707A-4FC7-AC86-9CD2022EF5F1}"/>
    <cellStyle name="Normal 9 4 2 7" xfId="2410" xr:uid="{039CC577-281D-4009-AD86-C232F30CD026}"/>
    <cellStyle name="Normal 9 4 2 7 2" xfId="4929" xr:uid="{77F38FE1-B6EC-42D7-B6D5-D01D2000538A}"/>
    <cellStyle name="Normal 9 4 2 8" xfId="4083" xr:uid="{7437CA56-27ED-4755-9F74-6F7C27AFA944}"/>
    <cellStyle name="Normal 9 4 2 8 2" xfId="4930" xr:uid="{7F9AEE7F-F14C-4852-B726-EF7C316D6184}"/>
    <cellStyle name="Normal 9 4 2 9" xfId="4084" xr:uid="{3493A37C-B4F9-4CF3-A1D4-F6E0C0B9F4DD}"/>
    <cellStyle name="Normal 9 4 2 9 2" xfId="4931" xr:uid="{5BF2532A-D6E6-4B05-8E09-00A52BA63DF0}"/>
    <cellStyle name="Normal 9 4 3" xfId="175" xr:uid="{813EE7A0-ACB0-4C09-AF48-B42B6D39EA4A}"/>
    <cellStyle name="Normal 9 4 3 2" xfId="176" xr:uid="{60334945-4645-4B0C-9338-80AC527BC6FA}"/>
    <cellStyle name="Normal 9 4 3 2 2" xfId="863" xr:uid="{D8A87281-8F1E-44C0-83AA-0A9FB9B1C3D2}"/>
    <cellStyle name="Normal 9 4 3 2 2 2" xfId="2411" xr:uid="{94A2B366-4344-4DF2-A5D9-AECB596FDF5D}"/>
    <cellStyle name="Normal 9 4 3 2 2 2 2" xfId="2412" xr:uid="{AC0D730C-51F3-4DE4-AF7F-BD1192BBF17B}"/>
    <cellStyle name="Normal 9 4 3 2 2 2 2 2" xfId="4500" xr:uid="{E4ADE7DF-78FE-4F3C-A2F9-F87431E8634C}"/>
    <cellStyle name="Normal 9 4 3 2 2 2 2 2 2" xfId="5307" xr:uid="{C65BA638-AA81-4C63-B18F-6C9A5B405269}"/>
    <cellStyle name="Normal 9 4 3 2 2 2 2 2 3" xfId="4936" xr:uid="{B9B23495-9995-4E4A-BB42-744E49CED89C}"/>
    <cellStyle name="Normal 9 4 3 2 2 2 3" xfId="4501" xr:uid="{C1530E65-4883-4279-AB9D-EB0DA21C09FC}"/>
    <cellStyle name="Normal 9 4 3 2 2 2 3 2" xfId="5308" xr:uid="{654C5E35-68CB-4A30-A397-35659583AA14}"/>
    <cellStyle name="Normal 9 4 3 2 2 2 3 3" xfId="4935" xr:uid="{77325452-5933-4B85-8CAE-2EC101E57DBB}"/>
    <cellStyle name="Normal 9 4 3 2 2 3" xfId="2413" xr:uid="{FBA9F4F5-2D42-40A2-864D-A6103F2C9294}"/>
    <cellStyle name="Normal 9 4 3 2 2 3 2" xfId="4502" xr:uid="{FAFA16ED-47F9-4668-992E-5803D0429D3C}"/>
    <cellStyle name="Normal 9 4 3 2 2 3 2 2" xfId="5309" xr:uid="{DB3BF878-72C3-402A-B92B-B7B0CBC3888A}"/>
    <cellStyle name="Normal 9 4 3 2 2 3 2 3" xfId="4937" xr:uid="{6D96F617-E73E-4C3A-852F-D831E8468FE3}"/>
    <cellStyle name="Normal 9 4 3 2 2 4" xfId="4085" xr:uid="{251CF413-3D7B-49FF-937C-88A1D6F88E95}"/>
    <cellStyle name="Normal 9 4 3 2 2 4 2" xfId="4938" xr:uid="{1F6629E4-0A68-4850-B17E-11BFCD624E2A}"/>
    <cellStyle name="Normal 9 4 3 2 2 5" xfId="4934" xr:uid="{B0474D5F-55FB-43E5-8EEC-A96DCB9AF725}"/>
    <cellStyle name="Normal 9 4 3 2 3" xfId="2414" xr:uid="{FEF7F350-D636-4EB0-82EF-A2CBFDFF457B}"/>
    <cellStyle name="Normal 9 4 3 2 3 2" xfId="2415" xr:uid="{74245A3F-7CA3-4D47-95E2-3EB702DF0587}"/>
    <cellStyle name="Normal 9 4 3 2 3 2 2" xfId="4503" xr:uid="{20F102DB-8D59-462D-A060-F438778BECF5}"/>
    <cellStyle name="Normal 9 4 3 2 3 2 2 2" xfId="5310" xr:uid="{1B1DC1D5-99AE-4579-B1D7-7A3C1DA69405}"/>
    <cellStyle name="Normal 9 4 3 2 3 2 2 3" xfId="4940" xr:uid="{005D07A8-43F5-4F9F-80F0-4CD6470AF239}"/>
    <cellStyle name="Normal 9 4 3 2 3 3" xfId="4086" xr:uid="{98C81BB1-2F21-4373-A9F4-29C89E146AA4}"/>
    <cellStyle name="Normal 9 4 3 2 3 3 2" xfId="4941" xr:uid="{95BFAF05-6622-45F6-A042-802455E6E82B}"/>
    <cellStyle name="Normal 9 4 3 2 3 4" xfId="4087" xr:uid="{BCAB0194-D236-430A-9E0D-7F47FF7BBC8F}"/>
    <cellStyle name="Normal 9 4 3 2 3 4 2" xfId="4942" xr:uid="{7DCE04E6-4FF5-45F9-9D17-79798A2220C1}"/>
    <cellStyle name="Normal 9 4 3 2 3 5" xfId="4939" xr:uid="{4F5340C8-B99D-4EE1-AC08-BE74B408A7DB}"/>
    <cellStyle name="Normal 9 4 3 2 4" xfId="2416" xr:uid="{E88EDE27-5C48-414B-8764-9FCA584CF6F2}"/>
    <cellStyle name="Normal 9 4 3 2 4 2" xfId="4504" xr:uid="{859D38F7-8F55-4F4C-A0D7-DA2034FE2DE8}"/>
    <cellStyle name="Normal 9 4 3 2 4 2 2" xfId="5311" xr:uid="{4B945DB7-0A19-44E4-BB86-0E0BB4383916}"/>
    <cellStyle name="Normal 9 4 3 2 4 2 3" xfId="4943" xr:uid="{3F05C7C3-CBAD-40EE-9659-66928C188125}"/>
    <cellStyle name="Normal 9 4 3 2 5" xfId="4088" xr:uid="{F432DE4D-0E28-4FBC-87F9-CB9F924A2445}"/>
    <cellStyle name="Normal 9 4 3 2 5 2" xfId="4944" xr:uid="{ABBCDCA9-9BF4-4A4A-8727-166966707C19}"/>
    <cellStyle name="Normal 9 4 3 2 6" xfId="4089" xr:uid="{8AE5E9DB-378F-49B4-87FC-4C7E0EAB65AA}"/>
    <cellStyle name="Normal 9 4 3 2 6 2" xfId="4945" xr:uid="{7C3A1D1E-EAA4-4D54-9CB8-327ADE3AA2D2}"/>
    <cellStyle name="Normal 9 4 3 2 7" xfId="4933" xr:uid="{A0B3AEE2-3471-4778-819D-581427B12EC4}"/>
    <cellStyle name="Normal 9 4 3 3" xfId="416" xr:uid="{5C93E173-7D3C-491B-8E05-0B9ACFE424AD}"/>
    <cellStyle name="Normal 9 4 3 3 2" xfId="2417" xr:uid="{268DC9AF-9A37-4F79-8825-C82D571F30FC}"/>
    <cellStyle name="Normal 9 4 3 3 2 2" xfId="2418" xr:uid="{8437EA94-86DB-447C-AB5E-F223DD7DB1C0}"/>
    <cellStyle name="Normal 9 4 3 3 2 2 2" xfId="4505" xr:uid="{AFEA242F-18AD-43DF-BDA6-0E72E453A5DA}"/>
    <cellStyle name="Normal 9 4 3 3 2 2 2 2" xfId="5312" xr:uid="{AAC63949-0362-48B5-BCDB-E02820CBF5F1}"/>
    <cellStyle name="Normal 9 4 3 3 2 2 2 3" xfId="4948" xr:uid="{CAE85AB1-5049-4D44-AA77-32C2D696705F}"/>
    <cellStyle name="Normal 9 4 3 3 2 3" xfId="4090" xr:uid="{7A36BAA4-4E53-4917-850C-AC3A4668E420}"/>
    <cellStyle name="Normal 9 4 3 3 2 3 2" xfId="4949" xr:uid="{BB14FBB5-094D-4526-A13A-7EA8A7211F4F}"/>
    <cellStyle name="Normal 9 4 3 3 2 4" xfId="4091" xr:uid="{4E311D3D-5A1E-411D-B981-95099F6F78D1}"/>
    <cellStyle name="Normal 9 4 3 3 2 4 2" xfId="4950" xr:uid="{0FDD3981-3446-4877-BE09-DBEB40D0F77C}"/>
    <cellStyle name="Normal 9 4 3 3 2 5" xfId="4947" xr:uid="{D7CEF983-7289-49E4-B714-74FFB02A729F}"/>
    <cellStyle name="Normal 9 4 3 3 3" xfId="2419" xr:uid="{79D8FC84-CA4F-4694-B8FE-B01CADFA520E}"/>
    <cellStyle name="Normal 9 4 3 3 3 2" xfId="4506" xr:uid="{7C31A53F-5370-4AEE-BFC7-C0F0408145BD}"/>
    <cellStyle name="Normal 9 4 3 3 3 2 2" xfId="5313" xr:uid="{9F7CD578-22EA-4CC6-94C4-F27173579AA6}"/>
    <cellStyle name="Normal 9 4 3 3 3 2 3" xfId="4951" xr:uid="{6AEAEBDF-A8B7-4196-AC0C-92E0B4B5A3BB}"/>
    <cellStyle name="Normal 9 4 3 3 4" xfId="4092" xr:uid="{7BC7A4BF-8E4B-4526-8829-D74244AC9E52}"/>
    <cellStyle name="Normal 9 4 3 3 4 2" xfId="4952" xr:uid="{38963FD1-6344-4123-9A7D-1D1A5AB78403}"/>
    <cellStyle name="Normal 9 4 3 3 5" xfId="4093" xr:uid="{020A6F9A-5139-4546-AF3C-02B276AD5B0A}"/>
    <cellStyle name="Normal 9 4 3 3 5 2" xfId="4953" xr:uid="{07FC5B4E-7905-41E3-92BD-47DB13DB926A}"/>
    <cellStyle name="Normal 9 4 3 3 6" xfId="4946" xr:uid="{C97BC9AE-479F-4BFD-99E4-E9726E96A375}"/>
    <cellStyle name="Normal 9 4 3 4" xfId="2420" xr:uid="{8BF647BB-64F8-46F3-9ECB-9F78C956C23B}"/>
    <cellStyle name="Normal 9 4 3 4 2" xfId="2421" xr:uid="{6F970D62-BD6E-4ED4-BE09-546A69A3ADD8}"/>
    <cellStyle name="Normal 9 4 3 4 2 2" xfId="4507" xr:uid="{12F1A7B0-3F14-43FE-96EB-81021F7F2155}"/>
    <cellStyle name="Normal 9 4 3 4 2 2 2" xfId="5314" xr:uid="{A0D944F9-D210-49AF-8B4F-89A84E85C155}"/>
    <cellStyle name="Normal 9 4 3 4 2 2 3" xfId="4955" xr:uid="{4B13EEBF-09BA-4F4A-BCB0-E515A361B70B}"/>
    <cellStyle name="Normal 9 4 3 4 3" xfId="4094" xr:uid="{8E659BC9-20AB-491C-A01B-66633D78005C}"/>
    <cellStyle name="Normal 9 4 3 4 3 2" xfId="4956" xr:uid="{95083762-32D3-4AED-833C-EABC88FA43BD}"/>
    <cellStyle name="Normal 9 4 3 4 4" xfId="4095" xr:uid="{1FA8EDD3-7660-48EE-BE6D-4901AB835B57}"/>
    <cellStyle name="Normal 9 4 3 4 4 2" xfId="4957" xr:uid="{54C4A511-8479-4AE8-BACB-B876DD53EE85}"/>
    <cellStyle name="Normal 9 4 3 4 5" xfId="4954" xr:uid="{E80840CD-818D-4CF3-ADD8-A48D04127E28}"/>
    <cellStyle name="Normal 9 4 3 5" xfId="2422" xr:uid="{2210C856-DCFE-4DB9-8AB9-C94D2053B106}"/>
    <cellStyle name="Normal 9 4 3 5 2" xfId="4096" xr:uid="{2E74E7A7-4517-464D-8285-3600384A25A2}"/>
    <cellStyle name="Normal 9 4 3 5 2 2" xfId="4959" xr:uid="{09CC34F0-AF14-474B-983B-87D53F55C670}"/>
    <cellStyle name="Normal 9 4 3 5 3" xfId="4097" xr:uid="{28FDC18A-7003-493D-A69C-E3891F966C8F}"/>
    <cellStyle name="Normal 9 4 3 5 3 2" xfId="4960" xr:uid="{B2B8F0B2-D24B-4873-A925-26F7429662AD}"/>
    <cellStyle name="Normal 9 4 3 5 4" xfId="4098" xr:uid="{E6FD9286-D199-4171-AF9A-3BBD2B524EE8}"/>
    <cellStyle name="Normal 9 4 3 5 4 2" xfId="4961" xr:uid="{E1AEECD0-D388-4B1C-8DDF-C75EF5F4300A}"/>
    <cellStyle name="Normal 9 4 3 5 5" xfId="4958" xr:uid="{2A7C71F0-D2C7-41DA-A5F6-9976D8153C26}"/>
    <cellStyle name="Normal 9 4 3 6" xfId="4099" xr:uid="{E585C40F-56A4-4EA2-9DBE-DDC3933DAFD1}"/>
    <cellStyle name="Normal 9 4 3 6 2" xfId="4962" xr:uid="{69810B5F-50EE-463F-AE61-B3B528B09CF0}"/>
    <cellStyle name="Normal 9 4 3 7" xfId="4100" xr:uid="{3BEF58B8-E3B1-4C2F-B85E-A29A43F9A1D3}"/>
    <cellStyle name="Normal 9 4 3 7 2" xfId="4963" xr:uid="{7AE73339-B4F7-432C-9C92-1F17B3D2BC38}"/>
    <cellStyle name="Normal 9 4 3 8" xfId="4101" xr:uid="{E6DC58F4-6BEE-41A9-A351-99AF0175AC5C}"/>
    <cellStyle name="Normal 9 4 3 8 2" xfId="4964" xr:uid="{19E4681C-9E0A-4135-A78A-98B9C3ED1A89}"/>
    <cellStyle name="Normal 9 4 3 9" xfId="4932" xr:uid="{6055C069-F362-4A09-B5FF-F9450B1160E5}"/>
    <cellStyle name="Normal 9 4 4" xfId="177" xr:uid="{D8553CDA-6EA0-425B-92CF-C00FB4CCFA0E}"/>
    <cellStyle name="Normal 9 4 4 2" xfId="864" xr:uid="{AB94AFC3-DC35-49A6-AFCA-AE9C588F3B05}"/>
    <cellStyle name="Normal 9 4 4 2 2" xfId="865" xr:uid="{173BE32E-8724-46F8-9C0A-FDCC233894DB}"/>
    <cellStyle name="Normal 9 4 4 2 2 2" xfId="2423" xr:uid="{1EB73806-EACE-418E-8426-C5DB1D4B3AC6}"/>
    <cellStyle name="Normal 9 4 4 2 2 2 2" xfId="2424" xr:uid="{180C592B-914C-4C20-B41E-4F277215BF0F}"/>
    <cellStyle name="Normal 9 4 4 2 2 2 2 2" xfId="4969" xr:uid="{FA750F0C-0BC1-4E9D-9FF2-32FD4F422CCA}"/>
    <cellStyle name="Normal 9 4 4 2 2 2 3" xfId="4968" xr:uid="{0B4CCFFA-FDBD-41DD-A280-30996977B105}"/>
    <cellStyle name="Normal 9 4 4 2 2 3" xfId="2425" xr:uid="{D3A75AC1-9CD8-45D1-A1ED-80CCB5422DE5}"/>
    <cellStyle name="Normal 9 4 4 2 2 3 2" xfId="4970" xr:uid="{03F8A727-AEFB-4DD0-926A-C4E793C65094}"/>
    <cellStyle name="Normal 9 4 4 2 2 4" xfId="4102" xr:uid="{3BE3BD23-C3B1-4CDC-ADF7-FC62183AF13C}"/>
    <cellStyle name="Normal 9 4 4 2 2 4 2" xfId="4971" xr:uid="{6813ADAD-0EC5-4E7A-8E2F-14839836CD72}"/>
    <cellStyle name="Normal 9 4 4 2 2 5" xfId="4967" xr:uid="{63DFFAB4-F572-4A52-AA30-0542D47AA2C6}"/>
    <cellStyle name="Normal 9 4 4 2 3" xfId="2426" xr:uid="{DFAC1894-9D9E-43F7-96DC-A6564A03D08B}"/>
    <cellStyle name="Normal 9 4 4 2 3 2" xfId="2427" xr:uid="{AE7B2DDF-90BF-48A4-B391-E87303C5E4D8}"/>
    <cellStyle name="Normal 9 4 4 2 3 2 2" xfId="4973" xr:uid="{803EBED2-3296-4C55-9002-D758E1E3A2AA}"/>
    <cellStyle name="Normal 9 4 4 2 3 3" xfId="4972" xr:uid="{9569F2DB-A9BA-4219-91FB-79114FB6DFA2}"/>
    <cellStyle name="Normal 9 4 4 2 4" xfId="2428" xr:uid="{0A9D1D51-0BAE-4C99-9CD3-F9461366D0E5}"/>
    <cellStyle name="Normal 9 4 4 2 4 2" xfId="4974" xr:uid="{3C29048D-B162-4A3E-A5BC-E838D45DFE1E}"/>
    <cellStyle name="Normal 9 4 4 2 5" xfId="4103" xr:uid="{D6D9B559-8AE5-44EC-9CAC-B823E9C33154}"/>
    <cellStyle name="Normal 9 4 4 2 5 2" xfId="4975" xr:uid="{6F065171-B50F-4FAD-96BA-D3BFA6C7750F}"/>
    <cellStyle name="Normal 9 4 4 2 6" xfId="4966" xr:uid="{169DA6B4-05DD-4D4D-AFB4-02BD30BDFDCC}"/>
    <cellStyle name="Normal 9 4 4 3" xfId="866" xr:uid="{48749F05-E7B0-47A6-AA06-4E4450AD179C}"/>
    <cellStyle name="Normal 9 4 4 3 2" xfId="2429" xr:uid="{8ADF73A2-3DDC-46AA-AFC5-1D14D670C765}"/>
    <cellStyle name="Normal 9 4 4 3 2 2" xfId="2430" xr:uid="{2F46A7A3-E33F-4ECD-972D-EA93D0DD3F95}"/>
    <cellStyle name="Normal 9 4 4 3 2 2 2" xfId="4978" xr:uid="{393AB021-532F-42FC-B518-D3669E39C21E}"/>
    <cellStyle name="Normal 9 4 4 3 2 3" xfId="4977" xr:uid="{9ED0F725-6409-4A01-B416-7B53974A1CD6}"/>
    <cellStyle name="Normal 9 4 4 3 3" xfId="2431" xr:uid="{D7FF1D6C-BBAF-4DE1-84BA-4631D18F31EE}"/>
    <cellStyle name="Normal 9 4 4 3 3 2" xfId="4979" xr:uid="{3635A326-6BF8-4FB3-9980-729A5D58D60F}"/>
    <cellStyle name="Normal 9 4 4 3 4" xfId="4104" xr:uid="{6E862055-4629-4656-ABC8-D9C250D9BBB8}"/>
    <cellStyle name="Normal 9 4 4 3 4 2" xfId="4980" xr:uid="{28CEA505-DCFC-415B-BCC8-E996E8DDB3D5}"/>
    <cellStyle name="Normal 9 4 4 3 5" xfId="4976" xr:uid="{6CC1B2DA-EA74-4F11-A9EB-CD678EE9AB3D}"/>
    <cellStyle name="Normal 9 4 4 4" xfId="2432" xr:uid="{8C54F95F-CE88-44F3-8518-4819FC7A3026}"/>
    <cellStyle name="Normal 9 4 4 4 2" xfId="2433" xr:uid="{0C26207F-641B-4BF2-810C-86AAF554D3DA}"/>
    <cellStyle name="Normal 9 4 4 4 2 2" xfId="4982" xr:uid="{7FC46CEB-672C-47B7-A054-113276BCEEB1}"/>
    <cellStyle name="Normal 9 4 4 4 3" xfId="4105" xr:uid="{2134BF3F-7796-4145-83A8-4E0F9A1DD23C}"/>
    <cellStyle name="Normal 9 4 4 4 3 2" xfId="4983" xr:uid="{469B5A9A-5734-4075-A48B-6786233C1B99}"/>
    <cellStyle name="Normal 9 4 4 4 4" xfId="4106" xr:uid="{40390223-E8F4-49A8-B136-FEA56C712D31}"/>
    <cellStyle name="Normal 9 4 4 4 4 2" xfId="4984" xr:uid="{9BADA4A4-2270-4D31-A6C6-24780BE1864D}"/>
    <cellStyle name="Normal 9 4 4 4 5" xfId="4981" xr:uid="{A9E83A81-7D1E-4463-A84B-C9FE8A156AB8}"/>
    <cellStyle name="Normal 9 4 4 5" xfId="2434" xr:uid="{7D26C7E9-7351-46C3-B5A7-5B32193F31EC}"/>
    <cellStyle name="Normal 9 4 4 5 2" xfId="4985" xr:uid="{134BC4E8-D4AA-4608-A95A-8EDDCF6F4B8D}"/>
    <cellStyle name="Normal 9 4 4 6" xfId="4107" xr:uid="{CEC36C33-55ED-4205-B836-5F39B1DA7048}"/>
    <cellStyle name="Normal 9 4 4 6 2" xfId="4986" xr:uid="{809622A2-3113-48F8-AE5D-59638E0FFFEE}"/>
    <cellStyle name="Normal 9 4 4 7" xfId="4108" xr:uid="{789B2FB2-7853-46F0-B37D-9D1CC5266344}"/>
    <cellStyle name="Normal 9 4 4 7 2" xfId="4987" xr:uid="{FBA4DAE8-6031-478F-BE41-0FCEC47E59FE}"/>
    <cellStyle name="Normal 9 4 4 8" xfId="4965" xr:uid="{9954C01F-339A-499C-8AF2-0C1D123AD9D6}"/>
    <cellStyle name="Normal 9 4 5" xfId="417" xr:uid="{5A3F9400-AA3B-454F-8BC0-C7070A8A19B6}"/>
    <cellStyle name="Normal 9 4 5 2" xfId="867" xr:uid="{6C92D4B1-D595-44B7-B33F-DACE1E618D5D}"/>
    <cellStyle name="Normal 9 4 5 2 2" xfId="2435" xr:uid="{5F34F28C-7A7D-49D8-A683-B651311429BB}"/>
    <cellStyle name="Normal 9 4 5 2 2 2" xfId="2436" xr:uid="{D0158B5B-570B-4ABB-9815-5F1AB7A3CB6F}"/>
    <cellStyle name="Normal 9 4 5 2 2 2 2" xfId="4991" xr:uid="{19BAF46D-97CD-4DDA-B7B8-B13D5F16E15E}"/>
    <cellStyle name="Normal 9 4 5 2 2 3" xfId="4990" xr:uid="{2C49D7D8-E126-4D3B-92A9-786C7A7A09E0}"/>
    <cellStyle name="Normal 9 4 5 2 3" xfId="2437" xr:uid="{46F221A5-83B2-42E9-ADD9-51BCF1594BD5}"/>
    <cellStyle name="Normal 9 4 5 2 3 2" xfId="4992" xr:uid="{FC9282B9-6590-4023-B3D6-B1661C85A7C8}"/>
    <cellStyle name="Normal 9 4 5 2 4" xfId="4109" xr:uid="{A743CE86-FFE8-48C5-8E8D-F7EC078479EC}"/>
    <cellStyle name="Normal 9 4 5 2 4 2" xfId="4993" xr:uid="{E9AA6A6E-30B0-445B-9FE6-6F906323D924}"/>
    <cellStyle name="Normal 9 4 5 2 5" xfId="4989" xr:uid="{FCF49583-D165-413D-8793-A28714391B47}"/>
    <cellStyle name="Normal 9 4 5 3" xfId="2438" xr:uid="{F611AAFC-8A1A-4774-BC0C-3D85BE411377}"/>
    <cellStyle name="Normal 9 4 5 3 2" xfId="2439" xr:uid="{75F67E35-61A4-4CC5-9F52-8C6D54BE12D8}"/>
    <cellStyle name="Normal 9 4 5 3 2 2" xfId="4995" xr:uid="{B2DECEC1-EEBC-4AED-B485-965985681846}"/>
    <cellStyle name="Normal 9 4 5 3 3" xfId="4110" xr:uid="{32911F71-C67E-44E0-9860-42AF2EF7371E}"/>
    <cellStyle name="Normal 9 4 5 3 3 2" xfId="4996" xr:uid="{6F6E3F2D-03F9-4626-85A2-6A4E65F9A021}"/>
    <cellStyle name="Normal 9 4 5 3 4" xfId="4111" xr:uid="{4E9414F6-AF9C-4765-9B82-E1FDCEFB2122}"/>
    <cellStyle name="Normal 9 4 5 3 4 2" xfId="4997" xr:uid="{B2476F77-9FC9-4C41-9DF4-A38E1F852BE0}"/>
    <cellStyle name="Normal 9 4 5 3 5" xfId="4994" xr:uid="{94176C1D-247C-424F-92B4-498D0626A707}"/>
    <cellStyle name="Normal 9 4 5 4" xfId="2440" xr:uid="{7D5AD1FA-4650-4B3B-BCC9-8CBCB31AF217}"/>
    <cellStyle name="Normal 9 4 5 4 2" xfId="4998" xr:uid="{29CD3322-6F92-47C8-8E2C-660741854F06}"/>
    <cellStyle name="Normal 9 4 5 5" xfId="4112" xr:uid="{6C949393-FE3A-4E48-A78F-ABAB7D150CDF}"/>
    <cellStyle name="Normal 9 4 5 5 2" xfId="4999" xr:uid="{54719BE9-9CB8-490B-8288-72D90CBDC493}"/>
    <cellStyle name="Normal 9 4 5 6" xfId="4113" xr:uid="{F356D42E-4ED9-4885-85A4-0754BA87B019}"/>
    <cellStyle name="Normal 9 4 5 6 2" xfId="5000" xr:uid="{3EEAD0B3-6721-49FB-8D17-18280D0F2202}"/>
    <cellStyle name="Normal 9 4 5 7" xfId="4988" xr:uid="{A3DD7996-F4D6-4628-B044-79AA7C2DBA10}"/>
    <cellStyle name="Normal 9 4 6" xfId="418" xr:uid="{E574B2F6-06E7-4ED3-8032-E51CD9524683}"/>
    <cellStyle name="Normal 9 4 6 2" xfId="2441" xr:uid="{3F21C646-8842-42DB-878C-F32B0392A6D0}"/>
    <cellStyle name="Normal 9 4 6 2 2" xfId="2442" xr:uid="{F59768FB-AE27-4EF6-88F3-6394E6E33840}"/>
    <cellStyle name="Normal 9 4 6 2 2 2" xfId="5003" xr:uid="{FADF69AA-91E4-4F85-A3D0-EE93829562A7}"/>
    <cellStyle name="Normal 9 4 6 2 3" xfId="4114" xr:uid="{27EAACB4-B2D0-47E1-939A-545B065B39BE}"/>
    <cellStyle name="Normal 9 4 6 2 3 2" xfId="5004" xr:uid="{B9923E9F-DE91-4815-B56F-2CEB774CBF64}"/>
    <cellStyle name="Normal 9 4 6 2 4" xfId="4115" xr:uid="{6396DBD6-0598-4DD8-9861-73C46F24EEF3}"/>
    <cellStyle name="Normal 9 4 6 2 4 2" xfId="5005" xr:uid="{610585A0-2478-4524-AEEA-9BDE3A34EED7}"/>
    <cellStyle name="Normal 9 4 6 2 5" xfId="5002" xr:uid="{F803051A-49A4-48C3-BA2D-CF65236826BB}"/>
    <cellStyle name="Normal 9 4 6 3" xfId="2443" xr:uid="{33B42845-D589-4F5C-9075-CAE8CF0965EB}"/>
    <cellStyle name="Normal 9 4 6 3 2" xfId="5006" xr:uid="{3AE0AB90-712D-4674-9F1E-6E77052793AE}"/>
    <cellStyle name="Normal 9 4 6 4" xfId="4116" xr:uid="{64AC747E-1153-4C79-9E3F-7602723FE743}"/>
    <cellStyle name="Normal 9 4 6 4 2" xfId="5007" xr:uid="{94F85FCC-37DE-41C1-87EF-3BB219300C37}"/>
    <cellStyle name="Normal 9 4 6 5" xfId="4117" xr:uid="{48E98177-5C05-4345-ADEE-F49E95057504}"/>
    <cellStyle name="Normal 9 4 6 5 2" xfId="5008" xr:uid="{3CE62AF1-514C-49F6-B234-EAC26371ADC0}"/>
    <cellStyle name="Normal 9 4 6 6" xfId="5001" xr:uid="{1352BFBF-8C9D-4FCE-8748-EF03F3662715}"/>
    <cellStyle name="Normal 9 4 7" xfId="2444" xr:uid="{8F250502-3931-40E3-B80E-5FBB02976107}"/>
    <cellStyle name="Normal 9 4 7 2" xfId="2445" xr:uid="{BB5C46D6-1092-4748-A006-FD6E4CC4F9BA}"/>
    <cellStyle name="Normal 9 4 7 2 2" xfId="5010" xr:uid="{83D1B704-96AB-4D8A-BE4A-67F3212B4BCE}"/>
    <cellStyle name="Normal 9 4 7 3" xfId="4118" xr:uid="{11B0E045-1E14-431E-9A3D-8A99930DC9B5}"/>
    <cellStyle name="Normal 9 4 7 3 2" xfId="5011" xr:uid="{E88BACCC-F243-4CA0-B4CC-0B44AB771B7B}"/>
    <cellStyle name="Normal 9 4 7 4" xfId="4119" xr:uid="{637E38B4-9DFA-4F7C-A8A1-C791C07E48D0}"/>
    <cellStyle name="Normal 9 4 7 4 2" xfId="5012" xr:uid="{2F31442E-62A2-465A-978F-2CB10B37FFF2}"/>
    <cellStyle name="Normal 9 4 7 5" xfId="5009" xr:uid="{92FCB4A2-0F9E-4F29-868A-41DAEB7A972A}"/>
    <cellStyle name="Normal 9 4 8" xfId="2446" xr:uid="{533E97DB-80DE-43F0-89E8-47A93CACC778}"/>
    <cellStyle name="Normal 9 4 8 2" xfId="4120" xr:uid="{A462D3A9-9BF8-426B-9DDF-521ED0E2BA31}"/>
    <cellStyle name="Normal 9 4 8 2 2" xfId="5014" xr:uid="{D53E36F6-CE88-4F56-8805-CA0CF05360EF}"/>
    <cellStyle name="Normal 9 4 8 3" xfId="4121" xr:uid="{3D3AA2AA-0836-4FDD-99DD-FD5093FEB6F2}"/>
    <cellStyle name="Normal 9 4 8 3 2" xfId="5015" xr:uid="{1E21FD20-F0B7-4883-BD4C-02A1A70D9B33}"/>
    <cellStyle name="Normal 9 4 8 4" xfId="4122" xr:uid="{6DA26106-ABB5-426C-BA80-C3D930B10B95}"/>
    <cellStyle name="Normal 9 4 8 4 2" xfId="5016" xr:uid="{0188B780-449E-4562-9BC9-B7EB7D9B2B02}"/>
    <cellStyle name="Normal 9 4 8 5" xfId="5013" xr:uid="{A177E7C2-1788-4C1A-BBF6-A825AA113FD9}"/>
    <cellStyle name="Normal 9 4 9" xfId="4123" xr:uid="{B009BC4D-9FA5-42AE-AB9B-51ECF2B486D2}"/>
    <cellStyle name="Normal 9 4 9 2" xfId="5017" xr:uid="{9DD99C4C-8AA1-466B-A720-D2C3023FED5B}"/>
    <cellStyle name="Normal 9 5" xfId="178" xr:uid="{C88EA50E-FADF-48D1-BB94-F5BC79A8B2EC}"/>
    <cellStyle name="Normal 9 5 10" xfId="4124" xr:uid="{A36F2BF5-D0EC-436E-9D19-30BF29237FD2}"/>
    <cellStyle name="Normal 9 5 10 2" xfId="5019" xr:uid="{57232E8B-9E45-4639-8FEF-6008A4F27FDA}"/>
    <cellStyle name="Normal 9 5 11" xfId="4125" xr:uid="{01C9306A-3C58-4652-86AB-2159201CD6EE}"/>
    <cellStyle name="Normal 9 5 11 2" xfId="5020" xr:uid="{3E02D000-C791-4879-B978-E8FF1F904F29}"/>
    <cellStyle name="Normal 9 5 12" xfId="5018" xr:uid="{CE1784DF-73F7-4957-8821-DBAB19D1835E}"/>
    <cellStyle name="Normal 9 5 2" xfId="179" xr:uid="{7F387CD6-115A-4442-A189-46653CD184B3}"/>
    <cellStyle name="Normal 9 5 2 10" xfId="5021" xr:uid="{F1BA4364-A265-4652-8148-39E99012AC6B}"/>
    <cellStyle name="Normal 9 5 2 2" xfId="419" xr:uid="{B58B6B24-31B5-42F7-82A0-3D67F20357CC}"/>
    <cellStyle name="Normal 9 5 2 2 2" xfId="868" xr:uid="{1F1CE6B3-EEEE-4891-9D0C-75CCFE2BCB76}"/>
    <cellStyle name="Normal 9 5 2 2 2 2" xfId="869" xr:uid="{782D1853-E423-4940-A3B7-8CC70DDE3F59}"/>
    <cellStyle name="Normal 9 5 2 2 2 2 2" xfId="2447" xr:uid="{A0631295-D51E-4CF8-B49D-E4E34E6BA342}"/>
    <cellStyle name="Normal 9 5 2 2 2 2 2 2" xfId="5025" xr:uid="{06844F05-B157-4B45-9073-CDA499DAA086}"/>
    <cellStyle name="Normal 9 5 2 2 2 2 3" xfId="4126" xr:uid="{6C8348F2-E120-4F90-BD9D-5849E408DB0B}"/>
    <cellStyle name="Normal 9 5 2 2 2 2 3 2" xfId="5026" xr:uid="{AEA1D100-DBA0-4DC3-B1B1-5F96ACEEC1D5}"/>
    <cellStyle name="Normal 9 5 2 2 2 2 4" xfId="4127" xr:uid="{407A7F40-006C-4B24-A447-0ED1D0756824}"/>
    <cellStyle name="Normal 9 5 2 2 2 2 4 2" xfId="5027" xr:uid="{8385DEE4-00F3-4891-B2D0-005F0E08BA97}"/>
    <cellStyle name="Normal 9 5 2 2 2 2 5" xfId="5024" xr:uid="{3149B8C9-353D-4968-8D96-6104473C6157}"/>
    <cellStyle name="Normal 9 5 2 2 2 3" xfId="2448" xr:uid="{9FA0C7C0-1646-43BF-B3AE-53F1135DEC67}"/>
    <cellStyle name="Normal 9 5 2 2 2 3 2" xfId="4128" xr:uid="{EDD8FB9C-728C-460A-B986-BD2F987A56D2}"/>
    <cellStyle name="Normal 9 5 2 2 2 3 2 2" xfId="5029" xr:uid="{D34A5627-5305-46F2-9B2D-38200AAFCA2B}"/>
    <cellStyle name="Normal 9 5 2 2 2 3 3" xfId="4129" xr:uid="{7BC0775C-FC38-47DD-9013-7608BA5E49AC}"/>
    <cellStyle name="Normal 9 5 2 2 2 3 3 2" xfId="5030" xr:uid="{829F1710-5EC0-4462-BD04-BA51DF12EF95}"/>
    <cellStyle name="Normal 9 5 2 2 2 3 4" xfId="4130" xr:uid="{84DFAF05-6130-49DC-B79A-F62CCDD79888}"/>
    <cellStyle name="Normal 9 5 2 2 2 3 4 2" xfId="5031" xr:uid="{D2835F24-16A8-486E-8CF4-D8E667432D1A}"/>
    <cellStyle name="Normal 9 5 2 2 2 3 5" xfId="5028" xr:uid="{916C348B-CAB0-4426-9F8D-BCE0C8FA9C8D}"/>
    <cellStyle name="Normal 9 5 2 2 2 4" xfId="4131" xr:uid="{E1868763-3C6D-4B0A-851E-3E3E63E4CD06}"/>
    <cellStyle name="Normal 9 5 2 2 2 4 2" xfId="5032" xr:uid="{D44575B7-9A50-4A82-9D1D-7F861E0C8EA1}"/>
    <cellStyle name="Normal 9 5 2 2 2 5" xfId="4132" xr:uid="{53AA4DE1-BF2C-47AE-9D68-4F28335387C6}"/>
    <cellStyle name="Normal 9 5 2 2 2 5 2" xfId="5033" xr:uid="{C8448C51-263B-4681-90FB-1F94CF905075}"/>
    <cellStyle name="Normal 9 5 2 2 2 6" xfId="4133" xr:uid="{9B85CECA-63F0-40F8-8BF2-8B391D5C8D73}"/>
    <cellStyle name="Normal 9 5 2 2 2 6 2" xfId="5034" xr:uid="{D0A64BAF-7C89-4BD5-B35B-0527D5A229D7}"/>
    <cellStyle name="Normal 9 5 2 2 2 7" xfId="5023" xr:uid="{F84C0F46-C59D-43E8-8876-B8381092723C}"/>
    <cellStyle name="Normal 9 5 2 2 3" xfId="870" xr:uid="{84FB7FBE-2F2F-4B54-8478-9B68FD76045F}"/>
    <cellStyle name="Normal 9 5 2 2 3 2" xfId="2449" xr:uid="{37009B9A-9176-43FC-BD22-B671471AB384}"/>
    <cellStyle name="Normal 9 5 2 2 3 2 2" xfId="4134" xr:uid="{F82E38E5-3E7C-4DD1-9BA4-C70E88EDC58C}"/>
    <cellStyle name="Normal 9 5 2 2 3 2 2 2" xfId="5037" xr:uid="{CBAA5671-496E-4A2A-9EFA-D571EFA798B9}"/>
    <cellStyle name="Normal 9 5 2 2 3 2 3" xfId="4135" xr:uid="{F3A06FED-839D-46BE-BEEB-7E02C196E07F}"/>
    <cellStyle name="Normal 9 5 2 2 3 2 3 2" xfId="5038" xr:uid="{A78D03DB-8CFF-4EB4-AAFE-0FE688CB6CD6}"/>
    <cellStyle name="Normal 9 5 2 2 3 2 4" xfId="4136" xr:uid="{FCEEA3BC-F110-43AE-87D1-6CD18BB3F1DC}"/>
    <cellStyle name="Normal 9 5 2 2 3 2 4 2" xfId="5039" xr:uid="{B2319093-60C1-4A3E-B65C-5AF9FF55137E}"/>
    <cellStyle name="Normal 9 5 2 2 3 2 5" xfId="5036" xr:uid="{7BF94314-24F8-48D7-8908-3B23EE81B407}"/>
    <cellStyle name="Normal 9 5 2 2 3 3" xfId="4137" xr:uid="{6BE18A5A-6290-4AF7-B244-B4FFA3883036}"/>
    <cellStyle name="Normal 9 5 2 2 3 3 2" xfId="5040" xr:uid="{45D1B52F-14EA-4FB7-A9C9-AAC76A342656}"/>
    <cellStyle name="Normal 9 5 2 2 3 4" xfId="4138" xr:uid="{9930270C-F4AD-4BFC-84B3-6DA93E23C246}"/>
    <cellStyle name="Normal 9 5 2 2 3 4 2" xfId="5041" xr:uid="{E9BB7ED4-A5A2-42DC-9707-914347334869}"/>
    <cellStyle name="Normal 9 5 2 2 3 5" xfId="4139" xr:uid="{F4D1CC2A-A1A7-4BDE-82B5-92D708E2931B}"/>
    <cellStyle name="Normal 9 5 2 2 3 5 2" xfId="5042" xr:uid="{F8340DFA-248A-4209-B31D-2F6E405D81FE}"/>
    <cellStyle name="Normal 9 5 2 2 3 6" xfId="5035" xr:uid="{7A1505AF-AD38-4B2F-9CE0-4F998098D023}"/>
    <cellStyle name="Normal 9 5 2 2 4" xfId="2450" xr:uid="{51A316B6-6B4E-4AB8-9068-9F77F9C61B41}"/>
    <cellStyle name="Normal 9 5 2 2 4 2" xfId="4140" xr:uid="{11B2B47D-DBCD-4EA0-BDD2-DF55F4E8DB70}"/>
    <cellStyle name="Normal 9 5 2 2 4 2 2" xfId="5044" xr:uid="{A636E6AF-4F89-48CD-8495-1AB9155929DA}"/>
    <cellStyle name="Normal 9 5 2 2 4 3" xfId="4141" xr:uid="{150CDCEF-1CE4-49F4-9974-909CF488D186}"/>
    <cellStyle name="Normal 9 5 2 2 4 3 2" xfId="5045" xr:uid="{D3B23409-510C-4CE1-8D31-B0ECDD6C879C}"/>
    <cellStyle name="Normal 9 5 2 2 4 4" xfId="4142" xr:uid="{3D09535B-CE9E-4F1D-81B7-537FBED3C9F0}"/>
    <cellStyle name="Normal 9 5 2 2 4 4 2" xfId="5046" xr:uid="{5BA8A3B7-6FF6-4B53-BC09-932E64138D5C}"/>
    <cellStyle name="Normal 9 5 2 2 4 5" xfId="5043" xr:uid="{825602A8-BDC0-43EB-BCF7-769F053A65F5}"/>
    <cellStyle name="Normal 9 5 2 2 5" xfId="4143" xr:uid="{C314188C-962C-4A97-84AC-911ACF468221}"/>
    <cellStyle name="Normal 9 5 2 2 5 2" xfId="4144" xr:uid="{D9C60B75-96EC-4E72-84A4-8E178AB01A0A}"/>
    <cellStyle name="Normal 9 5 2 2 5 2 2" xfId="5048" xr:uid="{4C369885-3424-431B-A177-94EECD1BF0F5}"/>
    <cellStyle name="Normal 9 5 2 2 5 3" xfId="4145" xr:uid="{DBC8733D-27FD-4932-9305-D04BE13C3499}"/>
    <cellStyle name="Normal 9 5 2 2 5 3 2" xfId="5049" xr:uid="{6FB0B310-7207-4B9F-B5B8-763BEE63DFF5}"/>
    <cellStyle name="Normal 9 5 2 2 5 4" xfId="4146" xr:uid="{6417D404-6557-44DD-AB2F-97118E2BBC27}"/>
    <cellStyle name="Normal 9 5 2 2 5 4 2" xfId="5050" xr:uid="{32031A77-E1D4-4AF7-9744-AD909F7C163E}"/>
    <cellStyle name="Normal 9 5 2 2 5 5" xfId="5047" xr:uid="{88AB9536-CEBC-43D2-827C-C416B0A34946}"/>
    <cellStyle name="Normal 9 5 2 2 6" xfId="4147" xr:uid="{A5C2F88C-927F-49AC-AAFC-1F919052E5AA}"/>
    <cellStyle name="Normal 9 5 2 2 6 2" xfId="5051" xr:uid="{02A6D605-E7E2-4F40-AE69-BE793BF478CF}"/>
    <cellStyle name="Normal 9 5 2 2 7" xfId="4148" xr:uid="{F61D67EB-33A1-45A0-B792-63B6FEAC7E73}"/>
    <cellStyle name="Normal 9 5 2 2 7 2" xfId="5052" xr:uid="{BA4FDC41-A4BF-4B3A-9733-B9445069663F}"/>
    <cellStyle name="Normal 9 5 2 2 8" xfId="4149" xr:uid="{704DD76D-1B25-43CC-8B07-D216AC01D60E}"/>
    <cellStyle name="Normal 9 5 2 2 8 2" xfId="5053" xr:uid="{E4167819-F54F-4F6A-9EC4-AB659A76A378}"/>
    <cellStyle name="Normal 9 5 2 2 9" xfId="5022" xr:uid="{D321F70C-6059-47A3-B9BB-E42B53130443}"/>
    <cellStyle name="Normal 9 5 2 3" xfId="871" xr:uid="{AD76D759-DC29-4976-8062-F6ADD3505076}"/>
    <cellStyle name="Normal 9 5 2 3 2" xfId="872" xr:uid="{911E1C10-51FE-485A-A423-E0A21058213B}"/>
    <cellStyle name="Normal 9 5 2 3 2 2" xfId="873" xr:uid="{94423633-D58C-4201-99CB-CBE3951A4473}"/>
    <cellStyle name="Normal 9 5 2 3 2 2 2" xfId="5056" xr:uid="{8EB02B89-ADE9-49E7-A02D-D2DC486CCBC9}"/>
    <cellStyle name="Normal 9 5 2 3 2 3" xfId="4150" xr:uid="{7A0C3160-67D6-4899-A74A-977A48BFABE0}"/>
    <cellStyle name="Normal 9 5 2 3 2 3 2" xfId="5057" xr:uid="{176CA346-636F-4500-89CB-8043A9972A60}"/>
    <cellStyle name="Normal 9 5 2 3 2 4" xfId="4151" xr:uid="{CCE1E784-B942-42E2-92D8-B25F672D694B}"/>
    <cellStyle name="Normal 9 5 2 3 2 4 2" xfId="5058" xr:uid="{C2D6A6DD-BBBB-470C-9F6A-5481945BE196}"/>
    <cellStyle name="Normal 9 5 2 3 2 5" xfId="5055" xr:uid="{C43B30DB-3581-4AFC-BCB1-0A5B51ADE191}"/>
    <cellStyle name="Normal 9 5 2 3 3" xfId="874" xr:uid="{A2BE69CC-D300-4F5A-9B60-8553451A5910}"/>
    <cellStyle name="Normal 9 5 2 3 3 2" xfId="4152" xr:uid="{4E2A5C10-635E-49AE-A959-0A413FE21BB6}"/>
    <cellStyle name="Normal 9 5 2 3 3 2 2" xfId="5060" xr:uid="{99A57781-A87E-477A-BA5C-922A8D6DA76F}"/>
    <cellStyle name="Normal 9 5 2 3 3 3" xfId="4153" xr:uid="{4C85150B-9F1D-4E23-9FE3-213631E16205}"/>
    <cellStyle name="Normal 9 5 2 3 3 3 2" xfId="5061" xr:uid="{A9B8DC12-67AF-4DDD-9CFF-DAE6439FC8F8}"/>
    <cellStyle name="Normal 9 5 2 3 3 4" xfId="4154" xr:uid="{4011432F-0102-43DB-8DD3-2978FB5FEDC3}"/>
    <cellStyle name="Normal 9 5 2 3 3 4 2" xfId="5062" xr:uid="{B5B02173-9E93-41DF-A2EF-6F91D21E518C}"/>
    <cellStyle name="Normal 9 5 2 3 3 5" xfId="5059" xr:uid="{CB0719E2-A861-4801-94AB-79EFD1A729A7}"/>
    <cellStyle name="Normal 9 5 2 3 4" xfId="4155" xr:uid="{79619656-A2CA-4FB9-B0F6-7920D614EC81}"/>
    <cellStyle name="Normal 9 5 2 3 4 2" xfId="5063" xr:uid="{2D8843AF-5B9B-4AEE-9FE5-E4EAD6D2026C}"/>
    <cellStyle name="Normal 9 5 2 3 5" xfId="4156" xr:uid="{B438A3E0-188C-410D-A43F-3CF674600B4B}"/>
    <cellStyle name="Normal 9 5 2 3 5 2" xfId="5064" xr:uid="{C1315750-A617-4A16-AA6D-188CB8A451E8}"/>
    <cellStyle name="Normal 9 5 2 3 6" xfId="4157" xr:uid="{86689EEB-E385-40D3-8F19-B16B003939A8}"/>
    <cellStyle name="Normal 9 5 2 3 6 2" xfId="5065" xr:uid="{3BA92F9B-6110-42C8-BA1E-B27838A93884}"/>
    <cellStyle name="Normal 9 5 2 3 7" xfId="5054" xr:uid="{EE31D2D3-01E9-4444-9761-785FDCC5EAFC}"/>
    <cellStyle name="Normal 9 5 2 4" xfId="875" xr:uid="{0A90250C-D73D-4854-90F1-64CA80A20DB9}"/>
    <cellStyle name="Normal 9 5 2 4 2" xfId="876" xr:uid="{1C49B618-E881-40D7-B3CA-F82AD729F48C}"/>
    <cellStyle name="Normal 9 5 2 4 2 2" xfId="4158" xr:uid="{371B281A-E6E3-4332-8FA6-DE7A0BE2A195}"/>
    <cellStyle name="Normal 9 5 2 4 2 2 2" xfId="5068" xr:uid="{D17034FE-F50F-4BBA-8899-562D6E249A58}"/>
    <cellStyle name="Normal 9 5 2 4 2 3" xfId="4159" xr:uid="{543EE62E-23F7-4A55-96C0-CC314A646CC9}"/>
    <cellStyle name="Normal 9 5 2 4 2 3 2" xfId="5069" xr:uid="{CFBC73AD-722D-4554-B201-576601448E2E}"/>
    <cellStyle name="Normal 9 5 2 4 2 4" xfId="4160" xr:uid="{5197C3D7-8625-4015-8B1D-EC8024155F16}"/>
    <cellStyle name="Normal 9 5 2 4 2 4 2" xfId="5070" xr:uid="{0E4DE8CF-E8AF-4EDA-8CD5-90ADCC90E0C9}"/>
    <cellStyle name="Normal 9 5 2 4 2 5" xfId="5067" xr:uid="{1ECB7400-4571-4DC6-9491-4E1DA2685A02}"/>
    <cellStyle name="Normal 9 5 2 4 3" xfId="4161" xr:uid="{71A5B68C-57C3-4CD7-9527-0A4DC0DF0B0D}"/>
    <cellStyle name="Normal 9 5 2 4 3 2" xfId="5071" xr:uid="{1D2E47C8-46F8-4930-8133-31E383396C58}"/>
    <cellStyle name="Normal 9 5 2 4 4" xfId="4162" xr:uid="{C9AE43F4-E601-4D2A-B39E-6DFC100944EF}"/>
    <cellStyle name="Normal 9 5 2 4 4 2" xfId="5072" xr:uid="{C1BA8A30-B387-4FE6-BEA4-1A3B31384B88}"/>
    <cellStyle name="Normal 9 5 2 4 5" xfId="4163" xr:uid="{3515AA60-095A-4BEB-9BBC-29135874EB34}"/>
    <cellStyle name="Normal 9 5 2 4 5 2" xfId="5073" xr:uid="{03294606-5F6B-4082-9010-FE0AC04762B7}"/>
    <cellStyle name="Normal 9 5 2 4 6" xfId="5066" xr:uid="{C007BBC7-A31B-43FD-86DD-F19FBF5E9D1A}"/>
    <cellStyle name="Normal 9 5 2 5" xfId="877" xr:uid="{8D72FC5C-3EA5-47D3-8BA3-824169F882F4}"/>
    <cellStyle name="Normal 9 5 2 5 2" xfId="4164" xr:uid="{666E4C4C-48C9-4596-BBDC-5565E407F4E1}"/>
    <cellStyle name="Normal 9 5 2 5 2 2" xfId="5075" xr:uid="{8279F4F8-E359-4F15-ABBE-9B862D86ABC2}"/>
    <cellStyle name="Normal 9 5 2 5 3" xfId="4165" xr:uid="{92B53830-46A8-48C6-87DF-7CD6C051EC31}"/>
    <cellStyle name="Normal 9 5 2 5 3 2" xfId="5076" xr:uid="{51CFFAF1-5A14-4003-90D4-6285EA6703B5}"/>
    <cellStyle name="Normal 9 5 2 5 4" xfId="4166" xr:uid="{B7912FBE-F57F-4592-9FE7-653995DE8EC1}"/>
    <cellStyle name="Normal 9 5 2 5 4 2" xfId="5077" xr:uid="{70A54D17-EAE6-4AC3-9406-4CBD0D25D7B8}"/>
    <cellStyle name="Normal 9 5 2 5 5" xfId="5074" xr:uid="{387A9DD8-953A-4042-9307-FF4D761368ED}"/>
    <cellStyle name="Normal 9 5 2 6" xfId="4167" xr:uid="{EE20EA69-D0F1-4152-9B70-E35C9CBB2AFA}"/>
    <cellStyle name="Normal 9 5 2 6 2" xfId="4168" xr:uid="{E4804C59-6C88-445A-A4D8-4796F21A12F9}"/>
    <cellStyle name="Normal 9 5 2 6 2 2" xfId="5079" xr:uid="{341BC7CB-D29A-4410-B546-3F375E718EAB}"/>
    <cellStyle name="Normal 9 5 2 6 3" xfId="4169" xr:uid="{9DF81A4F-911F-45E1-AD6A-605D2969A937}"/>
    <cellStyle name="Normal 9 5 2 6 3 2" xfId="5080" xr:uid="{8CC5BCC4-48D1-43FF-8899-E71E24B6B1CF}"/>
    <cellStyle name="Normal 9 5 2 6 4" xfId="4170" xr:uid="{D16BA0C3-85E0-481F-A3FC-031AF18E9971}"/>
    <cellStyle name="Normal 9 5 2 6 4 2" xfId="5081" xr:uid="{736776A1-B640-4333-8865-570B80B5B732}"/>
    <cellStyle name="Normal 9 5 2 6 5" xfId="5078" xr:uid="{2CCC5F48-BD0B-4118-990A-5B7AF34E88CB}"/>
    <cellStyle name="Normal 9 5 2 7" xfId="4171" xr:uid="{5C9E9916-A17B-4B19-8DFD-EB7AC5CE57AF}"/>
    <cellStyle name="Normal 9 5 2 7 2" xfId="5082" xr:uid="{F41C5FB3-4FCB-4F47-8DF9-EA5DE73F11C7}"/>
    <cellStyle name="Normal 9 5 2 8" xfId="4172" xr:uid="{CD109879-197D-44A1-8A70-B65930167957}"/>
    <cellStyle name="Normal 9 5 2 8 2" xfId="5083" xr:uid="{86A2CE79-9C44-41FC-9836-B21842A164A7}"/>
    <cellStyle name="Normal 9 5 2 9" xfId="4173" xr:uid="{D4FE352A-4224-49BE-9FD8-61245100726E}"/>
    <cellStyle name="Normal 9 5 2 9 2" xfId="5084" xr:uid="{02A2EBCA-0C46-4D4B-AF19-B96A8EAC1161}"/>
    <cellStyle name="Normal 9 5 3" xfId="420" xr:uid="{8AA6B90D-B3BF-44EF-B13C-87ACBF1F3B57}"/>
    <cellStyle name="Normal 9 5 3 2" xfId="878" xr:uid="{9BE522AB-5B37-47D4-806A-D3EF795D3CB7}"/>
    <cellStyle name="Normal 9 5 3 2 2" xfId="879" xr:uid="{4C5B5547-1E84-4984-87C5-E42C8BC337F1}"/>
    <cellStyle name="Normal 9 5 3 2 2 2" xfId="2451" xr:uid="{4CFEF22A-E29C-4221-A2C7-3FA072145B60}"/>
    <cellStyle name="Normal 9 5 3 2 2 2 2" xfId="2452" xr:uid="{8CBB78DC-B4D6-4A51-935F-DC1D0F1A9CC3}"/>
    <cellStyle name="Normal 9 5 3 2 2 2 2 2" xfId="5089" xr:uid="{BC8F910A-8B89-4A23-9DC2-11F56D4CF07E}"/>
    <cellStyle name="Normal 9 5 3 2 2 2 3" xfId="5088" xr:uid="{6D419ABB-2728-467F-BD2A-C284DC5A7468}"/>
    <cellStyle name="Normal 9 5 3 2 2 3" xfId="2453" xr:uid="{C56F0578-62C3-4F2B-AAF2-B020C5D075B8}"/>
    <cellStyle name="Normal 9 5 3 2 2 3 2" xfId="5090" xr:uid="{30BF23FE-10C4-43DA-964A-D543F6EA589A}"/>
    <cellStyle name="Normal 9 5 3 2 2 4" xfId="4174" xr:uid="{B4B31B83-7B4C-4E26-AF70-935B36836EE2}"/>
    <cellStyle name="Normal 9 5 3 2 2 4 2" xfId="5091" xr:uid="{4AFE36BC-4DD1-4374-96C6-12946095199A}"/>
    <cellStyle name="Normal 9 5 3 2 2 5" xfId="5087" xr:uid="{C4890DAF-362E-4F32-A573-47EB7344F0EC}"/>
    <cellStyle name="Normal 9 5 3 2 3" xfId="2454" xr:uid="{82D6146D-B78E-4C90-83A2-59A1A338AE09}"/>
    <cellStyle name="Normal 9 5 3 2 3 2" xfId="2455" xr:uid="{186398E4-679B-4869-8D12-1DB8596C5870}"/>
    <cellStyle name="Normal 9 5 3 2 3 2 2" xfId="5093" xr:uid="{126ECDBC-B80C-45E7-BE6B-BE8CC5F2A579}"/>
    <cellStyle name="Normal 9 5 3 2 3 3" xfId="4175" xr:uid="{5B41F696-AD7E-4C67-8DB6-DB3F0F5C6190}"/>
    <cellStyle name="Normal 9 5 3 2 3 3 2" xfId="5094" xr:uid="{BF0BF72E-4AF7-4CD0-B3F2-6A883416ED3A}"/>
    <cellStyle name="Normal 9 5 3 2 3 4" xfId="4176" xr:uid="{D9207F92-FB34-45E1-A264-33B03F007ADE}"/>
    <cellStyle name="Normal 9 5 3 2 3 4 2" xfId="5095" xr:uid="{6AA9C71C-867A-46C5-A2F9-61A9F8715FDE}"/>
    <cellStyle name="Normal 9 5 3 2 3 5" xfId="5092" xr:uid="{C3A460D5-BC37-4208-92C6-EA87C2AD3A21}"/>
    <cellStyle name="Normal 9 5 3 2 4" xfId="2456" xr:uid="{6DCB3538-99F4-43CF-810B-2B0C4555D1F3}"/>
    <cellStyle name="Normal 9 5 3 2 4 2" xfId="5096" xr:uid="{88EC5B06-9C48-408D-AD31-F4AD922B8D24}"/>
    <cellStyle name="Normal 9 5 3 2 5" xfId="4177" xr:uid="{2C9EB53C-D64A-4654-AD32-0127708FB197}"/>
    <cellStyle name="Normal 9 5 3 2 5 2" xfId="5097" xr:uid="{2EF37504-3729-4A46-A591-E7951FB2BDE3}"/>
    <cellStyle name="Normal 9 5 3 2 6" xfId="4178" xr:uid="{7A88ED12-F69F-40F5-A0A9-14AAE8F5C80E}"/>
    <cellStyle name="Normal 9 5 3 2 6 2" xfId="5098" xr:uid="{44CF0852-D33C-4676-A8EC-848BE9A6C024}"/>
    <cellStyle name="Normal 9 5 3 2 7" xfId="5086" xr:uid="{24597D9B-B585-4E0A-95C5-863780230162}"/>
    <cellStyle name="Normal 9 5 3 3" xfId="880" xr:uid="{7BD7B3FE-7BD5-4A7D-A876-C815080AE359}"/>
    <cellStyle name="Normal 9 5 3 3 2" xfId="2457" xr:uid="{2A25D19F-FFEE-4DEE-BD1F-E77A01A0B0C9}"/>
    <cellStyle name="Normal 9 5 3 3 2 2" xfId="2458" xr:uid="{4E9BD7B6-790B-44AE-91E9-094C779C9465}"/>
    <cellStyle name="Normal 9 5 3 3 2 2 2" xfId="5101" xr:uid="{86A84CC2-94F0-4030-BCF5-694DCE996E86}"/>
    <cellStyle name="Normal 9 5 3 3 2 3" xfId="4179" xr:uid="{6669325A-BED8-4AC3-AE74-415D97D99F7E}"/>
    <cellStyle name="Normal 9 5 3 3 2 3 2" xfId="5102" xr:uid="{C7E36C63-CF11-4054-9511-A4DA10D466D7}"/>
    <cellStyle name="Normal 9 5 3 3 2 4" xfId="4180" xr:uid="{56877937-B906-48D3-9DFD-D902B65634F3}"/>
    <cellStyle name="Normal 9 5 3 3 2 4 2" xfId="5103" xr:uid="{04470980-E5AF-41B7-80FA-E9D900001A6C}"/>
    <cellStyle name="Normal 9 5 3 3 2 5" xfId="5100" xr:uid="{CFD80240-5720-41D2-B9D4-6B27A453374C}"/>
    <cellStyle name="Normal 9 5 3 3 3" xfId="2459" xr:uid="{ECA5ABB5-EC2B-4673-AB4B-459BD30A8A18}"/>
    <cellStyle name="Normal 9 5 3 3 3 2" xfId="5104" xr:uid="{ECD043BC-B50C-4961-BFF0-2FACE5EBE44A}"/>
    <cellStyle name="Normal 9 5 3 3 4" xfId="4181" xr:uid="{5674A9CE-2382-4E3F-8506-B35536A8A291}"/>
    <cellStyle name="Normal 9 5 3 3 4 2" xfId="5105" xr:uid="{6BEF7C1E-9CEE-4934-9DDF-79133880820E}"/>
    <cellStyle name="Normal 9 5 3 3 5" xfId="4182" xr:uid="{110DBEF2-1784-4AE2-A455-6C284A7883E9}"/>
    <cellStyle name="Normal 9 5 3 3 5 2" xfId="5106" xr:uid="{BD4AB134-C8F2-4D01-8925-9D08726C7376}"/>
    <cellStyle name="Normal 9 5 3 3 6" xfId="5099" xr:uid="{A5C37FD6-4B7E-4FFE-BB09-D421C8E74EE0}"/>
    <cellStyle name="Normal 9 5 3 4" xfId="2460" xr:uid="{B10126FB-FBD6-4E5A-8769-8FA7FC69CD04}"/>
    <cellStyle name="Normal 9 5 3 4 2" xfId="2461" xr:uid="{F282B2B0-6CB3-40AC-B3FD-222448E718B9}"/>
    <cellStyle name="Normal 9 5 3 4 2 2" xfId="5108" xr:uid="{45658CC2-B498-483E-9E69-415BFFEA7AFF}"/>
    <cellStyle name="Normal 9 5 3 4 3" xfId="4183" xr:uid="{48A5A873-E32C-44FA-8788-4E8344B13C92}"/>
    <cellStyle name="Normal 9 5 3 4 3 2" xfId="5109" xr:uid="{6F8A0EFC-5B96-49F0-A241-2E9CCE968164}"/>
    <cellStyle name="Normal 9 5 3 4 4" xfId="4184" xr:uid="{E3535686-7E0D-481F-90F6-964423F114E8}"/>
    <cellStyle name="Normal 9 5 3 4 4 2" xfId="5110" xr:uid="{8EAB9706-CF1F-46A5-9BF4-6CC4629209B4}"/>
    <cellStyle name="Normal 9 5 3 4 5" xfId="5107" xr:uid="{C4666393-4DA6-4854-AFA8-F538C147AA89}"/>
    <cellStyle name="Normal 9 5 3 5" xfId="2462" xr:uid="{17C8CC83-A355-4BE9-8567-F31C2EC3CF03}"/>
    <cellStyle name="Normal 9 5 3 5 2" xfId="4185" xr:uid="{82AE9251-5E82-48CA-9950-4BD14FB6F4DA}"/>
    <cellStyle name="Normal 9 5 3 5 2 2" xfId="5112" xr:uid="{D4D3826E-6F06-46A3-8EF1-2150D5296146}"/>
    <cellStyle name="Normal 9 5 3 5 3" xfId="4186" xr:uid="{EF09A727-25B8-4465-9073-62E8214F670E}"/>
    <cellStyle name="Normal 9 5 3 5 3 2" xfId="5113" xr:uid="{D376C91D-5F5B-4A6F-AE9C-1CABD1E057F7}"/>
    <cellStyle name="Normal 9 5 3 5 4" xfId="4187" xr:uid="{5E5F2BB0-C03C-4AF0-BA43-85B13CF3A672}"/>
    <cellStyle name="Normal 9 5 3 5 4 2" xfId="5114" xr:uid="{441DFBB2-6578-4BC0-AC0A-5DE5F066BD13}"/>
    <cellStyle name="Normal 9 5 3 5 5" xfId="5111" xr:uid="{1DCD53B8-D7F2-433E-9CFB-416637ED9C09}"/>
    <cellStyle name="Normal 9 5 3 6" xfId="4188" xr:uid="{D7062DA4-3CAD-40E9-B2F1-61A44240787B}"/>
    <cellStyle name="Normal 9 5 3 6 2" xfId="5115" xr:uid="{F8B3AF59-C71E-471C-A2A5-1EE6585FA904}"/>
    <cellStyle name="Normal 9 5 3 7" xfId="4189" xr:uid="{B004A162-3555-4133-BA5C-E98F25B59989}"/>
    <cellStyle name="Normal 9 5 3 7 2" xfId="5116" xr:uid="{0F7E1CB1-BFFD-46AD-ADF2-E98312B76309}"/>
    <cellStyle name="Normal 9 5 3 8" xfId="4190" xr:uid="{8CD4F7F0-7E16-46EA-9ECE-453071B54E77}"/>
    <cellStyle name="Normal 9 5 3 8 2" xfId="5117" xr:uid="{F229A8E2-7F6C-44A8-AAAA-D23CE235D3F1}"/>
    <cellStyle name="Normal 9 5 3 9" xfId="5085" xr:uid="{565490D5-C2FF-4C8E-839B-8F144AD76C2A}"/>
    <cellStyle name="Normal 9 5 4" xfId="421" xr:uid="{55B12089-06E5-456A-9349-8838638FFAFC}"/>
    <cellStyle name="Normal 9 5 4 2" xfId="881" xr:uid="{B00233C0-E687-45E7-95B8-2CBBACE4E71B}"/>
    <cellStyle name="Normal 9 5 4 2 2" xfId="882" xr:uid="{31AE048A-D44A-4879-AA00-0F898EFF5B22}"/>
    <cellStyle name="Normal 9 5 4 2 2 2" xfId="2463" xr:uid="{A3978DFA-816C-45F7-BAD1-C5039E099D0F}"/>
    <cellStyle name="Normal 9 5 4 2 2 2 2" xfId="5121" xr:uid="{92D316E5-A22D-4CF9-BB14-D3170D3734A3}"/>
    <cellStyle name="Normal 9 5 4 2 2 3" xfId="4191" xr:uid="{06362B10-083F-4C27-9C2E-0007E92EE0B3}"/>
    <cellStyle name="Normal 9 5 4 2 2 3 2" xfId="5122" xr:uid="{0B3A34B5-F218-4A2A-9E5B-468EC0637FAA}"/>
    <cellStyle name="Normal 9 5 4 2 2 4" xfId="4192" xr:uid="{33843602-D3C5-4260-BD2D-81AF9AEF4478}"/>
    <cellStyle name="Normal 9 5 4 2 2 4 2" xfId="5123" xr:uid="{7A362477-47B0-4339-9D16-A35C4FD5C0D3}"/>
    <cellStyle name="Normal 9 5 4 2 2 5" xfId="5120" xr:uid="{C3725B22-CE26-4AF1-A84E-FE8BE1658FE6}"/>
    <cellStyle name="Normal 9 5 4 2 3" xfId="2464" xr:uid="{FF3D34C0-777F-404C-A0DA-73EB5009A737}"/>
    <cellStyle name="Normal 9 5 4 2 3 2" xfId="5124" xr:uid="{6869AD03-0EE6-4398-9D3A-A811E7F52417}"/>
    <cellStyle name="Normal 9 5 4 2 4" xfId="4193" xr:uid="{ABB61BFE-CD2F-44E4-A74F-FCDC9CDF4387}"/>
    <cellStyle name="Normal 9 5 4 2 4 2" xfId="5125" xr:uid="{51843A04-91EB-4C77-B90E-42793559FF2B}"/>
    <cellStyle name="Normal 9 5 4 2 5" xfId="4194" xr:uid="{0B00FCEA-8AD5-4253-8BF0-E801F9BD2B39}"/>
    <cellStyle name="Normal 9 5 4 2 5 2" xfId="5126" xr:uid="{AC199BF0-0227-4F15-A590-77E174F36CD0}"/>
    <cellStyle name="Normal 9 5 4 2 6" xfId="5119" xr:uid="{372A9F82-11A7-4526-991A-FC737A9A5C4D}"/>
    <cellStyle name="Normal 9 5 4 3" xfId="883" xr:uid="{0E7B1579-4820-4E28-B7AE-7072638CCB24}"/>
    <cellStyle name="Normal 9 5 4 3 2" xfId="2465" xr:uid="{28055AC6-8BA4-424B-B892-AD7874820247}"/>
    <cellStyle name="Normal 9 5 4 3 2 2" xfId="5128" xr:uid="{1946C34A-2ED8-40BF-8535-A6F6DF3039E8}"/>
    <cellStyle name="Normal 9 5 4 3 3" xfId="4195" xr:uid="{04289C7C-5919-4F84-B338-70016DF89E35}"/>
    <cellStyle name="Normal 9 5 4 3 3 2" xfId="5129" xr:uid="{F6FB076D-AABE-4426-A245-BA59EEF3131D}"/>
    <cellStyle name="Normal 9 5 4 3 4" xfId="4196" xr:uid="{F162FAA1-211A-40FD-B16D-13AD32C4D1E5}"/>
    <cellStyle name="Normal 9 5 4 3 4 2" xfId="5130" xr:uid="{27E7AE61-CA1A-462D-8650-F8D5A83C2297}"/>
    <cellStyle name="Normal 9 5 4 3 5" xfId="5127" xr:uid="{2773AFA9-C7CA-4E98-A712-1E82D6E8E213}"/>
    <cellStyle name="Normal 9 5 4 4" xfId="2466" xr:uid="{2D7F04B5-A335-4EBF-BD8D-79B26D343800}"/>
    <cellStyle name="Normal 9 5 4 4 2" xfId="4197" xr:uid="{89DED346-EA9F-437E-9043-4FBED8A31441}"/>
    <cellStyle name="Normal 9 5 4 4 2 2" xfId="5132" xr:uid="{D0A23FF0-E685-405C-B1D7-222C97606901}"/>
    <cellStyle name="Normal 9 5 4 4 3" xfId="4198" xr:uid="{7B353CEE-66A2-4B29-8F91-7BFE5206842B}"/>
    <cellStyle name="Normal 9 5 4 4 3 2" xfId="5133" xr:uid="{362D5857-41FE-44D4-BAE4-D8E097D1EB49}"/>
    <cellStyle name="Normal 9 5 4 4 4" xfId="4199" xr:uid="{78A06339-0331-4D07-B5B0-D61C67D815D1}"/>
    <cellStyle name="Normal 9 5 4 4 4 2" xfId="5134" xr:uid="{2B7A7526-58E3-430E-9A65-A7BD7380CA15}"/>
    <cellStyle name="Normal 9 5 4 4 5" xfId="5131" xr:uid="{E330A591-31A0-4C9A-9071-AEC26E11438F}"/>
    <cellStyle name="Normal 9 5 4 5" xfId="4200" xr:uid="{B596F85F-09D4-4877-A7AF-989AE6C97CE3}"/>
    <cellStyle name="Normal 9 5 4 5 2" xfId="5135" xr:uid="{9B3B24F4-2508-460E-91BC-A9C092F3C70F}"/>
    <cellStyle name="Normal 9 5 4 6" xfId="4201" xr:uid="{E0934FDB-794F-486E-91CE-E4EC5DCEE91B}"/>
    <cellStyle name="Normal 9 5 4 6 2" xfId="5136" xr:uid="{ACDFB755-13F4-4C79-90E4-88FEEACE0B9D}"/>
    <cellStyle name="Normal 9 5 4 7" xfId="4202" xr:uid="{2E81C95B-ADCC-4F03-90D6-7C8BE8E8DF8D}"/>
    <cellStyle name="Normal 9 5 4 7 2" xfId="5137" xr:uid="{03E11536-EF0B-463A-9CEB-CD924FA19EDE}"/>
    <cellStyle name="Normal 9 5 4 8" xfId="5118" xr:uid="{5F5A01E3-DCE7-40E1-BEC3-50C0E51CA3FC}"/>
    <cellStyle name="Normal 9 5 5" xfId="422" xr:uid="{865D6365-68EA-43D4-94BB-B87C42B1F78C}"/>
    <cellStyle name="Normal 9 5 5 2" xfId="884" xr:uid="{5799FAB4-EB99-440B-8AF6-54A9237BFE0A}"/>
    <cellStyle name="Normal 9 5 5 2 2" xfId="2467" xr:uid="{58A74D91-DFE6-45EE-80EF-218BC8B1749A}"/>
    <cellStyle name="Normal 9 5 5 2 2 2" xfId="5140" xr:uid="{E5819D7D-6DC1-481F-BF2F-BCD9263E492F}"/>
    <cellStyle name="Normal 9 5 5 2 3" xfId="4203" xr:uid="{3BB6C251-FD26-4827-80C8-ED84CE33B1FB}"/>
    <cellStyle name="Normal 9 5 5 2 3 2" xfId="5141" xr:uid="{C5739CD1-C50B-4CC7-B1C8-E9B922D17C4D}"/>
    <cellStyle name="Normal 9 5 5 2 4" xfId="4204" xr:uid="{31EB6BFE-A702-4116-B76D-2808201A1661}"/>
    <cellStyle name="Normal 9 5 5 2 4 2" xfId="5142" xr:uid="{11FC72C7-67C8-48A3-B8D6-682120FC0AA4}"/>
    <cellStyle name="Normal 9 5 5 2 5" xfId="5139" xr:uid="{B54C0C11-1B8E-43E9-8402-CA0DE3B7D494}"/>
    <cellStyle name="Normal 9 5 5 3" xfId="2468" xr:uid="{127A5CA4-1BCE-4CBC-B79F-4447CE72F198}"/>
    <cellStyle name="Normal 9 5 5 3 2" xfId="4205" xr:uid="{9E1F33DB-B8A5-4D76-A5C3-D4B062D1FE93}"/>
    <cellStyle name="Normal 9 5 5 3 2 2" xfId="5144" xr:uid="{CCBCA5D6-D1FF-4AF5-8289-738B0A6DC9B1}"/>
    <cellStyle name="Normal 9 5 5 3 3" xfId="4206" xr:uid="{A8622C8D-C480-46B9-8838-8813D337692F}"/>
    <cellStyle name="Normal 9 5 5 3 3 2" xfId="5145" xr:uid="{4CDEAA2F-88E1-4950-BB43-8F67CE1CFACF}"/>
    <cellStyle name="Normal 9 5 5 3 4" xfId="4207" xr:uid="{A58404CA-8B7E-4B01-B806-5636AD426E48}"/>
    <cellStyle name="Normal 9 5 5 3 4 2" xfId="5146" xr:uid="{3984642F-73B0-4C02-825C-1E6379F19C00}"/>
    <cellStyle name="Normal 9 5 5 3 5" xfId="5143" xr:uid="{4416FE30-B9FE-4B09-BC9E-336542315558}"/>
    <cellStyle name="Normal 9 5 5 4" xfId="4208" xr:uid="{53F1E53A-E420-40BD-82BF-1CE890542B4F}"/>
    <cellStyle name="Normal 9 5 5 4 2" xfId="5147" xr:uid="{E273EDAB-59F4-49DF-940E-652AAA61E030}"/>
    <cellStyle name="Normal 9 5 5 5" xfId="4209" xr:uid="{F4024D95-CFA3-4405-8298-EB60257DE7C5}"/>
    <cellStyle name="Normal 9 5 5 5 2" xfId="5148" xr:uid="{500E7A26-89AC-42F1-963F-091AB0611047}"/>
    <cellStyle name="Normal 9 5 5 6" xfId="4210" xr:uid="{9162A893-8822-41F7-B714-AF0B349D2A0D}"/>
    <cellStyle name="Normal 9 5 5 6 2" xfId="5149" xr:uid="{74121541-6AD5-4F6E-A6A0-7E762801CAB3}"/>
    <cellStyle name="Normal 9 5 5 7" xfId="5138" xr:uid="{0EAE9545-4FF6-4E2E-8FDE-C1C4233A24DD}"/>
    <cellStyle name="Normal 9 5 6" xfId="885" xr:uid="{467D9B34-F265-4319-9991-514B8DB80D30}"/>
    <cellStyle name="Normal 9 5 6 2" xfId="2469" xr:uid="{8A4B64C7-03A5-44C7-8BC5-772457D1F638}"/>
    <cellStyle name="Normal 9 5 6 2 2" xfId="4211" xr:uid="{D14A06F8-0945-4597-B8F9-6A77DF5CAAC7}"/>
    <cellStyle name="Normal 9 5 6 2 2 2" xfId="5152" xr:uid="{E7E0673D-2E8F-4B66-B84C-C3FEDDBA8D48}"/>
    <cellStyle name="Normal 9 5 6 2 3" xfId="4212" xr:uid="{670B7ACD-B5ED-4BC7-AAC1-FCBE86BAC187}"/>
    <cellStyle name="Normal 9 5 6 2 3 2" xfId="5153" xr:uid="{5AB8F3F5-62DF-4086-9F92-87F97B8FF68D}"/>
    <cellStyle name="Normal 9 5 6 2 4" xfId="4213" xr:uid="{720A52D8-5CB7-4C84-95F3-334002398080}"/>
    <cellStyle name="Normal 9 5 6 2 4 2" xfId="5154" xr:uid="{6E03F4BE-3F22-4E04-87D6-C26B5D92D305}"/>
    <cellStyle name="Normal 9 5 6 2 5" xfId="5151" xr:uid="{4B893659-DE31-4B18-A56B-6D3B4F04E3F9}"/>
    <cellStyle name="Normal 9 5 6 3" xfId="4214" xr:uid="{E33CE8AE-092B-412B-BA85-A818BBD6AE72}"/>
    <cellStyle name="Normal 9 5 6 3 2" xfId="5155" xr:uid="{819C9745-6525-4B28-B7BC-742D16288B4B}"/>
    <cellStyle name="Normal 9 5 6 4" xfId="4215" xr:uid="{2D3B69D6-816D-4AC6-80B0-110830E6FB0B}"/>
    <cellStyle name="Normal 9 5 6 4 2" xfId="5156" xr:uid="{EE4DE8ED-B5D7-4582-92B0-E3782936EBAC}"/>
    <cellStyle name="Normal 9 5 6 5" xfId="4216" xr:uid="{715441B5-D51E-4121-B827-E973B5F194C0}"/>
    <cellStyle name="Normal 9 5 6 5 2" xfId="5157" xr:uid="{05B361A6-6354-478C-9071-E6949E7117CF}"/>
    <cellStyle name="Normal 9 5 6 6" xfId="5150" xr:uid="{66285EC7-4895-4C95-A877-44A7EDD295BC}"/>
    <cellStyle name="Normal 9 5 7" xfId="2470" xr:uid="{55ED4363-8039-4C12-A634-81A98EF92855}"/>
    <cellStyle name="Normal 9 5 7 2" xfId="4217" xr:uid="{88BDB151-54D5-4D06-9268-E61DA03E108C}"/>
    <cellStyle name="Normal 9 5 7 2 2" xfId="5159" xr:uid="{8E7B2E70-B280-456B-A155-692A98557892}"/>
    <cellStyle name="Normal 9 5 7 3" xfId="4218" xr:uid="{F2D4C72C-ED8E-41A0-9D96-9AEFF469AB17}"/>
    <cellStyle name="Normal 9 5 7 3 2" xfId="5160" xr:uid="{FA4D7ABB-81A0-42A7-A260-C43237D8FDDF}"/>
    <cellStyle name="Normal 9 5 7 4" xfId="4219" xr:uid="{5E0CBDF6-5FC7-4298-B150-9F4903DB3202}"/>
    <cellStyle name="Normal 9 5 7 4 2" xfId="5161" xr:uid="{3D215F28-0B4E-4B51-AA2A-6A054A995C33}"/>
    <cellStyle name="Normal 9 5 7 5" xfId="5158" xr:uid="{72785434-8579-45B5-A5C6-E46B68043B36}"/>
    <cellStyle name="Normal 9 5 8" xfId="4220" xr:uid="{CFEC8949-C951-4439-970E-1C46779EC0FA}"/>
    <cellStyle name="Normal 9 5 8 2" xfId="4221" xr:uid="{3BB5C4F1-DCE9-47FF-B7C3-28D4575B7596}"/>
    <cellStyle name="Normal 9 5 8 2 2" xfId="5163" xr:uid="{04A98C94-2678-4B37-80D9-74314EEE16E2}"/>
    <cellStyle name="Normal 9 5 8 3" xfId="4222" xr:uid="{942EDEF5-B646-40B5-89BA-41469287A033}"/>
    <cellStyle name="Normal 9 5 8 3 2" xfId="5164" xr:uid="{93CE9340-3C6A-4F90-86F3-87141F2BDFE8}"/>
    <cellStyle name="Normal 9 5 8 4" xfId="4223" xr:uid="{5107D10F-DAC1-43A6-94B5-B761CC781EC6}"/>
    <cellStyle name="Normal 9 5 8 4 2" xfId="5165" xr:uid="{4AEAA4A9-7258-498B-B9DD-1175905DA615}"/>
    <cellStyle name="Normal 9 5 8 5" xfId="5162" xr:uid="{9DA37784-6A24-4089-AD7F-9A88808488F2}"/>
    <cellStyle name="Normal 9 5 9" xfId="4224" xr:uid="{C7209BD7-E7F6-4DB2-9F2B-471C35F3A3EE}"/>
    <cellStyle name="Normal 9 5 9 2" xfId="5166" xr:uid="{C2DB01AE-EA4A-48D3-B629-E944BB3C834C}"/>
    <cellStyle name="Normal 9 6" xfId="180" xr:uid="{632070BB-9212-4AE7-A8BA-0BA21AB54152}"/>
    <cellStyle name="Normal 9 6 10" xfId="5167" xr:uid="{6093685C-7EB9-41E4-97B6-DF1482414335}"/>
    <cellStyle name="Normal 9 6 2" xfId="181" xr:uid="{203F2455-C0FD-49E0-AF21-2B6C1D8177D5}"/>
    <cellStyle name="Normal 9 6 2 2" xfId="423" xr:uid="{6792C38A-4B2F-4BE6-B5BB-68585F62A3B7}"/>
    <cellStyle name="Normal 9 6 2 2 2" xfId="886" xr:uid="{8D006429-2DBF-4720-A9B0-C525CBC20929}"/>
    <cellStyle name="Normal 9 6 2 2 2 2" xfId="2471" xr:uid="{5BBC4B3C-3CD1-44B6-94D5-352564465106}"/>
    <cellStyle name="Normal 9 6 2 2 2 2 2" xfId="5171" xr:uid="{C42E0465-3245-4356-813A-5FB686438913}"/>
    <cellStyle name="Normal 9 6 2 2 2 3" xfId="4225" xr:uid="{982BCD6C-347E-47D5-8367-A0DA4FA219F2}"/>
    <cellStyle name="Normal 9 6 2 2 2 3 2" xfId="5172" xr:uid="{FD51B3D2-5FE5-453F-81E6-F698784E3489}"/>
    <cellStyle name="Normal 9 6 2 2 2 4" xfId="4226" xr:uid="{455A3997-DE49-451D-BF7F-FD966AFB90DF}"/>
    <cellStyle name="Normal 9 6 2 2 2 4 2" xfId="5173" xr:uid="{1F3F08C0-2A8F-4A42-92C4-AD8168E80B61}"/>
    <cellStyle name="Normal 9 6 2 2 2 5" xfId="5170" xr:uid="{55941781-EF42-4090-BEBD-9FEBD36B2C50}"/>
    <cellStyle name="Normal 9 6 2 2 3" xfId="2472" xr:uid="{5681F5E5-7FC2-4C78-B6F6-13648FD303EB}"/>
    <cellStyle name="Normal 9 6 2 2 3 2" xfId="4227" xr:uid="{9A28828F-49F0-47C6-850C-B36D94A45C9C}"/>
    <cellStyle name="Normal 9 6 2 2 3 2 2" xfId="5175" xr:uid="{D876C41B-8C81-458A-BF5B-6BA819C30937}"/>
    <cellStyle name="Normal 9 6 2 2 3 3" xfId="4228" xr:uid="{6A6F1961-2DD0-41C2-8FEA-27AF7ED866AC}"/>
    <cellStyle name="Normal 9 6 2 2 3 3 2" xfId="5176" xr:uid="{C4CF1C0B-F0CA-427E-AE14-F93B606E4D0C}"/>
    <cellStyle name="Normal 9 6 2 2 3 4" xfId="4229" xr:uid="{323FBED4-992F-4662-BB50-856C39BEE9CE}"/>
    <cellStyle name="Normal 9 6 2 2 3 4 2" xfId="5177" xr:uid="{0F6E3860-EF5A-47D1-9CC3-EC07FE31E25D}"/>
    <cellStyle name="Normal 9 6 2 2 3 5" xfId="5174" xr:uid="{C658C436-7406-4ACF-8092-E929C3D17492}"/>
    <cellStyle name="Normal 9 6 2 2 4" xfId="4230" xr:uid="{3EC88493-EE49-4173-B7BB-BEA85BF5E349}"/>
    <cellStyle name="Normal 9 6 2 2 4 2" xfId="5178" xr:uid="{516A45C6-7920-4210-8331-A7B43B09A81E}"/>
    <cellStyle name="Normal 9 6 2 2 5" xfId="4231" xr:uid="{D7270911-D1D4-4DE5-AF84-D3F482E75B28}"/>
    <cellStyle name="Normal 9 6 2 2 5 2" xfId="5179" xr:uid="{759774F3-0FEB-4679-B0F2-7A7201F133DF}"/>
    <cellStyle name="Normal 9 6 2 2 6" xfId="4232" xr:uid="{B6DE5534-78AA-41C5-A8D6-880BF024B99D}"/>
    <cellStyle name="Normal 9 6 2 2 6 2" xfId="5180" xr:uid="{2A76CD28-69E4-4168-AF0A-58B830DC6076}"/>
    <cellStyle name="Normal 9 6 2 2 7" xfId="5169" xr:uid="{4C619F6E-1640-4A80-BEE5-5E702B8D8BDE}"/>
    <cellStyle name="Normal 9 6 2 3" xfId="887" xr:uid="{E3303F81-019E-483D-8CA7-36E9E62696ED}"/>
    <cellStyle name="Normal 9 6 2 3 2" xfId="2473" xr:uid="{BDFF2897-5680-4EC0-B519-3FFC0B26D06F}"/>
    <cellStyle name="Normal 9 6 2 3 2 2" xfId="4233" xr:uid="{DBE9352E-396A-4785-8F71-C5E5868748BF}"/>
    <cellStyle name="Normal 9 6 2 3 2 2 2" xfId="5183" xr:uid="{65707816-E2A7-4DC9-A4C1-308CA174F4E1}"/>
    <cellStyle name="Normal 9 6 2 3 2 3" xfId="4234" xr:uid="{72772D1B-7AAB-4B91-AFBB-270DA6BB6A3D}"/>
    <cellStyle name="Normal 9 6 2 3 2 3 2" xfId="5184" xr:uid="{E5C6A319-97F3-4482-B72D-E3CE4AF59319}"/>
    <cellStyle name="Normal 9 6 2 3 2 4" xfId="4235" xr:uid="{04177EBE-02F5-4E51-B4D3-1B36A4A37F61}"/>
    <cellStyle name="Normal 9 6 2 3 2 4 2" xfId="5185" xr:uid="{344BB39B-038B-46A6-A06D-0362F81B9059}"/>
    <cellStyle name="Normal 9 6 2 3 2 5" xfId="5182" xr:uid="{0FCFEB1A-1703-485F-9745-9F402427A8C3}"/>
    <cellStyle name="Normal 9 6 2 3 3" xfId="4236" xr:uid="{6D046AC4-9321-4A48-BD4A-C05F84E85D7F}"/>
    <cellStyle name="Normal 9 6 2 3 3 2" xfId="5186" xr:uid="{C590FF81-3D2B-4006-BC2E-319DA72EAFBA}"/>
    <cellStyle name="Normal 9 6 2 3 4" xfId="4237" xr:uid="{D62F900C-5F4A-4586-9A52-84A475913918}"/>
    <cellStyle name="Normal 9 6 2 3 4 2" xfId="5187" xr:uid="{61533814-A405-41E2-BD32-CFD157558375}"/>
    <cellStyle name="Normal 9 6 2 3 5" xfId="4238" xr:uid="{17893A84-9D2B-4104-9965-0D8B9011F28F}"/>
    <cellStyle name="Normal 9 6 2 3 5 2" xfId="5188" xr:uid="{36C6F2CC-C63D-45F2-9E2A-302FF9D7BA19}"/>
    <cellStyle name="Normal 9 6 2 3 6" xfId="5181" xr:uid="{B10B9050-C32B-4DD2-962E-889D1BA6ADDA}"/>
    <cellStyle name="Normal 9 6 2 4" xfId="2474" xr:uid="{75BEA0B8-95AA-48F8-ACB4-1B3103F35F27}"/>
    <cellStyle name="Normal 9 6 2 4 2" xfId="4239" xr:uid="{C72D811C-944A-4FE3-BF03-8923062D8BB1}"/>
    <cellStyle name="Normal 9 6 2 4 2 2" xfId="5190" xr:uid="{98A8DEDB-316C-4FB9-BDAF-473E4DB9E6F0}"/>
    <cellStyle name="Normal 9 6 2 4 3" xfId="4240" xr:uid="{1767C339-8B08-497D-8B8D-CEF49044818B}"/>
    <cellStyle name="Normal 9 6 2 4 3 2" xfId="5191" xr:uid="{1332882E-5FFF-4D58-8B73-FFB6C014FE90}"/>
    <cellStyle name="Normal 9 6 2 4 4" xfId="4241" xr:uid="{286B2F47-C055-4C9E-B6FD-46057F83279F}"/>
    <cellStyle name="Normal 9 6 2 4 4 2" xfId="5192" xr:uid="{84151C93-4D83-4FFC-906D-C1C0E088538C}"/>
    <cellStyle name="Normal 9 6 2 4 5" xfId="5189" xr:uid="{0BF62008-8874-4D71-9E35-DA15B56FFC77}"/>
    <cellStyle name="Normal 9 6 2 5" xfId="4242" xr:uid="{0B40F3A7-BAB9-4D89-9F0F-B1F2E36E31E4}"/>
    <cellStyle name="Normal 9 6 2 5 2" xfId="4243" xr:uid="{0A4172BB-3AD2-456C-BA49-B379BDA46105}"/>
    <cellStyle name="Normal 9 6 2 5 2 2" xfId="5194" xr:uid="{1C41717A-43C8-4DEF-9942-8DE6EF53C2BF}"/>
    <cellStyle name="Normal 9 6 2 5 3" xfId="4244" xr:uid="{792B8569-7827-4DED-8261-EADBAB6CDAD8}"/>
    <cellStyle name="Normal 9 6 2 5 3 2" xfId="5195" xr:uid="{5EEDB056-C40F-4F19-8F33-62B303D42226}"/>
    <cellStyle name="Normal 9 6 2 5 4" xfId="4245" xr:uid="{B21C77AB-FF24-4571-BA47-F4CCC14F5A8F}"/>
    <cellStyle name="Normal 9 6 2 5 4 2" xfId="5196" xr:uid="{15E444B8-F90E-4532-ABE5-63C6D2E933A5}"/>
    <cellStyle name="Normal 9 6 2 5 5" xfId="5193" xr:uid="{AD293F71-3F5A-4CDE-B610-DCC243189FF9}"/>
    <cellStyle name="Normal 9 6 2 6" xfId="4246" xr:uid="{5BFE5C28-CB60-478E-BF8C-1C8E6FF1B923}"/>
    <cellStyle name="Normal 9 6 2 6 2" xfId="5197" xr:uid="{D30AD482-6569-4964-A6C3-490577EA0B2B}"/>
    <cellStyle name="Normal 9 6 2 7" xfId="4247" xr:uid="{45D4EE0C-3C13-45D8-9AB8-2910ADD02F32}"/>
    <cellStyle name="Normal 9 6 2 7 2" xfId="5198" xr:uid="{31FB21B8-9495-4DA9-8DEC-652E903F59DA}"/>
    <cellStyle name="Normal 9 6 2 8" xfId="4248" xr:uid="{F6128E7B-9FA9-461F-8502-D30D0572D3D9}"/>
    <cellStyle name="Normal 9 6 2 8 2" xfId="5199" xr:uid="{2387F8BC-1B7C-4705-8FF8-F0AFF794E524}"/>
    <cellStyle name="Normal 9 6 2 9" xfId="5168" xr:uid="{B2188E6D-1F5F-46B8-ADA7-AFD32B574E3F}"/>
    <cellStyle name="Normal 9 6 3" xfId="424" xr:uid="{0519478E-D5CE-484D-AFF7-BB44825CE886}"/>
    <cellStyle name="Normal 9 6 3 2" xfId="888" xr:uid="{E688A796-710A-4065-A4F6-C0D9DCCD491A}"/>
    <cellStyle name="Normal 9 6 3 2 2" xfId="889" xr:uid="{F001DE4F-494F-4B41-BAA2-7B7283B80407}"/>
    <cellStyle name="Normal 9 6 3 2 2 2" xfId="5202" xr:uid="{D0ED7C17-BCFD-4580-A980-E4DEF2C10E18}"/>
    <cellStyle name="Normal 9 6 3 2 3" xfId="4249" xr:uid="{9F7251A4-65F5-4419-B025-8C834384FDFD}"/>
    <cellStyle name="Normal 9 6 3 2 3 2" xfId="5203" xr:uid="{0B748069-7DC3-467A-9E92-0F908A07EB0D}"/>
    <cellStyle name="Normal 9 6 3 2 4" xfId="4250" xr:uid="{32D271DD-3CC6-4C1D-9471-8E0BA2BE2EF6}"/>
    <cellStyle name="Normal 9 6 3 2 4 2" xfId="5204" xr:uid="{ED2DD820-AB9C-4296-AA12-5F42EC1BA8A2}"/>
    <cellStyle name="Normal 9 6 3 2 5" xfId="5201" xr:uid="{B2D5AE62-2409-4419-A3B6-FF227F695902}"/>
    <cellStyle name="Normal 9 6 3 3" xfId="890" xr:uid="{84C3A732-9AC6-4D0A-BF17-39980BF1016E}"/>
    <cellStyle name="Normal 9 6 3 3 2" xfId="4251" xr:uid="{47EE4D62-277E-4FB7-89D3-9A2D500F7B61}"/>
    <cellStyle name="Normal 9 6 3 3 2 2" xfId="5206" xr:uid="{4CC788C9-516B-48D1-9323-3C5310D73756}"/>
    <cellStyle name="Normal 9 6 3 3 3" xfId="4252" xr:uid="{D524C533-16F0-405B-9510-D5DCE59BE8FA}"/>
    <cellStyle name="Normal 9 6 3 3 3 2" xfId="5207" xr:uid="{4E0D9C25-6B10-48F0-A5D6-6D3E0FC2ED5C}"/>
    <cellStyle name="Normal 9 6 3 3 4" xfId="4253" xr:uid="{BF9E0AF0-A57A-49EC-BD44-BE2875054105}"/>
    <cellStyle name="Normal 9 6 3 3 4 2" xfId="5208" xr:uid="{A09A5C10-3251-45A0-ADBE-3AE25D6431BF}"/>
    <cellStyle name="Normal 9 6 3 3 5" xfId="5205" xr:uid="{F5FF0C79-E6FE-45FC-BD96-1A4C11F77A53}"/>
    <cellStyle name="Normal 9 6 3 4" xfId="4254" xr:uid="{503887CF-C634-4078-A120-37A0B0845CD6}"/>
    <cellStyle name="Normal 9 6 3 4 2" xfId="5209" xr:uid="{DFC9F48F-AB13-4459-B06E-B94DF0EFE46E}"/>
    <cellStyle name="Normal 9 6 3 5" xfId="4255" xr:uid="{24543613-AE2C-4C1F-BD71-C24B0F7A7E89}"/>
    <cellStyle name="Normal 9 6 3 5 2" xfId="5210" xr:uid="{8B36B696-F416-4CA0-B664-BCCEA2956557}"/>
    <cellStyle name="Normal 9 6 3 6" xfId="4256" xr:uid="{B4C3ADBC-5A39-43F3-ACA2-FC6DCBAA514D}"/>
    <cellStyle name="Normal 9 6 3 6 2" xfId="5211" xr:uid="{118E7773-F13E-4E88-9444-AB2B32DE83EF}"/>
    <cellStyle name="Normal 9 6 3 7" xfId="5200" xr:uid="{E852425F-2DD8-4DB6-9109-86D34EBE77C4}"/>
    <cellStyle name="Normal 9 6 4" xfId="425" xr:uid="{1DB25814-2554-4D20-ADEC-EE4D26452BC0}"/>
    <cellStyle name="Normal 9 6 4 2" xfId="891" xr:uid="{A315C045-6DC1-4DC9-89AD-FA3D78AD7B53}"/>
    <cellStyle name="Normal 9 6 4 2 2" xfId="4257" xr:uid="{9D49D1F4-4BAC-418B-B1F4-F4B0119E221A}"/>
    <cellStyle name="Normal 9 6 4 2 2 2" xfId="5214" xr:uid="{6A5822B7-E922-4323-BF1C-B18F52C19C4F}"/>
    <cellStyle name="Normal 9 6 4 2 3" xfId="4258" xr:uid="{3489B4A3-CFBE-4FB8-9483-47C45A81F2F2}"/>
    <cellStyle name="Normal 9 6 4 2 3 2" xfId="5215" xr:uid="{51444DFB-825E-4883-910A-6EC403107356}"/>
    <cellStyle name="Normal 9 6 4 2 4" xfId="4259" xr:uid="{452FF19C-D77E-437B-BE8D-AFE0F13B56F1}"/>
    <cellStyle name="Normal 9 6 4 2 4 2" xfId="5216" xr:uid="{9CF73D04-445D-4765-994B-256B918E8A60}"/>
    <cellStyle name="Normal 9 6 4 2 5" xfId="5213" xr:uid="{03A3C36B-EE8C-405D-93A9-842971298443}"/>
    <cellStyle name="Normal 9 6 4 3" xfId="4260" xr:uid="{8C05A76F-38E1-49D8-AA24-066E37EB9C7C}"/>
    <cellStyle name="Normal 9 6 4 3 2" xfId="5217" xr:uid="{14013AB2-A3B1-4F7F-AD93-C9A1ED62481A}"/>
    <cellStyle name="Normal 9 6 4 4" xfId="4261" xr:uid="{48A95A71-F58F-461F-8240-0F2BE22DCF15}"/>
    <cellStyle name="Normal 9 6 4 4 2" xfId="5218" xr:uid="{23B9B78F-EAEA-4F38-BA43-96DE997E4EB2}"/>
    <cellStyle name="Normal 9 6 4 5" xfId="4262" xr:uid="{3F13A05C-78D7-43A5-84F2-DFBCB977ACD1}"/>
    <cellStyle name="Normal 9 6 4 5 2" xfId="5219" xr:uid="{1602A3FE-2233-4257-8D3B-80026C6CF754}"/>
    <cellStyle name="Normal 9 6 4 6" xfId="5212" xr:uid="{E2484FD4-4094-4C69-973A-CCBD93F3E65D}"/>
    <cellStyle name="Normal 9 6 5" xfId="892" xr:uid="{B240E64B-8BE7-4487-A5D6-68E5FD79D89F}"/>
    <cellStyle name="Normal 9 6 5 2" xfId="4263" xr:uid="{4F892282-F3DF-472C-ABD1-E091150A88B2}"/>
    <cellStyle name="Normal 9 6 5 2 2" xfId="5221" xr:uid="{FF86AFB4-47FB-4D67-BC55-49ABCDE37C72}"/>
    <cellStyle name="Normal 9 6 5 3" xfId="4264" xr:uid="{DDFD3B44-AC31-49F7-87E1-64CDA78F470D}"/>
    <cellStyle name="Normal 9 6 5 3 2" xfId="5222" xr:uid="{39198ECE-4210-499E-A3FE-5C787900C221}"/>
    <cellStyle name="Normal 9 6 5 4" xfId="4265" xr:uid="{8EBCFBDA-838C-4F76-8E3E-00834B1DD9BC}"/>
    <cellStyle name="Normal 9 6 5 4 2" xfId="5223" xr:uid="{41CEADA9-46E0-415F-BFAE-6C20108380CC}"/>
    <cellStyle name="Normal 9 6 5 5" xfId="5220" xr:uid="{3999DF7F-708E-47F8-913B-1378B63C9EF9}"/>
    <cellStyle name="Normal 9 6 6" xfId="4266" xr:uid="{D7496062-9478-41FB-843C-96C2EE03DEB5}"/>
    <cellStyle name="Normal 9 6 6 2" xfId="4267" xr:uid="{31BC9C81-DB4A-4642-B22B-0C770979E094}"/>
    <cellStyle name="Normal 9 6 6 2 2" xfId="5225" xr:uid="{F4EFA668-73C5-4F73-B4F7-95011BD4442B}"/>
    <cellStyle name="Normal 9 6 6 3" xfId="4268" xr:uid="{C2EADF13-A15A-4A54-813D-AC03F00D7EDA}"/>
    <cellStyle name="Normal 9 6 6 3 2" xfId="5226" xr:uid="{6DEBC688-1314-477D-AAA3-C8B5A6490A5D}"/>
    <cellStyle name="Normal 9 6 6 4" xfId="4269" xr:uid="{E2FE94E9-F84C-49BB-B4A2-EC14DD307D8C}"/>
    <cellStyle name="Normal 9 6 6 4 2" xfId="5227" xr:uid="{F399CD5F-C683-4E9C-B8B2-2ABE5123BC03}"/>
    <cellStyle name="Normal 9 6 6 5" xfId="5224" xr:uid="{E6952921-0EA7-42F5-A73A-F8503A4C1D9C}"/>
    <cellStyle name="Normal 9 6 7" xfId="4270" xr:uid="{30B1AFB1-6535-49D6-BD75-F1578C474A0A}"/>
    <cellStyle name="Normal 9 6 7 2" xfId="5228" xr:uid="{00652093-8AAD-48F2-B0A3-870BA49356C3}"/>
    <cellStyle name="Normal 9 6 8" xfId="4271" xr:uid="{4324F30F-29E2-49DC-AB90-199CE69D6C69}"/>
    <cellStyle name="Normal 9 6 8 2" xfId="5229" xr:uid="{E4355917-A1C0-478A-866E-AE9C2B0D9F48}"/>
    <cellStyle name="Normal 9 6 9" xfId="4272" xr:uid="{8C01F7FD-F17D-4E1A-BB8E-BB29AF1CA77B}"/>
    <cellStyle name="Normal 9 6 9 2" xfId="5230" xr:uid="{59A03EE3-4030-4D1D-AB31-64F274500211}"/>
    <cellStyle name="Normal 9 7" xfId="182" xr:uid="{3365233F-AC6A-4AC0-B1D6-BB6BB2DE60D2}"/>
    <cellStyle name="Normal 9 7 2" xfId="426" xr:uid="{A721ADCE-E5EC-489E-A36A-9741D83323CF}"/>
    <cellStyle name="Normal 9 7 2 2" xfId="893" xr:uid="{666BD218-F221-40BD-AF0D-69FF49F93327}"/>
    <cellStyle name="Normal 9 7 2 2 2" xfId="2475" xr:uid="{A33BDE5D-24BC-4555-9CE8-0024DE9FACDF}"/>
    <cellStyle name="Normal 9 7 2 2 2 2" xfId="2476" xr:uid="{92F9C5FD-613A-448D-8ED6-BAC30CEAC663}"/>
    <cellStyle name="Normal 9 7 2 2 2 2 2" xfId="5235" xr:uid="{84296AD7-4DBF-40F3-ACFB-8489EDC40233}"/>
    <cellStyle name="Normal 9 7 2 2 2 3" xfId="5234" xr:uid="{F0203D08-5C69-438C-8A6A-81CF58B3C70F}"/>
    <cellStyle name="Normal 9 7 2 2 3" xfId="2477" xr:uid="{5904C135-3A51-4A80-AF1A-4CB3F868BBF7}"/>
    <cellStyle name="Normal 9 7 2 2 3 2" xfId="5236" xr:uid="{FB4C3A93-9A37-465F-A7B9-B7715305015D}"/>
    <cellStyle name="Normal 9 7 2 2 4" xfId="4273" xr:uid="{6F9CAADF-7235-4776-BE62-517CC62ED785}"/>
    <cellStyle name="Normal 9 7 2 2 4 2" xfId="5237" xr:uid="{33871EEB-208F-4CCB-914C-2AC4F47ECAA5}"/>
    <cellStyle name="Normal 9 7 2 2 5" xfId="5233" xr:uid="{82DA3068-0DF9-422F-9F83-3789DF21A00A}"/>
    <cellStyle name="Normal 9 7 2 3" xfId="2478" xr:uid="{5B804FAB-2A0A-4869-897F-743AF2DDCAB7}"/>
    <cellStyle name="Normal 9 7 2 3 2" xfId="2479" xr:uid="{29A891E6-6CBD-484B-9061-3C0EB93B69DE}"/>
    <cellStyle name="Normal 9 7 2 3 2 2" xfId="5239" xr:uid="{65EC6C48-190E-43B2-896E-9217EC16CD5E}"/>
    <cellStyle name="Normal 9 7 2 3 3" xfId="4274" xr:uid="{32F6BECC-ABF9-4BE3-9E35-2B8AE2AC5310}"/>
    <cellStyle name="Normal 9 7 2 3 3 2" xfId="5240" xr:uid="{A95F2D9B-9B5F-4C6A-B914-EE6E05690807}"/>
    <cellStyle name="Normal 9 7 2 3 4" xfId="4275" xr:uid="{B4E646E9-1527-4843-AB62-C12097184B0C}"/>
    <cellStyle name="Normal 9 7 2 3 4 2" xfId="5241" xr:uid="{88331BE1-41AD-4FA7-B7EC-36A907748B2E}"/>
    <cellStyle name="Normal 9 7 2 3 5" xfId="5238" xr:uid="{7C68B353-4510-44BF-B440-44D36120E461}"/>
    <cellStyle name="Normal 9 7 2 4" xfId="2480" xr:uid="{38E6613E-BC13-4555-A815-8051841AB5AB}"/>
    <cellStyle name="Normal 9 7 2 4 2" xfId="5242" xr:uid="{CF1ED076-D032-44E6-9865-A64DCBCE3B8B}"/>
    <cellStyle name="Normal 9 7 2 5" xfId="4276" xr:uid="{040D6D1D-8180-4C75-A1A6-D514E77C4AE6}"/>
    <cellStyle name="Normal 9 7 2 5 2" xfId="5243" xr:uid="{F572B2F6-F751-41DF-9772-1B24D1124096}"/>
    <cellStyle name="Normal 9 7 2 6" xfId="4277" xr:uid="{319F463B-535A-4C5D-8B23-9FF18DC63676}"/>
    <cellStyle name="Normal 9 7 2 6 2" xfId="5244" xr:uid="{5552D5E5-29B7-44DC-B52A-D609BA8DA973}"/>
    <cellStyle name="Normal 9 7 2 7" xfId="5232" xr:uid="{5017F22D-BE4A-463F-A073-DA62643AA5BE}"/>
    <cellStyle name="Normal 9 7 3" xfId="894" xr:uid="{7035C61F-F3FB-4D57-A196-C7DA65EF00F8}"/>
    <cellStyle name="Normal 9 7 3 2" xfId="2481" xr:uid="{59B9ED98-7F8A-4646-B291-2BFFA05D12E5}"/>
    <cellStyle name="Normal 9 7 3 2 2" xfId="2482" xr:uid="{153CB672-418D-4160-A246-90296860942B}"/>
    <cellStyle name="Normal 9 7 3 2 2 2" xfId="5247" xr:uid="{F68F6B26-23FF-423F-BDE9-A2A3CA572680}"/>
    <cellStyle name="Normal 9 7 3 2 3" xfId="4278" xr:uid="{70848DA1-4F4E-436C-8AFC-5B139B62B07E}"/>
    <cellStyle name="Normal 9 7 3 2 3 2" xfId="5248" xr:uid="{FF6D9FBF-F6EB-4198-B583-C3BB1D8A49F7}"/>
    <cellStyle name="Normal 9 7 3 2 4" xfId="4279" xr:uid="{5F1914B9-FE1D-4559-874C-82904EE334CA}"/>
    <cellStyle name="Normal 9 7 3 2 4 2" xfId="5249" xr:uid="{0FB2B194-BEDB-4432-95C5-640A9E5F69CE}"/>
    <cellStyle name="Normal 9 7 3 2 5" xfId="5246" xr:uid="{9F03C00A-8C47-4431-8F4F-0C99244A8638}"/>
    <cellStyle name="Normal 9 7 3 3" xfId="2483" xr:uid="{C6368320-D2C5-41FA-ABA9-39AD6642C89A}"/>
    <cellStyle name="Normal 9 7 3 3 2" xfId="5250" xr:uid="{3F25F70D-B0FB-4ABA-9C6E-C0362141B2A2}"/>
    <cellStyle name="Normal 9 7 3 4" xfId="4280" xr:uid="{3DF545CD-4FF5-4D39-9362-BDDC7E1F73A0}"/>
    <cellStyle name="Normal 9 7 3 4 2" xfId="5251" xr:uid="{6A18FA65-9723-466D-9385-65F7735F4386}"/>
    <cellStyle name="Normal 9 7 3 5" xfId="4281" xr:uid="{5B4F06F6-508C-402B-8011-6D8A5474A9E5}"/>
    <cellStyle name="Normal 9 7 3 5 2" xfId="5252" xr:uid="{4D8EF3FF-B52B-4DEF-8AEC-E06DB227185E}"/>
    <cellStyle name="Normal 9 7 3 6" xfId="5245" xr:uid="{84651178-7A0A-4F80-B2D6-AAD96A24516B}"/>
    <cellStyle name="Normal 9 7 4" xfId="2484" xr:uid="{A3B0CE4C-FDB5-4481-98E0-07D34326AD23}"/>
    <cellStyle name="Normal 9 7 4 2" xfId="2485" xr:uid="{6D474531-4676-41A4-B990-31235AF54768}"/>
    <cellStyle name="Normal 9 7 4 2 2" xfId="5254" xr:uid="{88E8AF53-6D25-424A-90F3-BC45A58F09BD}"/>
    <cellStyle name="Normal 9 7 4 3" xfId="4282" xr:uid="{DA3C627C-2959-45EB-8999-4D756ADE0C59}"/>
    <cellStyle name="Normal 9 7 4 3 2" xfId="5255" xr:uid="{17635BC4-9BE5-42A1-89B0-16BBB65B8495}"/>
    <cellStyle name="Normal 9 7 4 4" xfId="4283" xr:uid="{5AA2C69B-7688-40D9-9169-C908FB947DDF}"/>
    <cellStyle name="Normal 9 7 4 4 2" xfId="5256" xr:uid="{20E783AD-7C91-4109-921D-A64897706098}"/>
    <cellStyle name="Normal 9 7 4 5" xfId="5253" xr:uid="{02768B57-E0EB-421E-A1BA-28DEA345CDDB}"/>
    <cellStyle name="Normal 9 7 5" xfId="2486" xr:uid="{BB0ED3FC-0E88-4B35-939D-A9A0400CEFFD}"/>
    <cellStyle name="Normal 9 7 5 2" xfId="4284" xr:uid="{FD9A202F-9BEF-4829-884F-534B999149E7}"/>
    <cellStyle name="Normal 9 7 5 2 2" xfId="5258" xr:uid="{AA2733ED-A01D-40AB-B693-ED5862DCA5D0}"/>
    <cellStyle name="Normal 9 7 5 3" xfId="4285" xr:uid="{FC906623-F0B1-46BE-85D5-A81C1E542F3E}"/>
    <cellStyle name="Normal 9 7 5 3 2" xfId="5259" xr:uid="{0A6722DB-AD3F-4202-808A-A5CF2FC49668}"/>
    <cellStyle name="Normal 9 7 5 4" xfId="4286" xr:uid="{3451C337-AD26-4EDC-8F5D-BBE0551041A9}"/>
    <cellStyle name="Normal 9 7 5 4 2" xfId="5260" xr:uid="{6276D591-1DC6-49FB-B768-539D077C51D6}"/>
    <cellStyle name="Normal 9 7 5 5" xfId="5257" xr:uid="{D9889126-A5CF-494C-AFBE-7E02875778E9}"/>
    <cellStyle name="Normal 9 7 6" xfId="4287" xr:uid="{83988CCB-7F51-4291-8A83-AB3F56D227FC}"/>
    <cellStyle name="Normal 9 7 6 2" xfId="5261" xr:uid="{A7BE648D-1973-46CA-9020-1B8F906C4C4C}"/>
    <cellStyle name="Normal 9 7 7" xfId="4288" xr:uid="{77C740B1-3C15-43EC-BF82-8AEF30B03092}"/>
    <cellStyle name="Normal 9 7 7 2" xfId="5262" xr:uid="{962A4B51-26C8-4C26-9410-F9602CCE361C}"/>
    <cellStyle name="Normal 9 7 8" xfId="4289" xr:uid="{C92666BE-53E6-4891-B895-E5688CD00F07}"/>
    <cellStyle name="Normal 9 7 8 2" xfId="5263" xr:uid="{6151D881-5624-4028-AD63-514D0FF430D3}"/>
    <cellStyle name="Normal 9 7 9" xfId="5231" xr:uid="{8573AD12-7709-4233-A953-E284A463A291}"/>
    <cellStyle name="Normal 9 8" xfId="427" xr:uid="{F2887E57-C73B-4E47-BDF0-F1A8FCB83945}"/>
    <cellStyle name="Normal 9 8 2" xfId="895" xr:uid="{989DEDDE-E8CC-4652-90E5-31F6FCE6731B}"/>
    <cellStyle name="Normal 9 8 2 2" xfId="896" xr:uid="{B114DD1C-D905-43F7-BCF6-E2921CEA29DB}"/>
    <cellStyle name="Normal 9 8 2 2 2" xfId="2487" xr:uid="{87D541AF-B08B-44BA-8EEC-D5A7C585E818}"/>
    <cellStyle name="Normal 9 8 2 2 2 2" xfId="5267" xr:uid="{078A8D69-2049-422D-BCD0-87B094652AAF}"/>
    <cellStyle name="Normal 9 8 2 2 3" xfId="4290" xr:uid="{D28955F3-1858-444A-ACDF-E816E6EAEE48}"/>
    <cellStyle name="Normal 9 8 2 2 3 2" xfId="5268" xr:uid="{F3A1C979-842F-4EBD-A69A-1D920AB1E393}"/>
    <cellStyle name="Normal 9 8 2 2 4" xfId="4291" xr:uid="{A502FF52-DC92-43D3-8BD0-09F88BD1D0DA}"/>
    <cellStyle name="Normal 9 8 2 2 4 2" xfId="5269" xr:uid="{CFDF78C6-2B7F-43AA-AAE3-55E82EF8EB12}"/>
    <cellStyle name="Normal 9 8 2 2 5" xfId="5266" xr:uid="{5B33C08D-B034-400C-A874-12B04DC25AD8}"/>
    <cellStyle name="Normal 9 8 2 3" xfId="2488" xr:uid="{E1AB6D74-ADEB-4625-8F8A-B977B534B9A7}"/>
    <cellStyle name="Normal 9 8 2 3 2" xfId="5270" xr:uid="{3968D770-2C46-4797-871B-FB18F3C3869D}"/>
    <cellStyle name="Normal 9 8 2 4" xfId="4292" xr:uid="{1708C634-7164-4688-8D03-6E2129A7CCF7}"/>
    <cellStyle name="Normal 9 8 2 4 2" xfId="5271" xr:uid="{6AA2542A-26A0-46FF-90DE-3B0668BC9334}"/>
    <cellStyle name="Normal 9 8 2 5" xfId="4293" xr:uid="{1370AE54-43CB-41D1-BD24-4A50CF5CE5A8}"/>
    <cellStyle name="Normal 9 8 2 5 2" xfId="5272" xr:uid="{5C35BB8E-2213-4CD3-B9A1-FEB0E7B8ADA5}"/>
    <cellStyle name="Normal 9 8 2 6" xfId="5265" xr:uid="{5D43BD09-CB51-4687-8173-95DB1976E578}"/>
    <cellStyle name="Normal 9 8 3" xfId="897" xr:uid="{EEFC3D7C-3E4E-41BA-A21F-1D08487E98FB}"/>
    <cellStyle name="Normal 9 8 3 2" xfId="2489" xr:uid="{C8445451-3E9D-41B0-9E84-42618D302167}"/>
    <cellStyle name="Normal 9 8 3 2 2" xfId="5274" xr:uid="{0F618F99-BDFF-4950-88BE-FFB69C7CE336}"/>
    <cellStyle name="Normal 9 8 3 3" xfId="4294" xr:uid="{24DF979E-2FD7-4B3A-A43A-F437F66ADF67}"/>
    <cellStyle name="Normal 9 8 3 3 2" xfId="5275" xr:uid="{E606040E-47C2-47B8-9FDE-E4FDD2300F40}"/>
    <cellStyle name="Normal 9 8 3 4" xfId="4295" xr:uid="{212C8370-BD82-4CA0-A3A9-B1C37B0B7690}"/>
    <cellStyle name="Normal 9 8 3 4 2" xfId="5276" xr:uid="{4EFC7F96-7462-4D0A-A9CE-0B45936F9E65}"/>
    <cellStyle name="Normal 9 8 3 5" xfId="5273" xr:uid="{CCAC5332-9726-4195-8DEC-2337A235C5B5}"/>
    <cellStyle name="Normal 9 8 4" xfId="2490" xr:uid="{6C8D95CF-1E4F-42EF-9C28-F786A635AC3D}"/>
    <cellStyle name="Normal 9 8 4 2" xfId="4296" xr:uid="{D6D9E7C3-79BF-4A23-B2F4-6E98C8519AAB}"/>
    <cellStyle name="Normal 9 8 4 2 2" xfId="5278" xr:uid="{2BA08692-0BDD-4FC6-A54D-32EBC23DBC7A}"/>
    <cellStyle name="Normal 9 8 4 3" xfId="4297" xr:uid="{983BD601-3449-4C5F-801E-5F5D89CC0CA6}"/>
    <cellStyle name="Normal 9 8 4 3 2" xfId="5279" xr:uid="{2B8AB2E9-D616-412D-86F0-BD169531339A}"/>
    <cellStyle name="Normal 9 8 4 4" xfId="4298" xr:uid="{D43D9E24-EEEE-4F1A-9759-35EB2A95DA18}"/>
    <cellStyle name="Normal 9 8 4 4 2" xfId="5280" xr:uid="{82DAE4B7-4918-4C82-9B3D-1AD0F59AF505}"/>
    <cellStyle name="Normal 9 8 4 5" xfId="5277" xr:uid="{3B21ABB0-34F0-4004-992B-429502665F10}"/>
    <cellStyle name="Normal 9 8 5" xfId="4299" xr:uid="{F813D0F1-E47F-44E6-8B04-A54F434DD2C9}"/>
    <cellStyle name="Normal 9 8 5 2" xfId="5281" xr:uid="{C636433D-5C13-48CB-AF27-17F89346B219}"/>
    <cellStyle name="Normal 9 8 6" xfId="4300" xr:uid="{FA3D286C-8480-4554-B532-E1FDDD369538}"/>
    <cellStyle name="Normal 9 8 6 2" xfId="5282" xr:uid="{C8B2FCE8-8C74-4B1E-B17D-4ADA74578468}"/>
    <cellStyle name="Normal 9 8 7" xfId="4301" xr:uid="{692279F7-AF28-4676-B5E2-BF15B8F9F312}"/>
    <cellStyle name="Normal 9 8 7 2" xfId="5283" xr:uid="{36237B70-0B5B-4034-B830-5AEFA1A3EF14}"/>
    <cellStyle name="Normal 9 8 8" xfId="5264" xr:uid="{23CE35ED-EEC4-41B2-B060-A22DBD25F404}"/>
    <cellStyle name="Normal 9 9" xfId="428" xr:uid="{AB497B7C-904B-465F-B104-9229F009CB99}"/>
    <cellStyle name="Normal 9 9 2" xfId="898" xr:uid="{33C36756-0648-44F8-831D-726606E45075}"/>
    <cellStyle name="Normal 9 9 2 2" xfId="2491" xr:uid="{D8CF681E-9FB0-4387-90D2-6936B86CB060}"/>
    <cellStyle name="Normal 9 9 2 2 2" xfId="5286" xr:uid="{95748084-EAB1-4863-8191-3721529F7B36}"/>
    <cellStyle name="Normal 9 9 2 3" xfId="4302" xr:uid="{B91F2202-4B45-4E08-8ED9-E89A78A28391}"/>
    <cellStyle name="Normal 9 9 2 3 2" xfId="5287" xr:uid="{48812512-5679-49F9-A9CF-5680B734BF7F}"/>
    <cellStyle name="Normal 9 9 2 4" xfId="4303" xr:uid="{74277520-4319-44E6-827A-D4FAD44C9C19}"/>
    <cellStyle name="Normal 9 9 2 4 2" xfId="5288" xr:uid="{23D9B08D-B2AA-4FD9-B075-6445C8431AC7}"/>
    <cellStyle name="Normal 9 9 2 5" xfId="5285" xr:uid="{FD8C66A8-E8B7-4328-BBB8-A66B8A3DD557}"/>
    <cellStyle name="Normal 9 9 3" xfId="2492" xr:uid="{A5BEFB8B-B7D3-4129-8DC4-D95DB20578A5}"/>
    <cellStyle name="Normal 9 9 3 2" xfId="4304" xr:uid="{C4759A5C-2F7F-49F4-BF68-FB8F3476F486}"/>
    <cellStyle name="Normal 9 9 3 2 2" xfId="5290" xr:uid="{7E922CFF-8057-4873-A7C5-A50187F12CFD}"/>
    <cellStyle name="Normal 9 9 3 3" xfId="4305" xr:uid="{4A4AC354-E75D-4476-8EB5-D6C6252A1856}"/>
    <cellStyle name="Normal 9 9 3 3 2" xfId="5291" xr:uid="{1EC003AF-F3F7-43E2-BB29-D086D788C039}"/>
    <cellStyle name="Normal 9 9 3 4" xfId="4306" xr:uid="{9E5C2EC6-FED7-433C-810B-7F444FC581AA}"/>
    <cellStyle name="Normal 9 9 3 4 2" xfId="5292" xr:uid="{5C4AF68E-94D5-4A58-90DA-15783C88B394}"/>
    <cellStyle name="Normal 9 9 3 5" xfId="5289" xr:uid="{B13CDB92-632D-4003-9AC6-A0768EF7A53A}"/>
    <cellStyle name="Normal 9 9 4" xfId="4307" xr:uid="{BFB35EAC-85B3-4C24-B6F4-9E98FA324FB9}"/>
    <cellStyle name="Normal 9 9 4 2" xfId="5293" xr:uid="{D8ACB3D1-3682-4F7E-8094-DF8260ABB55C}"/>
    <cellStyle name="Normal 9 9 5" xfId="4308" xr:uid="{BD836641-5149-4362-BFBE-3A679476C39E}"/>
    <cellStyle name="Normal 9 9 5 2" xfId="5294" xr:uid="{E8D31E7F-956B-493E-BEC4-C61B1C39E1A5}"/>
    <cellStyle name="Normal 9 9 6" xfId="4309" xr:uid="{EFA18E67-BF61-4F7B-87AD-77F3B6D44174}"/>
    <cellStyle name="Normal 9 9 6 2" xfId="5295" xr:uid="{52F5BCA0-3A4B-439A-8280-D4A5173F7834}"/>
    <cellStyle name="Normal 9 9 7" xfId="5284" xr:uid="{D90E6A70-CB24-4070-A4E8-99C5BCDCC555}"/>
    <cellStyle name="Percent 2" xfId="183" xr:uid="{937C2EC8-C75A-4781-848D-0277142B6E16}"/>
    <cellStyle name="Percent 2 2" xfId="5296" xr:uid="{90DCFAFB-F2C3-441A-AD9B-67E4372E491C}"/>
    <cellStyle name="Гиперссылка 2" xfId="4" xr:uid="{49BAA0F8-B3D3-41B5-87DD-435502328B29}"/>
    <cellStyle name="Гиперссылка 2 2" xfId="5297" xr:uid="{E0CCE2D6-EE32-4B1D-AC2A-B8E5135A70C2}"/>
    <cellStyle name="Обычный 2" xfId="1" xr:uid="{A3CD5D5E-4502-4158-8112-08CDD679ACF5}"/>
    <cellStyle name="Обычный 2 2" xfId="5" xr:uid="{D19F253E-EE9B-4476-9D91-2EE3A6D7A3DC}"/>
    <cellStyle name="Обычный 2 2 2" xfId="5299" xr:uid="{72802F77-9057-462D-B6BC-92CE14BF9DE4}"/>
    <cellStyle name="Обычный 2 3" xfId="5298" xr:uid="{85145D9A-0ADD-488C-943A-AFEC5FFA6519}"/>
    <cellStyle name="常规_Sheet1_1" xfId="4411" xr:uid="{7CFF8B1A-26D4-4668-93E0-9DF5239670FE}"/>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50" t="s">
        <v>2</v>
      </c>
      <c r="C8" s="94"/>
      <c r="D8" s="94"/>
      <c r="E8" s="94"/>
      <c r="F8" s="94"/>
      <c r="G8" s="95"/>
    </row>
    <row r="9" spans="2:7" ht="14.25">
      <c r="B9" s="150"/>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21"/>
  <sheetViews>
    <sheetView tabSelected="1" zoomScale="90" zoomScaleNormal="90" workbookViewId="0">
      <selection activeCell="T26" sqref="T26"/>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6" t="s">
        <v>139</v>
      </c>
      <c r="C2" s="132"/>
      <c r="D2" s="132"/>
      <c r="E2" s="132"/>
      <c r="F2" s="132"/>
      <c r="G2" s="132"/>
      <c r="H2" s="132"/>
      <c r="I2" s="132"/>
      <c r="J2" s="137" t="s">
        <v>145</v>
      </c>
      <c r="K2" s="127"/>
    </row>
    <row r="3" spans="1:11">
      <c r="A3" s="126"/>
      <c r="B3" s="133" t="s">
        <v>140</v>
      </c>
      <c r="C3" s="132"/>
      <c r="D3" s="132"/>
      <c r="E3" s="132"/>
      <c r="F3" s="132"/>
      <c r="G3" s="132"/>
      <c r="H3" s="132"/>
      <c r="I3" s="132"/>
      <c r="J3" s="132"/>
      <c r="K3" s="127"/>
    </row>
    <row r="4" spans="1:11">
      <c r="A4" s="126"/>
      <c r="B4" s="133" t="s">
        <v>141</v>
      </c>
      <c r="C4" s="132"/>
      <c r="D4" s="132"/>
      <c r="E4" s="132"/>
      <c r="F4" s="132"/>
      <c r="G4" s="132"/>
      <c r="H4" s="132"/>
      <c r="I4" s="132"/>
      <c r="J4" s="132"/>
      <c r="K4" s="127"/>
    </row>
    <row r="5" spans="1:11">
      <c r="A5" s="126"/>
      <c r="B5" s="133" t="s">
        <v>142</v>
      </c>
      <c r="C5" s="132"/>
      <c r="D5" s="132"/>
      <c r="E5" s="132"/>
      <c r="F5" s="132"/>
      <c r="G5" s="132"/>
      <c r="H5" s="132"/>
      <c r="I5" s="132"/>
      <c r="J5" s="132"/>
      <c r="K5" s="127"/>
    </row>
    <row r="6" spans="1:11">
      <c r="A6" s="126"/>
      <c r="B6" s="133" t="s">
        <v>143</v>
      </c>
      <c r="C6" s="132"/>
      <c r="D6" s="132"/>
      <c r="E6" s="132"/>
      <c r="F6" s="132"/>
      <c r="G6" s="132"/>
      <c r="H6" s="132"/>
      <c r="I6" s="132"/>
      <c r="J6" s="132"/>
      <c r="K6" s="127"/>
    </row>
    <row r="7" spans="1:11">
      <c r="A7" s="126"/>
      <c r="B7" s="133"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871</v>
      </c>
      <c r="C10" s="132"/>
      <c r="D10" s="132"/>
      <c r="E10" s="132"/>
      <c r="F10" s="127"/>
      <c r="G10" s="128"/>
      <c r="H10" s="128" t="s">
        <v>871</v>
      </c>
      <c r="I10" s="132"/>
      <c r="J10" s="155">
        <v>51816</v>
      </c>
      <c r="K10" s="127"/>
    </row>
    <row r="11" spans="1:11">
      <c r="A11" s="126"/>
      <c r="B11" s="126" t="s">
        <v>872</v>
      </c>
      <c r="C11" s="132"/>
      <c r="D11" s="132"/>
      <c r="E11" s="132"/>
      <c r="F11" s="127"/>
      <c r="G11" s="128"/>
      <c r="H11" s="128" t="s">
        <v>872</v>
      </c>
      <c r="I11" s="132"/>
      <c r="J11" s="156"/>
      <c r="K11" s="127"/>
    </row>
    <row r="12" spans="1:11">
      <c r="A12" s="126"/>
      <c r="B12" s="126" t="s">
        <v>873</v>
      </c>
      <c r="C12" s="132"/>
      <c r="D12" s="132"/>
      <c r="E12" s="132"/>
      <c r="F12" s="127"/>
      <c r="G12" s="128"/>
      <c r="H12" s="128" t="s">
        <v>874</v>
      </c>
      <c r="I12" s="132"/>
      <c r="J12" s="132"/>
      <c r="K12" s="127"/>
    </row>
    <row r="13" spans="1:11">
      <c r="A13" s="126"/>
      <c r="B13" s="126" t="s">
        <v>875</v>
      </c>
      <c r="C13" s="132"/>
      <c r="D13" s="132"/>
      <c r="E13" s="132"/>
      <c r="F13" s="127"/>
      <c r="G13" s="128"/>
      <c r="H13" s="128" t="s">
        <v>875</v>
      </c>
      <c r="I13" s="132"/>
      <c r="J13" s="111" t="s">
        <v>16</v>
      </c>
      <c r="K13" s="127"/>
    </row>
    <row r="14" spans="1:11" ht="15" customHeight="1">
      <c r="A14" s="126"/>
      <c r="B14" s="126" t="s">
        <v>719</v>
      </c>
      <c r="C14" s="132"/>
      <c r="D14" s="132"/>
      <c r="E14" s="132"/>
      <c r="F14" s="127"/>
      <c r="G14" s="128"/>
      <c r="H14" s="128" t="s">
        <v>719</v>
      </c>
      <c r="I14" s="132"/>
      <c r="J14" s="157">
        <v>45217</v>
      </c>
      <c r="K14" s="127"/>
    </row>
    <row r="15" spans="1:11" ht="15" customHeight="1">
      <c r="A15" s="126"/>
      <c r="B15" s="6" t="s">
        <v>157</v>
      </c>
      <c r="C15" s="7"/>
      <c r="D15" s="7"/>
      <c r="E15" s="7"/>
      <c r="F15" s="8"/>
      <c r="G15" s="128"/>
      <c r="H15" s="9" t="s">
        <v>157</v>
      </c>
      <c r="I15" s="132"/>
      <c r="J15" s="158"/>
      <c r="K15" s="127"/>
    </row>
    <row r="16" spans="1:11" ht="15" customHeight="1">
      <c r="A16" s="126"/>
      <c r="B16" s="132"/>
      <c r="C16" s="132"/>
      <c r="D16" s="132"/>
      <c r="E16" s="132"/>
      <c r="F16" s="132"/>
      <c r="G16" s="132"/>
      <c r="H16" s="132"/>
      <c r="I16" s="135" t="s">
        <v>147</v>
      </c>
      <c r="J16" s="141">
        <v>40384</v>
      </c>
      <c r="K16" s="127"/>
    </row>
    <row r="17" spans="1:11">
      <c r="A17" s="126"/>
      <c r="B17" s="132" t="s">
        <v>720</v>
      </c>
      <c r="C17" s="132"/>
      <c r="D17" s="132"/>
      <c r="E17" s="132"/>
      <c r="F17" s="132"/>
      <c r="G17" s="132"/>
      <c r="H17" s="132"/>
      <c r="I17" s="135" t="s">
        <v>148</v>
      </c>
      <c r="J17" s="141" t="s">
        <v>870</v>
      </c>
      <c r="K17" s="127"/>
    </row>
    <row r="18" spans="1:11" ht="18">
      <c r="A18" s="126"/>
      <c r="B18" s="132" t="s">
        <v>721</v>
      </c>
      <c r="C18" s="132"/>
      <c r="D18" s="132"/>
      <c r="E18" s="132"/>
      <c r="F18" s="132"/>
      <c r="G18" s="132"/>
      <c r="H18" s="132"/>
      <c r="I18" s="134" t="s">
        <v>264</v>
      </c>
      <c r="J18" s="116" t="s">
        <v>282</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59" t="s">
        <v>207</v>
      </c>
      <c r="G20" s="160"/>
      <c r="H20" s="112" t="s">
        <v>174</v>
      </c>
      <c r="I20" s="112" t="s">
        <v>208</v>
      </c>
      <c r="J20" s="112" t="s">
        <v>26</v>
      </c>
      <c r="K20" s="127"/>
    </row>
    <row r="21" spans="1:11">
      <c r="A21" s="126"/>
      <c r="B21" s="117"/>
      <c r="C21" s="117"/>
      <c r="D21" s="118"/>
      <c r="E21" s="118"/>
      <c r="F21" s="161"/>
      <c r="G21" s="162"/>
      <c r="H21" s="117" t="s">
        <v>146</v>
      </c>
      <c r="I21" s="117"/>
      <c r="J21" s="117"/>
      <c r="K21" s="127"/>
    </row>
    <row r="22" spans="1:11" ht="24">
      <c r="A22" s="126"/>
      <c r="B22" s="119">
        <v>2</v>
      </c>
      <c r="C22" s="10" t="s">
        <v>722</v>
      </c>
      <c r="D22" s="130" t="s">
        <v>722</v>
      </c>
      <c r="E22" s="130" t="s">
        <v>279</v>
      </c>
      <c r="F22" s="151"/>
      <c r="G22" s="152"/>
      <c r="H22" s="11" t="s">
        <v>866</v>
      </c>
      <c r="I22" s="14">
        <v>6.16</v>
      </c>
      <c r="J22" s="121">
        <f t="shared" ref="J22:J53" si="0">I22*B22</f>
        <v>12.32</v>
      </c>
      <c r="K22" s="127"/>
    </row>
    <row r="23" spans="1:11" ht="24">
      <c r="A23" s="126"/>
      <c r="B23" s="119">
        <v>2</v>
      </c>
      <c r="C23" s="10" t="s">
        <v>722</v>
      </c>
      <c r="D23" s="130" t="s">
        <v>722</v>
      </c>
      <c r="E23" s="130" t="s">
        <v>723</v>
      </c>
      <c r="F23" s="151"/>
      <c r="G23" s="152"/>
      <c r="H23" s="11" t="s">
        <v>866</v>
      </c>
      <c r="I23" s="14">
        <v>6.16</v>
      </c>
      <c r="J23" s="121">
        <f t="shared" si="0"/>
        <v>12.32</v>
      </c>
      <c r="K23" s="127"/>
    </row>
    <row r="24" spans="1:11" ht="24">
      <c r="A24" s="126"/>
      <c r="B24" s="119">
        <v>3</v>
      </c>
      <c r="C24" s="10" t="s">
        <v>586</v>
      </c>
      <c r="D24" s="130" t="s">
        <v>586</v>
      </c>
      <c r="E24" s="130"/>
      <c r="F24" s="151"/>
      <c r="G24" s="152"/>
      <c r="H24" s="11" t="s">
        <v>281</v>
      </c>
      <c r="I24" s="14">
        <v>12.32</v>
      </c>
      <c r="J24" s="121">
        <f t="shared" si="0"/>
        <v>36.96</v>
      </c>
      <c r="K24" s="127"/>
    </row>
    <row r="25" spans="1:11" ht="24">
      <c r="A25" s="126"/>
      <c r="B25" s="119">
        <v>3</v>
      </c>
      <c r="C25" s="10" t="s">
        <v>724</v>
      </c>
      <c r="D25" s="130" t="s">
        <v>724</v>
      </c>
      <c r="E25" s="130" t="s">
        <v>273</v>
      </c>
      <c r="F25" s="151"/>
      <c r="G25" s="152"/>
      <c r="H25" s="11" t="s">
        <v>725</v>
      </c>
      <c r="I25" s="14">
        <v>12.32</v>
      </c>
      <c r="J25" s="121">
        <f t="shared" si="0"/>
        <v>36.96</v>
      </c>
      <c r="K25" s="127"/>
    </row>
    <row r="26" spans="1:11" ht="24">
      <c r="A26" s="126"/>
      <c r="B26" s="119">
        <v>2</v>
      </c>
      <c r="C26" s="10" t="s">
        <v>726</v>
      </c>
      <c r="D26" s="130" t="s">
        <v>726</v>
      </c>
      <c r="E26" s="130" t="s">
        <v>269</v>
      </c>
      <c r="F26" s="151"/>
      <c r="G26" s="152"/>
      <c r="H26" s="11" t="s">
        <v>727</v>
      </c>
      <c r="I26" s="14">
        <v>12.32</v>
      </c>
      <c r="J26" s="121">
        <f t="shared" si="0"/>
        <v>24.64</v>
      </c>
      <c r="K26" s="127"/>
    </row>
    <row r="27" spans="1:11">
      <c r="A27" s="126"/>
      <c r="B27" s="119">
        <v>2</v>
      </c>
      <c r="C27" s="10" t="s">
        <v>728</v>
      </c>
      <c r="D27" s="130" t="s">
        <v>859</v>
      </c>
      <c r="E27" s="130" t="s">
        <v>729</v>
      </c>
      <c r="F27" s="151" t="s">
        <v>279</v>
      </c>
      <c r="G27" s="152"/>
      <c r="H27" s="11" t="s">
        <v>730</v>
      </c>
      <c r="I27" s="14">
        <v>18.84</v>
      </c>
      <c r="J27" s="121">
        <f t="shared" si="0"/>
        <v>37.68</v>
      </c>
      <c r="K27" s="127"/>
    </row>
    <row r="28" spans="1:11" ht="24">
      <c r="A28" s="126"/>
      <c r="B28" s="119">
        <v>6</v>
      </c>
      <c r="C28" s="10" t="s">
        <v>731</v>
      </c>
      <c r="D28" s="130" t="s">
        <v>731</v>
      </c>
      <c r="E28" s="130" t="s">
        <v>732</v>
      </c>
      <c r="F28" s="151" t="s">
        <v>30</v>
      </c>
      <c r="G28" s="152"/>
      <c r="H28" s="11" t="s">
        <v>733</v>
      </c>
      <c r="I28" s="14">
        <v>6.88</v>
      </c>
      <c r="J28" s="121">
        <f t="shared" si="0"/>
        <v>41.28</v>
      </c>
      <c r="K28" s="127"/>
    </row>
    <row r="29" spans="1:11" ht="24">
      <c r="A29" s="126"/>
      <c r="B29" s="119">
        <v>4</v>
      </c>
      <c r="C29" s="10" t="s">
        <v>731</v>
      </c>
      <c r="D29" s="130" t="s">
        <v>731</v>
      </c>
      <c r="E29" s="130" t="s">
        <v>732</v>
      </c>
      <c r="F29" s="151" t="s">
        <v>31</v>
      </c>
      <c r="G29" s="152"/>
      <c r="H29" s="11" t="s">
        <v>733</v>
      </c>
      <c r="I29" s="14">
        <v>6.88</v>
      </c>
      <c r="J29" s="121">
        <f t="shared" si="0"/>
        <v>27.52</v>
      </c>
      <c r="K29" s="127"/>
    </row>
    <row r="30" spans="1:11" ht="24">
      <c r="A30" s="126"/>
      <c r="B30" s="119">
        <v>8</v>
      </c>
      <c r="C30" s="10" t="s">
        <v>734</v>
      </c>
      <c r="D30" s="130" t="s">
        <v>734</v>
      </c>
      <c r="E30" s="130" t="s">
        <v>28</v>
      </c>
      <c r="F30" s="151" t="s">
        <v>278</v>
      </c>
      <c r="G30" s="152"/>
      <c r="H30" s="11" t="s">
        <v>735</v>
      </c>
      <c r="I30" s="14">
        <v>21.37</v>
      </c>
      <c r="J30" s="121">
        <f t="shared" si="0"/>
        <v>170.96</v>
      </c>
      <c r="K30" s="127"/>
    </row>
    <row r="31" spans="1:11" ht="24">
      <c r="A31" s="126"/>
      <c r="B31" s="119">
        <v>8</v>
      </c>
      <c r="C31" s="10" t="s">
        <v>734</v>
      </c>
      <c r="D31" s="130" t="s">
        <v>734</v>
      </c>
      <c r="E31" s="130" t="s">
        <v>31</v>
      </c>
      <c r="F31" s="151" t="s">
        <v>279</v>
      </c>
      <c r="G31" s="152"/>
      <c r="H31" s="11" t="s">
        <v>735</v>
      </c>
      <c r="I31" s="14">
        <v>21.37</v>
      </c>
      <c r="J31" s="121">
        <f t="shared" si="0"/>
        <v>170.96</v>
      </c>
      <c r="K31" s="127"/>
    </row>
    <row r="32" spans="1:11">
      <c r="A32" s="126"/>
      <c r="B32" s="119">
        <v>10</v>
      </c>
      <c r="C32" s="10" t="s">
        <v>35</v>
      </c>
      <c r="D32" s="130" t="s">
        <v>860</v>
      </c>
      <c r="E32" s="130" t="s">
        <v>40</v>
      </c>
      <c r="F32" s="151"/>
      <c r="G32" s="152"/>
      <c r="H32" s="11" t="s">
        <v>736</v>
      </c>
      <c r="I32" s="14">
        <v>9.06</v>
      </c>
      <c r="J32" s="121">
        <f t="shared" si="0"/>
        <v>90.600000000000009</v>
      </c>
      <c r="K32" s="127"/>
    </row>
    <row r="33" spans="1:11" ht="24">
      <c r="A33" s="126"/>
      <c r="B33" s="119">
        <v>18</v>
      </c>
      <c r="C33" s="10" t="s">
        <v>737</v>
      </c>
      <c r="D33" s="130" t="s">
        <v>737</v>
      </c>
      <c r="E33" s="130" t="s">
        <v>45</v>
      </c>
      <c r="F33" s="151" t="s">
        <v>279</v>
      </c>
      <c r="G33" s="152"/>
      <c r="H33" s="11" t="s">
        <v>738</v>
      </c>
      <c r="I33" s="14">
        <v>26.81</v>
      </c>
      <c r="J33" s="121">
        <f t="shared" si="0"/>
        <v>482.58</v>
      </c>
      <c r="K33" s="127"/>
    </row>
    <row r="34" spans="1:11" ht="24">
      <c r="A34" s="126"/>
      <c r="B34" s="119">
        <v>2</v>
      </c>
      <c r="C34" s="10" t="s">
        <v>739</v>
      </c>
      <c r="D34" s="130" t="s">
        <v>739</v>
      </c>
      <c r="E34" s="130" t="s">
        <v>42</v>
      </c>
      <c r="F34" s="151"/>
      <c r="G34" s="152"/>
      <c r="H34" s="11" t="s">
        <v>740</v>
      </c>
      <c r="I34" s="14">
        <v>26.81</v>
      </c>
      <c r="J34" s="121">
        <f t="shared" si="0"/>
        <v>53.62</v>
      </c>
      <c r="K34" s="127"/>
    </row>
    <row r="35" spans="1:11" ht="14.25" customHeight="1">
      <c r="A35" s="126"/>
      <c r="B35" s="119">
        <v>3</v>
      </c>
      <c r="C35" s="10" t="s">
        <v>741</v>
      </c>
      <c r="D35" s="130" t="s">
        <v>741</v>
      </c>
      <c r="E35" s="130" t="s">
        <v>30</v>
      </c>
      <c r="F35" s="151"/>
      <c r="G35" s="152"/>
      <c r="H35" s="11" t="s">
        <v>742</v>
      </c>
      <c r="I35" s="14">
        <v>6.88</v>
      </c>
      <c r="J35" s="121">
        <f t="shared" si="0"/>
        <v>20.64</v>
      </c>
      <c r="K35" s="127"/>
    </row>
    <row r="36" spans="1:11" ht="14.25" customHeight="1">
      <c r="A36" s="126"/>
      <c r="B36" s="119">
        <v>2</v>
      </c>
      <c r="C36" s="10" t="s">
        <v>741</v>
      </c>
      <c r="D36" s="130" t="s">
        <v>741</v>
      </c>
      <c r="E36" s="130" t="s">
        <v>31</v>
      </c>
      <c r="F36" s="151"/>
      <c r="G36" s="152"/>
      <c r="H36" s="11" t="s">
        <v>742</v>
      </c>
      <c r="I36" s="14">
        <v>6.88</v>
      </c>
      <c r="J36" s="121">
        <f t="shared" si="0"/>
        <v>13.76</v>
      </c>
      <c r="K36" s="127"/>
    </row>
    <row r="37" spans="1:11" ht="14.25" customHeight="1">
      <c r="A37" s="126"/>
      <c r="B37" s="119">
        <v>18</v>
      </c>
      <c r="C37" s="10" t="s">
        <v>743</v>
      </c>
      <c r="D37" s="130" t="s">
        <v>743</v>
      </c>
      <c r="E37" s="130" t="s">
        <v>31</v>
      </c>
      <c r="F37" s="151"/>
      <c r="G37" s="152"/>
      <c r="H37" s="11" t="s">
        <v>744</v>
      </c>
      <c r="I37" s="14">
        <v>5.07</v>
      </c>
      <c r="J37" s="121">
        <f t="shared" si="0"/>
        <v>91.26</v>
      </c>
      <c r="K37" s="127"/>
    </row>
    <row r="38" spans="1:11" ht="24">
      <c r="A38" s="126"/>
      <c r="B38" s="119">
        <v>4</v>
      </c>
      <c r="C38" s="10" t="s">
        <v>745</v>
      </c>
      <c r="D38" s="130" t="s">
        <v>745</v>
      </c>
      <c r="E38" s="130" t="s">
        <v>30</v>
      </c>
      <c r="F38" s="151" t="s">
        <v>279</v>
      </c>
      <c r="G38" s="152"/>
      <c r="H38" s="11" t="s">
        <v>746</v>
      </c>
      <c r="I38" s="14">
        <v>21.37</v>
      </c>
      <c r="J38" s="121">
        <f t="shared" si="0"/>
        <v>85.48</v>
      </c>
      <c r="K38" s="127"/>
    </row>
    <row r="39" spans="1:11" ht="24">
      <c r="A39" s="126"/>
      <c r="B39" s="119">
        <v>2</v>
      </c>
      <c r="C39" s="10" t="s">
        <v>747</v>
      </c>
      <c r="D39" s="130" t="s">
        <v>747</v>
      </c>
      <c r="E39" s="130" t="s">
        <v>30</v>
      </c>
      <c r="F39" s="151" t="s">
        <v>279</v>
      </c>
      <c r="G39" s="152"/>
      <c r="H39" s="11" t="s">
        <v>748</v>
      </c>
      <c r="I39" s="14">
        <v>23.18</v>
      </c>
      <c r="J39" s="121">
        <f t="shared" si="0"/>
        <v>46.36</v>
      </c>
      <c r="K39" s="127"/>
    </row>
    <row r="40" spans="1:11" ht="24">
      <c r="A40" s="126"/>
      <c r="B40" s="119">
        <v>1</v>
      </c>
      <c r="C40" s="10" t="s">
        <v>749</v>
      </c>
      <c r="D40" s="130" t="s">
        <v>749</v>
      </c>
      <c r="E40" s="130" t="s">
        <v>42</v>
      </c>
      <c r="F40" s="151" t="s">
        <v>279</v>
      </c>
      <c r="G40" s="152"/>
      <c r="H40" s="11" t="s">
        <v>750</v>
      </c>
      <c r="I40" s="14">
        <v>42.75</v>
      </c>
      <c r="J40" s="121">
        <f t="shared" si="0"/>
        <v>42.75</v>
      </c>
      <c r="K40" s="127"/>
    </row>
    <row r="41" spans="1:11" ht="24">
      <c r="A41" s="126"/>
      <c r="B41" s="119">
        <v>2</v>
      </c>
      <c r="C41" s="10" t="s">
        <v>751</v>
      </c>
      <c r="D41" s="130" t="s">
        <v>751</v>
      </c>
      <c r="E41" s="130" t="s">
        <v>732</v>
      </c>
      <c r="F41" s="151" t="s">
        <v>28</v>
      </c>
      <c r="G41" s="152"/>
      <c r="H41" s="11" t="s">
        <v>752</v>
      </c>
      <c r="I41" s="14">
        <v>6.88</v>
      </c>
      <c r="J41" s="121">
        <f t="shared" si="0"/>
        <v>13.76</v>
      </c>
      <c r="K41" s="127"/>
    </row>
    <row r="42" spans="1:11" ht="15" customHeight="1">
      <c r="A42" s="126"/>
      <c r="B42" s="119">
        <v>2</v>
      </c>
      <c r="C42" s="10" t="s">
        <v>753</v>
      </c>
      <c r="D42" s="130" t="s">
        <v>753</v>
      </c>
      <c r="E42" s="130" t="s">
        <v>30</v>
      </c>
      <c r="F42" s="151"/>
      <c r="G42" s="152"/>
      <c r="H42" s="11" t="s">
        <v>754</v>
      </c>
      <c r="I42" s="14">
        <v>8.33</v>
      </c>
      <c r="J42" s="121">
        <f t="shared" si="0"/>
        <v>16.66</v>
      </c>
      <c r="K42" s="127"/>
    </row>
    <row r="43" spans="1:11" ht="24">
      <c r="A43" s="126"/>
      <c r="B43" s="119">
        <v>1</v>
      </c>
      <c r="C43" s="10" t="s">
        <v>668</v>
      </c>
      <c r="D43" s="130" t="s">
        <v>668</v>
      </c>
      <c r="E43" s="130" t="s">
        <v>28</v>
      </c>
      <c r="F43" s="151" t="s">
        <v>275</v>
      </c>
      <c r="G43" s="152"/>
      <c r="H43" s="11" t="s">
        <v>755</v>
      </c>
      <c r="I43" s="14">
        <v>31.15</v>
      </c>
      <c r="J43" s="121">
        <f t="shared" si="0"/>
        <v>31.15</v>
      </c>
      <c r="K43" s="127"/>
    </row>
    <row r="44" spans="1:11" ht="14.25" customHeight="1">
      <c r="A44" s="126"/>
      <c r="B44" s="119">
        <v>2</v>
      </c>
      <c r="C44" s="10" t="s">
        <v>756</v>
      </c>
      <c r="D44" s="130" t="s">
        <v>756</v>
      </c>
      <c r="E44" s="130" t="s">
        <v>30</v>
      </c>
      <c r="F44" s="151"/>
      <c r="G44" s="152"/>
      <c r="H44" s="11" t="s">
        <v>757</v>
      </c>
      <c r="I44" s="14">
        <v>14.13</v>
      </c>
      <c r="J44" s="121">
        <f t="shared" si="0"/>
        <v>28.26</v>
      </c>
      <c r="K44" s="127"/>
    </row>
    <row r="45" spans="1:11" ht="24">
      <c r="A45" s="126"/>
      <c r="B45" s="119">
        <v>6</v>
      </c>
      <c r="C45" s="10" t="s">
        <v>758</v>
      </c>
      <c r="D45" s="130" t="s">
        <v>758</v>
      </c>
      <c r="E45" s="130" t="s">
        <v>30</v>
      </c>
      <c r="F45" s="151"/>
      <c r="G45" s="152"/>
      <c r="H45" s="11" t="s">
        <v>759</v>
      </c>
      <c r="I45" s="14">
        <v>28.62</v>
      </c>
      <c r="J45" s="121">
        <f t="shared" si="0"/>
        <v>171.72</v>
      </c>
      <c r="K45" s="127"/>
    </row>
    <row r="46" spans="1:11" ht="24">
      <c r="A46" s="126"/>
      <c r="B46" s="119">
        <v>6</v>
      </c>
      <c r="C46" s="10" t="s">
        <v>760</v>
      </c>
      <c r="D46" s="130" t="s">
        <v>760</v>
      </c>
      <c r="E46" s="130" t="s">
        <v>31</v>
      </c>
      <c r="F46" s="151"/>
      <c r="G46" s="152"/>
      <c r="H46" s="11" t="s">
        <v>761</v>
      </c>
      <c r="I46" s="14">
        <v>21.37</v>
      </c>
      <c r="J46" s="121">
        <f t="shared" si="0"/>
        <v>128.22</v>
      </c>
      <c r="K46" s="127"/>
    </row>
    <row r="47" spans="1:11" ht="24">
      <c r="A47" s="126"/>
      <c r="B47" s="119">
        <v>4</v>
      </c>
      <c r="C47" s="10" t="s">
        <v>762</v>
      </c>
      <c r="D47" s="130" t="s">
        <v>762</v>
      </c>
      <c r="E47" s="130" t="s">
        <v>31</v>
      </c>
      <c r="F47" s="151"/>
      <c r="G47" s="152"/>
      <c r="H47" s="11" t="s">
        <v>763</v>
      </c>
      <c r="I47" s="14">
        <v>35.86</v>
      </c>
      <c r="J47" s="121">
        <f t="shared" si="0"/>
        <v>143.44</v>
      </c>
      <c r="K47" s="127"/>
    </row>
    <row r="48" spans="1:11" ht="24">
      <c r="A48" s="126"/>
      <c r="B48" s="119">
        <v>2</v>
      </c>
      <c r="C48" s="10" t="s">
        <v>764</v>
      </c>
      <c r="D48" s="130" t="s">
        <v>764</v>
      </c>
      <c r="E48" s="130" t="s">
        <v>112</v>
      </c>
      <c r="F48" s="151" t="s">
        <v>115</v>
      </c>
      <c r="G48" s="152"/>
      <c r="H48" s="11" t="s">
        <v>867</v>
      </c>
      <c r="I48" s="14">
        <v>53.98</v>
      </c>
      <c r="J48" s="121">
        <f t="shared" si="0"/>
        <v>107.96</v>
      </c>
      <c r="K48" s="127"/>
    </row>
    <row r="49" spans="1:11" ht="24">
      <c r="A49" s="126"/>
      <c r="B49" s="119">
        <v>10</v>
      </c>
      <c r="C49" s="10" t="s">
        <v>764</v>
      </c>
      <c r="D49" s="130" t="s">
        <v>764</v>
      </c>
      <c r="E49" s="130" t="s">
        <v>220</v>
      </c>
      <c r="F49" s="151" t="s">
        <v>115</v>
      </c>
      <c r="G49" s="152"/>
      <c r="H49" s="11" t="s">
        <v>867</v>
      </c>
      <c r="I49" s="14">
        <v>53.98</v>
      </c>
      <c r="J49" s="121">
        <f t="shared" si="0"/>
        <v>539.79999999999995</v>
      </c>
      <c r="K49" s="127"/>
    </row>
    <row r="50" spans="1:11" ht="24">
      <c r="A50" s="126"/>
      <c r="B50" s="119">
        <v>8</v>
      </c>
      <c r="C50" s="10" t="s">
        <v>765</v>
      </c>
      <c r="D50" s="130" t="s">
        <v>765</v>
      </c>
      <c r="E50" s="130" t="s">
        <v>30</v>
      </c>
      <c r="F50" s="151" t="s">
        <v>277</v>
      </c>
      <c r="G50" s="152"/>
      <c r="H50" s="11" t="s">
        <v>766</v>
      </c>
      <c r="I50" s="14">
        <v>42.39</v>
      </c>
      <c r="J50" s="121">
        <f t="shared" si="0"/>
        <v>339.12</v>
      </c>
      <c r="K50" s="127"/>
    </row>
    <row r="51" spans="1:11" ht="24">
      <c r="A51" s="126"/>
      <c r="B51" s="119">
        <v>2</v>
      </c>
      <c r="C51" s="10" t="s">
        <v>767</v>
      </c>
      <c r="D51" s="130" t="s">
        <v>767</v>
      </c>
      <c r="E51" s="130" t="s">
        <v>30</v>
      </c>
      <c r="F51" s="151" t="s">
        <v>277</v>
      </c>
      <c r="G51" s="152"/>
      <c r="H51" s="11" t="s">
        <v>768</v>
      </c>
      <c r="I51" s="14">
        <v>21.37</v>
      </c>
      <c r="J51" s="121">
        <f t="shared" si="0"/>
        <v>42.74</v>
      </c>
      <c r="K51" s="127"/>
    </row>
    <row r="52" spans="1:11">
      <c r="A52" s="126"/>
      <c r="B52" s="119">
        <v>11</v>
      </c>
      <c r="C52" s="10" t="s">
        <v>769</v>
      </c>
      <c r="D52" s="130" t="s">
        <v>769</v>
      </c>
      <c r="E52" s="130" t="s">
        <v>30</v>
      </c>
      <c r="F52" s="151"/>
      <c r="G52" s="152"/>
      <c r="H52" s="11" t="s">
        <v>770</v>
      </c>
      <c r="I52" s="14">
        <v>10.51</v>
      </c>
      <c r="J52" s="121">
        <f t="shared" si="0"/>
        <v>115.61</v>
      </c>
      <c r="K52" s="127"/>
    </row>
    <row r="53" spans="1:11">
      <c r="A53" s="126"/>
      <c r="B53" s="119">
        <v>4</v>
      </c>
      <c r="C53" s="10" t="s">
        <v>771</v>
      </c>
      <c r="D53" s="130" t="s">
        <v>771</v>
      </c>
      <c r="E53" s="130" t="s">
        <v>28</v>
      </c>
      <c r="F53" s="151"/>
      <c r="G53" s="152"/>
      <c r="H53" s="11" t="s">
        <v>772</v>
      </c>
      <c r="I53" s="14">
        <v>11.23</v>
      </c>
      <c r="J53" s="121">
        <f t="shared" si="0"/>
        <v>44.92</v>
      </c>
      <c r="K53" s="127"/>
    </row>
    <row r="54" spans="1:11" ht="15.75" customHeight="1">
      <c r="A54" s="126"/>
      <c r="B54" s="119">
        <v>18</v>
      </c>
      <c r="C54" s="10" t="s">
        <v>773</v>
      </c>
      <c r="D54" s="130" t="s">
        <v>773</v>
      </c>
      <c r="E54" s="130" t="s">
        <v>28</v>
      </c>
      <c r="F54" s="151"/>
      <c r="G54" s="152"/>
      <c r="H54" s="11" t="s">
        <v>774</v>
      </c>
      <c r="I54" s="14">
        <v>14.13</v>
      </c>
      <c r="J54" s="121">
        <f t="shared" ref="J54:J85" si="1">I54*B54</f>
        <v>254.34</v>
      </c>
      <c r="K54" s="127"/>
    </row>
    <row r="55" spans="1:11" ht="15.75" customHeight="1">
      <c r="A55" s="126"/>
      <c r="B55" s="119">
        <v>4</v>
      </c>
      <c r="C55" s="10" t="s">
        <v>775</v>
      </c>
      <c r="D55" s="130" t="s">
        <v>775</v>
      </c>
      <c r="E55" s="130" t="s">
        <v>30</v>
      </c>
      <c r="F55" s="151"/>
      <c r="G55" s="152"/>
      <c r="H55" s="11" t="s">
        <v>776</v>
      </c>
      <c r="I55" s="14">
        <v>14.13</v>
      </c>
      <c r="J55" s="121">
        <f t="shared" si="1"/>
        <v>56.52</v>
      </c>
      <c r="K55" s="127"/>
    </row>
    <row r="56" spans="1:11" ht="24">
      <c r="A56" s="126"/>
      <c r="B56" s="119">
        <v>2</v>
      </c>
      <c r="C56" s="10" t="s">
        <v>777</v>
      </c>
      <c r="D56" s="130" t="s">
        <v>777</v>
      </c>
      <c r="E56" s="130" t="s">
        <v>31</v>
      </c>
      <c r="F56" s="151"/>
      <c r="G56" s="152"/>
      <c r="H56" s="11" t="s">
        <v>778</v>
      </c>
      <c r="I56" s="14">
        <v>21.37</v>
      </c>
      <c r="J56" s="121">
        <f t="shared" si="1"/>
        <v>42.74</v>
      </c>
      <c r="K56" s="127"/>
    </row>
    <row r="57" spans="1:11" ht="24">
      <c r="A57" s="126"/>
      <c r="B57" s="119">
        <v>2</v>
      </c>
      <c r="C57" s="10" t="s">
        <v>779</v>
      </c>
      <c r="D57" s="130" t="s">
        <v>779</v>
      </c>
      <c r="E57" s="130" t="s">
        <v>31</v>
      </c>
      <c r="F57" s="151"/>
      <c r="G57" s="152"/>
      <c r="H57" s="11" t="s">
        <v>780</v>
      </c>
      <c r="I57" s="14">
        <v>21.37</v>
      </c>
      <c r="J57" s="121">
        <f t="shared" si="1"/>
        <v>42.74</v>
      </c>
      <c r="K57" s="127"/>
    </row>
    <row r="58" spans="1:11" ht="24">
      <c r="A58" s="126"/>
      <c r="B58" s="119">
        <v>4</v>
      </c>
      <c r="C58" s="10" t="s">
        <v>781</v>
      </c>
      <c r="D58" s="130" t="s">
        <v>781</v>
      </c>
      <c r="E58" s="130" t="s">
        <v>31</v>
      </c>
      <c r="F58" s="151"/>
      <c r="G58" s="152"/>
      <c r="H58" s="11" t="s">
        <v>868</v>
      </c>
      <c r="I58" s="14">
        <v>5.07</v>
      </c>
      <c r="J58" s="121">
        <f t="shared" si="1"/>
        <v>20.28</v>
      </c>
      <c r="K58" s="127"/>
    </row>
    <row r="59" spans="1:11">
      <c r="A59" s="126"/>
      <c r="B59" s="119">
        <v>4</v>
      </c>
      <c r="C59" s="10" t="s">
        <v>782</v>
      </c>
      <c r="D59" s="130" t="s">
        <v>782</v>
      </c>
      <c r="E59" s="130" t="s">
        <v>31</v>
      </c>
      <c r="F59" s="151" t="s">
        <v>279</v>
      </c>
      <c r="G59" s="152"/>
      <c r="H59" s="11" t="s">
        <v>783</v>
      </c>
      <c r="I59" s="14">
        <v>8.69</v>
      </c>
      <c r="J59" s="121">
        <f t="shared" si="1"/>
        <v>34.76</v>
      </c>
      <c r="K59" s="127"/>
    </row>
    <row r="60" spans="1:11" ht="36">
      <c r="A60" s="126"/>
      <c r="B60" s="119">
        <v>3</v>
      </c>
      <c r="C60" s="10" t="s">
        <v>784</v>
      </c>
      <c r="D60" s="130" t="s">
        <v>861</v>
      </c>
      <c r="E60" s="130" t="s">
        <v>785</v>
      </c>
      <c r="F60" s="151" t="s">
        <v>245</v>
      </c>
      <c r="G60" s="152"/>
      <c r="H60" s="11" t="s">
        <v>786</v>
      </c>
      <c r="I60" s="14">
        <v>59.77</v>
      </c>
      <c r="J60" s="121">
        <f t="shared" si="1"/>
        <v>179.31</v>
      </c>
      <c r="K60" s="127"/>
    </row>
    <row r="61" spans="1:11">
      <c r="A61" s="126"/>
      <c r="B61" s="119">
        <v>4</v>
      </c>
      <c r="C61" s="10" t="s">
        <v>787</v>
      </c>
      <c r="D61" s="130" t="s">
        <v>787</v>
      </c>
      <c r="E61" s="130" t="s">
        <v>28</v>
      </c>
      <c r="F61" s="151"/>
      <c r="G61" s="152"/>
      <c r="H61" s="11" t="s">
        <v>788</v>
      </c>
      <c r="I61" s="14">
        <v>10.51</v>
      </c>
      <c r="J61" s="121">
        <f t="shared" si="1"/>
        <v>42.04</v>
      </c>
      <c r="K61" s="127"/>
    </row>
    <row r="62" spans="1:11">
      <c r="A62" s="126"/>
      <c r="B62" s="119">
        <v>4</v>
      </c>
      <c r="C62" s="10" t="s">
        <v>787</v>
      </c>
      <c r="D62" s="130" t="s">
        <v>787</v>
      </c>
      <c r="E62" s="130" t="s">
        <v>30</v>
      </c>
      <c r="F62" s="151"/>
      <c r="G62" s="152"/>
      <c r="H62" s="11" t="s">
        <v>788</v>
      </c>
      <c r="I62" s="14">
        <v>10.51</v>
      </c>
      <c r="J62" s="121">
        <f t="shared" si="1"/>
        <v>42.04</v>
      </c>
      <c r="K62" s="127"/>
    </row>
    <row r="63" spans="1:11">
      <c r="A63" s="126"/>
      <c r="B63" s="119">
        <v>4</v>
      </c>
      <c r="C63" s="10" t="s">
        <v>787</v>
      </c>
      <c r="D63" s="130" t="s">
        <v>787</v>
      </c>
      <c r="E63" s="130" t="s">
        <v>31</v>
      </c>
      <c r="F63" s="151"/>
      <c r="G63" s="152"/>
      <c r="H63" s="11" t="s">
        <v>788</v>
      </c>
      <c r="I63" s="14">
        <v>10.51</v>
      </c>
      <c r="J63" s="121">
        <f t="shared" si="1"/>
        <v>42.04</v>
      </c>
      <c r="K63" s="127"/>
    </row>
    <row r="64" spans="1:11">
      <c r="A64" s="126"/>
      <c r="B64" s="119">
        <v>2</v>
      </c>
      <c r="C64" s="10" t="s">
        <v>789</v>
      </c>
      <c r="D64" s="130" t="s">
        <v>789</v>
      </c>
      <c r="E64" s="130" t="s">
        <v>28</v>
      </c>
      <c r="F64" s="151"/>
      <c r="G64" s="152"/>
      <c r="H64" s="11" t="s">
        <v>790</v>
      </c>
      <c r="I64" s="14">
        <v>10.51</v>
      </c>
      <c r="J64" s="121">
        <f t="shared" si="1"/>
        <v>21.02</v>
      </c>
      <c r="K64" s="127"/>
    </row>
    <row r="65" spans="1:11">
      <c r="A65" s="126"/>
      <c r="B65" s="119">
        <v>2</v>
      </c>
      <c r="C65" s="10" t="s">
        <v>789</v>
      </c>
      <c r="D65" s="130" t="s">
        <v>789</v>
      </c>
      <c r="E65" s="130" t="s">
        <v>30</v>
      </c>
      <c r="F65" s="151"/>
      <c r="G65" s="152"/>
      <c r="H65" s="11" t="s">
        <v>790</v>
      </c>
      <c r="I65" s="14">
        <v>10.51</v>
      </c>
      <c r="J65" s="121">
        <f t="shared" si="1"/>
        <v>21.02</v>
      </c>
      <c r="K65" s="127"/>
    </row>
    <row r="66" spans="1:11">
      <c r="A66" s="126"/>
      <c r="B66" s="119">
        <v>2</v>
      </c>
      <c r="C66" s="10" t="s">
        <v>789</v>
      </c>
      <c r="D66" s="130" t="s">
        <v>789</v>
      </c>
      <c r="E66" s="130" t="s">
        <v>31</v>
      </c>
      <c r="F66" s="151"/>
      <c r="G66" s="152"/>
      <c r="H66" s="11" t="s">
        <v>790</v>
      </c>
      <c r="I66" s="14">
        <v>10.51</v>
      </c>
      <c r="J66" s="121">
        <f t="shared" si="1"/>
        <v>21.02</v>
      </c>
      <c r="K66" s="127"/>
    </row>
    <row r="67" spans="1:11" ht="24">
      <c r="A67" s="126"/>
      <c r="B67" s="119">
        <v>2</v>
      </c>
      <c r="C67" s="10" t="s">
        <v>791</v>
      </c>
      <c r="D67" s="130" t="s">
        <v>791</v>
      </c>
      <c r="E67" s="130" t="s">
        <v>28</v>
      </c>
      <c r="F67" s="151" t="s">
        <v>216</v>
      </c>
      <c r="G67" s="152"/>
      <c r="H67" s="11" t="s">
        <v>792</v>
      </c>
      <c r="I67" s="14">
        <v>12.32</v>
      </c>
      <c r="J67" s="121">
        <f t="shared" si="1"/>
        <v>24.64</v>
      </c>
      <c r="K67" s="127"/>
    </row>
    <row r="68" spans="1:11" ht="24">
      <c r="A68" s="126"/>
      <c r="B68" s="119">
        <v>2</v>
      </c>
      <c r="C68" s="10" t="s">
        <v>791</v>
      </c>
      <c r="D68" s="130" t="s">
        <v>791</v>
      </c>
      <c r="E68" s="130" t="s">
        <v>28</v>
      </c>
      <c r="F68" s="151" t="s">
        <v>271</v>
      </c>
      <c r="G68" s="152"/>
      <c r="H68" s="11" t="s">
        <v>792</v>
      </c>
      <c r="I68" s="14">
        <v>12.32</v>
      </c>
      <c r="J68" s="121">
        <f t="shared" si="1"/>
        <v>24.64</v>
      </c>
      <c r="K68" s="127"/>
    </row>
    <row r="69" spans="1:11" ht="25.5" customHeight="1">
      <c r="A69" s="126"/>
      <c r="B69" s="119">
        <v>2</v>
      </c>
      <c r="C69" s="10" t="s">
        <v>793</v>
      </c>
      <c r="D69" s="130" t="s">
        <v>862</v>
      </c>
      <c r="E69" s="130" t="s">
        <v>236</v>
      </c>
      <c r="F69" s="151" t="s">
        <v>274</v>
      </c>
      <c r="G69" s="152"/>
      <c r="H69" s="11" t="s">
        <v>794</v>
      </c>
      <c r="I69" s="14">
        <v>30.43</v>
      </c>
      <c r="J69" s="121">
        <f t="shared" si="1"/>
        <v>60.86</v>
      </c>
      <c r="K69" s="127"/>
    </row>
    <row r="70" spans="1:11" ht="25.5" customHeight="1">
      <c r="A70" s="126"/>
      <c r="B70" s="119">
        <v>2</v>
      </c>
      <c r="C70" s="10" t="s">
        <v>793</v>
      </c>
      <c r="D70" s="130" t="s">
        <v>862</v>
      </c>
      <c r="E70" s="130" t="s">
        <v>237</v>
      </c>
      <c r="F70" s="151" t="s">
        <v>269</v>
      </c>
      <c r="G70" s="152"/>
      <c r="H70" s="11" t="s">
        <v>794</v>
      </c>
      <c r="I70" s="14">
        <v>30.43</v>
      </c>
      <c r="J70" s="121">
        <f t="shared" si="1"/>
        <v>60.86</v>
      </c>
      <c r="K70" s="127"/>
    </row>
    <row r="71" spans="1:11" ht="24">
      <c r="A71" s="126"/>
      <c r="B71" s="119">
        <v>3</v>
      </c>
      <c r="C71" s="10" t="s">
        <v>795</v>
      </c>
      <c r="D71" s="130" t="s">
        <v>795</v>
      </c>
      <c r="E71" s="130" t="s">
        <v>30</v>
      </c>
      <c r="F71" s="151" t="s">
        <v>279</v>
      </c>
      <c r="G71" s="152"/>
      <c r="H71" s="11" t="s">
        <v>796</v>
      </c>
      <c r="I71" s="14">
        <v>10.51</v>
      </c>
      <c r="J71" s="121">
        <f t="shared" si="1"/>
        <v>31.53</v>
      </c>
      <c r="K71" s="127"/>
    </row>
    <row r="72" spans="1:11" ht="14.25" customHeight="1">
      <c r="A72" s="126"/>
      <c r="B72" s="119">
        <v>2</v>
      </c>
      <c r="C72" s="10" t="s">
        <v>797</v>
      </c>
      <c r="D72" s="130" t="s">
        <v>797</v>
      </c>
      <c r="E72" s="130" t="s">
        <v>30</v>
      </c>
      <c r="F72" s="151" t="s">
        <v>115</v>
      </c>
      <c r="G72" s="152"/>
      <c r="H72" s="11" t="s">
        <v>798</v>
      </c>
      <c r="I72" s="14">
        <v>10.51</v>
      </c>
      <c r="J72" s="121">
        <f t="shared" si="1"/>
        <v>21.02</v>
      </c>
      <c r="K72" s="127"/>
    </row>
    <row r="73" spans="1:11">
      <c r="A73" s="126"/>
      <c r="B73" s="119">
        <v>4</v>
      </c>
      <c r="C73" s="10" t="s">
        <v>799</v>
      </c>
      <c r="D73" s="130" t="s">
        <v>799</v>
      </c>
      <c r="E73" s="130" t="s">
        <v>28</v>
      </c>
      <c r="F73" s="151" t="s">
        <v>115</v>
      </c>
      <c r="G73" s="152"/>
      <c r="H73" s="11" t="s">
        <v>800</v>
      </c>
      <c r="I73" s="14">
        <v>5.07</v>
      </c>
      <c r="J73" s="121">
        <f t="shared" si="1"/>
        <v>20.28</v>
      </c>
      <c r="K73" s="127"/>
    </row>
    <row r="74" spans="1:11">
      <c r="A74" s="126"/>
      <c r="B74" s="119">
        <v>4</v>
      </c>
      <c r="C74" s="10" t="s">
        <v>799</v>
      </c>
      <c r="D74" s="130" t="s">
        <v>799</v>
      </c>
      <c r="E74" s="130" t="s">
        <v>30</v>
      </c>
      <c r="F74" s="151" t="s">
        <v>115</v>
      </c>
      <c r="G74" s="152"/>
      <c r="H74" s="11" t="s">
        <v>800</v>
      </c>
      <c r="I74" s="14">
        <v>5.07</v>
      </c>
      <c r="J74" s="121">
        <f t="shared" si="1"/>
        <v>20.28</v>
      </c>
      <c r="K74" s="127"/>
    </row>
    <row r="75" spans="1:11">
      <c r="A75" s="126"/>
      <c r="B75" s="119">
        <v>4</v>
      </c>
      <c r="C75" s="10" t="s">
        <v>799</v>
      </c>
      <c r="D75" s="130" t="s">
        <v>799</v>
      </c>
      <c r="E75" s="130" t="s">
        <v>31</v>
      </c>
      <c r="F75" s="151" t="s">
        <v>115</v>
      </c>
      <c r="G75" s="152"/>
      <c r="H75" s="11" t="s">
        <v>800</v>
      </c>
      <c r="I75" s="14">
        <v>5.07</v>
      </c>
      <c r="J75" s="121">
        <f t="shared" si="1"/>
        <v>20.28</v>
      </c>
      <c r="K75" s="127"/>
    </row>
    <row r="76" spans="1:11" ht="24">
      <c r="A76" s="126"/>
      <c r="B76" s="119">
        <v>14</v>
      </c>
      <c r="C76" s="10" t="s">
        <v>801</v>
      </c>
      <c r="D76" s="130" t="s">
        <v>801</v>
      </c>
      <c r="E76" s="130" t="s">
        <v>30</v>
      </c>
      <c r="F76" s="151" t="s">
        <v>279</v>
      </c>
      <c r="G76" s="152"/>
      <c r="H76" s="11" t="s">
        <v>802</v>
      </c>
      <c r="I76" s="14">
        <v>21.37</v>
      </c>
      <c r="J76" s="121">
        <f t="shared" si="1"/>
        <v>299.18</v>
      </c>
      <c r="K76" s="127"/>
    </row>
    <row r="77" spans="1:11" ht="24">
      <c r="A77" s="126"/>
      <c r="B77" s="119">
        <v>3</v>
      </c>
      <c r="C77" s="10" t="s">
        <v>801</v>
      </c>
      <c r="D77" s="130" t="s">
        <v>801</v>
      </c>
      <c r="E77" s="130" t="s">
        <v>32</v>
      </c>
      <c r="F77" s="151" t="s">
        <v>278</v>
      </c>
      <c r="G77" s="152"/>
      <c r="H77" s="11" t="s">
        <v>802</v>
      </c>
      <c r="I77" s="14">
        <v>21.37</v>
      </c>
      <c r="J77" s="121">
        <f t="shared" si="1"/>
        <v>64.11</v>
      </c>
      <c r="K77" s="127"/>
    </row>
    <row r="78" spans="1:11">
      <c r="A78" s="126"/>
      <c r="B78" s="119">
        <v>2</v>
      </c>
      <c r="C78" s="10" t="s">
        <v>803</v>
      </c>
      <c r="D78" s="130" t="s">
        <v>803</v>
      </c>
      <c r="E78" s="130" t="s">
        <v>28</v>
      </c>
      <c r="F78" s="151" t="s">
        <v>279</v>
      </c>
      <c r="G78" s="152"/>
      <c r="H78" s="11" t="s">
        <v>804</v>
      </c>
      <c r="I78" s="14">
        <v>21.37</v>
      </c>
      <c r="J78" s="121">
        <f t="shared" si="1"/>
        <v>42.74</v>
      </c>
      <c r="K78" s="127"/>
    </row>
    <row r="79" spans="1:11" ht="24">
      <c r="A79" s="126"/>
      <c r="B79" s="119">
        <v>1</v>
      </c>
      <c r="C79" s="10" t="s">
        <v>805</v>
      </c>
      <c r="D79" s="130" t="s">
        <v>805</v>
      </c>
      <c r="E79" s="130" t="s">
        <v>806</v>
      </c>
      <c r="F79" s="151"/>
      <c r="G79" s="152"/>
      <c r="H79" s="11" t="s">
        <v>807</v>
      </c>
      <c r="I79" s="14">
        <v>5.07</v>
      </c>
      <c r="J79" s="121">
        <f t="shared" si="1"/>
        <v>5.07</v>
      </c>
      <c r="K79" s="127"/>
    </row>
    <row r="80" spans="1:11" ht="24">
      <c r="A80" s="126"/>
      <c r="B80" s="119">
        <v>2</v>
      </c>
      <c r="C80" s="10" t="s">
        <v>808</v>
      </c>
      <c r="D80" s="130" t="s">
        <v>808</v>
      </c>
      <c r="E80" s="130" t="s">
        <v>279</v>
      </c>
      <c r="F80" s="151" t="s">
        <v>275</v>
      </c>
      <c r="G80" s="152"/>
      <c r="H80" s="11" t="s">
        <v>809</v>
      </c>
      <c r="I80" s="14">
        <v>15.94</v>
      </c>
      <c r="J80" s="121">
        <f t="shared" si="1"/>
        <v>31.88</v>
      </c>
      <c r="K80" s="127"/>
    </row>
    <row r="81" spans="1:11" ht="14.25" customHeight="1">
      <c r="A81" s="126"/>
      <c r="B81" s="119">
        <v>3</v>
      </c>
      <c r="C81" s="10" t="s">
        <v>810</v>
      </c>
      <c r="D81" s="130" t="s">
        <v>810</v>
      </c>
      <c r="E81" s="130" t="s">
        <v>30</v>
      </c>
      <c r="F81" s="151"/>
      <c r="G81" s="152"/>
      <c r="H81" s="11" t="s">
        <v>811</v>
      </c>
      <c r="I81" s="14">
        <v>61.22</v>
      </c>
      <c r="J81" s="121">
        <f t="shared" si="1"/>
        <v>183.66</v>
      </c>
      <c r="K81" s="127"/>
    </row>
    <row r="82" spans="1:11">
      <c r="A82" s="126"/>
      <c r="B82" s="119">
        <v>2</v>
      </c>
      <c r="C82" s="10" t="s">
        <v>812</v>
      </c>
      <c r="D82" s="130" t="s">
        <v>863</v>
      </c>
      <c r="E82" s="130" t="s">
        <v>813</v>
      </c>
      <c r="F82" s="151" t="s">
        <v>641</v>
      </c>
      <c r="G82" s="152"/>
      <c r="H82" s="11" t="s">
        <v>814</v>
      </c>
      <c r="I82" s="14">
        <v>19.2</v>
      </c>
      <c r="J82" s="121">
        <f t="shared" si="1"/>
        <v>38.4</v>
      </c>
      <c r="K82" s="127"/>
    </row>
    <row r="83" spans="1:11" ht="24">
      <c r="A83" s="126"/>
      <c r="B83" s="119">
        <v>2</v>
      </c>
      <c r="C83" s="10" t="s">
        <v>815</v>
      </c>
      <c r="D83" s="130" t="s">
        <v>815</v>
      </c>
      <c r="E83" s="130" t="s">
        <v>279</v>
      </c>
      <c r="F83" s="151"/>
      <c r="G83" s="152"/>
      <c r="H83" s="11" t="s">
        <v>816</v>
      </c>
      <c r="I83" s="14">
        <v>14.13</v>
      </c>
      <c r="J83" s="121">
        <f t="shared" si="1"/>
        <v>28.26</v>
      </c>
      <c r="K83" s="127"/>
    </row>
    <row r="84" spans="1:11" ht="24">
      <c r="A84" s="126"/>
      <c r="B84" s="119">
        <v>2</v>
      </c>
      <c r="C84" s="10" t="s">
        <v>815</v>
      </c>
      <c r="D84" s="130" t="s">
        <v>815</v>
      </c>
      <c r="E84" s="130" t="s">
        <v>679</v>
      </c>
      <c r="F84" s="151"/>
      <c r="G84" s="152"/>
      <c r="H84" s="11" t="s">
        <v>816</v>
      </c>
      <c r="I84" s="14">
        <v>14.13</v>
      </c>
      <c r="J84" s="121">
        <f t="shared" si="1"/>
        <v>28.26</v>
      </c>
      <c r="K84" s="127"/>
    </row>
    <row r="85" spans="1:11">
      <c r="A85" s="126"/>
      <c r="B85" s="119">
        <v>1</v>
      </c>
      <c r="C85" s="10" t="s">
        <v>817</v>
      </c>
      <c r="D85" s="130" t="s">
        <v>817</v>
      </c>
      <c r="E85" s="130" t="s">
        <v>30</v>
      </c>
      <c r="F85" s="151"/>
      <c r="G85" s="152"/>
      <c r="H85" s="11" t="s">
        <v>818</v>
      </c>
      <c r="I85" s="14">
        <v>12.32</v>
      </c>
      <c r="J85" s="121">
        <f t="shared" si="1"/>
        <v>12.32</v>
      </c>
      <c r="K85" s="127"/>
    </row>
    <row r="86" spans="1:11">
      <c r="A86" s="126"/>
      <c r="B86" s="119">
        <v>2</v>
      </c>
      <c r="C86" s="10" t="s">
        <v>819</v>
      </c>
      <c r="D86" s="130" t="s">
        <v>819</v>
      </c>
      <c r="E86" s="130" t="s">
        <v>30</v>
      </c>
      <c r="F86" s="151"/>
      <c r="G86" s="152"/>
      <c r="H86" s="11" t="s">
        <v>820</v>
      </c>
      <c r="I86" s="14">
        <v>13.04</v>
      </c>
      <c r="J86" s="121">
        <f t="shared" ref="J86:J109" si="2">I86*B86</f>
        <v>26.08</v>
      </c>
      <c r="K86" s="127"/>
    </row>
    <row r="87" spans="1:11" ht="24">
      <c r="A87" s="126"/>
      <c r="B87" s="119">
        <v>1</v>
      </c>
      <c r="C87" s="10" t="s">
        <v>606</v>
      </c>
      <c r="D87" s="130" t="s">
        <v>606</v>
      </c>
      <c r="E87" s="130" t="s">
        <v>30</v>
      </c>
      <c r="F87" s="151" t="s">
        <v>279</v>
      </c>
      <c r="G87" s="152"/>
      <c r="H87" s="11" t="s">
        <v>608</v>
      </c>
      <c r="I87" s="14">
        <v>25</v>
      </c>
      <c r="J87" s="121">
        <f t="shared" si="2"/>
        <v>25</v>
      </c>
      <c r="K87" s="127"/>
    </row>
    <row r="88" spans="1:11" ht="15" customHeight="1">
      <c r="A88" s="126"/>
      <c r="B88" s="119">
        <v>2</v>
      </c>
      <c r="C88" s="10" t="s">
        <v>821</v>
      </c>
      <c r="D88" s="130" t="s">
        <v>864</v>
      </c>
      <c r="E88" s="130" t="s">
        <v>822</v>
      </c>
      <c r="F88" s="151"/>
      <c r="G88" s="152"/>
      <c r="H88" s="11" t="s">
        <v>823</v>
      </c>
      <c r="I88" s="14">
        <v>17.39</v>
      </c>
      <c r="J88" s="121">
        <f t="shared" si="2"/>
        <v>34.78</v>
      </c>
      <c r="K88" s="127"/>
    </row>
    <row r="89" spans="1:11" ht="15" customHeight="1">
      <c r="A89" s="126"/>
      <c r="B89" s="119">
        <v>2</v>
      </c>
      <c r="C89" s="10" t="s">
        <v>824</v>
      </c>
      <c r="D89" s="130" t="s">
        <v>824</v>
      </c>
      <c r="E89" s="130" t="s">
        <v>657</v>
      </c>
      <c r="F89" s="151"/>
      <c r="G89" s="152"/>
      <c r="H89" s="11" t="s">
        <v>825</v>
      </c>
      <c r="I89" s="14">
        <v>42.39</v>
      </c>
      <c r="J89" s="121">
        <f t="shared" si="2"/>
        <v>84.78</v>
      </c>
      <c r="K89" s="127"/>
    </row>
    <row r="90" spans="1:11" ht="15" customHeight="1">
      <c r="A90" s="126"/>
      <c r="B90" s="119">
        <v>6</v>
      </c>
      <c r="C90" s="10" t="s">
        <v>824</v>
      </c>
      <c r="D90" s="130" t="s">
        <v>824</v>
      </c>
      <c r="E90" s="130" t="s">
        <v>95</v>
      </c>
      <c r="F90" s="151"/>
      <c r="G90" s="152"/>
      <c r="H90" s="11" t="s">
        <v>825</v>
      </c>
      <c r="I90" s="14">
        <v>42.39</v>
      </c>
      <c r="J90" s="121">
        <f t="shared" si="2"/>
        <v>254.34</v>
      </c>
      <c r="K90" s="127"/>
    </row>
    <row r="91" spans="1:11">
      <c r="A91" s="126"/>
      <c r="B91" s="119">
        <v>11</v>
      </c>
      <c r="C91" s="10" t="s">
        <v>826</v>
      </c>
      <c r="D91" s="130" t="s">
        <v>826</v>
      </c>
      <c r="E91" s="130" t="s">
        <v>31</v>
      </c>
      <c r="F91" s="151"/>
      <c r="G91" s="152"/>
      <c r="H91" s="11" t="s">
        <v>827</v>
      </c>
      <c r="I91" s="14">
        <v>37.68</v>
      </c>
      <c r="J91" s="121">
        <f t="shared" si="2"/>
        <v>414.48</v>
      </c>
      <c r="K91" s="127"/>
    </row>
    <row r="92" spans="1:11">
      <c r="A92" s="126"/>
      <c r="B92" s="119">
        <v>6</v>
      </c>
      <c r="C92" s="10" t="s">
        <v>828</v>
      </c>
      <c r="D92" s="130" t="s">
        <v>828</v>
      </c>
      <c r="E92" s="130" t="s">
        <v>32</v>
      </c>
      <c r="F92" s="151"/>
      <c r="G92" s="152"/>
      <c r="H92" s="11" t="s">
        <v>829</v>
      </c>
      <c r="I92" s="14">
        <v>35.86</v>
      </c>
      <c r="J92" s="121">
        <f t="shared" si="2"/>
        <v>215.16</v>
      </c>
      <c r="K92" s="127"/>
    </row>
    <row r="93" spans="1:11">
      <c r="A93" s="126"/>
      <c r="B93" s="119">
        <v>1</v>
      </c>
      <c r="C93" s="10" t="s">
        <v>830</v>
      </c>
      <c r="D93" s="130" t="s">
        <v>830</v>
      </c>
      <c r="E93" s="130" t="s">
        <v>28</v>
      </c>
      <c r="F93" s="151"/>
      <c r="G93" s="152"/>
      <c r="H93" s="11" t="s">
        <v>831</v>
      </c>
      <c r="I93" s="14">
        <v>35.86</v>
      </c>
      <c r="J93" s="121">
        <f t="shared" si="2"/>
        <v>35.86</v>
      </c>
      <c r="K93" s="127"/>
    </row>
    <row r="94" spans="1:11" ht="24">
      <c r="A94" s="126"/>
      <c r="B94" s="119">
        <v>1</v>
      </c>
      <c r="C94" s="10" t="s">
        <v>832</v>
      </c>
      <c r="D94" s="130" t="s">
        <v>832</v>
      </c>
      <c r="E94" s="130" t="s">
        <v>33</v>
      </c>
      <c r="F94" s="151" t="s">
        <v>115</v>
      </c>
      <c r="G94" s="152"/>
      <c r="H94" s="11" t="s">
        <v>833</v>
      </c>
      <c r="I94" s="14">
        <v>28.26</v>
      </c>
      <c r="J94" s="121">
        <f t="shared" si="2"/>
        <v>28.26</v>
      </c>
      <c r="K94" s="127"/>
    </row>
    <row r="95" spans="1:11" ht="24">
      <c r="A95" s="126"/>
      <c r="B95" s="119">
        <v>1</v>
      </c>
      <c r="C95" s="10" t="s">
        <v>834</v>
      </c>
      <c r="D95" s="130" t="s">
        <v>834</v>
      </c>
      <c r="E95" s="130" t="s">
        <v>31</v>
      </c>
      <c r="F95" s="151" t="s">
        <v>115</v>
      </c>
      <c r="G95" s="152"/>
      <c r="H95" s="11" t="s">
        <v>835</v>
      </c>
      <c r="I95" s="14">
        <v>28.26</v>
      </c>
      <c r="J95" s="121">
        <f t="shared" si="2"/>
        <v>28.26</v>
      </c>
      <c r="K95" s="127"/>
    </row>
    <row r="96" spans="1:11" ht="24">
      <c r="A96" s="126"/>
      <c r="B96" s="119">
        <v>1</v>
      </c>
      <c r="C96" s="10" t="s">
        <v>836</v>
      </c>
      <c r="D96" s="130" t="s">
        <v>836</v>
      </c>
      <c r="E96" s="130" t="s">
        <v>723</v>
      </c>
      <c r="F96" s="151"/>
      <c r="G96" s="152"/>
      <c r="H96" s="11" t="s">
        <v>837</v>
      </c>
      <c r="I96" s="14">
        <v>63.03</v>
      </c>
      <c r="J96" s="121">
        <f t="shared" si="2"/>
        <v>63.03</v>
      </c>
      <c r="K96" s="127"/>
    </row>
    <row r="97" spans="1:11" ht="24">
      <c r="A97" s="126"/>
      <c r="B97" s="119">
        <v>1</v>
      </c>
      <c r="C97" s="10" t="s">
        <v>838</v>
      </c>
      <c r="D97" s="130" t="s">
        <v>838</v>
      </c>
      <c r="E97" s="130" t="s">
        <v>216</v>
      </c>
      <c r="F97" s="151"/>
      <c r="G97" s="152"/>
      <c r="H97" s="11" t="s">
        <v>839</v>
      </c>
      <c r="I97" s="14">
        <v>88.75</v>
      </c>
      <c r="J97" s="121">
        <f t="shared" si="2"/>
        <v>88.75</v>
      </c>
      <c r="K97" s="127"/>
    </row>
    <row r="98" spans="1:11" ht="24">
      <c r="A98" s="126"/>
      <c r="B98" s="119">
        <v>2</v>
      </c>
      <c r="C98" s="10" t="s">
        <v>840</v>
      </c>
      <c r="D98" s="130" t="s">
        <v>840</v>
      </c>
      <c r="E98" s="130" t="s">
        <v>31</v>
      </c>
      <c r="F98" s="151" t="s">
        <v>115</v>
      </c>
      <c r="G98" s="152"/>
      <c r="H98" s="11" t="s">
        <v>841</v>
      </c>
      <c r="I98" s="14">
        <v>28.26</v>
      </c>
      <c r="J98" s="121">
        <f t="shared" si="2"/>
        <v>56.52</v>
      </c>
      <c r="K98" s="127"/>
    </row>
    <row r="99" spans="1:11" ht="24">
      <c r="A99" s="126"/>
      <c r="B99" s="119">
        <v>1</v>
      </c>
      <c r="C99" s="10" t="s">
        <v>842</v>
      </c>
      <c r="D99" s="130" t="s">
        <v>842</v>
      </c>
      <c r="E99" s="130" t="s">
        <v>216</v>
      </c>
      <c r="F99" s="151"/>
      <c r="G99" s="152"/>
      <c r="H99" s="11" t="s">
        <v>843</v>
      </c>
      <c r="I99" s="14">
        <v>86.94</v>
      </c>
      <c r="J99" s="121">
        <f t="shared" si="2"/>
        <v>86.94</v>
      </c>
      <c r="K99" s="127"/>
    </row>
    <row r="100" spans="1:11" ht="24">
      <c r="A100" s="126"/>
      <c r="B100" s="119">
        <v>1</v>
      </c>
      <c r="C100" s="10" t="s">
        <v>842</v>
      </c>
      <c r="D100" s="130" t="s">
        <v>842</v>
      </c>
      <c r="E100" s="130" t="s">
        <v>220</v>
      </c>
      <c r="F100" s="151"/>
      <c r="G100" s="152"/>
      <c r="H100" s="11" t="s">
        <v>843</v>
      </c>
      <c r="I100" s="14">
        <v>86.94</v>
      </c>
      <c r="J100" s="121">
        <f t="shared" si="2"/>
        <v>86.94</v>
      </c>
      <c r="K100" s="127"/>
    </row>
    <row r="101" spans="1:11" ht="24">
      <c r="A101" s="126"/>
      <c r="B101" s="119">
        <v>1</v>
      </c>
      <c r="C101" s="10" t="s">
        <v>844</v>
      </c>
      <c r="D101" s="130" t="s">
        <v>844</v>
      </c>
      <c r="E101" s="130" t="s">
        <v>274</v>
      </c>
      <c r="F101" s="151"/>
      <c r="G101" s="152"/>
      <c r="H101" s="11" t="s">
        <v>845</v>
      </c>
      <c r="I101" s="14">
        <v>86.94</v>
      </c>
      <c r="J101" s="121">
        <f t="shared" si="2"/>
        <v>86.94</v>
      </c>
      <c r="K101" s="127"/>
    </row>
    <row r="102" spans="1:11" ht="24">
      <c r="A102" s="126"/>
      <c r="B102" s="119">
        <v>1</v>
      </c>
      <c r="C102" s="10" t="s">
        <v>846</v>
      </c>
      <c r="D102" s="130" t="s">
        <v>846</v>
      </c>
      <c r="E102" s="130" t="s">
        <v>279</v>
      </c>
      <c r="F102" s="151"/>
      <c r="G102" s="152"/>
      <c r="H102" s="11" t="s">
        <v>847</v>
      </c>
      <c r="I102" s="14">
        <v>23.18</v>
      </c>
      <c r="J102" s="121">
        <f t="shared" si="2"/>
        <v>23.18</v>
      </c>
      <c r="K102" s="127"/>
    </row>
    <row r="103" spans="1:11" ht="24">
      <c r="A103" s="126"/>
      <c r="B103" s="119">
        <v>1</v>
      </c>
      <c r="C103" s="10" t="s">
        <v>846</v>
      </c>
      <c r="D103" s="130" t="s">
        <v>846</v>
      </c>
      <c r="E103" s="130" t="s">
        <v>589</v>
      </c>
      <c r="F103" s="151"/>
      <c r="G103" s="152"/>
      <c r="H103" s="11" t="s">
        <v>847</v>
      </c>
      <c r="I103" s="14">
        <v>23.18</v>
      </c>
      <c r="J103" s="121">
        <f t="shared" si="2"/>
        <v>23.18</v>
      </c>
      <c r="K103" s="127"/>
    </row>
    <row r="104" spans="1:11" ht="24">
      <c r="A104" s="126"/>
      <c r="B104" s="119">
        <v>1</v>
      </c>
      <c r="C104" s="10" t="s">
        <v>848</v>
      </c>
      <c r="D104" s="130" t="s">
        <v>848</v>
      </c>
      <c r="E104" s="130" t="s">
        <v>849</v>
      </c>
      <c r="F104" s="151"/>
      <c r="G104" s="152"/>
      <c r="H104" s="11" t="s">
        <v>850</v>
      </c>
      <c r="I104" s="14">
        <v>23.18</v>
      </c>
      <c r="J104" s="121">
        <f t="shared" si="2"/>
        <v>23.18</v>
      </c>
      <c r="K104" s="127"/>
    </row>
    <row r="105" spans="1:11" ht="24">
      <c r="A105" s="126"/>
      <c r="B105" s="119">
        <v>1</v>
      </c>
      <c r="C105" s="10" t="s">
        <v>851</v>
      </c>
      <c r="D105" s="130" t="s">
        <v>851</v>
      </c>
      <c r="E105" s="130" t="s">
        <v>279</v>
      </c>
      <c r="F105" s="151"/>
      <c r="G105" s="152"/>
      <c r="H105" s="11" t="s">
        <v>852</v>
      </c>
      <c r="I105" s="14">
        <v>26.81</v>
      </c>
      <c r="J105" s="121">
        <f t="shared" si="2"/>
        <v>26.81</v>
      </c>
      <c r="K105" s="127"/>
    </row>
    <row r="106" spans="1:11" ht="24">
      <c r="A106" s="126"/>
      <c r="B106" s="119">
        <v>1</v>
      </c>
      <c r="C106" s="10" t="s">
        <v>851</v>
      </c>
      <c r="D106" s="130" t="s">
        <v>851</v>
      </c>
      <c r="E106" s="130" t="s">
        <v>849</v>
      </c>
      <c r="F106" s="151"/>
      <c r="G106" s="152"/>
      <c r="H106" s="11" t="s">
        <v>852</v>
      </c>
      <c r="I106" s="14">
        <v>26.81</v>
      </c>
      <c r="J106" s="121">
        <f t="shared" si="2"/>
        <v>26.81</v>
      </c>
      <c r="K106" s="127"/>
    </row>
    <row r="107" spans="1:11" ht="24">
      <c r="A107" s="126"/>
      <c r="B107" s="119">
        <v>1</v>
      </c>
      <c r="C107" s="10" t="s">
        <v>853</v>
      </c>
      <c r="D107" s="130" t="s">
        <v>853</v>
      </c>
      <c r="E107" s="130" t="s">
        <v>28</v>
      </c>
      <c r="F107" s="151" t="s">
        <v>279</v>
      </c>
      <c r="G107" s="152"/>
      <c r="H107" s="11" t="s">
        <v>854</v>
      </c>
      <c r="I107" s="14">
        <v>99.26</v>
      </c>
      <c r="J107" s="121">
        <f t="shared" si="2"/>
        <v>99.26</v>
      </c>
      <c r="K107" s="127"/>
    </row>
    <row r="108" spans="1:11" ht="13.5" customHeight="1">
      <c r="A108" s="126"/>
      <c r="B108" s="119">
        <v>1</v>
      </c>
      <c r="C108" s="10" t="s">
        <v>855</v>
      </c>
      <c r="D108" s="130" t="s">
        <v>855</v>
      </c>
      <c r="E108" s="130" t="s">
        <v>279</v>
      </c>
      <c r="F108" s="151"/>
      <c r="G108" s="152"/>
      <c r="H108" s="11" t="s">
        <v>856</v>
      </c>
      <c r="I108" s="14">
        <v>23.18</v>
      </c>
      <c r="J108" s="121">
        <f t="shared" si="2"/>
        <v>23.18</v>
      </c>
      <c r="K108" s="127"/>
    </row>
    <row r="109" spans="1:11" ht="24">
      <c r="A109" s="126"/>
      <c r="B109" s="120">
        <v>1</v>
      </c>
      <c r="C109" s="12" t="s">
        <v>857</v>
      </c>
      <c r="D109" s="131" t="s">
        <v>857</v>
      </c>
      <c r="E109" s="131" t="s">
        <v>849</v>
      </c>
      <c r="F109" s="153"/>
      <c r="G109" s="154"/>
      <c r="H109" s="13" t="s">
        <v>858</v>
      </c>
      <c r="I109" s="15">
        <v>26.81</v>
      </c>
      <c r="J109" s="122">
        <f t="shared" si="2"/>
        <v>26.81</v>
      </c>
      <c r="K109" s="127"/>
    </row>
    <row r="110" spans="1:11" ht="13.5" thickBot="1">
      <c r="A110" s="126"/>
      <c r="B110" s="138"/>
      <c r="C110" s="138"/>
      <c r="D110" s="138"/>
      <c r="E110" s="138"/>
      <c r="F110" s="138"/>
      <c r="G110" s="138"/>
      <c r="H110" s="138"/>
      <c r="I110" s="139" t="s">
        <v>261</v>
      </c>
      <c r="J110" s="140">
        <f>SUM(J22:J109)</f>
        <v>6948.6799999999985</v>
      </c>
      <c r="K110" s="127"/>
    </row>
    <row r="111" spans="1:11">
      <c r="A111" s="126"/>
      <c r="B111" s="138"/>
      <c r="C111" s="149" t="s">
        <v>879</v>
      </c>
      <c r="D111" s="148"/>
      <c r="E111" s="148"/>
      <c r="F111" s="147"/>
      <c r="G111" s="146"/>
      <c r="H111" s="138"/>
      <c r="I111" s="139" t="s">
        <v>876</v>
      </c>
      <c r="J111" s="140">
        <f>J110*-0.4</f>
        <v>-2779.4719999999998</v>
      </c>
      <c r="K111" s="127"/>
    </row>
    <row r="112" spans="1:11" ht="13.5" outlineLevel="1" thickBot="1">
      <c r="A112" s="126"/>
      <c r="B112" s="138"/>
      <c r="C112" s="145" t="s">
        <v>880</v>
      </c>
      <c r="D112" s="144">
        <v>44671</v>
      </c>
      <c r="E112" s="144">
        <f>J14+90</f>
        <v>45307</v>
      </c>
      <c r="F112" s="143"/>
      <c r="G112" s="142"/>
      <c r="H112" s="138"/>
      <c r="I112" s="139" t="s">
        <v>877</v>
      </c>
      <c r="J112" s="140">
        <v>0</v>
      </c>
      <c r="K112" s="127"/>
    </row>
    <row r="113" spans="1:11">
      <c r="A113" s="126"/>
      <c r="B113" s="138"/>
      <c r="C113" s="138"/>
      <c r="D113" s="138"/>
      <c r="E113" s="138"/>
      <c r="F113" s="138"/>
      <c r="G113" s="138"/>
      <c r="H113" s="138"/>
      <c r="I113" s="139" t="s">
        <v>263</v>
      </c>
      <c r="J113" s="140">
        <f>SUM(J110:J112)</f>
        <v>4169.2079999999987</v>
      </c>
      <c r="K113" s="127"/>
    </row>
    <row r="114" spans="1:11">
      <c r="A114" s="6"/>
      <c r="B114" s="7"/>
      <c r="C114" s="7"/>
      <c r="D114" s="7"/>
      <c r="E114" s="7"/>
      <c r="F114" s="7"/>
      <c r="G114" s="7"/>
      <c r="H114" s="7" t="s">
        <v>878</v>
      </c>
      <c r="I114" s="7"/>
      <c r="J114" s="7"/>
      <c r="K114" s="8"/>
    </row>
    <row r="116" spans="1:11">
      <c r="H116" s="1" t="s">
        <v>869</v>
      </c>
      <c r="I116" s="103">
        <f>'Tax Invoice'!E14</f>
        <v>1</v>
      </c>
    </row>
    <row r="117" spans="1:11">
      <c r="H117" s="1" t="s">
        <v>711</v>
      </c>
      <c r="I117" s="103">
        <v>34.94</v>
      </c>
    </row>
    <row r="118" spans="1:11">
      <c r="H118" s="1" t="s">
        <v>714</v>
      </c>
      <c r="I118" s="103">
        <f>I120/I117</f>
        <v>198.87464224384655</v>
      </c>
    </row>
    <row r="119" spans="1:11">
      <c r="H119" s="1" t="s">
        <v>715</v>
      </c>
      <c r="I119" s="103">
        <f>I121/I117</f>
        <v>119.32478534630793</v>
      </c>
    </row>
    <row r="120" spans="1:11">
      <c r="H120" s="1" t="s">
        <v>712</v>
      </c>
      <c r="I120" s="103">
        <f>J110*I116</f>
        <v>6948.6799999999985</v>
      </c>
    </row>
    <row r="121" spans="1:11">
      <c r="H121" s="1" t="s">
        <v>713</v>
      </c>
      <c r="I121" s="103">
        <f>J113*I116</f>
        <v>4169.2079999999987</v>
      </c>
    </row>
  </sheetData>
  <mergeCells count="92">
    <mergeCell ref="F23:G23"/>
    <mergeCell ref="F24:G24"/>
    <mergeCell ref="F25:G25"/>
    <mergeCell ref="F26:G26"/>
    <mergeCell ref="J10:J11"/>
    <mergeCell ref="J14:J15"/>
    <mergeCell ref="F20:G20"/>
    <mergeCell ref="F21:G21"/>
    <mergeCell ref="F22:G22"/>
    <mergeCell ref="F27:G27"/>
    <mergeCell ref="F28:G28"/>
    <mergeCell ref="F29:G29"/>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87:G87"/>
    <mergeCell ref="F88:G88"/>
    <mergeCell ref="F89:G89"/>
    <mergeCell ref="F90:G90"/>
    <mergeCell ref="F91:G91"/>
    <mergeCell ref="F92:G92"/>
    <mergeCell ref="F93:G93"/>
    <mergeCell ref="F94:G94"/>
    <mergeCell ref="F95:G95"/>
    <mergeCell ref="F96:G96"/>
    <mergeCell ref="F97:G97"/>
    <mergeCell ref="F98:G98"/>
    <mergeCell ref="F99:G99"/>
    <mergeCell ref="F100:G100"/>
    <mergeCell ref="F101:G101"/>
    <mergeCell ref="F107:G107"/>
    <mergeCell ref="F108:G108"/>
    <mergeCell ref="F109:G109"/>
    <mergeCell ref="F102:G102"/>
    <mergeCell ref="F103:G103"/>
    <mergeCell ref="F104:G104"/>
    <mergeCell ref="F105:G105"/>
    <mergeCell ref="F106:G106"/>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09"/>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320</v>
      </c>
      <c r="O1" t="s">
        <v>149</v>
      </c>
      <c r="T1" t="s">
        <v>261</v>
      </c>
      <c r="U1">
        <v>6948.6799999999985</v>
      </c>
    </row>
    <row r="2" spans="1:21" ht="15.75">
      <c r="A2" s="126"/>
      <c r="B2" s="136" t="s">
        <v>139</v>
      </c>
      <c r="C2" s="132"/>
      <c r="D2" s="132"/>
      <c r="E2" s="132"/>
      <c r="F2" s="132"/>
      <c r="G2" s="132"/>
      <c r="H2" s="132"/>
      <c r="I2" s="137" t="s">
        <v>145</v>
      </c>
      <c r="J2" s="127"/>
      <c r="T2" t="s">
        <v>190</v>
      </c>
      <c r="U2">
        <v>724.53</v>
      </c>
    </row>
    <row r="3" spans="1:21">
      <c r="A3" s="126"/>
      <c r="B3" s="133" t="s">
        <v>140</v>
      </c>
      <c r="C3" s="132"/>
      <c r="D3" s="132"/>
      <c r="E3" s="132"/>
      <c r="F3" s="132"/>
      <c r="G3" s="132"/>
      <c r="H3" s="132"/>
      <c r="I3" s="132"/>
      <c r="J3" s="127"/>
      <c r="T3" t="s">
        <v>191</v>
      </c>
    </row>
    <row r="4" spans="1:21">
      <c r="A4" s="126"/>
      <c r="B4" s="133" t="s">
        <v>141</v>
      </c>
      <c r="C4" s="132"/>
      <c r="D4" s="132"/>
      <c r="E4" s="132"/>
      <c r="F4" s="132"/>
      <c r="G4" s="132"/>
      <c r="H4" s="132"/>
      <c r="I4" s="132"/>
      <c r="J4" s="127"/>
      <c r="T4" t="s">
        <v>263</v>
      </c>
      <c r="U4">
        <v>7673.2099999999982</v>
      </c>
    </row>
    <row r="5" spans="1:21">
      <c r="A5" s="126"/>
      <c r="B5" s="133" t="s">
        <v>142</v>
      </c>
      <c r="C5" s="132"/>
      <c r="D5" s="132"/>
      <c r="E5" s="132"/>
      <c r="F5" s="132"/>
      <c r="G5" s="132"/>
      <c r="H5" s="132"/>
      <c r="I5" s="132"/>
      <c r="J5" s="127"/>
      <c r="S5" t="s">
        <v>865</v>
      </c>
    </row>
    <row r="6" spans="1:21">
      <c r="A6" s="126"/>
      <c r="B6" s="133" t="s">
        <v>143</v>
      </c>
      <c r="C6" s="132"/>
      <c r="D6" s="132"/>
      <c r="E6" s="132"/>
      <c r="F6" s="132"/>
      <c r="G6" s="132"/>
      <c r="H6" s="132"/>
      <c r="I6" s="132"/>
      <c r="J6" s="127"/>
    </row>
    <row r="7" spans="1:21">
      <c r="A7" s="126"/>
      <c r="B7" s="133"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716</v>
      </c>
      <c r="C10" s="132"/>
      <c r="D10" s="132"/>
      <c r="E10" s="127"/>
      <c r="F10" s="128"/>
      <c r="G10" s="128" t="s">
        <v>716</v>
      </c>
      <c r="H10" s="132"/>
      <c r="I10" s="155"/>
      <c r="J10" s="127"/>
    </row>
    <row r="11" spans="1:21">
      <c r="A11" s="126"/>
      <c r="B11" s="126" t="s">
        <v>717</v>
      </c>
      <c r="C11" s="132"/>
      <c r="D11" s="132"/>
      <c r="E11" s="127"/>
      <c r="F11" s="128"/>
      <c r="G11" s="128" t="s">
        <v>717</v>
      </c>
      <c r="H11" s="132"/>
      <c r="I11" s="156"/>
      <c r="J11" s="127"/>
    </row>
    <row r="12" spans="1:21">
      <c r="A12" s="126"/>
      <c r="B12" s="126" t="s">
        <v>718</v>
      </c>
      <c r="C12" s="132"/>
      <c r="D12" s="132"/>
      <c r="E12" s="127"/>
      <c r="F12" s="128"/>
      <c r="G12" s="128" t="s">
        <v>718</v>
      </c>
      <c r="H12" s="132"/>
      <c r="I12" s="132"/>
      <c r="J12" s="127"/>
    </row>
    <row r="13" spans="1:21">
      <c r="A13" s="126"/>
      <c r="B13" s="126" t="s">
        <v>719</v>
      </c>
      <c r="C13" s="132"/>
      <c r="D13" s="132"/>
      <c r="E13" s="127"/>
      <c r="F13" s="128"/>
      <c r="G13" s="128" t="s">
        <v>719</v>
      </c>
      <c r="H13" s="132"/>
      <c r="I13" s="111" t="s">
        <v>16</v>
      </c>
      <c r="J13" s="127"/>
    </row>
    <row r="14" spans="1:21">
      <c r="A14" s="126"/>
      <c r="B14" s="126" t="s">
        <v>157</v>
      </c>
      <c r="C14" s="132"/>
      <c r="D14" s="132"/>
      <c r="E14" s="127"/>
      <c r="F14" s="128"/>
      <c r="G14" s="128" t="s">
        <v>157</v>
      </c>
      <c r="H14" s="132"/>
      <c r="I14" s="157">
        <v>45215</v>
      </c>
      <c r="J14" s="127"/>
    </row>
    <row r="15" spans="1:21">
      <c r="A15" s="126"/>
      <c r="B15" s="6" t="s">
        <v>11</v>
      </c>
      <c r="C15" s="7"/>
      <c r="D15" s="7"/>
      <c r="E15" s="8"/>
      <c r="F15" s="128"/>
      <c r="G15" s="9" t="s">
        <v>11</v>
      </c>
      <c r="H15" s="132"/>
      <c r="I15" s="158"/>
      <c r="J15" s="127"/>
    </row>
    <row r="16" spans="1:21">
      <c r="A16" s="126"/>
      <c r="B16" s="132"/>
      <c r="C16" s="132"/>
      <c r="D16" s="132"/>
      <c r="E16" s="132"/>
      <c r="F16" s="132"/>
      <c r="G16" s="132"/>
      <c r="H16" s="135" t="s">
        <v>147</v>
      </c>
      <c r="I16" s="141">
        <v>40384</v>
      </c>
      <c r="J16" s="127"/>
    </row>
    <row r="17" spans="1:16">
      <c r="A17" s="126"/>
      <c r="B17" s="132" t="s">
        <v>720</v>
      </c>
      <c r="C17" s="132"/>
      <c r="D17" s="132"/>
      <c r="E17" s="132"/>
      <c r="F17" s="132"/>
      <c r="G17" s="132"/>
      <c r="H17" s="135" t="s">
        <v>148</v>
      </c>
      <c r="I17" s="141"/>
      <c r="J17" s="127"/>
    </row>
    <row r="18" spans="1:16" ht="18">
      <c r="A18" s="126"/>
      <c r="B18" s="132" t="s">
        <v>721</v>
      </c>
      <c r="C18" s="132"/>
      <c r="D18" s="132"/>
      <c r="E18" s="132"/>
      <c r="F18" s="132"/>
      <c r="G18" s="132"/>
      <c r="H18" s="134" t="s">
        <v>264</v>
      </c>
      <c r="I18" s="116" t="s">
        <v>282</v>
      </c>
      <c r="J18" s="127"/>
    </row>
    <row r="19" spans="1:16">
      <c r="A19" s="126"/>
      <c r="B19" s="132"/>
      <c r="C19" s="132"/>
      <c r="D19" s="132"/>
      <c r="E19" s="132"/>
      <c r="F19" s="132"/>
      <c r="G19" s="132"/>
      <c r="H19" s="132"/>
      <c r="I19" s="132"/>
      <c r="J19" s="127"/>
      <c r="P19">
        <v>45215</v>
      </c>
    </row>
    <row r="20" spans="1:16">
      <c r="A20" s="126"/>
      <c r="B20" s="112" t="s">
        <v>204</v>
      </c>
      <c r="C20" s="112" t="s">
        <v>205</v>
      </c>
      <c r="D20" s="129" t="s">
        <v>206</v>
      </c>
      <c r="E20" s="159" t="s">
        <v>207</v>
      </c>
      <c r="F20" s="160"/>
      <c r="G20" s="112" t="s">
        <v>174</v>
      </c>
      <c r="H20" s="112" t="s">
        <v>208</v>
      </c>
      <c r="I20" s="112" t="s">
        <v>26</v>
      </c>
      <c r="J20" s="127"/>
    </row>
    <row r="21" spans="1:16">
      <c r="A21" s="126"/>
      <c r="B21" s="117"/>
      <c r="C21" s="117"/>
      <c r="D21" s="118"/>
      <c r="E21" s="161"/>
      <c r="F21" s="162"/>
      <c r="G21" s="117" t="s">
        <v>146</v>
      </c>
      <c r="H21" s="117"/>
      <c r="I21" s="117"/>
      <c r="J21" s="127"/>
    </row>
    <row r="22" spans="1:16" ht="168">
      <c r="A22" s="126"/>
      <c r="B22" s="119">
        <v>2</v>
      </c>
      <c r="C22" s="10" t="s">
        <v>722</v>
      </c>
      <c r="D22" s="130" t="s">
        <v>279</v>
      </c>
      <c r="E22" s="151"/>
      <c r="F22" s="152"/>
      <c r="G22" s="11" t="s">
        <v>866</v>
      </c>
      <c r="H22" s="14">
        <v>6.16</v>
      </c>
      <c r="I22" s="121">
        <f t="shared" ref="I22:I53" si="0">H22*B22</f>
        <v>12.32</v>
      </c>
      <c r="J22" s="127"/>
    </row>
    <row r="23" spans="1:16" ht="168">
      <c r="A23" s="126"/>
      <c r="B23" s="119">
        <v>2</v>
      </c>
      <c r="C23" s="10" t="s">
        <v>722</v>
      </c>
      <c r="D23" s="130" t="s">
        <v>723</v>
      </c>
      <c r="E23" s="151"/>
      <c r="F23" s="152"/>
      <c r="G23" s="11" t="s">
        <v>866</v>
      </c>
      <c r="H23" s="14">
        <v>6.16</v>
      </c>
      <c r="I23" s="121">
        <f t="shared" si="0"/>
        <v>12.32</v>
      </c>
      <c r="J23" s="127"/>
    </row>
    <row r="24" spans="1:16" ht="168">
      <c r="A24" s="126"/>
      <c r="B24" s="119">
        <v>3</v>
      </c>
      <c r="C24" s="10" t="s">
        <v>586</v>
      </c>
      <c r="D24" s="130"/>
      <c r="E24" s="151"/>
      <c r="F24" s="152"/>
      <c r="G24" s="11" t="s">
        <v>281</v>
      </c>
      <c r="H24" s="14">
        <v>12.32</v>
      </c>
      <c r="I24" s="121">
        <f t="shared" si="0"/>
        <v>36.96</v>
      </c>
      <c r="J24" s="127"/>
    </row>
    <row r="25" spans="1:16" ht="132">
      <c r="A25" s="126"/>
      <c r="B25" s="119">
        <v>3</v>
      </c>
      <c r="C25" s="10" t="s">
        <v>724</v>
      </c>
      <c r="D25" s="130" t="s">
        <v>273</v>
      </c>
      <c r="E25" s="151"/>
      <c r="F25" s="152"/>
      <c r="G25" s="11" t="s">
        <v>725</v>
      </c>
      <c r="H25" s="14">
        <v>12.32</v>
      </c>
      <c r="I25" s="121">
        <f t="shared" si="0"/>
        <v>36.96</v>
      </c>
      <c r="J25" s="127"/>
    </row>
    <row r="26" spans="1:16" ht="132">
      <c r="A26" s="126"/>
      <c r="B26" s="119">
        <v>2</v>
      </c>
      <c r="C26" s="10" t="s">
        <v>726</v>
      </c>
      <c r="D26" s="130" t="s">
        <v>269</v>
      </c>
      <c r="E26" s="151"/>
      <c r="F26" s="152"/>
      <c r="G26" s="11" t="s">
        <v>727</v>
      </c>
      <c r="H26" s="14">
        <v>12.32</v>
      </c>
      <c r="I26" s="121">
        <f t="shared" si="0"/>
        <v>24.64</v>
      </c>
      <c r="J26" s="127"/>
    </row>
    <row r="27" spans="1:16" ht="60">
      <c r="A27" s="126"/>
      <c r="B27" s="119">
        <v>2</v>
      </c>
      <c r="C27" s="10" t="s">
        <v>728</v>
      </c>
      <c r="D27" s="130" t="s">
        <v>729</v>
      </c>
      <c r="E27" s="151" t="s">
        <v>279</v>
      </c>
      <c r="F27" s="152"/>
      <c r="G27" s="11" t="s">
        <v>730</v>
      </c>
      <c r="H27" s="14">
        <v>18.84</v>
      </c>
      <c r="I27" s="121">
        <f t="shared" si="0"/>
        <v>37.68</v>
      </c>
      <c r="J27" s="127"/>
    </row>
    <row r="28" spans="1:16" ht="132">
      <c r="A28" s="126"/>
      <c r="B28" s="119">
        <v>6</v>
      </c>
      <c r="C28" s="10" t="s">
        <v>731</v>
      </c>
      <c r="D28" s="130" t="s">
        <v>732</v>
      </c>
      <c r="E28" s="151" t="s">
        <v>30</v>
      </c>
      <c r="F28" s="152"/>
      <c r="G28" s="11" t="s">
        <v>733</v>
      </c>
      <c r="H28" s="14">
        <v>6.88</v>
      </c>
      <c r="I28" s="121">
        <f t="shared" si="0"/>
        <v>41.28</v>
      </c>
      <c r="J28" s="127"/>
    </row>
    <row r="29" spans="1:16" ht="132">
      <c r="A29" s="126"/>
      <c r="B29" s="119">
        <v>4</v>
      </c>
      <c r="C29" s="10" t="s">
        <v>731</v>
      </c>
      <c r="D29" s="130" t="s">
        <v>732</v>
      </c>
      <c r="E29" s="151" t="s">
        <v>31</v>
      </c>
      <c r="F29" s="152"/>
      <c r="G29" s="11" t="s">
        <v>733</v>
      </c>
      <c r="H29" s="14">
        <v>6.88</v>
      </c>
      <c r="I29" s="121">
        <f t="shared" si="0"/>
        <v>27.52</v>
      </c>
      <c r="J29" s="127"/>
    </row>
    <row r="30" spans="1:16" ht="132">
      <c r="A30" s="126"/>
      <c r="B30" s="119">
        <v>8</v>
      </c>
      <c r="C30" s="10" t="s">
        <v>734</v>
      </c>
      <c r="D30" s="130" t="s">
        <v>28</v>
      </c>
      <c r="E30" s="151" t="s">
        <v>278</v>
      </c>
      <c r="F30" s="152"/>
      <c r="G30" s="11" t="s">
        <v>735</v>
      </c>
      <c r="H30" s="14">
        <v>21.37</v>
      </c>
      <c r="I30" s="121">
        <f t="shared" si="0"/>
        <v>170.96</v>
      </c>
      <c r="J30" s="127"/>
    </row>
    <row r="31" spans="1:16" ht="132">
      <c r="A31" s="126"/>
      <c r="B31" s="119">
        <v>8</v>
      </c>
      <c r="C31" s="10" t="s">
        <v>734</v>
      </c>
      <c r="D31" s="130" t="s">
        <v>31</v>
      </c>
      <c r="E31" s="151" t="s">
        <v>279</v>
      </c>
      <c r="F31" s="152"/>
      <c r="G31" s="11" t="s">
        <v>735</v>
      </c>
      <c r="H31" s="14">
        <v>21.37</v>
      </c>
      <c r="I31" s="121">
        <f t="shared" si="0"/>
        <v>170.96</v>
      </c>
      <c r="J31" s="127"/>
    </row>
    <row r="32" spans="1:16" ht="108">
      <c r="A32" s="126"/>
      <c r="B32" s="119">
        <v>10</v>
      </c>
      <c r="C32" s="10" t="s">
        <v>35</v>
      </c>
      <c r="D32" s="130" t="s">
        <v>40</v>
      </c>
      <c r="E32" s="151"/>
      <c r="F32" s="152"/>
      <c r="G32" s="11" t="s">
        <v>736</v>
      </c>
      <c r="H32" s="14">
        <v>9.06</v>
      </c>
      <c r="I32" s="121">
        <f t="shared" si="0"/>
        <v>90.600000000000009</v>
      </c>
      <c r="J32" s="127"/>
    </row>
    <row r="33" spans="1:10" ht="144">
      <c r="A33" s="126"/>
      <c r="B33" s="119">
        <v>18</v>
      </c>
      <c r="C33" s="10" t="s">
        <v>737</v>
      </c>
      <c r="D33" s="130" t="s">
        <v>45</v>
      </c>
      <c r="E33" s="151" t="s">
        <v>279</v>
      </c>
      <c r="F33" s="152"/>
      <c r="G33" s="11" t="s">
        <v>738</v>
      </c>
      <c r="H33" s="14">
        <v>26.81</v>
      </c>
      <c r="I33" s="121">
        <f t="shared" si="0"/>
        <v>482.58</v>
      </c>
      <c r="J33" s="127"/>
    </row>
    <row r="34" spans="1:10" ht="144">
      <c r="A34" s="126"/>
      <c r="B34" s="119">
        <v>2</v>
      </c>
      <c r="C34" s="10" t="s">
        <v>739</v>
      </c>
      <c r="D34" s="130" t="s">
        <v>42</v>
      </c>
      <c r="E34" s="151"/>
      <c r="F34" s="152"/>
      <c r="G34" s="11" t="s">
        <v>740</v>
      </c>
      <c r="H34" s="14">
        <v>26.81</v>
      </c>
      <c r="I34" s="121">
        <f t="shared" si="0"/>
        <v>53.62</v>
      </c>
      <c r="J34" s="127"/>
    </row>
    <row r="35" spans="1:10" ht="96">
      <c r="A35" s="126"/>
      <c r="B35" s="119">
        <v>3</v>
      </c>
      <c r="C35" s="10" t="s">
        <v>741</v>
      </c>
      <c r="D35" s="130" t="s">
        <v>30</v>
      </c>
      <c r="E35" s="151"/>
      <c r="F35" s="152"/>
      <c r="G35" s="11" t="s">
        <v>742</v>
      </c>
      <c r="H35" s="14">
        <v>6.88</v>
      </c>
      <c r="I35" s="121">
        <f t="shared" si="0"/>
        <v>20.64</v>
      </c>
      <c r="J35" s="127"/>
    </row>
    <row r="36" spans="1:10" ht="96">
      <c r="A36" s="126"/>
      <c r="B36" s="119">
        <v>2</v>
      </c>
      <c r="C36" s="10" t="s">
        <v>741</v>
      </c>
      <c r="D36" s="130" t="s">
        <v>31</v>
      </c>
      <c r="E36" s="151"/>
      <c r="F36" s="152"/>
      <c r="G36" s="11" t="s">
        <v>742</v>
      </c>
      <c r="H36" s="14">
        <v>6.88</v>
      </c>
      <c r="I36" s="121">
        <f t="shared" si="0"/>
        <v>13.76</v>
      </c>
      <c r="J36" s="127"/>
    </row>
    <row r="37" spans="1:10" ht="96">
      <c r="A37" s="126"/>
      <c r="B37" s="119">
        <v>18</v>
      </c>
      <c r="C37" s="10" t="s">
        <v>743</v>
      </c>
      <c r="D37" s="130" t="s">
        <v>31</v>
      </c>
      <c r="E37" s="151"/>
      <c r="F37" s="152"/>
      <c r="G37" s="11" t="s">
        <v>744</v>
      </c>
      <c r="H37" s="14">
        <v>5.07</v>
      </c>
      <c r="I37" s="121">
        <f t="shared" si="0"/>
        <v>91.26</v>
      </c>
      <c r="J37" s="127"/>
    </row>
    <row r="38" spans="1:10" ht="108">
      <c r="A38" s="126"/>
      <c r="B38" s="119">
        <v>4</v>
      </c>
      <c r="C38" s="10" t="s">
        <v>745</v>
      </c>
      <c r="D38" s="130" t="s">
        <v>30</v>
      </c>
      <c r="E38" s="151" t="s">
        <v>279</v>
      </c>
      <c r="F38" s="152"/>
      <c r="G38" s="11" t="s">
        <v>746</v>
      </c>
      <c r="H38" s="14">
        <v>21.37</v>
      </c>
      <c r="I38" s="121">
        <f t="shared" si="0"/>
        <v>85.48</v>
      </c>
      <c r="J38" s="127"/>
    </row>
    <row r="39" spans="1:10" ht="108">
      <c r="A39" s="126"/>
      <c r="B39" s="119">
        <v>2</v>
      </c>
      <c r="C39" s="10" t="s">
        <v>747</v>
      </c>
      <c r="D39" s="130" t="s">
        <v>30</v>
      </c>
      <c r="E39" s="151" t="s">
        <v>279</v>
      </c>
      <c r="F39" s="152"/>
      <c r="G39" s="11" t="s">
        <v>748</v>
      </c>
      <c r="H39" s="14">
        <v>23.18</v>
      </c>
      <c r="I39" s="121">
        <f t="shared" si="0"/>
        <v>46.36</v>
      </c>
      <c r="J39" s="127"/>
    </row>
    <row r="40" spans="1:10" ht="132">
      <c r="A40" s="126"/>
      <c r="B40" s="119">
        <v>1</v>
      </c>
      <c r="C40" s="10" t="s">
        <v>749</v>
      </c>
      <c r="D40" s="130" t="s">
        <v>42</v>
      </c>
      <c r="E40" s="151" t="s">
        <v>279</v>
      </c>
      <c r="F40" s="152"/>
      <c r="G40" s="11" t="s">
        <v>750</v>
      </c>
      <c r="H40" s="14">
        <v>42.75</v>
      </c>
      <c r="I40" s="121">
        <f t="shared" si="0"/>
        <v>42.75</v>
      </c>
      <c r="J40" s="127"/>
    </row>
    <row r="41" spans="1:10" ht="132">
      <c r="A41" s="126"/>
      <c r="B41" s="119">
        <v>2</v>
      </c>
      <c r="C41" s="10" t="s">
        <v>751</v>
      </c>
      <c r="D41" s="130" t="s">
        <v>732</v>
      </c>
      <c r="E41" s="151" t="s">
        <v>28</v>
      </c>
      <c r="F41" s="152"/>
      <c r="G41" s="11" t="s">
        <v>752</v>
      </c>
      <c r="H41" s="14">
        <v>6.88</v>
      </c>
      <c r="I41" s="121">
        <f t="shared" si="0"/>
        <v>13.76</v>
      </c>
      <c r="J41" s="127"/>
    </row>
    <row r="42" spans="1:10" ht="108">
      <c r="A42" s="126"/>
      <c r="B42" s="119">
        <v>2</v>
      </c>
      <c r="C42" s="10" t="s">
        <v>753</v>
      </c>
      <c r="D42" s="130" t="s">
        <v>30</v>
      </c>
      <c r="E42" s="151"/>
      <c r="F42" s="152"/>
      <c r="G42" s="11" t="s">
        <v>754</v>
      </c>
      <c r="H42" s="14">
        <v>8.33</v>
      </c>
      <c r="I42" s="121">
        <f t="shared" si="0"/>
        <v>16.66</v>
      </c>
      <c r="J42" s="127"/>
    </row>
    <row r="43" spans="1:10" ht="180">
      <c r="A43" s="126"/>
      <c r="B43" s="119">
        <v>1</v>
      </c>
      <c r="C43" s="10" t="s">
        <v>668</v>
      </c>
      <c r="D43" s="130" t="s">
        <v>28</v>
      </c>
      <c r="E43" s="151" t="s">
        <v>275</v>
      </c>
      <c r="F43" s="152"/>
      <c r="G43" s="11" t="s">
        <v>755</v>
      </c>
      <c r="H43" s="14">
        <v>31.15</v>
      </c>
      <c r="I43" s="121">
        <f t="shared" si="0"/>
        <v>31.15</v>
      </c>
      <c r="J43" s="127"/>
    </row>
    <row r="44" spans="1:10" ht="108">
      <c r="A44" s="126"/>
      <c r="B44" s="119">
        <v>2</v>
      </c>
      <c r="C44" s="10" t="s">
        <v>756</v>
      </c>
      <c r="D44" s="130" t="s">
        <v>30</v>
      </c>
      <c r="E44" s="151"/>
      <c r="F44" s="152"/>
      <c r="G44" s="11" t="s">
        <v>757</v>
      </c>
      <c r="H44" s="14">
        <v>14.13</v>
      </c>
      <c r="I44" s="121">
        <f t="shared" si="0"/>
        <v>28.26</v>
      </c>
      <c r="J44" s="127"/>
    </row>
    <row r="45" spans="1:10" ht="132">
      <c r="A45" s="126"/>
      <c r="B45" s="119">
        <v>6</v>
      </c>
      <c r="C45" s="10" t="s">
        <v>758</v>
      </c>
      <c r="D45" s="130" t="s">
        <v>30</v>
      </c>
      <c r="E45" s="151"/>
      <c r="F45" s="152"/>
      <c r="G45" s="11" t="s">
        <v>759</v>
      </c>
      <c r="H45" s="14">
        <v>28.62</v>
      </c>
      <c r="I45" s="121">
        <f t="shared" si="0"/>
        <v>171.72</v>
      </c>
      <c r="J45" s="127"/>
    </row>
    <row r="46" spans="1:10" ht="144">
      <c r="A46" s="126"/>
      <c r="B46" s="119">
        <v>6</v>
      </c>
      <c r="C46" s="10" t="s">
        <v>760</v>
      </c>
      <c r="D46" s="130" t="s">
        <v>31</v>
      </c>
      <c r="E46" s="151"/>
      <c r="F46" s="152"/>
      <c r="G46" s="11" t="s">
        <v>761</v>
      </c>
      <c r="H46" s="14">
        <v>21.37</v>
      </c>
      <c r="I46" s="121">
        <f t="shared" si="0"/>
        <v>128.22</v>
      </c>
      <c r="J46" s="127"/>
    </row>
    <row r="47" spans="1:10" ht="168">
      <c r="A47" s="126"/>
      <c r="B47" s="119">
        <v>4</v>
      </c>
      <c r="C47" s="10" t="s">
        <v>762</v>
      </c>
      <c r="D47" s="130" t="s">
        <v>31</v>
      </c>
      <c r="E47" s="151"/>
      <c r="F47" s="152"/>
      <c r="G47" s="11" t="s">
        <v>763</v>
      </c>
      <c r="H47" s="14">
        <v>35.86</v>
      </c>
      <c r="I47" s="121">
        <f t="shared" si="0"/>
        <v>143.44</v>
      </c>
      <c r="J47" s="127"/>
    </row>
    <row r="48" spans="1:10" ht="192">
      <c r="A48" s="126"/>
      <c r="B48" s="119">
        <v>2</v>
      </c>
      <c r="C48" s="10" t="s">
        <v>764</v>
      </c>
      <c r="D48" s="130" t="s">
        <v>112</v>
      </c>
      <c r="E48" s="151" t="s">
        <v>115</v>
      </c>
      <c r="F48" s="152"/>
      <c r="G48" s="11" t="s">
        <v>867</v>
      </c>
      <c r="H48" s="14">
        <v>53.98</v>
      </c>
      <c r="I48" s="121">
        <f t="shared" si="0"/>
        <v>107.96</v>
      </c>
      <c r="J48" s="127"/>
    </row>
    <row r="49" spans="1:10" ht="192">
      <c r="A49" s="126"/>
      <c r="B49" s="119">
        <v>10</v>
      </c>
      <c r="C49" s="10" t="s">
        <v>764</v>
      </c>
      <c r="D49" s="130" t="s">
        <v>220</v>
      </c>
      <c r="E49" s="151" t="s">
        <v>115</v>
      </c>
      <c r="F49" s="152"/>
      <c r="G49" s="11" t="s">
        <v>867</v>
      </c>
      <c r="H49" s="14">
        <v>53.98</v>
      </c>
      <c r="I49" s="121">
        <f t="shared" si="0"/>
        <v>539.79999999999995</v>
      </c>
      <c r="J49" s="127"/>
    </row>
    <row r="50" spans="1:10" ht="108">
      <c r="A50" s="126"/>
      <c r="B50" s="119">
        <v>8</v>
      </c>
      <c r="C50" s="10" t="s">
        <v>765</v>
      </c>
      <c r="D50" s="130" t="s">
        <v>30</v>
      </c>
      <c r="E50" s="151" t="s">
        <v>277</v>
      </c>
      <c r="F50" s="152"/>
      <c r="G50" s="11" t="s">
        <v>766</v>
      </c>
      <c r="H50" s="14">
        <v>42.39</v>
      </c>
      <c r="I50" s="121">
        <f t="shared" si="0"/>
        <v>339.12</v>
      </c>
      <c r="J50" s="127"/>
    </row>
    <row r="51" spans="1:10" ht="120">
      <c r="A51" s="126"/>
      <c r="B51" s="119">
        <v>2</v>
      </c>
      <c r="C51" s="10" t="s">
        <v>767</v>
      </c>
      <c r="D51" s="130" t="s">
        <v>30</v>
      </c>
      <c r="E51" s="151" t="s">
        <v>277</v>
      </c>
      <c r="F51" s="152"/>
      <c r="G51" s="11" t="s">
        <v>768</v>
      </c>
      <c r="H51" s="14">
        <v>21.37</v>
      </c>
      <c r="I51" s="121">
        <f t="shared" si="0"/>
        <v>42.74</v>
      </c>
      <c r="J51" s="127"/>
    </row>
    <row r="52" spans="1:10" ht="108">
      <c r="A52" s="126"/>
      <c r="B52" s="119">
        <v>11</v>
      </c>
      <c r="C52" s="10" t="s">
        <v>769</v>
      </c>
      <c r="D52" s="130" t="s">
        <v>30</v>
      </c>
      <c r="E52" s="151"/>
      <c r="F52" s="152"/>
      <c r="G52" s="11" t="s">
        <v>770</v>
      </c>
      <c r="H52" s="14">
        <v>10.51</v>
      </c>
      <c r="I52" s="121">
        <f t="shared" si="0"/>
        <v>115.61</v>
      </c>
      <c r="J52" s="127"/>
    </row>
    <row r="53" spans="1:10" ht="108">
      <c r="A53" s="126"/>
      <c r="B53" s="119">
        <v>4</v>
      </c>
      <c r="C53" s="10" t="s">
        <v>771</v>
      </c>
      <c r="D53" s="130" t="s">
        <v>28</v>
      </c>
      <c r="E53" s="151"/>
      <c r="F53" s="152"/>
      <c r="G53" s="11" t="s">
        <v>772</v>
      </c>
      <c r="H53" s="14">
        <v>11.23</v>
      </c>
      <c r="I53" s="121">
        <f t="shared" si="0"/>
        <v>44.92</v>
      </c>
      <c r="J53" s="127"/>
    </row>
    <row r="54" spans="1:10" ht="108">
      <c r="A54" s="126"/>
      <c r="B54" s="119">
        <v>18</v>
      </c>
      <c r="C54" s="10" t="s">
        <v>773</v>
      </c>
      <c r="D54" s="130" t="s">
        <v>28</v>
      </c>
      <c r="E54" s="151"/>
      <c r="F54" s="152"/>
      <c r="G54" s="11" t="s">
        <v>774</v>
      </c>
      <c r="H54" s="14">
        <v>14.13</v>
      </c>
      <c r="I54" s="121">
        <f t="shared" ref="I54:I85" si="1">H54*B54</f>
        <v>254.34</v>
      </c>
      <c r="J54" s="127"/>
    </row>
    <row r="55" spans="1:10" ht="108">
      <c r="A55" s="126"/>
      <c r="B55" s="119">
        <v>4</v>
      </c>
      <c r="C55" s="10" t="s">
        <v>775</v>
      </c>
      <c r="D55" s="130" t="s">
        <v>30</v>
      </c>
      <c r="E55" s="151"/>
      <c r="F55" s="152"/>
      <c r="G55" s="11" t="s">
        <v>776</v>
      </c>
      <c r="H55" s="14">
        <v>14.13</v>
      </c>
      <c r="I55" s="121">
        <f t="shared" si="1"/>
        <v>56.52</v>
      </c>
      <c r="J55" s="127"/>
    </row>
    <row r="56" spans="1:10" ht="144">
      <c r="A56" s="126"/>
      <c r="B56" s="119">
        <v>2</v>
      </c>
      <c r="C56" s="10" t="s">
        <v>777</v>
      </c>
      <c r="D56" s="130" t="s">
        <v>31</v>
      </c>
      <c r="E56" s="151"/>
      <c r="F56" s="152"/>
      <c r="G56" s="11" t="s">
        <v>778</v>
      </c>
      <c r="H56" s="14">
        <v>21.37</v>
      </c>
      <c r="I56" s="121">
        <f t="shared" si="1"/>
        <v>42.74</v>
      </c>
      <c r="J56" s="127"/>
    </row>
    <row r="57" spans="1:10" ht="144">
      <c r="A57" s="126"/>
      <c r="B57" s="119">
        <v>2</v>
      </c>
      <c r="C57" s="10" t="s">
        <v>779</v>
      </c>
      <c r="D57" s="130" t="s">
        <v>31</v>
      </c>
      <c r="E57" s="151"/>
      <c r="F57" s="152"/>
      <c r="G57" s="11" t="s">
        <v>780</v>
      </c>
      <c r="H57" s="14">
        <v>21.37</v>
      </c>
      <c r="I57" s="121">
        <f t="shared" si="1"/>
        <v>42.74</v>
      </c>
      <c r="J57" s="127"/>
    </row>
    <row r="58" spans="1:10" ht="120">
      <c r="A58" s="126"/>
      <c r="B58" s="119">
        <v>4</v>
      </c>
      <c r="C58" s="10" t="s">
        <v>781</v>
      </c>
      <c r="D58" s="130" t="s">
        <v>31</v>
      </c>
      <c r="E58" s="151"/>
      <c r="F58" s="152"/>
      <c r="G58" s="11" t="s">
        <v>868</v>
      </c>
      <c r="H58" s="14">
        <v>5.07</v>
      </c>
      <c r="I58" s="121">
        <f t="shared" si="1"/>
        <v>20.28</v>
      </c>
      <c r="J58" s="127"/>
    </row>
    <row r="59" spans="1:10" ht="96">
      <c r="A59" s="126"/>
      <c r="B59" s="119">
        <v>4</v>
      </c>
      <c r="C59" s="10" t="s">
        <v>782</v>
      </c>
      <c r="D59" s="130" t="s">
        <v>31</v>
      </c>
      <c r="E59" s="151" t="s">
        <v>279</v>
      </c>
      <c r="F59" s="152"/>
      <c r="G59" s="11" t="s">
        <v>783</v>
      </c>
      <c r="H59" s="14">
        <v>8.69</v>
      </c>
      <c r="I59" s="121">
        <f t="shared" si="1"/>
        <v>34.76</v>
      </c>
      <c r="J59" s="127"/>
    </row>
    <row r="60" spans="1:10" ht="228">
      <c r="A60" s="126"/>
      <c r="B60" s="119">
        <v>3</v>
      </c>
      <c r="C60" s="10" t="s">
        <v>784</v>
      </c>
      <c r="D60" s="130" t="s">
        <v>785</v>
      </c>
      <c r="E60" s="151" t="s">
        <v>245</v>
      </c>
      <c r="F60" s="152"/>
      <c r="G60" s="11" t="s">
        <v>786</v>
      </c>
      <c r="H60" s="14">
        <v>59.77</v>
      </c>
      <c r="I60" s="121">
        <f t="shared" si="1"/>
        <v>179.31</v>
      </c>
      <c r="J60" s="127"/>
    </row>
    <row r="61" spans="1:10" ht="108">
      <c r="A61" s="126"/>
      <c r="B61" s="119">
        <v>4</v>
      </c>
      <c r="C61" s="10" t="s">
        <v>787</v>
      </c>
      <c r="D61" s="130" t="s">
        <v>28</v>
      </c>
      <c r="E61" s="151"/>
      <c r="F61" s="152"/>
      <c r="G61" s="11" t="s">
        <v>788</v>
      </c>
      <c r="H61" s="14">
        <v>10.51</v>
      </c>
      <c r="I61" s="121">
        <f t="shared" si="1"/>
        <v>42.04</v>
      </c>
      <c r="J61" s="127"/>
    </row>
    <row r="62" spans="1:10" ht="108">
      <c r="A62" s="126"/>
      <c r="B62" s="119">
        <v>4</v>
      </c>
      <c r="C62" s="10" t="s">
        <v>787</v>
      </c>
      <c r="D62" s="130" t="s">
        <v>30</v>
      </c>
      <c r="E62" s="151"/>
      <c r="F62" s="152"/>
      <c r="G62" s="11" t="s">
        <v>788</v>
      </c>
      <c r="H62" s="14">
        <v>10.51</v>
      </c>
      <c r="I62" s="121">
        <f t="shared" si="1"/>
        <v>42.04</v>
      </c>
      <c r="J62" s="127"/>
    </row>
    <row r="63" spans="1:10" ht="108">
      <c r="A63" s="126"/>
      <c r="B63" s="119">
        <v>4</v>
      </c>
      <c r="C63" s="10" t="s">
        <v>787</v>
      </c>
      <c r="D63" s="130" t="s">
        <v>31</v>
      </c>
      <c r="E63" s="151"/>
      <c r="F63" s="152"/>
      <c r="G63" s="11" t="s">
        <v>788</v>
      </c>
      <c r="H63" s="14">
        <v>10.51</v>
      </c>
      <c r="I63" s="121">
        <f t="shared" si="1"/>
        <v>42.04</v>
      </c>
      <c r="J63" s="127"/>
    </row>
    <row r="64" spans="1:10" ht="108">
      <c r="A64" s="126"/>
      <c r="B64" s="119">
        <v>2</v>
      </c>
      <c r="C64" s="10" t="s">
        <v>789</v>
      </c>
      <c r="D64" s="130" t="s">
        <v>28</v>
      </c>
      <c r="E64" s="151"/>
      <c r="F64" s="152"/>
      <c r="G64" s="11" t="s">
        <v>790</v>
      </c>
      <c r="H64" s="14">
        <v>10.51</v>
      </c>
      <c r="I64" s="121">
        <f t="shared" si="1"/>
        <v>21.02</v>
      </c>
      <c r="J64" s="127"/>
    </row>
    <row r="65" spans="1:10" ht="108">
      <c r="A65" s="126"/>
      <c r="B65" s="119">
        <v>2</v>
      </c>
      <c r="C65" s="10" t="s">
        <v>789</v>
      </c>
      <c r="D65" s="130" t="s">
        <v>30</v>
      </c>
      <c r="E65" s="151"/>
      <c r="F65" s="152"/>
      <c r="G65" s="11" t="s">
        <v>790</v>
      </c>
      <c r="H65" s="14">
        <v>10.51</v>
      </c>
      <c r="I65" s="121">
        <f t="shared" si="1"/>
        <v>21.02</v>
      </c>
      <c r="J65" s="127"/>
    </row>
    <row r="66" spans="1:10" ht="108">
      <c r="A66" s="126"/>
      <c r="B66" s="119">
        <v>2</v>
      </c>
      <c r="C66" s="10" t="s">
        <v>789</v>
      </c>
      <c r="D66" s="130" t="s">
        <v>31</v>
      </c>
      <c r="E66" s="151"/>
      <c r="F66" s="152"/>
      <c r="G66" s="11" t="s">
        <v>790</v>
      </c>
      <c r="H66" s="14">
        <v>10.51</v>
      </c>
      <c r="I66" s="121">
        <f t="shared" si="1"/>
        <v>21.02</v>
      </c>
      <c r="J66" s="127"/>
    </row>
    <row r="67" spans="1:10" ht="144">
      <c r="A67" s="126"/>
      <c r="B67" s="119">
        <v>2</v>
      </c>
      <c r="C67" s="10" t="s">
        <v>791</v>
      </c>
      <c r="D67" s="130" t="s">
        <v>28</v>
      </c>
      <c r="E67" s="151" t="s">
        <v>216</v>
      </c>
      <c r="F67" s="152"/>
      <c r="G67" s="11" t="s">
        <v>792</v>
      </c>
      <c r="H67" s="14">
        <v>12.32</v>
      </c>
      <c r="I67" s="121">
        <f t="shared" si="1"/>
        <v>24.64</v>
      </c>
      <c r="J67" s="127"/>
    </row>
    <row r="68" spans="1:10" ht="144">
      <c r="A68" s="126"/>
      <c r="B68" s="119">
        <v>2</v>
      </c>
      <c r="C68" s="10" t="s">
        <v>791</v>
      </c>
      <c r="D68" s="130" t="s">
        <v>28</v>
      </c>
      <c r="E68" s="151" t="s">
        <v>271</v>
      </c>
      <c r="F68" s="152"/>
      <c r="G68" s="11" t="s">
        <v>792</v>
      </c>
      <c r="H68" s="14">
        <v>12.32</v>
      </c>
      <c r="I68" s="121">
        <f t="shared" si="1"/>
        <v>24.64</v>
      </c>
      <c r="J68" s="127"/>
    </row>
    <row r="69" spans="1:10" ht="192">
      <c r="A69" s="126"/>
      <c r="B69" s="119">
        <v>2</v>
      </c>
      <c r="C69" s="10" t="s">
        <v>793</v>
      </c>
      <c r="D69" s="130" t="s">
        <v>236</v>
      </c>
      <c r="E69" s="151" t="s">
        <v>274</v>
      </c>
      <c r="F69" s="152"/>
      <c r="G69" s="11" t="s">
        <v>794</v>
      </c>
      <c r="H69" s="14">
        <v>30.43</v>
      </c>
      <c r="I69" s="121">
        <f t="shared" si="1"/>
        <v>60.86</v>
      </c>
      <c r="J69" s="127"/>
    </row>
    <row r="70" spans="1:10" ht="192">
      <c r="A70" s="126"/>
      <c r="B70" s="119">
        <v>2</v>
      </c>
      <c r="C70" s="10" t="s">
        <v>793</v>
      </c>
      <c r="D70" s="130" t="s">
        <v>237</v>
      </c>
      <c r="E70" s="151" t="s">
        <v>269</v>
      </c>
      <c r="F70" s="152"/>
      <c r="G70" s="11" t="s">
        <v>794</v>
      </c>
      <c r="H70" s="14">
        <v>30.43</v>
      </c>
      <c r="I70" s="121">
        <f t="shared" si="1"/>
        <v>60.86</v>
      </c>
      <c r="J70" s="127"/>
    </row>
    <row r="71" spans="1:10" ht="120">
      <c r="A71" s="126"/>
      <c r="B71" s="119">
        <v>3</v>
      </c>
      <c r="C71" s="10" t="s">
        <v>795</v>
      </c>
      <c r="D71" s="130" t="s">
        <v>30</v>
      </c>
      <c r="E71" s="151" t="s">
        <v>279</v>
      </c>
      <c r="F71" s="152"/>
      <c r="G71" s="11" t="s">
        <v>796</v>
      </c>
      <c r="H71" s="14">
        <v>10.51</v>
      </c>
      <c r="I71" s="121">
        <f t="shared" si="1"/>
        <v>31.53</v>
      </c>
      <c r="J71" s="127"/>
    </row>
    <row r="72" spans="1:10" ht="120">
      <c r="A72" s="126"/>
      <c r="B72" s="119">
        <v>2</v>
      </c>
      <c r="C72" s="10" t="s">
        <v>797</v>
      </c>
      <c r="D72" s="130" t="s">
        <v>30</v>
      </c>
      <c r="E72" s="151" t="s">
        <v>115</v>
      </c>
      <c r="F72" s="152"/>
      <c r="G72" s="11" t="s">
        <v>798</v>
      </c>
      <c r="H72" s="14">
        <v>10.51</v>
      </c>
      <c r="I72" s="121">
        <f t="shared" si="1"/>
        <v>21.02</v>
      </c>
      <c r="J72" s="127"/>
    </row>
    <row r="73" spans="1:10" ht="84">
      <c r="A73" s="126"/>
      <c r="B73" s="119">
        <v>4</v>
      </c>
      <c r="C73" s="10" t="s">
        <v>799</v>
      </c>
      <c r="D73" s="130" t="s">
        <v>28</v>
      </c>
      <c r="E73" s="151" t="s">
        <v>115</v>
      </c>
      <c r="F73" s="152"/>
      <c r="G73" s="11" t="s">
        <v>800</v>
      </c>
      <c r="H73" s="14">
        <v>5.07</v>
      </c>
      <c r="I73" s="121">
        <f t="shared" si="1"/>
        <v>20.28</v>
      </c>
      <c r="J73" s="127"/>
    </row>
    <row r="74" spans="1:10" ht="84">
      <c r="A74" s="126"/>
      <c r="B74" s="119">
        <v>4</v>
      </c>
      <c r="C74" s="10" t="s">
        <v>799</v>
      </c>
      <c r="D74" s="130" t="s">
        <v>30</v>
      </c>
      <c r="E74" s="151" t="s">
        <v>115</v>
      </c>
      <c r="F74" s="152"/>
      <c r="G74" s="11" t="s">
        <v>800</v>
      </c>
      <c r="H74" s="14">
        <v>5.07</v>
      </c>
      <c r="I74" s="121">
        <f t="shared" si="1"/>
        <v>20.28</v>
      </c>
      <c r="J74" s="127"/>
    </row>
    <row r="75" spans="1:10" ht="84">
      <c r="A75" s="126"/>
      <c r="B75" s="119">
        <v>4</v>
      </c>
      <c r="C75" s="10" t="s">
        <v>799</v>
      </c>
      <c r="D75" s="130" t="s">
        <v>31</v>
      </c>
      <c r="E75" s="151" t="s">
        <v>115</v>
      </c>
      <c r="F75" s="152"/>
      <c r="G75" s="11" t="s">
        <v>800</v>
      </c>
      <c r="H75" s="14">
        <v>5.07</v>
      </c>
      <c r="I75" s="121">
        <f t="shared" si="1"/>
        <v>20.28</v>
      </c>
      <c r="J75" s="127"/>
    </row>
    <row r="76" spans="1:10" ht="120">
      <c r="A76" s="126"/>
      <c r="B76" s="119">
        <v>14</v>
      </c>
      <c r="C76" s="10" t="s">
        <v>801</v>
      </c>
      <c r="D76" s="130" t="s">
        <v>30</v>
      </c>
      <c r="E76" s="151" t="s">
        <v>279</v>
      </c>
      <c r="F76" s="152"/>
      <c r="G76" s="11" t="s">
        <v>802</v>
      </c>
      <c r="H76" s="14">
        <v>21.37</v>
      </c>
      <c r="I76" s="121">
        <f t="shared" si="1"/>
        <v>299.18</v>
      </c>
      <c r="J76" s="127"/>
    </row>
    <row r="77" spans="1:10" ht="120">
      <c r="A77" s="126"/>
      <c r="B77" s="119">
        <v>3</v>
      </c>
      <c r="C77" s="10" t="s">
        <v>801</v>
      </c>
      <c r="D77" s="130" t="s">
        <v>32</v>
      </c>
      <c r="E77" s="151" t="s">
        <v>278</v>
      </c>
      <c r="F77" s="152"/>
      <c r="G77" s="11" t="s">
        <v>802</v>
      </c>
      <c r="H77" s="14">
        <v>21.37</v>
      </c>
      <c r="I77" s="121">
        <f t="shared" si="1"/>
        <v>64.11</v>
      </c>
      <c r="J77" s="127"/>
    </row>
    <row r="78" spans="1:10" ht="108">
      <c r="A78" s="126"/>
      <c r="B78" s="119">
        <v>2</v>
      </c>
      <c r="C78" s="10" t="s">
        <v>803</v>
      </c>
      <c r="D78" s="130" t="s">
        <v>28</v>
      </c>
      <c r="E78" s="151" t="s">
        <v>279</v>
      </c>
      <c r="F78" s="152"/>
      <c r="G78" s="11" t="s">
        <v>804</v>
      </c>
      <c r="H78" s="14">
        <v>21.37</v>
      </c>
      <c r="I78" s="121">
        <f t="shared" si="1"/>
        <v>42.74</v>
      </c>
      <c r="J78" s="127"/>
    </row>
    <row r="79" spans="1:10" ht="168">
      <c r="A79" s="126"/>
      <c r="B79" s="119">
        <v>1</v>
      </c>
      <c r="C79" s="10" t="s">
        <v>805</v>
      </c>
      <c r="D79" s="130" t="s">
        <v>806</v>
      </c>
      <c r="E79" s="151"/>
      <c r="F79" s="152"/>
      <c r="G79" s="11" t="s">
        <v>807</v>
      </c>
      <c r="H79" s="14">
        <v>5.07</v>
      </c>
      <c r="I79" s="121">
        <f t="shared" si="1"/>
        <v>5.07</v>
      </c>
      <c r="J79" s="127"/>
    </row>
    <row r="80" spans="1:10" ht="132">
      <c r="A80" s="126"/>
      <c r="B80" s="119">
        <v>2</v>
      </c>
      <c r="C80" s="10" t="s">
        <v>808</v>
      </c>
      <c r="D80" s="130" t="s">
        <v>279</v>
      </c>
      <c r="E80" s="151" t="s">
        <v>275</v>
      </c>
      <c r="F80" s="152"/>
      <c r="G80" s="11" t="s">
        <v>809</v>
      </c>
      <c r="H80" s="14">
        <v>15.94</v>
      </c>
      <c r="I80" s="121">
        <f t="shared" si="1"/>
        <v>31.88</v>
      </c>
      <c r="J80" s="127"/>
    </row>
    <row r="81" spans="1:10" ht="96">
      <c r="A81" s="126"/>
      <c r="B81" s="119">
        <v>3</v>
      </c>
      <c r="C81" s="10" t="s">
        <v>810</v>
      </c>
      <c r="D81" s="130" t="s">
        <v>30</v>
      </c>
      <c r="E81" s="151"/>
      <c r="F81" s="152"/>
      <c r="G81" s="11" t="s">
        <v>811</v>
      </c>
      <c r="H81" s="14">
        <v>61.22</v>
      </c>
      <c r="I81" s="121">
        <f t="shared" si="1"/>
        <v>183.66</v>
      </c>
      <c r="J81" s="127"/>
    </row>
    <row r="82" spans="1:10" ht="60">
      <c r="A82" s="126"/>
      <c r="B82" s="119">
        <v>2</v>
      </c>
      <c r="C82" s="10" t="s">
        <v>812</v>
      </c>
      <c r="D82" s="130" t="s">
        <v>813</v>
      </c>
      <c r="E82" s="151" t="s">
        <v>641</v>
      </c>
      <c r="F82" s="152"/>
      <c r="G82" s="11" t="s">
        <v>814</v>
      </c>
      <c r="H82" s="14">
        <v>19.2</v>
      </c>
      <c r="I82" s="121">
        <f t="shared" si="1"/>
        <v>38.4</v>
      </c>
      <c r="J82" s="127"/>
    </row>
    <row r="83" spans="1:10" ht="120">
      <c r="A83" s="126"/>
      <c r="B83" s="119">
        <v>2</v>
      </c>
      <c r="C83" s="10" t="s">
        <v>815</v>
      </c>
      <c r="D83" s="130" t="s">
        <v>279</v>
      </c>
      <c r="E83" s="151"/>
      <c r="F83" s="152"/>
      <c r="G83" s="11" t="s">
        <v>816</v>
      </c>
      <c r="H83" s="14">
        <v>14.13</v>
      </c>
      <c r="I83" s="121">
        <f t="shared" si="1"/>
        <v>28.26</v>
      </c>
      <c r="J83" s="127"/>
    </row>
    <row r="84" spans="1:10" ht="120">
      <c r="A84" s="126"/>
      <c r="B84" s="119">
        <v>2</v>
      </c>
      <c r="C84" s="10" t="s">
        <v>815</v>
      </c>
      <c r="D84" s="130" t="s">
        <v>679</v>
      </c>
      <c r="E84" s="151"/>
      <c r="F84" s="152"/>
      <c r="G84" s="11" t="s">
        <v>816</v>
      </c>
      <c r="H84" s="14">
        <v>14.13</v>
      </c>
      <c r="I84" s="121">
        <f t="shared" si="1"/>
        <v>28.26</v>
      </c>
      <c r="J84" s="127"/>
    </row>
    <row r="85" spans="1:10" ht="96">
      <c r="A85" s="126"/>
      <c r="B85" s="119">
        <v>1</v>
      </c>
      <c r="C85" s="10" t="s">
        <v>817</v>
      </c>
      <c r="D85" s="130" t="s">
        <v>30</v>
      </c>
      <c r="E85" s="151"/>
      <c r="F85" s="152"/>
      <c r="G85" s="11" t="s">
        <v>818</v>
      </c>
      <c r="H85" s="14">
        <v>12.32</v>
      </c>
      <c r="I85" s="121">
        <f t="shared" si="1"/>
        <v>12.32</v>
      </c>
      <c r="J85" s="127"/>
    </row>
    <row r="86" spans="1:10" ht="96">
      <c r="A86" s="126"/>
      <c r="B86" s="119">
        <v>2</v>
      </c>
      <c r="C86" s="10" t="s">
        <v>819</v>
      </c>
      <c r="D86" s="130" t="s">
        <v>30</v>
      </c>
      <c r="E86" s="151"/>
      <c r="F86" s="152"/>
      <c r="G86" s="11" t="s">
        <v>820</v>
      </c>
      <c r="H86" s="14">
        <v>13.04</v>
      </c>
      <c r="I86" s="121">
        <f t="shared" ref="I86:I109" si="2">H86*B86</f>
        <v>26.08</v>
      </c>
      <c r="J86" s="127"/>
    </row>
    <row r="87" spans="1:10" ht="144">
      <c r="A87" s="126"/>
      <c r="B87" s="119">
        <v>1</v>
      </c>
      <c r="C87" s="10" t="s">
        <v>606</v>
      </c>
      <c r="D87" s="130" t="s">
        <v>30</v>
      </c>
      <c r="E87" s="151" t="s">
        <v>279</v>
      </c>
      <c r="F87" s="152"/>
      <c r="G87" s="11" t="s">
        <v>608</v>
      </c>
      <c r="H87" s="14">
        <v>25</v>
      </c>
      <c r="I87" s="121">
        <f t="shared" si="2"/>
        <v>25</v>
      </c>
      <c r="J87" s="127"/>
    </row>
    <row r="88" spans="1:10" ht="120">
      <c r="A88" s="126"/>
      <c r="B88" s="119">
        <v>2</v>
      </c>
      <c r="C88" s="10" t="s">
        <v>821</v>
      </c>
      <c r="D88" s="130" t="s">
        <v>822</v>
      </c>
      <c r="E88" s="151"/>
      <c r="F88" s="152"/>
      <c r="G88" s="11" t="s">
        <v>823</v>
      </c>
      <c r="H88" s="14">
        <v>17.39</v>
      </c>
      <c r="I88" s="121">
        <f t="shared" si="2"/>
        <v>34.78</v>
      </c>
      <c r="J88" s="127"/>
    </row>
    <row r="89" spans="1:10" ht="108">
      <c r="A89" s="126"/>
      <c r="B89" s="119">
        <v>2</v>
      </c>
      <c r="C89" s="10" t="s">
        <v>824</v>
      </c>
      <c r="D89" s="130" t="s">
        <v>657</v>
      </c>
      <c r="E89" s="151"/>
      <c r="F89" s="152"/>
      <c r="G89" s="11" t="s">
        <v>825</v>
      </c>
      <c r="H89" s="14">
        <v>42.39</v>
      </c>
      <c r="I89" s="121">
        <f t="shared" si="2"/>
        <v>84.78</v>
      </c>
      <c r="J89" s="127"/>
    </row>
    <row r="90" spans="1:10" ht="108">
      <c r="A90" s="126"/>
      <c r="B90" s="119">
        <v>6</v>
      </c>
      <c r="C90" s="10" t="s">
        <v>824</v>
      </c>
      <c r="D90" s="130" t="s">
        <v>95</v>
      </c>
      <c r="E90" s="151"/>
      <c r="F90" s="152"/>
      <c r="G90" s="11" t="s">
        <v>825</v>
      </c>
      <c r="H90" s="14">
        <v>42.39</v>
      </c>
      <c r="I90" s="121">
        <f t="shared" si="2"/>
        <v>254.34</v>
      </c>
      <c r="J90" s="127"/>
    </row>
    <row r="91" spans="1:10" ht="84">
      <c r="A91" s="126"/>
      <c r="B91" s="119">
        <v>11</v>
      </c>
      <c r="C91" s="10" t="s">
        <v>826</v>
      </c>
      <c r="D91" s="130" t="s">
        <v>31</v>
      </c>
      <c r="E91" s="151"/>
      <c r="F91" s="152"/>
      <c r="G91" s="11" t="s">
        <v>827</v>
      </c>
      <c r="H91" s="14">
        <v>37.68</v>
      </c>
      <c r="I91" s="121">
        <f t="shared" si="2"/>
        <v>414.48</v>
      </c>
      <c r="J91" s="127"/>
    </row>
    <row r="92" spans="1:10" ht="84">
      <c r="A92" s="126"/>
      <c r="B92" s="119">
        <v>6</v>
      </c>
      <c r="C92" s="10" t="s">
        <v>828</v>
      </c>
      <c r="D92" s="130" t="s">
        <v>32</v>
      </c>
      <c r="E92" s="151"/>
      <c r="F92" s="152"/>
      <c r="G92" s="11" t="s">
        <v>829</v>
      </c>
      <c r="H92" s="14">
        <v>35.86</v>
      </c>
      <c r="I92" s="121">
        <f t="shared" si="2"/>
        <v>215.16</v>
      </c>
      <c r="J92" s="127"/>
    </row>
    <row r="93" spans="1:10" ht="96">
      <c r="A93" s="126"/>
      <c r="B93" s="119">
        <v>1</v>
      </c>
      <c r="C93" s="10" t="s">
        <v>830</v>
      </c>
      <c r="D93" s="130" t="s">
        <v>28</v>
      </c>
      <c r="E93" s="151"/>
      <c r="F93" s="152"/>
      <c r="G93" s="11" t="s">
        <v>831</v>
      </c>
      <c r="H93" s="14">
        <v>35.86</v>
      </c>
      <c r="I93" s="121">
        <f t="shared" si="2"/>
        <v>35.86</v>
      </c>
      <c r="J93" s="127"/>
    </row>
    <row r="94" spans="1:10" ht="108">
      <c r="A94" s="126"/>
      <c r="B94" s="119">
        <v>1</v>
      </c>
      <c r="C94" s="10" t="s">
        <v>832</v>
      </c>
      <c r="D94" s="130" t="s">
        <v>33</v>
      </c>
      <c r="E94" s="151" t="s">
        <v>115</v>
      </c>
      <c r="F94" s="152"/>
      <c r="G94" s="11" t="s">
        <v>833</v>
      </c>
      <c r="H94" s="14">
        <v>28.26</v>
      </c>
      <c r="I94" s="121">
        <f t="shared" si="2"/>
        <v>28.26</v>
      </c>
      <c r="J94" s="127"/>
    </row>
    <row r="95" spans="1:10" ht="108">
      <c r="A95" s="126"/>
      <c r="B95" s="119">
        <v>1</v>
      </c>
      <c r="C95" s="10" t="s">
        <v>834</v>
      </c>
      <c r="D95" s="130" t="s">
        <v>31</v>
      </c>
      <c r="E95" s="151" t="s">
        <v>115</v>
      </c>
      <c r="F95" s="152"/>
      <c r="G95" s="11" t="s">
        <v>835</v>
      </c>
      <c r="H95" s="14">
        <v>28.26</v>
      </c>
      <c r="I95" s="121">
        <f t="shared" si="2"/>
        <v>28.26</v>
      </c>
      <c r="J95" s="127"/>
    </row>
    <row r="96" spans="1:10" ht="108">
      <c r="A96" s="126"/>
      <c r="B96" s="119">
        <v>1</v>
      </c>
      <c r="C96" s="10" t="s">
        <v>836</v>
      </c>
      <c r="D96" s="130" t="s">
        <v>723</v>
      </c>
      <c r="E96" s="151"/>
      <c r="F96" s="152"/>
      <c r="G96" s="11" t="s">
        <v>837</v>
      </c>
      <c r="H96" s="14">
        <v>63.03</v>
      </c>
      <c r="I96" s="121">
        <f t="shared" si="2"/>
        <v>63.03</v>
      </c>
      <c r="J96" s="127"/>
    </row>
    <row r="97" spans="1:10" ht="120">
      <c r="A97" s="126"/>
      <c r="B97" s="119">
        <v>1</v>
      </c>
      <c r="C97" s="10" t="s">
        <v>838</v>
      </c>
      <c r="D97" s="130" t="s">
        <v>216</v>
      </c>
      <c r="E97" s="151"/>
      <c r="F97" s="152"/>
      <c r="G97" s="11" t="s">
        <v>839</v>
      </c>
      <c r="H97" s="14">
        <v>88.75</v>
      </c>
      <c r="I97" s="121">
        <f t="shared" si="2"/>
        <v>88.75</v>
      </c>
      <c r="J97" s="127"/>
    </row>
    <row r="98" spans="1:10" ht="108">
      <c r="A98" s="126"/>
      <c r="B98" s="119">
        <v>2</v>
      </c>
      <c r="C98" s="10" t="s">
        <v>840</v>
      </c>
      <c r="D98" s="130" t="s">
        <v>31</v>
      </c>
      <c r="E98" s="151" t="s">
        <v>115</v>
      </c>
      <c r="F98" s="152"/>
      <c r="G98" s="11" t="s">
        <v>841</v>
      </c>
      <c r="H98" s="14">
        <v>28.26</v>
      </c>
      <c r="I98" s="121">
        <f t="shared" si="2"/>
        <v>56.52</v>
      </c>
      <c r="J98" s="127"/>
    </row>
    <row r="99" spans="1:10" ht="144">
      <c r="A99" s="126"/>
      <c r="B99" s="119">
        <v>1</v>
      </c>
      <c r="C99" s="10" t="s">
        <v>842</v>
      </c>
      <c r="D99" s="130" t="s">
        <v>216</v>
      </c>
      <c r="E99" s="151"/>
      <c r="F99" s="152"/>
      <c r="G99" s="11" t="s">
        <v>843</v>
      </c>
      <c r="H99" s="14">
        <v>86.94</v>
      </c>
      <c r="I99" s="121">
        <f t="shared" si="2"/>
        <v>86.94</v>
      </c>
      <c r="J99" s="127"/>
    </row>
    <row r="100" spans="1:10" ht="144">
      <c r="A100" s="126"/>
      <c r="B100" s="119">
        <v>1</v>
      </c>
      <c r="C100" s="10" t="s">
        <v>842</v>
      </c>
      <c r="D100" s="130" t="s">
        <v>220</v>
      </c>
      <c r="E100" s="151"/>
      <c r="F100" s="152"/>
      <c r="G100" s="11" t="s">
        <v>843</v>
      </c>
      <c r="H100" s="14">
        <v>86.94</v>
      </c>
      <c r="I100" s="121">
        <f t="shared" si="2"/>
        <v>86.94</v>
      </c>
      <c r="J100" s="127"/>
    </row>
    <row r="101" spans="1:10" ht="144">
      <c r="A101" s="126"/>
      <c r="B101" s="119">
        <v>1</v>
      </c>
      <c r="C101" s="10" t="s">
        <v>844</v>
      </c>
      <c r="D101" s="130" t="s">
        <v>274</v>
      </c>
      <c r="E101" s="151"/>
      <c r="F101" s="152"/>
      <c r="G101" s="11" t="s">
        <v>845</v>
      </c>
      <c r="H101" s="14">
        <v>86.94</v>
      </c>
      <c r="I101" s="121">
        <f t="shared" si="2"/>
        <v>86.94</v>
      </c>
      <c r="J101" s="127"/>
    </row>
    <row r="102" spans="1:10" ht="108">
      <c r="A102" s="126"/>
      <c r="B102" s="119">
        <v>1</v>
      </c>
      <c r="C102" s="10" t="s">
        <v>846</v>
      </c>
      <c r="D102" s="130" t="s">
        <v>279</v>
      </c>
      <c r="E102" s="151"/>
      <c r="F102" s="152"/>
      <c r="G102" s="11" t="s">
        <v>847</v>
      </c>
      <c r="H102" s="14">
        <v>23.18</v>
      </c>
      <c r="I102" s="121">
        <f t="shared" si="2"/>
        <v>23.18</v>
      </c>
      <c r="J102" s="127"/>
    </row>
    <row r="103" spans="1:10" ht="108">
      <c r="A103" s="126"/>
      <c r="B103" s="119">
        <v>1</v>
      </c>
      <c r="C103" s="10" t="s">
        <v>846</v>
      </c>
      <c r="D103" s="130" t="s">
        <v>589</v>
      </c>
      <c r="E103" s="151"/>
      <c r="F103" s="152"/>
      <c r="G103" s="11" t="s">
        <v>847</v>
      </c>
      <c r="H103" s="14">
        <v>23.18</v>
      </c>
      <c r="I103" s="121">
        <f t="shared" si="2"/>
        <v>23.18</v>
      </c>
      <c r="J103" s="127"/>
    </row>
    <row r="104" spans="1:10" ht="108">
      <c r="A104" s="126"/>
      <c r="B104" s="119">
        <v>1</v>
      </c>
      <c r="C104" s="10" t="s">
        <v>848</v>
      </c>
      <c r="D104" s="130" t="s">
        <v>849</v>
      </c>
      <c r="E104" s="151"/>
      <c r="F104" s="152"/>
      <c r="G104" s="11" t="s">
        <v>850</v>
      </c>
      <c r="H104" s="14">
        <v>23.18</v>
      </c>
      <c r="I104" s="121">
        <f t="shared" si="2"/>
        <v>23.18</v>
      </c>
      <c r="J104" s="127"/>
    </row>
    <row r="105" spans="1:10" ht="108">
      <c r="A105" s="126"/>
      <c r="B105" s="119">
        <v>1</v>
      </c>
      <c r="C105" s="10" t="s">
        <v>851</v>
      </c>
      <c r="D105" s="130" t="s">
        <v>279</v>
      </c>
      <c r="E105" s="151"/>
      <c r="F105" s="152"/>
      <c r="G105" s="11" t="s">
        <v>852</v>
      </c>
      <c r="H105" s="14">
        <v>26.81</v>
      </c>
      <c r="I105" s="121">
        <f t="shared" si="2"/>
        <v>26.81</v>
      </c>
      <c r="J105" s="127"/>
    </row>
    <row r="106" spans="1:10" ht="108">
      <c r="A106" s="126"/>
      <c r="B106" s="119">
        <v>1</v>
      </c>
      <c r="C106" s="10" t="s">
        <v>851</v>
      </c>
      <c r="D106" s="130" t="s">
        <v>849</v>
      </c>
      <c r="E106" s="151"/>
      <c r="F106" s="152"/>
      <c r="G106" s="11" t="s">
        <v>852</v>
      </c>
      <c r="H106" s="14">
        <v>26.81</v>
      </c>
      <c r="I106" s="121">
        <f t="shared" si="2"/>
        <v>26.81</v>
      </c>
      <c r="J106" s="127"/>
    </row>
    <row r="107" spans="1:10" ht="168">
      <c r="A107" s="126"/>
      <c r="B107" s="119">
        <v>1</v>
      </c>
      <c r="C107" s="10" t="s">
        <v>853</v>
      </c>
      <c r="D107" s="130" t="s">
        <v>28</v>
      </c>
      <c r="E107" s="151" t="s">
        <v>279</v>
      </c>
      <c r="F107" s="152"/>
      <c r="G107" s="11" t="s">
        <v>854</v>
      </c>
      <c r="H107" s="14">
        <v>99.26</v>
      </c>
      <c r="I107" s="121">
        <f t="shared" si="2"/>
        <v>99.26</v>
      </c>
      <c r="J107" s="127"/>
    </row>
    <row r="108" spans="1:10" ht="96">
      <c r="A108" s="126"/>
      <c r="B108" s="119">
        <v>1</v>
      </c>
      <c r="C108" s="10" t="s">
        <v>855</v>
      </c>
      <c r="D108" s="130" t="s">
        <v>279</v>
      </c>
      <c r="E108" s="151"/>
      <c r="F108" s="152"/>
      <c r="G108" s="11" t="s">
        <v>856</v>
      </c>
      <c r="H108" s="14">
        <v>23.18</v>
      </c>
      <c r="I108" s="121">
        <f t="shared" si="2"/>
        <v>23.18</v>
      </c>
      <c r="J108" s="127"/>
    </row>
    <row r="109" spans="1:10" ht="96">
      <c r="A109" s="126"/>
      <c r="B109" s="120">
        <v>1</v>
      </c>
      <c r="C109" s="12" t="s">
        <v>857</v>
      </c>
      <c r="D109" s="131" t="s">
        <v>849</v>
      </c>
      <c r="E109" s="153"/>
      <c r="F109" s="154"/>
      <c r="G109" s="13" t="s">
        <v>858</v>
      </c>
      <c r="H109" s="15">
        <v>26.81</v>
      </c>
      <c r="I109" s="122">
        <f t="shared" si="2"/>
        <v>26.81</v>
      </c>
      <c r="J109" s="127"/>
    </row>
  </sheetData>
  <mergeCells count="92">
    <mergeCell ref="E23:F23"/>
    <mergeCell ref="E24:F24"/>
    <mergeCell ref="E25:F25"/>
    <mergeCell ref="E26:F26"/>
    <mergeCell ref="I10:I11"/>
    <mergeCell ref="I14:I15"/>
    <mergeCell ref="E20:F20"/>
    <mergeCell ref="E21:F21"/>
    <mergeCell ref="E22:F22"/>
    <mergeCell ref="E27:F27"/>
    <mergeCell ref="E28:F28"/>
    <mergeCell ref="E29:F29"/>
    <mergeCell ref="E30:F30"/>
    <mergeCell ref="E31:F31"/>
    <mergeCell ref="E32:F32"/>
    <mergeCell ref="E33:F33"/>
    <mergeCell ref="E34:F34"/>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68:F68"/>
    <mergeCell ref="E69:F69"/>
    <mergeCell ref="E70:F70"/>
    <mergeCell ref="E71:F71"/>
    <mergeCell ref="E72:F72"/>
    <mergeCell ref="E73:F73"/>
    <mergeCell ref="E74:F74"/>
    <mergeCell ref="E75:F75"/>
    <mergeCell ref="E76:F76"/>
    <mergeCell ref="E77:F77"/>
    <mergeCell ref="E78:F78"/>
    <mergeCell ref="E79:F79"/>
    <mergeCell ref="E80:F80"/>
    <mergeCell ref="E81:F81"/>
    <mergeCell ref="E82:F82"/>
    <mergeCell ref="E83:F83"/>
    <mergeCell ref="E84:F84"/>
    <mergeCell ref="E85:F85"/>
    <mergeCell ref="E86:F86"/>
    <mergeCell ref="E87:F87"/>
    <mergeCell ref="E88:F88"/>
    <mergeCell ref="E89:F89"/>
    <mergeCell ref="E90:F90"/>
    <mergeCell ref="E91:F91"/>
    <mergeCell ref="E92:F92"/>
    <mergeCell ref="E93:F93"/>
    <mergeCell ref="E94:F94"/>
    <mergeCell ref="E95:F95"/>
    <mergeCell ref="E96:F96"/>
    <mergeCell ref="E97:F97"/>
    <mergeCell ref="E98:F98"/>
    <mergeCell ref="E99:F99"/>
    <mergeCell ref="E100:F100"/>
    <mergeCell ref="E101:F101"/>
    <mergeCell ref="E107:F107"/>
    <mergeCell ref="E108:F108"/>
    <mergeCell ref="E109:F109"/>
    <mergeCell ref="E102:F102"/>
    <mergeCell ref="E103:F103"/>
    <mergeCell ref="E104:F104"/>
    <mergeCell ref="E105:F105"/>
    <mergeCell ref="E106:F10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21"/>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6" t="s">
        <v>139</v>
      </c>
      <c r="C2" s="132"/>
      <c r="D2" s="132"/>
      <c r="E2" s="132"/>
      <c r="F2" s="132"/>
      <c r="G2" s="132"/>
      <c r="H2" s="132"/>
      <c r="I2" s="132"/>
      <c r="J2" s="132"/>
      <c r="K2" s="137" t="s">
        <v>145</v>
      </c>
      <c r="L2" s="127"/>
      <c r="N2">
        <v>6948.6799999999985</v>
      </c>
      <c r="O2" t="s">
        <v>188</v>
      </c>
    </row>
    <row r="3" spans="1:15" ht="12.75" customHeight="1">
      <c r="A3" s="126"/>
      <c r="B3" s="133" t="s">
        <v>140</v>
      </c>
      <c r="C3" s="132"/>
      <c r="D3" s="132"/>
      <c r="E3" s="132"/>
      <c r="F3" s="132"/>
      <c r="G3" s="132"/>
      <c r="H3" s="132"/>
      <c r="I3" s="132"/>
      <c r="J3" s="132"/>
      <c r="K3" s="132"/>
      <c r="L3" s="127"/>
      <c r="N3">
        <v>6948.6799999999985</v>
      </c>
      <c r="O3" t="s">
        <v>189</v>
      </c>
    </row>
    <row r="4" spans="1:15" ht="12.75" customHeight="1">
      <c r="A4" s="126"/>
      <c r="B4" s="133" t="s">
        <v>141</v>
      </c>
      <c r="C4" s="132"/>
      <c r="D4" s="132"/>
      <c r="E4" s="132"/>
      <c r="F4" s="132"/>
      <c r="G4" s="132"/>
      <c r="H4" s="132"/>
      <c r="I4" s="132"/>
      <c r="J4" s="132"/>
      <c r="K4" s="132"/>
      <c r="L4" s="127"/>
    </row>
    <row r="5" spans="1:15" ht="12.75" customHeight="1">
      <c r="A5" s="126"/>
      <c r="B5" s="133" t="s">
        <v>142</v>
      </c>
      <c r="C5" s="132"/>
      <c r="D5" s="132"/>
      <c r="E5" s="132"/>
      <c r="F5" s="132"/>
      <c r="G5" s="132"/>
      <c r="H5" s="132"/>
      <c r="I5" s="132"/>
      <c r="J5" s="132"/>
      <c r="K5" s="132"/>
      <c r="L5" s="127"/>
    </row>
    <row r="6" spans="1:15" ht="12.75" customHeight="1">
      <c r="A6" s="126"/>
      <c r="B6" s="133" t="s">
        <v>143</v>
      </c>
      <c r="C6" s="132"/>
      <c r="D6" s="132"/>
      <c r="E6" s="132"/>
      <c r="F6" s="132"/>
      <c r="G6" s="132"/>
      <c r="H6" s="132"/>
      <c r="I6" s="132"/>
      <c r="J6" s="132"/>
      <c r="K6" s="132"/>
      <c r="L6" s="127"/>
    </row>
    <row r="7" spans="1:15" ht="12.75" customHeight="1">
      <c r="A7" s="126"/>
      <c r="B7" s="133"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716</v>
      </c>
      <c r="C10" s="132"/>
      <c r="D10" s="132"/>
      <c r="E10" s="132"/>
      <c r="F10" s="127"/>
      <c r="G10" s="128"/>
      <c r="H10" s="128" t="s">
        <v>716</v>
      </c>
      <c r="I10" s="132"/>
      <c r="J10" s="132"/>
      <c r="K10" s="155">
        <f>IF(Invoice!J10&lt;&gt;"",Invoice!J10,"")</f>
        <v>51816</v>
      </c>
      <c r="L10" s="127"/>
    </row>
    <row r="11" spans="1:15" ht="12.75" customHeight="1">
      <c r="A11" s="126"/>
      <c r="B11" s="126" t="s">
        <v>717</v>
      </c>
      <c r="C11" s="132"/>
      <c r="D11" s="132"/>
      <c r="E11" s="132"/>
      <c r="F11" s="127"/>
      <c r="G11" s="128"/>
      <c r="H11" s="128" t="s">
        <v>717</v>
      </c>
      <c r="I11" s="132"/>
      <c r="J11" s="132"/>
      <c r="K11" s="156"/>
      <c r="L11" s="127"/>
    </row>
    <row r="12" spans="1:15" ht="12.75" customHeight="1">
      <c r="A12" s="126"/>
      <c r="B12" s="126" t="s">
        <v>718</v>
      </c>
      <c r="C12" s="132"/>
      <c r="D12" s="132"/>
      <c r="E12" s="132"/>
      <c r="F12" s="127"/>
      <c r="G12" s="128"/>
      <c r="H12" s="128" t="s">
        <v>718</v>
      </c>
      <c r="I12" s="132"/>
      <c r="J12" s="132"/>
      <c r="K12" s="132"/>
      <c r="L12" s="127"/>
    </row>
    <row r="13" spans="1:15" ht="12.75" customHeight="1">
      <c r="A13" s="126"/>
      <c r="B13" s="126" t="s">
        <v>719</v>
      </c>
      <c r="C13" s="132"/>
      <c r="D13" s="132"/>
      <c r="E13" s="132"/>
      <c r="F13" s="127"/>
      <c r="G13" s="128"/>
      <c r="H13" s="128" t="s">
        <v>719</v>
      </c>
      <c r="I13" s="132"/>
      <c r="J13" s="132"/>
      <c r="K13" s="111" t="s">
        <v>16</v>
      </c>
      <c r="L13" s="127"/>
    </row>
    <row r="14" spans="1:15" ht="15" customHeight="1">
      <c r="A14" s="126"/>
      <c r="B14" s="126" t="s">
        <v>157</v>
      </c>
      <c r="C14" s="132"/>
      <c r="D14" s="132"/>
      <c r="E14" s="132"/>
      <c r="F14" s="127"/>
      <c r="G14" s="128"/>
      <c r="H14" s="128" t="s">
        <v>157</v>
      </c>
      <c r="I14" s="132"/>
      <c r="J14" s="132"/>
      <c r="K14" s="157">
        <f>Invoice!J14</f>
        <v>45217</v>
      </c>
      <c r="L14" s="127"/>
    </row>
    <row r="15" spans="1:15" ht="15" customHeight="1">
      <c r="A15" s="126"/>
      <c r="B15" s="6" t="s">
        <v>11</v>
      </c>
      <c r="C15" s="7"/>
      <c r="D15" s="7"/>
      <c r="E15" s="7"/>
      <c r="F15" s="8"/>
      <c r="G15" s="128"/>
      <c r="H15" s="9" t="s">
        <v>11</v>
      </c>
      <c r="I15" s="132"/>
      <c r="J15" s="132"/>
      <c r="K15" s="158"/>
      <c r="L15" s="127"/>
    </row>
    <row r="16" spans="1:15" ht="15" customHeight="1">
      <c r="A16" s="126"/>
      <c r="B16" s="132"/>
      <c r="C16" s="132"/>
      <c r="D16" s="132"/>
      <c r="E16" s="132"/>
      <c r="F16" s="132"/>
      <c r="G16" s="132"/>
      <c r="H16" s="132"/>
      <c r="I16" s="135" t="s">
        <v>147</v>
      </c>
      <c r="J16" s="135" t="s">
        <v>147</v>
      </c>
      <c r="K16" s="141">
        <v>40384</v>
      </c>
      <c r="L16" s="127"/>
    </row>
    <row r="17" spans="1:12" ht="12.75" customHeight="1">
      <c r="A17" s="126"/>
      <c r="B17" s="132" t="s">
        <v>720</v>
      </c>
      <c r="C17" s="132"/>
      <c r="D17" s="132"/>
      <c r="E17" s="132"/>
      <c r="F17" s="132"/>
      <c r="G17" s="132"/>
      <c r="H17" s="132"/>
      <c r="I17" s="135" t="s">
        <v>148</v>
      </c>
      <c r="J17" s="135" t="s">
        <v>148</v>
      </c>
      <c r="K17" s="141" t="str">
        <f>IF(Invoice!J17&lt;&gt;"",Invoice!J17,"")</f>
        <v>Sunny</v>
      </c>
      <c r="L17" s="127"/>
    </row>
    <row r="18" spans="1:12" ht="18" customHeight="1">
      <c r="A18" s="126"/>
      <c r="B18" s="132" t="s">
        <v>721</v>
      </c>
      <c r="C18" s="132"/>
      <c r="D18" s="132"/>
      <c r="E18" s="132"/>
      <c r="F18" s="132"/>
      <c r="G18" s="132"/>
      <c r="H18" s="132"/>
      <c r="I18" s="134" t="s">
        <v>264</v>
      </c>
      <c r="J18" s="134" t="s">
        <v>264</v>
      </c>
      <c r="K18" s="116" t="s">
        <v>282</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59" t="s">
        <v>207</v>
      </c>
      <c r="G20" s="160"/>
      <c r="H20" s="112" t="s">
        <v>174</v>
      </c>
      <c r="I20" s="112" t="s">
        <v>208</v>
      </c>
      <c r="J20" s="112" t="s">
        <v>208</v>
      </c>
      <c r="K20" s="112" t="s">
        <v>26</v>
      </c>
      <c r="L20" s="127"/>
    </row>
    <row r="21" spans="1:12" ht="12.75" customHeight="1">
      <c r="A21" s="126"/>
      <c r="B21" s="117"/>
      <c r="C21" s="117"/>
      <c r="D21" s="117"/>
      <c r="E21" s="118"/>
      <c r="F21" s="161"/>
      <c r="G21" s="162"/>
      <c r="H21" s="117" t="s">
        <v>146</v>
      </c>
      <c r="I21" s="117"/>
      <c r="J21" s="117"/>
      <c r="K21" s="117"/>
      <c r="L21" s="127"/>
    </row>
    <row r="22" spans="1:12" ht="24" customHeight="1">
      <c r="A22" s="126"/>
      <c r="B22" s="119">
        <f>'Tax Invoice'!D18</f>
        <v>2</v>
      </c>
      <c r="C22" s="10" t="s">
        <v>722</v>
      </c>
      <c r="D22" s="10" t="s">
        <v>722</v>
      </c>
      <c r="E22" s="130" t="s">
        <v>279</v>
      </c>
      <c r="F22" s="151"/>
      <c r="G22" s="152"/>
      <c r="H22" s="11" t="s">
        <v>866</v>
      </c>
      <c r="I22" s="14">
        <f t="shared" ref="I22:I53" si="0">ROUNDUP(J22*$N$1,2)</f>
        <v>6.16</v>
      </c>
      <c r="J22" s="14">
        <v>6.16</v>
      </c>
      <c r="K22" s="121">
        <f t="shared" ref="K22:K53" si="1">I22*B22</f>
        <v>12.32</v>
      </c>
      <c r="L22" s="127"/>
    </row>
    <row r="23" spans="1:12" ht="24" customHeight="1">
      <c r="A23" s="126"/>
      <c r="B23" s="119">
        <f>'Tax Invoice'!D19</f>
        <v>2</v>
      </c>
      <c r="C23" s="10" t="s">
        <v>722</v>
      </c>
      <c r="D23" s="10" t="s">
        <v>722</v>
      </c>
      <c r="E23" s="130" t="s">
        <v>723</v>
      </c>
      <c r="F23" s="151"/>
      <c r="G23" s="152"/>
      <c r="H23" s="11" t="s">
        <v>866</v>
      </c>
      <c r="I23" s="14">
        <f t="shared" si="0"/>
        <v>6.16</v>
      </c>
      <c r="J23" s="14">
        <v>6.16</v>
      </c>
      <c r="K23" s="121">
        <f t="shared" si="1"/>
        <v>12.32</v>
      </c>
      <c r="L23" s="127"/>
    </row>
    <row r="24" spans="1:12" ht="24" customHeight="1">
      <c r="A24" s="126"/>
      <c r="B24" s="119">
        <f>'Tax Invoice'!D20</f>
        <v>3</v>
      </c>
      <c r="C24" s="10" t="s">
        <v>586</v>
      </c>
      <c r="D24" s="10" t="s">
        <v>586</v>
      </c>
      <c r="E24" s="130"/>
      <c r="F24" s="151"/>
      <c r="G24" s="152"/>
      <c r="H24" s="11" t="s">
        <v>281</v>
      </c>
      <c r="I24" s="14">
        <f t="shared" si="0"/>
        <v>12.32</v>
      </c>
      <c r="J24" s="14">
        <v>12.32</v>
      </c>
      <c r="K24" s="121">
        <f t="shared" si="1"/>
        <v>36.96</v>
      </c>
      <c r="L24" s="127"/>
    </row>
    <row r="25" spans="1:12" ht="24" customHeight="1">
      <c r="A25" s="126"/>
      <c r="B25" s="119">
        <f>'Tax Invoice'!D21</f>
        <v>3</v>
      </c>
      <c r="C25" s="10" t="s">
        <v>724</v>
      </c>
      <c r="D25" s="10" t="s">
        <v>724</v>
      </c>
      <c r="E25" s="130" t="s">
        <v>273</v>
      </c>
      <c r="F25" s="151"/>
      <c r="G25" s="152"/>
      <c r="H25" s="11" t="s">
        <v>725</v>
      </c>
      <c r="I25" s="14">
        <f t="shared" si="0"/>
        <v>12.32</v>
      </c>
      <c r="J25" s="14">
        <v>12.32</v>
      </c>
      <c r="K25" s="121">
        <f t="shared" si="1"/>
        <v>36.96</v>
      </c>
      <c r="L25" s="127"/>
    </row>
    <row r="26" spans="1:12" ht="24" customHeight="1">
      <c r="A26" s="126"/>
      <c r="B26" s="119">
        <f>'Tax Invoice'!D22</f>
        <v>2</v>
      </c>
      <c r="C26" s="10" t="s">
        <v>726</v>
      </c>
      <c r="D26" s="10" t="s">
        <v>726</v>
      </c>
      <c r="E26" s="130" t="s">
        <v>269</v>
      </c>
      <c r="F26" s="151"/>
      <c r="G26" s="152"/>
      <c r="H26" s="11" t="s">
        <v>727</v>
      </c>
      <c r="I26" s="14">
        <f t="shared" si="0"/>
        <v>12.32</v>
      </c>
      <c r="J26" s="14">
        <v>12.32</v>
      </c>
      <c r="K26" s="121">
        <f t="shared" si="1"/>
        <v>24.64</v>
      </c>
      <c r="L26" s="127"/>
    </row>
    <row r="27" spans="1:12" ht="12.75" customHeight="1">
      <c r="A27" s="126"/>
      <c r="B27" s="119">
        <f>'Tax Invoice'!D23</f>
        <v>2</v>
      </c>
      <c r="C27" s="10" t="s">
        <v>728</v>
      </c>
      <c r="D27" s="10" t="s">
        <v>859</v>
      </c>
      <c r="E27" s="130" t="s">
        <v>729</v>
      </c>
      <c r="F27" s="151" t="s">
        <v>279</v>
      </c>
      <c r="G27" s="152"/>
      <c r="H27" s="11" t="s">
        <v>730</v>
      </c>
      <c r="I27" s="14">
        <f t="shared" si="0"/>
        <v>18.84</v>
      </c>
      <c r="J27" s="14">
        <v>18.84</v>
      </c>
      <c r="K27" s="121">
        <f t="shared" si="1"/>
        <v>37.68</v>
      </c>
      <c r="L27" s="127"/>
    </row>
    <row r="28" spans="1:12" ht="24" customHeight="1">
      <c r="A28" s="126"/>
      <c r="B28" s="119">
        <f>'Tax Invoice'!D24</f>
        <v>6</v>
      </c>
      <c r="C28" s="10" t="s">
        <v>731</v>
      </c>
      <c r="D28" s="10" t="s">
        <v>731</v>
      </c>
      <c r="E28" s="130" t="s">
        <v>732</v>
      </c>
      <c r="F28" s="151" t="s">
        <v>30</v>
      </c>
      <c r="G28" s="152"/>
      <c r="H28" s="11" t="s">
        <v>733</v>
      </c>
      <c r="I28" s="14">
        <f t="shared" si="0"/>
        <v>6.88</v>
      </c>
      <c r="J28" s="14">
        <v>6.88</v>
      </c>
      <c r="K28" s="121">
        <f t="shared" si="1"/>
        <v>41.28</v>
      </c>
      <c r="L28" s="127"/>
    </row>
    <row r="29" spans="1:12" ht="24" customHeight="1">
      <c r="A29" s="126"/>
      <c r="B29" s="119">
        <f>'Tax Invoice'!D25</f>
        <v>4</v>
      </c>
      <c r="C29" s="10" t="s">
        <v>731</v>
      </c>
      <c r="D29" s="10" t="s">
        <v>731</v>
      </c>
      <c r="E29" s="130" t="s">
        <v>732</v>
      </c>
      <c r="F29" s="151" t="s">
        <v>31</v>
      </c>
      <c r="G29" s="152"/>
      <c r="H29" s="11" t="s">
        <v>733</v>
      </c>
      <c r="I29" s="14">
        <f t="shared" si="0"/>
        <v>6.88</v>
      </c>
      <c r="J29" s="14">
        <v>6.88</v>
      </c>
      <c r="K29" s="121">
        <f t="shared" si="1"/>
        <v>27.52</v>
      </c>
      <c r="L29" s="127"/>
    </row>
    <row r="30" spans="1:12" ht="24" customHeight="1">
      <c r="A30" s="126"/>
      <c r="B30" s="119">
        <f>'Tax Invoice'!D26</f>
        <v>8</v>
      </c>
      <c r="C30" s="10" t="s">
        <v>734</v>
      </c>
      <c r="D30" s="10" t="s">
        <v>734</v>
      </c>
      <c r="E30" s="130" t="s">
        <v>28</v>
      </c>
      <c r="F30" s="151" t="s">
        <v>278</v>
      </c>
      <c r="G30" s="152"/>
      <c r="H30" s="11" t="s">
        <v>735</v>
      </c>
      <c r="I30" s="14">
        <f t="shared" si="0"/>
        <v>21.37</v>
      </c>
      <c r="J30" s="14">
        <v>21.37</v>
      </c>
      <c r="K30" s="121">
        <f t="shared" si="1"/>
        <v>170.96</v>
      </c>
      <c r="L30" s="127"/>
    </row>
    <row r="31" spans="1:12" ht="24" customHeight="1">
      <c r="A31" s="126"/>
      <c r="B31" s="119">
        <f>'Tax Invoice'!D27</f>
        <v>8</v>
      </c>
      <c r="C31" s="10" t="s">
        <v>734</v>
      </c>
      <c r="D31" s="10" t="s">
        <v>734</v>
      </c>
      <c r="E31" s="130" t="s">
        <v>31</v>
      </c>
      <c r="F31" s="151" t="s">
        <v>279</v>
      </c>
      <c r="G31" s="152"/>
      <c r="H31" s="11" t="s">
        <v>735</v>
      </c>
      <c r="I31" s="14">
        <f t="shared" si="0"/>
        <v>21.37</v>
      </c>
      <c r="J31" s="14">
        <v>21.37</v>
      </c>
      <c r="K31" s="121">
        <f t="shared" si="1"/>
        <v>170.96</v>
      </c>
      <c r="L31" s="127"/>
    </row>
    <row r="32" spans="1:12" ht="12.75" customHeight="1">
      <c r="A32" s="126"/>
      <c r="B32" s="119">
        <f>'Tax Invoice'!D28</f>
        <v>10</v>
      </c>
      <c r="C32" s="10" t="s">
        <v>35</v>
      </c>
      <c r="D32" s="10" t="s">
        <v>860</v>
      </c>
      <c r="E32" s="130" t="s">
        <v>40</v>
      </c>
      <c r="F32" s="151"/>
      <c r="G32" s="152"/>
      <c r="H32" s="11" t="s">
        <v>736</v>
      </c>
      <c r="I32" s="14">
        <f t="shared" si="0"/>
        <v>9.06</v>
      </c>
      <c r="J32" s="14">
        <v>9.06</v>
      </c>
      <c r="K32" s="121">
        <f t="shared" si="1"/>
        <v>90.600000000000009</v>
      </c>
      <c r="L32" s="127"/>
    </row>
    <row r="33" spans="1:12" ht="24" customHeight="1">
      <c r="A33" s="126"/>
      <c r="B33" s="119">
        <f>'Tax Invoice'!D29</f>
        <v>18</v>
      </c>
      <c r="C33" s="10" t="s">
        <v>737</v>
      </c>
      <c r="D33" s="10" t="s">
        <v>737</v>
      </c>
      <c r="E33" s="130" t="s">
        <v>45</v>
      </c>
      <c r="F33" s="151" t="s">
        <v>279</v>
      </c>
      <c r="G33" s="152"/>
      <c r="H33" s="11" t="s">
        <v>738</v>
      </c>
      <c r="I33" s="14">
        <f t="shared" si="0"/>
        <v>26.81</v>
      </c>
      <c r="J33" s="14">
        <v>26.81</v>
      </c>
      <c r="K33" s="121">
        <f t="shared" si="1"/>
        <v>482.58</v>
      </c>
      <c r="L33" s="127"/>
    </row>
    <row r="34" spans="1:12" ht="24" customHeight="1">
      <c r="A34" s="126"/>
      <c r="B34" s="119">
        <f>'Tax Invoice'!D30</f>
        <v>2</v>
      </c>
      <c r="C34" s="10" t="s">
        <v>739</v>
      </c>
      <c r="D34" s="10" t="s">
        <v>739</v>
      </c>
      <c r="E34" s="130" t="s">
        <v>42</v>
      </c>
      <c r="F34" s="151"/>
      <c r="G34" s="152"/>
      <c r="H34" s="11" t="s">
        <v>740</v>
      </c>
      <c r="I34" s="14">
        <f t="shared" si="0"/>
        <v>26.81</v>
      </c>
      <c r="J34" s="14">
        <v>26.81</v>
      </c>
      <c r="K34" s="121">
        <f t="shared" si="1"/>
        <v>53.62</v>
      </c>
      <c r="L34" s="127"/>
    </row>
    <row r="35" spans="1:12" ht="24" customHeight="1">
      <c r="A35" s="126"/>
      <c r="B35" s="119">
        <f>'Tax Invoice'!D31</f>
        <v>3</v>
      </c>
      <c r="C35" s="10" t="s">
        <v>741</v>
      </c>
      <c r="D35" s="10" t="s">
        <v>741</v>
      </c>
      <c r="E35" s="130" t="s">
        <v>30</v>
      </c>
      <c r="F35" s="151"/>
      <c r="G35" s="152"/>
      <c r="H35" s="11" t="s">
        <v>742</v>
      </c>
      <c r="I35" s="14">
        <f t="shared" si="0"/>
        <v>6.88</v>
      </c>
      <c r="J35" s="14">
        <v>6.88</v>
      </c>
      <c r="K35" s="121">
        <f t="shared" si="1"/>
        <v>20.64</v>
      </c>
      <c r="L35" s="127"/>
    </row>
    <row r="36" spans="1:12" ht="24" customHeight="1">
      <c r="A36" s="126"/>
      <c r="B36" s="119">
        <f>'Tax Invoice'!D32</f>
        <v>2</v>
      </c>
      <c r="C36" s="10" t="s">
        <v>741</v>
      </c>
      <c r="D36" s="10" t="s">
        <v>741</v>
      </c>
      <c r="E36" s="130" t="s">
        <v>31</v>
      </c>
      <c r="F36" s="151"/>
      <c r="G36" s="152"/>
      <c r="H36" s="11" t="s">
        <v>742</v>
      </c>
      <c r="I36" s="14">
        <f t="shared" si="0"/>
        <v>6.88</v>
      </c>
      <c r="J36" s="14">
        <v>6.88</v>
      </c>
      <c r="K36" s="121">
        <f t="shared" si="1"/>
        <v>13.76</v>
      </c>
      <c r="L36" s="127"/>
    </row>
    <row r="37" spans="1:12" ht="24" customHeight="1">
      <c r="A37" s="126"/>
      <c r="B37" s="119">
        <f>'Tax Invoice'!D33</f>
        <v>18</v>
      </c>
      <c r="C37" s="10" t="s">
        <v>743</v>
      </c>
      <c r="D37" s="10" t="s">
        <v>743</v>
      </c>
      <c r="E37" s="130" t="s">
        <v>31</v>
      </c>
      <c r="F37" s="151"/>
      <c r="G37" s="152"/>
      <c r="H37" s="11" t="s">
        <v>744</v>
      </c>
      <c r="I37" s="14">
        <f t="shared" si="0"/>
        <v>5.07</v>
      </c>
      <c r="J37" s="14">
        <v>5.07</v>
      </c>
      <c r="K37" s="121">
        <f t="shared" si="1"/>
        <v>91.26</v>
      </c>
      <c r="L37" s="127"/>
    </row>
    <row r="38" spans="1:12" ht="24" customHeight="1">
      <c r="A38" s="126"/>
      <c r="B38" s="119">
        <f>'Tax Invoice'!D34</f>
        <v>4</v>
      </c>
      <c r="C38" s="10" t="s">
        <v>745</v>
      </c>
      <c r="D38" s="10" t="s">
        <v>745</v>
      </c>
      <c r="E38" s="130" t="s">
        <v>30</v>
      </c>
      <c r="F38" s="151" t="s">
        <v>279</v>
      </c>
      <c r="G38" s="152"/>
      <c r="H38" s="11" t="s">
        <v>746</v>
      </c>
      <c r="I38" s="14">
        <f t="shared" si="0"/>
        <v>21.37</v>
      </c>
      <c r="J38" s="14">
        <v>21.37</v>
      </c>
      <c r="K38" s="121">
        <f t="shared" si="1"/>
        <v>85.48</v>
      </c>
      <c r="L38" s="127"/>
    </row>
    <row r="39" spans="1:12" ht="24" customHeight="1">
      <c r="A39" s="126"/>
      <c r="B39" s="119">
        <f>'Tax Invoice'!D35</f>
        <v>2</v>
      </c>
      <c r="C39" s="10" t="s">
        <v>747</v>
      </c>
      <c r="D39" s="10" t="s">
        <v>747</v>
      </c>
      <c r="E39" s="130" t="s">
        <v>30</v>
      </c>
      <c r="F39" s="151" t="s">
        <v>279</v>
      </c>
      <c r="G39" s="152"/>
      <c r="H39" s="11" t="s">
        <v>748</v>
      </c>
      <c r="I39" s="14">
        <f t="shared" si="0"/>
        <v>23.18</v>
      </c>
      <c r="J39" s="14">
        <v>23.18</v>
      </c>
      <c r="K39" s="121">
        <f t="shared" si="1"/>
        <v>46.36</v>
      </c>
      <c r="L39" s="127"/>
    </row>
    <row r="40" spans="1:12" ht="24" customHeight="1">
      <c r="A40" s="126"/>
      <c r="B40" s="119">
        <f>'Tax Invoice'!D36</f>
        <v>1</v>
      </c>
      <c r="C40" s="10" t="s">
        <v>749</v>
      </c>
      <c r="D40" s="10" t="s">
        <v>749</v>
      </c>
      <c r="E40" s="130" t="s">
        <v>42</v>
      </c>
      <c r="F40" s="151" t="s">
        <v>279</v>
      </c>
      <c r="G40" s="152"/>
      <c r="H40" s="11" t="s">
        <v>750</v>
      </c>
      <c r="I40" s="14">
        <f t="shared" si="0"/>
        <v>42.75</v>
      </c>
      <c r="J40" s="14">
        <v>42.75</v>
      </c>
      <c r="K40" s="121">
        <f t="shared" si="1"/>
        <v>42.75</v>
      </c>
      <c r="L40" s="127"/>
    </row>
    <row r="41" spans="1:12" ht="24" customHeight="1">
      <c r="A41" s="126"/>
      <c r="B41" s="119">
        <f>'Tax Invoice'!D37</f>
        <v>2</v>
      </c>
      <c r="C41" s="10" t="s">
        <v>751</v>
      </c>
      <c r="D41" s="10" t="s">
        <v>751</v>
      </c>
      <c r="E41" s="130" t="s">
        <v>732</v>
      </c>
      <c r="F41" s="151" t="s">
        <v>28</v>
      </c>
      <c r="G41" s="152"/>
      <c r="H41" s="11" t="s">
        <v>752</v>
      </c>
      <c r="I41" s="14">
        <f t="shared" si="0"/>
        <v>6.88</v>
      </c>
      <c r="J41" s="14">
        <v>6.88</v>
      </c>
      <c r="K41" s="121">
        <f t="shared" si="1"/>
        <v>13.76</v>
      </c>
      <c r="L41" s="127"/>
    </row>
    <row r="42" spans="1:12" ht="24" customHeight="1">
      <c r="A42" s="126"/>
      <c r="B42" s="119">
        <f>'Tax Invoice'!D38</f>
        <v>2</v>
      </c>
      <c r="C42" s="10" t="s">
        <v>753</v>
      </c>
      <c r="D42" s="10" t="s">
        <v>753</v>
      </c>
      <c r="E42" s="130" t="s">
        <v>30</v>
      </c>
      <c r="F42" s="151"/>
      <c r="G42" s="152"/>
      <c r="H42" s="11" t="s">
        <v>754</v>
      </c>
      <c r="I42" s="14">
        <f t="shared" si="0"/>
        <v>8.33</v>
      </c>
      <c r="J42" s="14">
        <v>8.33</v>
      </c>
      <c r="K42" s="121">
        <f t="shared" si="1"/>
        <v>16.66</v>
      </c>
      <c r="L42" s="127"/>
    </row>
    <row r="43" spans="1:12" ht="24" customHeight="1">
      <c r="A43" s="126"/>
      <c r="B43" s="119">
        <f>'Tax Invoice'!D39</f>
        <v>1</v>
      </c>
      <c r="C43" s="10" t="s">
        <v>668</v>
      </c>
      <c r="D43" s="10" t="s">
        <v>668</v>
      </c>
      <c r="E43" s="130" t="s">
        <v>28</v>
      </c>
      <c r="F43" s="151" t="s">
        <v>275</v>
      </c>
      <c r="G43" s="152"/>
      <c r="H43" s="11" t="s">
        <v>755</v>
      </c>
      <c r="I43" s="14">
        <f t="shared" si="0"/>
        <v>31.15</v>
      </c>
      <c r="J43" s="14">
        <v>31.15</v>
      </c>
      <c r="K43" s="121">
        <f t="shared" si="1"/>
        <v>31.15</v>
      </c>
      <c r="L43" s="127"/>
    </row>
    <row r="44" spans="1:12" ht="24" customHeight="1">
      <c r="A44" s="126"/>
      <c r="B44" s="119">
        <f>'Tax Invoice'!D40</f>
        <v>2</v>
      </c>
      <c r="C44" s="10" t="s">
        <v>756</v>
      </c>
      <c r="D44" s="10" t="s">
        <v>756</v>
      </c>
      <c r="E44" s="130" t="s">
        <v>30</v>
      </c>
      <c r="F44" s="151"/>
      <c r="G44" s="152"/>
      <c r="H44" s="11" t="s">
        <v>757</v>
      </c>
      <c r="I44" s="14">
        <f t="shared" si="0"/>
        <v>14.13</v>
      </c>
      <c r="J44" s="14">
        <v>14.13</v>
      </c>
      <c r="K44" s="121">
        <f t="shared" si="1"/>
        <v>28.26</v>
      </c>
      <c r="L44" s="127"/>
    </row>
    <row r="45" spans="1:12" ht="24" customHeight="1">
      <c r="A45" s="126"/>
      <c r="B45" s="119">
        <f>'Tax Invoice'!D41</f>
        <v>6</v>
      </c>
      <c r="C45" s="10" t="s">
        <v>758</v>
      </c>
      <c r="D45" s="10" t="s">
        <v>758</v>
      </c>
      <c r="E45" s="130" t="s">
        <v>30</v>
      </c>
      <c r="F45" s="151"/>
      <c r="G45" s="152"/>
      <c r="H45" s="11" t="s">
        <v>759</v>
      </c>
      <c r="I45" s="14">
        <f t="shared" si="0"/>
        <v>28.62</v>
      </c>
      <c r="J45" s="14">
        <v>28.62</v>
      </c>
      <c r="K45" s="121">
        <f t="shared" si="1"/>
        <v>171.72</v>
      </c>
      <c r="L45" s="127"/>
    </row>
    <row r="46" spans="1:12" ht="24" customHeight="1">
      <c r="A46" s="126"/>
      <c r="B46" s="119">
        <f>'Tax Invoice'!D42</f>
        <v>6</v>
      </c>
      <c r="C46" s="10" t="s">
        <v>760</v>
      </c>
      <c r="D46" s="10" t="s">
        <v>760</v>
      </c>
      <c r="E46" s="130" t="s">
        <v>31</v>
      </c>
      <c r="F46" s="151"/>
      <c r="G46" s="152"/>
      <c r="H46" s="11" t="s">
        <v>761</v>
      </c>
      <c r="I46" s="14">
        <f t="shared" si="0"/>
        <v>21.37</v>
      </c>
      <c r="J46" s="14">
        <v>21.37</v>
      </c>
      <c r="K46" s="121">
        <f t="shared" si="1"/>
        <v>128.22</v>
      </c>
      <c r="L46" s="127"/>
    </row>
    <row r="47" spans="1:12" ht="24" customHeight="1">
      <c r="A47" s="126"/>
      <c r="B47" s="119">
        <f>'Tax Invoice'!D43</f>
        <v>4</v>
      </c>
      <c r="C47" s="10" t="s">
        <v>762</v>
      </c>
      <c r="D47" s="10" t="s">
        <v>762</v>
      </c>
      <c r="E47" s="130" t="s">
        <v>31</v>
      </c>
      <c r="F47" s="151"/>
      <c r="G47" s="152"/>
      <c r="H47" s="11" t="s">
        <v>763</v>
      </c>
      <c r="I47" s="14">
        <f t="shared" si="0"/>
        <v>35.86</v>
      </c>
      <c r="J47" s="14">
        <v>35.86</v>
      </c>
      <c r="K47" s="121">
        <f t="shared" si="1"/>
        <v>143.44</v>
      </c>
      <c r="L47" s="127"/>
    </row>
    <row r="48" spans="1:12" ht="24" customHeight="1">
      <c r="A48" s="126"/>
      <c r="B48" s="119">
        <f>'Tax Invoice'!D44</f>
        <v>2</v>
      </c>
      <c r="C48" s="10" t="s">
        <v>764</v>
      </c>
      <c r="D48" s="10" t="s">
        <v>764</v>
      </c>
      <c r="E48" s="130" t="s">
        <v>112</v>
      </c>
      <c r="F48" s="151" t="s">
        <v>115</v>
      </c>
      <c r="G48" s="152"/>
      <c r="H48" s="11" t="s">
        <v>867</v>
      </c>
      <c r="I48" s="14">
        <f t="shared" si="0"/>
        <v>53.98</v>
      </c>
      <c r="J48" s="14">
        <v>53.98</v>
      </c>
      <c r="K48" s="121">
        <f t="shared" si="1"/>
        <v>107.96</v>
      </c>
      <c r="L48" s="127"/>
    </row>
    <row r="49" spans="1:12" ht="24" customHeight="1">
      <c r="A49" s="126"/>
      <c r="B49" s="119">
        <f>'Tax Invoice'!D45</f>
        <v>10</v>
      </c>
      <c r="C49" s="10" t="s">
        <v>764</v>
      </c>
      <c r="D49" s="10" t="s">
        <v>764</v>
      </c>
      <c r="E49" s="130" t="s">
        <v>220</v>
      </c>
      <c r="F49" s="151" t="s">
        <v>115</v>
      </c>
      <c r="G49" s="152"/>
      <c r="H49" s="11" t="s">
        <v>867</v>
      </c>
      <c r="I49" s="14">
        <f t="shared" si="0"/>
        <v>53.98</v>
      </c>
      <c r="J49" s="14">
        <v>53.98</v>
      </c>
      <c r="K49" s="121">
        <f t="shared" si="1"/>
        <v>539.79999999999995</v>
      </c>
      <c r="L49" s="127"/>
    </row>
    <row r="50" spans="1:12" ht="24" customHeight="1">
      <c r="A50" s="126"/>
      <c r="B50" s="119">
        <f>'Tax Invoice'!D46</f>
        <v>8</v>
      </c>
      <c r="C50" s="10" t="s">
        <v>765</v>
      </c>
      <c r="D50" s="10" t="s">
        <v>765</v>
      </c>
      <c r="E50" s="130" t="s">
        <v>30</v>
      </c>
      <c r="F50" s="151" t="s">
        <v>277</v>
      </c>
      <c r="G50" s="152"/>
      <c r="H50" s="11" t="s">
        <v>766</v>
      </c>
      <c r="I50" s="14">
        <f t="shared" si="0"/>
        <v>42.39</v>
      </c>
      <c r="J50" s="14">
        <v>42.39</v>
      </c>
      <c r="K50" s="121">
        <f t="shared" si="1"/>
        <v>339.12</v>
      </c>
      <c r="L50" s="127"/>
    </row>
    <row r="51" spans="1:12" ht="24" customHeight="1">
      <c r="A51" s="126"/>
      <c r="B51" s="119">
        <f>'Tax Invoice'!D47</f>
        <v>2</v>
      </c>
      <c r="C51" s="10" t="s">
        <v>767</v>
      </c>
      <c r="D51" s="10" t="s">
        <v>767</v>
      </c>
      <c r="E51" s="130" t="s">
        <v>30</v>
      </c>
      <c r="F51" s="151" t="s">
        <v>277</v>
      </c>
      <c r="G51" s="152"/>
      <c r="H51" s="11" t="s">
        <v>768</v>
      </c>
      <c r="I51" s="14">
        <f t="shared" si="0"/>
        <v>21.37</v>
      </c>
      <c r="J51" s="14">
        <v>21.37</v>
      </c>
      <c r="K51" s="121">
        <f t="shared" si="1"/>
        <v>42.74</v>
      </c>
      <c r="L51" s="127"/>
    </row>
    <row r="52" spans="1:12" ht="12.75" customHeight="1">
      <c r="A52" s="126"/>
      <c r="B52" s="119">
        <f>'Tax Invoice'!D48</f>
        <v>11</v>
      </c>
      <c r="C52" s="10" t="s">
        <v>769</v>
      </c>
      <c r="D52" s="10" t="s">
        <v>769</v>
      </c>
      <c r="E52" s="130" t="s">
        <v>30</v>
      </c>
      <c r="F52" s="151"/>
      <c r="G52" s="152"/>
      <c r="H52" s="11" t="s">
        <v>770</v>
      </c>
      <c r="I52" s="14">
        <f t="shared" si="0"/>
        <v>10.51</v>
      </c>
      <c r="J52" s="14">
        <v>10.51</v>
      </c>
      <c r="K52" s="121">
        <f t="shared" si="1"/>
        <v>115.61</v>
      </c>
      <c r="L52" s="127"/>
    </row>
    <row r="53" spans="1:12" ht="12.75" customHeight="1">
      <c r="A53" s="126"/>
      <c r="B53" s="119">
        <f>'Tax Invoice'!D49</f>
        <v>4</v>
      </c>
      <c r="C53" s="10" t="s">
        <v>771</v>
      </c>
      <c r="D53" s="10" t="s">
        <v>771</v>
      </c>
      <c r="E53" s="130" t="s">
        <v>28</v>
      </c>
      <c r="F53" s="151"/>
      <c r="G53" s="152"/>
      <c r="H53" s="11" t="s">
        <v>772</v>
      </c>
      <c r="I53" s="14">
        <f t="shared" si="0"/>
        <v>11.23</v>
      </c>
      <c r="J53" s="14">
        <v>11.23</v>
      </c>
      <c r="K53" s="121">
        <f t="shared" si="1"/>
        <v>44.92</v>
      </c>
      <c r="L53" s="127"/>
    </row>
    <row r="54" spans="1:12" ht="24" customHeight="1">
      <c r="A54" s="126"/>
      <c r="B54" s="119">
        <f>'Tax Invoice'!D50</f>
        <v>18</v>
      </c>
      <c r="C54" s="10" t="s">
        <v>773</v>
      </c>
      <c r="D54" s="10" t="s">
        <v>773</v>
      </c>
      <c r="E54" s="130" t="s">
        <v>28</v>
      </c>
      <c r="F54" s="151"/>
      <c r="G54" s="152"/>
      <c r="H54" s="11" t="s">
        <v>774</v>
      </c>
      <c r="I54" s="14">
        <f t="shared" ref="I54:I85" si="2">ROUNDUP(J54*$N$1,2)</f>
        <v>14.13</v>
      </c>
      <c r="J54" s="14">
        <v>14.13</v>
      </c>
      <c r="K54" s="121">
        <f t="shared" ref="K54:K85" si="3">I54*B54</f>
        <v>254.34</v>
      </c>
      <c r="L54" s="127"/>
    </row>
    <row r="55" spans="1:12" ht="24" customHeight="1">
      <c r="A55" s="126"/>
      <c r="B55" s="119">
        <f>'Tax Invoice'!D51</f>
        <v>4</v>
      </c>
      <c r="C55" s="10" t="s">
        <v>775</v>
      </c>
      <c r="D55" s="10" t="s">
        <v>775</v>
      </c>
      <c r="E55" s="130" t="s">
        <v>30</v>
      </c>
      <c r="F55" s="151"/>
      <c r="G55" s="152"/>
      <c r="H55" s="11" t="s">
        <v>776</v>
      </c>
      <c r="I55" s="14">
        <f t="shared" si="2"/>
        <v>14.13</v>
      </c>
      <c r="J55" s="14">
        <v>14.13</v>
      </c>
      <c r="K55" s="121">
        <f t="shared" si="3"/>
        <v>56.52</v>
      </c>
      <c r="L55" s="127"/>
    </row>
    <row r="56" spans="1:12" ht="24" customHeight="1">
      <c r="A56" s="126"/>
      <c r="B56" s="119">
        <f>'Tax Invoice'!D52</f>
        <v>2</v>
      </c>
      <c r="C56" s="10" t="s">
        <v>777</v>
      </c>
      <c r="D56" s="10" t="s">
        <v>777</v>
      </c>
      <c r="E56" s="130" t="s">
        <v>31</v>
      </c>
      <c r="F56" s="151"/>
      <c r="G56" s="152"/>
      <c r="H56" s="11" t="s">
        <v>778</v>
      </c>
      <c r="I56" s="14">
        <f t="shared" si="2"/>
        <v>21.37</v>
      </c>
      <c r="J56" s="14">
        <v>21.37</v>
      </c>
      <c r="K56" s="121">
        <f t="shared" si="3"/>
        <v>42.74</v>
      </c>
      <c r="L56" s="127"/>
    </row>
    <row r="57" spans="1:12" ht="24" customHeight="1">
      <c r="A57" s="126"/>
      <c r="B57" s="119">
        <f>'Tax Invoice'!D53</f>
        <v>2</v>
      </c>
      <c r="C57" s="10" t="s">
        <v>779</v>
      </c>
      <c r="D57" s="10" t="s">
        <v>779</v>
      </c>
      <c r="E57" s="130" t="s">
        <v>31</v>
      </c>
      <c r="F57" s="151"/>
      <c r="G57" s="152"/>
      <c r="H57" s="11" t="s">
        <v>780</v>
      </c>
      <c r="I57" s="14">
        <f t="shared" si="2"/>
        <v>21.37</v>
      </c>
      <c r="J57" s="14">
        <v>21.37</v>
      </c>
      <c r="K57" s="121">
        <f t="shared" si="3"/>
        <v>42.74</v>
      </c>
      <c r="L57" s="127"/>
    </row>
    <row r="58" spans="1:12" ht="24" customHeight="1">
      <c r="A58" s="126"/>
      <c r="B58" s="119">
        <f>'Tax Invoice'!D54</f>
        <v>4</v>
      </c>
      <c r="C58" s="10" t="s">
        <v>781</v>
      </c>
      <c r="D58" s="10" t="s">
        <v>781</v>
      </c>
      <c r="E58" s="130" t="s">
        <v>31</v>
      </c>
      <c r="F58" s="151"/>
      <c r="G58" s="152"/>
      <c r="H58" s="11" t="s">
        <v>868</v>
      </c>
      <c r="I58" s="14">
        <f t="shared" si="2"/>
        <v>5.07</v>
      </c>
      <c r="J58" s="14">
        <v>5.07</v>
      </c>
      <c r="K58" s="121">
        <f t="shared" si="3"/>
        <v>20.28</v>
      </c>
      <c r="L58" s="127"/>
    </row>
    <row r="59" spans="1:12" ht="12.75" customHeight="1">
      <c r="A59" s="126"/>
      <c r="B59" s="119">
        <f>'Tax Invoice'!D55</f>
        <v>4</v>
      </c>
      <c r="C59" s="10" t="s">
        <v>782</v>
      </c>
      <c r="D59" s="10" t="s">
        <v>782</v>
      </c>
      <c r="E59" s="130" t="s">
        <v>31</v>
      </c>
      <c r="F59" s="151" t="s">
        <v>279</v>
      </c>
      <c r="G59" s="152"/>
      <c r="H59" s="11" t="s">
        <v>783</v>
      </c>
      <c r="I59" s="14">
        <f t="shared" si="2"/>
        <v>8.69</v>
      </c>
      <c r="J59" s="14">
        <v>8.69</v>
      </c>
      <c r="K59" s="121">
        <f t="shared" si="3"/>
        <v>34.76</v>
      </c>
      <c r="L59" s="127"/>
    </row>
    <row r="60" spans="1:12" ht="36" customHeight="1">
      <c r="A60" s="126"/>
      <c r="B60" s="119">
        <f>'Tax Invoice'!D56</f>
        <v>3</v>
      </c>
      <c r="C60" s="10" t="s">
        <v>784</v>
      </c>
      <c r="D60" s="10" t="s">
        <v>861</v>
      </c>
      <c r="E60" s="130" t="s">
        <v>785</v>
      </c>
      <c r="F60" s="151" t="s">
        <v>245</v>
      </c>
      <c r="G60" s="152"/>
      <c r="H60" s="11" t="s">
        <v>786</v>
      </c>
      <c r="I60" s="14">
        <f t="shared" si="2"/>
        <v>59.77</v>
      </c>
      <c r="J60" s="14">
        <v>59.77</v>
      </c>
      <c r="K60" s="121">
        <f t="shared" si="3"/>
        <v>179.31</v>
      </c>
      <c r="L60" s="127"/>
    </row>
    <row r="61" spans="1:12" ht="12.75" customHeight="1">
      <c r="A61" s="126"/>
      <c r="B61" s="119">
        <f>'Tax Invoice'!D57</f>
        <v>4</v>
      </c>
      <c r="C61" s="10" t="s">
        <v>787</v>
      </c>
      <c r="D61" s="10" t="s">
        <v>787</v>
      </c>
      <c r="E61" s="130" t="s">
        <v>28</v>
      </c>
      <c r="F61" s="151"/>
      <c r="G61" s="152"/>
      <c r="H61" s="11" t="s">
        <v>788</v>
      </c>
      <c r="I61" s="14">
        <f t="shared" si="2"/>
        <v>10.51</v>
      </c>
      <c r="J61" s="14">
        <v>10.51</v>
      </c>
      <c r="K61" s="121">
        <f t="shared" si="3"/>
        <v>42.04</v>
      </c>
      <c r="L61" s="127"/>
    </row>
    <row r="62" spans="1:12" ht="12.75" customHeight="1">
      <c r="A62" s="126"/>
      <c r="B62" s="119">
        <f>'Tax Invoice'!D58</f>
        <v>4</v>
      </c>
      <c r="C62" s="10" t="s">
        <v>787</v>
      </c>
      <c r="D62" s="10" t="s">
        <v>787</v>
      </c>
      <c r="E62" s="130" t="s">
        <v>30</v>
      </c>
      <c r="F62" s="151"/>
      <c r="G62" s="152"/>
      <c r="H62" s="11" t="s">
        <v>788</v>
      </c>
      <c r="I62" s="14">
        <f t="shared" si="2"/>
        <v>10.51</v>
      </c>
      <c r="J62" s="14">
        <v>10.51</v>
      </c>
      <c r="K62" s="121">
        <f t="shared" si="3"/>
        <v>42.04</v>
      </c>
      <c r="L62" s="127"/>
    </row>
    <row r="63" spans="1:12" ht="12.75" customHeight="1">
      <c r="A63" s="126"/>
      <c r="B63" s="119">
        <f>'Tax Invoice'!D59</f>
        <v>4</v>
      </c>
      <c r="C63" s="10" t="s">
        <v>787</v>
      </c>
      <c r="D63" s="10" t="s">
        <v>787</v>
      </c>
      <c r="E63" s="130" t="s">
        <v>31</v>
      </c>
      <c r="F63" s="151"/>
      <c r="G63" s="152"/>
      <c r="H63" s="11" t="s">
        <v>788</v>
      </c>
      <c r="I63" s="14">
        <f t="shared" si="2"/>
        <v>10.51</v>
      </c>
      <c r="J63" s="14">
        <v>10.51</v>
      </c>
      <c r="K63" s="121">
        <f t="shared" si="3"/>
        <v>42.04</v>
      </c>
      <c r="L63" s="127"/>
    </row>
    <row r="64" spans="1:12" ht="12.75" customHeight="1">
      <c r="A64" s="126"/>
      <c r="B64" s="119">
        <f>'Tax Invoice'!D60</f>
        <v>2</v>
      </c>
      <c r="C64" s="10" t="s">
        <v>789</v>
      </c>
      <c r="D64" s="10" t="s">
        <v>789</v>
      </c>
      <c r="E64" s="130" t="s">
        <v>28</v>
      </c>
      <c r="F64" s="151"/>
      <c r="G64" s="152"/>
      <c r="H64" s="11" t="s">
        <v>790</v>
      </c>
      <c r="I64" s="14">
        <f t="shared" si="2"/>
        <v>10.51</v>
      </c>
      <c r="J64" s="14">
        <v>10.51</v>
      </c>
      <c r="K64" s="121">
        <f t="shared" si="3"/>
        <v>21.02</v>
      </c>
      <c r="L64" s="127"/>
    </row>
    <row r="65" spans="1:12" ht="12.75" customHeight="1">
      <c r="A65" s="126"/>
      <c r="B65" s="119">
        <f>'Tax Invoice'!D61</f>
        <v>2</v>
      </c>
      <c r="C65" s="10" t="s">
        <v>789</v>
      </c>
      <c r="D65" s="10" t="s">
        <v>789</v>
      </c>
      <c r="E65" s="130" t="s">
        <v>30</v>
      </c>
      <c r="F65" s="151"/>
      <c r="G65" s="152"/>
      <c r="H65" s="11" t="s">
        <v>790</v>
      </c>
      <c r="I65" s="14">
        <f t="shared" si="2"/>
        <v>10.51</v>
      </c>
      <c r="J65" s="14">
        <v>10.51</v>
      </c>
      <c r="K65" s="121">
        <f t="shared" si="3"/>
        <v>21.02</v>
      </c>
      <c r="L65" s="127"/>
    </row>
    <row r="66" spans="1:12" ht="12.75" customHeight="1">
      <c r="A66" s="126"/>
      <c r="B66" s="119">
        <f>'Tax Invoice'!D62</f>
        <v>2</v>
      </c>
      <c r="C66" s="10" t="s">
        <v>789</v>
      </c>
      <c r="D66" s="10" t="s">
        <v>789</v>
      </c>
      <c r="E66" s="130" t="s">
        <v>31</v>
      </c>
      <c r="F66" s="151"/>
      <c r="G66" s="152"/>
      <c r="H66" s="11" t="s">
        <v>790</v>
      </c>
      <c r="I66" s="14">
        <f t="shared" si="2"/>
        <v>10.51</v>
      </c>
      <c r="J66" s="14">
        <v>10.51</v>
      </c>
      <c r="K66" s="121">
        <f t="shared" si="3"/>
        <v>21.02</v>
      </c>
      <c r="L66" s="127"/>
    </row>
    <row r="67" spans="1:12" ht="24" customHeight="1">
      <c r="A67" s="126"/>
      <c r="B67" s="119">
        <f>'Tax Invoice'!D63</f>
        <v>2</v>
      </c>
      <c r="C67" s="10" t="s">
        <v>791</v>
      </c>
      <c r="D67" s="10" t="s">
        <v>791</v>
      </c>
      <c r="E67" s="130" t="s">
        <v>28</v>
      </c>
      <c r="F67" s="151" t="s">
        <v>216</v>
      </c>
      <c r="G67" s="152"/>
      <c r="H67" s="11" t="s">
        <v>792</v>
      </c>
      <c r="I67" s="14">
        <f t="shared" si="2"/>
        <v>12.32</v>
      </c>
      <c r="J67" s="14">
        <v>12.32</v>
      </c>
      <c r="K67" s="121">
        <f t="shared" si="3"/>
        <v>24.64</v>
      </c>
      <c r="L67" s="127"/>
    </row>
    <row r="68" spans="1:12" ht="24" customHeight="1">
      <c r="A68" s="126"/>
      <c r="B68" s="119">
        <f>'Tax Invoice'!D64</f>
        <v>2</v>
      </c>
      <c r="C68" s="10" t="s">
        <v>791</v>
      </c>
      <c r="D68" s="10" t="s">
        <v>791</v>
      </c>
      <c r="E68" s="130" t="s">
        <v>28</v>
      </c>
      <c r="F68" s="151" t="s">
        <v>271</v>
      </c>
      <c r="G68" s="152"/>
      <c r="H68" s="11" t="s">
        <v>792</v>
      </c>
      <c r="I68" s="14">
        <f t="shared" si="2"/>
        <v>12.32</v>
      </c>
      <c r="J68" s="14">
        <v>12.32</v>
      </c>
      <c r="K68" s="121">
        <f t="shared" si="3"/>
        <v>24.64</v>
      </c>
      <c r="L68" s="127"/>
    </row>
    <row r="69" spans="1:12" ht="36" customHeight="1">
      <c r="A69" s="126"/>
      <c r="B69" s="119">
        <f>'Tax Invoice'!D65</f>
        <v>2</v>
      </c>
      <c r="C69" s="10" t="s">
        <v>793</v>
      </c>
      <c r="D69" s="10" t="s">
        <v>862</v>
      </c>
      <c r="E69" s="130" t="s">
        <v>236</v>
      </c>
      <c r="F69" s="151" t="s">
        <v>274</v>
      </c>
      <c r="G69" s="152"/>
      <c r="H69" s="11" t="s">
        <v>794</v>
      </c>
      <c r="I69" s="14">
        <f t="shared" si="2"/>
        <v>30.43</v>
      </c>
      <c r="J69" s="14">
        <v>30.43</v>
      </c>
      <c r="K69" s="121">
        <f t="shared" si="3"/>
        <v>60.86</v>
      </c>
      <c r="L69" s="127"/>
    </row>
    <row r="70" spans="1:12" ht="36" customHeight="1">
      <c r="A70" s="126"/>
      <c r="B70" s="119">
        <f>'Tax Invoice'!D66</f>
        <v>2</v>
      </c>
      <c r="C70" s="10" t="s">
        <v>793</v>
      </c>
      <c r="D70" s="10" t="s">
        <v>862</v>
      </c>
      <c r="E70" s="130" t="s">
        <v>237</v>
      </c>
      <c r="F70" s="151" t="s">
        <v>269</v>
      </c>
      <c r="G70" s="152"/>
      <c r="H70" s="11" t="s">
        <v>794</v>
      </c>
      <c r="I70" s="14">
        <f t="shared" si="2"/>
        <v>30.43</v>
      </c>
      <c r="J70" s="14">
        <v>30.43</v>
      </c>
      <c r="K70" s="121">
        <f t="shared" si="3"/>
        <v>60.86</v>
      </c>
      <c r="L70" s="127"/>
    </row>
    <row r="71" spans="1:12" ht="24" customHeight="1">
      <c r="A71" s="126"/>
      <c r="B71" s="119">
        <f>'Tax Invoice'!D67</f>
        <v>3</v>
      </c>
      <c r="C71" s="10" t="s">
        <v>795</v>
      </c>
      <c r="D71" s="10" t="s">
        <v>795</v>
      </c>
      <c r="E71" s="130" t="s">
        <v>30</v>
      </c>
      <c r="F71" s="151" t="s">
        <v>279</v>
      </c>
      <c r="G71" s="152"/>
      <c r="H71" s="11" t="s">
        <v>796</v>
      </c>
      <c r="I71" s="14">
        <f t="shared" si="2"/>
        <v>10.51</v>
      </c>
      <c r="J71" s="14">
        <v>10.51</v>
      </c>
      <c r="K71" s="121">
        <f t="shared" si="3"/>
        <v>31.53</v>
      </c>
      <c r="L71" s="127"/>
    </row>
    <row r="72" spans="1:12" ht="24" customHeight="1">
      <c r="A72" s="126"/>
      <c r="B72" s="119">
        <f>'Tax Invoice'!D68</f>
        <v>2</v>
      </c>
      <c r="C72" s="10" t="s">
        <v>797</v>
      </c>
      <c r="D72" s="10" t="s">
        <v>797</v>
      </c>
      <c r="E72" s="130" t="s">
        <v>30</v>
      </c>
      <c r="F72" s="151" t="s">
        <v>115</v>
      </c>
      <c r="G72" s="152"/>
      <c r="H72" s="11" t="s">
        <v>798</v>
      </c>
      <c r="I72" s="14">
        <f t="shared" si="2"/>
        <v>10.51</v>
      </c>
      <c r="J72" s="14">
        <v>10.51</v>
      </c>
      <c r="K72" s="121">
        <f t="shared" si="3"/>
        <v>21.02</v>
      </c>
      <c r="L72" s="127"/>
    </row>
    <row r="73" spans="1:12" ht="12.75" customHeight="1">
      <c r="A73" s="126"/>
      <c r="B73" s="119">
        <f>'Tax Invoice'!D69</f>
        <v>4</v>
      </c>
      <c r="C73" s="10" t="s">
        <v>799</v>
      </c>
      <c r="D73" s="10" t="s">
        <v>799</v>
      </c>
      <c r="E73" s="130" t="s">
        <v>28</v>
      </c>
      <c r="F73" s="151" t="s">
        <v>115</v>
      </c>
      <c r="G73" s="152"/>
      <c r="H73" s="11" t="s">
        <v>800</v>
      </c>
      <c r="I73" s="14">
        <f t="shared" si="2"/>
        <v>5.07</v>
      </c>
      <c r="J73" s="14">
        <v>5.07</v>
      </c>
      <c r="K73" s="121">
        <f t="shared" si="3"/>
        <v>20.28</v>
      </c>
      <c r="L73" s="127"/>
    </row>
    <row r="74" spans="1:12" ht="12.75" customHeight="1">
      <c r="A74" s="126"/>
      <c r="B74" s="119">
        <f>'Tax Invoice'!D70</f>
        <v>4</v>
      </c>
      <c r="C74" s="10" t="s">
        <v>799</v>
      </c>
      <c r="D74" s="10" t="s">
        <v>799</v>
      </c>
      <c r="E74" s="130" t="s">
        <v>30</v>
      </c>
      <c r="F74" s="151" t="s">
        <v>115</v>
      </c>
      <c r="G74" s="152"/>
      <c r="H74" s="11" t="s">
        <v>800</v>
      </c>
      <c r="I74" s="14">
        <f t="shared" si="2"/>
        <v>5.07</v>
      </c>
      <c r="J74" s="14">
        <v>5.07</v>
      </c>
      <c r="K74" s="121">
        <f t="shared" si="3"/>
        <v>20.28</v>
      </c>
      <c r="L74" s="127"/>
    </row>
    <row r="75" spans="1:12" ht="12.75" customHeight="1">
      <c r="A75" s="126"/>
      <c r="B75" s="119">
        <f>'Tax Invoice'!D71</f>
        <v>4</v>
      </c>
      <c r="C75" s="10" t="s">
        <v>799</v>
      </c>
      <c r="D75" s="10" t="s">
        <v>799</v>
      </c>
      <c r="E75" s="130" t="s">
        <v>31</v>
      </c>
      <c r="F75" s="151" t="s">
        <v>115</v>
      </c>
      <c r="G75" s="152"/>
      <c r="H75" s="11" t="s">
        <v>800</v>
      </c>
      <c r="I75" s="14">
        <f t="shared" si="2"/>
        <v>5.07</v>
      </c>
      <c r="J75" s="14">
        <v>5.07</v>
      </c>
      <c r="K75" s="121">
        <f t="shared" si="3"/>
        <v>20.28</v>
      </c>
      <c r="L75" s="127"/>
    </row>
    <row r="76" spans="1:12" ht="24" customHeight="1">
      <c r="A76" s="126"/>
      <c r="B76" s="119">
        <f>'Tax Invoice'!D72</f>
        <v>14</v>
      </c>
      <c r="C76" s="10" t="s">
        <v>801</v>
      </c>
      <c r="D76" s="10" t="s">
        <v>801</v>
      </c>
      <c r="E76" s="130" t="s">
        <v>30</v>
      </c>
      <c r="F76" s="151" t="s">
        <v>279</v>
      </c>
      <c r="G76" s="152"/>
      <c r="H76" s="11" t="s">
        <v>802</v>
      </c>
      <c r="I76" s="14">
        <f t="shared" si="2"/>
        <v>21.37</v>
      </c>
      <c r="J76" s="14">
        <v>21.37</v>
      </c>
      <c r="K76" s="121">
        <f t="shared" si="3"/>
        <v>299.18</v>
      </c>
      <c r="L76" s="127"/>
    </row>
    <row r="77" spans="1:12" ht="24" customHeight="1">
      <c r="A77" s="126"/>
      <c r="B77" s="119">
        <f>'Tax Invoice'!D73</f>
        <v>3</v>
      </c>
      <c r="C77" s="10" t="s">
        <v>801</v>
      </c>
      <c r="D77" s="10" t="s">
        <v>801</v>
      </c>
      <c r="E77" s="130" t="s">
        <v>32</v>
      </c>
      <c r="F77" s="151" t="s">
        <v>278</v>
      </c>
      <c r="G77" s="152"/>
      <c r="H77" s="11" t="s">
        <v>802</v>
      </c>
      <c r="I77" s="14">
        <f t="shared" si="2"/>
        <v>21.37</v>
      </c>
      <c r="J77" s="14">
        <v>21.37</v>
      </c>
      <c r="K77" s="121">
        <f t="shared" si="3"/>
        <v>64.11</v>
      </c>
      <c r="L77" s="127"/>
    </row>
    <row r="78" spans="1:12" ht="12.75" customHeight="1">
      <c r="A78" s="126"/>
      <c r="B78" s="119">
        <f>'Tax Invoice'!D74</f>
        <v>2</v>
      </c>
      <c r="C78" s="10" t="s">
        <v>803</v>
      </c>
      <c r="D78" s="10" t="s">
        <v>803</v>
      </c>
      <c r="E78" s="130" t="s">
        <v>28</v>
      </c>
      <c r="F78" s="151" t="s">
        <v>279</v>
      </c>
      <c r="G78" s="152"/>
      <c r="H78" s="11" t="s">
        <v>804</v>
      </c>
      <c r="I78" s="14">
        <f t="shared" si="2"/>
        <v>21.37</v>
      </c>
      <c r="J78" s="14">
        <v>21.37</v>
      </c>
      <c r="K78" s="121">
        <f t="shared" si="3"/>
        <v>42.74</v>
      </c>
      <c r="L78" s="127"/>
    </row>
    <row r="79" spans="1:12" ht="24" customHeight="1">
      <c r="A79" s="126"/>
      <c r="B79" s="119">
        <f>'Tax Invoice'!D75</f>
        <v>1</v>
      </c>
      <c r="C79" s="10" t="s">
        <v>805</v>
      </c>
      <c r="D79" s="10" t="s">
        <v>805</v>
      </c>
      <c r="E79" s="130" t="s">
        <v>806</v>
      </c>
      <c r="F79" s="151"/>
      <c r="G79" s="152"/>
      <c r="H79" s="11" t="s">
        <v>807</v>
      </c>
      <c r="I79" s="14">
        <f t="shared" si="2"/>
        <v>5.07</v>
      </c>
      <c r="J79" s="14">
        <v>5.07</v>
      </c>
      <c r="K79" s="121">
        <f t="shared" si="3"/>
        <v>5.07</v>
      </c>
      <c r="L79" s="127"/>
    </row>
    <row r="80" spans="1:12" ht="24" customHeight="1">
      <c r="A80" s="126"/>
      <c r="B80" s="119">
        <f>'Tax Invoice'!D76</f>
        <v>2</v>
      </c>
      <c r="C80" s="10" t="s">
        <v>808</v>
      </c>
      <c r="D80" s="10" t="s">
        <v>808</v>
      </c>
      <c r="E80" s="130" t="s">
        <v>279</v>
      </c>
      <c r="F80" s="151" t="s">
        <v>275</v>
      </c>
      <c r="G80" s="152"/>
      <c r="H80" s="11" t="s">
        <v>809</v>
      </c>
      <c r="I80" s="14">
        <f t="shared" si="2"/>
        <v>15.94</v>
      </c>
      <c r="J80" s="14">
        <v>15.94</v>
      </c>
      <c r="K80" s="121">
        <f t="shared" si="3"/>
        <v>31.88</v>
      </c>
      <c r="L80" s="127"/>
    </row>
    <row r="81" spans="1:12" ht="24" customHeight="1">
      <c r="A81" s="126"/>
      <c r="B81" s="119">
        <f>'Tax Invoice'!D77</f>
        <v>3</v>
      </c>
      <c r="C81" s="10" t="s">
        <v>810</v>
      </c>
      <c r="D81" s="10" t="s">
        <v>810</v>
      </c>
      <c r="E81" s="130" t="s">
        <v>30</v>
      </c>
      <c r="F81" s="151"/>
      <c r="G81" s="152"/>
      <c r="H81" s="11" t="s">
        <v>811</v>
      </c>
      <c r="I81" s="14">
        <f t="shared" si="2"/>
        <v>61.22</v>
      </c>
      <c r="J81" s="14">
        <v>61.22</v>
      </c>
      <c r="K81" s="121">
        <f t="shared" si="3"/>
        <v>183.66</v>
      </c>
      <c r="L81" s="127"/>
    </row>
    <row r="82" spans="1:12" ht="12.75" customHeight="1">
      <c r="A82" s="126"/>
      <c r="B82" s="119">
        <f>'Tax Invoice'!D78</f>
        <v>2</v>
      </c>
      <c r="C82" s="10" t="s">
        <v>812</v>
      </c>
      <c r="D82" s="10" t="s">
        <v>863</v>
      </c>
      <c r="E82" s="130" t="s">
        <v>813</v>
      </c>
      <c r="F82" s="151" t="s">
        <v>641</v>
      </c>
      <c r="G82" s="152"/>
      <c r="H82" s="11" t="s">
        <v>814</v>
      </c>
      <c r="I82" s="14">
        <f t="shared" si="2"/>
        <v>19.2</v>
      </c>
      <c r="J82" s="14">
        <v>19.2</v>
      </c>
      <c r="K82" s="121">
        <f t="shared" si="3"/>
        <v>38.4</v>
      </c>
      <c r="L82" s="127"/>
    </row>
    <row r="83" spans="1:12" ht="24" customHeight="1">
      <c r="A83" s="126"/>
      <c r="B83" s="119">
        <f>'Tax Invoice'!D79</f>
        <v>2</v>
      </c>
      <c r="C83" s="10" t="s">
        <v>815</v>
      </c>
      <c r="D83" s="10" t="s">
        <v>815</v>
      </c>
      <c r="E83" s="130" t="s">
        <v>279</v>
      </c>
      <c r="F83" s="151"/>
      <c r="G83" s="152"/>
      <c r="H83" s="11" t="s">
        <v>816</v>
      </c>
      <c r="I83" s="14">
        <f t="shared" si="2"/>
        <v>14.13</v>
      </c>
      <c r="J83" s="14">
        <v>14.13</v>
      </c>
      <c r="K83" s="121">
        <f t="shared" si="3"/>
        <v>28.26</v>
      </c>
      <c r="L83" s="127"/>
    </row>
    <row r="84" spans="1:12" ht="24" customHeight="1">
      <c r="A84" s="126"/>
      <c r="B84" s="119">
        <f>'Tax Invoice'!D80</f>
        <v>2</v>
      </c>
      <c r="C84" s="10" t="s">
        <v>815</v>
      </c>
      <c r="D84" s="10" t="s">
        <v>815</v>
      </c>
      <c r="E84" s="130" t="s">
        <v>679</v>
      </c>
      <c r="F84" s="151"/>
      <c r="G84" s="152"/>
      <c r="H84" s="11" t="s">
        <v>816</v>
      </c>
      <c r="I84" s="14">
        <f t="shared" si="2"/>
        <v>14.13</v>
      </c>
      <c r="J84" s="14">
        <v>14.13</v>
      </c>
      <c r="K84" s="121">
        <f t="shared" si="3"/>
        <v>28.26</v>
      </c>
      <c r="L84" s="127"/>
    </row>
    <row r="85" spans="1:12" ht="12.75" customHeight="1">
      <c r="A85" s="126"/>
      <c r="B85" s="119">
        <f>'Tax Invoice'!D81</f>
        <v>1</v>
      </c>
      <c r="C85" s="10" t="s">
        <v>817</v>
      </c>
      <c r="D85" s="10" t="s">
        <v>817</v>
      </c>
      <c r="E85" s="130" t="s">
        <v>30</v>
      </c>
      <c r="F85" s="151"/>
      <c r="G85" s="152"/>
      <c r="H85" s="11" t="s">
        <v>818</v>
      </c>
      <c r="I85" s="14">
        <f t="shared" si="2"/>
        <v>12.32</v>
      </c>
      <c r="J85" s="14">
        <v>12.32</v>
      </c>
      <c r="K85" s="121">
        <f t="shared" si="3"/>
        <v>12.32</v>
      </c>
      <c r="L85" s="127"/>
    </row>
    <row r="86" spans="1:12" ht="12.75" customHeight="1">
      <c r="A86" s="126"/>
      <c r="B86" s="119">
        <f>'Tax Invoice'!D82</f>
        <v>2</v>
      </c>
      <c r="C86" s="10" t="s">
        <v>819</v>
      </c>
      <c r="D86" s="10" t="s">
        <v>819</v>
      </c>
      <c r="E86" s="130" t="s">
        <v>30</v>
      </c>
      <c r="F86" s="151"/>
      <c r="G86" s="152"/>
      <c r="H86" s="11" t="s">
        <v>820</v>
      </c>
      <c r="I86" s="14">
        <f t="shared" ref="I86:I109" si="4">ROUNDUP(J86*$N$1,2)</f>
        <v>13.04</v>
      </c>
      <c r="J86" s="14">
        <v>13.04</v>
      </c>
      <c r="K86" s="121">
        <f t="shared" ref="K86:K109" si="5">I86*B86</f>
        <v>26.08</v>
      </c>
      <c r="L86" s="127"/>
    </row>
    <row r="87" spans="1:12" ht="24" customHeight="1">
      <c r="A87" s="126"/>
      <c r="B87" s="119">
        <f>'Tax Invoice'!D83</f>
        <v>1</v>
      </c>
      <c r="C87" s="10" t="s">
        <v>606</v>
      </c>
      <c r="D87" s="10" t="s">
        <v>606</v>
      </c>
      <c r="E87" s="130" t="s">
        <v>30</v>
      </c>
      <c r="F87" s="151" t="s">
        <v>279</v>
      </c>
      <c r="G87" s="152"/>
      <c r="H87" s="11" t="s">
        <v>608</v>
      </c>
      <c r="I87" s="14">
        <f t="shared" si="4"/>
        <v>25</v>
      </c>
      <c r="J87" s="14">
        <v>25</v>
      </c>
      <c r="K87" s="121">
        <f t="shared" si="5"/>
        <v>25</v>
      </c>
      <c r="L87" s="127"/>
    </row>
    <row r="88" spans="1:12" ht="24" customHeight="1">
      <c r="A88" s="126"/>
      <c r="B88" s="119">
        <f>'Tax Invoice'!D84</f>
        <v>2</v>
      </c>
      <c r="C88" s="10" t="s">
        <v>821</v>
      </c>
      <c r="D88" s="10" t="s">
        <v>864</v>
      </c>
      <c r="E88" s="130" t="s">
        <v>822</v>
      </c>
      <c r="F88" s="151"/>
      <c r="G88" s="152"/>
      <c r="H88" s="11" t="s">
        <v>823</v>
      </c>
      <c r="I88" s="14">
        <f t="shared" si="4"/>
        <v>17.39</v>
      </c>
      <c r="J88" s="14">
        <v>17.39</v>
      </c>
      <c r="K88" s="121">
        <f t="shared" si="5"/>
        <v>34.78</v>
      </c>
      <c r="L88" s="127"/>
    </row>
    <row r="89" spans="1:12" ht="24" customHeight="1">
      <c r="A89" s="126"/>
      <c r="B89" s="119">
        <f>'Tax Invoice'!D85</f>
        <v>2</v>
      </c>
      <c r="C89" s="10" t="s">
        <v>824</v>
      </c>
      <c r="D89" s="10" t="s">
        <v>824</v>
      </c>
      <c r="E89" s="130" t="s">
        <v>657</v>
      </c>
      <c r="F89" s="151"/>
      <c r="G89" s="152"/>
      <c r="H89" s="11" t="s">
        <v>825</v>
      </c>
      <c r="I89" s="14">
        <f t="shared" si="4"/>
        <v>42.39</v>
      </c>
      <c r="J89" s="14">
        <v>42.39</v>
      </c>
      <c r="K89" s="121">
        <f t="shared" si="5"/>
        <v>84.78</v>
      </c>
      <c r="L89" s="127"/>
    </row>
    <row r="90" spans="1:12" ht="24" customHeight="1">
      <c r="A90" s="126"/>
      <c r="B90" s="119">
        <f>'Tax Invoice'!D86</f>
        <v>6</v>
      </c>
      <c r="C90" s="10" t="s">
        <v>824</v>
      </c>
      <c r="D90" s="10" t="s">
        <v>824</v>
      </c>
      <c r="E90" s="130" t="s">
        <v>95</v>
      </c>
      <c r="F90" s="151"/>
      <c r="G90" s="152"/>
      <c r="H90" s="11" t="s">
        <v>825</v>
      </c>
      <c r="I90" s="14">
        <f t="shared" si="4"/>
        <v>42.39</v>
      </c>
      <c r="J90" s="14">
        <v>42.39</v>
      </c>
      <c r="K90" s="121">
        <f t="shared" si="5"/>
        <v>254.34</v>
      </c>
      <c r="L90" s="127"/>
    </row>
    <row r="91" spans="1:12" ht="12.75" customHeight="1">
      <c r="A91" s="126"/>
      <c r="B91" s="119">
        <f>'Tax Invoice'!D87</f>
        <v>11</v>
      </c>
      <c r="C91" s="10" t="s">
        <v>826</v>
      </c>
      <c r="D91" s="10" t="s">
        <v>826</v>
      </c>
      <c r="E91" s="130" t="s">
        <v>31</v>
      </c>
      <c r="F91" s="151"/>
      <c r="G91" s="152"/>
      <c r="H91" s="11" t="s">
        <v>827</v>
      </c>
      <c r="I91" s="14">
        <f t="shared" si="4"/>
        <v>37.68</v>
      </c>
      <c r="J91" s="14">
        <v>37.68</v>
      </c>
      <c r="K91" s="121">
        <f t="shared" si="5"/>
        <v>414.48</v>
      </c>
      <c r="L91" s="127"/>
    </row>
    <row r="92" spans="1:12" ht="12.75" customHeight="1">
      <c r="A92" s="126"/>
      <c r="B92" s="119">
        <f>'Tax Invoice'!D88</f>
        <v>6</v>
      </c>
      <c r="C92" s="10" t="s">
        <v>828</v>
      </c>
      <c r="D92" s="10" t="s">
        <v>828</v>
      </c>
      <c r="E92" s="130" t="s">
        <v>32</v>
      </c>
      <c r="F92" s="151"/>
      <c r="G92" s="152"/>
      <c r="H92" s="11" t="s">
        <v>829</v>
      </c>
      <c r="I92" s="14">
        <f t="shared" si="4"/>
        <v>35.86</v>
      </c>
      <c r="J92" s="14">
        <v>35.86</v>
      </c>
      <c r="K92" s="121">
        <f t="shared" si="5"/>
        <v>215.16</v>
      </c>
      <c r="L92" s="127"/>
    </row>
    <row r="93" spans="1:12" ht="12.75" customHeight="1">
      <c r="A93" s="126"/>
      <c r="B93" s="119">
        <f>'Tax Invoice'!D89</f>
        <v>1</v>
      </c>
      <c r="C93" s="10" t="s">
        <v>830</v>
      </c>
      <c r="D93" s="10" t="s">
        <v>830</v>
      </c>
      <c r="E93" s="130" t="s">
        <v>28</v>
      </c>
      <c r="F93" s="151"/>
      <c r="G93" s="152"/>
      <c r="H93" s="11" t="s">
        <v>831</v>
      </c>
      <c r="I93" s="14">
        <f t="shared" si="4"/>
        <v>35.86</v>
      </c>
      <c r="J93" s="14">
        <v>35.86</v>
      </c>
      <c r="K93" s="121">
        <f t="shared" si="5"/>
        <v>35.86</v>
      </c>
      <c r="L93" s="127"/>
    </row>
    <row r="94" spans="1:12" ht="24" customHeight="1">
      <c r="A94" s="126"/>
      <c r="B94" s="119">
        <f>'Tax Invoice'!D90</f>
        <v>1</v>
      </c>
      <c r="C94" s="10" t="s">
        <v>832</v>
      </c>
      <c r="D94" s="10" t="s">
        <v>832</v>
      </c>
      <c r="E94" s="130" t="s">
        <v>33</v>
      </c>
      <c r="F94" s="151" t="s">
        <v>115</v>
      </c>
      <c r="G94" s="152"/>
      <c r="H94" s="11" t="s">
        <v>833</v>
      </c>
      <c r="I94" s="14">
        <f t="shared" si="4"/>
        <v>28.26</v>
      </c>
      <c r="J94" s="14">
        <v>28.26</v>
      </c>
      <c r="K94" s="121">
        <f t="shared" si="5"/>
        <v>28.26</v>
      </c>
      <c r="L94" s="127"/>
    </row>
    <row r="95" spans="1:12" ht="24" customHeight="1">
      <c r="A95" s="126"/>
      <c r="B95" s="119">
        <f>'Tax Invoice'!D91</f>
        <v>1</v>
      </c>
      <c r="C95" s="10" t="s">
        <v>834</v>
      </c>
      <c r="D95" s="10" t="s">
        <v>834</v>
      </c>
      <c r="E95" s="130" t="s">
        <v>31</v>
      </c>
      <c r="F95" s="151" t="s">
        <v>115</v>
      </c>
      <c r="G95" s="152"/>
      <c r="H95" s="11" t="s">
        <v>835</v>
      </c>
      <c r="I95" s="14">
        <f t="shared" si="4"/>
        <v>28.26</v>
      </c>
      <c r="J95" s="14">
        <v>28.26</v>
      </c>
      <c r="K95" s="121">
        <f t="shared" si="5"/>
        <v>28.26</v>
      </c>
      <c r="L95" s="127"/>
    </row>
    <row r="96" spans="1:12" ht="24" customHeight="1">
      <c r="A96" s="126"/>
      <c r="B96" s="119">
        <f>'Tax Invoice'!D92</f>
        <v>1</v>
      </c>
      <c r="C96" s="10" t="s">
        <v>836</v>
      </c>
      <c r="D96" s="10" t="s">
        <v>836</v>
      </c>
      <c r="E96" s="130" t="s">
        <v>723</v>
      </c>
      <c r="F96" s="151"/>
      <c r="G96" s="152"/>
      <c r="H96" s="11" t="s">
        <v>837</v>
      </c>
      <c r="I96" s="14">
        <f t="shared" si="4"/>
        <v>63.03</v>
      </c>
      <c r="J96" s="14">
        <v>63.03</v>
      </c>
      <c r="K96" s="121">
        <f t="shared" si="5"/>
        <v>63.03</v>
      </c>
      <c r="L96" s="127"/>
    </row>
    <row r="97" spans="1:12" ht="24" customHeight="1">
      <c r="A97" s="126"/>
      <c r="B97" s="119">
        <f>'Tax Invoice'!D93</f>
        <v>1</v>
      </c>
      <c r="C97" s="10" t="s">
        <v>838</v>
      </c>
      <c r="D97" s="10" t="s">
        <v>838</v>
      </c>
      <c r="E97" s="130" t="s">
        <v>216</v>
      </c>
      <c r="F97" s="151"/>
      <c r="G97" s="152"/>
      <c r="H97" s="11" t="s">
        <v>839</v>
      </c>
      <c r="I97" s="14">
        <f t="shared" si="4"/>
        <v>88.75</v>
      </c>
      <c r="J97" s="14">
        <v>88.75</v>
      </c>
      <c r="K97" s="121">
        <f t="shared" si="5"/>
        <v>88.75</v>
      </c>
      <c r="L97" s="127"/>
    </row>
    <row r="98" spans="1:12" ht="24" customHeight="1">
      <c r="A98" s="126"/>
      <c r="B98" s="119">
        <f>'Tax Invoice'!D94</f>
        <v>2</v>
      </c>
      <c r="C98" s="10" t="s">
        <v>840</v>
      </c>
      <c r="D98" s="10" t="s">
        <v>840</v>
      </c>
      <c r="E98" s="130" t="s">
        <v>31</v>
      </c>
      <c r="F98" s="151" t="s">
        <v>115</v>
      </c>
      <c r="G98" s="152"/>
      <c r="H98" s="11" t="s">
        <v>841</v>
      </c>
      <c r="I98" s="14">
        <f t="shared" si="4"/>
        <v>28.26</v>
      </c>
      <c r="J98" s="14">
        <v>28.26</v>
      </c>
      <c r="K98" s="121">
        <f t="shared" si="5"/>
        <v>56.52</v>
      </c>
      <c r="L98" s="127"/>
    </row>
    <row r="99" spans="1:12" ht="24" customHeight="1">
      <c r="A99" s="126"/>
      <c r="B99" s="119">
        <f>'Tax Invoice'!D95</f>
        <v>1</v>
      </c>
      <c r="C99" s="10" t="s">
        <v>842</v>
      </c>
      <c r="D99" s="10" t="s">
        <v>842</v>
      </c>
      <c r="E99" s="130" t="s">
        <v>216</v>
      </c>
      <c r="F99" s="151"/>
      <c r="G99" s="152"/>
      <c r="H99" s="11" t="s">
        <v>843</v>
      </c>
      <c r="I99" s="14">
        <f t="shared" si="4"/>
        <v>86.94</v>
      </c>
      <c r="J99" s="14">
        <v>86.94</v>
      </c>
      <c r="K99" s="121">
        <f t="shared" si="5"/>
        <v>86.94</v>
      </c>
      <c r="L99" s="127"/>
    </row>
    <row r="100" spans="1:12" ht="24" customHeight="1">
      <c r="A100" s="126"/>
      <c r="B100" s="119">
        <f>'Tax Invoice'!D96</f>
        <v>1</v>
      </c>
      <c r="C100" s="10" t="s">
        <v>842</v>
      </c>
      <c r="D100" s="10" t="s">
        <v>842</v>
      </c>
      <c r="E100" s="130" t="s">
        <v>220</v>
      </c>
      <c r="F100" s="151"/>
      <c r="G100" s="152"/>
      <c r="H100" s="11" t="s">
        <v>843</v>
      </c>
      <c r="I100" s="14">
        <f t="shared" si="4"/>
        <v>86.94</v>
      </c>
      <c r="J100" s="14">
        <v>86.94</v>
      </c>
      <c r="K100" s="121">
        <f t="shared" si="5"/>
        <v>86.94</v>
      </c>
      <c r="L100" s="127"/>
    </row>
    <row r="101" spans="1:12" ht="24" customHeight="1">
      <c r="A101" s="126"/>
      <c r="B101" s="119">
        <f>'Tax Invoice'!D97</f>
        <v>1</v>
      </c>
      <c r="C101" s="10" t="s">
        <v>844</v>
      </c>
      <c r="D101" s="10" t="s">
        <v>844</v>
      </c>
      <c r="E101" s="130" t="s">
        <v>274</v>
      </c>
      <c r="F101" s="151"/>
      <c r="G101" s="152"/>
      <c r="H101" s="11" t="s">
        <v>845</v>
      </c>
      <c r="I101" s="14">
        <f t="shared" si="4"/>
        <v>86.94</v>
      </c>
      <c r="J101" s="14">
        <v>86.94</v>
      </c>
      <c r="K101" s="121">
        <f t="shared" si="5"/>
        <v>86.94</v>
      </c>
      <c r="L101" s="127"/>
    </row>
    <row r="102" spans="1:12" ht="24" customHeight="1">
      <c r="A102" s="126"/>
      <c r="B102" s="119">
        <f>'Tax Invoice'!D98</f>
        <v>1</v>
      </c>
      <c r="C102" s="10" t="s">
        <v>846</v>
      </c>
      <c r="D102" s="10" t="s">
        <v>846</v>
      </c>
      <c r="E102" s="130" t="s">
        <v>279</v>
      </c>
      <c r="F102" s="151"/>
      <c r="G102" s="152"/>
      <c r="H102" s="11" t="s">
        <v>847</v>
      </c>
      <c r="I102" s="14">
        <f t="shared" si="4"/>
        <v>23.18</v>
      </c>
      <c r="J102" s="14">
        <v>23.18</v>
      </c>
      <c r="K102" s="121">
        <f t="shared" si="5"/>
        <v>23.18</v>
      </c>
      <c r="L102" s="127"/>
    </row>
    <row r="103" spans="1:12" ht="24" customHeight="1">
      <c r="A103" s="126"/>
      <c r="B103" s="119">
        <f>'Tax Invoice'!D99</f>
        <v>1</v>
      </c>
      <c r="C103" s="10" t="s">
        <v>846</v>
      </c>
      <c r="D103" s="10" t="s">
        <v>846</v>
      </c>
      <c r="E103" s="130" t="s">
        <v>589</v>
      </c>
      <c r="F103" s="151"/>
      <c r="G103" s="152"/>
      <c r="H103" s="11" t="s">
        <v>847</v>
      </c>
      <c r="I103" s="14">
        <f t="shared" si="4"/>
        <v>23.18</v>
      </c>
      <c r="J103" s="14">
        <v>23.18</v>
      </c>
      <c r="K103" s="121">
        <f t="shared" si="5"/>
        <v>23.18</v>
      </c>
      <c r="L103" s="127"/>
    </row>
    <row r="104" spans="1:12" ht="24" customHeight="1">
      <c r="A104" s="126"/>
      <c r="B104" s="119">
        <f>'Tax Invoice'!D100</f>
        <v>1</v>
      </c>
      <c r="C104" s="10" t="s">
        <v>848</v>
      </c>
      <c r="D104" s="10" t="s">
        <v>848</v>
      </c>
      <c r="E104" s="130" t="s">
        <v>849</v>
      </c>
      <c r="F104" s="151"/>
      <c r="G104" s="152"/>
      <c r="H104" s="11" t="s">
        <v>850</v>
      </c>
      <c r="I104" s="14">
        <f t="shared" si="4"/>
        <v>23.18</v>
      </c>
      <c r="J104" s="14">
        <v>23.18</v>
      </c>
      <c r="K104" s="121">
        <f t="shared" si="5"/>
        <v>23.18</v>
      </c>
      <c r="L104" s="127"/>
    </row>
    <row r="105" spans="1:12" ht="24" customHeight="1">
      <c r="A105" s="126"/>
      <c r="B105" s="119">
        <f>'Tax Invoice'!D101</f>
        <v>1</v>
      </c>
      <c r="C105" s="10" t="s">
        <v>851</v>
      </c>
      <c r="D105" s="10" t="s">
        <v>851</v>
      </c>
      <c r="E105" s="130" t="s">
        <v>279</v>
      </c>
      <c r="F105" s="151"/>
      <c r="G105" s="152"/>
      <c r="H105" s="11" t="s">
        <v>852</v>
      </c>
      <c r="I105" s="14">
        <f t="shared" si="4"/>
        <v>26.81</v>
      </c>
      <c r="J105" s="14">
        <v>26.81</v>
      </c>
      <c r="K105" s="121">
        <f t="shared" si="5"/>
        <v>26.81</v>
      </c>
      <c r="L105" s="127"/>
    </row>
    <row r="106" spans="1:12" ht="24" customHeight="1">
      <c r="A106" s="126"/>
      <c r="B106" s="119">
        <f>'Tax Invoice'!D102</f>
        <v>1</v>
      </c>
      <c r="C106" s="10" t="s">
        <v>851</v>
      </c>
      <c r="D106" s="10" t="s">
        <v>851</v>
      </c>
      <c r="E106" s="130" t="s">
        <v>849</v>
      </c>
      <c r="F106" s="151"/>
      <c r="G106" s="152"/>
      <c r="H106" s="11" t="s">
        <v>852</v>
      </c>
      <c r="I106" s="14">
        <f t="shared" si="4"/>
        <v>26.81</v>
      </c>
      <c r="J106" s="14">
        <v>26.81</v>
      </c>
      <c r="K106" s="121">
        <f t="shared" si="5"/>
        <v>26.81</v>
      </c>
      <c r="L106" s="127"/>
    </row>
    <row r="107" spans="1:12" ht="24" customHeight="1">
      <c r="A107" s="126"/>
      <c r="B107" s="119">
        <f>'Tax Invoice'!D103</f>
        <v>1</v>
      </c>
      <c r="C107" s="10" t="s">
        <v>853</v>
      </c>
      <c r="D107" s="10" t="s">
        <v>853</v>
      </c>
      <c r="E107" s="130" t="s">
        <v>28</v>
      </c>
      <c r="F107" s="151" t="s">
        <v>279</v>
      </c>
      <c r="G107" s="152"/>
      <c r="H107" s="11" t="s">
        <v>854</v>
      </c>
      <c r="I107" s="14">
        <f t="shared" si="4"/>
        <v>99.26</v>
      </c>
      <c r="J107" s="14">
        <v>99.26</v>
      </c>
      <c r="K107" s="121">
        <f t="shared" si="5"/>
        <v>99.26</v>
      </c>
      <c r="L107" s="127"/>
    </row>
    <row r="108" spans="1:12" ht="24" customHeight="1">
      <c r="A108" s="126"/>
      <c r="B108" s="119">
        <f>'Tax Invoice'!D104</f>
        <v>1</v>
      </c>
      <c r="C108" s="10" t="s">
        <v>855</v>
      </c>
      <c r="D108" s="10" t="s">
        <v>855</v>
      </c>
      <c r="E108" s="130" t="s">
        <v>279</v>
      </c>
      <c r="F108" s="151"/>
      <c r="G108" s="152"/>
      <c r="H108" s="11" t="s">
        <v>856</v>
      </c>
      <c r="I108" s="14">
        <f t="shared" si="4"/>
        <v>23.18</v>
      </c>
      <c r="J108" s="14">
        <v>23.18</v>
      </c>
      <c r="K108" s="121">
        <f t="shared" si="5"/>
        <v>23.18</v>
      </c>
      <c r="L108" s="127"/>
    </row>
    <row r="109" spans="1:12" ht="24" customHeight="1">
      <c r="A109" s="126"/>
      <c r="B109" s="120">
        <f>'Tax Invoice'!D105</f>
        <v>1</v>
      </c>
      <c r="C109" s="12" t="s">
        <v>857</v>
      </c>
      <c r="D109" s="12" t="s">
        <v>857</v>
      </c>
      <c r="E109" s="131" t="s">
        <v>849</v>
      </c>
      <c r="F109" s="153"/>
      <c r="G109" s="154"/>
      <c r="H109" s="13" t="s">
        <v>858</v>
      </c>
      <c r="I109" s="15">
        <f t="shared" si="4"/>
        <v>26.81</v>
      </c>
      <c r="J109" s="15">
        <v>26.81</v>
      </c>
      <c r="K109" s="122">
        <f t="shared" si="5"/>
        <v>26.81</v>
      </c>
      <c r="L109" s="127"/>
    </row>
    <row r="110" spans="1:12" ht="12.75" customHeight="1">
      <c r="A110" s="126"/>
      <c r="B110" s="138">
        <f>SUM(B22:B109)</f>
        <v>320</v>
      </c>
      <c r="C110" s="138" t="s">
        <v>149</v>
      </c>
      <c r="D110" s="138"/>
      <c r="E110" s="138"/>
      <c r="F110" s="138"/>
      <c r="G110" s="138"/>
      <c r="H110" s="138"/>
      <c r="I110" s="139" t="s">
        <v>261</v>
      </c>
      <c r="J110" s="139" t="s">
        <v>261</v>
      </c>
      <c r="K110" s="140">
        <f>SUM(K22:K109)</f>
        <v>6948.6799999999985</v>
      </c>
      <c r="L110" s="127"/>
    </row>
    <row r="111" spans="1:12" ht="12.75" customHeight="1">
      <c r="A111" s="126"/>
      <c r="B111" s="138"/>
      <c r="C111" s="138"/>
      <c r="D111" s="138"/>
      <c r="E111" s="138"/>
      <c r="F111" s="138"/>
      <c r="G111" s="138"/>
      <c r="H111" s="138"/>
      <c r="I111" s="139" t="s">
        <v>190</v>
      </c>
      <c r="J111" s="139" t="s">
        <v>190</v>
      </c>
      <c r="K111" s="140">
        <f>Invoice!J111</f>
        <v>-2779.4719999999998</v>
      </c>
      <c r="L111" s="127"/>
    </row>
    <row r="112" spans="1:12" ht="12.75" customHeight="1" outlineLevel="1">
      <c r="A112" s="126"/>
      <c r="B112" s="138"/>
      <c r="C112" s="138"/>
      <c r="D112" s="138"/>
      <c r="E112" s="138"/>
      <c r="F112" s="138"/>
      <c r="G112" s="138"/>
      <c r="H112" s="138"/>
      <c r="I112" s="139" t="s">
        <v>191</v>
      </c>
      <c r="J112" s="139" t="s">
        <v>191</v>
      </c>
      <c r="K112" s="140">
        <f>Invoice!J112</f>
        <v>0</v>
      </c>
      <c r="L112" s="127"/>
    </row>
    <row r="113" spans="1:12" ht="12.75" customHeight="1">
      <c r="A113" s="126"/>
      <c r="B113" s="138"/>
      <c r="C113" s="138"/>
      <c r="D113" s="138"/>
      <c r="E113" s="138"/>
      <c r="F113" s="138"/>
      <c r="G113" s="138"/>
      <c r="H113" s="138"/>
      <c r="I113" s="139" t="s">
        <v>263</v>
      </c>
      <c r="J113" s="139" t="s">
        <v>263</v>
      </c>
      <c r="K113" s="140">
        <f>SUM(K110:K112)</f>
        <v>4169.2079999999987</v>
      </c>
      <c r="L113" s="127"/>
    </row>
    <row r="114" spans="1:12" ht="12.75" customHeight="1">
      <c r="A114" s="6"/>
      <c r="B114" s="7"/>
      <c r="C114" s="7"/>
      <c r="D114" s="7"/>
      <c r="E114" s="7"/>
      <c r="F114" s="7"/>
      <c r="G114" s="7"/>
      <c r="H114" s="7" t="s">
        <v>865</v>
      </c>
      <c r="I114" s="7"/>
      <c r="J114" s="7"/>
      <c r="K114" s="7"/>
      <c r="L114" s="8"/>
    </row>
    <row r="115" spans="1:12" ht="12.75" customHeight="1"/>
    <row r="116" spans="1:12" ht="12.75" customHeight="1"/>
    <row r="117" spans="1:12" ht="12.75" customHeight="1"/>
    <row r="118" spans="1:12" ht="12.75" customHeight="1"/>
    <row r="119" spans="1:12" ht="12.75" customHeight="1"/>
    <row r="120" spans="1:12" ht="12.75" customHeight="1"/>
    <row r="121" spans="1:12" ht="12.75" customHeight="1"/>
  </sheetData>
  <mergeCells count="92">
    <mergeCell ref="K10:K11"/>
    <mergeCell ref="K14:K15"/>
    <mergeCell ref="F26:G26"/>
    <mergeCell ref="F20:G20"/>
    <mergeCell ref="F21:G21"/>
    <mergeCell ref="F22:G22"/>
    <mergeCell ref="F24:G24"/>
    <mergeCell ref="F25:G25"/>
    <mergeCell ref="F23:G23"/>
    <mergeCell ref="F27:G27"/>
    <mergeCell ref="F28:G28"/>
    <mergeCell ref="F29:G29"/>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87:G87"/>
    <mergeCell ref="F88:G88"/>
    <mergeCell ref="F89:G89"/>
    <mergeCell ref="F90:G90"/>
    <mergeCell ref="F91:G91"/>
    <mergeCell ref="F92:G92"/>
    <mergeCell ref="F93:G93"/>
    <mergeCell ref="F94:G94"/>
    <mergeCell ref="F95:G95"/>
    <mergeCell ref="F96:G96"/>
    <mergeCell ref="F97:G97"/>
    <mergeCell ref="F98:G98"/>
    <mergeCell ref="F99:G99"/>
    <mergeCell ref="F100:G100"/>
    <mergeCell ref="F101:G101"/>
    <mergeCell ref="F107:G107"/>
    <mergeCell ref="F108:G108"/>
    <mergeCell ref="F109:G109"/>
    <mergeCell ref="F102:G102"/>
    <mergeCell ref="F103:G103"/>
    <mergeCell ref="F104:G104"/>
    <mergeCell ref="F105:G105"/>
    <mergeCell ref="F106:G106"/>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6948.6799999999985</v>
      </c>
      <c r="O2" s="21" t="s">
        <v>265</v>
      </c>
    </row>
    <row r="3" spans="1:15" s="21" customFormat="1" ht="15" customHeight="1" thickBot="1">
      <c r="A3" s="22" t="s">
        <v>156</v>
      </c>
      <c r="G3" s="28">
        <f>Invoice!J14</f>
        <v>45217</v>
      </c>
      <c r="H3" s="29"/>
      <c r="N3" s="21">
        <v>6948.6799999999985</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THB</v>
      </c>
    </row>
    <row r="10" spans="1:15" s="21" customFormat="1" ht="13.5" thickBot="1">
      <c r="A10" s="36" t="str">
        <f>'Copy paste to Here'!G10</f>
        <v>jssourcings</v>
      </c>
      <c r="B10" s="37"/>
      <c r="C10" s="37"/>
      <c r="D10" s="37"/>
      <c r="F10" s="38" t="str">
        <f>'Copy paste to Here'!B10</f>
        <v>jssourcings</v>
      </c>
      <c r="G10" s="39"/>
      <c r="H10" s="40"/>
      <c r="K10" s="107" t="s">
        <v>282</v>
      </c>
      <c r="L10" s="35" t="s">
        <v>282</v>
      </c>
      <c r="M10" s="21">
        <v>1</v>
      </c>
    </row>
    <row r="11" spans="1:15" s="21" customFormat="1" ht="15.75" thickBot="1">
      <c r="A11" s="41" t="str">
        <f>'Copy paste to Here'!G11</f>
        <v>Sam4 Kong4</v>
      </c>
      <c r="B11" s="42"/>
      <c r="C11" s="42"/>
      <c r="D11" s="42"/>
      <c r="F11" s="43" t="str">
        <f>'Copy paste to Here'!B11</f>
        <v>Sam4 Kong4</v>
      </c>
      <c r="G11" s="44"/>
      <c r="H11" s="45"/>
      <c r="K11" s="105" t="s">
        <v>163</v>
      </c>
      <c r="L11" s="46" t="s">
        <v>164</v>
      </c>
      <c r="M11" s="21">
        <f>VLOOKUP(G3,[1]Sheet1!$A$9:$I$7290,2,FALSE)</f>
        <v>36.19</v>
      </c>
    </row>
    <row r="12" spans="1:15" s="21" customFormat="1" ht="15.75" thickBot="1">
      <c r="A12" s="41" t="str">
        <f>'Copy paste to Here'!G12</f>
        <v>Bang Rak 152 Chartered Square Building</v>
      </c>
      <c r="B12" s="42"/>
      <c r="C12" s="42"/>
      <c r="D12" s="42"/>
      <c r="E12" s="89"/>
      <c r="F12" s="43" t="str">
        <f>'Copy paste to Here'!B12</f>
        <v>Bang Rak 152 Chartered Square Building</v>
      </c>
      <c r="G12" s="44"/>
      <c r="H12" s="45"/>
      <c r="K12" s="105" t="s">
        <v>165</v>
      </c>
      <c r="L12" s="46" t="s">
        <v>138</v>
      </c>
      <c r="M12" s="21">
        <f>VLOOKUP(G3,[1]Sheet1!$A$9:$I$7290,3,FALSE)</f>
        <v>38.04</v>
      </c>
    </row>
    <row r="13" spans="1:15" s="21" customFormat="1" ht="15.75" thickBot="1">
      <c r="A13" s="41" t="str">
        <f>'Copy paste to Here'!G13</f>
        <v>10500 Bangkok</v>
      </c>
      <c r="B13" s="42"/>
      <c r="C13" s="42"/>
      <c r="D13" s="42"/>
      <c r="E13" s="123" t="s">
        <v>282</v>
      </c>
      <c r="F13" s="43" t="str">
        <f>'Copy paste to Here'!B13</f>
        <v>10500 Bangkok</v>
      </c>
      <c r="G13" s="44"/>
      <c r="H13" s="45"/>
      <c r="K13" s="105" t="s">
        <v>166</v>
      </c>
      <c r="L13" s="46" t="s">
        <v>167</v>
      </c>
      <c r="M13" s="125">
        <f>VLOOKUP(G3,[1]Sheet1!$A$9:$I$7290,4,FALSE)</f>
        <v>43.79</v>
      </c>
    </row>
    <row r="14" spans="1:15" s="21" customFormat="1" ht="15.75" thickBot="1">
      <c r="A14" s="41" t="str">
        <f>'Copy paste to Here'!G14</f>
        <v>Thailand</v>
      </c>
      <c r="B14" s="42"/>
      <c r="C14" s="42"/>
      <c r="D14" s="42"/>
      <c r="E14" s="123">
        <f>VLOOKUP(J9,$L$10:$M$17,2,FALSE)</f>
        <v>1</v>
      </c>
      <c r="F14" s="43" t="str">
        <f>'Copy paste to Here'!B14</f>
        <v>Thailand</v>
      </c>
      <c r="G14" s="44"/>
      <c r="H14" s="45"/>
      <c r="K14" s="105" t="s">
        <v>168</v>
      </c>
      <c r="L14" s="46" t="s">
        <v>169</v>
      </c>
      <c r="M14" s="21">
        <f>VLOOKUP(G3,[1]Sheet1!$A$9:$I$7290,5,FALSE)</f>
        <v>22.61</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26.31</v>
      </c>
    </row>
    <row r="16" spans="1:15" s="21" customFormat="1" ht="13.7" customHeight="1" thickBot="1">
      <c r="A16" s="52"/>
      <c r="K16" s="106" t="s">
        <v>172</v>
      </c>
      <c r="L16" s="51" t="s">
        <v>173</v>
      </c>
      <c r="M16" s="21">
        <f>VLOOKUP(G3,[1]Sheet1!$A$9:$I$7290,7,FALSE)</f>
        <v>21.03</v>
      </c>
    </row>
    <row r="17" spans="1:13" s="21" customFormat="1" ht="13.5" thickBot="1">
      <c r="A17" s="53" t="s">
        <v>174</v>
      </c>
      <c r="B17" s="54" t="s">
        <v>175</v>
      </c>
      <c r="C17" s="54" t="s">
        <v>290</v>
      </c>
      <c r="D17" s="55" t="s">
        <v>204</v>
      </c>
      <c r="E17" s="55" t="s">
        <v>267</v>
      </c>
      <c r="F17" s="55" t="str">
        <f>CONCATENATE("Amount ",,J9)</f>
        <v>Amount THB</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 xml:space="preserve">Flexible acrylic tongue barbell, 14g (1.6mm) with 6mm solid colored acrylic balls - length 5/8'' (16mm) &amp; Color: Black  &amp;  </v>
      </c>
      <c r="B18" s="57" t="str">
        <f>'Copy paste to Here'!C22</f>
        <v>ABBSA</v>
      </c>
      <c r="C18" s="57" t="s">
        <v>722</v>
      </c>
      <c r="D18" s="58">
        <f>Invoice!B22</f>
        <v>2</v>
      </c>
      <c r="E18" s="59">
        <f>'Shipping Invoice'!J22*$N$1</f>
        <v>6.16</v>
      </c>
      <c r="F18" s="59">
        <f>D18*E18</f>
        <v>12.32</v>
      </c>
      <c r="G18" s="60">
        <f>E18*$E$14</f>
        <v>6.16</v>
      </c>
      <c r="H18" s="61">
        <f>D18*G18</f>
        <v>12.32</v>
      </c>
    </row>
    <row r="19" spans="1:13" s="62" customFormat="1" ht="24">
      <c r="A19" s="124" t="str">
        <f>IF((LEN('Copy paste to Here'!G23))&gt;5,((CONCATENATE('Copy paste to Here'!G23," &amp; ",'Copy paste to Here'!D23,"  &amp;  ",'Copy paste to Here'!E23))),"Empty Cell")</f>
        <v xml:space="preserve">Flexible acrylic tongue barbell, 14g (1.6mm) with 6mm solid colored acrylic balls - length 5/8'' (16mm) &amp; Color: Purple  &amp;  </v>
      </c>
      <c r="B19" s="57" t="str">
        <f>'Copy paste to Here'!C23</f>
        <v>ABBSA</v>
      </c>
      <c r="C19" s="57" t="s">
        <v>722</v>
      </c>
      <c r="D19" s="58">
        <f>Invoice!B23</f>
        <v>2</v>
      </c>
      <c r="E19" s="59">
        <f>'Shipping Invoice'!J23*$N$1</f>
        <v>6.16</v>
      </c>
      <c r="F19" s="59">
        <f t="shared" ref="F19:F82" si="0">D19*E19</f>
        <v>12.32</v>
      </c>
      <c r="G19" s="60">
        <f t="shared" ref="G19:G82" si="1">E19*$E$14</f>
        <v>6.16</v>
      </c>
      <c r="H19" s="63">
        <f t="shared" ref="H19:H82" si="2">D19*G19</f>
        <v>12.32</v>
      </c>
    </row>
    <row r="20" spans="1:13" s="62" customFormat="1" ht="24">
      <c r="A20" s="56" t="str">
        <f>IF((LEN('Copy paste to Here'!G24))&gt;5,((CONCATENATE('Copy paste to Here'!G24," &amp; ",'Copy paste to Here'!D24,"  &amp;  ",'Copy paste to Here'!E24))),"Empty Cell")</f>
        <v xml:space="preserve">Pair of flexible clear acrylic retainer ear studs, 20g (0.8mm) with flat disk top and ultra soft silicon butterflies &amp;   &amp;  </v>
      </c>
      <c r="B20" s="57" t="str">
        <f>'Copy paste to Here'!C24</f>
        <v>AERRD</v>
      </c>
      <c r="C20" s="57" t="s">
        <v>586</v>
      </c>
      <c r="D20" s="58">
        <f>Invoice!B24</f>
        <v>3</v>
      </c>
      <c r="E20" s="59">
        <f>'Shipping Invoice'!J24*$N$1</f>
        <v>12.32</v>
      </c>
      <c r="F20" s="59">
        <f t="shared" si="0"/>
        <v>36.96</v>
      </c>
      <c r="G20" s="60">
        <f t="shared" si="1"/>
        <v>12.32</v>
      </c>
      <c r="H20" s="63">
        <f t="shared" si="2"/>
        <v>36.96</v>
      </c>
    </row>
    <row r="21" spans="1:13" s="62" customFormat="1" ht="25.5">
      <c r="A21" s="56" t="str">
        <f>IF((LEN('Copy paste to Here'!G25))&gt;5,((CONCATENATE('Copy paste to Here'!G25," &amp; ",'Copy paste to Here'!D25,"  &amp;  ",'Copy paste to Here'!E25))),"Empty Cell")</f>
        <v xml:space="preserve">Bio - Flex nose bone, 20g (0.8mm) with a 2.5mm round top with bezel set SwarovskiⓇ crystal &amp; Crystal Color: Amethyst  &amp;  </v>
      </c>
      <c r="B21" s="57" t="str">
        <f>'Copy paste to Here'!C25</f>
        <v>ANBBC25</v>
      </c>
      <c r="C21" s="57" t="s">
        <v>724</v>
      </c>
      <c r="D21" s="58">
        <f>Invoice!B25</f>
        <v>3</v>
      </c>
      <c r="E21" s="59">
        <f>'Shipping Invoice'!J25*$N$1</f>
        <v>12.32</v>
      </c>
      <c r="F21" s="59">
        <f t="shared" si="0"/>
        <v>36.96</v>
      </c>
      <c r="G21" s="60">
        <f t="shared" si="1"/>
        <v>12.32</v>
      </c>
      <c r="H21" s="63">
        <f t="shared" si="2"/>
        <v>36.96</v>
      </c>
    </row>
    <row r="22" spans="1:13" s="62" customFormat="1" ht="25.5">
      <c r="A22" s="56" t="str">
        <f>IF((LEN('Copy paste to Here'!G26))&gt;5,((CONCATENATE('Copy paste to Here'!G26," &amp; ",'Copy paste to Here'!D26,"  &amp;  ",'Copy paste to Here'!E26))),"Empty Cell")</f>
        <v xml:space="preserve">Bio - Flex nose stud, 20g (0.8mm) with a 2.5mm round top with bezel set SwarovskiⓇ crystal &amp; Crystal Color: Sapphire  &amp;  </v>
      </c>
      <c r="B22" s="57" t="str">
        <f>'Copy paste to Here'!C26</f>
        <v>ANSBC25</v>
      </c>
      <c r="C22" s="57" t="s">
        <v>726</v>
      </c>
      <c r="D22" s="58">
        <f>Invoice!B26</f>
        <v>2</v>
      </c>
      <c r="E22" s="59">
        <f>'Shipping Invoice'!J26*$N$1</f>
        <v>12.32</v>
      </c>
      <c r="F22" s="59">
        <f t="shared" si="0"/>
        <v>24.64</v>
      </c>
      <c r="G22" s="60">
        <f t="shared" si="1"/>
        <v>12.32</v>
      </c>
      <c r="H22" s="63">
        <f t="shared" si="2"/>
        <v>24.64</v>
      </c>
    </row>
    <row r="23" spans="1:13" s="62" customFormat="1">
      <c r="A23" s="56" t="str">
        <f>IF((LEN('Copy paste to Here'!G27))&gt;5,((CONCATENATE('Copy paste to Here'!G27," &amp; ",'Copy paste to Here'!D27,"  &amp;  ",'Copy paste to Here'!E27))),"Empty Cell")</f>
        <v>Solid acrylic double flared plug &amp; Gauge: 10mm  &amp;  Color: Black</v>
      </c>
      <c r="B23" s="57" t="str">
        <f>'Copy paste to Here'!C27</f>
        <v>ASPG</v>
      </c>
      <c r="C23" s="57" t="s">
        <v>859</v>
      </c>
      <c r="D23" s="58">
        <f>Invoice!B27</f>
        <v>2</v>
      </c>
      <c r="E23" s="59">
        <f>'Shipping Invoice'!J27*$N$1</f>
        <v>18.84</v>
      </c>
      <c r="F23" s="59">
        <f t="shared" si="0"/>
        <v>37.68</v>
      </c>
      <c r="G23" s="60">
        <f t="shared" si="1"/>
        <v>18.84</v>
      </c>
      <c r="H23" s="63">
        <f t="shared" si="2"/>
        <v>37.68</v>
      </c>
    </row>
    <row r="24" spans="1:13" s="62" customFormat="1" ht="24">
      <c r="A24" s="56" t="str">
        <f>IF((LEN('Copy paste to Here'!G28))&gt;5,((CONCATENATE('Copy paste to Here'!G28," &amp; ",'Copy paste to Here'!D28,"  &amp;  ",'Copy paste to Here'!E28))),"Empty Cell")</f>
        <v>PVD plated 316L steel eyebrow barbell, 18g (1mm) with two 3mm balls &amp; Color: High Polish  &amp;  Length: 8mm</v>
      </c>
      <c r="B24" s="57" t="str">
        <f>'Copy paste to Here'!C28</f>
        <v>BB18B3</v>
      </c>
      <c r="C24" s="57" t="s">
        <v>731</v>
      </c>
      <c r="D24" s="58">
        <f>Invoice!B28</f>
        <v>6</v>
      </c>
      <c r="E24" s="59">
        <f>'Shipping Invoice'!J28*$N$1</f>
        <v>6.88</v>
      </c>
      <c r="F24" s="59">
        <f t="shared" si="0"/>
        <v>41.28</v>
      </c>
      <c r="G24" s="60">
        <f t="shared" si="1"/>
        <v>6.88</v>
      </c>
      <c r="H24" s="63">
        <f t="shared" si="2"/>
        <v>41.28</v>
      </c>
    </row>
    <row r="25" spans="1:13" s="62" customFormat="1" ht="24">
      <c r="A25" s="56" t="str">
        <f>IF((LEN('Copy paste to Here'!G29))&gt;5,((CONCATENATE('Copy paste to Here'!G29," &amp; ",'Copy paste to Here'!D29,"  &amp;  ",'Copy paste to Here'!E29))),"Empty Cell")</f>
        <v>PVD plated 316L steel eyebrow barbell, 18g (1mm) with two 3mm balls &amp; Color: High Polish  &amp;  Length: 10mm</v>
      </c>
      <c r="B25" s="57" t="str">
        <f>'Copy paste to Here'!C29</f>
        <v>BB18B3</v>
      </c>
      <c r="C25" s="57" t="s">
        <v>731</v>
      </c>
      <c r="D25" s="58">
        <f>Invoice!B29</f>
        <v>4</v>
      </c>
      <c r="E25" s="59">
        <f>'Shipping Invoice'!J29*$N$1</f>
        <v>6.88</v>
      </c>
      <c r="F25" s="59">
        <f t="shared" si="0"/>
        <v>27.52</v>
      </c>
      <c r="G25" s="60">
        <f t="shared" si="1"/>
        <v>6.88</v>
      </c>
      <c r="H25" s="63">
        <f t="shared" si="2"/>
        <v>27.52</v>
      </c>
    </row>
    <row r="26" spans="1:13" s="62" customFormat="1" ht="24">
      <c r="A26" s="56" t="str">
        <f>IF((LEN('Copy paste to Here'!G30))&gt;5,((CONCATENATE('Copy paste to Here'!G30," &amp; ",'Copy paste to Here'!D30,"  &amp;  ",'Copy paste to Here'!E30))),"Empty Cell")</f>
        <v>Anodized surgical steel eyebrow or helix barbell, 16g (1.2mm) with two 3mm balls &amp; Length: 6mm  &amp;  Color: Gold</v>
      </c>
      <c r="B26" s="57" t="str">
        <f>'Copy paste to Here'!C30</f>
        <v>BBETB</v>
      </c>
      <c r="C26" s="57" t="s">
        <v>734</v>
      </c>
      <c r="D26" s="58">
        <f>Invoice!B30</f>
        <v>8</v>
      </c>
      <c r="E26" s="59">
        <f>'Shipping Invoice'!J30*$N$1</f>
        <v>21.37</v>
      </c>
      <c r="F26" s="59">
        <f t="shared" si="0"/>
        <v>170.96</v>
      </c>
      <c r="G26" s="60">
        <f t="shared" si="1"/>
        <v>21.37</v>
      </c>
      <c r="H26" s="63">
        <f t="shared" si="2"/>
        <v>170.96</v>
      </c>
    </row>
    <row r="27" spans="1:13" s="62" customFormat="1" ht="24">
      <c r="A27" s="56" t="str">
        <f>IF((LEN('Copy paste to Here'!G31))&gt;5,((CONCATENATE('Copy paste to Here'!G31," &amp; ",'Copy paste to Here'!D31,"  &amp;  ",'Copy paste to Here'!E31))),"Empty Cell")</f>
        <v>Anodized surgical steel eyebrow or helix barbell, 16g (1.2mm) with two 3mm balls &amp; Length: 10mm  &amp;  Color: Black</v>
      </c>
      <c r="B27" s="57" t="str">
        <f>'Copy paste to Here'!C31</f>
        <v>BBETB</v>
      </c>
      <c r="C27" s="57" t="s">
        <v>734</v>
      </c>
      <c r="D27" s="58">
        <f>Invoice!B31</f>
        <v>8</v>
      </c>
      <c r="E27" s="59">
        <f>'Shipping Invoice'!J31*$N$1</f>
        <v>21.37</v>
      </c>
      <c r="F27" s="59">
        <f t="shared" si="0"/>
        <v>170.96</v>
      </c>
      <c r="G27" s="60">
        <f t="shared" si="1"/>
        <v>21.37</v>
      </c>
      <c r="H27" s="63">
        <f t="shared" si="2"/>
        <v>170.96</v>
      </c>
    </row>
    <row r="28" spans="1:13" s="62" customFormat="1" ht="25.5">
      <c r="A28" s="56" t="str">
        <f>IF((LEN('Copy paste to Here'!G32))&gt;5,((CONCATENATE('Copy paste to Here'!G32," &amp; ",'Copy paste to Here'!D32,"  &amp;  ",'Copy paste to Here'!E32))),"Empty Cell")</f>
        <v xml:space="preserve">316L steel Industrial barbell, 14g (1.6mm) with two 5mm balls &amp; Length: 35mm  &amp;  </v>
      </c>
      <c r="B28" s="57" t="str">
        <f>'Copy paste to Here'!C32</f>
        <v>BBIND</v>
      </c>
      <c r="C28" s="57" t="s">
        <v>860</v>
      </c>
      <c r="D28" s="58">
        <f>Invoice!B32</f>
        <v>10</v>
      </c>
      <c r="E28" s="59">
        <f>'Shipping Invoice'!J32*$N$1</f>
        <v>9.06</v>
      </c>
      <c r="F28" s="59">
        <f t="shared" si="0"/>
        <v>90.600000000000009</v>
      </c>
      <c r="G28" s="60">
        <f t="shared" si="1"/>
        <v>9.06</v>
      </c>
      <c r="H28" s="63">
        <f t="shared" si="2"/>
        <v>90.600000000000009</v>
      </c>
    </row>
    <row r="29" spans="1:13" s="62" customFormat="1" ht="24">
      <c r="A29" s="56" t="str">
        <f>IF((LEN('Copy paste to Here'!G33))&gt;5,((CONCATENATE('Copy paste to Here'!G33," &amp; ",'Copy paste to Here'!D33,"  &amp;  ",'Copy paste to Here'!E33))),"Empty Cell")</f>
        <v>Extra long PVD plated surgical steel industrial barbell, 14g (1.6mm) with two 5mm balls &amp; Length: 48mm  &amp;  Color: Black</v>
      </c>
      <c r="B29" s="57" t="str">
        <f>'Copy paste to Here'!C33</f>
        <v>BBITBXL</v>
      </c>
      <c r="C29" s="57" t="s">
        <v>737</v>
      </c>
      <c r="D29" s="58">
        <f>Invoice!B33</f>
        <v>18</v>
      </c>
      <c r="E29" s="59">
        <f>'Shipping Invoice'!J33*$N$1</f>
        <v>26.81</v>
      </c>
      <c r="F29" s="59">
        <f t="shared" si="0"/>
        <v>482.58</v>
      </c>
      <c r="G29" s="60">
        <f t="shared" si="1"/>
        <v>26.81</v>
      </c>
      <c r="H29" s="63">
        <f t="shared" si="2"/>
        <v>482.58</v>
      </c>
    </row>
    <row r="30" spans="1:13" s="62" customFormat="1" ht="24">
      <c r="A30" s="56" t="str">
        <f>IF((LEN('Copy paste to Here'!G34))&gt;5,((CONCATENATE('Copy paste to Here'!G34," &amp; ",'Copy paste to Here'!D34,"  &amp;  ",'Copy paste to Here'!E34))),"Empty Cell")</f>
        <v xml:space="preserve">Rose gold PVD plated surgical steel industrial Barbell, 14g (1.6mm) with two 5mm balls &amp; Length: 38mm  &amp;  </v>
      </c>
      <c r="B30" s="57" t="str">
        <f>'Copy paste to Here'!C34</f>
        <v>BBITTB</v>
      </c>
      <c r="C30" s="57" t="s">
        <v>739</v>
      </c>
      <c r="D30" s="58">
        <f>Invoice!B34</f>
        <v>2</v>
      </c>
      <c r="E30" s="59">
        <f>'Shipping Invoice'!J34*$N$1</f>
        <v>26.81</v>
      </c>
      <c r="F30" s="59">
        <f t="shared" si="0"/>
        <v>53.62</v>
      </c>
      <c r="G30" s="60">
        <f t="shared" si="1"/>
        <v>26.81</v>
      </c>
      <c r="H30" s="63">
        <f t="shared" si="2"/>
        <v>53.62</v>
      </c>
    </row>
    <row r="31" spans="1:13" s="62" customFormat="1" ht="24">
      <c r="A31" s="56" t="str">
        <f>IF((LEN('Copy paste to Here'!G35))&gt;5,((CONCATENATE('Copy paste to Here'!G35," &amp; ",'Copy paste to Here'!D35,"  &amp;  ",'Copy paste to Here'!E35))),"Empty Cell")</f>
        <v xml:space="preserve">316L Surgical steel ball closure ring, 16g (1.2mm) with a 3mm ball &amp; Length: 8mm  &amp;  </v>
      </c>
      <c r="B31" s="57" t="str">
        <f>'Copy paste to Here'!C35</f>
        <v>BCR16</v>
      </c>
      <c r="C31" s="57" t="s">
        <v>741</v>
      </c>
      <c r="D31" s="58">
        <f>Invoice!B35</f>
        <v>3</v>
      </c>
      <c r="E31" s="59">
        <f>'Shipping Invoice'!J35*$N$1</f>
        <v>6.88</v>
      </c>
      <c r="F31" s="59">
        <f t="shared" si="0"/>
        <v>20.64</v>
      </c>
      <c r="G31" s="60">
        <f t="shared" si="1"/>
        <v>6.88</v>
      </c>
      <c r="H31" s="63">
        <f t="shared" si="2"/>
        <v>20.64</v>
      </c>
    </row>
    <row r="32" spans="1:13" s="62" customFormat="1" ht="24">
      <c r="A32" s="56" t="str">
        <f>IF((LEN('Copy paste to Here'!G36))&gt;5,((CONCATENATE('Copy paste to Here'!G36," &amp; ",'Copy paste to Here'!D36,"  &amp;  ",'Copy paste to Here'!E36))),"Empty Cell")</f>
        <v xml:space="preserve">316L Surgical steel ball closure ring, 16g (1.2mm) with a 3mm ball &amp; Length: 10mm  &amp;  </v>
      </c>
      <c r="B32" s="57" t="str">
        <f>'Copy paste to Here'!C36</f>
        <v>BCR16</v>
      </c>
      <c r="C32" s="57" t="s">
        <v>741</v>
      </c>
      <c r="D32" s="58">
        <f>Invoice!B36</f>
        <v>2</v>
      </c>
      <c r="E32" s="59">
        <f>'Shipping Invoice'!J36*$N$1</f>
        <v>6.88</v>
      </c>
      <c r="F32" s="59">
        <f t="shared" si="0"/>
        <v>13.76</v>
      </c>
      <c r="G32" s="60">
        <f t="shared" si="1"/>
        <v>6.88</v>
      </c>
      <c r="H32" s="63">
        <f t="shared" si="2"/>
        <v>13.76</v>
      </c>
    </row>
    <row r="33" spans="1:8" s="62" customFormat="1" ht="24">
      <c r="A33" s="56" t="str">
        <f>IF((LEN('Copy paste to Here'!G37))&gt;5,((CONCATENATE('Copy paste to Here'!G37," &amp; ",'Copy paste to Here'!D37,"  &amp;  ",'Copy paste to Here'!E37))),"Empty Cell")</f>
        <v xml:space="preserve">316L Surgical steel ball closure ring, 16g (1.2mm) with a 4mm ball &amp; Length: 10mm  &amp;  </v>
      </c>
      <c r="B33" s="57" t="str">
        <f>'Copy paste to Here'!C37</f>
        <v>BCR16G</v>
      </c>
      <c r="C33" s="57" t="s">
        <v>743</v>
      </c>
      <c r="D33" s="58">
        <f>Invoice!B37</f>
        <v>18</v>
      </c>
      <c r="E33" s="59">
        <f>'Shipping Invoice'!J37*$N$1</f>
        <v>5.07</v>
      </c>
      <c r="F33" s="59">
        <f t="shared" si="0"/>
        <v>91.26</v>
      </c>
      <c r="G33" s="60">
        <f t="shared" si="1"/>
        <v>5.07</v>
      </c>
      <c r="H33" s="63">
        <f t="shared" si="2"/>
        <v>91.26</v>
      </c>
    </row>
    <row r="34" spans="1:8" s="62" customFormat="1" ht="24">
      <c r="A34" s="56" t="str">
        <f>IF((LEN('Copy paste to Here'!G38))&gt;5,((CONCATENATE('Copy paste to Here'!G38," &amp; ",'Copy paste to Here'!D38,"  &amp;  ",'Copy paste to Here'!E38))),"Empty Cell")</f>
        <v>Black PVD plated surgical steel ball closure ring, 18g (1mm) with 3mm ball &amp; Length: 8mm  &amp;  Color: Black</v>
      </c>
      <c r="B34" s="57" t="str">
        <f>'Copy paste to Here'!C38</f>
        <v>BCRT18</v>
      </c>
      <c r="C34" s="57" t="s">
        <v>745</v>
      </c>
      <c r="D34" s="58">
        <f>Invoice!B38</f>
        <v>4</v>
      </c>
      <c r="E34" s="59">
        <f>'Shipping Invoice'!J38*$N$1</f>
        <v>21.37</v>
      </c>
      <c r="F34" s="59">
        <f t="shared" si="0"/>
        <v>85.48</v>
      </c>
      <c r="G34" s="60">
        <f t="shared" si="1"/>
        <v>21.37</v>
      </c>
      <c r="H34" s="63">
        <f t="shared" si="2"/>
        <v>85.48</v>
      </c>
    </row>
    <row r="35" spans="1:8" s="62" customFormat="1" ht="24">
      <c r="A35" s="56" t="str">
        <f>IF((LEN('Copy paste to Here'!G39))&gt;5,((CONCATENATE('Copy paste to Here'!G39," &amp; ",'Copy paste to Here'!D39,"  &amp;  ",'Copy paste to Here'!E39))),"Empty Cell")</f>
        <v>Black PVD plated surgical steel ball closure ring, 20g (0.8mm) with 3mm ball &amp; Length: 8mm  &amp;  Color: Black</v>
      </c>
      <c r="B35" s="57" t="str">
        <f>'Copy paste to Here'!C39</f>
        <v>BCRT20</v>
      </c>
      <c r="C35" s="57" t="s">
        <v>747</v>
      </c>
      <c r="D35" s="58">
        <f>Invoice!B39</f>
        <v>2</v>
      </c>
      <c r="E35" s="59">
        <f>'Shipping Invoice'!J39*$N$1</f>
        <v>23.18</v>
      </c>
      <c r="F35" s="59">
        <f t="shared" si="0"/>
        <v>46.36</v>
      </c>
      <c r="G35" s="60">
        <f t="shared" si="1"/>
        <v>23.18</v>
      </c>
      <c r="H35" s="63">
        <f t="shared" si="2"/>
        <v>46.36</v>
      </c>
    </row>
    <row r="36" spans="1:8" s="62" customFormat="1" ht="24">
      <c r="A36" s="56" t="str">
        <f>IF((LEN('Copy paste to Here'!G40))&gt;5,((CONCATENATE('Copy paste to Here'!G40," &amp; ",'Copy paste to Here'!D40,"  &amp;  ",'Copy paste to Here'!E40))),"Empty Cell")</f>
        <v>Anodized surgical steel Industrial heart beat barbell, 14g (1.6mm) with two 5mm balls &amp; Length: 38mm  &amp;  Color: Black</v>
      </c>
      <c r="B36" s="57" t="str">
        <f>'Copy paste to Here'!C40</f>
        <v>BDTE14</v>
      </c>
      <c r="C36" s="57" t="s">
        <v>749</v>
      </c>
      <c r="D36" s="58">
        <f>Invoice!B40</f>
        <v>1</v>
      </c>
      <c r="E36" s="59">
        <f>'Shipping Invoice'!J40*$N$1</f>
        <v>42.75</v>
      </c>
      <c r="F36" s="59">
        <f t="shared" si="0"/>
        <v>42.75</v>
      </c>
      <c r="G36" s="60">
        <f t="shared" si="1"/>
        <v>42.75</v>
      </c>
      <c r="H36" s="63">
        <f t="shared" si="2"/>
        <v>42.75</v>
      </c>
    </row>
    <row r="37" spans="1:8" s="62" customFormat="1" ht="24">
      <c r="A37" s="56" t="str">
        <f>IF((LEN('Copy paste to Here'!G41))&gt;5,((CONCATENATE('Copy paste to Here'!G41," &amp; ",'Copy paste to Here'!D41,"  &amp;  ",'Copy paste to Here'!E41))),"Empty Cell")</f>
        <v>PVD plated 316L steel eyebrow banana, 18g (1mm) with two 3mm balls &amp; Color: High Polish  &amp;  Length: 6mm</v>
      </c>
      <c r="B37" s="57" t="str">
        <f>'Copy paste to Here'!C41</f>
        <v>BN18B3</v>
      </c>
      <c r="C37" s="57" t="s">
        <v>751</v>
      </c>
      <c r="D37" s="58">
        <f>Invoice!B41</f>
        <v>2</v>
      </c>
      <c r="E37" s="59">
        <f>'Shipping Invoice'!J41*$N$1</f>
        <v>6.88</v>
      </c>
      <c r="F37" s="59">
        <f t="shared" si="0"/>
        <v>13.76</v>
      </c>
      <c r="G37" s="60">
        <f t="shared" si="1"/>
        <v>6.88</v>
      </c>
      <c r="H37" s="63">
        <f t="shared" si="2"/>
        <v>13.76</v>
      </c>
    </row>
    <row r="38" spans="1:8" s="62" customFormat="1" ht="24">
      <c r="A38" s="56" t="str">
        <f>IF((LEN('Copy paste to Here'!G42))&gt;5,((CONCATENATE('Copy paste to Here'!G42," &amp; ",'Copy paste to Here'!D42,"  &amp;  ",'Copy paste to Here'!E42))),"Empty Cell")</f>
        <v xml:space="preserve">Surgical steel eyebrow banana, 18g (1mm) with two 3mm cones &amp; Length: 8mm  &amp;  </v>
      </c>
      <c r="B38" s="57" t="str">
        <f>'Copy paste to Here'!C42</f>
        <v>BN18CN3</v>
      </c>
      <c r="C38" s="57" t="s">
        <v>753</v>
      </c>
      <c r="D38" s="58">
        <f>Invoice!B42</f>
        <v>2</v>
      </c>
      <c r="E38" s="59">
        <f>'Shipping Invoice'!J42*$N$1</f>
        <v>8.33</v>
      </c>
      <c r="F38" s="59">
        <f t="shared" si="0"/>
        <v>16.66</v>
      </c>
      <c r="G38" s="60">
        <f t="shared" si="1"/>
        <v>8.33</v>
      </c>
      <c r="H38" s="63">
        <f t="shared" si="2"/>
        <v>16.66</v>
      </c>
    </row>
    <row r="39" spans="1:8" s="62" customFormat="1" ht="36">
      <c r="A39" s="56" t="str">
        <f>IF((LEN('Copy paste to Here'!G43))&gt;5,((CONCATENATE('Copy paste to Here'!G43," &amp; ",'Copy paste to Here'!D43,"  &amp;  ",'Copy paste to Here'!E43))),"Empty Cell")</f>
        <v>316L steel belly banana, 14g (1.6m) with a 8mm and a 5mm bezel set jewel ball using original Czech Preciosa crystals. &amp; Length: 6mm  &amp;  Crystal Color: Light Siam</v>
      </c>
      <c r="B39" s="57" t="str">
        <f>'Copy paste to Here'!C43</f>
        <v>BN2CG</v>
      </c>
      <c r="C39" s="57" t="s">
        <v>668</v>
      </c>
      <c r="D39" s="58">
        <f>Invoice!B43</f>
        <v>1</v>
      </c>
      <c r="E39" s="59">
        <f>'Shipping Invoice'!J43*$N$1</f>
        <v>31.15</v>
      </c>
      <c r="F39" s="59">
        <f t="shared" si="0"/>
        <v>31.15</v>
      </c>
      <c r="G39" s="60">
        <f t="shared" si="1"/>
        <v>31.15</v>
      </c>
      <c r="H39" s="63">
        <f t="shared" si="2"/>
        <v>31.15</v>
      </c>
    </row>
    <row r="40" spans="1:8" s="62" customFormat="1" ht="24">
      <c r="A40" s="56" t="str">
        <f>IF((LEN('Copy paste to Here'!G44))&gt;5,((CONCATENATE('Copy paste to Here'!G44," &amp; ",'Copy paste to Here'!D44,"  &amp;  ",'Copy paste to Here'!E44))),"Empty Cell")</f>
        <v xml:space="preserve">Surgical steel eyebrow banana, 20g (0.8mm) with two 3mm balls &amp; Length: 8mm  &amp;  </v>
      </c>
      <c r="B40" s="57" t="str">
        <f>'Copy paste to Here'!C44</f>
        <v>BNE20B</v>
      </c>
      <c r="C40" s="57" t="s">
        <v>756</v>
      </c>
      <c r="D40" s="58">
        <f>Invoice!B44</f>
        <v>2</v>
      </c>
      <c r="E40" s="59">
        <f>'Shipping Invoice'!J44*$N$1</f>
        <v>14.13</v>
      </c>
      <c r="F40" s="59">
        <f t="shared" si="0"/>
        <v>28.26</v>
      </c>
      <c r="G40" s="60">
        <f t="shared" si="1"/>
        <v>14.13</v>
      </c>
      <c r="H40" s="63">
        <f t="shared" si="2"/>
        <v>28.26</v>
      </c>
    </row>
    <row r="41" spans="1:8" s="62" customFormat="1" ht="24">
      <c r="A41" s="56" t="str">
        <f>IF((LEN('Copy paste to Here'!G45))&gt;5,((CONCATENATE('Copy paste to Here'!G45," &amp; ",'Copy paste to Here'!D45,"  &amp;  ",'Copy paste to Here'!E45))),"Empty Cell")</f>
        <v xml:space="preserve">Surgical steel eyebrow banana, 16g (1.2mm) with two internally threaded 3mm balls &amp; Length: 8mm  &amp;  </v>
      </c>
      <c r="B41" s="57" t="str">
        <f>'Copy paste to Here'!C45</f>
        <v>BNEBIN</v>
      </c>
      <c r="C41" s="57" t="s">
        <v>758</v>
      </c>
      <c r="D41" s="58">
        <f>Invoice!B45</f>
        <v>6</v>
      </c>
      <c r="E41" s="59">
        <f>'Shipping Invoice'!J45*$N$1</f>
        <v>28.62</v>
      </c>
      <c r="F41" s="59">
        <f t="shared" si="0"/>
        <v>171.72</v>
      </c>
      <c r="G41" s="60">
        <f t="shared" si="1"/>
        <v>28.62</v>
      </c>
      <c r="H41" s="63">
        <f t="shared" si="2"/>
        <v>171.72</v>
      </c>
    </row>
    <row r="42" spans="1:8" s="62" customFormat="1" ht="24">
      <c r="A42" s="56" t="str">
        <f>IF((LEN('Copy paste to Here'!G46))&gt;5,((CONCATENATE('Copy paste to Here'!G46," &amp; ",'Copy paste to Here'!D46,"  &amp;  ",'Copy paste to Here'!E46))),"Empty Cell")</f>
        <v xml:space="preserve">Rose gold PVD plated 316L steel eyebrow banana, 16g (1.2mm) with two 5mm balls &amp; Length: 10mm  &amp;  </v>
      </c>
      <c r="B42" s="57" t="str">
        <f>'Copy paste to Here'!C46</f>
        <v>BNETTB5</v>
      </c>
      <c r="C42" s="57" t="s">
        <v>760</v>
      </c>
      <c r="D42" s="58">
        <f>Invoice!B46</f>
        <v>6</v>
      </c>
      <c r="E42" s="59">
        <f>'Shipping Invoice'!J46*$N$1</f>
        <v>21.37</v>
      </c>
      <c r="F42" s="59">
        <f t="shared" si="0"/>
        <v>128.22</v>
      </c>
      <c r="G42" s="60">
        <f t="shared" si="1"/>
        <v>21.37</v>
      </c>
      <c r="H42" s="63">
        <f t="shared" si="2"/>
        <v>128.22</v>
      </c>
    </row>
    <row r="43" spans="1:8" s="62" customFormat="1" ht="24">
      <c r="A43" s="56" t="str">
        <f>IF((LEN('Copy paste to Here'!G47))&gt;5,((CONCATENATE('Copy paste to Here'!G47," &amp; ",'Copy paste to Here'!D47,"  &amp;  ",'Copy paste to Here'!E47))),"Empty Cell")</f>
        <v xml:space="preserve">Surgical steel belly banana, 14g (1.6mm) with internally threaded upper 5mm and lower 8mm plain steel balls &amp; Length: 10mm  &amp;  </v>
      </c>
      <c r="B43" s="57" t="str">
        <f>'Copy paste to Here'!C47</f>
        <v>BNGIN</v>
      </c>
      <c r="C43" s="57" t="s">
        <v>762</v>
      </c>
      <c r="D43" s="58">
        <f>Invoice!B47</f>
        <v>4</v>
      </c>
      <c r="E43" s="59">
        <f>'Shipping Invoice'!J47*$N$1</f>
        <v>35.86</v>
      </c>
      <c r="F43" s="59">
        <f t="shared" si="0"/>
        <v>143.44</v>
      </c>
      <c r="G43" s="60">
        <f t="shared" si="1"/>
        <v>35.86</v>
      </c>
      <c r="H43" s="63">
        <f t="shared" si="2"/>
        <v>143.44</v>
      </c>
    </row>
    <row r="44" spans="1:8" s="62" customFormat="1" ht="36">
      <c r="A44" s="56" t="str">
        <f>IF((LEN('Copy paste to Here'!G48))&gt;5,((CONCATENATE('Copy paste to Here'!G48," &amp; ",'Copy paste to Here'!D48,"  &amp;  ",'Copy paste to Here'!E48))),"Empty Cell")</f>
        <v>Clear bio flexible belly banana, 14g (1.6mm) with a 5mm and a 10mm jewel ball - length 5/8'' (16mm) ''cut to fit to your size'' &amp; Crystal Color: Clear  &amp;  Color: Clear</v>
      </c>
      <c r="B44" s="57" t="str">
        <f>'Copy paste to Here'!C48</f>
        <v>BNOCC</v>
      </c>
      <c r="C44" s="57" t="s">
        <v>764</v>
      </c>
      <c r="D44" s="58">
        <f>Invoice!B48</f>
        <v>2</v>
      </c>
      <c r="E44" s="59">
        <f>'Shipping Invoice'!J48*$N$1</f>
        <v>53.98</v>
      </c>
      <c r="F44" s="59">
        <f t="shared" si="0"/>
        <v>107.96</v>
      </c>
      <c r="G44" s="60">
        <f t="shared" si="1"/>
        <v>53.98</v>
      </c>
      <c r="H44" s="63">
        <f t="shared" si="2"/>
        <v>107.96</v>
      </c>
    </row>
    <row r="45" spans="1:8" s="62" customFormat="1" ht="36">
      <c r="A45" s="56" t="str">
        <f>IF((LEN('Copy paste to Here'!G49))&gt;5,((CONCATENATE('Copy paste to Here'!G49," &amp; ",'Copy paste to Here'!D49,"  &amp;  ",'Copy paste to Here'!E49))),"Empty Cell")</f>
        <v>Clear bio flexible belly banana, 14g (1.6mm) with a 5mm and a 10mm jewel ball - length 5/8'' (16mm) ''cut to fit to your size'' &amp; Crystal Color: Aquamarine  &amp;  Color: Clear</v>
      </c>
      <c r="B45" s="57" t="str">
        <f>'Copy paste to Here'!C49</f>
        <v>BNOCC</v>
      </c>
      <c r="C45" s="57" t="s">
        <v>764</v>
      </c>
      <c r="D45" s="58">
        <f>Invoice!B49</f>
        <v>10</v>
      </c>
      <c r="E45" s="59">
        <f>'Shipping Invoice'!J49*$N$1</f>
        <v>53.98</v>
      </c>
      <c r="F45" s="59">
        <f t="shared" si="0"/>
        <v>539.79999999999995</v>
      </c>
      <c r="G45" s="60">
        <f t="shared" si="1"/>
        <v>53.98</v>
      </c>
      <c r="H45" s="63">
        <f t="shared" si="2"/>
        <v>539.79999999999995</v>
      </c>
    </row>
    <row r="46" spans="1:8" s="62" customFormat="1" ht="24">
      <c r="A46" s="56" t="str">
        <f>IF((LEN('Copy paste to Here'!G50))&gt;5,((CONCATENATE('Copy paste to Here'!G50," &amp; ",'Copy paste to Here'!D50,"  &amp;  ",'Copy paste to Here'!E50))),"Empty Cell")</f>
        <v>Anodized 316L steel eyebrow banana, 16g (1.2mm) with two 3mm dice &amp; Length: 8mm  &amp;  Color: Rainbow</v>
      </c>
      <c r="B46" s="57" t="str">
        <f>'Copy paste to Here'!C50</f>
        <v>BNT2DI</v>
      </c>
      <c r="C46" s="57" t="s">
        <v>765</v>
      </c>
      <c r="D46" s="58">
        <f>Invoice!B50</f>
        <v>8</v>
      </c>
      <c r="E46" s="59">
        <f>'Shipping Invoice'!J50*$N$1</f>
        <v>42.39</v>
      </c>
      <c r="F46" s="59">
        <f t="shared" si="0"/>
        <v>339.12</v>
      </c>
      <c r="G46" s="60">
        <f t="shared" si="1"/>
        <v>42.39</v>
      </c>
      <c r="H46" s="63">
        <f t="shared" si="2"/>
        <v>339.12</v>
      </c>
    </row>
    <row r="47" spans="1:8" s="62" customFormat="1" ht="24">
      <c r="A47" s="56" t="str">
        <f>IF((LEN('Copy paste to Here'!G51))&gt;5,((CONCATENATE('Copy paste to Here'!G51," &amp; ",'Copy paste to Here'!D51,"  &amp;  ",'Copy paste to Here'!E51))),"Empty Cell")</f>
        <v>Anodized surgical steel eyebrow banana, 16g (1.2mm) with two 5mm balls &amp; Length: 8mm  &amp;  Color: Rainbow</v>
      </c>
      <c r="B47" s="57" t="str">
        <f>'Copy paste to Here'!C51</f>
        <v>BNTB5S</v>
      </c>
      <c r="C47" s="57" t="s">
        <v>767</v>
      </c>
      <c r="D47" s="58">
        <f>Invoice!B51</f>
        <v>2</v>
      </c>
      <c r="E47" s="59">
        <f>'Shipping Invoice'!J51*$N$1</f>
        <v>21.37</v>
      </c>
      <c r="F47" s="59">
        <f t="shared" si="0"/>
        <v>42.74</v>
      </c>
      <c r="G47" s="60">
        <f t="shared" si="1"/>
        <v>21.37</v>
      </c>
      <c r="H47" s="63">
        <f t="shared" si="2"/>
        <v>42.74</v>
      </c>
    </row>
    <row r="48" spans="1:8" s="62" customFormat="1" ht="24">
      <c r="A48" s="56" t="str">
        <f>IF((LEN('Copy paste to Here'!G52))&gt;5,((CONCATENATE('Copy paste to Here'!G52," &amp; ",'Copy paste to Here'!D52,"  &amp;  ",'Copy paste to Here'!E52))),"Empty Cell")</f>
        <v xml:space="preserve">Surgical steel circular barbell, 18g (1mm) with two 3mm balls &amp; Length: 8mm  &amp;  </v>
      </c>
      <c r="B48" s="57" t="str">
        <f>'Copy paste to Here'!C52</f>
        <v>CB18B3</v>
      </c>
      <c r="C48" s="57" t="s">
        <v>769</v>
      </c>
      <c r="D48" s="58">
        <f>Invoice!B52</f>
        <v>11</v>
      </c>
      <c r="E48" s="59">
        <f>'Shipping Invoice'!J52*$N$1</f>
        <v>10.51</v>
      </c>
      <c r="F48" s="59">
        <f t="shared" si="0"/>
        <v>115.61</v>
      </c>
      <c r="G48" s="60">
        <f t="shared" si="1"/>
        <v>10.51</v>
      </c>
      <c r="H48" s="63">
        <f t="shared" si="2"/>
        <v>115.61</v>
      </c>
    </row>
    <row r="49" spans="1:8" s="62" customFormat="1" ht="24">
      <c r="A49" s="56" t="str">
        <f>IF((LEN('Copy paste to Here'!G53))&gt;5,((CONCATENATE('Copy paste to Here'!G53," &amp; ",'Copy paste to Here'!D53,"  &amp;  ",'Copy paste to Here'!E53))),"Empty Cell")</f>
        <v xml:space="preserve">Surgical steel circular barbell, 18g (1mm) with two 3mm cones &amp; Length: 6mm  &amp;  </v>
      </c>
      <c r="B49" s="57" t="str">
        <f>'Copy paste to Here'!C53</f>
        <v>CB18CN3</v>
      </c>
      <c r="C49" s="57" t="s">
        <v>771</v>
      </c>
      <c r="D49" s="58">
        <f>Invoice!B53</f>
        <v>4</v>
      </c>
      <c r="E49" s="59">
        <f>'Shipping Invoice'!J53*$N$1</f>
        <v>11.23</v>
      </c>
      <c r="F49" s="59">
        <f t="shared" si="0"/>
        <v>44.92</v>
      </c>
      <c r="G49" s="60">
        <f t="shared" si="1"/>
        <v>11.23</v>
      </c>
      <c r="H49" s="63">
        <f t="shared" si="2"/>
        <v>44.92</v>
      </c>
    </row>
    <row r="50" spans="1:8" s="62" customFormat="1" ht="24">
      <c r="A50" s="56" t="str">
        <f>IF((LEN('Copy paste to Here'!G54))&gt;5,((CONCATENATE('Copy paste to Here'!G54," &amp; ",'Copy paste to Here'!D54,"  &amp;  ",'Copy paste to Here'!E54))),"Empty Cell")</f>
        <v xml:space="preserve">Surgical steel circular barbell, 20g (0.8mm) with two 3mm balls &amp; Length: 6mm  &amp;  </v>
      </c>
      <c r="B50" s="57" t="str">
        <f>'Copy paste to Here'!C54</f>
        <v>CB20B</v>
      </c>
      <c r="C50" s="57" t="s">
        <v>773</v>
      </c>
      <c r="D50" s="58">
        <f>Invoice!B54</f>
        <v>18</v>
      </c>
      <c r="E50" s="59">
        <f>'Shipping Invoice'!J54*$N$1</f>
        <v>14.13</v>
      </c>
      <c r="F50" s="59">
        <f t="shared" si="0"/>
        <v>254.34</v>
      </c>
      <c r="G50" s="60">
        <f t="shared" si="1"/>
        <v>14.13</v>
      </c>
      <c r="H50" s="63">
        <f t="shared" si="2"/>
        <v>254.34</v>
      </c>
    </row>
    <row r="51" spans="1:8" s="62" customFormat="1" ht="24">
      <c r="A51" s="56" t="str">
        <f>IF((LEN('Copy paste to Here'!G55))&gt;5,((CONCATENATE('Copy paste to Here'!G55," &amp; ",'Copy paste to Here'!D55,"  &amp;  ",'Copy paste to Here'!E55))),"Empty Cell")</f>
        <v xml:space="preserve">Surgical steel circular barbell, 20g (0.8mm) with two 3mm cones &amp; Length: 8mm  &amp;  </v>
      </c>
      <c r="B51" s="57" t="str">
        <f>'Copy paste to Here'!C55</f>
        <v>CB20CN</v>
      </c>
      <c r="C51" s="57" t="s">
        <v>775</v>
      </c>
      <c r="D51" s="58">
        <f>Invoice!B55</f>
        <v>4</v>
      </c>
      <c r="E51" s="59">
        <f>'Shipping Invoice'!J55*$N$1</f>
        <v>14.13</v>
      </c>
      <c r="F51" s="59">
        <f t="shared" si="0"/>
        <v>56.52</v>
      </c>
      <c r="G51" s="60">
        <f t="shared" si="1"/>
        <v>14.13</v>
      </c>
      <c r="H51" s="63">
        <f t="shared" si="2"/>
        <v>56.52</v>
      </c>
    </row>
    <row r="52" spans="1:8" s="62" customFormat="1" ht="24">
      <c r="A52" s="56" t="str">
        <f>IF((LEN('Copy paste to Here'!G56))&gt;5,((CONCATENATE('Copy paste to Here'!G56," &amp; ",'Copy paste to Here'!D56,"  &amp;  ",'Copy paste to Here'!E56))),"Empty Cell")</f>
        <v xml:space="preserve">Rose gold PVD plated surgical steel circular barbell, 16g (1.2mm) with two 3mm balls &amp; Length: 10mm  &amp;  </v>
      </c>
      <c r="B52" s="57" t="str">
        <f>'Copy paste to Here'!C56</f>
        <v>CBETTB</v>
      </c>
      <c r="C52" s="57" t="s">
        <v>777</v>
      </c>
      <c r="D52" s="58">
        <f>Invoice!B56</f>
        <v>2</v>
      </c>
      <c r="E52" s="59">
        <f>'Shipping Invoice'!J56*$N$1</f>
        <v>21.37</v>
      </c>
      <c r="F52" s="59">
        <f t="shared" si="0"/>
        <v>42.74</v>
      </c>
      <c r="G52" s="60">
        <f t="shared" si="1"/>
        <v>21.37</v>
      </c>
      <c r="H52" s="63">
        <f t="shared" si="2"/>
        <v>42.74</v>
      </c>
    </row>
    <row r="53" spans="1:8" s="62" customFormat="1" ht="25.5">
      <c r="A53" s="56" t="str">
        <f>IF((LEN('Copy paste to Here'!G57))&gt;5,((CONCATENATE('Copy paste to Here'!G57," &amp; ",'Copy paste to Here'!D57,"  &amp;  ",'Copy paste to Here'!E57))),"Empty Cell")</f>
        <v xml:space="preserve">Rose gold PVD plated surgical steel circular barbell, 16g (1.2mm) with two 3mm cones &amp; Length: 10mm  &amp;  </v>
      </c>
      <c r="B53" s="57" t="str">
        <f>'Copy paste to Here'!C57</f>
        <v>CBETTCN</v>
      </c>
      <c r="C53" s="57" t="s">
        <v>779</v>
      </c>
      <c r="D53" s="58">
        <f>Invoice!B57</f>
        <v>2</v>
      </c>
      <c r="E53" s="59">
        <f>'Shipping Invoice'!J57*$N$1</f>
        <v>21.37</v>
      </c>
      <c r="F53" s="59">
        <f t="shared" si="0"/>
        <v>42.74</v>
      </c>
      <c r="G53" s="60">
        <f t="shared" si="1"/>
        <v>21.37</v>
      </c>
      <c r="H53" s="63">
        <f t="shared" si="2"/>
        <v>42.74</v>
      </c>
    </row>
    <row r="54" spans="1:8" s="62" customFormat="1" ht="24">
      <c r="A54" s="56" t="str">
        <f>IF((LEN('Copy paste to Here'!G58))&gt;5,((CONCATENATE('Copy paste to Here'!G58," &amp; ",'Copy paste to Here'!D58,"  &amp;  ",'Copy paste to Here'!E58))),"Empty Cell")</f>
        <v xml:space="preserve">Bio flexible eyebrow retainer, 16g (1.2mm) - length 1/4'' to 1/2'' (6mm to 12mm) &amp; Length: 10mm  &amp;  </v>
      </c>
      <c r="B54" s="57" t="str">
        <f>'Copy paste to Here'!C58</f>
        <v>EBRT</v>
      </c>
      <c r="C54" s="57" t="s">
        <v>781</v>
      </c>
      <c r="D54" s="58">
        <f>Invoice!B58</f>
        <v>4</v>
      </c>
      <c r="E54" s="59">
        <f>'Shipping Invoice'!J58*$N$1</f>
        <v>5.07</v>
      </c>
      <c r="F54" s="59">
        <f t="shared" si="0"/>
        <v>20.28</v>
      </c>
      <c r="G54" s="60">
        <f t="shared" si="1"/>
        <v>5.07</v>
      </c>
      <c r="H54" s="63">
        <f t="shared" si="2"/>
        <v>20.28</v>
      </c>
    </row>
    <row r="55" spans="1:8" s="62" customFormat="1" ht="24">
      <c r="A55" s="56" t="str">
        <f>IF((LEN('Copy paste to Here'!G59))&gt;5,((CONCATENATE('Copy paste to Here'!G59," &amp; ",'Copy paste to Here'!D59,"  &amp;  ",'Copy paste to Here'!E59))),"Empty Cell")</f>
        <v>Bioflex eyebrow banana, 16g (1.2mm) with two 3mm balls &amp; Length: 10mm  &amp;  Color: Black</v>
      </c>
      <c r="B55" s="57" t="str">
        <f>'Copy paste to Here'!C59</f>
        <v>FBNEVB</v>
      </c>
      <c r="C55" s="57" t="s">
        <v>782</v>
      </c>
      <c r="D55" s="58">
        <f>Invoice!B59</f>
        <v>4</v>
      </c>
      <c r="E55" s="59">
        <f>'Shipping Invoice'!J59*$N$1</f>
        <v>8.69</v>
      </c>
      <c r="F55" s="59">
        <f t="shared" si="0"/>
        <v>34.76</v>
      </c>
      <c r="G55" s="60">
        <f t="shared" si="1"/>
        <v>8.69</v>
      </c>
      <c r="H55" s="63">
        <f t="shared" si="2"/>
        <v>34.76</v>
      </c>
    </row>
    <row r="56" spans="1:8" s="62" customFormat="1" ht="48">
      <c r="A56" s="56" t="str">
        <f>IF((LEN('Copy paste to Here'!G60))&gt;5,((CONCATENATE('Copy paste to Here'!G60," &amp; ",'Copy paste to Here'!D60,"  &amp;  ",'Copy paste to Here'!E60))),"Empty Cell")</f>
        <v>Internally threaded 316L steel labret, 16g (1.2mm) with a upper 2 -5mm prong set round CZ stone (attachments are made from surgical steel) &amp; Length: 6mm with 5mm top part  &amp;  Cz Color: Clear</v>
      </c>
      <c r="B56" s="57" t="str">
        <f>'Copy paste to Here'!C60</f>
        <v>LBCZIN</v>
      </c>
      <c r="C56" s="57" t="s">
        <v>861</v>
      </c>
      <c r="D56" s="58">
        <f>Invoice!B60</f>
        <v>3</v>
      </c>
      <c r="E56" s="59">
        <f>'Shipping Invoice'!J60*$N$1</f>
        <v>59.77</v>
      </c>
      <c r="F56" s="59">
        <f t="shared" si="0"/>
        <v>179.31</v>
      </c>
      <c r="G56" s="60">
        <f t="shared" si="1"/>
        <v>59.77</v>
      </c>
      <c r="H56" s="63">
        <f t="shared" si="2"/>
        <v>179.31</v>
      </c>
    </row>
    <row r="57" spans="1:8" s="62" customFormat="1" ht="24">
      <c r="A57" s="56" t="str">
        <f>IF((LEN('Copy paste to Here'!G61))&gt;5,((CONCATENATE('Copy paste to Here'!G61," &amp; ",'Copy paste to Here'!D61,"  &amp;  ",'Copy paste to Here'!E61))),"Empty Cell")</f>
        <v xml:space="preserve">Bio flexible labret, 16g (1.2mm) with a 3mm push in steel ball &amp; Length: 6mm  &amp;  </v>
      </c>
      <c r="B57" s="57" t="str">
        <f>'Copy paste to Here'!C61</f>
        <v>LBIB</v>
      </c>
      <c r="C57" s="57" t="s">
        <v>787</v>
      </c>
      <c r="D57" s="58">
        <f>Invoice!B61</f>
        <v>4</v>
      </c>
      <c r="E57" s="59">
        <f>'Shipping Invoice'!J61*$N$1</f>
        <v>10.51</v>
      </c>
      <c r="F57" s="59">
        <f t="shared" si="0"/>
        <v>42.04</v>
      </c>
      <c r="G57" s="60">
        <f t="shared" si="1"/>
        <v>10.51</v>
      </c>
      <c r="H57" s="63">
        <f t="shared" si="2"/>
        <v>42.04</v>
      </c>
    </row>
    <row r="58" spans="1:8" s="62" customFormat="1" ht="24">
      <c r="A58" s="56" t="str">
        <f>IF((LEN('Copy paste to Here'!G62))&gt;5,((CONCATENATE('Copy paste to Here'!G62," &amp; ",'Copy paste to Here'!D62,"  &amp;  ",'Copy paste to Here'!E62))),"Empty Cell")</f>
        <v xml:space="preserve">Bio flexible labret, 16g (1.2mm) with a 3mm push in steel ball &amp; Length: 8mm  &amp;  </v>
      </c>
      <c r="B58" s="57" t="str">
        <f>'Copy paste to Here'!C62</f>
        <v>LBIB</v>
      </c>
      <c r="C58" s="57" t="s">
        <v>787</v>
      </c>
      <c r="D58" s="58">
        <f>Invoice!B62</f>
        <v>4</v>
      </c>
      <c r="E58" s="59">
        <f>'Shipping Invoice'!J62*$N$1</f>
        <v>10.51</v>
      </c>
      <c r="F58" s="59">
        <f t="shared" si="0"/>
        <v>42.04</v>
      </c>
      <c r="G58" s="60">
        <f t="shared" si="1"/>
        <v>10.51</v>
      </c>
      <c r="H58" s="63">
        <f t="shared" si="2"/>
        <v>42.04</v>
      </c>
    </row>
    <row r="59" spans="1:8" s="62" customFormat="1" ht="24">
      <c r="A59" s="56" t="str">
        <f>IF((LEN('Copy paste to Here'!G63))&gt;5,((CONCATENATE('Copy paste to Here'!G63," &amp; ",'Copy paste to Here'!D63,"  &amp;  ",'Copy paste to Here'!E63))),"Empty Cell")</f>
        <v xml:space="preserve">Bio flexible labret, 16g (1.2mm) with a 3mm push in steel ball &amp; Length: 10mm  &amp;  </v>
      </c>
      <c r="B59" s="57" t="str">
        <f>'Copy paste to Here'!C63</f>
        <v>LBIB</v>
      </c>
      <c r="C59" s="57" t="s">
        <v>787</v>
      </c>
      <c r="D59" s="58">
        <f>Invoice!B63</f>
        <v>4</v>
      </c>
      <c r="E59" s="59">
        <f>'Shipping Invoice'!J63*$N$1</f>
        <v>10.51</v>
      </c>
      <c r="F59" s="59">
        <f t="shared" si="0"/>
        <v>42.04</v>
      </c>
      <c r="G59" s="60">
        <f t="shared" si="1"/>
        <v>10.51</v>
      </c>
      <c r="H59" s="63">
        <f t="shared" si="2"/>
        <v>42.04</v>
      </c>
    </row>
    <row r="60" spans="1:8" s="62" customFormat="1" ht="24">
      <c r="A60" s="56" t="str">
        <f>IF((LEN('Copy paste to Here'!G64))&gt;5,((CONCATENATE('Copy paste to Here'!G64," &amp; ",'Copy paste to Here'!D64,"  &amp;  ",'Copy paste to Here'!E64))),"Empty Cell")</f>
        <v xml:space="preserve">Bio flexible labret, 16g (1.2mm) with a 3mm push in steel cone &amp; Length: 6mm  &amp;  </v>
      </c>
      <c r="B60" s="57" t="str">
        <f>'Copy paste to Here'!C64</f>
        <v>LBICN</v>
      </c>
      <c r="C60" s="57" t="s">
        <v>789</v>
      </c>
      <c r="D60" s="58">
        <f>Invoice!B64</f>
        <v>2</v>
      </c>
      <c r="E60" s="59">
        <f>'Shipping Invoice'!J64*$N$1</f>
        <v>10.51</v>
      </c>
      <c r="F60" s="59">
        <f t="shared" si="0"/>
        <v>21.02</v>
      </c>
      <c r="G60" s="60">
        <f t="shared" si="1"/>
        <v>10.51</v>
      </c>
      <c r="H60" s="63">
        <f t="shared" si="2"/>
        <v>21.02</v>
      </c>
    </row>
    <row r="61" spans="1:8" s="62" customFormat="1" ht="24">
      <c r="A61" s="56" t="str">
        <f>IF((LEN('Copy paste to Here'!G65))&gt;5,((CONCATENATE('Copy paste to Here'!G65," &amp; ",'Copy paste to Here'!D65,"  &amp;  ",'Copy paste to Here'!E65))),"Empty Cell")</f>
        <v xml:space="preserve">Bio flexible labret, 16g (1.2mm) with a 3mm push in steel cone &amp; Length: 8mm  &amp;  </v>
      </c>
      <c r="B61" s="57" t="str">
        <f>'Copy paste to Here'!C65</f>
        <v>LBICN</v>
      </c>
      <c r="C61" s="57" t="s">
        <v>789</v>
      </c>
      <c r="D61" s="58">
        <f>Invoice!B65</f>
        <v>2</v>
      </c>
      <c r="E61" s="59">
        <f>'Shipping Invoice'!J65*$N$1</f>
        <v>10.51</v>
      </c>
      <c r="F61" s="59">
        <f t="shared" si="0"/>
        <v>21.02</v>
      </c>
      <c r="G61" s="60">
        <f t="shared" si="1"/>
        <v>10.51</v>
      </c>
      <c r="H61" s="63">
        <f t="shared" si="2"/>
        <v>21.02</v>
      </c>
    </row>
    <row r="62" spans="1:8" s="62" customFormat="1" ht="24">
      <c r="A62" s="56" t="str">
        <f>IF((LEN('Copy paste to Here'!G66))&gt;5,((CONCATENATE('Copy paste to Here'!G66," &amp; ",'Copy paste to Here'!D66,"  &amp;  ",'Copy paste to Here'!E66))),"Empty Cell")</f>
        <v xml:space="preserve">Bio flexible labret, 16g (1.2mm) with a 3mm push in steel cone &amp; Length: 10mm  &amp;  </v>
      </c>
      <c r="B62" s="57" t="str">
        <f>'Copy paste to Here'!C66</f>
        <v>LBICN</v>
      </c>
      <c r="C62" s="57" t="s">
        <v>789</v>
      </c>
      <c r="D62" s="58">
        <f>Invoice!B66</f>
        <v>2</v>
      </c>
      <c r="E62" s="59">
        <f>'Shipping Invoice'!J66*$N$1</f>
        <v>10.51</v>
      </c>
      <c r="F62" s="59">
        <f t="shared" si="0"/>
        <v>21.02</v>
      </c>
      <c r="G62" s="60">
        <f t="shared" si="1"/>
        <v>10.51</v>
      </c>
      <c r="H62" s="63">
        <f t="shared" si="2"/>
        <v>21.02</v>
      </c>
    </row>
    <row r="63" spans="1:8" s="62" customFormat="1" ht="24">
      <c r="A63" s="56" t="str">
        <f>IF((LEN('Copy paste to Here'!G67))&gt;5,((CONCATENATE('Copy paste to Here'!G67," &amp; ",'Copy paste to Here'!D67,"  &amp;  ",'Copy paste to Here'!E67))),"Empty Cell")</f>
        <v>Clear bio flexible labret, 16g (1.2mm) with a 316L steel push in 2mm flat jewel ball top &amp; Length: 6mm  &amp;  Crystal Color: AB</v>
      </c>
      <c r="B63" s="57" t="str">
        <f>'Copy paste to Here'!C67</f>
        <v>LBIJ</v>
      </c>
      <c r="C63" s="57" t="s">
        <v>791</v>
      </c>
      <c r="D63" s="58">
        <f>Invoice!B67</f>
        <v>2</v>
      </c>
      <c r="E63" s="59">
        <f>'Shipping Invoice'!J67*$N$1</f>
        <v>12.32</v>
      </c>
      <c r="F63" s="59">
        <f t="shared" si="0"/>
        <v>24.64</v>
      </c>
      <c r="G63" s="60">
        <f t="shared" si="1"/>
        <v>12.32</v>
      </c>
      <c r="H63" s="63">
        <f t="shared" si="2"/>
        <v>24.64</v>
      </c>
    </row>
    <row r="64" spans="1:8" s="62" customFormat="1" ht="36">
      <c r="A64" s="56" t="str">
        <f>IF((LEN('Copy paste to Here'!G68))&gt;5,((CONCATENATE('Copy paste to Here'!G68," &amp; ",'Copy paste to Here'!D68,"  &amp;  ",'Copy paste to Here'!E68))),"Empty Cell")</f>
        <v>Clear bio flexible labret, 16g (1.2mm) with a 316L steel push in 2mm flat jewel ball top &amp; Length: 6mm  &amp;  Crystal Color: Blue Zircon</v>
      </c>
      <c r="B64" s="57" t="str">
        <f>'Copy paste to Here'!C68</f>
        <v>LBIJ</v>
      </c>
      <c r="C64" s="57" t="s">
        <v>791</v>
      </c>
      <c r="D64" s="58">
        <f>Invoice!B68</f>
        <v>2</v>
      </c>
      <c r="E64" s="59">
        <f>'Shipping Invoice'!J68*$N$1</f>
        <v>12.32</v>
      </c>
      <c r="F64" s="59">
        <f t="shared" si="0"/>
        <v>24.64</v>
      </c>
      <c r="G64" s="60">
        <f t="shared" si="1"/>
        <v>12.32</v>
      </c>
      <c r="H64" s="63">
        <f t="shared" si="2"/>
        <v>24.64</v>
      </c>
    </row>
    <row r="65" spans="1:8" s="62" customFormat="1" ht="36">
      <c r="A65" s="56" t="str">
        <f>IF((LEN('Copy paste to Here'!G69))&gt;5,((CONCATENATE('Copy paste to Here'!G69," &amp; ",'Copy paste to Here'!D69,"  &amp;  ",'Copy paste to Here'!E69))),"Empty Cell")</f>
        <v>Surgical steel internally threaded labret, 16g (1.2mm) with bezel set jewel flat head sized 1.5mm to 4mm for triple tragus piercings &amp; Length: 6mm with 3mm top part  &amp;  Crystal Color: Jet</v>
      </c>
      <c r="B65" s="57" t="str">
        <f>'Copy paste to Here'!C69</f>
        <v>LBIRC</v>
      </c>
      <c r="C65" s="57" t="s">
        <v>862</v>
      </c>
      <c r="D65" s="58">
        <f>Invoice!B69</f>
        <v>2</v>
      </c>
      <c r="E65" s="59">
        <f>'Shipping Invoice'!J69*$N$1</f>
        <v>30.43</v>
      </c>
      <c r="F65" s="59">
        <f t="shared" si="0"/>
        <v>60.86</v>
      </c>
      <c r="G65" s="60">
        <f t="shared" si="1"/>
        <v>30.43</v>
      </c>
      <c r="H65" s="63">
        <f t="shared" si="2"/>
        <v>60.86</v>
      </c>
    </row>
    <row r="66" spans="1:8" s="62" customFormat="1" ht="36">
      <c r="A66" s="56" t="str">
        <f>IF((LEN('Copy paste to Here'!G70))&gt;5,((CONCATENATE('Copy paste to Here'!G70," &amp; ",'Copy paste to Here'!D70,"  &amp;  ",'Copy paste to Here'!E70))),"Empty Cell")</f>
        <v>Surgical steel internally threaded labret, 16g (1.2mm) with bezel set jewel flat head sized 1.5mm to 4mm for triple tragus piercings &amp; Length: 8mm with 3mm top part  &amp;  Crystal Color: Sapphire</v>
      </c>
      <c r="B66" s="57" t="str">
        <f>'Copy paste to Here'!C70</f>
        <v>LBIRC</v>
      </c>
      <c r="C66" s="57" t="s">
        <v>862</v>
      </c>
      <c r="D66" s="58">
        <f>Invoice!B70</f>
        <v>2</v>
      </c>
      <c r="E66" s="59">
        <f>'Shipping Invoice'!J70*$N$1</f>
        <v>30.43</v>
      </c>
      <c r="F66" s="59">
        <f t="shared" si="0"/>
        <v>60.86</v>
      </c>
      <c r="G66" s="60">
        <f t="shared" si="1"/>
        <v>30.43</v>
      </c>
      <c r="H66" s="63">
        <f t="shared" si="2"/>
        <v>60.86</v>
      </c>
    </row>
    <row r="67" spans="1:8" s="62" customFormat="1" ht="25.5">
      <c r="A67" s="56" t="str">
        <f>IF((LEN('Copy paste to Here'!G71))&gt;5,((CONCATENATE('Copy paste to Here'!G71," &amp; ",'Copy paste to Here'!D71,"  &amp;  ",'Copy paste to Here'!E71))),"Empty Cell")</f>
        <v>Clear bio flexible labret, 16g (1.2mm) with a push in 2.5mm solid color acrylic ball &amp; Length: 8mm  &amp;  Color: Black</v>
      </c>
      <c r="B67" s="57" t="str">
        <f>'Copy paste to Here'!C71</f>
        <v>LBISAB25</v>
      </c>
      <c r="C67" s="57" t="s">
        <v>795</v>
      </c>
      <c r="D67" s="58">
        <f>Invoice!B71</f>
        <v>3</v>
      </c>
      <c r="E67" s="59">
        <f>'Shipping Invoice'!J71*$N$1</f>
        <v>10.51</v>
      </c>
      <c r="F67" s="59">
        <f t="shared" si="0"/>
        <v>31.53</v>
      </c>
      <c r="G67" s="60">
        <f t="shared" si="1"/>
        <v>10.51</v>
      </c>
      <c r="H67" s="63">
        <f t="shared" si="2"/>
        <v>31.53</v>
      </c>
    </row>
    <row r="68" spans="1:8" s="62" customFormat="1" ht="24">
      <c r="A68" s="56" t="str">
        <f>IF((LEN('Copy paste to Here'!G72))&gt;5,((CONCATENATE('Copy paste to Here'!G72," &amp; ",'Copy paste to Here'!D72,"  &amp;  ",'Copy paste to Here'!E72))),"Empty Cell")</f>
        <v>Bio flexible labret, 16g (1.2mm) with a push in 3mm acrylic UV ball &amp; Length: 8mm  &amp;  Color: Clear</v>
      </c>
      <c r="B68" s="57" t="str">
        <f>'Copy paste to Here'!C72</f>
        <v>LBIVB3</v>
      </c>
      <c r="C68" s="57" t="s">
        <v>797</v>
      </c>
      <c r="D68" s="58">
        <f>Invoice!B72</f>
        <v>2</v>
      </c>
      <c r="E68" s="59">
        <f>'Shipping Invoice'!J72*$N$1</f>
        <v>10.51</v>
      </c>
      <c r="F68" s="59">
        <f t="shared" si="0"/>
        <v>21.02</v>
      </c>
      <c r="G68" s="60">
        <f t="shared" si="1"/>
        <v>10.51</v>
      </c>
      <c r="H68" s="63">
        <f t="shared" si="2"/>
        <v>21.02</v>
      </c>
    </row>
    <row r="69" spans="1:8" s="62" customFormat="1" ht="24">
      <c r="A69" s="56" t="str">
        <f>IF((LEN('Copy paste to Here'!G73))&gt;5,((CONCATENATE('Copy paste to Here'!G73," &amp; ",'Copy paste to Here'!D73,"  &amp;  ",'Copy paste to Here'!E73))),"Empty Cell")</f>
        <v>16g Flexible acrylic labret retainer with push in disc &amp; Length: 6mm  &amp;  Color: Clear</v>
      </c>
      <c r="B69" s="57" t="str">
        <f>'Copy paste to Here'!C73</f>
        <v>LBRT16</v>
      </c>
      <c r="C69" s="57" t="s">
        <v>799</v>
      </c>
      <c r="D69" s="58">
        <f>Invoice!B73</f>
        <v>4</v>
      </c>
      <c r="E69" s="59">
        <f>'Shipping Invoice'!J73*$N$1</f>
        <v>5.07</v>
      </c>
      <c r="F69" s="59">
        <f t="shared" si="0"/>
        <v>20.28</v>
      </c>
      <c r="G69" s="60">
        <f t="shared" si="1"/>
        <v>5.07</v>
      </c>
      <c r="H69" s="63">
        <f t="shared" si="2"/>
        <v>20.28</v>
      </c>
    </row>
    <row r="70" spans="1:8" s="62" customFormat="1" ht="24">
      <c r="A70" s="56" t="str">
        <f>IF((LEN('Copy paste to Here'!G74))&gt;5,((CONCATENATE('Copy paste to Here'!G74," &amp; ",'Copy paste to Here'!D74,"  &amp;  ",'Copy paste to Here'!E74))),"Empty Cell")</f>
        <v>16g Flexible acrylic labret retainer with push in disc &amp; Length: 8mm  &amp;  Color: Clear</v>
      </c>
      <c r="B70" s="57" t="str">
        <f>'Copy paste to Here'!C74</f>
        <v>LBRT16</v>
      </c>
      <c r="C70" s="57" t="s">
        <v>799</v>
      </c>
      <c r="D70" s="58">
        <f>Invoice!B74</f>
        <v>4</v>
      </c>
      <c r="E70" s="59">
        <f>'Shipping Invoice'!J74*$N$1</f>
        <v>5.07</v>
      </c>
      <c r="F70" s="59">
        <f t="shared" si="0"/>
        <v>20.28</v>
      </c>
      <c r="G70" s="60">
        <f t="shared" si="1"/>
        <v>5.07</v>
      </c>
      <c r="H70" s="63">
        <f t="shared" si="2"/>
        <v>20.28</v>
      </c>
    </row>
    <row r="71" spans="1:8" s="62" customFormat="1" ht="24">
      <c r="A71" s="56" t="str">
        <f>IF((LEN('Copy paste to Here'!G75))&gt;5,((CONCATENATE('Copy paste to Here'!G75," &amp; ",'Copy paste to Here'!D75,"  &amp;  ",'Copy paste to Here'!E75))),"Empty Cell")</f>
        <v>16g Flexible acrylic labret retainer with push in disc &amp; Length: 10mm  &amp;  Color: Clear</v>
      </c>
      <c r="B71" s="57" t="str">
        <f>'Copy paste to Here'!C75</f>
        <v>LBRT16</v>
      </c>
      <c r="C71" s="57" t="s">
        <v>799</v>
      </c>
      <c r="D71" s="58">
        <f>Invoice!B75</f>
        <v>4</v>
      </c>
      <c r="E71" s="59">
        <f>'Shipping Invoice'!J75*$N$1</f>
        <v>5.07</v>
      </c>
      <c r="F71" s="59">
        <f t="shared" si="0"/>
        <v>20.28</v>
      </c>
      <c r="G71" s="60">
        <f t="shared" si="1"/>
        <v>5.07</v>
      </c>
      <c r="H71" s="63">
        <f t="shared" si="2"/>
        <v>20.28</v>
      </c>
    </row>
    <row r="72" spans="1:8" s="62" customFormat="1" ht="24">
      <c r="A72" s="56" t="str">
        <f>IF((LEN('Copy paste to Here'!G76))&gt;5,((CONCATENATE('Copy paste to Here'!G76," &amp; ",'Copy paste to Here'!D76,"  &amp;  ",'Copy paste to Here'!E76))),"Empty Cell")</f>
        <v>Premium PVD plated surgical steel labret, 16g (1.2mm) with a 3mm ball &amp; Length: 8mm  &amp;  Color: Black</v>
      </c>
      <c r="B72" s="57" t="str">
        <f>'Copy paste to Here'!C76</f>
        <v>LBTB3</v>
      </c>
      <c r="C72" s="57" t="s">
        <v>801</v>
      </c>
      <c r="D72" s="58">
        <f>Invoice!B76</f>
        <v>14</v>
      </c>
      <c r="E72" s="59">
        <f>'Shipping Invoice'!J76*$N$1</f>
        <v>21.37</v>
      </c>
      <c r="F72" s="59">
        <f t="shared" si="0"/>
        <v>299.18</v>
      </c>
      <c r="G72" s="60">
        <f t="shared" si="1"/>
        <v>21.37</v>
      </c>
      <c r="H72" s="63">
        <f t="shared" si="2"/>
        <v>299.18</v>
      </c>
    </row>
    <row r="73" spans="1:8" s="62" customFormat="1" ht="24">
      <c r="A73" s="56" t="str">
        <f>IF((LEN('Copy paste to Here'!G77))&gt;5,((CONCATENATE('Copy paste to Here'!G77," &amp; ",'Copy paste to Here'!D77,"  &amp;  ",'Copy paste to Here'!E77))),"Empty Cell")</f>
        <v>Premium PVD plated surgical steel labret, 16g (1.2mm) with a 3mm ball &amp; Length: 12mm  &amp;  Color: Gold</v>
      </c>
      <c r="B73" s="57" t="str">
        <f>'Copy paste to Here'!C77</f>
        <v>LBTB3</v>
      </c>
      <c r="C73" s="57" t="s">
        <v>801</v>
      </c>
      <c r="D73" s="58">
        <f>Invoice!B77</f>
        <v>3</v>
      </c>
      <c r="E73" s="59">
        <f>'Shipping Invoice'!J77*$N$1</f>
        <v>21.37</v>
      </c>
      <c r="F73" s="59">
        <f t="shared" si="0"/>
        <v>64.11</v>
      </c>
      <c r="G73" s="60">
        <f t="shared" si="1"/>
        <v>21.37</v>
      </c>
      <c r="H73" s="63">
        <f t="shared" si="2"/>
        <v>64.11</v>
      </c>
    </row>
    <row r="74" spans="1:8" s="62" customFormat="1" ht="24">
      <c r="A74" s="56" t="str">
        <f>IF((LEN('Copy paste to Here'!G78))&gt;5,((CONCATENATE('Copy paste to Here'!G78," &amp; ",'Copy paste to Here'!D78,"  &amp;  ",'Copy paste to Here'!E78))),"Empty Cell")</f>
        <v>Anodized surgical steel labret, 16g (1.2mm) with a 4mm cone &amp; Length: 6mm  &amp;  Color: Black</v>
      </c>
      <c r="B74" s="57" t="str">
        <f>'Copy paste to Here'!C78</f>
        <v>LBTCN4S</v>
      </c>
      <c r="C74" s="57" t="s">
        <v>803</v>
      </c>
      <c r="D74" s="58">
        <f>Invoice!B78</f>
        <v>2</v>
      </c>
      <c r="E74" s="59">
        <f>'Shipping Invoice'!J78*$N$1</f>
        <v>21.37</v>
      </c>
      <c r="F74" s="59">
        <f t="shared" si="0"/>
        <v>42.74</v>
      </c>
      <c r="G74" s="60">
        <f t="shared" si="1"/>
        <v>21.37</v>
      </c>
      <c r="H74" s="63">
        <f t="shared" si="2"/>
        <v>42.74</v>
      </c>
    </row>
    <row r="75" spans="1:8" s="62" customFormat="1" ht="24">
      <c r="A75" s="56" t="str">
        <f>IF((LEN('Copy paste to Here'!G79))&gt;5,((CONCATENATE('Copy paste to Here'!G79," &amp; ",'Copy paste to Here'!D79,"  &amp;  ",'Copy paste to Here'!E79))),"Empty Cell")</f>
        <v xml:space="preserve">Clear acrylic flexible nose bone retainer, 22g (0.6mm) and 20g (0.8mm) with 2mm flat disk shaped top &amp; Gauge: 0.8mm  &amp;  </v>
      </c>
      <c r="B75" s="57" t="str">
        <f>'Copy paste to Here'!C79</f>
        <v>NBRTD</v>
      </c>
      <c r="C75" s="57" t="s">
        <v>805</v>
      </c>
      <c r="D75" s="58">
        <f>Invoice!B79</f>
        <v>1</v>
      </c>
      <c r="E75" s="59">
        <f>'Shipping Invoice'!J79*$N$1</f>
        <v>5.07</v>
      </c>
      <c r="F75" s="59">
        <f t="shared" si="0"/>
        <v>5.07</v>
      </c>
      <c r="G75" s="60">
        <f t="shared" si="1"/>
        <v>5.07</v>
      </c>
      <c r="H75" s="63">
        <f t="shared" si="2"/>
        <v>5.07</v>
      </c>
    </row>
    <row r="76" spans="1:8" s="62" customFormat="1" ht="24">
      <c r="A76" s="56" t="str">
        <f>IF((LEN('Copy paste to Here'!G80))&gt;5,((CONCATENATE('Copy paste to Here'!G80," &amp; ",'Copy paste to Here'!D80,"  &amp;  ",'Copy paste to Here'!E80))),"Empty Cell")</f>
        <v>Anodized surgical steel nose screw, 20g (0.8mm) with 2mm round crystal tops &amp; Color: Black  &amp;  Crystal Color: Light Siam</v>
      </c>
      <c r="B76" s="57" t="str">
        <f>'Copy paste to Here'!C80</f>
        <v>NSTC</v>
      </c>
      <c r="C76" s="57" t="s">
        <v>808</v>
      </c>
      <c r="D76" s="58">
        <f>Invoice!B80</f>
        <v>2</v>
      </c>
      <c r="E76" s="59">
        <f>'Shipping Invoice'!J80*$N$1</f>
        <v>15.94</v>
      </c>
      <c r="F76" s="59">
        <f t="shared" si="0"/>
        <v>31.88</v>
      </c>
      <c r="G76" s="60">
        <f t="shared" si="1"/>
        <v>15.94</v>
      </c>
      <c r="H76" s="63">
        <f t="shared" si="2"/>
        <v>31.88</v>
      </c>
    </row>
    <row r="77" spans="1:8" s="62" customFormat="1" ht="24">
      <c r="A77" s="56" t="str">
        <f>IF((LEN('Copy paste to Here'!G81))&gt;5,((CONCATENATE('Copy paste to Here'!G81," &amp; ",'Copy paste to Here'!D81,"  &amp;  ",'Copy paste to Here'!E81))),"Empty Cell")</f>
        <v xml:space="preserve">High polished surgical steel hinged segment ring, 18g (1.0mm) &amp; Length: 8mm  &amp;  </v>
      </c>
      <c r="B77" s="57" t="str">
        <f>'Copy paste to Here'!C81</f>
        <v>SEGH18</v>
      </c>
      <c r="C77" s="57" t="s">
        <v>810</v>
      </c>
      <c r="D77" s="58">
        <f>Invoice!B81</f>
        <v>3</v>
      </c>
      <c r="E77" s="59">
        <f>'Shipping Invoice'!J81*$N$1</f>
        <v>61.22</v>
      </c>
      <c r="F77" s="59">
        <f t="shared" si="0"/>
        <v>183.66</v>
      </c>
      <c r="G77" s="60">
        <f t="shared" si="1"/>
        <v>61.22</v>
      </c>
      <c r="H77" s="63">
        <f t="shared" si="2"/>
        <v>183.66</v>
      </c>
    </row>
    <row r="78" spans="1:8" s="62" customFormat="1" ht="24">
      <c r="A78" s="56" t="str">
        <f>IF((LEN('Copy paste to Here'!G82))&gt;5,((CONCATENATE('Copy paste to Here'!G82," &amp; ",'Copy paste to Here'!D82,"  &amp;  ",'Copy paste to Here'!E82))),"Empty Cell")</f>
        <v>Silicone double flared solid plug retainer &amp; Gauge: 8mm  &amp;  Color: # 1 in picture</v>
      </c>
      <c r="B78" s="57" t="str">
        <f>'Copy paste to Here'!C82</f>
        <v>SIPG</v>
      </c>
      <c r="C78" s="57" t="s">
        <v>863</v>
      </c>
      <c r="D78" s="58">
        <f>Invoice!B82</f>
        <v>2</v>
      </c>
      <c r="E78" s="59">
        <f>'Shipping Invoice'!J82*$N$1</f>
        <v>19.2</v>
      </c>
      <c r="F78" s="59">
        <f t="shared" si="0"/>
        <v>38.4</v>
      </c>
      <c r="G78" s="60">
        <f t="shared" si="1"/>
        <v>19.2</v>
      </c>
      <c r="H78" s="63">
        <f t="shared" si="2"/>
        <v>38.4</v>
      </c>
    </row>
    <row r="79" spans="1:8" s="62" customFormat="1" ht="24">
      <c r="A79" s="56" t="str">
        <f>IF((LEN('Copy paste to Here'!G83))&gt;5,((CONCATENATE('Copy paste to Here'!G83," &amp; ",'Copy paste to Here'!D83,"  &amp;  ",'Copy paste to Here'!E83))),"Empty Cell")</f>
        <v xml:space="preserve">Anodized surgical steel nose bone, 20g (0.8mm) with 2mm ball shaped top &amp; Color: Black  &amp;  </v>
      </c>
      <c r="B79" s="57" t="str">
        <f>'Copy paste to Here'!C83</f>
        <v>SNBBT</v>
      </c>
      <c r="C79" s="57" t="s">
        <v>815</v>
      </c>
      <c r="D79" s="58">
        <f>Invoice!B83</f>
        <v>2</v>
      </c>
      <c r="E79" s="59">
        <f>'Shipping Invoice'!J83*$N$1</f>
        <v>14.13</v>
      </c>
      <c r="F79" s="59">
        <f t="shared" si="0"/>
        <v>28.26</v>
      </c>
      <c r="G79" s="60">
        <f t="shared" si="1"/>
        <v>14.13</v>
      </c>
      <c r="H79" s="63">
        <f t="shared" si="2"/>
        <v>28.26</v>
      </c>
    </row>
    <row r="80" spans="1:8" s="62" customFormat="1" ht="24">
      <c r="A80" s="56" t="str">
        <f>IF((LEN('Copy paste to Here'!G84))&gt;5,((CONCATENATE('Copy paste to Here'!G84," &amp; ",'Copy paste to Here'!D84,"  &amp;  ",'Copy paste to Here'!E84))),"Empty Cell")</f>
        <v xml:space="preserve">Anodized surgical steel nose bone, 20g (0.8mm) with 2mm ball shaped top &amp; Color: Blue  &amp;  </v>
      </c>
      <c r="B80" s="57" t="str">
        <f>'Copy paste to Here'!C84</f>
        <v>SNBBT</v>
      </c>
      <c r="C80" s="57" t="s">
        <v>815</v>
      </c>
      <c r="D80" s="58">
        <f>Invoice!B84</f>
        <v>2</v>
      </c>
      <c r="E80" s="59">
        <f>'Shipping Invoice'!J84*$N$1</f>
        <v>14.13</v>
      </c>
      <c r="F80" s="59">
        <f t="shared" si="0"/>
        <v>28.26</v>
      </c>
      <c r="G80" s="60">
        <f t="shared" si="1"/>
        <v>14.13</v>
      </c>
      <c r="H80" s="63">
        <f t="shared" si="2"/>
        <v>28.26</v>
      </c>
    </row>
    <row r="81" spans="1:8" s="62" customFormat="1" ht="24">
      <c r="A81" s="56" t="str">
        <f>IF((LEN('Copy paste to Here'!G85))&gt;5,((CONCATENATE('Copy paste to Here'!G85," &amp; ",'Copy paste to Here'!D85,"  &amp;  ",'Copy paste to Here'!E85))),"Empty Cell")</f>
        <v xml:space="preserve">Surgical steel spiral, 18g (1mm) with two 3mm balls &amp; Length: 8mm  &amp;  </v>
      </c>
      <c r="B81" s="57" t="str">
        <f>'Copy paste to Here'!C85</f>
        <v>SP18B3</v>
      </c>
      <c r="C81" s="57" t="s">
        <v>817</v>
      </c>
      <c r="D81" s="58">
        <f>Invoice!B85</f>
        <v>1</v>
      </c>
      <c r="E81" s="59">
        <f>'Shipping Invoice'!J85*$N$1</f>
        <v>12.32</v>
      </c>
      <c r="F81" s="59">
        <f t="shared" si="0"/>
        <v>12.32</v>
      </c>
      <c r="G81" s="60">
        <f t="shared" si="1"/>
        <v>12.32</v>
      </c>
      <c r="H81" s="63">
        <f t="shared" si="2"/>
        <v>12.32</v>
      </c>
    </row>
    <row r="82" spans="1:8" s="62" customFormat="1" ht="24">
      <c r="A82" s="56" t="str">
        <f>IF((LEN('Copy paste to Here'!G86))&gt;5,((CONCATENATE('Copy paste to Here'!G86," &amp; ",'Copy paste to Here'!D86,"  &amp;  ",'Copy paste to Here'!E86))),"Empty Cell")</f>
        <v xml:space="preserve">Surgical steel spiral, 18g (1mm) with two 3mm cones &amp; Length: 8mm  &amp;  </v>
      </c>
      <c r="B82" s="57" t="str">
        <f>'Copy paste to Here'!C86</f>
        <v>SP18CN3</v>
      </c>
      <c r="C82" s="57" t="s">
        <v>819</v>
      </c>
      <c r="D82" s="58">
        <f>Invoice!B86</f>
        <v>2</v>
      </c>
      <c r="E82" s="59">
        <f>'Shipping Invoice'!J86*$N$1</f>
        <v>13.04</v>
      </c>
      <c r="F82" s="59">
        <f t="shared" si="0"/>
        <v>26.08</v>
      </c>
      <c r="G82" s="60">
        <f t="shared" si="1"/>
        <v>13.04</v>
      </c>
      <c r="H82" s="63">
        <f t="shared" si="2"/>
        <v>26.08</v>
      </c>
    </row>
    <row r="83" spans="1:8" s="62" customFormat="1" ht="24">
      <c r="A83" s="56" t="str">
        <f>IF((LEN('Copy paste to Here'!G87))&gt;5,((CONCATENATE('Copy paste to Here'!G87," &amp; ",'Copy paste to Here'!D87,"  &amp;  ",'Copy paste to Here'!E87))),"Empty Cell")</f>
        <v>Premium PVD plated surgical steel eyebrow spiral, 16g (1.2mm) with two 3mm balls &amp; Length: 8mm  &amp;  Color: Black</v>
      </c>
      <c r="B83" s="57" t="str">
        <f>'Copy paste to Here'!C87</f>
        <v>SPETB</v>
      </c>
      <c r="C83" s="57" t="s">
        <v>606</v>
      </c>
      <c r="D83" s="58">
        <f>Invoice!B87</f>
        <v>1</v>
      </c>
      <c r="E83" s="59">
        <f>'Shipping Invoice'!J87*$N$1</f>
        <v>25</v>
      </c>
      <c r="F83" s="59">
        <f t="shared" ref="F83:F146" si="3">D83*E83</f>
        <v>25</v>
      </c>
      <c r="G83" s="60">
        <f t="shared" ref="G83:G146" si="4">E83*$E$14</f>
        <v>25</v>
      </c>
      <c r="H83" s="63">
        <f t="shared" ref="H83:H146" si="5">D83*G83</f>
        <v>25</v>
      </c>
    </row>
    <row r="84" spans="1:8" s="62" customFormat="1" ht="24">
      <c r="A84" s="56" t="str">
        <f>IF((LEN('Copy paste to Here'!G88))&gt;5,((CONCATENATE('Copy paste to Here'!G88," &amp; ",'Copy paste to Here'!D88,"  &amp;  ",'Copy paste to Here'!E88))),"Empty Cell")</f>
        <v xml:space="preserve">High polished surgical steel single flesh tunnel with rubber O-ring &amp; Gauge: 6mm  &amp;  </v>
      </c>
      <c r="B84" s="57" t="str">
        <f>'Copy paste to Here'!C88</f>
        <v>SPG</v>
      </c>
      <c r="C84" s="57" t="s">
        <v>864</v>
      </c>
      <c r="D84" s="58">
        <f>Invoice!B88</f>
        <v>2</v>
      </c>
      <c r="E84" s="59">
        <f>'Shipping Invoice'!J88*$N$1</f>
        <v>17.39</v>
      </c>
      <c r="F84" s="59">
        <f t="shared" si="3"/>
        <v>34.78</v>
      </c>
      <c r="G84" s="60">
        <f t="shared" si="4"/>
        <v>17.39</v>
      </c>
      <c r="H84" s="63">
        <f t="shared" si="5"/>
        <v>34.78</v>
      </c>
    </row>
    <row r="85" spans="1:8" s="62" customFormat="1" ht="24">
      <c r="A85" s="56" t="str">
        <f>IF((LEN('Copy paste to Here'!G89))&gt;5,((CONCATENATE('Copy paste to Here'!G89," &amp; ",'Copy paste to Here'!D89,"  &amp;  ",'Copy paste to Here'!E89))),"Empty Cell")</f>
        <v xml:space="preserve">Titanium G23 circular barbell, 16g (1.2mm) with two 3mm balls &amp; Length: 7mm  &amp;  </v>
      </c>
      <c r="B85" s="57" t="str">
        <f>'Copy paste to Here'!C89</f>
        <v>UCBEB</v>
      </c>
      <c r="C85" s="57" t="s">
        <v>824</v>
      </c>
      <c r="D85" s="58">
        <f>Invoice!B89</f>
        <v>2</v>
      </c>
      <c r="E85" s="59">
        <f>'Shipping Invoice'!J89*$N$1</f>
        <v>42.39</v>
      </c>
      <c r="F85" s="59">
        <f t="shared" si="3"/>
        <v>84.78</v>
      </c>
      <c r="G85" s="60">
        <f t="shared" si="4"/>
        <v>42.39</v>
      </c>
      <c r="H85" s="63">
        <f t="shared" si="5"/>
        <v>84.78</v>
      </c>
    </row>
    <row r="86" spans="1:8" s="62" customFormat="1" ht="24">
      <c r="A86" s="56" t="str">
        <f>IF((LEN('Copy paste to Here'!G90))&gt;5,((CONCATENATE('Copy paste to Here'!G90," &amp; ",'Copy paste to Here'!D90,"  &amp;  ",'Copy paste to Here'!E90))),"Empty Cell")</f>
        <v xml:space="preserve">Titanium G23 circular barbell, 16g (1.2mm) with two 3mm balls &amp; Length: 11mm  &amp;  </v>
      </c>
      <c r="B86" s="57" t="str">
        <f>'Copy paste to Here'!C90</f>
        <v>UCBEB</v>
      </c>
      <c r="C86" s="57" t="s">
        <v>824</v>
      </c>
      <c r="D86" s="58">
        <f>Invoice!B90</f>
        <v>6</v>
      </c>
      <c r="E86" s="59">
        <f>'Shipping Invoice'!J90*$N$1</f>
        <v>42.39</v>
      </c>
      <c r="F86" s="59">
        <f t="shared" si="3"/>
        <v>254.34</v>
      </c>
      <c r="G86" s="60">
        <f t="shared" si="4"/>
        <v>42.39</v>
      </c>
      <c r="H86" s="63">
        <f t="shared" si="5"/>
        <v>254.34</v>
      </c>
    </row>
    <row r="87" spans="1:8" s="62" customFormat="1" ht="24">
      <c r="A87" s="56" t="str">
        <f>IF((LEN('Copy paste to Here'!G91))&gt;5,((CONCATENATE('Copy paste to Here'!G91," &amp; ",'Copy paste to Here'!D91,"  &amp;  ",'Copy paste to Here'!E91))),"Empty Cell")</f>
        <v xml:space="preserve">Titanium G23 labret, 16g (1.2mm) with a 4mm ball &amp; Length: 10mm  &amp;  </v>
      </c>
      <c r="B87" s="57" t="str">
        <f>'Copy paste to Here'!C91</f>
        <v>ULB4S</v>
      </c>
      <c r="C87" s="57" t="s">
        <v>826</v>
      </c>
      <c r="D87" s="58">
        <f>Invoice!B91</f>
        <v>11</v>
      </c>
      <c r="E87" s="59">
        <f>'Shipping Invoice'!J91*$N$1</f>
        <v>37.68</v>
      </c>
      <c r="F87" s="59">
        <f t="shared" si="3"/>
        <v>414.48</v>
      </c>
      <c r="G87" s="60">
        <f t="shared" si="4"/>
        <v>37.68</v>
      </c>
      <c r="H87" s="63">
        <f t="shared" si="5"/>
        <v>414.48</v>
      </c>
    </row>
    <row r="88" spans="1:8" s="62" customFormat="1" ht="24">
      <c r="A88" s="56" t="str">
        <f>IF((LEN('Copy paste to Here'!G92))&gt;5,((CONCATENATE('Copy paste to Here'!G92," &amp; ",'Copy paste to Here'!D92,"  &amp;  ",'Copy paste to Here'!E92))),"Empty Cell")</f>
        <v xml:space="preserve">Titanium G23 labret, 16g (1.2mm) with a 3mm ball &amp; Length: 12mm  &amp;  </v>
      </c>
      <c r="B88" s="57" t="str">
        <f>'Copy paste to Here'!C92</f>
        <v>ULBB3</v>
      </c>
      <c r="C88" s="57" t="s">
        <v>828</v>
      </c>
      <c r="D88" s="58">
        <f>Invoice!B92</f>
        <v>6</v>
      </c>
      <c r="E88" s="59">
        <f>'Shipping Invoice'!J92*$N$1</f>
        <v>35.86</v>
      </c>
      <c r="F88" s="59">
        <f t="shared" si="3"/>
        <v>215.16</v>
      </c>
      <c r="G88" s="60">
        <f t="shared" si="4"/>
        <v>35.86</v>
      </c>
      <c r="H88" s="63">
        <f t="shared" si="5"/>
        <v>215.16</v>
      </c>
    </row>
    <row r="89" spans="1:8" s="62" customFormat="1" ht="24">
      <c r="A89" s="56" t="str">
        <f>IF((LEN('Copy paste to Here'!G93))&gt;5,((CONCATENATE('Copy paste to Here'!G93," &amp; ",'Copy paste to Here'!D93,"  &amp;  ",'Copy paste to Here'!E93))),"Empty Cell")</f>
        <v xml:space="preserve">Titanium G23 labret, 16g (1.2mm) with a 4mm cone &amp; Length: 6mm  &amp;  </v>
      </c>
      <c r="B89" s="57" t="str">
        <f>'Copy paste to Here'!C93</f>
        <v>ULCN4S</v>
      </c>
      <c r="C89" s="57" t="s">
        <v>830</v>
      </c>
      <c r="D89" s="58">
        <f>Invoice!B93</f>
        <v>1</v>
      </c>
      <c r="E89" s="59">
        <f>'Shipping Invoice'!J93*$N$1</f>
        <v>35.86</v>
      </c>
      <c r="F89" s="59">
        <f t="shared" si="3"/>
        <v>35.86</v>
      </c>
      <c r="G89" s="60">
        <f t="shared" si="4"/>
        <v>35.86</v>
      </c>
      <c r="H89" s="63">
        <f t="shared" si="5"/>
        <v>35.86</v>
      </c>
    </row>
    <row r="90" spans="1:8" s="62" customFormat="1" ht="25.5">
      <c r="A90" s="56" t="str">
        <f>IF((LEN('Copy paste to Here'!G94))&gt;5,((CONCATENATE('Copy paste to Here'!G94," &amp; ",'Copy paste to Here'!D94,"  &amp;  ",'Copy paste to Here'!E94))),"Empty Cell")</f>
        <v>Pack of 10 pcs. of bioflex barbell posts with external threading, 14g (1.6mm) &amp; Length: 14mm  &amp;  Color: Clear</v>
      </c>
      <c r="B90" s="57" t="str">
        <f>'Copy paste to Here'!C94</f>
        <v>XABB14G</v>
      </c>
      <c r="C90" s="57" t="s">
        <v>832</v>
      </c>
      <c r="D90" s="58">
        <f>Invoice!B94</f>
        <v>1</v>
      </c>
      <c r="E90" s="59">
        <f>'Shipping Invoice'!J94*$N$1</f>
        <v>28.26</v>
      </c>
      <c r="F90" s="59">
        <f t="shared" si="3"/>
        <v>28.26</v>
      </c>
      <c r="G90" s="60">
        <f t="shared" si="4"/>
        <v>28.26</v>
      </c>
      <c r="H90" s="63">
        <f t="shared" si="5"/>
        <v>28.26</v>
      </c>
    </row>
    <row r="91" spans="1:8" s="62" customFormat="1" ht="25.5">
      <c r="A91" s="56" t="str">
        <f>IF((LEN('Copy paste to Here'!G95))&gt;5,((CONCATENATE('Copy paste to Here'!G95," &amp; ",'Copy paste to Here'!D95,"  &amp;  ",'Copy paste to Here'!E95))),"Empty Cell")</f>
        <v>Pack of 10 pcs. of bioflex banana posts with external threading, 16g (1.2mm) &amp; Length: 10mm  &amp;  Color: Clear</v>
      </c>
      <c r="B91" s="57" t="str">
        <f>'Copy paste to Here'!C95</f>
        <v>XABN16G</v>
      </c>
      <c r="C91" s="57" t="s">
        <v>834</v>
      </c>
      <c r="D91" s="58">
        <f>Invoice!B95</f>
        <v>1</v>
      </c>
      <c r="E91" s="59">
        <f>'Shipping Invoice'!J95*$N$1</f>
        <v>28.26</v>
      </c>
      <c r="F91" s="59">
        <f t="shared" si="3"/>
        <v>28.26</v>
      </c>
      <c r="G91" s="60">
        <f t="shared" si="4"/>
        <v>28.26</v>
      </c>
      <c r="H91" s="63">
        <f t="shared" si="5"/>
        <v>28.26</v>
      </c>
    </row>
    <row r="92" spans="1:8" s="62" customFormat="1" ht="25.5">
      <c r="A92" s="56" t="str">
        <f>IF((LEN('Copy paste to Here'!G96))&gt;5,((CONCATENATE('Copy paste to Here'!G96," &amp; ",'Copy paste to Here'!D96,"  &amp;  ",'Copy paste to Here'!E96))),"Empty Cell")</f>
        <v xml:space="preserve">Set of 10 pcs. of 3mm AB coated acrylic balls with 16g (1.2mm) threading &amp; Color: Purple  &amp;  </v>
      </c>
      <c r="B92" s="57" t="str">
        <f>'Copy paste to Here'!C96</f>
        <v>XABUVB3</v>
      </c>
      <c r="C92" s="57" t="s">
        <v>836</v>
      </c>
      <c r="D92" s="58">
        <f>Invoice!B96</f>
        <v>1</v>
      </c>
      <c r="E92" s="59">
        <f>'Shipping Invoice'!J96*$N$1</f>
        <v>63.03</v>
      </c>
      <c r="F92" s="59">
        <f t="shared" si="3"/>
        <v>63.03</v>
      </c>
      <c r="G92" s="60">
        <f t="shared" si="4"/>
        <v>63.03</v>
      </c>
      <c r="H92" s="63">
        <f t="shared" si="5"/>
        <v>63.03</v>
      </c>
    </row>
    <row r="93" spans="1:8" s="62" customFormat="1" ht="24">
      <c r="A93" s="56" t="str">
        <f>IF((LEN('Copy paste to Here'!G97))&gt;5,((CONCATENATE('Copy paste to Here'!G97," &amp; ",'Copy paste to Here'!D97,"  &amp;  ",'Copy paste to Here'!E97))),"Empty Cell")</f>
        <v xml:space="preserve">Pack of 10 pcs. of 3mm Bio-Flex balls with bezel set crystal with 1.2mm threading (16g) &amp; Crystal Color: AB  &amp;  </v>
      </c>
      <c r="B93" s="57" t="str">
        <f>'Copy paste to Here'!C97</f>
        <v>XAJB3</v>
      </c>
      <c r="C93" s="57" t="s">
        <v>838</v>
      </c>
      <c r="D93" s="58">
        <f>Invoice!B97</f>
        <v>1</v>
      </c>
      <c r="E93" s="59">
        <f>'Shipping Invoice'!J97*$N$1</f>
        <v>88.75</v>
      </c>
      <c r="F93" s="59">
        <f t="shared" si="3"/>
        <v>88.75</v>
      </c>
      <c r="G93" s="60">
        <f t="shared" si="4"/>
        <v>88.75</v>
      </c>
      <c r="H93" s="63">
        <f t="shared" si="5"/>
        <v>88.75</v>
      </c>
    </row>
    <row r="94" spans="1:8" s="62" customFormat="1" ht="24">
      <c r="A94" s="56" t="str">
        <f>IF((LEN('Copy paste to Here'!G98))&gt;5,((CONCATENATE('Copy paste to Here'!G98," &amp; ",'Copy paste to Here'!D98,"  &amp;  ",'Copy paste to Here'!E98))),"Empty Cell")</f>
        <v>Pack of 10 pcs. of Flexible acrylic labret with external threading, 16g (1.2mm) &amp; Length: 10mm  &amp;  Color: Clear</v>
      </c>
      <c r="B94" s="57" t="str">
        <f>'Copy paste to Here'!C98</f>
        <v>XALB16G</v>
      </c>
      <c r="C94" s="57" t="s">
        <v>840</v>
      </c>
      <c r="D94" s="58">
        <f>Invoice!B98</f>
        <v>2</v>
      </c>
      <c r="E94" s="59">
        <f>'Shipping Invoice'!J98*$N$1</f>
        <v>28.26</v>
      </c>
      <c r="F94" s="59">
        <f t="shared" si="3"/>
        <v>56.52</v>
      </c>
      <c r="G94" s="60">
        <f t="shared" si="4"/>
        <v>28.26</v>
      </c>
      <c r="H94" s="63">
        <f t="shared" si="5"/>
        <v>56.52</v>
      </c>
    </row>
    <row r="95" spans="1:8" s="62" customFormat="1" ht="36">
      <c r="A95" s="56" t="str">
        <f>IF((LEN('Copy paste to Here'!G99))&gt;5,((CONCATENATE('Copy paste to Here'!G99," &amp; ",'Copy paste to Here'!D99,"  &amp;  ",'Copy paste to Here'!E99))),"Empty Cell")</f>
        <v xml:space="preserve">Pack of 10 pcs. of 3mm high polished surgical steel balls with bezel set crystal and with 1.2mm (16g) threading &amp; Crystal Color: AB  &amp;  </v>
      </c>
      <c r="B95" s="57" t="str">
        <f>'Copy paste to Here'!C99</f>
        <v>XJB3</v>
      </c>
      <c r="C95" s="57" t="s">
        <v>842</v>
      </c>
      <c r="D95" s="58">
        <f>Invoice!B99</f>
        <v>1</v>
      </c>
      <c r="E95" s="59">
        <f>'Shipping Invoice'!J99*$N$1</f>
        <v>86.94</v>
      </c>
      <c r="F95" s="59">
        <f t="shared" si="3"/>
        <v>86.94</v>
      </c>
      <c r="G95" s="60">
        <f t="shared" si="4"/>
        <v>86.94</v>
      </c>
      <c r="H95" s="63">
        <f t="shared" si="5"/>
        <v>86.94</v>
      </c>
    </row>
    <row r="96" spans="1:8" s="62" customFormat="1" ht="36">
      <c r="A96" s="56" t="str">
        <f>IF((LEN('Copy paste to Here'!G100))&gt;5,((CONCATENATE('Copy paste to Here'!G100," &amp; ",'Copy paste to Here'!D100,"  &amp;  ",'Copy paste to Here'!E100))),"Empty Cell")</f>
        <v xml:space="preserve">Pack of 10 pcs. of 3mm high polished surgical steel balls with bezel set crystal and with 1.2mm (16g) threading &amp; Crystal Color: Aquamarine  &amp;  </v>
      </c>
      <c r="B96" s="57" t="str">
        <f>'Copy paste to Here'!C100</f>
        <v>XJB3</v>
      </c>
      <c r="C96" s="57" t="s">
        <v>842</v>
      </c>
      <c r="D96" s="58">
        <f>Invoice!B100</f>
        <v>1</v>
      </c>
      <c r="E96" s="59">
        <f>'Shipping Invoice'!J100*$N$1</f>
        <v>86.94</v>
      </c>
      <c r="F96" s="59">
        <f t="shared" si="3"/>
        <v>86.94</v>
      </c>
      <c r="G96" s="60">
        <f t="shared" si="4"/>
        <v>86.94</v>
      </c>
      <c r="H96" s="63">
        <f t="shared" si="5"/>
        <v>86.94</v>
      </c>
    </row>
    <row r="97" spans="1:8" s="62" customFormat="1" ht="36">
      <c r="A97" s="56" t="str">
        <f>IF((LEN('Copy paste to Here'!G101))&gt;5,((CONCATENATE('Copy paste to Here'!G101," &amp; ",'Copy paste to Here'!D101,"  &amp;  ",'Copy paste to Here'!E101))),"Empty Cell")</f>
        <v xml:space="preserve">Pack of 10 pcs. of 4mm high polished surgical steel balls with bezel set crystal and with 1.6mm (14g) threading &amp; Crystal Color: Jet  &amp;  </v>
      </c>
      <c r="B97" s="57" t="str">
        <f>'Copy paste to Here'!C101</f>
        <v>XJB4</v>
      </c>
      <c r="C97" s="57" t="s">
        <v>844</v>
      </c>
      <c r="D97" s="58">
        <f>Invoice!B101</f>
        <v>1</v>
      </c>
      <c r="E97" s="59">
        <f>'Shipping Invoice'!J101*$N$1</f>
        <v>86.94</v>
      </c>
      <c r="F97" s="59">
        <f t="shared" si="3"/>
        <v>86.94</v>
      </c>
      <c r="G97" s="60">
        <f t="shared" si="4"/>
        <v>86.94</v>
      </c>
      <c r="H97" s="63">
        <f t="shared" si="5"/>
        <v>86.94</v>
      </c>
    </row>
    <row r="98" spans="1:8" s="62" customFormat="1" ht="24">
      <c r="A98" s="56" t="str">
        <f>IF((LEN('Copy paste to Here'!G102))&gt;5,((CONCATENATE('Copy paste to Here'!G102," &amp; ",'Copy paste to Here'!D102,"  &amp;  ",'Copy paste to Here'!E102))),"Empty Cell")</f>
        <v xml:space="preserve">Set of 10 pcs. of 3mm acrylic ball in solid colors with 16g (1.2mm) threading &amp; Color: Black  &amp;  </v>
      </c>
      <c r="B98" s="57" t="str">
        <f>'Copy paste to Here'!C102</f>
        <v>XSAB3</v>
      </c>
      <c r="C98" s="57" t="s">
        <v>846</v>
      </c>
      <c r="D98" s="58">
        <f>Invoice!B102</f>
        <v>1</v>
      </c>
      <c r="E98" s="59">
        <f>'Shipping Invoice'!J102*$N$1</f>
        <v>23.18</v>
      </c>
      <c r="F98" s="59">
        <f t="shared" si="3"/>
        <v>23.18</v>
      </c>
      <c r="G98" s="60">
        <f t="shared" si="4"/>
        <v>23.18</v>
      </c>
      <c r="H98" s="63">
        <f t="shared" si="5"/>
        <v>23.18</v>
      </c>
    </row>
    <row r="99" spans="1:8" s="62" customFormat="1" ht="24">
      <c r="A99" s="56" t="str">
        <f>IF((LEN('Copy paste to Here'!G103))&gt;5,((CONCATENATE('Copy paste to Here'!G103," &amp; ",'Copy paste to Here'!D103,"  &amp;  ",'Copy paste to Here'!E103))),"Empty Cell")</f>
        <v xml:space="preserve">Set of 10 pcs. of 3mm acrylic ball in solid colors with 16g (1.2mm) threading &amp; Color: White  &amp;  </v>
      </c>
      <c r="B99" s="57" t="str">
        <f>'Copy paste to Here'!C103</f>
        <v>XSAB3</v>
      </c>
      <c r="C99" s="57" t="s">
        <v>846</v>
      </c>
      <c r="D99" s="58">
        <f>Invoice!B103</f>
        <v>1</v>
      </c>
      <c r="E99" s="59">
        <f>'Shipping Invoice'!J103*$N$1</f>
        <v>23.18</v>
      </c>
      <c r="F99" s="59">
        <f t="shared" si="3"/>
        <v>23.18</v>
      </c>
      <c r="G99" s="60">
        <f t="shared" si="4"/>
        <v>23.18</v>
      </c>
      <c r="H99" s="63">
        <f t="shared" si="5"/>
        <v>23.18</v>
      </c>
    </row>
    <row r="100" spans="1:8" s="62" customFormat="1" ht="24">
      <c r="A100" s="56" t="str">
        <f>IF((LEN('Copy paste to Here'!G104))&gt;5,((CONCATENATE('Copy paste to Here'!G104," &amp; ",'Copy paste to Here'!D104,"  &amp;  ",'Copy paste to Here'!E104))),"Empty Cell")</f>
        <v xml:space="preserve">Set of 10 pcs. of 4mm acrylic ball in solid colors with 14g (1.6mm) threading &amp; Color: Pink  &amp;  </v>
      </c>
      <c r="B100" s="57" t="str">
        <f>'Copy paste to Here'!C104</f>
        <v>XSAB4</v>
      </c>
      <c r="C100" s="57" t="s">
        <v>848</v>
      </c>
      <c r="D100" s="58">
        <f>Invoice!B104</f>
        <v>1</v>
      </c>
      <c r="E100" s="59">
        <f>'Shipping Invoice'!J104*$N$1</f>
        <v>23.18</v>
      </c>
      <c r="F100" s="59">
        <f t="shared" si="3"/>
        <v>23.18</v>
      </c>
      <c r="G100" s="60">
        <f t="shared" si="4"/>
        <v>23.18</v>
      </c>
      <c r="H100" s="63">
        <f t="shared" si="5"/>
        <v>23.18</v>
      </c>
    </row>
    <row r="101" spans="1:8" s="62" customFormat="1" ht="24">
      <c r="A101" s="56" t="str">
        <f>IF((LEN('Copy paste to Here'!G105))&gt;5,((CONCATENATE('Copy paste to Here'!G105," &amp; ",'Copy paste to Here'!D105,"  &amp;  ",'Copy paste to Here'!E105))),"Empty Cell")</f>
        <v xml:space="preserve">Set of 10 pcs. of 3mm solid color acrylic cones with 16g (1.2mm) threading &amp; Color: Black  &amp;  </v>
      </c>
      <c r="B101" s="57" t="str">
        <f>'Copy paste to Here'!C105</f>
        <v>XSACN3</v>
      </c>
      <c r="C101" s="57" t="s">
        <v>851</v>
      </c>
      <c r="D101" s="58">
        <f>Invoice!B105</f>
        <v>1</v>
      </c>
      <c r="E101" s="59">
        <f>'Shipping Invoice'!J105*$N$1</f>
        <v>26.81</v>
      </c>
      <c r="F101" s="59">
        <f t="shared" si="3"/>
        <v>26.81</v>
      </c>
      <c r="G101" s="60">
        <f t="shared" si="4"/>
        <v>26.81</v>
      </c>
      <c r="H101" s="63">
        <f t="shared" si="5"/>
        <v>26.81</v>
      </c>
    </row>
    <row r="102" spans="1:8" s="62" customFormat="1" ht="24">
      <c r="A102" s="56" t="str">
        <f>IF((LEN('Copy paste to Here'!G106))&gt;5,((CONCATENATE('Copy paste to Here'!G106," &amp; ",'Copy paste to Here'!D106,"  &amp;  ",'Copy paste to Here'!E106))),"Empty Cell")</f>
        <v xml:space="preserve">Set of 10 pcs. of 3mm solid color acrylic cones with 16g (1.2mm) threading &amp; Color: Pink  &amp;  </v>
      </c>
      <c r="B102" s="57" t="str">
        <f>'Copy paste to Here'!C106</f>
        <v>XSACN3</v>
      </c>
      <c r="C102" s="57" t="s">
        <v>851</v>
      </c>
      <c r="D102" s="58">
        <f>Invoice!B106</f>
        <v>1</v>
      </c>
      <c r="E102" s="59">
        <f>'Shipping Invoice'!J106*$N$1</f>
        <v>26.81</v>
      </c>
      <c r="F102" s="59">
        <f t="shared" si="3"/>
        <v>26.81</v>
      </c>
      <c r="G102" s="60">
        <f t="shared" si="4"/>
        <v>26.81</v>
      </c>
      <c r="H102" s="63">
        <f t="shared" si="5"/>
        <v>26.81</v>
      </c>
    </row>
    <row r="103" spans="1:8" s="62" customFormat="1" ht="36">
      <c r="A103" s="56" t="str">
        <f>IF((LEN('Copy paste to Here'!G107))&gt;5,((CONCATENATE('Copy paste to Here'!G107," &amp; ",'Copy paste to Here'!D107,"  &amp;  ",'Copy paste to Here'!E107))),"Empty Cell")</f>
        <v>Pack of 10 pcs. of anodized 316L steel eyebrow banana post - threading 1.2mm (16g) - length 6mm - 16mm &amp; Length: 6mm  &amp;  Color: Black</v>
      </c>
      <c r="B103" s="57" t="str">
        <f>'Copy paste to Here'!C107</f>
        <v>XTBN16G</v>
      </c>
      <c r="C103" s="57" t="s">
        <v>853</v>
      </c>
      <c r="D103" s="58">
        <f>Invoice!B107</f>
        <v>1</v>
      </c>
      <c r="E103" s="59">
        <f>'Shipping Invoice'!J107*$N$1</f>
        <v>99.26</v>
      </c>
      <c r="F103" s="59">
        <f t="shared" si="3"/>
        <v>99.26</v>
      </c>
      <c r="G103" s="60">
        <f t="shared" si="4"/>
        <v>99.26</v>
      </c>
      <c r="H103" s="63">
        <f t="shared" si="5"/>
        <v>99.26</v>
      </c>
    </row>
    <row r="104" spans="1:8" s="62" customFormat="1" ht="24">
      <c r="A104" s="56" t="str">
        <f>IF((LEN('Copy paste to Here'!G108))&gt;5,((CONCATENATE('Copy paste to Here'!G108," &amp; ",'Copy paste to Here'!D108,"  &amp;  ",'Copy paste to Here'!E108))),"Empty Cell")</f>
        <v xml:space="preserve">Set of 10 pcs. of 3mm acrylic UV balls with 16g (1.2mm) threading &amp; Color: Black  &amp;  </v>
      </c>
      <c r="B104" s="57" t="str">
        <f>'Copy paste to Here'!C108</f>
        <v>XUVB3</v>
      </c>
      <c r="C104" s="57" t="s">
        <v>855</v>
      </c>
      <c r="D104" s="58">
        <f>Invoice!B108</f>
        <v>1</v>
      </c>
      <c r="E104" s="59">
        <f>'Shipping Invoice'!J108*$N$1</f>
        <v>23.18</v>
      </c>
      <c r="F104" s="59">
        <f t="shared" si="3"/>
        <v>23.18</v>
      </c>
      <c r="G104" s="60">
        <f t="shared" si="4"/>
        <v>23.18</v>
      </c>
      <c r="H104" s="63">
        <f t="shared" si="5"/>
        <v>23.18</v>
      </c>
    </row>
    <row r="105" spans="1:8" s="62" customFormat="1" ht="24">
      <c r="A105" s="56" t="str">
        <f>IF((LEN('Copy paste to Here'!G109))&gt;5,((CONCATENATE('Copy paste to Here'!G109," &amp; ",'Copy paste to Here'!D109,"  &amp;  ",'Copy paste to Here'!E109))),"Empty Cell")</f>
        <v xml:space="preserve">Set of 10 pcs. of 3mm acrylic UV cones with 16g (1.2mm) threading &amp; Color: Pink  &amp;  </v>
      </c>
      <c r="B105" s="57" t="str">
        <f>'Copy paste to Here'!C109</f>
        <v>XUVCN3</v>
      </c>
      <c r="C105" s="57" t="s">
        <v>857</v>
      </c>
      <c r="D105" s="58">
        <f>Invoice!B109</f>
        <v>1</v>
      </c>
      <c r="E105" s="59">
        <f>'Shipping Invoice'!J109*$N$1</f>
        <v>26.81</v>
      </c>
      <c r="F105" s="59">
        <f t="shared" si="3"/>
        <v>26.81</v>
      </c>
      <c r="G105" s="60">
        <f t="shared" si="4"/>
        <v>26.81</v>
      </c>
      <c r="H105" s="63">
        <f t="shared" si="5"/>
        <v>26.81</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6948.6799999999985</v>
      </c>
      <c r="G1000" s="60"/>
      <c r="H1000" s="61">
        <f t="shared" ref="H1000:H1007" si="49">F1000*$E$14</f>
        <v>6948.6799999999985</v>
      </c>
    </row>
    <row r="1001" spans="1:8" s="62" customFormat="1">
      <c r="A1001" s="56" t="str">
        <f>'[2]Copy paste to Here'!T2</f>
        <v>SHIPPING HANDLING</v>
      </c>
      <c r="B1001" s="75"/>
      <c r="C1001" s="75"/>
      <c r="D1001" s="76"/>
      <c r="E1001" s="67"/>
      <c r="F1001" s="59">
        <f>Invoice!J111</f>
        <v>-2779.4719999999998</v>
      </c>
      <c r="G1001" s="60"/>
      <c r="H1001" s="61">
        <f t="shared" si="49"/>
        <v>-2779.4719999999998</v>
      </c>
    </row>
    <row r="1002" spans="1:8" s="62" customFormat="1" outlineLevel="1">
      <c r="A1002" s="56" t="str">
        <f>'[2]Copy paste to Here'!T3</f>
        <v>DISCOUNT</v>
      </c>
      <c r="B1002" s="75"/>
      <c r="C1002" s="75"/>
      <c r="D1002" s="76"/>
      <c r="E1002" s="67"/>
      <c r="F1002" s="59">
        <f>Invoice!J112</f>
        <v>0</v>
      </c>
      <c r="G1002" s="60"/>
      <c r="H1002" s="61">
        <f t="shared" si="49"/>
        <v>0</v>
      </c>
    </row>
    <row r="1003" spans="1:8" s="62" customFormat="1">
      <c r="A1003" s="56" t="str">
        <f>'[2]Copy paste to Here'!T4</f>
        <v>Total:</v>
      </c>
      <c r="B1003" s="75"/>
      <c r="C1003" s="75"/>
      <c r="D1003" s="76"/>
      <c r="E1003" s="67"/>
      <c r="F1003" s="59">
        <f>SUM(F1000:F1002)</f>
        <v>4169.2079999999987</v>
      </c>
      <c r="G1003" s="60"/>
      <c r="H1003" s="61">
        <f t="shared" si="49"/>
        <v>4169.2079999999987</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6948.6799999999985</v>
      </c>
    </row>
    <row r="1010" spans="1:8" s="21" customFormat="1">
      <c r="A1010" s="22"/>
      <c r="E1010" s="21" t="s">
        <v>182</v>
      </c>
      <c r="H1010" s="84">
        <f>(SUMIF($A$1000:$A$1008,"Total:",$H$1000:$H$1008))</f>
        <v>4169.2079999999987</v>
      </c>
    </row>
    <row r="1011" spans="1:8" s="21" customFormat="1">
      <c r="E1011" s="21" t="s">
        <v>183</v>
      </c>
      <c r="H1011" s="85">
        <f>H1013-H1012</f>
        <v>3896.46</v>
      </c>
    </row>
    <row r="1012" spans="1:8" s="21" customFormat="1">
      <c r="E1012" s="21" t="s">
        <v>184</v>
      </c>
      <c r="H1012" s="85">
        <f>ROUND((H1013*7)/107,2)</f>
        <v>272.75</v>
      </c>
    </row>
    <row r="1013" spans="1:8" s="21" customFormat="1">
      <c r="E1013" s="22" t="s">
        <v>185</v>
      </c>
      <c r="H1013" s="86">
        <f>ROUND((SUMIF($A$1000:$A$1008,"Total:",$H$1000:$H$1008)),2)</f>
        <v>4169.21</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88"/>
  <sheetViews>
    <sheetView workbookViewId="0">
      <selection activeCell="A5" sqref="A5"/>
    </sheetView>
  </sheetViews>
  <sheetFormatPr defaultRowHeight="15"/>
  <sheetData>
    <row r="1" spans="1:1">
      <c r="A1" s="2" t="s">
        <v>722</v>
      </c>
    </row>
    <row r="2" spans="1:1">
      <c r="A2" s="2" t="s">
        <v>722</v>
      </c>
    </row>
    <row r="3" spans="1:1">
      <c r="A3" s="2" t="s">
        <v>586</v>
      </c>
    </row>
    <row r="4" spans="1:1">
      <c r="A4" s="2" t="s">
        <v>724</v>
      </c>
    </row>
    <row r="5" spans="1:1">
      <c r="A5" s="2" t="s">
        <v>726</v>
      </c>
    </row>
    <row r="6" spans="1:1">
      <c r="A6" s="2" t="s">
        <v>859</v>
      </c>
    </row>
    <row r="7" spans="1:1">
      <c r="A7" s="2" t="s">
        <v>731</v>
      </c>
    </row>
    <row r="8" spans="1:1">
      <c r="A8" s="2" t="s">
        <v>731</v>
      </c>
    </row>
    <row r="9" spans="1:1">
      <c r="A9" s="2" t="s">
        <v>734</v>
      </c>
    </row>
    <row r="10" spans="1:1">
      <c r="A10" s="2" t="s">
        <v>734</v>
      </c>
    </row>
    <row r="11" spans="1:1">
      <c r="A11" s="2" t="s">
        <v>860</v>
      </c>
    </row>
    <row r="12" spans="1:1">
      <c r="A12" s="2" t="s">
        <v>737</v>
      </c>
    </row>
    <row r="13" spans="1:1">
      <c r="A13" s="2" t="s">
        <v>739</v>
      </c>
    </row>
    <row r="14" spans="1:1">
      <c r="A14" s="2" t="s">
        <v>741</v>
      </c>
    </row>
    <row r="15" spans="1:1">
      <c r="A15" s="2" t="s">
        <v>741</v>
      </c>
    </row>
    <row r="16" spans="1:1">
      <c r="A16" s="2" t="s">
        <v>743</v>
      </c>
    </row>
    <row r="17" spans="1:1">
      <c r="A17" s="2" t="s">
        <v>745</v>
      </c>
    </row>
    <row r="18" spans="1:1">
      <c r="A18" s="2" t="s">
        <v>747</v>
      </c>
    </row>
    <row r="19" spans="1:1">
      <c r="A19" s="2" t="s">
        <v>749</v>
      </c>
    </row>
    <row r="20" spans="1:1">
      <c r="A20" s="2" t="s">
        <v>751</v>
      </c>
    </row>
    <row r="21" spans="1:1">
      <c r="A21" s="2" t="s">
        <v>753</v>
      </c>
    </row>
    <row r="22" spans="1:1">
      <c r="A22" s="2" t="s">
        <v>668</v>
      </c>
    </row>
    <row r="23" spans="1:1">
      <c r="A23" s="2" t="s">
        <v>756</v>
      </c>
    </row>
    <row r="24" spans="1:1">
      <c r="A24" s="2" t="s">
        <v>758</v>
      </c>
    </row>
    <row r="25" spans="1:1">
      <c r="A25" s="2" t="s">
        <v>760</v>
      </c>
    </row>
    <row r="26" spans="1:1">
      <c r="A26" s="2" t="s">
        <v>762</v>
      </c>
    </row>
    <row r="27" spans="1:1">
      <c r="A27" s="2" t="s">
        <v>764</v>
      </c>
    </row>
    <row r="28" spans="1:1">
      <c r="A28" s="2" t="s">
        <v>764</v>
      </c>
    </row>
    <row r="29" spans="1:1">
      <c r="A29" s="2" t="s">
        <v>765</v>
      </c>
    </row>
    <row r="30" spans="1:1">
      <c r="A30" s="2" t="s">
        <v>767</v>
      </c>
    </row>
    <row r="31" spans="1:1">
      <c r="A31" s="2" t="s">
        <v>769</v>
      </c>
    </row>
    <row r="32" spans="1:1">
      <c r="A32" s="2" t="s">
        <v>771</v>
      </c>
    </row>
    <row r="33" spans="1:1">
      <c r="A33" s="2" t="s">
        <v>773</v>
      </c>
    </row>
    <row r="34" spans="1:1">
      <c r="A34" s="2" t="s">
        <v>775</v>
      </c>
    </row>
    <row r="35" spans="1:1">
      <c r="A35" s="2" t="s">
        <v>777</v>
      </c>
    </row>
    <row r="36" spans="1:1">
      <c r="A36" s="2" t="s">
        <v>779</v>
      </c>
    </row>
    <row r="37" spans="1:1">
      <c r="A37" s="2" t="s">
        <v>781</v>
      </c>
    </row>
    <row r="38" spans="1:1">
      <c r="A38" s="2" t="s">
        <v>782</v>
      </c>
    </row>
    <row r="39" spans="1:1">
      <c r="A39" s="2" t="s">
        <v>861</v>
      </c>
    </row>
    <row r="40" spans="1:1">
      <c r="A40" s="2" t="s">
        <v>787</v>
      </c>
    </row>
    <row r="41" spans="1:1">
      <c r="A41" s="2" t="s">
        <v>787</v>
      </c>
    </row>
    <row r="42" spans="1:1">
      <c r="A42" s="2" t="s">
        <v>787</v>
      </c>
    </row>
    <row r="43" spans="1:1">
      <c r="A43" s="2" t="s">
        <v>789</v>
      </c>
    </row>
    <row r="44" spans="1:1">
      <c r="A44" s="2" t="s">
        <v>789</v>
      </c>
    </row>
    <row r="45" spans="1:1">
      <c r="A45" s="2" t="s">
        <v>789</v>
      </c>
    </row>
    <row r="46" spans="1:1">
      <c r="A46" s="2" t="s">
        <v>791</v>
      </c>
    </row>
    <row r="47" spans="1:1">
      <c r="A47" s="2" t="s">
        <v>791</v>
      </c>
    </row>
    <row r="48" spans="1:1">
      <c r="A48" s="2" t="s">
        <v>862</v>
      </c>
    </row>
    <row r="49" spans="1:1">
      <c r="A49" s="2" t="s">
        <v>862</v>
      </c>
    </row>
    <row r="50" spans="1:1">
      <c r="A50" s="2" t="s">
        <v>795</v>
      </c>
    </row>
    <row r="51" spans="1:1">
      <c r="A51" s="2" t="s">
        <v>797</v>
      </c>
    </row>
    <row r="52" spans="1:1">
      <c r="A52" s="2" t="s">
        <v>799</v>
      </c>
    </row>
    <row r="53" spans="1:1">
      <c r="A53" s="2" t="s">
        <v>799</v>
      </c>
    </row>
    <row r="54" spans="1:1">
      <c r="A54" s="2" t="s">
        <v>799</v>
      </c>
    </row>
    <row r="55" spans="1:1">
      <c r="A55" s="2" t="s">
        <v>801</v>
      </c>
    </row>
    <row r="56" spans="1:1">
      <c r="A56" s="2" t="s">
        <v>801</v>
      </c>
    </row>
    <row r="57" spans="1:1">
      <c r="A57" s="2" t="s">
        <v>803</v>
      </c>
    </row>
    <row r="58" spans="1:1">
      <c r="A58" s="2" t="s">
        <v>805</v>
      </c>
    </row>
    <row r="59" spans="1:1">
      <c r="A59" s="2" t="s">
        <v>808</v>
      </c>
    </row>
    <row r="60" spans="1:1">
      <c r="A60" s="2" t="s">
        <v>810</v>
      </c>
    </row>
    <row r="61" spans="1:1">
      <c r="A61" s="2" t="s">
        <v>863</v>
      </c>
    </row>
    <row r="62" spans="1:1">
      <c r="A62" s="2" t="s">
        <v>815</v>
      </c>
    </row>
    <row r="63" spans="1:1">
      <c r="A63" s="2" t="s">
        <v>815</v>
      </c>
    </row>
    <row r="64" spans="1:1">
      <c r="A64" s="2" t="s">
        <v>817</v>
      </c>
    </row>
    <row r="65" spans="1:1">
      <c r="A65" s="2" t="s">
        <v>819</v>
      </c>
    </row>
    <row r="66" spans="1:1">
      <c r="A66" s="2" t="s">
        <v>606</v>
      </c>
    </row>
    <row r="67" spans="1:1">
      <c r="A67" s="2" t="s">
        <v>864</v>
      </c>
    </row>
    <row r="68" spans="1:1">
      <c r="A68" s="2" t="s">
        <v>824</v>
      </c>
    </row>
    <row r="69" spans="1:1">
      <c r="A69" s="2" t="s">
        <v>824</v>
      </c>
    </row>
    <row r="70" spans="1:1">
      <c r="A70" s="2" t="s">
        <v>826</v>
      </c>
    </row>
    <row r="71" spans="1:1">
      <c r="A71" s="2" t="s">
        <v>828</v>
      </c>
    </row>
    <row r="72" spans="1:1">
      <c r="A72" s="2" t="s">
        <v>830</v>
      </c>
    </row>
    <row r="73" spans="1:1">
      <c r="A73" s="2" t="s">
        <v>832</v>
      </c>
    </row>
    <row r="74" spans="1:1">
      <c r="A74" s="2" t="s">
        <v>834</v>
      </c>
    </row>
    <row r="75" spans="1:1">
      <c r="A75" s="2" t="s">
        <v>836</v>
      </c>
    </row>
    <row r="76" spans="1:1">
      <c r="A76" s="2" t="s">
        <v>838</v>
      </c>
    </row>
    <row r="77" spans="1:1">
      <c r="A77" s="2" t="s">
        <v>840</v>
      </c>
    </row>
    <row r="78" spans="1:1">
      <c r="A78" s="2" t="s">
        <v>842</v>
      </c>
    </row>
    <row r="79" spans="1:1">
      <c r="A79" s="2" t="s">
        <v>842</v>
      </c>
    </row>
    <row r="80" spans="1:1">
      <c r="A80" s="2" t="s">
        <v>844</v>
      </c>
    </row>
    <row r="81" spans="1:1">
      <c r="A81" s="2" t="s">
        <v>846</v>
      </c>
    </row>
    <row r="82" spans="1:1">
      <c r="A82" s="2" t="s">
        <v>846</v>
      </c>
    </row>
    <row r="83" spans="1:1">
      <c r="A83" s="2" t="s">
        <v>848</v>
      </c>
    </row>
    <row r="84" spans="1:1">
      <c r="A84" s="2" t="s">
        <v>851</v>
      </c>
    </row>
    <row r="85" spans="1:1">
      <c r="A85" s="2" t="s">
        <v>851</v>
      </c>
    </row>
    <row r="86" spans="1:1">
      <c r="A86" s="2" t="s">
        <v>853</v>
      </c>
    </row>
    <row r="87" spans="1:1">
      <c r="A87" s="2" t="s">
        <v>855</v>
      </c>
    </row>
    <row r="88" spans="1:1">
      <c r="A88" s="2" t="s">
        <v>857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2024-01-16T07:29:38Z</cp:lastPrinted>
  <dcterms:created xsi:type="dcterms:W3CDTF">2009-06-02T18:56:54Z</dcterms:created>
  <dcterms:modified xsi:type="dcterms:W3CDTF">2024-01-16T07:35:00Z</dcterms:modified>
</cp:coreProperties>
</file>